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 yWindow="-15" windowWidth="25260" windowHeight="6240"/>
  </bookViews>
  <sheets>
    <sheet name="Sheet1" sheetId="1" r:id="rId1"/>
    <sheet name="Sheet2" sheetId="2" r:id="rId2"/>
  </sheets>
  <definedNames>
    <definedName name="_xlnm._FilterDatabase" localSheetId="0" hidden="1">Sheet1!$1:$1021</definedName>
    <definedName name="_xlnm._FilterDatabase" localSheetId="1" hidden="1">Sheet2!#REF!</definedName>
    <definedName name="_xlnm.Extract" localSheetId="1">Sheet2!#REF!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1" i="1"/>
  <c r="K81"/>
  <c r="L81" s="1"/>
  <c r="N81"/>
  <c r="O81" s="1"/>
  <c r="J82"/>
  <c r="K82"/>
  <c r="L82" s="1"/>
  <c r="N82"/>
  <c r="O82" s="1"/>
  <c r="J83"/>
  <c r="K83"/>
  <c r="L83" s="1"/>
  <c r="N83"/>
  <c r="O83" s="1"/>
  <c r="J84"/>
  <c r="K84"/>
  <c r="L84" s="1"/>
  <c r="N84"/>
  <c r="O84" s="1"/>
  <c r="J85"/>
  <c r="K85"/>
  <c r="L85" s="1"/>
  <c r="N85"/>
  <c r="O85" s="1"/>
  <c r="J80"/>
  <c r="K80"/>
  <c r="L80" s="1"/>
  <c r="N80"/>
  <c r="O80" s="1"/>
  <c r="J150"/>
  <c r="K150"/>
  <c r="L150" s="1"/>
  <c r="N150"/>
  <c r="O150" s="1"/>
  <c r="J172"/>
  <c r="K172"/>
  <c r="L172" s="1"/>
  <c r="N172"/>
  <c r="O172" s="1"/>
  <c r="J151"/>
  <c r="K151"/>
  <c r="L151" s="1"/>
  <c r="N151"/>
  <c r="O151" s="1"/>
  <c r="J209"/>
  <c r="K209"/>
  <c r="L209" s="1"/>
  <c r="N209"/>
  <c r="O209" s="1"/>
  <c r="J284"/>
  <c r="K284"/>
  <c r="L284" s="1"/>
  <c r="N284"/>
  <c r="O284" s="1"/>
  <c r="J275"/>
  <c r="K275"/>
  <c r="L275" s="1"/>
  <c r="N275"/>
  <c r="O275" s="1"/>
  <c r="J242"/>
  <c r="K242"/>
  <c r="L242" s="1"/>
  <c r="N242"/>
  <c r="O242" s="1"/>
  <c r="J296"/>
  <c r="K296"/>
  <c r="L296" s="1"/>
  <c r="N296"/>
  <c r="O296" s="1"/>
  <c r="J378"/>
  <c r="K378"/>
  <c r="L378" s="1"/>
  <c r="N378"/>
  <c r="O378" s="1"/>
  <c r="J384"/>
  <c r="K384"/>
  <c r="L384" s="1"/>
  <c r="N384"/>
  <c r="O384" s="1"/>
  <c r="J416" l="1"/>
  <c r="K416"/>
  <c r="L416" s="1"/>
  <c r="N416"/>
  <c r="O416" s="1"/>
  <c r="J417"/>
  <c r="K417"/>
  <c r="L417" s="1"/>
  <c r="N417"/>
  <c r="O417" s="1"/>
  <c r="J418"/>
  <c r="K418"/>
  <c r="L418" s="1"/>
  <c r="N418"/>
  <c r="O418" s="1"/>
  <c r="J419"/>
  <c r="K419"/>
  <c r="L419" s="1"/>
  <c r="N419"/>
  <c r="O419" s="1"/>
  <c r="J403"/>
  <c r="K403"/>
  <c r="L403" s="1"/>
  <c r="N403"/>
  <c r="O403" s="1"/>
  <c r="J404"/>
  <c r="K404"/>
  <c r="L404" s="1"/>
  <c r="N404"/>
  <c r="O404" s="1"/>
  <c r="J465"/>
  <c r="K465"/>
  <c r="L465" s="1"/>
  <c r="N465"/>
  <c r="O465" s="1"/>
  <c r="J466"/>
  <c r="K466"/>
  <c r="L466" s="1"/>
  <c r="N466"/>
  <c r="O466" s="1"/>
  <c r="J503"/>
  <c r="K503"/>
  <c r="L503" s="1"/>
  <c r="N503"/>
  <c r="O503" s="1"/>
  <c r="J481"/>
  <c r="K481"/>
  <c r="L481" s="1"/>
  <c r="N481"/>
  <c r="O481" s="1"/>
  <c r="J482"/>
  <c r="K482"/>
  <c r="L482" s="1"/>
  <c r="N482"/>
  <c r="O482" s="1"/>
  <c r="J480"/>
  <c r="K480"/>
  <c r="L480" s="1"/>
  <c r="N480"/>
  <c r="O480" s="1"/>
  <c r="J541"/>
  <c r="K541"/>
  <c r="L541" s="1"/>
  <c r="N541"/>
  <c r="O541" s="1"/>
  <c r="J1252"/>
  <c r="K1252"/>
  <c r="L1252" s="1"/>
  <c r="N1252"/>
  <c r="O1252" s="1"/>
  <c r="J1179"/>
  <c r="K1179"/>
  <c r="L1179" s="1"/>
  <c r="N1179"/>
  <c r="O1179" s="1"/>
  <c r="J1177"/>
  <c r="K1177"/>
  <c r="L1177" s="1"/>
  <c r="N1177"/>
  <c r="O1177" s="1"/>
  <c r="J1268" l="1"/>
  <c r="K1268"/>
  <c r="L1268" s="1"/>
  <c r="N1268"/>
  <c r="O1268" s="1"/>
  <c r="J1379"/>
  <c r="K1379"/>
  <c r="L1379" s="1"/>
  <c r="N1379"/>
  <c r="O1379" s="1"/>
  <c r="J1378"/>
  <c r="K1378"/>
  <c r="L1378" s="1"/>
  <c r="N1378"/>
  <c r="O1378" s="1"/>
  <c r="J1500"/>
  <c r="K1500"/>
  <c r="L1500" s="1"/>
  <c r="N1500"/>
  <c r="O1500" s="1"/>
  <c r="J1501"/>
  <c r="K1501"/>
  <c r="L1501" s="1"/>
  <c r="N1501"/>
  <c r="O1501" s="1"/>
  <c r="J1502"/>
  <c r="K1502"/>
  <c r="L1502" s="1"/>
  <c r="N1502"/>
  <c r="O1502" s="1"/>
  <c r="J1503"/>
  <c r="K1503"/>
  <c r="L1503" s="1"/>
  <c r="N1503"/>
  <c r="O1503" s="1"/>
  <c r="J1354"/>
  <c r="K1354"/>
  <c r="L1354" s="1"/>
  <c r="N1354"/>
  <c r="O1354" s="1"/>
  <c r="J1504"/>
  <c r="K1504"/>
  <c r="L1504" s="1"/>
  <c r="N1504"/>
  <c r="O1504" s="1"/>
  <c r="J1695"/>
  <c r="K1695"/>
  <c r="L1695" s="1"/>
  <c r="N1695"/>
  <c r="O1695" s="1"/>
  <c r="J1694"/>
  <c r="K1694"/>
  <c r="L1694" s="1"/>
  <c r="N1694"/>
  <c r="O1694" s="1"/>
  <c r="J1411"/>
  <c r="K1411"/>
  <c r="L1411" s="1"/>
  <c r="N1411"/>
  <c r="O1411" s="1"/>
  <c r="J1764" l="1"/>
  <c r="K1764"/>
  <c r="L1764" s="1"/>
  <c r="N1764"/>
  <c r="O1764" s="1"/>
  <c r="J1765"/>
  <c r="K1765"/>
  <c r="L1765" s="1"/>
  <c r="N1765"/>
  <c r="O1765" s="1"/>
  <c r="J1766"/>
  <c r="K1766"/>
  <c r="L1766" s="1"/>
  <c r="N1766"/>
  <c r="O1766" s="1"/>
  <c r="J1767"/>
  <c r="K1767"/>
  <c r="L1767" s="1"/>
  <c r="N1767"/>
  <c r="O1767" s="1"/>
  <c r="J1768"/>
  <c r="K1768"/>
  <c r="L1768" s="1"/>
  <c r="N1768"/>
  <c r="O1768" s="1"/>
  <c r="J1881"/>
  <c r="K1881"/>
  <c r="L1881" s="1"/>
  <c r="N1881"/>
  <c r="O1881" s="1"/>
  <c r="J1769"/>
  <c r="K1769"/>
  <c r="L1769" s="1"/>
  <c r="N1769"/>
  <c r="O1769" s="1"/>
  <c r="J1802"/>
  <c r="K1802"/>
  <c r="L1802" s="1"/>
  <c r="N1802"/>
  <c r="O1802" s="1"/>
  <c r="J1770"/>
  <c r="K1770"/>
  <c r="L1770" s="1"/>
  <c r="N1770"/>
  <c r="O1770" s="1"/>
  <c r="J1790"/>
  <c r="K1790"/>
  <c r="L1790" s="1"/>
  <c r="N1790"/>
  <c r="O1790" s="1"/>
  <c r="J1763"/>
  <c r="K1763"/>
  <c r="L1763" s="1"/>
  <c r="N1763"/>
  <c r="O1763" s="1"/>
  <c r="J2012"/>
  <c r="K2012"/>
  <c r="L2012" s="1"/>
  <c r="N2012"/>
  <c r="O2012" s="1"/>
  <c r="J2013"/>
  <c r="K2013"/>
  <c r="L2013" s="1"/>
  <c r="N2013"/>
  <c r="O2013" s="1"/>
  <c r="J1937"/>
  <c r="K1937"/>
  <c r="L1937" s="1"/>
  <c r="N1937"/>
  <c r="O1937" s="1"/>
  <c r="J1944"/>
  <c r="K1944"/>
  <c r="L1944" s="1"/>
  <c r="N1944"/>
  <c r="O1944" s="1"/>
  <c r="J1939"/>
  <c r="K1939"/>
  <c r="L1939" s="1"/>
  <c r="N1939"/>
  <c r="O1939" s="1"/>
  <c r="J1962"/>
  <c r="K1962"/>
  <c r="L1962" s="1"/>
  <c r="N1962"/>
  <c r="O1962" s="1"/>
  <c r="J1926"/>
  <c r="K1926"/>
  <c r="L1926" s="1"/>
  <c r="N1926"/>
  <c r="O1926" s="1"/>
  <c r="J1942"/>
  <c r="K1942"/>
  <c r="L1942" s="1"/>
  <c r="N1942"/>
  <c r="O1942" s="1"/>
  <c r="J1943"/>
  <c r="K1943"/>
  <c r="L1943" s="1"/>
  <c r="N1943"/>
  <c r="O1943" s="1"/>
  <c r="J1938"/>
  <c r="K1938"/>
  <c r="L1938" s="1"/>
  <c r="N1938"/>
  <c r="O1938" s="1"/>
  <c r="J1945"/>
  <c r="K1945"/>
  <c r="L1945" s="1"/>
  <c r="N1945"/>
  <c r="O1945" s="1"/>
  <c r="J1925"/>
  <c r="K1925"/>
  <c r="L1925" s="1"/>
  <c r="N1925"/>
  <c r="O1925" s="1"/>
  <c r="J1919"/>
  <c r="K1919"/>
  <c r="L1919" s="1"/>
  <c r="N1919"/>
  <c r="O1919" s="1"/>
  <c r="J2103"/>
  <c r="K2103"/>
  <c r="L2103" s="1"/>
  <c r="N2103"/>
  <c r="O2103" s="1"/>
  <c r="J2171" l="1"/>
  <c r="K2171"/>
  <c r="L2171" s="1"/>
  <c r="N2171"/>
  <c r="O2171" s="1"/>
  <c r="J2183"/>
  <c r="K2183"/>
  <c r="L2183" s="1"/>
  <c r="N2183"/>
  <c r="O2183" s="1"/>
  <c r="J2172"/>
  <c r="K2172"/>
  <c r="L2172" s="1"/>
  <c r="N2172"/>
  <c r="O2172" s="1"/>
  <c r="J2357"/>
  <c r="K2357"/>
  <c r="L2357" s="1"/>
  <c r="N2357"/>
  <c r="O2357" s="1"/>
  <c r="J2447" l="1"/>
  <c r="K2447"/>
  <c r="L2447" s="1"/>
  <c r="N2447"/>
  <c r="O2447" s="1"/>
  <c r="J2393"/>
  <c r="K2393"/>
  <c r="L2393" s="1"/>
  <c r="N2393"/>
  <c r="O2393" s="1"/>
  <c r="J2394"/>
  <c r="K2394"/>
  <c r="L2394" s="1"/>
  <c r="N2394"/>
  <c r="O2394" s="1"/>
  <c r="J1719" l="1"/>
  <c r="J1720"/>
  <c r="J1721"/>
  <c r="J5428"/>
  <c r="J5841"/>
  <c r="J5842"/>
  <c r="J5843"/>
  <c r="J5779"/>
  <c r="J5844"/>
  <c r="J5845"/>
  <c r="J5780"/>
  <c r="J5846"/>
  <c r="J5334"/>
  <c r="J5335"/>
  <c r="J6686"/>
  <c r="J5336"/>
  <c r="J5337"/>
  <c r="J6687"/>
  <c r="J1111"/>
  <c r="J5847"/>
  <c r="J5848"/>
  <c r="J5849"/>
  <c r="J5850"/>
  <c r="J181"/>
  <c r="J260"/>
  <c r="J261"/>
  <c r="J272"/>
  <c r="J262"/>
  <c r="J263"/>
  <c r="J273"/>
  <c r="J264"/>
  <c r="J265"/>
  <c r="J274"/>
  <c r="J1722"/>
  <c r="J1723"/>
  <c r="J1724"/>
  <c r="J1725"/>
  <c r="J5851"/>
  <c r="J5852"/>
  <c r="J1811"/>
  <c r="J325"/>
  <c r="J5853"/>
  <c r="J5854"/>
  <c r="J1812"/>
  <c r="J2117"/>
  <c r="J5855"/>
  <c r="J5429"/>
  <c r="J1726"/>
  <c r="J391"/>
  <c r="J5856"/>
  <c r="J5857"/>
  <c r="J5858"/>
  <c r="J5859"/>
  <c r="J5860"/>
  <c r="J5861"/>
  <c r="J5862"/>
  <c r="J1325"/>
  <c r="J5430"/>
  <c r="J395"/>
  <c r="J5833"/>
  <c r="J115"/>
  <c r="J1193"/>
  <c r="J5863"/>
  <c r="J133"/>
  <c r="J5864"/>
  <c r="J219"/>
  <c r="J220"/>
  <c r="J5865"/>
  <c r="J30"/>
  <c r="J2024"/>
  <c r="J1112"/>
  <c r="J1113"/>
  <c r="J438"/>
  <c r="J5866"/>
  <c r="J1906"/>
  <c r="J68"/>
  <c r="J69"/>
  <c r="J70"/>
  <c r="J380"/>
  <c r="J5867"/>
  <c r="J5868"/>
  <c r="J5869"/>
  <c r="J477"/>
  <c r="J478"/>
  <c r="J5870"/>
  <c r="J5871"/>
  <c r="J357"/>
  <c r="J358"/>
  <c r="J5872"/>
  <c r="J5873"/>
  <c r="J5874"/>
  <c r="J5875"/>
  <c r="J5876"/>
  <c r="J212"/>
  <c r="J213"/>
  <c r="J5338"/>
  <c r="J5339"/>
  <c r="J6688"/>
  <c r="J504"/>
  <c r="J5877"/>
  <c r="J5878"/>
  <c r="J5879"/>
  <c r="J5880"/>
  <c r="J392"/>
  <c r="J5881"/>
  <c r="J116"/>
  <c r="J1750"/>
  <c r="J420"/>
  <c r="J1847"/>
  <c r="J390"/>
  <c r="J5424"/>
  <c r="J5425"/>
  <c r="J1136"/>
  <c r="J1114"/>
  <c r="J1115"/>
  <c r="J5882"/>
  <c r="J5883"/>
  <c r="J1963"/>
  <c r="J1964"/>
  <c r="J2006"/>
  <c r="J1965"/>
  <c r="J1966"/>
  <c r="J2007"/>
  <c r="J1967"/>
  <c r="J1968"/>
  <c r="J2008"/>
  <c r="J1969"/>
  <c r="J1970"/>
  <c r="J2009"/>
  <c r="J1416"/>
  <c r="J1230"/>
  <c r="J1231"/>
  <c r="J1232"/>
  <c r="J5884"/>
  <c r="J5885"/>
  <c r="J266"/>
  <c r="J1194"/>
  <c r="J1195"/>
  <c r="J5886"/>
  <c r="J5887"/>
  <c r="J5888"/>
  <c r="J5889"/>
  <c r="J277"/>
  <c r="J278"/>
  <c r="J5431"/>
  <c r="J5432"/>
  <c r="J5433"/>
  <c r="J5890"/>
  <c r="J168"/>
  <c r="J5891"/>
  <c r="J5340"/>
  <c r="J5341"/>
  <c r="J6689"/>
  <c r="J5342"/>
  <c r="J5343"/>
  <c r="J6690"/>
  <c r="J457"/>
  <c r="J199"/>
  <c r="J200"/>
  <c r="J489"/>
  <c r="J490"/>
  <c r="J491"/>
  <c r="J134"/>
  <c r="J1318"/>
  <c r="J5434"/>
  <c r="J5435"/>
  <c r="J117"/>
  <c r="J118"/>
  <c r="J119"/>
  <c r="J287"/>
  <c r="J5892"/>
  <c r="J5893"/>
  <c r="J1130"/>
  <c r="J1131"/>
  <c r="J1143"/>
  <c r="J1417"/>
  <c r="J5894"/>
  <c r="J5895"/>
  <c r="J5896"/>
  <c r="J5897"/>
  <c r="J5898"/>
  <c r="J5899"/>
  <c r="J5900"/>
  <c r="J214"/>
  <c r="J276"/>
  <c r="J114"/>
  <c r="J5901"/>
  <c r="J279"/>
  <c r="J5902"/>
  <c r="J5344"/>
  <c r="J5345"/>
  <c r="J6691"/>
  <c r="J5903"/>
  <c r="J1156"/>
  <c r="J1157"/>
  <c r="J5904"/>
  <c r="J1233"/>
  <c r="J1234"/>
  <c r="J1235"/>
  <c r="J1236"/>
  <c r="J1336"/>
  <c r="J1337"/>
  <c r="J1351"/>
  <c r="J1338"/>
  <c r="J1339"/>
  <c r="J1352"/>
  <c r="J396"/>
  <c r="J479"/>
  <c r="J5905"/>
  <c r="J5906"/>
  <c r="J1833"/>
  <c r="J1834"/>
  <c r="J1864"/>
  <c r="J1835"/>
  <c r="J1836"/>
  <c r="J1865"/>
  <c r="J5907"/>
  <c r="J5908"/>
  <c r="J5909"/>
  <c r="J412"/>
  <c r="J413"/>
  <c r="J427"/>
  <c r="J414"/>
  <c r="J415"/>
  <c r="J428"/>
  <c r="J215"/>
  <c r="J216"/>
  <c r="J1116"/>
  <c r="J439"/>
  <c r="J440"/>
  <c r="J1893"/>
  <c r="J1894"/>
  <c r="J1917"/>
  <c r="J1895"/>
  <c r="J1896"/>
  <c r="J1918"/>
  <c r="J5910"/>
  <c r="J5911"/>
  <c r="J5912"/>
  <c r="J2085"/>
  <c r="J2086"/>
  <c r="J1807"/>
  <c r="J1808"/>
  <c r="J1831"/>
  <c r="J5913"/>
  <c r="J1340"/>
  <c r="J5346"/>
  <c r="J5347"/>
  <c r="J6692"/>
  <c r="J2173"/>
  <c r="J2174"/>
  <c r="J2175"/>
  <c r="J5914"/>
  <c r="J5915"/>
  <c r="J5348"/>
  <c r="J5349"/>
  <c r="J6693"/>
  <c r="J5350"/>
  <c r="J5351"/>
  <c r="J6694"/>
  <c r="J5916"/>
  <c r="J5917"/>
  <c r="J5918"/>
  <c r="J5919"/>
  <c r="J5781"/>
  <c r="J5782"/>
  <c r="J5783"/>
  <c r="J5920"/>
  <c r="J5921"/>
  <c r="J5922"/>
  <c r="J5923"/>
  <c r="J5924"/>
  <c r="J5925"/>
  <c r="J5926"/>
  <c r="J1727"/>
  <c r="J1728"/>
  <c r="J1729"/>
  <c r="J5352"/>
  <c r="J5353"/>
  <c r="J6695"/>
  <c r="J5354"/>
  <c r="J5355"/>
  <c r="J6696"/>
  <c r="J5436"/>
  <c r="J5927"/>
  <c r="J5928"/>
  <c r="J5929"/>
  <c r="J2147"/>
  <c r="J1324"/>
  <c r="J1189"/>
  <c r="J1190"/>
  <c r="J1191"/>
  <c r="J1192"/>
  <c r="J1183"/>
  <c r="J1184"/>
  <c r="J1201"/>
  <c r="J5930"/>
  <c r="J5931"/>
  <c r="J5932"/>
  <c r="J5933"/>
  <c r="J492"/>
  <c r="J493"/>
  <c r="J5934"/>
  <c r="J1319"/>
  <c r="J280"/>
  <c r="J281"/>
  <c r="J5935"/>
  <c r="J5936"/>
  <c r="J5937"/>
  <c r="J5938"/>
  <c r="J5939"/>
  <c r="J5940"/>
  <c r="J5941"/>
  <c r="J5942"/>
  <c r="J2176"/>
  <c r="J1704"/>
  <c r="J1705"/>
  <c r="J1400"/>
  <c r="J1401"/>
  <c r="J1751"/>
  <c r="J1752"/>
  <c r="J267"/>
  <c r="J1976"/>
  <c r="J1977"/>
  <c r="J1978"/>
  <c r="J1979"/>
  <c r="J1980"/>
  <c r="J1753"/>
  <c r="J1754"/>
  <c r="J1207"/>
  <c r="J5943"/>
  <c r="J1813"/>
  <c r="J1814"/>
  <c r="J5944"/>
  <c r="J1150"/>
  <c r="J1151"/>
  <c r="J268"/>
  <c r="J269"/>
  <c r="J1158"/>
  <c r="J1159"/>
  <c r="J1160"/>
  <c r="J5945"/>
  <c r="J5946"/>
  <c r="J5947"/>
  <c r="J397"/>
  <c r="J5834"/>
  <c r="J1208"/>
  <c r="J1209"/>
  <c r="J5948"/>
  <c r="J5949"/>
  <c r="J5437"/>
  <c r="J5438"/>
  <c r="J5439"/>
  <c r="J5440"/>
  <c r="J1117"/>
  <c r="J1118"/>
  <c r="J1119"/>
  <c r="J5950"/>
  <c r="J5951"/>
  <c r="J5952"/>
  <c r="J5953"/>
  <c r="J5954"/>
  <c r="J5955"/>
  <c r="J5956"/>
  <c r="J5957"/>
  <c r="J505"/>
  <c r="J506"/>
  <c r="J5356"/>
  <c r="J5357"/>
  <c r="J6697"/>
  <c r="J5358"/>
  <c r="J5359"/>
  <c r="J6698"/>
  <c r="J5360"/>
  <c r="J5361"/>
  <c r="J6699"/>
  <c r="J5362"/>
  <c r="J5363"/>
  <c r="J6700"/>
  <c r="J5958"/>
  <c r="J5959"/>
  <c r="J5960"/>
  <c r="J5784"/>
  <c r="J5961"/>
  <c r="J5962"/>
  <c r="J5963"/>
  <c r="J359"/>
  <c r="J360"/>
  <c r="J398"/>
  <c r="J411"/>
  <c r="J155"/>
  <c r="J156"/>
  <c r="J167"/>
  <c r="J1809"/>
  <c r="J1810"/>
  <c r="J1832"/>
  <c r="J243"/>
  <c r="J244"/>
  <c r="J251"/>
  <c r="J252"/>
  <c r="J507"/>
  <c r="J192"/>
  <c r="J179"/>
  <c r="J180"/>
  <c r="J135"/>
  <c r="J136"/>
  <c r="J137"/>
  <c r="J57"/>
  <c r="J1706"/>
  <c r="J1707"/>
  <c r="J1730"/>
  <c r="J217"/>
  <c r="J218"/>
  <c r="J5964"/>
  <c r="J5965"/>
  <c r="J5966"/>
  <c r="J5967"/>
  <c r="J5968"/>
  <c r="J5969"/>
  <c r="J5970"/>
  <c r="J5971"/>
  <c r="J5785"/>
  <c r="J5972"/>
  <c r="J5973"/>
  <c r="J5974"/>
  <c r="J5975"/>
  <c r="J1696"/>
  <c r="J1697"/>
  <c r="J1715"/>
  <c r="J1698"/>
  <c r="J1699"/>
  <c r="J1716"/>
  <c r="J5786"/>
  <c r="J5976"/>
  <c r="J5977"/>
  <c r="J5978"/>
  <c r="J5979"/>
  <c r="J1950"/>
  <c r="J1951"/>
  <c r="J1132"/>
  <c r="J1133"/>
  <c r="J1144"/>
  <c r="J1134"/>
  <c r="J1135"/>
  <c r="J1145"/>
  <c r="J1399"/>
  <c r="J1402"/>
  <c r="J5980"/>
  <c r="J5981"/>
  <c r="J1403"/>
  <c r="J1404"/>
  <c r="J5982"/>
  <c r="J5983"/>
  <c r="J5364"/>
  <c r="J5365"/>
  <c r="J6701"/>
  <c r="J5366"/>
  <c r="J5367"/>
  <c r="J6702"/>
  <c r="J5984"/>
  <c r="J5985"/>
  <c r="J1930"/>
  <c r="J1931"/>
  <c r="J5986"/>
  <c r="J5987"/>
  <c r="J31"/>
  <c r="J2087"/>
  <c r="J1845"/>
  <c r="J1846"/>
  <c r="J1391"/>
  <c r="J1392"/>
  <c r="J1407"/>
  <c r="J1393"/>
  <c r="J1394"/>
  <c r="J1408"/>
  <c r="J5988"/>
  <c r="J5989"/>
  <c r="J2025"/>
  <c r="J2026"/>
  <c r="J1196"/>
  <c r="J5368"/>
  <c r="J5369"/>
  <c r="J6703"/>
  <c r="J1981"/>
  <c r="J5990"/>
  <c r="J5991"/>
  <c r="J1297"/>
  <c r="J1298"/>
  <c r="J1299"/>
  <c r="J1731"/>
  <c r="J1732"/>
  <c r="J5992"/>
  <c r="J5993"/>
  <c r="J5994"/>
  <c r="J128"/>
  <c r="J129"/>
  <c r="J143"/>
  <c r="J130"/>
  <c r="J131"/>
  <c r="J144"/>
  <c r="J5995"/>
  <c r="J88"/>
  <c r="J356"/>
  <c r="J361"/>
  <c r="J362"/>
  <c r="J5370"/>
  <c r="J5371"/>
  <c r="J6704"/>
  <c r="J5372"/>
  <c r="J5373"/>
  <c r="J6705"/>
  <c r="J169"/>
  <c r="J170"/>
  <c r="J5996"/>
  <c r="J5997"/>
  <c r="J5998"/>
  <c r="J5999"/>
  <c r="J1746"/>
  <c r="J1747"/>
  <c r="J1762"/>
  <c r="J1755"/>
  <c r="J5374"/>
  <c r="J5375"/>
  <c r="J6706"/>
  <c r="J5376"/>
  <c r="J5377"/>
  <c r="J6707"/>
  <c r="J1756"/>
  <c r="J1708"/>
  <c r="J1161"/>
  <c r="J1210"/>
  <c r="J1211"/>
  <c r="J379"/>
  <c r="J1815"/>
  <c r="J1816"/>
  <c r="J157"/>
  <c r="J158"/>
  <c r="J6000"/>
  <c r="J385"/>
  <c r="J6001"/>
  <c r="J270"/>
  <c r="J363"/>
  <c r="J364"/>
  <c r="J5441"/>
  <c r="J6002"/>
  <c r="J302"/>
  <c r="J303"/>
  <c r="J304"/>
  <c r="J288"/>
  <c r="J6003"/>
  <c r="J6004"/>
  <c r="J6005"/>
  <c r="J6006"/>
  <c r="J6007"/>
  <c r="J6008"/>
  <c r="J6009"/>
  <c r="J34"/>
  <c r="J35"/>
  <c r="J36"/>
  <c r="J1326"/>
  <c r="J1137"/>
  <c r="J1138"/>
  <c r="J6010"/>
  <c r="J5442"/>
  <c r="J6011"/>
  <c r="J6012"/>
  <c r="J6013"/>
  <c r="J6014"/>
  <c r="J6015"/>
  <c r="J2148"/>
  <c r="J2149"/>
  <c r="J1748"/>
  <c r="J1749"/>
  <c r="J1757"/>
  <c r="J1758"/>
  <c r="J305"/>
  <c r="J306"/>
  <c r="J307"/>
  <c r="J1237"/>
  <c r="J6016"/>
  <c r="J6017"/>
  <c r="J5378"/>
  <c r="J5379"/>
  <c r="J6708"/>
  <c r="J6018"/>
  <c r="J5380"/>
  <c r="J5381"/>
  <c r="J6709"/>
  <c r="J5382"/>
  <c r="J5383"/>
  <c r="J6710"/>
  <c r="J5443"/>
  <c r="J5444"/>
  <c r="J1733"/>
  <c r="J1734"/>
  <c r="J6019"/>
  <c r="J6020"/>
  <c r="J1154"/>
  <c r="J1155"/>
  <c r="J1146"/>
  <c r="J1147"/>
  <c r="J1174"/>
  <c r="J1148"/>
  <c r="J1149"/>
  <c r="J1175"/>
  <c r="J6021"/>
  <c r="J326"/>
  <c r="J327"/>
  <c r="J352"/>
  <c r="J353"/>
  <c r="J365"/>
  <c r="J354"/>
  <c r="J355"/>
  <c r="J366"/>
  <c r="J2130"/>
  <c r="J2131"/>
  <c r="J2137"/>
  <c r="J1974"/>
  <c r="J1975"/>
  <c r="J494"/>
  <c r="J495"/>
  <c r="J496"/>
  <c r="J497"/>
  <c r="J1700"/>
  <c r="J1709"/>
  <c r="J1710"/>
  <c r="J1711"/>
  <c r="J6022"/>
  <c r="J6023"/>
  <c r="J6024"/>
  <c r="J6025"/>
  <c r="J58"/>
  <c r="J59"/>
  <c r="J60"/>
  <c r="J61"/>
  <c r="J62"/>
  <c r="J471"/>
  <c r="J472"/>
  <c r="J473"/>
  <c r="J474"/>
  <c r="J1212"/>
  <c r="J1213"/>
  <c r="J6026"/>
  <c r="J6027"/>
  <c r="J5445"/>
  <c r="J5446"/>
  <c r="J1139"/>
  <c r="J2150"/>
  <c r="J5384"/>
  <c r="J5385"/>
  <c r="J6711"/>
  <c r="J1848"/>
  <c r="J1849"/>
  <c r="J6028"/>
  <c r="J6029"/>
  <c r="J6030"/>
  <c r="J6031"/>
  <c r="J1214"/>
  <c r="J1215"/>
  <c r="J1216"/>
  <c r="J1217"/>
  <c r="J1218"/>
  <c r="J1219"/>
  <c r="J5386"/>
  <c r="J5387"/>
  <c r="J6712"/>
  <c r="J6032"/>
  <c r="J6033"/>
  <c r="J6034"/>
  <c r="J1120"/>
  <c r="J1121"/>
  <c r="J508"/>
  <c r="J282"/>
  <c r="J283"/>
  <c r="J6035"/>
  <c r="J6036"/>
  <c r="J6037"/>
  <c r="J1274"/>
  <c r="J6038"/>
  <c r="J6039"/>
  <c r="J6040"/>
  <c r="J6041"/>
  <c r="J6042"/>
  <c r="J2027"/>
  <c r="J6043"/>
  <c r="J1220"/>
  <c r="J2014"/>
  <c r="J2015"/>
  <c r="J2016"/>
  <c r="J2017"/>
  <c r="J6044"/>
  <c r="J6045"/>
  <c r="J2018"/>
  <c r="J2019"/>
  <c r="J2020"/>
  <c r="J1238"/>
  <c r="J6046"/>
  <c r="J321"/>
  <c r="J322"/>
  <c r="J338"/>
  <c r="J323"/>
  <c r="J324"/>
  <c r="J339"/>
  <c r="J1712"/>
  <c r="J1713"/>
  <c r="J6047"/>
  <c r="J6048"/>
  <c r="J6049"/>
  <c r="J6050"/>
  <c r="J6051"/>
  <c r="J6052"/>
  <c r="J6053"/>
  <c r="J2170"/>
  <c r="J6054"/>
  <c r="J6055"/>
  <c r="J386"/>
  <c r="J5835"/>
  <c r="J5388"/>
  <c r="J5389"/>
  <c r="J6713"/>
  <c r="J6056"/>
  <c r="J6057"/>
  <c r="J6058"/>
  <c r="J1946"/>
  <c r="J1947"/>
  <c r="J6059"/>
  <c r="J6060"/>
  <c r="J2048"/>
  <c r="J6061"/>
  <c r="J6062"/>
  <c r="J6063"/>
  <c r="J1221"/>
  <c r="J1222"/>
  <c r="J1223"/>
  <c r="J5426"/>
  <c r="J5427"/>
  <c r="J381"/>
  <c r="J6064"/>
  <c r="J6065"/>
  <c r="J6066"/>
  <c r="J6067"/>
  <c r="J6068"/>
  <c r="J6069"/>
  <c r="J6070"/>
  <c r="J6071"/>
  <c r="J6072"/>
  <c r="J6073"/>
  <c r="J6074"/>
  <c r="J145"/>
  <c r="J146"/>
  <c r="J6075"/>
  <c r="J6076"/>
  <c r="J6077"/>
  <c r="J6078"/>
  <c r="J6079"/>
  <c r="J6080"/>
  <c r="J193"/>
  <c r="J1907"/>
  <c r="J1908"/>
  <c r="J1909"/>
  <c r="J1952"/>
  <c r="J1953"/>
  <c r="J6081"/>
  <c r="J6082"/>
  <c r="J1103"/>
  <c r="J1104"/>
  <c r="J1126"/>
  <c r="J1105"/>
  <c r="J1106"/>
  <c r="J1127"/>
  <c r="J6083"/>
  <c r="J6084"/>
  <c r="J6085"/>
  <c r="J1412"/>
  <c r="J1415"/>
  <c r="J1418"/>
  <c r="J1419"/>
  <c r="J1982"/>
  <c r="J1983"/>
  <c r="J1185"/>
  <c r="J1186"/>
  <c r="J1202"/>
  <c r="J1187"/>
  <c r="J1188"/>
  <c r="J1203"/>
  <c r="J6086"/>
  <c r="J6087"/>
  <c r="J6088"/>
  <c r="J5447"/>
  <c r="J6089"/>
  <c r="J6090"/>
  <c r="J1701"/>
  <c r="J5390"/>
  <c r="J5391"/>
  <c r="J6714"/>
  <c r="J1275"/>
  <c r="J1276"/>
  <c r="J6091"/>
  <c r="J6092"/>
  <c r="J6093"/>
  <c r="J6094"/>
  <c r="J6095"/>
  <c r="J1420"/>
  <c r="J1421"/>
  <c r="J5448"/>
  <c r="J5449"/>
  <c r="J5450"/>
  <c r="J6096"/>
  <c r="J6097"/>
  <c r="J458"/>
  <c r="J6098"/>
  <c r="J6099"/>
  <c r="J6100"/>
  <c r="J112"/>
  <c r="J113"/>
  <c r="J120"/>
  <c r="J5392"/>
  <c r="J5393"/>
  <c r="J6715"/>
  <c r="J5328"/>
  <c r="J5329"/>
  <c r="J383"/>
  <c r="J5330"/>
  <c r="J5331"/>
  <c r="J6684"/>
  <c r="J5332"/>
  <c r="J5333"/>
  <c r="J6685"/>
  <c r="J475"/>
  <c r="J476"/>
  <c r="J6101"/>
  <c r="J6102"/>
  <c r="J5451"/>
  <c r="J5452"/>
  <c r="J6103"/>
  <c r="J6104"/>
  <c r="J232"/>
  <c r="J233"/>
  <c r="J234"/>
  <c r="J6105"/>
  <c r="J6106"/>
  <c r="J6107"/>
  <c r="J6108"/>
  <c r="J86"/>
  <c r="J87"/>
  <c r="J89"/>
  <c r="J6109"/>
  <c r="J6110"/>
  <c r="J6111"/>
  <c r="J6112"/>
  <c r="J201"/>
  <c r="J6113"/>
  <c r="J6114"/>
  <c r="J1422"/>
  <c r="J1423"/>
  <c r="J1702"/>
  <c r="J1703"/>
  <c r="J1277"/>
  <c r="J1278"/>
  <c r="J6115"/>
  <c r="J6116"/>
  <c r="J6117"/>
  <c r="J6118"/>
  <c r="J1932"/>
  <c r="J1933"/>
  <c r="J6119"/>
  <c r="J6120"/>
  <c r="J6121"/>
  <c r="J6122"/>
  <c r="J5394"/>
  <c r="J5395"/>
  <c r="J6716"/>
  <c r="J1262"/>
  <c r="J1263"/>
  <c r="J1122"/>
  <c r="J1123"/>
  <c r="J5396"/>
  <c r="J5397"/>
  <c r="J6717"/>
  <c r="J5398"/>
  <c r="J5399"/>
  <c r="J6718"/>
  <c r="J5400"/>
  <c r="J5401"/>
  <c r="J6719"/>
  <c r="J421"/>
  <c r="J5453"/>
  <c r="J5454"/>
  <c r="J5455"/>
  <c r="J6123"/>
  <c r="J6124"/>
  <c r="J194"/>
  <c r="J422"/>
  <c r="J1162"/>
  <c r="J1163"/>
  <c r="J1850"/>
  <c r="J1851"/>
  <c r="J6125"/>
  <c r="J6126"/>
  <c r="J6127"/>
  <c r="J1164"/>
  <c r="J1424"/>
  <c r="J1425"/>
  <c r="J6128"/>
  <c r="J6129"/>
  <c r="J6130"/>
  <c r="J509"/>
  <c r="J510"/>
  <c r="J393"/>
  <c r="J5836"/>
  <c r="J5837"/>
  <c r="J5838"/>
  <c r="J1395"/>
  <c r="J1396"/>
  <c r="J1409"/>
  <c r="J1397"/>
  <c r="J1398"/>
  <c r="J1410"/>
  <c r="J6131"/>
  <c r="J6132"/>
  <c r="J6133"/>
  <c r="J298"/>
  <c r="J299"/>
  <c r="J310"/>
  <c r="J289"/>
  <c r="J387"/>
  <c r="J5839"/>
  <c r="J5840"/>
  <c r="J316"/>
  <c r="J317"/>
  <c r="J1300"/>
  <c r="J1301"/>
  <c r="J441"/>
  <c r="J442"/>
  <c r="J511"/>
  <c r="J512"/>
  <c r="J498"/>
  <c r="J499"/>
  <c r="J71"/>
  <c r="J72"/>
  <c r="J75"/>
  <c r="J73"/>
  <c r="J74"/>
  <c r="J76"/>
  <c r="J388"/>
  <c r="J40"/>
  <c r="J1426"/>
  <c r="J1427"/>
  <c r="J6134"/>
  <c r="J6135"/>
  <c r="J6136"/>
  <c r="J6137"/>
  <c r="J6138"/>
  <c r="J452"/>
  <c r="J453"/>
  <c r="J463"/>
  <c r="J6139"/>
  <c r="J6140"/>
  <c r="J6141"/>
  <c r="J6142"/>
  <c r="J6143"/>
  <c r="J6144"/>
  <c r="J500"/>
  <c r="J501"/>
  <c r="J6145"/>
  <c r="J300"/>
  <c r="J301"/>
  <c r="J1369"/>
  <c r="J1370"/>
  <c r="J1371"/>
  <c r="J1852"/>
  <c r="J6146"/>
  <c r="J6147"/>
  <c r="J6148"/>
  <c r="J5402"/>
  <c r="J5403"/>
  <c r="J6720"/>
  <c r="J5404"/>
  <c r="J5405"/>
  <c r="J6721"/>
  <c r="J6149"/>
  <c r="J6150"/>
  <c r="J2049"/>
  <c r="J2050"/>
  <c r="J202"/>
  <c r="J6151"/>
  <c r="J6152"/>
  <c r="J6153"/>
  <c r="J6154"/>
  <c r="J6155"/>
  <c r="J502"/>
  <c r="J1984"/>
  <c r="J63"/>
  <c r="J6156"/>
  <c r="J6157"/>
  <c r="J6158"/>
  <c r="J6159"/>
  <c r="J2051"/>
  <c r="J2052"/>
  <c r="J2028"/>
  <c r="J2029"/>
  <c r="J2177"/>
  <c r="J2178"/>
  <c r="J1853"/>
  <c r="J6160"/>
  <c r="J124"/>
  <c r="J125"/>
  <c r="J5456"/>
  <c r="J6161"/>
  <c r="J6162"/>
  <c r="J1910"/>
  <c r="J5457"/>
  <c r="J5458"/>
  <c r="J5459"/>
  <c r="J1152"/>
  <c r="J1165"/>
  <c r="J6163"/>
  <c r="J6164"/>
  <c r="J6165"/>
  <c r="J64"/>
  <c r="J65"/>
  <c r="J6166"/>
  <c r="J6167"/>
  <c r="K1719"/>
  <c r="L1719" s="1"/>
  <c r="K1720"/>
  <c r="L1720" s="1"/>
  <c r="K1721"/>
  <c r="L1721" s="1"/>
  <c r="K5428"/>
  <c r="L5428" s="1"/>
  <c r="K5841"/>
  <c r="L5841" s="1"/>
  <c r="K5842"/>
  <c r="L5842" s="1"/>
  <c r="K5843"/>
  <c r="L5843" s="1"/>
  <c r="K5779"/>
  <c r="K5844"/>
  <c r="L5844" s="1"/>
  <c r="K5845"/>
  <c r="L5845" s="1"/>
  <c r="K5780"/>
  <c r="L5780" s="1"/>
  <c r="K5846"/>
  <c r="L5846" s="1"/>
  <c r="K5334"/>
  <c r="L5334" s="1"/>
  <c r="K5335"/>
  <c r="L5335" s="1"/>
  <c r="K6686"/>
  <c r="L6686" s="1"/>
  <c r="K5336"/>
  <c r="L5336" s="1"/>
  <c r="K5337"/>
  <c r="L5337" s="1"/>
  <c r="K6687"/>
  <c r="L6687" s="1"/>
  <c r="K1111"/>
  <c r="L1111" s="1"/>
  <c r="K5847"/>
  <c r="L5847" s="1"/>
  <c r="K5848"/>
  <c r="L5848" s="1"/>
  <c r="K5849"/>
  <c r="L5849" s="1"/>
  <c r="K5850"/>
  <c r="L5850" s="1"/>
  <c r="K181"/>
  <c r="L181" s="1"/>
  <c r="K260"/>
  <c r="L260" s="1"/>
  <c r="K261"/>
  <c r="L261" s="1"/>
  <c r="K272"/>
  <c r="L272" s="1"/>
  <c r="K262"/>
  <c r="L262" s="1"/>
  <c r="K263"/>
  <c r="L263" s="1"/>
  <c r="K273"/>
  <c r="L273" s="1"/>
  <c r="K264"/>
  <c r="L264" s="1"/>
  <c r="K265"/>
  <c r="L265" s="1"/>
  <c r="K274"/>
  <c r="L274" s="1"/>
  <c r="K1722"/>
  <c r="L1722" s="1"/>
  <c r="K1723"/>
  <c r="L1723" s="1"/>
  <c r="K1724"/>
  <c r="L1724" s="1"/>
  <c r="K1725"/>
  <c r="L1725" s="1"/>
  <c r="K5851"/>
  <c r="L5851" s="1"/>
  <c r="K5852"/>
  <c r="L5852" s="1"/>
  <c r="K1811"/>
  <c r="L1811" s="1"/>
  <c r="K325"/>
  <c r="L325" s="1"/>
  <c r="K5853"/>
  <c r="L5853" s="1"/>
  <c r="K5854"/>
  <c r="L5854" s="1"/>
  <c r="K1812"/>
  <c r="L1812" s="1"/>
  <c r="K2117"/>
  <c r="L2117" s="1"/>
  <c r="K5855"/>
  <c r="L5855" s="1"/>
  <c r="K5429"/>
  <c r="L5429" s="1"/>
  <c r="K1726"/>
  <c r="L1726" s="1"/>
  <c r="K391"/>
  <c r="L391" s="1"/>
  <c r="K5856"/>
  <c r="L5856" s="1"/>
  <c r="K5857"/>
  <c r="L5857" s="1"/>
  <c r="K5858"/>
  <c r="L5858" s="1"/>
  <c r="K5859"/>
  <c r="L5859" s="1"/>
  <c r="K5860"/>
  <c r="L5860" s="1"/>
  <c r="K5861"/>
  <c r="L5861" s="1"/>
  <c r="K5862"/>
  <c r="L5862" s="1"/>
  <c r="K1325"/>
  <c r="L1325" s="1"/>
  <c r="K5430"/>
  <c r="L5430" s="1"/>
  <c r="K395"/>
  <c r="L395" s="1"/>
  <c r="K5833"/>
  <c r="L5833" s="1"/>
  <c r="K115"/>
  <c r="L115" s="1"/>
  <c r="K1193"/>
  <c r="L1193" s="1"/>
  <c r="K5863"/>
  <c r="L5863" s="1"/>
  <c r="K133"/>
  <c r="L133" s="1"/>
  <c r="K5864"/>
  <c r="L5864" s="1"/>
  <c r="K219"/>
  <c r="L219" s="1"/>
  <c r="K220"/>
  <c r="L220" s="1"/>
  <c r="K5865"/>
  <c r="L5865" s="1"/>
  <c r="K30"/>
  <c r="L30" s="1"/>
  <c r="K2024"/>
  <c r="L2024" s="1"/>
  <c r="K1112"/>
  <c r="L1112" s="1"/>
  <c r="K1113"/>
  <c r="L1113" s="1"/>
  <c r="K438"/>
  <c r="L438" s="1"/>
  <c r="K5866"/>
  <c r="L5866" s="1"/>
  <c r="K1906"/>
  <c r="L1906" s="1"/>
  <c r="K68"/>
  <c r="L68" s="1"/>
  <c r="K69"/>
  <c r="L69" s="1"/>
  <c r="K70"/>
  <c r="L70" s="1"/>
  <c r="K380"/>
  <c r="L380" s="1"/>
  <c r="K5867"/>
  <c r="L5867" s="1"/>
  <c r="K5868"/>
  <c r="L5868" s="1"/>
  <c r="K5869"/>
  <c r="L5869" s="1"/>
  <c r="K477"/>
  <c r="L477" s="1"/>
  <c r="K478"/>
  <c r="L478" s="1"/>
  <c r="K5870"/>
  <c r="L5870" s="1"/>
  <c r="K5871"/>
  <c r="L5871" s="1"/>
  <c r="K357"/>
  <c r="L357" s="1"/>
  <c r="K358"/>
  <c r="L358" s="1"/>
  <c r="K5872"/>
  <c r="L5872" s="1"/>
  <c r="K5873"/>
  <c r="L5873" s="1"/>
  <c r="K5874"/>
  <c r="L5874" s="1"/>
  <c r="K5875"/>
  <c r="L5875" s="1"/>
  <c r="K5876"/>
  <c r="L5876" s="1"/>
  <c r="K212"/>
  <c r="L212" s="1"/>
  <c r="K213"/>
  <c r="L213" s="1"/>
  <c r="K5338"/>
  <c r="L5338" s="1"/>
  <c r="K5339"/>
  <c r="L5339" s="1"/>
  <c r="K6688"/>
  <c r="L6688" s="1"/>
  <c r="K504"/>
  <c r="L504" s="1"/>
  <c r="K5877"/>
  <c r="L5877" s="1"/>
  <c r="K5878"/>
  <c r="L5878" s="1"/>
  <c r="K5879"/>
  <c r="L5879" s="1"/>
  <c r="K5880"/>
  <c r="L5880" s="1"/>
  <c r="K392"/>
  <c r="L392" s="1"/>
  <c r="K5881"/>
  <c r="L5881" s="1"/>
  <c r="K116"/>
  <c r="L116" s="1"/>
  <c r="K1750"/>
  <c r="L1750" s="1"/>
  <c r="K420"/>
  <c r="L420" s="1"/>
  <c r="K1847"/>
  <c r="L1847" s="1"/>
  <c r="K390"/>
  <c r="L390" s="1"/>
  <c r="K5424"/>
  <c r="L5424" s="1"/>
  <c r="K5425"/>
  <c r="L5425" s="1"/>
  <c r="K1136"/>
  <c r="L1136" s="1"/>
  <c r="K1114"/>
  <c r="L1114" s="1"/>
  <c r="K1115"/>
  <c r="L1115" s="1"/>
  <c r="K5882"/>
  <c r="L5882" s="1"/>
  <c r="K5883"/>
  <c r="L5883" s="1"/>
  <c r="K1963"/>
  <c r="L1963" s="1"/>
  <c r="K1964"/>
  <c r="L1964" s="1"/>
  <c r="K2006"/>
  <c r="L2006" s="1"/>
  <c r="K1965"/>
  <c r="L1965" s="1"/>
  <c r="K1966"/>
  <c r="L1966" s="1"/>
  <c r="K2007"/>
  <c r="L2007" s="1"/>
  <c r="K1967"/>
  <c r="L1967" s="1"/>
  <c r="K1968"/>
  <c r="L1968" s="1"/>
  <c r="K2008"/>
  <c r="L2008" s="1"/>
  <c r="K1969"/>
  <c r="L1969" s="1"/>
  <c r="K1970"/>
  <c r="L1970" s="1"/>
  <c r="K2009"/>
  <c r="L2009" s="1"/>
  <c r="K1416"/>
  <c r="L1416" s="1"/>
  <c r="K1230"/>
  <c r="L1230" s="1"/>
  <c r="K1231"/>
  <c r="L1231" s="1"/>
  <c r="K1232"/>
  <c r="L1232" s="1"/>
  <c r="K5884"/>
  <c r="L5884" s="1"/>
  <c r="K5885"/>
  <c r="L5885" s="1"/>
  <c r="K266"/>
  <c r="L266" s="1"/>
  <c r="K1194"/>
  <c r="L1194" s="1"/>
  <c r="K1195"/>
  <c r="L1195" s="1"/>
  <c r="K5886"/>
  <c r="L5886" s="1"/>
  <c r="K5887"/>
  <c r="L5887" s="1"/>
  <c r="K5888"/>
  <c r="L5888" s="1"/>
  <c r="K5889"/>
  <c r="L5889" s="1"/>
  <c r="K277"/>
  <c r="L277" s="1"/>
  <c r="K278"/>
  <c r="L278" s="1"/>
  <c r="K5431"/>
  <c r="L5431" s="1"/>
  <c r="K5432"/>
  <c r="L5432" s="1"/>
  <c r="K5433"/>
  <c r="L5433" s="1"/>
  <c r="K5890"/>
  <c r="L5890" s="1"/>
  <c r="K168"/>
  <c r="L168" s="1"/>
  <c r="K5891"/>
  <c r="L5891" s="1"/>
  <c r="K5340"/>
  <c r="L5340" s="1"/>
  <c r="K5341"/>
  <c r="L5341" s="1"/>
  <c r="K6689"/>
  <c r="L6689" s="1"/>
  <c r="K5342"/>
  <c r="L5342" s="1"/>
  <c r="K5343"/>
  <c r="L5343" s="1"/>
  <c r="K6690"/>
  <c r="L6690" s="1"/>
  <c r="K457"/>
  <c r="L457" s="1"/>
  <c r="K199"/>
  <c r="L199" s="1"/>
  <c r="K200"/>
  <c r="L200" s="1"/>
  <c r="K489"/>
  <c r="L489" s="1"/>
  <c r="K490"/>
  <c r="L490" s="1"/>
  <c r="K491"/>
  <c r="L491" s="1"/>
  <c r="K134"/>
  <c r="L134" s="1"/>
  <c r="K1318"/>
  <c r="L1318" s="1"/>
  <c r="K5434"/>
  <c r="L5434" s="1"/>
  <c r="K5435"/>
  <c r="L5435" s="1"/>
  <c r="K117"/>
  <c r="L117" s="1"/>
  <c r="K118"/>
  <c r="L118" s="1"/>
  <c r="K119"/>
  <c r="L119" s="1"/>
  <c r="K287"/>
  <c r="L287" s="1"/>
  <c r="K5892"/>
  <c r="L5892" s="1"/>
  <c r="K5893"/>
  <c r="L5893" s="1"/>
  <c r="K1130"/>
  <c r="L1130" s="1"/>
  <c r="K1131"/>
  <c r="L1131" s="1"/>
  <c r="K1143"/>
  <c r="L1143" s="1"/>
  <c r="K1417"/>
  <c r="L1417" s="1"/>
  <c r="K5894"/>
  <c r="L5894" s="1"/>
  <c r="K5895"/>
  <c r="L5895" s="1"/>
  <c r="K5896"/>
  <c r="L5896" s="1"/>
  <c r="K5897"/>
  <c r="L5897" s="1"/>
  <c r="K5898"/>
  <c r="L5898" s="1"/>
  <c r="K5899"/>
  <c r="L5899" s="1"/>
  <c r="K5900"/>
  <c r="L5900" s="1"/>
  <c r="K214"/>
  <c r="L214" s="1"/>
  <c r="K276"/>
  <c r="L276" s="1"/>
  <c r="K114"/>
  <c r="L114" s="1"/>
  <c r="K5901"/>
  <c r="L5901" s="1"/>
  <c r="K279"/>
  <c r="L279" s="1"/>
  <c r="K5902"/>
  <c r="L5902" s="1"/>
  <c r="K5344"/>
  <c r="L5344" s="1"/>
  <c r="K5345"/>
  <c r="L5345" s="1"/>
  <c r="K6691"/>
  <c r="L6691" s="1"/>
  <c r="K5903"/>
  <c r="L5903" s="1"/>
  <c r="K1156"/>
  <c r="L1156" s="1"/>
  <c r="K1157"/>
  <c r="L1157" s="1"/>
  <c r="K5904"/>
  <c r="L5904" s="1"/>
  <c r="K1233"/>
  <c r="L1233" s="1"/>
  <c r="K1234"/>
  <c r="L1234" s="1"/>
  <c r="K1235"/>
  <c r="L1235" s="1"/>
  <c r="K1236"/>
  <c r="L1236" s="1"/>
  <c r="K1336"/>
  <c r="L1336" s="1"/>
  <c r="K1337"/>
  <c r="L1337" s="1"/>
  <c r="K1351"/>
  <c r="L1351" s="1"/>
  <c r="K1338"/>
  <c r="L1338" s="1"/>
  <c r="K1339"/>
  <c r="L1339" s="1"/>
  <c r="K1352"/>
  <c r="L1352" s="1"/>
  <c r="K396"/>
  <c r="L396" s="1"/>
  <c r="K479"/>
  <c r="L479" s="1"/>
  <c r="K5905"/>
  <c r="L5905" s="1"/>
  <c r="K5906"/>
  <c r="L5906" s="1"/>
  <c r="K1833"/>
  <c r="L1833" s="1"/>
  <c r="K1834"/>
  <c r="L1834" s="1"/>
  <c r="K1864"/>
  <c r="L1864" s="1"/>
  <c r="K1835"/>
  <c r="L1835" s="1"/>
  <c r="K1836"/>
  <c r="L1836" s="1"/>
  <c r="K1865"/>
  <c r="L1865" s="1"/>
  <c r="K5907"/>
  <c r="L5907" s="1"/>
  <c r="K5908"/>
  <c r="L5908" s="1"/>
  <c r="K5909"/>
  <c r="L5909" s="1"/>
  <c r="K412"/>
  <c r="L412" s="1"/>
  <c r="K413"/>
  <c r="L413" s="1"/>
  <c r="K427"/>
  <c r="L427" s="1"/>
  <c r="K414"/>
  <c r="L414" s="1"/>
  <c r="K415"/>
  <c r="L415" s="1"/>
  <c r="K428"/>
  <c r="L428" s="1"/>
  <c r="K215"/>
  <c r="L215" s="1"/>
  <c r="K216"/>
  <c r="L216" s="1"/>
  <c r="K1116"/>
  <c r="L1116" s="1"/>
  <c r="K439"/>
  <c r="L439" s="1"/>
  <c r="K440"/>
  <c r="L440" s="1"/>
  <c r="K1893"/>
  <c r="L1893" s="1"/>
  <c r="K1894"/>
  <c r="L1894" s="1"/>
  <c r="K1917"/>
  <c r="L1917" s="1"/>
  <c r="K1895"/>
  <c r="L1895" s="1"/>
  <c r="K1896"/>
  <c r="L1896" s="1"/>
  <c r="K1918"/>
  <c r="L1918" s="1"/>
  <c r="K5910"/>
  <c r="L5910" s="1"/>
  <c r="K5911"/>
  <c r="L5911" s="1"/>
  <c r="K5912"/>
  <c r="L5912" s="1"/>
  <c r="K2085"/>
  <c r="L2085" s="1"/>
  <c r="K2086"/>
  <c r="L2086" s="1"/>
  <c r="K1807"/>
  <c r="L1807" s="1"/>
  <c r="K1808"/>
  <c r="L1808" s="1"/>
  <c r="K1831"/>
  <c r="L1831" s="1"/>
  <c r="K5913"/>
  <c r="L5913" s="1"/>
  <c r="K1340"/>
  <c r="L1340" s="1"/>
  <c r="K5346"/>
  <c r="L5346" s="1"/>
  <c r="K5347"/>
  <c r="L5347" s="1"/>
  <c r="K6692"/>
  <c r="L6692" s="1"/>
  <c r="K2173"/>
  <c r="L2173" s="1"/>
  <c r="K2174"/>
  <c r="L2174" s="1"/>
  <c r="K2175"/>
  <c r="L2175" s="1"/>
  <c r="K5914"/>
  <c r="L5914" s="1"/>
  <c r="K5915"/>
  <c r="L5915" s="1"/>
  <c r="K5348"/>
  <c r="L5348" s="1"/>
  <c r="K5349"/>
  <c r="L5349" s="1"/>
  <c r="K6693"/>
  <c r="L6693" s="1"/>
  <c r="K5350"/>
  <c r="L5350" s="1"/>
  <c r="K5351"/>
  <c r="L5351" s="1"/>
  <c r="K6694"/>
  <c r="L6694" s="1"/>
  <c r="K5916"/>
  <c r="L5916" s="1"/>
  <c r="K5917"/>
  <c r="L5917" s="1"/>
  <c r="K5918"/>
  <c r="L5918" s="1"/>
  <c r="K5919"/>
  <c r="L5919" s="1"/>
  <c r="K5781"/>
  <c r="L5781" s="1"/>
  <c r="K5782"/>
  <c r="L5782" s="1"/>
  <c r="K5783"/>
  <c r="L5783" s="1"/>
  <c r="K5920"/>
  <c r="L5920" s="1"/>
  <c r="K5921"/>
  <c r="L5921" s="1"/>
  <c r="K5922"/>
  <c r="L5922" s="1"/>
  <c r="K5923"/>
  <c r="L5923" s="1"/>
  <c r="K5924"/>
  <c r="L5924" s="1"/>
  <c r="K5925"/>
  <c r="L5925" s="1"/>
  <c r="K5926"/>
  <c r="L5926" s="1"/>
  <c r="K1727"/>
  <c r="L1727" s="1"/>
  <c r="K1728"/>
  <c r="L1728" s="1"/>
  <c r="K1729"/>
  <c r="L1729" s="1"/>
  <c r="K5352"/>
  <c r="L5352" s="1"/>
  <c r="K5353"/>
  <c r="L5353" s="1"/>
  <c r="K6695"/>
  <c r="L6695" s="1"/>
  <c r="K5354"/>
  <c r="L5354" s="1"/>
  <c r="K5355"/>
  <c r="L5355" s="1"/>
  <c r="K6696"/>
  <c r="L6696" s="1"/>
  <c r="K5436"/>
  <c r="L5436" s="1"/>
  <c r="K5927"/>
  <c r="L5927" s="1"/>
  <c r="K5928"/>
  <c r="L5928" s="1"/>
  <c r="K5929"/>
  <c r="L5929" s="1"/>
  <c r="K2147"/>
  <c r="L2147" s="1"/>
  <c r="K1324"/>
  <c r="L1324" s="1"/>
  <c r="K1189"/>
  <c r="L1189" s="1"/>
  <c r="K1190"/>
  <c r="L1190" s="1"/>
  <c r="K1191"/>
  <c r="L1191" s="1"/>
  <c r="K1192"/>
  <c r="L1192" s="1"/>
  <c r="K1183"/>
  <c r="L1183" s="1"/>
  <c r="K1184"/>
  <c r="L1184" s="1"/>
  <c r="K1201"/>
  <c r="L1201" s="1"/>
  <c r="K5930"/>
  <c r="L5930" s="1"/>
  <c r="K5931"/>
  <c r="L5931" s="1"/>
  <c r="K5932"/>
  <c r="L5932" s="1"/>
  <c r="K5933"/>
  <c r="L5933" s="1"/>
  <c r="K492"/>
  <c r="L492" s="1"/>
  <c r="K493"/>
  <c r="L493" s="1"/>
  <c r="K5934"/>
  <c r="L5934" s="1"/>
  <c r="K1319"/>
  <c r="L1319" s="1"/>
  <c r="K280"/>
  <c r="L280" s="1"/>
  <c r="K281"/>
  <c r="L281" s="1"/>
  <c r="K5935"/>
  <c r="L5935" s="1"/>
  <c r="K5936"/>
  <c r="L5936" s="1"/>
  <c r="K5937"/>
  <c r="L5937" s="1"/>
  <c r="K5938"/>
  <c r="L5938" s="1"/>
  <c r="K5939"/>
  <c r="L5939" s="1"/>
  <c r="K5940"/>
  <c r="L5940" s="1"/>
  <c r="K5941"/>
  <c r="L5941" s="1"/>
  <c r="K5942"/>
  <c r="L5942" s="1"/>
  <c r="K2176"/>
  <c r="L2176" s="1"/>
  <c r="K1704"/>
  <c r="L1704" s="1"/>
  <c r="K1705"/>
  <c r="L1705" s="1"/>
  <c r="K1400"/>
  <c r="L1400" s="1"/>
  <c r="K1401"/>
  <c r="L1401" s="1"/>
  <c r="K1751"/>
  <c r="L1751" s="1"/>
  <c r="K1752"/>
  <c r="L1752" s="1"/>
  <c r="K267"/>
  <c r="L267" s="1"/>
  <c r="K1976"/>
  <c r="L1976" s="1"/>
  <c r="K1977"/>
  <c r="L1977" s="1"/>
  <c r="K1978"/>
  <c r="L1978" s="1"/>
  <c r="K1979"/>
  <c r="L1979" s="1"/>
  <c r="K1980"/>
  <c r="L1980" s="1"/>
  <c r="K1753"/>
  <c r="L1753" s="1"/>
  <c r="K1754"/>
  <c r="L1754" s="1"/>
  <c r="K1207"/>
  <c r="L1207" s="1"/>
  <c r="K5943"/>
  <c r="L5943" s="1"/>
  <c r="K1813"/>
  <c r="L1813" s="1"/>
  <c r="K1814"/>
  <c r="L1814" s="1"/>
  <c r="K5944"/>
  <c r="L5944" s="1"/>
  <c r="K1150"/>
  <c r="L1150" s="1"/>
  <c r="K1151"/>
  <c r="L1151" s="1"/>
  <c r="K268"/>
  <c r="L268" s="1"/>
  <c r="K269"/>
  <c r="L269" s="1"/>
  <c r="K1158"/>
  <c r="L1158" s="1"/>
  <c r="K1159"/>
  <c r="L1159" s="1"/>
  <c r="K1160"/>
  <c r="L1160" s="1"/>
  <c r="K5945"/>
  <c r="L5945" s="1"/>
  <c r="K5946"/>
  <c r="L5946" s="1"/>
  <c r="K5947"/>
  <c r="L5947" s="1"/>
  <c r="K397"/>
  <c r="L397" s="1"/>
  <c r="K5834"/>
  <c r="L5834" s="1"/>
  <c r="K1208"/>
  <c r="L1208" s="1"/>
  <c r="K1209"/>
  <c r="L1209" s="1"/>
  <c r="K5948"/>
  <c r="L5948" s="1"/>
  <c r="K5949"/>
  <c r="L5949" s="1"/>
  <c r="K5437"/>
  <c r="L5437" s="1"/>
  <c r="K5438"/>
  <c r="L5438" s="1"/>
  <c r="K5439"/>
  <c r="L5439" s="1"/>
  <c r="K5440"/>
  <c r="L5440" s="1"/>
  <c r="K1117"/>
  <c r="L1117" s="1"/>
  <c r="K1118"/>
  <c r="L1118" s="1"/>
  <c r="K1119"/>
  <c r="L1119" s="1"/>
  <c r="K5950"/>
  <c r="L5950" s="1"/>
  <c r="K5951"/>
  <c r="L5951" s="1"/>
  <c r="K5952"/>
  <c r="L5952" s="1"/>
  <c r="K5953"/>
  <c r="L5953" s="1"/>
  <c r="K5954"/>
  <c r="L5954" s="1"/>
  <c r="K5955"/>
  <c r="L5955" s="1"/>
  <c r="K5956"/>
  <c r="L5956" s="1"/>
  <c r="K5957"/>
  <c r="L5957" s="1"/>
  <c r="K505"/>
  <c r="L505" s="1"/>
  <c r="K506"/>
  <c r="L506" s="1"/>
  <c r="K5356"/>
  <c r="L5356" s="1"/>
  <c r="K5357"/>
  <c r="L5357" s="1"/>
  <c r="K6697"/>
  <c r="L6697" s="1"/>
  <c r="K5358"/>
  <c r="L5358" s="1"/>
  <c r="K5359"/>
  <c r="L5359" s="1"/>
  <c r="K6698"/>
  <c r="L6698" s="1"/>
  <c r="K5360"/>
  <c r="L5360" s="1"/>
  <c r="K5361"/>
  <c r="L5361" s="1"/>
  <c r="K6699"/>
  <c r="L6699" s="1"/>
  <c r="K5362"/>
  <c r="L5362" s="1"/>
  <c r="K5363"/>
  <c r="L5363" s="1"/>
  <c r="K6700"/>
  <c r="L6700" s="1"/>
  <c r="K5958"/>
  <c r="L5958" s="1"/>
  <c r="K5959"/>
  <c r="L5959" s="1"/>
  <c r="K5960"/>
  <c r="L5960" s="1"/>
  <c r="K5784"/>
  <c r="L5784" s="1"/>
  <c r="K5961"/>
  <c r="L5961" s="1"/>
  <c r="K5962"/>
  <c r="L5962" s="1"/>
  <c r="K5963"/>
  <c r="L5963" s="1"/>
  <c r="K359"/>
  <c r="L359" s="1"/>
  <c r="K360"/>
  <c r="L360" s="1"/>
  <c r="K398"/>
  <c r="L398" s="1"/>
  <c r="K411"/>
  <c r="L411" s="1"/>
  <c r="K155"/>
  <c r="L155" s="1"/>
  <c r="K156"/>
  <c r="L156" s="1"/>
  <c r="K167"/>
  <c r="L167" s="1"/>
  <c r="K1809"/>
  <c r="L1809" s="1"/>
  <c r="K1810"/>
  <c r="L1810" s="1"/>
  <c r="K1832"/>
  <c r="L1832" s="1"/>
  <c r="K243"/>
  <c r="L243" s="1"/>
  <c r="K244"/>
  <c r="L244" s="1"/>
  <c r="K251"/>
  <c r="L251" s="1"/>
  <c r="K252"/>
  <c r="L252" s="1"/>
  <c r="K507"/>
  <c r="L507" s="1"/>
  <c r="K192"/>
  <c r="L192" s="1"/>
  <c r="K179"/>
  <c r="L179" s="1"/>
  <c r="K180"/>
  <c r="L180" s="1"/>
  <c r="K135"/>
  <c r="L135" s="1"/>
  <c r="K136"/>
  <c r="L136" s="1"/>
  <c r="K137"/>
  <c r="L137" s="1"/>
  <c r="K57"/>
  <c r="L57" s="1"/>
  <c r="K1706"/>
  <c r="L1706" s="1"/>
  <c r="K1707"/>
  <c r="L1707" s="1"/>
  <c r="K1730"/>
  <c r="L1730" s="1"/>
  <c r="K217"/>
  <c r="L217" s="1"/>
  <c r="K218"/>
  <c r="L218" s="1"/>
  <c r="K5964"/>
  <c r="L5964" s="1"/>
  <c r="K5965"/>
  <c r="L5965" s="1"/>
  <c r="K5966"/>
  <c r="L5966" s="1"/>
  <c r="K5967"/>
  <c r="L5967" s="1"/>
  <c r="K5968"/>
  <c r="L5968" s="1"/>
  <c r="K5969"/>
  <c r="L5969" s="1"/>
  <c r="K5970"/>
  <c r="L5970" s="1"/>
  <c r="K5971"/>
  <c r="L5971" s="1"/>
  <c r="K5785"/>
  <c r="L5785" s="1"/>
  <c r="K5972"/>
  <c r="L5972" s="1"/>
  <c r="K5973"/>
  <c r="L5973" s="1"/>
  <c r="K5974"/>
  <c r="L5974" s="1"/>
  <c r="K5975"/>
  <c r="L5975" s="1"/>
  <c r="K1696"/>
  <c r="L1696" s="1"/>
  <c r="K1697"/>
  <c r="L1697" s="1"/>
  <c r="K1715"/>
  <c r="L1715" s="1"/>
  <c r="K1698"/>
  <c r="L1698" s="1"/>
  <c r="K1699"/>
  <c r="L1699" s="1"/>
  <c r="K1716"/>
  <c r="L1716" s="1"/>
  <c r="K5786"/>
  <c r="L5786" s="1"/>
  <c r="K5976"/>
  <c r="L5976" s="1"/>
  <c r="K5977"/>
  <c r="L5977" s="1"/>
  <c r="K5978"/>
  <c r="L5978" s="1"/>
  <c r="K5979"/>
  <c r="L5979" s="1"/>
  <c r="K1950"/>
  <c r="L1950" s="1"/>
  <c r="K1951"/>
  <c r="L1951" s="1"/>
  <c r="K1132"/>
  <c r="L1132" s="1"/>
  <c r="K1133"/>
  <c r="L1133" s="1"/>
  <c r="K1144"/>
  <c r="L1144" s="1"/>
  <c r="K1134"/>
  <c r="L1134" s="1"/>
  <c r="K1135"/>
  <c r="L1135" s="1"/>
  <c r="K1145"/>
  <c r="L1145" s="1"/>
  <c r="K1399"/>
  <c r="L1399" s="1"/>
  <c r="K1402"/>
  <c r="L1402" s="1"/>
  <c r="K5980"/>
  <c r="L5980" s="1"/>
  <c r="K5981"/>
  <c r="L5981" s="1"/>
  <c r="K1403"/>
  <c r="L1403" s="1"/>
  <c r="K1404"/>
  <c r="L1404" s="1"/>
  <c r="K5982"/>
  <c r="L5982" s="1"/>
  <c r="K5983"/>
  <c r="L5983" s="1"/>
  <c r="K5364"/>
  <c r="L5364" s="1"/>
  <c r="K5365"/>
  <c r="L5365" s="1"/>
  <c r="K6701"/>
  <c r="L6701" s="1"/>
  <c r="K5366"/>
  <c r="L5366" s="1"/>
  <c r="K5367"/>
  <c r="L5367" s="1"/>
  <c r="K6702"/>
  <c r="L6702" s="1"/>
  <c r="K5984"/>
  <c r="L5984" s="1"/>
  <c r="K5985"/>
  <c r="L5985" s="1"/>
  <c r="K1930"/>
  <c r="L1930" s="1"/>
  <c r="K1931"/>
  <c r="L1931" s="1"/>
  <c r="K5986"/>
  <c r="L5986" s="1"/>
  <c r="K5987"/>
  <c r="L5987" s="1"/>
  <c r="K31"/>
  <c r="L31" s="1"/>
  <c r="K2087"/>
  <c r="L2087" s="1"/>
  <c r="K1845"/>
  <c r="L1845" s="1"/>
  <c r="K1846"/>
  <c r="L1846" s="1"/>
  <c r="K1391"/>
  <c r="L1391" s="1"/>
  <c r="K1392"/>
  <c r="L1392" s="1"/>
  <c r="K1407"/>
  <c r="L1407" s="1"/>
  <c r="K1393"/>
  <c r="L1393" s="1"/>
  <c r="K1394"/>
  <c r="L1394" s="1"/>
  <c r="K1408"/>
  <c r="L1408" s="1"/>
  <c r="K5988"/>
  <c r="L5988" s="1"/>
  <c r="K5989"/>
  <c r="L5989" s="1"/>
  <c r="K2025"/>
  <c r="L2025" s="1"/>
  <c r="K2026"/>
  <c r="L2026" s="1"/>
  <c r="K1196"/>
  <c r="L1196" s="1"/>
  <c r="K5368"/>
  <c r="L5368" s="1"/>
  <c r="K5369"/>
  <c r="L5369" s="1"/>
  <c r="K6703"/>
  <c r="L6703" s="1"/>
  <c r="K1981"/>
  <c r="L1981" s="1"/>
  <c r="K5990"/>
  <c r="L5990" s="1"/>
  <c r="K5991"/>
  <c r="L5991" s="1"/>
  <c r="K1297"/>
  <c r="L1297" s="1"/>
  <c r="K1298"/>
  <c r="L1298" s="1"/>
  <c r="K1299"/>
  <c r="L1299" s="1"/>
  <c r="K1731"/>
  <c r="L1731" s="1"/>
  <c r="K1732"/>
  <c r="L1732" s="1"/>
  <c r="K5992"/>
  <c r="L5992" s="1"/>
  <c r="K5993"/>
  <c r="L5993" s="1"/>
  <c r="K5994"/>
  <c r="L5994" s="1"/>
  <c r="K128"/>
  <c r="L128" s="1"/>
  <c r="K129"/>
  <c r="L129" s="1"/>
  <c r="K143"/>
  <c r="L143" s="1"/>
  <c r="K130"/>
  <c r="L130" s="1"/>
  <c r="K131"/>
  <c r="L131" s="1"/>
  <c r="K144"/>
  <c r="L144" s="1"/>
  <c r="K5995"/>
  <c r="L5995" s="1"/>
  <c r="K88"/>
  <c r="L88" s="1"/>
  <c r="K356"/>
  <c r="L356" s="1"/>
  <c r="K361"/>
  <c r="L361" s="1"/>
  <c r="K362"/>
  <c r="L362" s="1"/>
  <c r="K5370"/>
  <c r="L5370" s="1"/>
  <c r="K5371"/>
  <c r="L5371" s="1"/>
  <c r="K6704"/>
  <c r="L6704" s="1"/>
  <c r="K5372"/>
  <c r="L5372" s="1"/>
  <c r="K5373"/>
  <c r="L5373" s="1"/>
  <c r="K6705"/>
  <c r="L6705" s="1"/>
  <c r="K169"/>
  <c r="L169" s="1"/>
  <c r="K170"/>
  <c r="L170" s="1"/>
  <c r="K5996"/>
  <c r="L5996" s="1"/>
  <c r="K5997"/>
  <c r="L5997" s="1"/>
  <c r="K5998"/>
  <c r="L5998" s="1"/>
  <c r="K5999"/>
  <c r="L5999" s="1"/>
  <c r="K1746"/>
  <c r="L1746" s="1"/>
  <c r="K1747"/>
  <c r="L1747" s="1"/>
  <c r="K1762"/>
  <c r="L1762" s="1"/>
  <c r="K1755"/>
  <c r="L1755" s="1"/>
  <c r="K5374"/>
  <c r="L5374" s="1"/>
  <c r="K5375"/>
  <c r="L5375" s="1"/>
  <c r="K6706"/>
  <c r="L6706" s="1"/>
  <c r="K5376"/>
  <c r="L5376" s="1"/>
  <c r="K5377"/>
  <c r="L5377" s="1"/>
  <c r="K6707"/>
  <c r="L6707" s="1"/>
  <c r="K1756"/>
  <c r="L1756" s="1"/>
  <c r="K1708"/>
  <c r="L1708" s="1"/>
  <c r="K1161"/>
  <c r="L1161" s="1"/>
  <c r="K1210"/>
  <c r="L1210" s="1"/>
  <c r="K1211"/>
  <c r="L1211" s="1"/>
  <c r="K379"/>
  <c r="L379" s="1"/>
  <c r="K1815"/>
  <c r="L1815" s="1"/>
  <c r="K1816"/>
  <c r="L1816" s="1"/>
  <c r="K157"/>
  <c r="L157" s="1"/>
  <c r="K158"/>
  <c r="L158" s="1"/>
  <c r="K6000"/>
  <c r="L6000" s="1"/>
  <c r="K385"/>
  <c r="L385" s="1"/>
  <c r="K6001"/>
  <c r="L6001" s="1"/>
  <c r="K270"/>
  <c r="L270" s="1"/>
  <c r="K363"/>
  <c r="L363" s="1"/>
  <c r="K364"/>
  <c r="L364" s="1"/>
  <c r="K5441"/>
  <c r="L5441" s="1"/>
  <c r="K6002"/>
  <c r="L6002" s="1"/>
  <c r="K302"/>
  <c r="L302" s="1"/>
  <c r="K303"/>
  <c r="L303" s="1"/>
  <c r="K304"/>
  <c r="L304" s="1"/>
  <c r="K288"/>
  <c r="L288" s="1"/>
  <c r="K6003"/>
  <c r="L6003" s="1"/>
  <c r="K6004"/>
  <c r="L6004" s="1"/>
  <c r="K6005"/>
  <c r="L6005" s="1"/>
  <c r="K6006"/>
  <c r="L6006" s="1"/>
  <c r="K6007"/>
  <c r="L6007" s="1"/>
  <c r="K6008"/>
  <c r="L6008" s="1"/>
  <c r="K6009"/>
  <c r="L6009" s="1"/>
  <c r="K34"/>
  <c r="L34" s="1"/>
  <c r="K35"/>
  <c r="L35" s="1"/>
  <c r="K36"/>
  <c r="L36" s="1"/>
  <c r="K1326"/>
  <c r="L1326" s="1"/>
  <c r="K1137"/>
  <c r="L1137" s="1"/>
  <c r="K1138"/>
  <c r="L1138" s="1"/>
  <c r="K6010"/>
  <c r="L6010" s="1"/>
  <c r="K5442"/>
  <c r="L5442" s="1"/>
  <c r="K6011"/>
  <c r="L6011" s="1"/>
  <c r="K6012"/>
  <c r="L6012" s="1"/>
  <c r="K6013"/>
  <c r="L6013" s="1"/>
  <c r="K6014"/>
  <c r="L6014" s="1"/>
  <c r="K6015"/>
  <c r="L6015" s="1"/>
  <c r="K2148"/>
  <c r="L2148" s="1"/>
  <c r="K2149"/>
  <c r="L2149" s="1"/>
  <c r="K1748"/>
  <c r="L1748" s="1"/>
  <c r="K1749"/>
  <c r="L1749" s="1"/>
  <c r="K1757"/>
  <c r="L1757" s="1"/>
  <c r="K1758"/>
  <c r="L1758" s="1"/>
  <c r="K305"/>
  <c r="L305" s="1"/>
  <c r="K306"/>
  <c r="L306" s="1"/>
  <c r="K307"/>
  <c r="L307" s="1"/>
  <c r="K1237"/>
  <c r="L1237" s="1"/>
  <c r="K6016"/>
  <c r="L6016" s="1"/>
  <c r="K6017"/>
  <c r="L6017" s="1"/>
  <c r="K5378"/>
  <c r="L5378" s="1"/>
  <c r="K5379"/>
  <c r="L5379" s="1"/>
  <c r="K6708"/>
  <c r="L6708" s="1"/>
  <c r="K6018"/>
  <c r="L6018" s="1"/>
  <c r="K5380"/>
  <c r="L5380" s="1"/>
  <c r="K5381"/>
  <c r="L5381" s="1"/>
  <c r="K6709"/>
  <c r="L6709" s="1"/>
  <c r="K5382"/>
  <c r="L5382" s="1"/>
  <c r="K5383"/>
  <c r="L5383" s="1"/>
  <c r="K6710"/>
  <c r="L6710" s="1"/>
  <c r="K5443"/>
  <c r="L5443" s="1"/>
  <c r="K5444"/>
  <c r="L5444" s="1"/>
  <c r="K1733"/>
  <c r="L1733" s="1"/>
  <c r="K1734"/>
  <c r="L1734" s="1"/>
  <c r="K6019"/>
  <c r="L6019" s="1"/>
  <c r="K6020"/>
  <c r="L6020" s="1"/>
  <c r="K1154"/>
  <c r="L1154" s="1"/>
  <c r="K1155"/>
  <c r="L1155" s="1"/>
  <c r="K1146"/>
  <c r="L1146" s="1"/>
  <c r="K1147"/>
  <c r="L1147" s="1"/>
  <c r="K1174"/>
  <c r="L1174" s="1"/>
  <c r="K1148"/>
  <c r="L1148" s="1"/>
  <c r="K1149"/>
  <c r="L1149" s="1"/>
  <c r="K1175"/>
  <c r="L1175" s="1"/>
  <c r="K6021"/>
  <c r="L6021" s="1"/>
  <c r="K326"/>
  <c r="L326" s="1"/>
  <c r="K327"/>
  <c r="L327" s="1"/>
  <c r="K352"/>
  <c r="L352" s="1"/>
  <c r="K353"/>
  <c r="L353" s="1"/>
  <c r="K365"/>
  <c r="L365" s="1"/>
  <c r="K354"/>
  <c r="L354" s="1"/>
  <c r="K355"/>
  <c r="L355" s="1"/>
  <c r="K366"/>
  <c r="L366" s="1"/>
  <c r="K2130"/>
  <c r="L2130" s="1"/>
  <c r="K2131"/>
  <c r="L2131" s="1"/>
  <c r="K2137"/>
  <c r="L2137" s="1"/>
  <c r="K1974"/>
  <c r="L1974" s="1"/>
  <c r="K1975"/>
  <c r="L1975" s="1"/>
  <c r="K494"/>
  <c r="L494" s="1"/>
  <c r="K495"/>
  <c r="L495" s="1"/>
  <c r="K496"/>
  <c r="L496" s="1"/>
  <c r="K497"/>
  <c r="L497" s="1"/>
  <c r="K1700"/>
  <c r="L1700" s="1"/>
  <c r="K1709"/>
  <c r="L1709" s="1"/>
  <c r="K1710"/>
  <c r="L1710" s="1"/>
  <c r="K1711"/>
  <c r="L1711" s="1"/>
  <c r="K6022"/>
  <c r="L6022" s="1"/>
  <c r="K6023"/>
  <c r="L6023" s="1"/>
  <c r="K6024"/>
  <c r="L6024" s="1"/>
  <c r="K6025"/>
  <c r="L6025" s="1"/>
  <c r="K58"/>
  <c r="L58" s="1"/>
  <c r="K59"/>
  <c r="L59" s="1"/>
  <c r="K60"/>
  <c r="L60" s="1"/>
  <c r="K61"/>
  <c r="L61" s="1"/>
  <c r="K62"/>
  <c r="L62" s="1"/>
  <c r="K471"/>
  <c r="L471" s="1"/>
  <c r="K472"/>
  <c r="L472" s="1"/>
  <c r="K473"/>
  <c r="L473" s="1"/>
  <c r="K474"/>
  <c r="L474" s="1"/>
  <c r="K1212"/>
  <c r="L1212" s="1"/>
  <c r="K1213"/>
  <c r="L1213" s="1"/>
  <c r="K6026"/>
  <c r="L6026" s="1"/>
  <c r="K6027"/>
  <c r="L6027" s="1"/>
  <c r="K5445"/>
  <c r="L5445" s="1"/>
  <c r="K5446"/>
  <c r="L5446" s="1"/>
  <c r="K1139"/>
  <c r="L1139" s="1"/>
  <c r="K2150"/>
  <c r="L2150" s="1"/>
  <c r="K5384"/>
  <c r="L5384" s="1"/>
  <c r="K5385"/>
  <c r="L5385" s="1"/>
  <c r="K6711"/>
  <c r="L6711" s="1"/>
  <c r="K1848"/>
  <c r="L1848" s="1"/>
  <c r="K1849"/>
  <c r="L1849" s="1"/>
  <c r="K6028"/>
  <c r="L6028" s="1"/>
  <c r="K6029"/>
  <c r="L6029" s="1"/>
  <c r="K6030"/>
  <c r="L6030" s="1"/>
  <c r="K6031"/>
  <c r="L6031" s="1"/>
  <c r="K1214"/>
  <c r="L1214" s="1"/>
  <c r="K1215"/>
  <c r="L1215" s="1"/>
  <c r="K1216"/>
  <c r="L1216" s="1"/>
  <c r="K1217"/>
  <c r="L1217" s="1"/>
  <c r="K1218"/>
  <c r="L1218" s="1"/>
  <c r="K1219"/>
  <c r="L1219" s="1"/>
  <c r="K5386"/>
  <c r="L5386" s="1"/>
  <c r="K5387"/>
  <c r="L5387" s="1"/>
  <c r="K6712"/>
  <c r="L6712" s="1"/>
  <c r="K6032"/>
  <c r="L6032" s="1"/>
  <c r="K6033"/>
  <c r="L6033" s="1"/>
  <c r="K6034"/>
  <c r="L6034" s="1"/>
  <c r="K1120"/>
  <c r="L1120" s="1"/>
  <c r="K1121"/>
  <c r="L1121" s="1"/>
  <c r="K508"/>
  <c r="L508" s="1"/>
  <c r="K282"/>
  <c r="L282" s="1"/>
  <c r="K283"/>
  <c r="L283" s="1"/>
  <c r="K6035"/>
  <c r="L6035" s="1"/>
  <c r="K6036"/>
  <c r="L6036" s="1"/>
  <c r="K6037"/>
  <c r="L6037" s="1"/>
  <c r="K1274"/>
  <c r="L1274" s="1"/>
  <c r="K6038"/>
  <c r="L6038" s="1"/>
  <c r="K6039"/>
  <c r="L6039" s="1"/>
  <c r="K6040"/>
  <c r="L6040" s="1"/>
  <c r="K6041"/>
  <c r="L6041" s="1"/>
  <c r="K6042"/>
  <c r="L6042" s="1"/>
  <c r="K2027"/>
  <c r="L2027" s="1"/>
  <c r="K6043"/>
  <c r="L6043" s="1"/>
  <c r="K1220"/>
  <c r="L1220" s="1"/>
  <c r="K2014"/>
  <c r="L2014" s="1"/>
  <c r="K2015"/>
  <c r="L2015" s="1"/>
  <c r="K2016"/>
  <c r="L2016" s="1"/>
  <c r="K2017"/>
  <c r="L2017" s="1"/>
  <c r="K6044"/>
  <c r="L6044" s="1"/>
  <c r="K6045"/>
  <c r="L6045" s="1"/>
  <c r="K2018"/>
  <c r="L2018" s="1"/>
  <c r="K2019"/>
  <c r="L2019" s="1"/>
  <c r="K2020"/>
  <c r="L2020" s="1"/>
  <c r="K1238"/>
  <c r="L1238" s="1"/>
  <c r="K6046"/>
  <c r="L6046" s="1"/>
  <c r="K321"/>
  <c r="L321" s="1"/>
  <c r="K322"/>
  <c r="L322" s="1"/>
  <c r="K338"/>
  <c r="L338" s="1"/>
  <c r="K323"/>
  <c r="L323" s="1"/>
  <c r="K324"/>
  <c r="L324" s="1"/>
  <c r="K339"/>
  <c r="L339" s="1"/>
  <c r="K1712"/>
  <c r="L1712" s="1"/>
  <c r="K1713"/>
  <c r="L1713" s="1"/>
  <c r="K6047"/>
  <c r="L6047" s="1"/>
  <c r="K6048"/>
  <c r="L6048" s="1"/>
  <c r="K6049"/>
  <c r="L6049" s="1"/>
  <c r="K6050"/>
  <c r="L6050" s="1"/>
  <c r="K6051"/>
  <c r="L6051" s="1"/>
  <c r="K6052"/>
  <c r="L6052" s="1"/>
  <c r="K6053"/>
  <c r="L6053" s="1"/>
  <c r="K2170"/>
  <c r="L2170" s="1"/>
  <c r="K6054"/>
  <c r="L6054" s="1"/>
  <c r="K6055"/>
  <c r="L6055" s="1"/>
  <c r="K386"/>
  <c r="L386" s="1"/>
  <c r="K5835"/>
  <c r="L5835" s="1"/>
  <c r="K5388"/>
  <c r="L5388" s="1"/>
  <c r="K5389"/>
  <c r="L5389" s="1"/>
  <c r="K6713"/>
  <c r="L6713" s="1"/>
  <c r="K6056"/>
  <c r="L6056" s="1"/>
  <c r="K6057"/>
  <c r="L6057" s="1"/>
  <c r="K6058"/>
  <c r="L6058" s="1"/>
  <c r="K1946"/>
  <c r="L1946" s="1"/>
  <c r="K1947"/>
  <c r="L1947" s="1"/>
  <c r="K6059"/>
  <c r="L6059" s="1"/>
  <c r="K6060"/>
  <c r="L6060" s="1"/>
  <c r="K2048"/>
  <c r="L2048" s="1"/>
  <c r="K6061"/>
  <c r="L6061" s="1"/>
  <c r="K6062"/>
  <c r="L6062" s="1"/>
  <c r="K6063"/>
  <c r="L6063" s="1"/>
  <c r="K1221"/>
  <c r="L1221" s="1"/>
  <c r="K1222"/>
  <c r="L1222" s="1"/>
  <c r="K1223"/>
  <c r="L1223" s="1"/>
  <c r="K5426"/>
  <c r="L5426" s="1"/>
  <c r="K5427"/>
  <c r="L5427" s="1"/>
  <c r="K381"/>
  <c r="L381" s="1"/>
  <c r="K6064"/>
  <c r="L6064" s="1"/>
  <c r="K6065"/>
  <c r="L6065" s="1"/>
  <c r="K6066"/>
  <c r="L6066" s="1"/>
  <c r="K6067"/>
  <c r="L6067" s="1"/>
  <c r="K6068"/>
  <c r="L6068" s="1"/>
  <c r="K6069"/>
  <c r="L6069" s="1"/>
  <c r="K6070"/>
  <c r="L6070" s="1"/>
  <c r="K6071"/>
  <c r="L6071" s="1"/>
  <c r="K6072"/>
  <c r="L6072" s="1"/>
  <c r="K6073"/>
  <c r="L6073" s="1"/>
  <c r="K6074"/>
  <c r="L6074" s="1"/>
  <c r="K145"/>
  <c r="L145" s="1"/>
  <c r="K146"/>
  <c r="L146" s="1"/>
  <c r="K6075"/>
  <c r="L6075" s="1"/>
  <c r="K6076"/>
  <c r="L6076" s="1"/>
  <c r="K6077"/>
  <c r="L6077" s="1"/>
  <c r="K6078"/>
  <c r="L6078" s="1"/>
  <c r="K6079"/>
  <c r="L6079" s="1"/>
  <c r="K6080"/>
  <c r="L6080" s="1"/>
  <c r="K193"/>
  <c r="L193" s="1"/>
  <c r="K1907"/>
  <c r="L1907" s="1"/>
  <c r="K1908"/>
  <c r="L1908" s="1"/>
  <c r="K1909"/>
  <c r="L1909" s="1"/>
  <c r="K1952"/>
  <c r="L1952" s="1"/>
  <c r="K1953"/>
  <c r="L1953" s="1"/>
  <c r="K6081"/>
  <c r="L6081" s="1"/>
  <c r="K6082"/>
  <c r="L6082" s="1"/>
  <c r="K1103"/>
  <c r="L1103" s="1"/>
  <c r="K1104"/>
  <c r="L1104" s="1"/>
  <c r="K1126"/>
  <c r="L1126" s="1"/>
  <c r="K1105"/>
  <c r="L1105" s="1"/>
  <c r="K1106"/>
  <c r="L1106" s="1"/>
  <c r="K1127"/>
  <c r="L1127" s="1"/>
  <c r="K6083"/>
  <c r="L6083" s="1"/>
  <c r="K6084"/>
  <c r="L6084" s="1"/>
  <c r="K6085"/>
  <c r="L6085" s="1"/>
  <c r="K1412"/>
  <c r="L1412" s="1"/>
  <c r="K1415"/>
  <c r="L1415" s="1"/>
  <c r="K1418"/>
  <c r="L1418" s="1"/>
  <c r="K1419"/>
  <c r="L1419" s="1"/>
  <c r="K1982"/>
  <c r="L1982" s="1"/>
  <c r="K1983"/>
  <c r="L1983" s="1"/>
  <c r="K1185"/>
  <c r="L1185" s="1"/>
  <c r="K1186"/>
  <c r="L1186" s="1"/>
  <c r="K1202"/>
  <c r="L1202" s="1"/>
  <c r="K1187"/>
  <c r="L1187" s="1"/>
  <c r="K1188"/>
  <c r="L1188" s="1"/>
  <c r="K1203"/>
  <c r="L1203" s="1"/>
  <c r="K6086"/>
  <c r="L6086" s="1"/>
  <c r="K6087"/>
  <c r="L6087" s="1"/>
  <c r="K6088"/>
  <c r="L6088" s="1"/>
  <c r="K5447"/>
  <c r="L5447" s="1"/>
  <c r="K6089"/>
  <c r="L6089" s="1"/>
  <c r="K6090"/>
  <c r="L6090" s="1"/>
  <c r="K1701"/>
  <c r="L1701" s="1"/>
  <c r="K5390"/>
  <c r="L5390" s="1"/>
  <c r="K5391"/>
  <c r="L5391" s="1"/>
  <c r="K6714"/>
  <c r="L6714" s="1"/>
  <c r="K1275"/>
  <c r="L1275" s="1"/>
  <c r="K1276"/>
  <c r="L1276" s="1"/>
  <c r="K6091"/>
  <c r="L6091" s="1"/>
  <c r="K6092"/>
  <c r="L6092" s="1"/>
  <c r="K6093"/>
  <c r="L6093" s="1"/>
  <c r="K6094"/>
  <c r="L6094" s="1"/>
  <c r="K6095"/>
  <c r="L6095" s="1"/>
  <c r="K1420"/>
  <c r="L1420" s="1"/>
  <c r="K1421"/>
  <c r="L1421" s="1"/>
  <c r="K5448"/>
  <c r="L5448" s="1"/>
  <c r="K5449"/>
  <c r="L5449" s="1"/>
  <c r="K5450"/>
  <c r="L5450" s="1"/>
  <c r="K6096"/>
  <c r="L6096" s="1"/>
  <c r="K6097"/>
  <c r="L6097" s="1"/>
  <c r="K458"/>
  <c r="L458" s="1"/>
  <c r="K6098"/>
  <c r="L6098" s="1"/>
  <c r="K6099"/>
  <c r="L6099" s="1"/>
  <c r="K6100"/>
  <c r="L6100" s="1"/>
  <c r="K112"/>
  <c r="L112" s="1"/>
  <c r="K113"/>
  <c r="L113" s="1"/>
  <c r="K120"/>
  <c r="L120" s="1"/>
  <c r="K5392"/>
  <c r="L5392" s="1"/>
  <c r="K5393"/>
  <c r="L5393" s="1"/>
  <c r="K6715"/>
  <c r="L6715" s="1"/>
  <c r="K5328"/>
  <c r="L5328" s="1"/>
  <c r="K5329"/>
  <c r="L5329" s="1"/>
  <c r="K383"/>
  <c r="L383" s="1"/>
  <c r="K5330"/>
  <c r="L5330" s="1"/>
  <c r="K5331"/>
  <c r="L5331" s="1"/>
  <c r="K6684"/>
  <c r="L6684" s="1"/>
  <c r="K5332"/>
  <c r="L5332" s="1"/>
  <c r="K5333"/>
  <c r="L5333" s="1"/>
  <c r="K6685"/>
  <c r="L6685" s="1"/>
  <c r="K475"/>
  <c r="L475" s="1"/>
  <c r="K476"/>
  <c r="L476" s="1"/>
  <c r="K6101"/>
  <c r="L6101" s="1"/>
  <c r="K6102"/>
  <c r="L6102" s="1"/>
  <c r="K5451"/>
  <c r="L5451" s="1"/>
  <c r="K5452"/>
  <c r="L5452" s="1"/>
  <c r="K6103"/>
  <c r="L6103" s="1"/>
  <c r="K6104"/>
  <c r="L6104" s="1"/>
  <c r="K232"/>
  <c r="L232" s="1"/>
  <c r="K233"/>
  <c r="L233" s="1"/>
  <c r="K234"/>
  <c r="L234" s="1"/>
  <c r="K6105"/>
  <c r="L6105" s="1"/>
  <c r="K6106"/>
  <c r="L6106" s="1"/>
  <c r="K6107"/>
  <c r="L6107" s="1"/>
  <c r="K6108"/>
  <c r="L6108" s="1"/>
  <c r="K86"/>
  <c r="L86" s="1"/>
  <c r="K87"/>
  <c r="L87" s="1"/>
  <c r="K89"/>
  <c r="L89" s="1"/>
  <c r="K6109"/>
  <c r="L6109" s="1"/>
  <c r="K6110"/>
  <c r="L6110" s="1"/>
  <c r="K6111"/>
  <c r="L6111" s="1"/>
  <c r="K6112"/>
  <c r="L6112" s="1"/>
  <c r="K201"/>
  <c r="L201" s="1"/>
  <c r="K6113"/>
  <c r="L6113" s="1"/>
  <c r="K6114"/>
  <c r="L6114" s="1"/>
  <c r="K1422"/>
  <c r="L1422" s="1"/>
  <c r="K1423"/>
  <c r="L1423" s="1"/>
  <c r="K1702"/>
  <c r="L1702" s="1"/>
  <c r="K1703"/>
  <c r="L1703" s="1"/>
  <c r="K1277"/>
  <c r="L1277" s="1"/>
  <c r="K1278"/>
  <c r="L1278" s="1"/>
  <c r="K6115"/>
  <c r="L6115" s="1"/>
  <c r="K6116"/>
  <c r="L6116" s="1"/>
  <c r="K6117"/>
  <c r="L6117" s="1"/>
  <c r="K6118"/>
  <c r="L6118" s="1"/>
  <c r="K1932"/>
  <c r="L1932" s="1"/>
  <c r="K1933"/>
  <c r="L1933" s="1"/>
  <c r="K6119"/>
  <c r="L6119" s="1"/>
  <c r="K6120"/>
  <c r="L6120" s="1"/>
  <c r="K6121"/>
  <c r="L6121" s="1"/>
  <c r="K6122"/>
  <c r="L6122" s="1"/>
  <c r="K5394"/>
  <c r="L5394" s="1"/>
  <c r="K5395"/>
  <c r="L5395" s="1"/>
  <c r="K6716"/>
  <c r="L6716" s="1"/>
  <c r="K1262"/>
  <c r="L1262" s="1"/>
  <c r="K1263"/>
  <c r="L1263" s="1"/>
  <c r="K1122"/>
  <c r="L1122" s="1"/>
  <c r="K1123"/>
  <c r="L1123" s="1"/>
  <c r="K5396"/>
  <c r="L5396" s="1"/>
  <c r="K5397"/>
  <c r="L5397" s="1"/>
  <c r="K6717"/>
  <c r="L6717" s="1"/>
  <c r="K5398"/>
  <c r="L5398" s="1"/>
  <c r="K5399"/>
  <c r="L5399" s="1"/>
  <c r="K6718"/>
  <c r="L6718" s="1"/>
  <c r="K5400"/>
  <c r="L5400" s="1"/>
  <c r="K5401"/>
  <c r="L5401" s="1"/>
  <c r="K6719"/>
  <c r="L6719" s="1"/>
  <c r="K421"/>
  <c r="L421" s="1"/>
  <c r="K5453"/>
  <c r="L5453" s="1"/>
  <c r="K5454"/>
  <c r="L5454" s="1"/>
  <c r="K5455"/>
  <c r="L5455" s="1"/>
  <c r="K6123"/>
  <c r="L6123" s="1"/>
  <c r="K6124"/>
  <c r="L6124" s="1"/>
  <c r="K194"/>
  <c r="L194" s="1"/>
  <c r="K422"/>
  <c r="L422" s="1"/>
  <c r="K1162"/>
  <c r="L1162" s="1"/>
  <c r="K1163"/>
  <c r="L1163" s="1"/>
  <c r="K1850"/>
  <c r="L1850" s="1"/>
  <c r="K1851"/>
  <c r="L1851" s="1"/>
  <c r="K6125"/>
  <c r="L6125" s="1"/>
  <c r="K6126"/>
  <c r="L6126" s="1"/>
  <c r="K6127"/>
  <c r="L6127" s="1"/>
  <c r="K1164"/>
  <c r="L1164" s="1"/>
  <c r="K1424"/>
  <c r="L1424" s="1"/>
  <c r="K1425"/>
  <c r="L1425" s="1"/>
  <c r="K6128"/>
  <c r="L6128" s="1"/>
  <c r="K6129"/>
  <c r="L6129" s="1"/>
  <c r="K6130"/>
  <c r="L6130" s="1"/>
  <c r="K509"/>
  <c r="L509" s="1"/>
  <c r="K510"/>
  <c r="L510" s="1"/>
  <c r="K393"/>
  <c r="L393" s="1"/>
  <c r="K5836"/>
  <c r="L5836" s="1"/>
  <c r="K5837"/>
  <c r="L5837" s="1"/>
  <c r="K5838"/>
  <c r="L5838" s="1"/>
  <c r="K1395"/>
  <c r="L1395" s="1"/>
  <c r="K1396"/>
  <c r="L1396" s="1"/>
  <c r="K1409"/>
  <c r="L1409" s="1"/>
  <c r="K1397"/>
  <c r="L1397" s="1"/>
  <c r="K1398"/>
  <c r="L1398" s="1"/>
  <c r="K1410"/>
  <c r="L1410" s="1"/>
  <c r="K6131"/>
  <c r="L6131" s="1"/>
  <c r="K6132"/>
  <c r="L6132" s="1"/>
  <c r="K6133"/>
  <c r="L6133" s="1"/>
  <c r="K298"/>
  <c r="L298" s="1"/>
  <c r="K299"/>
  <c r="L299" s="1"/>
  <c r="K310"/>
  <c r="L310" s="1"/>
  <c r="K289"/>
  <c r="L289" s="1"/>
  <c r="K387"/>
  <c r="L387" s="1"/>
  <c r="K5839"/>
  <c r="L5839" s="1"/>
  <c r="K5840"/>
  <c r="L5840" s="1"/>
  <c r="K316"/>
  <c r="L316" s="1"/>
  <c r="K317"/>
  <c r="L317" s="1"/>
  <c r="K1300"/>
  <c r="L1300" s="1"/>
  <c r="K1301"/>
  <c r="L1301" s="1"/>
  <c r="K441"/>
  <c r="L441" s="1"/>
  <c r="K442"/>
  <c r="L442" s="1"/>
  <c r="K511"/>
  <c r="L511" s="1"/>
  <c r="K512"/>
  <c r="L512" s="1"/>
  <c r="K498"/>
  <c r="L498" s="1"/>
  <c r="K499"/>
  <c r="L499" s="1"/>
  <c r="K71"/>
  <c r="L71" s="1"/>
  <c r="K72"/>
  <c r="L72" s="1"/>
  <c r="K75"/>
  <c r="L75" s="1"/>
  <c r="K73"/>
  <c r="L73" s="1"/>
  <c r="K74"/>
  <c r="L74" s="1"/>
  <c r="K76"/>
  <c r="L76" s="1"/>
  <c r="K388"/>
  <c r="L388" s="1"/>
  <c r="K40"/>
  <c r="L40" s="1"/>
  <c r="K1426"/>
  <c r="L1426" s="1"/>
  <c r="K1427"/>
  <c r="L1427" s="1"/>
  <c r="K6134"/>
  <c r="L6134" s="1"/>
  <c r="K6135"/>
  <c r="L6135" s="1"/>
  <c r="K6136"/>
  <c r="L6136" s="1"/>
  <c r="K6137"/>
  <c r="L6137" s="1"/>
  <c r="K6138"/>
  <c r="L6138" s="1"/>
  <c r="K452"/>
  <c r="L452" s="1"/>
  <c r="K453"/>
  <c r="L453" s="1"/>
  <c r="K463"/>
  <c r="L463" s="1"/>
  <c r="K6139"/>
  <c r="L6139" s="1"/>
  <c r="K6140"/>
  <c r="L6140" s="1"/>
  <c r="K6141"/>
  <c r="L6141" s="1"/>
  <c r="K6142"/>
  <c r="L6142" s="1"/>
  <c r="K6143"/>
  <c r="L6143" s="1"/>
  <c r="K6144"/>
  <c r="L6144" s="1"/>
  <c r="K500"/>
  <c r="L500" s="1"/>
  <c r="K501"/>
  <c r="L501" s="1"/>
  <c r="K6145"/>
  <c r="L6145" s="1"/>
  <c r="K300"/>
  <c r="L300" s="1"/>
  <c r="K301"/>
  <c r="L301" s="1"/>
  <c r="K1369"/>
  <c r="L1369" s="1"/>
  <c r="K1370"/>
  <c r="L1370" s="1"/>
  <c r="K1371"/>
  <c r="L1371" s="1"/>
  <c r="K1852"/>
  <c r="L1852" s="1"/>
  <c r="K6146"/>
  <c r="L6146" s="1"/>
  <c r="K6147"/>
  <c r="L6147" s="1"/>
  <c r="K6148"/>
  <c r="L6148" s="1"/>
  <c r="K5402"/>
  <c r="L5402" s="1"/>
  <c r="K5403"/>
  <c r="L5403" s="1"/>
  <c r="K6720"/>
  <c r="L6720" s="1"/>
  <c r="K5404"/>
  <c r="L5404" s="1"/>
  <c r="K5405"/>
  <c r="L5405" s="1"/>
  <c r="K6721"/>
  <c r="L6721" s="1"/>
  <c r="K6149"/>
  <c r="L6149" s="1"/>
  <c r="K6150"/>
  <c r="L6150" s="1"/>
  <c r="K2049"/>
  <c r="L2049" s="1"/>
  <c r="K2050"/>
  <c r="L2050" s="1"/>
  <c r="K202"/>
  <c r="L202" s="1"/>
  <c r="K6151"/>
  <c r="L6151" s="1"/>
  <c r="K6152"/>
  <c r="L6152" s="1"/>
  <c r="K6153"/>
  <c r="L6153" s="1"/>
  <c r="K6154"/>
  <c r="L6154" s="1"/>
  <c r="K6155"/>
  <c r="L6155" s="1"/>
  <c r="K502"/>
  <c r="L502" s="1"/>
  <c r="K1984"/>
  <c r="L1984" s="1"/>
  <c r="K63"/>
  <c r="L63" s="1"/>
  <c r="K6156"/>
  <c r="L6156" s="1"/>
  <c r="K6157"/>
  <c r="L6157" s="1"/>
  <c r="K6158"/>
  <c r="L6158" s="1"/>
  <c r="K6159"/>
  <c r="L6159" s="1"/>
  <c r="K2051"/>
  <c r="L2051" s="1"/>
  <c r="K2052"/>
  <c r="L2052" s="1"/>
  <c r="K2028"/>
  <c r="L2028" s="1"/>
  <c r="K2029"/>
  <c r="L2029" s="1"/>
  <c r="K2177"/>
  <c r="L2177" s="1"/>
  <c r="K2178"/>
  <c r="L2178" s="1"/>
  <c r="K1853"/>
  <c r="L1853" s="1"/>
  <c r="K6160"/>
  <c r="L6160" s="1"/>
  <c r="K124"/>
  <c r="L124" s="1"/>
  <c r="K125"/>
  <c r="L125" s="1"/>
  <c r="K5456"/>
  <c r="L5456" s="1"/>
  <c r="K6161"/>
  <c r="L6161" s="1"/>
  <c r="K6162"/>
  <c r="L6162" s="1"/>
  <c r="K1910"/>
  <c r="L1910" s="1"/>
  <c r="K5457"/>
  <c r="L5457" s="1"/>
  <c r="K5458"/>
  <c r="L5458" s="1"/>
  <c r="K5459"/>
  <c r="L5459" s="1"/>
  <c r="K1152"/>
  <c r="L1152" s="1"/>
  <c r="K1165"/>
  <c r="L1165" s="1"/>
  <c r="K6163"/>
  <c r="L6163" s="1"/>
  <c r="K6164"/>
  <c r="L6164" s="1"/>
  <c r="K6165"/>
  <c r="L6165" s="1"/>
  <c r="K64"/>
  <c r="L64" s="1"/>
  <c r="K65"/>
  <c r="L65" s="1"/>
  <c r="K6166"/>
  <c r="L6166" s="1"/>
  <c r="K6167"/>
  <c r="L6167" s="1"/>
  <c r="L5779"/>
  <c r="N1719"/>
  <c r="O1719" s="1"/>
  <c r="N1720"/>
  <c r="O1720" s="1"/>
  <c r="N1721"/>
  <c r="O1721" s="1"/>
  <c r="N5428"/>
  <c r="O5428" s="1"/>
  <c r="N5841"/>
  <c r="O5841" s="1"/>
  <c r="N5842"/>
  <c r="O5842" s="1"/>
  <c r="N5843"/>
  <c r="O5843" s="1"/>
  <c r="N5779"/>
  <c r="O5779" s="1"/>
  <c r="N5844"/>
  <c r="O5844" s="1"/>
  <c r="N5845"/>
  <c r="O5845" s="1"/>
  <c r="N5780"/>
  <c r="O5780" s="1"/>
  <c r="N5846"/>
  <c r="O5846" s="1"/>
  <c r="N5334"/>
  <c r="O5334" s="1"/>
  <c r="N5335"/>
  <c r="O5335" s="1"/>
  <c r="N6686"/>
  <c r="O6686" s="1"/>
  <c r="N5336"/>
  <c r="O5336" s="1"/>
  <c r="N5337"/>
  <c r="O5337" s="1"/>
  <c r="N6687"/>
  <c r="O6687" s="1"/>
  <c r="N1111"/>
  <c r="O1111" s="1"/>
  <c r="N5847"/>
  <c r="O5847" s="1"/>
  <c r="N5848"/>
  <c r="O5848" s="1"/>
  <c r="N5849"/>
  <c r="O5849" s="1"/>
  <c r="N5850"/>
  <c r="O5850" s="1"/>
  <c r="N181"/>
  <c r="O181" s="1"/>
  <c r="N260"/>
  <c r="O260" s="1"/>
  <c r="N261"/>
  <c r="O261" s="1"/>
  <c r="N272"/>
  <c r="O272" s="1"/>
  <c r="N262"/>
  <c r="O262" s="1"/>
  <c r="N263"/>
  <c r="O263" s="1"/>
  <c r="N273"/>
  <c r="O273" s="1"/>
  <c r="N264"/>
  <c r="O264" s="1"/>
  <c r="N265"/>
  <c r="O265" s="1"/>
  <c r="N274"/>
  <c r="O274" s="1"/>
  <c r="N1722"/>
  <c r="O1722" s="1"/>
  <c r="N1723"/>
  <c r="O1723" s="1"/>
  <c r="N1724"/>
  <c r="O1724" s="1"/>
  <c r="N1725"/>
  <c r="O1725" s="1"/>
  <c r="N5851"/>
  <c r="O5851" s="1"/>
  <c r="N5852"/>
  <c r="O5852" s="1"/>
  <c r="N1811"/>
  <c r="O1811" s="1"/>
  <c r="N325"/>
  <c r="O325" s="1"/>
  <c r="N5853"/>
  <c r="O5853" s="1"/>
  <c r="N5854"/>
  <c r="O5854" s="1"/>
  <c r="N1812"/>
  <c r="O1812" s="1"/>
  <c r="N2117"/>
  <c r="O2117" s="1"/>
  <c r="N5855"/>
  <c r="O5855" s="1"/>
  <c r="N5429"/>
  <c r="O5429" s="1"/>
  <c r="N1726"/>
  <c r="O1726" s="1"/>
  <c r="N391"/>
  <c r="O391" s="1"/>
  <c r="N5856"/>
  <c r="O5856" s="1"/>
  <c r="N5857"/>
  <c r="O5857" s="1"/>
  <c r="N5858"/>
  <c r="O5858" s="1"/>
  <c r="N5859"/>
  <c r="O5859" s="1"/>
  <c r="N5860"/>
  <c r="O5860" s="1"/>
  <c r="N5861"/>
  <c r="O5861" s="1"/>
  <c r="N5862"/>
  <c r="O5862" s="1"/>
  <c r="N1325"/>
  <c r="O1325" s="1"/>
  <c r="N5430"/>
  <c r="O5430" s="1"/>
  <c r="N395"/>
  <c r="O395" s="1"/>
  <c r="N5833"/>
  <c r="O5833" s="1"/>
  <c r="N115"/>
  <c r="O115" s="1"/>
  <c r="N1193"/>
  <c r="O1193" s="1"/>
  <c r="N5863"/>
  <c r="O5863" s="1"/>
  <c r="N133"/>
  <c r="O133" s="1"/>
  <c r="N5864"/>
  <c r="O5864" s="1"/>
  <c r="N219"/>
  <c r="O219" s="1"/>
  <c r="N220"/>
  <c r="O220" s="1"/>
  <c r="N5865"/>
  <c r="O5865" s="1"/>
  <c r="N30"/>
  <c r="O30" s="1"/>
  <c r="N2024"/>
  <c r="O2024" s="1"/>
  <c r="N1112"/>
  <c r="O1112" s="1"/>
  <c r="N1113"/>
  <c r="O1113" s="1"/>
  <c r="N438"/>
  <c r="O438" s="1"/>
  <c r="N5866"/>
  <c r="O5866" s="1"/>
  <c r="N1906"/>
  <c r="O1906" s="1"/>
  <c r="N68"/>
  <c r="O68" s="1"/>
  <c r="N69"/>
  <c r="O69" s="1"/>
  <c r="N70"/>
  <c r="O70" s="1"/>
  <c r="N380"/>
  <c r="O380" s="1"/>
  <c r="N5867"/>
  <c r="O5867" s="1"/>
  <c r="N5868"/>
  <c r="O5868" s="1"/>
  <c r="N5869"/>
  <c r="O5869" s="1"/>
  <c r="N477"/>
  <c r="O477" s="1"/>
  <c r="N478"/>
  <c r="O478" s="1"/>
  <c r="N5870"/>
  <c r="O5870" s="1"/>
  <c r="N5871"/>
  <c r="O5871" s="1"/>
  <c r="N357"/>
  <c r="O357" s="1"/>
  <c r="N358"/>
  <c r="O358" s="1"/>
  <c r="N5872"/>
  <c r="O5872" s="1"/>
  <c r="N5873"/>
  <c r="O5873" s="1"/>
  <c r="N5874"/>
  <c r="O5874" s="1"/>
  <c r="N5875"/>
  <c r="O5875" s="1"/>
  <c r="N5876"/>
  <c r="O5876" s="1"/>
  <c r="N212"/>
  <c r="O212" s="1"/>
  <c r="N213"/>
  <c r="O213" s="1"/>
  <c r="N5338"/>
  <c r="O5338" s="1"/>
  <c r="N5339"/>
  <c r="O5339" s="1"/>
  <c r="N6688"/>
  <c r="O6688" s="1"/>
  <c r="N504"/>
  <c r="O504" s="1"/>
  <c r="N5877"/>
  <c r="O5877" s="1"/>
  <c r="N5878"/>
  <c r="O5878" s="1"/>
  <c r="N5879"/>
  <c r="O5879" s="1"/>
  <c r="N5880"/>
  <c r="O5880" s="1"/>
  <c r="N392"/>
  <c r="O392" s="1"/>
  <c r="N5881"/>
  <c r="O5881" s="1"/>
  <c r="N116"/>
  <c r="O116" s="1"/>
  <c r="N1750"/>
  <c r="O1750" s="1"/>
  <c r="N420"/>
  <c r="O420" s="1"/>
  <c r="N1847"/>
  <c r="O1847" s="1"/>
  <c r="N390"/>
  <c r="O390" s="1"/>
  <c r="N5424"/>
  <c r="O5424" s="1"/>
  <c r="N5425"/>
  <c r="O5425" s="1"/>
  <c r="N1136"/>
  <c r="O1136" s="1"/>
  <c r="N1114"/>
  <c r="O1114" s="1"/>
  <c r="N1115"/>
  <c r="O1115" s="1"/>
  <c r="N5882"/>
  <c r="O5882" s="1"/>
  <c r="N5883"/>
  <c r="O5883" s="1"/>
  <c r="N1963"/>
  <c r="O1963" s="1"/>
  <c r="N1964"/>
  <c r="O1964" s="1"/>
  <c r="N2006"/>
  <c r="O2006" s="1"/>
  <c r="N1965"/>
  <c r="O1965" s="1"/>
  <c r="N1966"/>
  <c r="O1966" s="1"/>
  <c r="N2007"/>
  <c r="O2007" s="1"/>
  <c r="N1967"/>
  <c r="O1967" s="1"/>
  <c r="N1968"/>
  <c r="O1968" s="1"/>
  <c r="N2008"/>
  <c r="O2008" s="1"/>
  <c r="N1969"/>
  <c r="O1969" s="1"/>
  <c r="N1970"/>
  <c r="O1970" s="1"/>
  <c r="N2009"/>
  <c r="O2009" s="1"/>
  <c r="N1416"/>
  <c r="O1416" s="1"/>
  <c r="N1230"/>
  <c r="O1230" s="1"/>
  <c r="N1231"/>
  <c r="O1231" s="1"/>
  <c r="N1232"/>
  <c r="O1232" s="1"/>
  <c r="N5884"/>
  <c r="O5884" s="1"/>
  <c r="N5885"/>
  <c r="O5885" s="1"/>
  <c r="N266"/>
  <c r="O266" s="1"/>
  <c r="N1194"/>
  <c r="O1194" s="1"/>
  <c r="N1195"/>
  <c r="O1195" s="1"/>
  <c r="N5886"/>
  <c r="O5886" s="1"/>
  <c r="N5887"/>
  <c r="O5887" s="1"/>
  <c r="N5888"/>
  <c r="O5888" s="1"/>
  <c r="N5889"/>
  <c r="O5889" s="1"/>
  <c r="N277"/>
  <c r="O277" s="1"/>
  <c r="N278"/>
  <c r="O278" s="1"/>
  <c r="N5431"/>
  <c r="O5431" s="1"/>
  <c r="N5432"/>
  <c r="O5432" s="1"/>
  <c r="N5433"/>
  <c r="O5433" s="1"/>
  <c r="N5890"/>
  <c r="O5890" s="1"/>
  <c r="N168"/>
  <c r="O168" s="1"/>
  <c r="N5891"/>
  <c r="O5891" s="1"/>
  <c r="N5340"/>
  <c r="O5340" s="1"/>
  <c r="N5341"/>
  <c r="O5341" s="1"/>
  <c r="N6689"/>
  <c r="O6689" s="1"/>
  <c r="N5342"/>
  <c r="O5342" s="1"/>
  <c r="N5343"/>
  <c r="O5343" s="1"/>
  <c r="N6690"/>
  <c r="O6690" s="1"/>
  <c r="N457"/>
  <c r="O457" s="1"/>
  <c r="N199"/>
  <c r="O199" s="1"/>
  <c r="N200"/>
  <c r="O200" s="1"/>
  <c r="N489"/>
  <c r="O489" s="1"/>
  <c r="N490"/>
  <c r="O490" s="1"/>
  <c r="N491"/>
  <c r="O491" s="1"/>
  <c r="N134"/>
  <c r="O134" s="1"/>
  <c r="N1318"/>
  <c r="O1318" s="1"/>
  <c r="N5434"/>
  <c r="O5434" s="1"/>
  <c r="N5435"/>
  <c r="O5435" s="1"/>
  <c r="N117"/>
  <c r="O117" s="1"/>
  <c r="N118"/>
  <c r="O118" s="1"/>
  <c r="N119"/>
  <c r="O119" s="1"/>
  <c r="N287"/>
  <c r="O287" s="1"/>
  <c r="N5892"/>
  <c r="O5892" s="1"/>
  <c r="N5893"/>
  <c r="O5893" s="1"/>
  <c r="N1130"/>
  <c r="O1130" s="1"/>
  <c r="N1131"/>
  <c r="O1131" s="1"/>
  <c r="N1143"/>
  <c r="O1143" s="1"/>
  <c r="N1417"/>
  <c r="O1417" s="1"/>
  <c r="N5894"/>
  <c r="O5894" s="1"/>
  <c r="N5895"/>
  <c r="O5895" s="1"/>
  <c r="N5896"/>
  <c r="O5896" s="1"/>
  <c r="N5897"/>
  <c r="O5897" s="1"/>
  <c r="N5898"/>
  <c r="O5898" s="1"/>
  <c r="N5899"/>
  <c r="O5899" s="1"/>
  <c r="N5900"/>
  <c r="O5900" s="1"/>
  <c r="N214"/>
  <c r="O214" s="1"/>
  <c r="N276"/>
  <c r="O276" s="1"/>
  <c r="N114"/>
  <c r="O114" s="1"/>
  <c r="N5901"/>
  <c r="O5901" s="1"/>
  <c r="N279"/>
  <c r="O279" s="1"/>
  <c r="N5902"/>
  <c r="O5902" s="1"/>
  <c r="N5344"/>
  <c r="O5344" s="1"/>
  <c r="N5345"/>
  <c r="O5345" s="1"/>
  <c r="N6691"/>
  <c r="O6691" s="1"/>
  <c r="N5903"/>
  <c r="O5903" s="1"/>
  <c r="N1156"/>
  <c r="O1156" s="1"/>
  <c r="N1157"/>
  <c r="O1157" s="1"/>
  <c r="N5904"/>
  <c r="O5904" s="1"/>
  <c r="N1233"/>
  <c r="O1233" s="1"/>
  <c r="N1234"/>
  <c r="O1234" s="1"/>
  <c r="N1235"/>
  <c r="O1235" s="1"/>
  <c r="N1236"/>
  <c r="O1236" s="1"/>
  <c r="N1336"/>
  <c r="O1336" s="1"/>
  <c r="N1337"/>
  <c r="O1337" s="1"/>
  <c r="N1351"/>
  <c r="O1351" s="1"/>
  <c r="N1338"/>
  <c r="O1338" s="1"/>
  <c r="N1339"/>
  <c r="O1339" s="1"/>
  <c r="N1352"/>
  <c r="O1352" s="1"/>
  <c r="N396"/>
  <c r="O396" s="1"/>
  <c r="N479"/>
  <c r="O479" s="1"/>
  <c r="N5905"/>
  <c r="O5905" s="1"/>
  <c r="N5906"/>
  <c r="O5906" s="1"/>
  <c r="N1833"/>
  <c r="O1833" s="1"/>
  <c r="N1834"/>
  <c r="O1834" s="1"/>
  <c r="N1864"/>
  <c r="O1864" s="1"/>
  <c r="N1835"/>
  <c r="O1835" s="1"/>
  <c r="N1836"/>
  <c r="O1836" s="1"/>
  <c r="N1865"/>
  <c r="O1865" s="1"/>
  <c r="N5907"/>
  <c r="O5907" s="1"/>
  <c r="N5908"/>
  <c r="O5908" s="1"/>
  <c r="N5909"/>
  <c r="O5909" s="1"/>
  <c r="N412"/>
  <c r="O412" s="1"/>
  <c r="N413"/>
  <c r="O413" s="1"/>
  <c r="N427"/>
  <c r="O427" s="1"/>
  <c r="N414"/>
  <c r="O414" s="1"/>
  <c r="N415"/>
  <c r="O415" s="1"/>
  <c r="N428"/>
  <c r="O428" s="1"/>
  <c r="N215"/>
  <c r="O215" s="1"/>
  <c r="N216"/>
  <c r="O216" s="1"/>
  <c r="N1116"/>
  <c r="O1116" s="1"/>
  <c r="N439"/>
  <c r="O439" s="1"/>
  <c r="N440"/>
  <c r="O440" s="1"/>
  <c r="N1893"/>
  <c r="O1893" s="1"/>
  <c r="N1894"/>
  <c r="O1894" s="1"/>
  <c r="N1917"/>
  <c r="O1917" s="1"/>
  <c r="N1895"/>
  <c r="O1895" s="1"/>
  <c r="N1896"/>
  <c r="O1896" s="1"/>
  <c r="N1918"/>
  <c r="O1918" s="1"/>
  <c r="N5910"/>
  <c r="O5910" s="1"/>
  <c r="N5911"/>
  <c r="O5911" s="1"/>
  <c r="N5912"/>
  <c r="O5912" s="1"/>
  <c r="N2085"/>
  <c r="O2085" s="1"/>
  <c r="N2086"/>
  <c r="O2086" s="1"/>
  <c r="N1807"/>
  <c r="O1807" s="1"/>
  <c r="N1808"/>
  <c r="O1808" s="1"/>
  <c r="N1831"/>
  <c r="O1831" s="1"/>
  <c r="N5913"/>
  <c r="O5913" s="1"/>
  <c r="N1340"/>
  <c r="O1340" s="1"/>
  <c r="N5346"/>
  <c r="O5346" s="1"/>
  <c r="N5347"/>
  <c r="O5347" s="1"/>
  <c r="N6692"/>
  <c r="O6692" s="1"/>
  <c r="N2173"/>
  <c r="O2173" s="1"/>
  <c r="N2174"/>
  <c r="O2174" s="1"/>
  <c r="N2175"/>
  <c r="O2175" s="1"/>
  <c r="N5914"/>
  <c r="O5914" s="1"/>
  <c r="N5915"/>
  <c r="O5915" s="1"/>
  <c r="N5348"/>
  <c r="O5348" s="1"/>
  <c r="N5349"/>
  <c r="O5349" s="1"/>
  <c r="N6693"/>
  <c r="O6693" s="1"/>
  <c r="N5350"/>
  <c r="O5350" s="1"/>
  <c r="N5351"/>
  <c r="O5351" s="1"/>
  <c r="N6694"/>
  <c r="O6694" s="1"/>
  <c r="N5916"/>
  <c r="O5916" s="1"/>
  <c r="N5917"/>
  <c r="O5917" s="1"/>
  <c r="N5918"/>
  <c r="O5918" s="1"/>
  <c r="N5919"/>
  <c r="O5919" s="1"/>
  <c r="N5781"/>
  <c r="O5781" s="1"/>
  <c r="N5782"/>
  <c r="O5782" s="1"/>
  <c r="N5783"/>
  <c r="O5783" s="1"/>
  <c r="N5920"/>
  <c r="O5920" s="1"/>
  <c r="N5921"/>
  <c r="O5921" s="1"/>
  <c r="N5922"/>
  <c r="O5922" s="1"/>
  <c r="N5923"/>
  <c r="O5923" s="1"/>
  <c r="N5924"/>
  <c r="O5924" s="1"/>
  <c r="N5925"/>
  <c r="O5925" s="1"/>
  <c r="N5926"/>
  <c r="O5926" s="1"/>
  <c r="N1727"/>
  <c r="O1727" s="1"/>
  <c r="N1728"/>
  <c r="O1728" s="1"/>
  <c r="N1729"/>
  <c r="O1729" s="1"/>
  <c r="N5352"/>
  <c r="O5352" s="1"/>
  <c r="N5353"/>
  <c r="O5353" s="1"/>
  <c r="N6695"/>
  <c r="O6695" s="1"/>
  <c r="N5354"/>
  <c r="O5354" s="1"/>
  <c r="N5355"/>
  <c r="O5355" s="1"/>
  <c r="N6696"/>
  <c r="O6696" s="1"/>
  <c r="N5436"/>
  <c r="O5436" s="1"/>
  <c r="N5927"/>
  <c r="O5927" s="1"/>
  <c r="N5928"/>
  <c r="O5928" s="1"/>
  <c r="N5929"/>
  <c r="O5929" s="1"/>
  <c r="N2147"/>
  <c r="O2147" s="1"/>
  <c r="N1324"/>
  <c r="O1324" s="1"/>
  <c r="N1189"/>
  <c r="O1189" s="1"/>
  <c r="N1190"/>
  <c r="O1190" s="1"/>
  <c r="N1191"/>
  <c r="O1191" s="1"/>
  <c r="N1192"/>
  <c r="O1192" s="1"/>
  <c r="N1183"/>
  <c r="O1183" s="1"/>
  <c r="N1184"/>
  <c r="O1184" s="1"/>
  <c r="N1201"/>
  <c r="O1201" s="1"/>
  <c r="N5930"/>
  <c r="O5930" s="1"/>
  <c r="N5931"/>
  <c r="O5931" s="1"/>
  <c r="N5932"/>
  <c r="O5932" s="1"/>
  <c r="N5933"/>
  <c r="O5933" s="1"/>
  <c r="N492"/>
  <c r="O492" s="1"/>
  <c r="N493"/>
  <c r="O493" s="1"/>
  <c r="N5934"/>
  <c r="O5934" s="1"/>
  <c r="N1319"/>
  <c r="O1319" s="1"/>
  <c r="N280"/>
  <c r="O280" s="1"/>
  <c r="N281"/>
  <c r="O281" s="1"/>
  <c r="N5935"/>
  <c r="O5935" s="1"/>
  <c r="N5936"/>
  <c r="O5936" s="1"/>
  <c r="N5937"/>
  <c r="O5937" s="1"/>
  <c r="N5938"/>
  <c r="O5938" s="1"/>
  <c r="N5939"/>
  <c r="O5939" s="1"/>
  <c r="N5940"/>
  <c r="O5940" s="1"/>
  <c r="N5941"/>
  <c r="O5941" s="1"/>
  <c r="N5942"/>
  <c r="O5942" s="1"/>
  <c r="N2176"/>
  <c r="O2176" s="1"/>
  <c r="N1704"/>
  <c r="O1704" s="1"/>
  <c r="N1705"/>
  <c r="O1705" s="1"/>
  <c r="N1400"/>
  <c r="O1400" s="1"/>
  <c r="N1401"/>
  <c r="O1401" s="1"/>
  <c r="N1751"/>
  <c r="O1751" s="1"/>
  <c r="N1752"/>
  <c r="O1752" s="1"/>
  <c r="N267"/>
  <c r="O267" s="1"/>
  <c r="N1976"/>
  <c r="O1976" s="1"/>
  <c r="N1977"/>
  <c r="O1977" s="1"/>
  <c r="N1978"/>
  <c r="O1978" s="1"/>
  <c r="N1979"/>
  <c r="O1979" s="1"/>
  <c r="N1980"/>
  <c r="O1980" s="1"/>
  <c r="N1753"/>
  <c r="O1753" s="1"/>
  <c r="N1754"/>
  <c r="O1754" s="1"/>
  <c r="N1207"/>
  <c r="O1207" s="1"/>
  <c r="N5943"/>
  <c r="O5943" s="1"/>
  <c r="N1813"/>
  <c r="O1813" s="1"/>
  <c r="N1814"/>
  <c r="O1814" s="1"/>
  <c r="N5944"/>
  <c r="O5944" s="1"/>
  <c r="N1150"/>
  <c r="O1150" s="1"/>
  <c r="N1151"/>
  <c r="O1151" s="1"/>
  <c r="N268"/>
  <c r="O268" s="1"/>
  <c r="N269"/>
  <c r="O269" s="1"/>
  <c r="N1158"/>
  <c r="O1158" s="1"/>
  <c r="N1159"/>
  <c r="O1159" s="1"/>
  <c r="N1160"/>
  <c r="O1160" s="1"/>
  <c r="N5945"/>
  <c r="O5945" s="1"/>
  <c r="N5946"/>
  <c r="O5946" s="1"/>
  <c r="N5947"/>
  <c r="O5947" s="1"/>
  <c r="N397"/>
  <c r="O397" s="1"/>
  <c r="N5834"/>
  <c r="O5834" s="1"/>
  <c r="N1208"/>
  <c r="O1208" s="1"/>
  <c r="N1209"/>
  <c r="O1209" s="1"/>
  <c r="N5948"/>
  <c r="O5948" s="1"/>
  <c r="N5949"/>
  <c r="O5949" s="1"/>
  <c r="N5437"/>
  <c r="O5437" s="1"/>
  <c r="N5438"/>
  <c r="O5438" s="1"/>
  <c r="N5439"/>
  <c r="O5439" s="1"/>
  <c r="N5440"/>
  <c r="O5440" s="1"/>
  <c r="N1117"/>
  <c r="O1117" s="1"/>
  <c r="N1118"/>
  <c r="O1118" s="1"/>
  <c r="N1119"/>
  <c r="O1119" s="1"/>
  <c r="N5950"/>
  <c r="O5950" s="1"/>
  <c r="N5951"/>
  <c r="O5951" s="1"/>
  <c r="N5952"/>
  <c r="O5952" s="1"/>
  <c r="N5953"/>
  <c r="O5953" s="1"/>
  <c r="N5954"/>
  <c r="O5954" s="1"/>
  <c r="N5955"/>
  <c r="O5955" s="1"/>
  <c r="N5956"/>
  <c r="O5956" s="1"/>
  <c r="N5957"/>
  <c r="O5957" s="1"/>
  <c r="N505"/>
  <c r="O505" s="1"/>
  <c r="N506"/>
  <c r="O506" s="1"/>
  <c r="N5356"/>
  <c r="O5356" s="1"/>
  <c r="N5357"/>
  <c r="O5357" s="1"/>
  <c r="N6697"/>
  <c r="O6697" s="1"/>
  <c r="N5358"/>
  <c r="O5358" s="1"/>
  <c r="N5359"/>
  <c r="O5359" s="1"/>
  <c r="N6698"/>
  <c r="O6698" s="1"/>
  <c r="N5360"/>
  <c r="O5360" s="1"/>
  <c r="N5361"/>
  <c r="O5361" s="1"/>
  <c r="N6699"/>
  <c r="O6699" s="1"/>
  <c r="N5362"/>
  <c r="O5362" s="1"/>
  <c r="N5363"/>
  <c r="O5363" s="1"/>
  <c r="N6700"/>
  <c r="O6700" s="1"/>
  <c r="N5958"/>
  <c r="O5958" s="1"/>
  <c r="N5959"/>
  <c r="O5959" s="1"/>
  <c r="N5960"/>
  <c r="O5960" s="1"/>
  <c r="N5784"/>
  <c r="O5784" s="1"/>
  <c r="N5961"/>
  <c r="O5961" s="1"/>
  <c r="N5962"/>
  <c r="O5962" s="1"/>
  <c r="N5963"/>
  <c r="O5963" s="1"/>
  <c r="N359"/>
  <c r="O359" s="1"/>
  <c r="N360"/>
  <c r="O360" s="1"/>
  <c r="N398"/>
  <c r="O398" s="1"/>
  <c r="N411"/>
  <c r="O411" s="1"/>
  <c r="N155"/>
  <c r="O155" s="1"/>
  <c r="N156"/>
  <c r="O156" s="1"/>
  <c r="N167"/>
  <c r="O167" s="1"/>
  <c r="N1809"/>
  <c r="O1809" s="1"/>
  <c r="N1810"/>
  <c r="O1810" s="1"/>
  <c r="N1832"/>
  <c r="O1832" s="1"/>
  <c r="N243"/>
  <c r="O243" s="1"/>
  <c r="N244"/>
  <c r="O244" s="1"/>
  <c r="N251"/>
  <c r="O251" s="1"/>
  <c r="N252"/>
  <c r="O252" s="1"/>
  <c r="N507"/>
  <c r="O507" s="1"/>
  <c r="N192"/>
  <c r="O192" s="1"/>
  <c r="N179"/>
  <c r="O179" s="1"/>
  <c r="N180"/>
  <c r="O180" s="1"/>
  <c r="N135"/>
  <c r="O135" s="1"/>
  <c r="N136"/>
  <c r="O136" s="1"/>
  <c r="N137"/>
  <c r="O137" s="1"/>
  <c r="N57"/>
  <c r="O57" s="1"/>
  <c r="N1706"/>
  <c r="O1706" s="1"/>
  <c r="N1707"/>
  <c r="O1707" s="1"/>
  <c r="N1730"/>
  <c r="O1730" s="1"/>
  <c r="N217"/>
  <c r="O217" s="1"/>
  <c r="N218"/>
  <c r="O218" s="1"/>
  <c r="N5964"/>
  <c r="O5964" s="1"/>
  <c r="N5965"/>
  <c r="O5965" s="1"/>
  <c r="N5966"/>
  <c r="O5966" s="1"/>
  <c r="N5967"/>
  <c r="O5967" s="1"/>
  <c r="N5968"/>
  <c r="O5968" s="1"/>
  <c r="N5969"/>
  <c r="O5969" s="1"/>
  <c r="N5970"/>
  <c r="O5970" s="1"/>
  <c r="N5971"/>
  <c r="O5971" s="1"/>
  <c r="N5785"/>
  <c r="O5785" s="1"/>
  <c r="N5972"/>
  <c r="O5972" s="1"/>
  <c r="N5973"/>
  <c r="O5973" s="1"/>
  <c r="N5974"/>
  <c r="O5974" s="1"/>
  <c r="N5975"/>
  <c r="O5975" s="1"/>
  <c r="N1696"/>
  <c r="O1696" s="1"/>
  <c r="N1697"/>
  <c r="O1697" s="1"/>
  <c r="N1715"/>
  <c r="O1715" s="1"/>
  <c r="N1698"/>
  <c r="O1698" s="1"/>
  <c r="N1699"/>
  <c r="O1699" s="1"/>
  <c r="N1716"/>
  <c r="O1716" s="1"/>
  <c r="N5786"/>
  <c r="O5786" s="1"/>
  <c r="N5976"/>
  <c r="O5976" s="1"/>
  <c r="N5977"/>
  <c r="O5977" s="1"/>
  <c r="N5978"/>
  <c r="O5978" s="1"/>
  <c r="N5979"/>
  <c r="O5979" s="1"/>
  <c r="N1950"/>
  <c r="O1950" s="1"/>
  <c r="N1951"/>
  <c r="O1951" s="1"/>
  <c r="N1132"/>
  <c r="O1132" s="1"/>
  <c r="N1133"/>
  <c r="O1133" s="1"/>
  <c r="N1144"/>
  <c r="O1144" s="1"/>
  <c r="N1134"/>
  <c r="O1134" s="1"/>
  <c r="N1135"/>
  <c r="O1135" s="1"/>
  <c r="N1145"/>
  <c r="O1145" s="1"/>
  <c r="N1399"/>
  <c r="O1399" s="1"/>
  <c r="N1402"/>
  <c r="O1402" s="1"/>
  <c r="N5980"/>
  <c r="O5980" s="1"/>
  <c r="N5981"/>
  <c r="O5981" s="1"/>
  <c r="N1403"/>
  <c r="O1403" s="1"/>
  <c r="N1404"/>
  <c r="O1404" s="1"/>
  <c r="N5982"/>
  <c r="O5982" s="1"/>
  <c r="N5983"/>
  <c r="O5983" s="1"/>
  <c r="N5364"/>
  <c r="O5364" s="1"/>
  <c r="N5365"/>
  <c r="O5365" s="1"/>
  <c r="N6701"/>
  <c r="O6701" s="1"/>
  <c r="N5366"/>
  <c r="O5366" s="1"/>
  <c r="N5367"/>
  <c r="O5367" s="1"/>
  <c r="N6702"/>
  <c r="O6702" s="1"/>
  <c r="N5984"/>
  <c r="O5984" s="1"/>
  <c r="N5985"/>
  <c r="O5985" s="1"/>
  <c r="N1930"/>
  <c r="O1930" s="1"/>
  <c r="N1931"/>
  <c r="O1931" s="1"/>
  <c r="N5986"/>
  <c r="O5986" s="1"/>
  <c r="N5987"/>
  <c r="O5987" s="1"/>
  <c r="N31"/>
  <c r="O31" s="1"/>
  <c r="N2087"/>
  <c r="O2087" s="1"/>
  <c r="N1845"/>
  <c r="O1845" s="1"/>
  <c r="N1846"/>
  <c r="O1846" s="1"/>
  <c r="N1391"/>
  <c r="O1391" s="1"/>
  <c r="N1392"/>
  <c r="O1392" s="1"/>
  <c r="N1407"/>
  <c r="O1407" s="1"/>
  <c r="N1393"/>
  <c r="O1393" s="1"/>
  <c r="N1394"/>
  <c r="O1394" s="1"/>
  <c r="N1408"/>
  <c r="O1408" s="1"/>
  <c r="N5988"/>
  <c r="O5988" s="1"/>
  <c r="N5989"/>
  <c r="O5989" s="1"/>
  <c r="N2025"/>
  <c r="O2025" s="1"/>
  <c r="N2026"/>
  <c r="O2026" s="1"/>
  <c r="N1196"/>
  <c r="O1196" s="1"/>
  <c r="N5368"/>
  <c r="O5368" s="1"/>
  <c r="N5369"/>
  <c r="O5369" s="1"/>
  <c r="N6703"/>
  <c r="O6703" s="1"/>
  <c r="N1981"/>
  <c r="O1981" s="1"/>
  <c r="N5990"/>
  <c r="O5990" s="1"/>
  <c r="N5991"/>
  <c r="O5991" s="1"/>
  <c r="N1297"/>
  <c r="O1297" s="1"/>
  <c r="N1298"/>
  <c r="O1298" s="1"/>
  <c r="N1299"/>
  <c r="O1299" s="1"/>
  <c r="N1731"/>
  <c r="O1731" s="1"/>
  <c r="N1732"/>
  <c r="O1732" s="1"/>
  <c r="N5992"/>
  <c r="O5992" s="1"/>
  <c r="N5993"/>
  <c r="O5993" s="1"/>
  <c r="N5994"/>
  <c r="O5994" s="1"/>
  <c r="N128"/>
  <c r="O128" s="1"/>
  <c r="N129"/>
  <c r="O129" s="1"/>
  <c r="N143"/>
  <c r="O143" s="1"/>
  <c r="N130"/>
  <c r="O130" s="1"/>
  <c r="N131"/>
  <c r="O131" s="1"/>
  <c r="N144"/>
  <c r="O144" s="1"/>
  <c r="N5995"/>
  <c r="O5995" s="1"/>
  <c r="N88"/>
  <c r="O88" s="1"/>
  <c r="N356"/>
  <c r="O356" s="1"/>
  <c r="N361"/>
  <c r="O361" s="1"/>
  <c r="N362"/>
  <c r="O362" s="1"/>
  <c r="N5370"/>
  <c r="O5370" s="1"/>
  <c r="N5371"/>
  <c r="O5371" s="1"/>
  <c r="N6704"/>
  <c r="O6704" s="1"/>
  <c r="N5372"/>
  <c r="O5372" s="1"/>
  <c r="N5373"/>
  <c r="O5373" s="1"/>
  <c r="N6705"/>
  <c r="O6705" s="1"/>
  <c r="N169"/>
  <c r="O169" s="1"/>
  <c r="N170"/>
  <c r="O170" s="1"/>
  <c r="N5996"/>
  <c r="O5996" s="1"/>
  <c r="N5997"/>
  <c r="O5997" s="1"/>
  <c r="N5998"/>
  <c r="O5998" s="1"/>
  <c r="N5999"/>
  <c r="O5999" s="1"/>
  <c r="N1746"/>
  <c r="O1746" s="1"/>
  <c r="N1747"/>
  <c r="O1747" s="1"/>
  <c r="N1762"/>
  <c r="O1762" s="1"/>
  <c r="N1755"/>
  <c r="O1755" s="1"/>
  <c r="N5374"/>
  <c r="O5374" s="1"/>
  <c r="N5375"/>
  <c r="O5375" s="1"/>
  <c r="N6706"/>
  <c r="O6706" s="1"/>
  <c r="N5376"/>
  <c r="O5376" s="1"/>
  <c r="N5377"/>
  <c r="O5377" s="1"/>
  <c r="N6707"/>
  <c r="O6707" s="1"/>
  <c r="N1756"/>
  <c r="O1756" s="1"/>
  <c r="N1708"/>
  <c r="O1708" s="1"/>
  <c r="N1161"/>
  <c r="O1161" s="1"/>
  <c r="N1210"/>
  <c r="O1210" s="1"/>
  <c r="N1211"/>
  <c r="O1211" s="1"/>
  <c r="N379"/>
  <c r="O379" s="1"/>
  <c r="N1815"/>
  <c r="O1815" s="1"/>
  <c r="N1816"/>
  <c r="O1816" s="1"/>
  <c r="N157"/>
  <c r="O157" s="1"/>
  <c r="N158"/>
  <c r="O158" s="1"/>
  <c r="N6000"/>
  <c r="O6000" s="1"/>
  <c r="N385"/>
  <c r="O385" s="1"/>
  <c r="N6001"/>
  <c r="O6001" s="1"/>
  <c r="N270"/>
  <c r="O270" s="1"/>
  <c r="N363"/>
  <c r="O363" s="1"/>
  <c r="N364"/>
  <c r="O364" s="1"/>
  <c r="N5441"/>
  <c r="O5441" s="1"/>
  <c r="N6002"/>
  <c r="O6002" s="1"/>
  <c r="N302"/>
  <c r="O302" s="1"/>
  <c r="N303"/>
  <c r="O303" s="1"/>
  <c r="N304"/>
  <c r="O304" s="1"/>
  <c r="N288"/>
  <c r="O288" s="1"/>
  <c r="N6003"/>
  <c r="O6003" s="1"/>
  <c r="N6004"/>
  <c r="O6004" s="1"/>
  <c r="N6005"/>
  <c r="O6005" s="1"/>
  <c r="N6006"/>
  <c r="O6006" s="1"/>
  <c r="N6007"/>
  <c r="O6007" s="1"/>
  <c r="N6008"/>
  <c r="O6008" s="1"/>
  <c r="N6009"/>
  <c r="O6009" s="1"/>
  <c r="N34"/>
  <c r="O34" s="1"/>
  <c r="N35"/>
  <c r="O35" s="1"/>
  <c r="N36"/>
  <c r="O36" s="1"/>
  <c r="N1326"/>
  <c r="O1326" s="1"/>
  <c r="N1137"/>
  <c r="O1137" s="1"/>
  <c r="N1138"/>
  <c r="O1138" s="1"/>
  <c r="N6010"/>
  <c r="O6010" s="1"/>
  <c r="N5442"/>
  <c r="O5442" s="1"/>
  <c r="N6011"/>
  <c r="O6011" s="1"/>
  <c r="N6012"/>
  <c r="O6012" s="1"/>
  <c r="N6013"/>
  <c r="O6013" s="1"/>
  <c r="N6014"/>
  <c r="O6014" s="1"/>
  <c r="N6015"/>
  <c r="O6015" s="1"/>
  <c r="N2148"/>
  <c r="O2148" s="1"/>
  <c r="N2149"/>
  <c r="O2149" s="1"/>
  <c r="N1748"/>
  <c r="O1748" s="1"/>
  <c r="N1749"/>
  <c r="O1749" s="1"/>
  <c r="N1757"/>
  <c r="O1757" s="1"/>
  <c r="N1758"/>
  <c r="O1758" s="1"/>
  <c r="N305"/>
  <c r="O305" s="1"/>
  <c r="N306"/>
  <c r="O306" s="1"/>
  <c r="N307"/>
  <c r="O307" s="1"/>
  <c r="N1237"/>
  <c r="O1237" s="1"/>
  <c r="N6016"/>
  <c r="O6016" s="1"/>
  <c r="N6017"/>
  <c r="O6017" s="1"/>
  <c r="N5378"/>
  <c r="O5378" s="1"/>
  <c r="N5379"/>
  <c r="O5379" s="1"/>
  <c r="N6708"/>
  <c r="O6708" s="1"/>
  <c r="N6018"/>
  <c r="O6018" s="1"/>
  <c r="N5380"/>
  <c r="O5380" s="1"/>
  <c r="N5381"/>
  <c r="O5381" s="1"/>
  <c r="N6709"/>
  <c r="O6709" s="1"/>
  <c r="N5382"/>
  <c r="O5382" s="1"/>
  <c r="N5383"/>
  <c r="O5383" s="1"/>
  <c r="N6710"/>
  <c r="O6710" s="1"/>
  <c r="N5443"/>
  <c r="O5443" s="1"/>
  <c r="N5444"/>
  <c r="O5444" s="1"/>
  <c r="N1733"/>
  <c r="O1733" s="1"/>
  <c r="N1734"/>
  <c r="O1734" s="1"/>
  <c r="N6019"/>
  <c r="O6019" s="1"/>
  <c r="N6020"/>
  <c r="O6020" s="1"/>
  <c r="N1154"/>
  <c r="O1154" s="1"/>
  <c r="N1155"/>
  <c r="O1155" s="1"/>
  <c r="N1146"/>
  <c r="O1146" s="1"/>
  <c r="N1147"/>
  <c r="O1147" s="1"/>
  <c r="N1174"/>
  <c r="O1174" s="1"/>
  <c r="N1148"/>
  <c r="O1148" s="1"/>
  <c r="N1149"/>
  <c r="O1149" s="1"/>
  <c r="N1175"/>
  <c r="O1175" s="1"/>
  <c r="N6021"/>
  <c r="O6021" s="1"/>
  <c r="N326"/>
  <c r="O326" s="1"/>
  <c r="N327"/>
  <c r="O327" s="1"/>
  <c r="N352"/>
  <c r="O352" s="1"/>
  <c r="N353"/>
  <c r="O353" s="1"/>
  <c r="N365"/>
  <c r="O365" s="1"/>
  <c r="N354"/>
  <c r="O354" s="1"/>
  <c r="N355"/>
  <c r="O355" s="1"/>
  <c r="N366"/>
  <c r="O366" s="1"/>
  <c r="N2130"/>
  <c r="O2130" s="1"/>
  <c r="N2131"/>
  <c r="O2131" s="1"/>
  <c r="N2137"/>
  <c r="O2137" s="1"/>
  <c r="N1974"/>
  <c r="O1974" s="1"/>
  <c r="N1975"/>
  <c r="O1975" s="1"/>
  <c r="N494"/>
  <c r="O494" s="1"/>
  <c r="N495"/>
  <c r="O495" s="1"/>
  <c r="N496"/>
  <c r="O496" s="1"/>
  <c r="N497"/>
  <c r="O497" s="1"/>
  <c r="N1700"/>
  <c r="O1700" s="1"/>
  <c r="N1709"/>
  <c r="O1709" s="1"/>
  <c r="N1710"/>
  <c r="O1710" s="1"/>
  <c r="N1711"/>
  <c r="O1711" s="1"/>
  <c r="N6022"/>
  <c r="O6022" s="1"/>
  <c r="N6023"/>
  <c r="O6023" s="1"/>
  <c r="N6024"/>
  <c r="O6024" s="1"/>
  <c r="N6025"/>
  <c r="O6025" s="1"/>
  <c r="N58"/>
  <c r="O58" s="1"/>
  <c r="N59"/>
  <c r="O59" s="1"/>
  <c r="N60"/>
  <c r="O60" s="1"/>
  <c r="N61"/>
  <c r="O61" s="1"/>
  <c r="N62"/>
  <c r="O62" s="1"/>
  <c r="N471"/>
  <c r="O471" s="1"/>
  <c r="N472"/>
  <c r="O472" s="1"/>
  <c r="N473"/>
  <c r="O473" s="1"/>
  <c r="N474"/>
  <c r="O474" s="1"/>
  <c r="N1212"/>
  <c r="O1212" s="1"/>
  <c r="N1213"/>
  <c r="O1213" s="1"/>
  <c r="N6026"/>
  <c r="O6026" s="1"/>
  <c r="N6027"/>
  <c r="O6027" s="1"/>
  <c r="N5445"/>
  <c r="O5445" s="1"/>
  <c r="N5446"/>
  <c r="O5446" s="1"/>
  <c r="N1139"/>
  <c r="O1139" s="1"/>
  <c r="N2150"/>
  <c r="O2150" s="1"/>
  <c r="N5384"/>
  <c r="O5384" s="1"/>
  <c r="N5385"/>
  <c r="O5385" s="1"/>
  <c r="N6711"/>
  <c r="O6711" s="1"/>
  <c r="N1848"/>
  <c r="O1848" s="1"/>
  <c r="N1849"/>
  <c r="O1849" s="1"/>
  <c r="N6028"/>
  <c r="O6028" s="1"/>
  <c r="N6029"/>
  <c r="O6029" s="1"/>
  <c r="N6030"/>
  <c r="O6030" s="1"/>
  <c r="N6031"/>
  <c r="O6031" s="1"/>
  <c r="N1214"/>
  <c r="O1214" s="1"/>
  <c r="N1215"/>
  <c r="O1215" s="1"/>
  <c r="N1216"/>
  <c r="O1216" s="1"/>
  <c r="N1217"/>
  <c r="O1217" s="1"/>
  <c r="N1218"/>
  <c r="O1218" s="1"/>
  <c r="N1219"/>
  <c r="O1219" s="1"/>
  <c r="N5386"/>
  <c r="O5386" s="1"/>
  <c r="N5387"/>
  <c r="O5387" s="1"/>
  <c r="N6712"/>
  <c r="O6712" s="1"/>
  <c r="N6032"/>
  <c r="O6032" s="1"/>
  <c r="N6033"/>
  <c r="O6033" s="1"/>
  <c r="N6034"/>
  <c r="O6034" s="1"/>
  <c r="N1120"/>
  <c r="O1120" s="1"/>
  <c r="N1121"/>
  <c r="O1121" s="1"/>
  <c r="N508"/>
  <c r="O508" s="1"/>
  <c r="N282"/>
  <c r="O282" s="1"/>
  <c r="N283"/>
  <c r="O283" s="1"/>
  <c r="N6035"/>
  <c r="O6035" s="1"/>
  <c r="N6036"/>
  <c r="O6036" s="1"/>
  <c r="N6037"/>
  <c r="O6037" s="1"/>
  <c r="N1274"/>
  <c r="O1274" s="1"/>
  <c r="N6038"/>
  <c r="O6038" s="1"/>
  <c r="N6039"/>
  <c r="O6039" s="1"/>
  <c r="N6040"/>
  <c r="O6040" s="1"/>
  <c r="N6041"/>
  <c r="O6041" s="1"/>
  <c r="N6042"/>
  <c r="O6042" s="1"/>
  <c r="N2027"/>
  <c r="O2027" s="1"/>
  <c r="N6043"/>
  <c r="O6043" s="1"/>
  <c r="N1220"/>
  <c r="O1220" s="1"/>
  <c r="N2014"/>
  <c r="O2014" s="1"/>
  <c r="N2015"/>
  <c r="O2015" s="1"/>
  <c r="N2016"/>
  <c r="O2016" s="1"/>
  <c r="N2017"/>
  <c r="O2017" s="1"/>
  <c r="N6044"/>
  <c r="O6044" s="1"/>
  <c r="N6045"/>
  <c r="O6045" s="1"/>
  <c r="N2018"/>
  <c r="O2018" s="1"/>
  <c r="N2019"/>
  <c r="O2019" s="1"/>
  <c r="N2020"/>
  <c r="O2020" s="1"/>
  <c r="N1238"/>
  <c r="O1238" s="1"/>
  <c r="N6046"/>
  <c r="O6046" s="1"/>
  <c r="N321"/>
  <c r="O321" s="1"/>
  <c r="N322"/>
  <c r="O322" s="1"/>
  <c r="N338"/>
  <c r="O338" s="1"/>
  <c r="N323"/>
  <c r="O323" s="1"/>
  <c r="N324"/>
  <c r="O324" s="1"/>
  <c r="N339"/>
  <c r="O339" s="1"/>
  <c r="N1712"/>
  <c r="O1712" s="1"/>
  <c r="N1713"/>
  <c r="O1713" s="1"/>
  <c r="N6047"/>
  <c r="O6047" s="1"/>
  <c r="N6048"/>
  <c r="O6048" s="1"/>
  <c r="N6049"/>
  <c r="O6049" s="1"/>
  <c r="N6050"/>
  <c r="O6050" s="1"/>
  <c r="N6051"/>
  <c r="O6051" s="1"/>
  <c r="N6052"/>
  <c r="O6052" s="1"/>
  <c r="N6053"/>
  <c r="O6053" s="1"/>
  <c r="N2170"/>
  <c r="O2170" s="1"/>
  <c r="N6054"/>
  <c r="O6054" s="1"/>
  <c r="N6055"/>
  <c r="O6055" s="1"/>
  <c r="N386"/>
  <c r="O386" s="1"/>
  <c r="N5835"/>
  <c r="O5835" s="1"/>
  <c r="N5388"/>
  <c r="O5388" s="1"/>
  <c r="N5389"/>
  <c r="O5389" s="1"/>
  <c r="N6713"/>
  <c r="O6713" s="1"/>
  <c r="N6056"/>
  <c r="O6056" s="1"/>
  <c r="N6057"/>
  <c r="O6057" s="1"/>
  <c r="N6058"/>
  <c r="O6058" s="1"/>
  <c r="N1946"/>
  <c r="O1946" s="1"/>
  <c r="N1947"/>
  <c r="O1947" s="1"/>
  <c r="N6059"/>
  <c r="O6059" s="1"/>
  <c r="N6060"/>
  <c r="O6060" s="1"/>
  <c r="N2048"/>
  <c r="O2048" s="1"/>
  <c r="N6061"/>
  <c r="O6061" s="1"/>
  <c r="N6062"/>
  <c r="O6062" s="1"/>
  <c r="N6063"/>
  <c r="O6063" s="1"/>
  <c r="N1221"/>
  <c r="O1221" s="1"/>
  <c r="N1222"/>
  <c r="O1222" s="1"/>
  <c r="N1223"/>
  <c r="O1223" s="1"/>
  <c r="N5426"/>
  <c r="O5426" s="1"/>
  <c r="N5427"/>
  <c r="O5427" s="1"/>
  <c r="N381"/>
  <c r="O381" s="1"/>
  <c r="N6064"/>
  <c r="O6064" s="1"/>
  <c r="N6065"/>
  <c r="O6065" s="1"/>
  <c r="N6066"/>
  <c r="O6066" s="1"/>
  <c r="N6067"/>
  <c r="O6067" s="1"/>
  <c r="N6068"/>
  <c r="O6068" s="1"/>
  <c r="N6069"/>
  <c r="O6069" s="1"/>
  <c r="N6070"/>
  <c r="O6070" s="1"/>
  <c r="N6071"/>
  <c r="O6071" s="1"/>
  <c r="N6072"/>
  <c r="O6072" s="1"/>
  <c r="N6073"/>
  <c r="O6073" s="1"/>
  <c r="N6074"/>
  <c r="O6074" s="1"/>
  <c r="N145"/>
  <c r="O145" s="1"/>
  <c r="N146"/>
  <c r="O146" s="1"/>
  <c r="N6075"/>
  <c r="O6075" s="1"/>
  <c r="N6076"/>
  <c r="O6076" s="1"/>
  <c r="N6077"/>
  <c r="O6077" s="1"/>
  <c r="N6078"/>
  <c r="O6078" s="1"/>
  <c r="N6079"/>
  <c r="O6079" s="1"/>
  <c r="N6080"/>
  <c r="O6080" s="1"/>
  <c r="N193"/>
  <c r="O193" s="1"/>
  <c r="N1907"/>
  <c r="O1907" s="1"/>
  <c r="N1908"/>
  <c r="O1908" s="1"/>
  <c r="N1909"/>
  <c r="O1909" s="1"/>
  <c r="N1952"/>
  <c r="O1952" s="1"/>
  <c r="N1953"/>
  <c r="O1953" s="1"/>
  <c r="N6081"/>
  <c r="O6081" s="1"/>
  <c r="N6082"/>
  <c r="O6082" s="1"/>
  <c r="N1103"/>
  <c r="O1103" s="1"/>
  <c r="N1104"/>
  <c r="O1104" s="1"/>
  <c r="N1126"/>
  <c r="O1126" s="1"/>
  <c r="N1105"/>
  <c r="O1105" s="1"/>
  <c r="N1106"/>
  <c r="O1106" s="1"/>
  <c r="N1127"/>
  <c r="O1127" s="1"/>
  <c r="N6083"/>
  <c r="O6083" s="1"/>
  <c r="N6084"/>
  <c r="O6084" s="1"/>
  <c r="N6085"/>
  <c r="O6085" s="1"/>
  <c r="N1412"/>
  <c r="O1412" s="1"/>
  <c r="N1415"/>
  <c r="O1415" s="1"/>
  <c r="N1418"/>
  <c r="O1418" s="1"/>
  <c r="N1419"/>
  <c r="O1419" s="1"/>
  <c r="N1982"/>
  <c r="O1982" s="1"/>
  <c r="N1983"/>
  <c r="O1983" s="1"/>
  <c r="N1185"/>
  <c r="O1185" s="1"/>
  <c r="N1186"/>
  <c r="O1186" s="1"/>
  <c r="N1202"/>
  <c r="O1202" s="1"/>
  <c r="N1187"/>
  <c r="O1187" s="1"/>
  <c r="N1188"/>
  <c r="O1188" s="1"/>
  <c r="N1203"/>
  <c r="O1203" s="1"/>
  <c r="N6086"/>
  <c r="O6086" s="1"/>
  <c r="N6087"/>
  <c r="O6087" s="1"/>
  <c r="N6088"/>
  <c r="O6088" s="1"/>
  <c r="N5447"/>
  <c r="O5447" s="1"/>
  <c r="N6089"/>
  <c r="O6089" s="1"/>
  <c r="N6090"/>
  <c r="O6090" s="1"/>
  <c r="N1701"/>
  <c r="O1701" s="1"/>
  <c r="N5390"/>
  <c r="O5390" s="1"/>
  <c r="N5391"/>
  <c r="O5391" s="1"/>
  <c r="N6714"/>
  <c r="O6714" s="1"/>
  <c r="N1275"/>
  <c r="O1275" s="1"/>
  <c r="N1276"/>
  <c r="O1276" s="1"/>
  <c r="N6091"/>
  <c r="O6091" s="1"/>
  <c r="N6092"/>
  <c r="O6092" s="1"/>
  <c r="N6093"/>
  <c r="O6093" s="1"/>
  <c r="N6094"/>
  <c r="O6094" s="1"/>
  <c r="N6095"/>
  <c r="O6095" s="1"/>
  <c r="N1420"/>
  <c r="O1420" s="1"/>
  <c r="N1421"/>
  <c r="O1421" s="1"/>
  <c r="N5448"/>
  <c r="O5448" s="1"/>
  <c r="N5449"/>
  <c r="O5449" s="1"/>
  <c r="N5450"/>
  <c r="O5450" s="1"/>
  <c r="N6096"/>
  <c r="O6096" s="1"/>
  <c r="N6097"/>
  <c r="O6097" s="1"/>
  <c r="N458"/>
  <c r="O458" s="1"/>
  <c r="N6098"/>
  <c r="O6098" s="1"/>
  <c r="N6099"/>
  <c r="O6099" s="1"/>
  <c r="N6100"/>
  <c r="O6100" s="1"/>
  <c r="N112"/>
  <c r="O112" s="1"/>
  <c r="N113"/>
  <c r="O113" s="1"/>
  <c r="N120"/>
  <c r="O120" s="1"/>
  <c r="N5392"/>
  <c r="O5392" s="1"/>
  <c r="N5393"/>
  <c r="O5393" s="1"/>
  <c r="N6715"/>
  <c r="O6715" s="1"/>
  <c r="N5328"/>
  <c r="O5328" s="1"/>
  <c r="N5329"/>
  <c r="O5329" s="1"/>
  <c r="N383"/>
  <c r="O383" s="1"/>
  <c r="N5330"/>
  <c r="O5330" s="1"/>
  <c r="N5331"/>
  <c r="O5331" s="1"/>
  <c r="N6684"/>
  <c r="O6684" s="1"/>
  <c r="N5332"/>
  <c r="O5332" s="1"/>
  <c r="N5333"/>
  <c r="O5333" s="1"/>
  <c r="N6685"/>
  <c r="O6685" s="1"/>
  <c r="N475"/>
  <c r="O475" s="1"/>
  <c r="N476"/>
  <c r="O476" s="1"/>
  <c r="N6101"/>
  <c r="O6101" s="1"/>
  <c r="N6102"/>
  <c r="O6102" s="1"/>
  <c r="N5451"/>
  <c r="O5451" s="1"/>
  <c r="N5452"/>
  <c r="O5452" s="1"/>
  <c r="N6103"/>
  <c r="O6103" s="1"/>
  <c r="N6104"/>
  <c r="O6104" s="1"/>
  <c r="N232"/>
  <c r="O232" s="1"/>
  <c r="N233"/>
  <c r="O233" s="1"/>
  <c r="N234"/>
  <c r="O234" s="1"/>
  <c r="N6105"/>
  <c r="O6105" s="1"/>
  <c r="N6106"/>
  <c r="O6106" s="1"/>
  <c r="N6107"/>
  <c r="O6107" s="1"/>
  <c r="N6108"/>
  <c r="O6108" s="1"/>
  <c r="N86"/>
  <c r="O86" s="1"/>
  <c r="N87"/>
  <c r="O87" s="1"/>
  <c r="N89"/>
  <c r="O89" s="1"/>
  <c r="N6109"/>
  <c r="O6109" s="1"/>
  <c r="N6110"/>
  <c r="O6110" s="1"/>
  <c r="N6111"/>
  <c r="O6111" s="1"/>
  <c r="N6112"/>
  <c r="O6112" s="1"/>
  <c r="N201"/>
  <c r="O201" s="1"/>
  <c r="N6113"/>
  <c r="O6113" s="1"/>
  <c r="N6114"/>
  <c r="O6114" s="1"/>
  <c r="N1422"/>
  <c r="O1422" s="1"/>
  <c r="N1423"/>
  <c r="O1423" s="1"/>
  <c r="N1702"/>
  <c r="O1702" s="1"/>
  <c r="N1703"/>
  <c r="O1703" s="1"/>
  <c r="N1277"/>
  <c r="O1277" s="1"/>
  <c r="N1278"/>
  <c r="O1278" s="1"/>
  <c r="N6115"/>
  <c r="O6115" s="1"/>
  <c r="N6116"/>
  <c r="O6116" s="1"/>
  <c r="N6117"/>
  <c r="O6117" s="1"/>
  <c r="N6118"/>
  <c r="O6118" s="1"/>
  <c r="N1932"/>
  <c r="O1932" s="1"/>
  <c r="N1933"/>
  <c r="O1933" s="1"/>
  <c r="N6119"/>
  <c r="O6119" s="1"/>
  <c r="N6120"/>
  <c r="O6120" s="1"/>
  <c r="N6121"/>
  <c r="O6121" s="1"/>
  <c r="N6122"/>
  <c r="O6122" s="1"/>
  <c r="N5394"/>
  <c r="O5394" s="1"/>
  <c r="N5395"/>
  <c r="O5395" s="1"/>
  <c r="N6716"/>
  <c r="O6716" s="1"/>
  <c r="N1262"/>
  <c r="O1262" s="1"/>
  <c r="N1263"/>
  <c r="O1263" s="1"/>
  <c r="N1122"/>
  <c r="O1122" s="1"/>
  <c r="N1123"/>
  <c r="O1123" s="1"/>
  <c r="N5396"/>
  <c r="O5396" s="1"/>
  <c r="N5397"/>
  <c r="O5397" s="1"/>
  <c r="N6717"/>
  <c r="O6717" s="1"/>
  <c r="N5398"/>
  <c r="O5398" s="1"/>
  <c r="N5399"/>
  <c r="O5399" s="1"/>
  <c r="N6718"/>
  <c r="O6718" s="1"/>
  <c r="N5400"/>
  <c r="O5400" s="1"/>
  <c r="N5401"/>
  <c r="O5401" s="1"/>
  <c r="N6719"/>
  <c r="O6719" s="1"/>
  <c r="N421"/>
  <c r="O421" s="1"/>
  <c r="N5453"/>
  <c r="O5453" s="1"/>
  <c r="N5454"/>
  <c r="O5454" s="1"/>
  <c r="N5455"/>
  <c r="O5455" s="1"/>
  <c r="N6123"/>
  <c r="O6123" s="1"/>
  <c r="N6124"/>
  <c r="O6124" s="1"/>
  <c r="N194"/>
  <c r="O194" s="1"/>
  <c r="N422"/>
  <c r="O422" s="1"/>
  <c r="N1162"/>
  <c r="O1162" s="1"/>
  <c r="N1163"/>
  <c r="O1163" s="1"/>
  <c r="N1850"/>
  <c r="O1850" s="1"/>
  <c r="N1851"/>
  <c r="O1851" s="1"/>
  <c r="N6125"/>
  <c r="O6125" s="1"/>
  <c r="N6126"/>
  <c r="O6126" s="1"/>
  <c r="N6127"/>
  <c r="O6127" s="1"/>
  <c r="N1164"/>
  <c r="O1164" s="1"/>
  <c r="N1424"/>
  <c r="O1424" s="1"/>
  <c r="N1425"/>
  <c r="O1425" s="1"/>
  <c r="N6128"/>
  <c r="O6128" s="1"/>
  <c r="N6129"/>
  <c r="O6129" s="1"/>
  <c r="N6130"/>
  <c r="O6130" s="1"/>
  <c r="N509"/>
  <c r="O509" s="1"/>
  <c r="N510"/>
  <c r="O510" s="1"/>
  <c r="N393"/>
  <c r="O393" s="1"/>
  <c r="N5836"/>
  <c r="O5836" s="1"/>
  <c r="N5837"/>
  <c r="O5837" s="1"/>
  <c r="N5838"/>
  <c r="O5838" s="1"/>
  <c r="N1395"/>
  <c r="O1395" s="1"/>
  <c r="N1396"/>
  <c r="O1396" s="1"/>
  <c r="N1409"/>
  <c r="O1409" s="1"/>
  <c r="N1397"/>
  <c r="O1397" s="1"/>
  <c r="N1398"/>
  <c r="O1398" s="1"/>
  <c r="N1410"/>
  <c r="O1410" s="1"/>
  <c r="N6131"/>
  <c r="O6131" s="1"/>
  <c r="N6132"/>
  <c r="O6132" s="1"/>
  <c r="N6133"/>
  <c r="O6133" s="1"/>
  <c r="N298"/>
  <c r="O298" s="1"/>
  <c r="N299"/>
  <c r="O299" s="1"/>
  <c r="N310"/>
  <c r="O310" s="1"/>
  <c r="N289"/>
  <c r="O289" s="1"/>
  <c r="N387"/>
  <c r="O387" s="1"/>
  <c r="N5839"/>
  <c r="O5839" s="1"/>
  <c r="N5840"/>
  <c r="O5840" s="1"/>
  <c r="N316"/>
  <c r="O316" s="1"/>
  <c r="N317"/>
  <c r="O317" s="1"/>
  <c r="N1300"/>
  <c r="O1300" s="1"/>
  <c r="N1301"/>
  <c r="O1301" s="1"/>
  <c r="N441"/>
  <c r="O441" s="1"/>
  <c r="N442"/>
  <c r="O442" s="1"/>
  <c r="N511"/>
  <c r="O511" s="1"/>
  <c r="N512"/>
  <c r="O512" s="1"/>
  <c r="N498"/>
  <c r="O498" s="1"/>
  <c r="N499"/>
  <c r="O499" s="1"/>
  <c r="N71"/>
  <c r="O71" s="1"/>
  <c r="N72"/>
  <c r="O72" s="1"/>
  <c r="N75"/>
  <c r="O75" s="1"/>
  <c r="N73"/>
  <c r="O73" s="1"/>
  <c r="N74"/>
  <c r="O74" s="1"/>
  <c r="N76"/>
  <c r="O76" s="1"/>
  <c r="N388"/>
  <c r="O388" s="1"/>
  <c r="N40"/>
  <c r="O40" s="1"/>
  <c r="N1426"/>
  <c r="O1426" s="1"/>
  <c r="N1427"/>
  <c r="O1427" s="1"/>
  <c r="N6134"/>
  <c r="O6134" s="1"/>
  <c r="N6135"/>
  <c r="O6135" s="1"/>
  <c r="N6136"/>
  <c r="O6136" s="1"/>
  <c r="N6137"/>
  <c r="O6137" s="1"/>
  <c r="N6138"/>
  <c r="O6138" s="1"/>
  <c r="N452"/>
  <c r="O452" s="1"/>
  <c r="N453"/>
  <c r="O453" s="1"/>
  <c r="N463"/>
  <c r="O463" s="1"/>
  <c r="N6139"/>
  <c r="O6139" s="1"/>
  <c r="N6140"/>
  <c r="O6140" s="1"/>
  <c r="N6141"/>
  <c r="O6141" s="1"/>
  <c r="N6142"/>
  <c r="O6142" s="1"/>
  <c r="N6143"/>
  <c r="O6143" s="1"/>
  <c r="N6144"/>
  <c r="O6144" s="1"/>
  <c r="N500"/>
  <c r="O500" s="1"/>
  <c r="N501"/>
  <c r="O501" s="1"/>
  <c r="N6145"/>
  <c r="O6145" s="1"/>
  <c r="N300"/>
  <c r="O300" s="1"/>
  <c r="N301"/>
  <c r="O301" s="1"/>
  <c r="N1369"/>
  <c r="O1369" s="1"/>
  <c r="N1370"/>
  <c r="O1370" s="1"/>
  <c r="N1371"/>
  <c r="O1371" s="1"/>
  <c r="N1852"/>
  <c r="O1852" s="1"/>
  <c r="N6146"/>
  <c r="O6146" s="1"/>
  <c r="N6147"/>
  <c r="O6147" s="1"/>
  <c r="N6148"/>
  <c r="O6148" s="1"/>
  <c r="N5402"/>
  <c r="O5402" s="1"/>
  <c r="N5403"/>
  <c r="O5403" s="1"/>
  <c r="N6720"/>
  <c r="O6720" s="1"/>
  <c r="N5404"/>
  <c r="O5404" s="1"/>
  <c r="N5405"/>
  <c r="O5405" s="1"/>
  <c r="N6721"/>
  <c r="O6721" s="1"/>
  <c r="N6149"/>
  <c r="O6149" s="1"/>
  <c r="N6150"/>
  <c r="O6150" s="1"/>
  <c r="N2049"/>
  <c r="O2049" s="1"/>
  <c r="N2050"/>
  <c r="O2050" s="1"/>
  <c r="N202"/>
  <c r="O202" s="1"/>
  <c r="N6151"/>
  <c r="O6151" s="1"/>
  <c r="N6152"/>
  <c r="O6152" s="1"/>
  <c r="N6153"/>
  <c r="O6153" s="1"/>
  <c r="N6154"/>
  <c r="O6154" s="1"/>
  <c r="N6155"/>
  <c r="O6155" s="1"/>
  <c r="N502"/>
  <c r="O502" s="1"/>
  <c r="N1984"/>
  <c r="O1984" s="1"/>
  <c r="N63"/>
  <c r="O63" s="1"/>
  <c r="N6156"/>
  <c r="O6156" s="1"/>
  <c r="N6157"/>
  <c r="O6157" s="1"/>
  <c r="N6158"/>
  <c r="O6158" s="1"/>
  <c r="N6159"/>
  <c r="O6159" s="1"/>
  <c r="N2051"/>
  <c r="O2051" s="1"/>
  <c r="N2052"/>
  <c r="O2052" s="1"/>
  <c r="N2028"/>
  <c r="O2028" s="1"/>
  <c r="N2029"/>
  <c r="O2029" s="1"/>
  <c r="N2177"/>
  <c r="O2177" s="1"/>
  <c r="N2178"/>
  <c r="O2178" s="1"/>
  <c r="N1853"/>
  <c r="O1853" s="1"/>
  <c r="N6160"/>
  <c r="O6160" s="1"/>
  <c r="N124"/>
  <c r="O124" s="1"/>
  <c r="N125"/>
  <c r="O125" s="1"/>
  <c r="N5456"/>
  <c r="O5456" s="1"/>
  <c r="N6161"/>
  <c r="O6161" s="1"/>
  <c r="N6162"/>
  <c r="O6162" s="1"/>
  <c r="N1910"/>
  <c r="O1910" s="1"/>
  <c r="N5457"/>
  <c r="O5457" s="1"/>
  <c r="N5458"/>
  <c r="O5458" s="1"/>
  <c r="N5459"/>
  <c r="O5459" s="1"/>
  <c r="N1152"/>
  <c r="O1152" s="1"/>
  <c r="N1165"/>
  <c r="O1165" s="1"/>
  <c r="N6163"/>
  <c r="O6163" s="1"/>
  <c r="N6164"/>
  <c r="O6164" s="1"/>
  <c r="N6165"/>
  <c r="O6165" s="1"/>
  <c r="N64"/>
  <c r="O64" s="1"/>
  <c r="N65"/>
  <c r="O65" s="1"/>
  <c r="N6166"/>
  <c r="O6166" s="1"/>
  <c r="N6167"/>
  <c r="O6167" s="1"/>
  <c r="J1718"/>
  <c r="K1718"/>
  <c r="L1718" s="1"/>
  <c r="N1718"/>
  <c r="O1718" s="1"/>
  <c r="J2515"/>
  <c r="K2515"/>
  <c r="L2515" s="1"/>
  <c r="N2515"/>
  <c r="O2515" s="1"/>
  <c r="J2898"/>
  <c r="K2898"/>
  <c r="L2898" s="1"/>
  <c r="N2898"/>
  <c r="O2898" s="1"/>
  <c r="J3049"/>
  <c r="K3049"/>
  <c r="L3049" s="1"/>
  <c r="N3049"/>
  <c r="O3049" s="1"/>
  <c r="J6870" l="1"/>
  <c r="J6796"/>
  <c r="J6856"/>
  <c r="J6784"/>
  <c r="J6823"/>
  <c r="J6781"/>
  <c r="J6759"/>
  <c r="J6861"/>
  <c r="J5662"/>
  <c r="J6774"/>
  <c r="J6797"/>
  <c r="J5796"/>
  <c r="J2158"/>
  <c r="J6758"/>
  <c r="J6841"/>
  <c r="J6744"/>
  <c r="J6756"/>
  <c r="J314"/>
  <c r="J6770"/>
  <c r="J6745"/>
  <c r="J6771"/>
  <c r="J6864"/>
  <c r="J6751"/>
  <c r="J6802"/>
  <c r="J6790"/>
  <c r="J6855"/>
  <c r="J6798"/>
  <c r="J6777"/>
  <c r="J6772"/>
  <c r="J6834"/>
  <c r="J6801"/>
  <c r="J6807"/>
  <c r="J6845"/>
  <c r="J6824"/>
  <c r="J32"/>
  <c r="J6763"/>
  <c r="J6875"/>
  <c r="J6780"/>
  <c r="J464"/>
  <c r="J6844"/>
  <c r="J6811"/>
  <c r="J6872"/>
  <c r="J6831"/>
  <c r="J6873"/>
  <c r="J6793"/>
  <c r="J6755"/>
  <c r="J6799"/>
  <c r="J6846"/>
  <c r="J6806"/>
  <c r="J6822"/>
  <c r="J6778"/>
  <c r="J6750"/>
  <c r="J6769"/>
  <c r="J488"/>
  <c r="J6847"/>
  <c r="J6850"/>
  <c r="J6860"/>
  <c r="J6746"/>
  <c r="J315"/>
  <c r="J5663"/>
  <c r="J240"/>
  <c r="J6776"/>
  <c r="J313"/>
  <c r="J1180"/>
  <c r="J2612"/>
  <c r="J6825"/>
  <c r="J6838"/>
  <c r="J6858"/>
  <c r="J6835"/>
  <c r="J33"/>
  <c r="J6747"/>
  <c r="K6870"/>
  <c r="L6870" s="1"/>
  <c r="K6796"/>
  <c r="L6796" s="1"/>
  <c r="K6856"/>
  <c r="L6856" s="1"/>
  <c r="K6784"/>
  <c r="K6823"/>
  <c r="L6823" s="1"/>
  <c r="K6781"/>
  <c r="L6781" s="1"/>
  <c r="K6759"/>
  <c r="L6759" s="1"/>
  <c r="K6861"/>
  <c r="L6861" s="1"/>
  <c r="K5662"/>
  <c r="L5662" s="1"/>
  <c r="K6774"/>
  <c r="L6774" s="1"/>
  <c r="K6797"/>
  <c r="L6797" s="1"/>
  <c r="K5796"/>
  <c r="L5796" s="1"/>
  <c r="K2158"/>
  <c r="L2158" s="1"/>
  <c r="K6758"/>
  <c r="L6758" s="1"/>
  <c r="K6841"/>
  <c r="L6841" s="1"/>
  <c r="K6744"/>
  <c r="L6744" s="1"/>
  <c r="K6756"/>
  <c r="L6756" s="1"/>
  <c r="K314"/>
  <c r="L314" s="1"/>
  <c r="K6770"/>
  <c r="L6770" s="1"/>
  <c r="K6745"/>
  <c r="L6745" s="1"/>
  <c r="K6771"/>
  <c r="L6771" s="1"/>
  <c r="K6864"/>
  <c r="L6864" s="1"/>
  <c r="K6751"/>
  <c r="L6751" s="1"/>
  <c r="K6802"/>
  <c r="L6802" s="1"/>
  <c r="K6790"/>
  <c r="L6790" s="1"/>
  <c r="K6855"/>
  <c r="L6855" s="1"/>
  <c r="K6798"/>
  <c r="L6798" s="1"/>
  <c r="K6777"/>
  <c r="L6777" s="1"/>
  <c r="K6772"/>
  <c r="L6772" s="1"/>
  <c r="K6834"/>
  <c r="L6834" s="1"/>
  <c r="K6801"/>
  <c r="L6801" s="1"/>
  <c r="K6807"/>
  <c r="L6807" s="1"/>
  <c r="K6845"/>
  <c r="L6845" s="1"/>
  <c r="K6824"/>
  <c r="L6824" s="1"/>
  <c r="K32"/>
  <c r="L32" s="1"/>
  <c r="K6763"/>
  <c r="L6763" s="1"/>
  <c r="K6875"/>
  <c r="L6875" s="1"/>
  <c r="K6780"/>
  <c r="L6780" s="1"/>
  <c r="K464"/>
  <c r="L464" s="1"/>
  <c r="K6844"/>
  <c r="L6844" s="1"/>
  <c r="K6811"/>
  <c r="L6811" s="1"/>
  <c r="K6872"/>
  <c r="L6872" s="1"/>
  <c r="K6831"/>
  <c r="L6831" s="1"/>
  <c r="K6873"/>
  <c r="L6873" s="1"/>
  <c r="K6793"/>
  <c r="L6793" s="1"/>
  <c r="K6755"/>
  <c r="L6755" s="1"/>
  <c r="K6799"/>
  <c r="L6799" s="1"/>
  <c r="K6846"/>
  <c r="L6846" s="1"/>
  <c r="K6806"/>
  <c r="L6806" s="1"/>
  <c r="K6822"/>
  <c r="L6822" s="1"/>
  <c r="K6778"/>
  <c r="L6778" s="1"/>
  <c r="K6750"/>
  <c r="L6750" s="1"/>
  <c r="K6769"/>
  <c r="L6769" s="1"/>
  <c r="K488"/>
  <c r="L488" s="1"/>
  <c r="K6847"/>
  <c r="L6847" s="1"/>
  <c r="K6850"/>
  <c r="L6850" s="1"/>
  <c r="K6860"/>
  <c r="L6860" s="1"/>
  <c r="K6746"/>
  <c r="L6746" s="1"/>
  <c r="K315"/>
  <c r="L315" s="1"/>
  <c r="K5663"/>
  <c r="L5663" s="1"/>
  <c r="K240"/>
  <c r="L240" s="1"/>
  <c r="K6776"/>
  <c r="L6776" s="1"/>
  <c r="K313"/>
  <c r="L313" s="1"/>
  <c r="K1180"/>
  <c r="L1180" s="1"/>
  <c r="K2612"/>
  <c r="L2612" s="1"/>
  <c r="K6825"/>
  <c r="L6825" s="1"/>
  <c r="K6838"/>
  <c r="L6838" s="1"/>
  <c r="K6858"/>
  <c r="L6858" s="1"/>
  <c r="K6835"/>
  <c r="L6835" s="1"/>
  <c r="K33"/>
  <c r="L33" s="1"/>
  <c r="K6747"/>
  <c r="L6747" s="1"/>
  <c r="L6784"/>
  <c r="N6870"/>
  <c r="O6870" s="1"/>
  <c r="N6796"/>
  <c r="O6796" s="1"/>
  <c r="N6856"/>
  <c r="O6856" s="1"/>
  <c r="N6784"/>
  <c r="O6784" s="1"/>
  <c r="N6823"/>
  <c r="O6823" s="1"/>
  <c r="N6781"/>
  <c r="O6781" s="1"/>
  <c r="N6759"/>
  <c r="O6759" s="1"/>
  <c r="N6861"/>
  <c r="O6861" s="1"/>
  <c r="N5662"/>
  <c r="O5662" s="1"/>
  <c r="N6774"/>
  <c r="O6774" s="1"/>
  <c r="N6797"/>
  <c r="O6797" s="1"/>
  <c r="N5796"/>
  <c r="O5796" s="1"/>
  <c r="N2158"/>
  <c r="O2158" s="1"/>
  <c r="N6758"/>
  <c r="O6758" s="1"/>
  <c r="N6841"/>
  <c r="O6841" s="1"/>
  <c r="N6744"/>
  <c r="O6744" s="1"/>
  <c r="N6756"/>
  <c r="O6756" s="1"/>
  <c r="N314"/>
  <c r="O314" s="1"/>
  <c r="N6770"/>
  <c r="O6770" s="1"/>
  <c r="N6745"/>
  <c r="O6745" s="1"/>
  <c r="N6771"/>
  <c r="O6771" s="1"/>
  <c r="N6864"/>
  <c r="O6864" s="1"/>
  <c r="N6751"/>
  <c r="O6751" s="1"/>
  <c r="N6802"/>
  <c r="O6802" s="1"/>
  <c r="N6790"/>
  <c r="O6790" s="1"/>
  <c r="N6855"/>
  <c r="O6855" s="1"/>
  <c r="N6798"/>
  <c r="O6798" s="1"/>
  <c r="N6777"/>
  <c r="O6777" s="1"/>
  <c r="N6772"/>
  <c r="O6772" s="1"/>
  <c r="N6834"/>
  <c r="O6834" s="1"/>
  <c r="N6801"/>
  <c r="O6801" s="1"/>
  <c r="N6807"/>
  <c r="O6807" s="1"/>
  <c r="N6845"/>
  <c r="O6845" s="1"/>
  <c r="N6824"/>
  <c r="O6824" s="1"/>
  <c r="N32"/>
  <c r="O32" s="1"/>
  <c r="N6763"/>
  <c r="O6763" s="1"/>
  <c r="N6875"/>
  <c r="O6875" s="1"/>
  <c r="N6780"/>
  <c r="O6780" s="1"/>
  <c r="N464"/>
  <c r="O464" s="1"/>
  <c r="N6844"/>
  <c r="O6844" s="1"/>
  <c r="N6811"/>
  <c r="O6811" s="1"/>
  <c r="N6872"/>
  <c r="O6872" s="1"/>
  <c r="N6831"/>
  <c r="O6831" s="1"/>
  <c r="N6873"/>
  <c r="O6873" s="1"/>
  <c r="N6793"/>
  <c r="O6793" s="1"/>
  <c r="N6755"/>
  <c r="O6755" s="1"/>
  <c r="N6799"/>
  <c r="O6799" s="1"/>
  <c r="N6846"/>
  <c r="O6846" s="1"/>
  <c r="N6806"/>
  <c r="O6806" s="1"/>
  <c r="N6822"/>
  <c r="O6822" s="1"/>
  <c r="N6778"/>
  <c r="O6778" s="1"/>
  <c r="N6750"/>
  <c r="O6750" s="1"/>
  <c r="N6769"/>
  <c r="O6769" s="1"/>
  <c r="N488"/>
  <c r="O488" s="1"/>
  <c r="N6847"/>
  <c r="O6847" s="1"/>
  <c r="N6850"/>
  <c r="O6850" s="1"/>
  <c r="N6860"/>
  <c r="O6860" s="1"/>
  <c r="N6746"/>
  <c r="O6746" s="1"/>
  <c r="N315"/>
  <c r="O315" s="1"/>
  <c r="N5663"/>
  <c r="O5663" s="1"/>
  <c r="N240"/>
  <c r="O240" s="1"/>
  <c r="N6776"/>
  <c r="O6776" s="1"/>
  <c r="N313"/>
  <c r="O313" s="1"/>
  <c r="N1180"/>
  <c r="O1180" s="1"/>
  <c r="N2612"/>
  <c r="O2612" s="1"/>
  <c r="N6825"/>
  <c r="O6825" s="1"/>
  <c r="N6838"/>
  <c r="O6838" s="1"/>
  <c r="N6858"/>
  <c r="O6858" s="1"/>
  <c r="N6835"/>
  <c r="O6835" s="1"/>
  <c r="N33"/>
  <c r="O33" s="1"/>
  <c r="N6747"/>
  <c r="O6747" s="1"/>
  <c r="J6752"/>
  <c r="K6752"/>
  <c r="L6752" s="1"/>
  <c r="N6752"/>
  <c r="O6752" s="1"/>
  <c r="J2754"/>
  <c r="J2254"/>
  <c r="J2065"/>
  <c r="J2749"/>
  <c r="J2742"/>
  <c r="J2741"/>
  <c r="J2746"/>
  <c r="J2747"/>
  <c r="J2750"/>
  <c r="J2751"/>
  <c r="J2753"/>
  <c r="J2234"/>
  <c r="J239"/>
  <c r="J2743"/>
  <c r="J2744"/>
  <c r="J5644"/>
  <c r="J2748"/>
  <c r="J2670"/>
  <c r="J2646"/>
  <c r="J2564"/>
  <c r="J2082"/>
  <c r="J2083"/>
  <c r="J5809"/>
  <c r="J2084"/>
  <c r="J5266"/>
  <c r="J2755"/>
  <c r="J1787"/>
  <c r="J2565"/>
  <c r="J2566"/>
  <c r="J2752"/>
  <c r="J2255"/>
  <c r="J2243"/>
  <c r="J2756"/>
  <c r="J2757"/>
  <c r="J2227"/>
  <c r="J2228"/>
  <c r="J2671"/>
  <c r="J2672"/>
  <c r="J2669"/>
  <c r="J2668"/>
  <c r="J2229"/>
  <c r="J2230"/>
  <c r="J5719"/>
  <c r="J5790"/>
  <c r="J2067"/>
  <c r="J5821"/>
  <c r="J2102"/>
  <c r="J2758"/>
  <c r="J1788"/>
  <c r="J2572"/>
  <c r="J2249"/>
  <c r="J2261"/>
  <c r="J2246"/>
  <c r="J2250"/>
  <c r="J2559"/>
  <c r="J2262"/>
  <c r="J2263"/>
  <c r="J2264"/>
  <c r="J2265"/>
  <c r="J2266"/>
  <c r="J2267"/>
  <c r="J2268"/>
  <c r="J2231"/>
  <c r="J2232"/>
  <c r="J2567"/>
  <c r="J2269"/>
  <c r="J2058"/>
  <c r="J2560"/>
  <c r="J2270"/>
  <c r="J2271"/>
  <c r="J2059"/>
  <c r="J2244"/>
  <c r="J2066"/>
  <c r="J1792"/>
  <c r="J2568"/>
  <c r="J2060"/>
  <c r="J2245"/>
  <c r="J2069"/>
  <c r="J2070"/>
  <c r="J2071"/>
  <c r="J2072"/>
  <c r="J2073"/>
  <c r="J2074"/>
  <c r="J2075"/>
  <c r="J2061"/>
  <c r="J2062"/>
  <c r="J2063"/>
  <c r="J2562"/>
  <c r="J5275"/>
  <c r="J2561"/>
  <c r="J528"/>
  <c r="J527"/>
  <c r="J2248"/>
  <c r="J2272"/>
  <c r="J2273"/>
  <c r="J2563"/>
  <c r="J2223"/>
  <c r="J1775"/>
  <c r="J1890"/>
  <c r="J1776"/>
  <c r="J2225"/>
  <c r="J2224"/>
  <c r="J1889"/>
  <c r="J1891"/>
  <c r="J1785"/>
  <c r="J1892"/>
  <c r="J2251"/>
  <c r="J2220"/>
  <c r="J1793"/>
  <c r="J1777"/>
  <c r="J2068"/>
  <c r="J342"/>
  <c r="J343"/>
  <c r="J344"/>
  <c r="J345"/>
  <c r="J2569"/>
  <c r="J2570"/>
  <c r="J2571"/>
  <c r="J5510"/>
  <c r="J5511"/>
  <c r="J5512"/>
  <c r="J5618"/>
  <c r="J5619"/>
  <c r="J5620"/>
  <c r="J5621"/>
  <c r="J5622"/>
  <c r="J5623"/>
  <c r="J2256"/>
  <c r="J2257"/>
  <c r="J5791"/>
  <c r="J5810"/>
  <c r="J5822"/>
  <c r="J5267"/>
  <c r="J6723"/>
  <c r="J1794"/>
  <c r="J2221"/>
  <c r="J2222"/>
  <c r="J1795"/>
  <c r="J1796"/>
  <c r="J1904"/>
  <c r="J1905"/>
  <c r="J1778"/>
  <c r="J2226"/>
  <c r="J2056"/>
  <c r="J2258"/>
  <c r="J2236"/>
  <c r="J5471"/>
  <c r="J5472"/>
  <c r="J5473"/>
  <c r="J5518"/>
  <c r="J5519"/>
  <c r="J5520"/>
  <c r="J5633"/>
  <c r="J5627"/>
  <c r="J1791"/>
  <c r="J529"/>
  <c r="J5715"/>
  <c r="J1799"/>
  <c r="J1779"/>
  <c r="J1800"/>
  <c r="J6731"/>
  <c r="J6733"/>
  <c r="J2057"/>
  <c r="J5276"/>
  <c r="J1773"/>
  <c r="J2237"/>
  <c r="J2238"/>
  <c r="J2239"/>
  <c r="J2240"/>
  <c r="J2259"/>
  <c r="J2260"/>
  <c r="J2055"/>
  <c r="J1772"/>
  <c r="J1797"/>
  <c r="J1780"/>
  <c r="J1380"/>
  <c r="J1385"/>
  <c r="J1386"/>
  <c r="J1381"/>
  <c r="J1382"/>
  <c r="J1383"/>
  <c r="J1384"/>
  <c r="J1387"/>
  <c r="J1388"/>
  <c r="J1389"/>
  <c r="J1390"/>
  <c r="J1372"/>
  <c r="J1373"/>
  <c r="J1374"/>
  <c r="J1240"/>
  <c r="J1317"/>
  <c r="J1295"/>
  <c r="J2759"/>
  <c r="J5645"/>
  <c r="J1241"/>
  <c r="J1296"/>
  <c r="J1259"/>
  <c r="J1260"/>
  <c r="J1261"/>
  <c r="J539"/>
  <c r="J540"/>
  <c r="J5268"/>
  <c r="J6365"/>
  <c r="J1774"/>
  <c r="J1308"/>
  <c r="J1310"/>
  <c r="J2241"/>
  <c r="J1178"/>
  <c r="J1243"/>
  <c r="J1903"/>
  <c r="J2242"/>
  <c r="J1294"/>
  <c r="J1244"/>
  <c r="J1311"/>
  <c r="J515"/>
  <c r="J516"/>
  <c r="J532"/>
  <c r="J533"/>
  <c r="J1312"/>
  <c r="J534"/>
  <c r="J535"/>
  <c r="J536"/>
  <c r="J5634"/>
  <c r="J5628"/>
  <c r="J5646"/>
  <c r="J42"/>
  <c r="J537"/>
  <c r="J538"/>
  <c r="J5812"/>
  <c r="J1287"/>
  <c r="J5825"/>
  <c r="J1309"/>
  <c r="J1249"/>
  <c r="J1313"/>
  <c r="J1786"/>
  <c r="J409"/>
  <c r="J376"/>
  <c r="J5166"/>
  <c r="J5722"/>
  <c r="J1314"/>
  <c r="J1251"/>
  <c r="J1781"/>
  <c r="J1176"/>
  <c r="J531"/>
  <c r="J1782"/>
  <c r="J1783"/>
  <c r="J5407"/>
  <c r="J5723"/>
  <c r="J2252"/>
  <c r="J5724"/>
  <c r="J5725"/>
  <c r="J5726"/>
  <c r="J1242"/>
  <c r="J519"/>
  <c r="J2235"/>
  <c r="J2253"/>
  <c r="J5727"/>
  <c r="J520"/>
  <c r="J5728"/>
  <c r="J5729"/>
  <c r="J5730"/>
  <c r="J1784"/>
  <c r="J1289"/>
  <c r="J1375"/>
  <c r="J5731"/>
  <c r="J1290"/>
  <c r="J1376"/>
  <c r="J521"/>
  <c r="J372"/>
  <c r="J5269"/>
  <c r="J5466"/>
  <c r="J5513"/>
  <c r="J5514"/>
  <c r="J405"/>
  <c r="J406"/>
  <c r="J1250"/>
  <c r="J2573"/>
  <c r="J1377"/>
  <c r="J5732"/>
  <c r="J5733"/>
  <c r="J1789"/>
  <c r="J1291"/>
  <c r="J1292"/>
  <c r="J5270"/>
  <c r="J469"/>
  <c r="J1315"/>
  <c r="J408"/>
  <c r="J2064"/>
  <c r="J1288"/>
  <c r="J518"/>
  <c r="J517"/>
  <c r="J5408"/>
  <c r="J5734"/>
  <c r="J5735"/>
  <c r="J228"/>
  <c r="J373"/>
  <c r="J522"/>
  <c r="J523"/>
  <c r="J451"/>
  <c r="J1902"/>
  <c r="J1257"/>
  <c r="J5736"/>
  <c r="J5737"/>
  <c r="J5738"/>
  <c r="J5647"/>
  <c r="J5739"/>
  <c r="J5740"/>
  <c r="J5813"/>
  <c r="J369"/>
  <c r="J5826"/>
  <c r="J468"/>
  <c r="J467"/>
  <c r="J5629"/>
  <c r="J5635"/>
  <c r="J5648"/>
  <c r="J5741"/>
  <c r="J5814"/>
  <c r="J5827"/>
  <c r="J368"/>
  <c r="J5412"/>
  <c r="J5413"/>
  <c r="J2247"/>
  <c r="J5460"/>
  <c r="J5461"/>
  <c r="J5462"/>
  <c r="J5463"/>
  <c r="J5507"/>
  <c r="J5639"/>
  <c r="J524"/>
  <c r="J525"/>
  <c r="J407"/>
  <c r="J370"/>
  <c r="J367"/>
  <c r="J5742"/>
  <c r="J5743"/>
  <c r="J1258"/>
  <c r="J2760"/>
  <c r="J341"/>
  <c r="J2745"/>
  <c r="J5636"/>
  <c r="J5630"/>
  <c r="J5649"/>
  <c r="J5815"/>
  <c r="J5828"/>
  <c r="J44"/>
  <c r="J43"/>
  <c r="J530"/>
  <c r="J371"/>
  <c r="J222"/>
  <c r="J223"/>
  <c r="J46"/>
  <c r="J470"/>
  <c r="J110"/>
  <c r="J45"/>
  <c r="J5190"/>
  <c r="J5176"/>
  <c r="J5414"/>
  <c r="J1897"/>
  <c r="J1293"/>
  <c r="J5191"/>
  <c r="J5177"/>
  <c r="J5205"/>
  <c r="J5192"/>
  <c r="J5178"/>
  <c r="J5206"/>
  <c r="J350"/>
  <c r="J231"/>
  <c r="J374"/>
  <c r="J375"/>
  <c r="J5271"/>
  <c r="J5409"/>
  <c r="J224"/>
  <c r="J225"/>
  <c r="J111"/>
  <c r="J5744"/>
  <c r="J5207"/>
  <c r="J5745"/>
  <c r="J48"/>
  <c r="J5208"/>
  <c r="J5193"/>
  <c r="J5179"/>
  <c r="J5277"/>
  <c r="J5746"/>
  <c r="J5209"/>
  <c r="J5278"/>
  <c r="J5666"/>
  <c r="J5279"/>
  <c r="J5794"/>
  <c r="J5795"/>
  <c r="J2233"/>
  <c r="J1316"/>
  <c r="J526"/>
  <c r="J5624"/>
  <c r="J5667"/>
  <c r="J5668"/>
  <c r="J5210"/>
  <c r="J5194"/>
  <c r="J5180"/>
  <c r="J5167"/>
  <c r="J5747"/>
  <c r="J5748"/>
  <c r="J5211"/>
  <c r="J47"/>
  <c r="J5212"/>
  <c r="J5213"/>
  <c r="J5410"/>
  <c r="J5195"/>
  <c r="J5181"/>
  <c r="J5168"/>
  <c r="J5214"/>
  <c r="J5264"/>
  <c r="J5169"/>
  <c r="J5215"/>
  <c r="J5280"/>
  <c r="J5749"/>
  <c r="J5216"/>
  <c r="J226"/>
  <c r="J5655"/>
  <c r="J5170"/>
  <c r="J5750"/>
  <c r="J5751"/>
  <c r="J5217"/>
  <c r="J5752"/>
  <c r="J5265"/>
  <c r="J5218"/>
  <c r="J227"/>
  <c r="J5281"/>
  <c r="J5282"/>
  <c r="J5219"/>
  <c r="J5171"/>
  <c r="J5220"/>
  <c r="J5753"/>
  <c r="J5221"/>
  <c r="J5222"/>
  <c r="J49"/>
  <c r="J5223"/>
  <c r="J6736"/>
  <c r="J6753"/>
  <c r="J6754"/>
  <c r="J6764"/>
  <c r="J6805"/>
  <c r="J6842"/>
  <c r="J6749"/>
  <c r="J5720"/>
  <c r="J5792"/>
  <c r="J5327"/>
  <c r="J5823"/>
  <c r="J6722"/>
  <c r="J5656"/>
  <c r="J5669"/>
  <c r="J5224"/>
  <c r="J5225"/>
  <c r="J5196"/>
  <c r="J5182"/>
  <c r="J5311"/>
  <c r="J5312"/>
  <c r="J346"/>
  <c r="J5657"/>
  <c r="J5226"/>
  <c r="J5650"/>
  <c r="J5283"/>
  <c r="J5284"/>
  <c r="J5816"/>
  <c r="J5829"/>
  <c r="J5197"/>
  <c r="J5183"/>
  <c r="J5172"/>
  <c r="J5754"/>
  <c r="J5755"/>
  <c r="J50"/>
  <c r="J5227"/>
  <c r="J5467"/>
  <c r="J5468"/>
  <c r="J5670"/>
  <c r="J5310"/>
  <c r="J5323"/>
  <c r="J5228"/>
  <c r="J5257"/>
  <c r="J5285"/>
  <c r="J5313"/>
  <c r="J5756"/>
  <c r="J5757"/>
  <c r="J5314"/>
  <c r="J5406"/>
  <c r="J5625"/>
  <c r="J5626"/>
  <c r="J5642"/>
  <c r="J5643"/>
  <c r="J5659"/>
  <c r="J5660"/>
  <c r="J5286"/>
  <c r="J5287"/>
  <c r="J5288"/>
  <c r="J5289"/>
  <c r="J5258"/>
  <c r="J5272"/>
  <c r="J5315"/>
  <c r="J5671"/>
  <c r="J5637"/>
  <c r="J5631"/>
  <c r="J5651"/>
  <c r="J5173"/>
  <c r="J5758"/>
  <c r="J5817"/>
  <c r="J5229"/>
  <c r="J5830"/>
  <c r="J5198"/>
  <c r="J5184"/>
  <c r="J5672"/>
  <c r="J5673"/>
  <c r="J5290"/>
  <c r="J5674"/>
  <c r="J5291"/>
  <c r="J5292"/>
  <c r="J5793"/>
  <c r="J5824"/>
  <c r="J5273"/>
  <c r="J5204"/>
  <c r="J5316"/>
  <c r="J5293"/>
  <c r="J5675"/>
  <c r="J5676"/>
  <c r="J5677"/>
  <c r="J5678"/>
  <c r="J5294"/>
  <c r="J5230"/>
  <c r="J5295"/>
  <c r="J5296"/>
  <c r="J5231"/>
  <c r="J5632"/>
  <c r="J5638"/>
  <c r="J5641"/>
  <c r="J5652"/>
  <c r="J5818"/>
  <c r="J5232"/>
  <c r="J5233"/>
  <c r="J5831"/>
  <c r="J340"/>
  <c r="J5759"/>
  <c r="J5234"/>
  <c r="J5760"/>
  <c r="J5235"/>
  <c r="J5236"/>
  <c r="J5317"/>
  <c r="J5761"/>
  <c r="J5762"/>
  <c r="J5297"/>
  <c r="J5298"/>
  <c r="J5237"/>
  <c r="J5411"/>
  <c r="J5763"/>
  <c r="J5238"/>
  <c r="J5239"/>
  <c r="J5240"/>
  <c r="J5299"/>
  <c r="J5318"/>
  <c r="J5300"/>
  <c r="J5241"/>
  <c r="J5242"/>
  <c r="J5764"/>
  <c r="J5243"/>
  <c r="J5319"/>
  <c r="J5244"/>
  <c r="J5174"/>
  <c r="J5765"/>
  <c r="J5766"/>
  <c r="J5245"/>
  <c r="J5175"/>
  <c r="J5767"/>
  <c r="J5768"/>
  <c r="J5324"/>
  <c r="J5716"/>
  <c r="J5301"/>
  <c r="J5302"/>
  <c r="J5303"/>
  <c r="J5304"/>
  <c r="J5246"/>
  <c r="J5247"/>
  <c r="J5199"/>
  <c r="J5185"/>
  <c r="J5305"/>
  <c r="J5306"/>
  <c r="J5307"/>
  <c r="J5200"/>
  <c r="J5186"/>
  <c r="J5248"/>
  <c r="J5259"/>
  <c r="J5249"/>
  <c r="J5717"/>
  <c r="J5320"/>
  <c r="J5653"/>
  <c r="J5769"/>
  <c r="J5770"/>
  <c r="J5771"/>
  <c r="J5325"/>
  <c r="J5326"/>
  <c r="J1798"/>
  <c r="J5819"/>
  <c r="J5250"/>
  <c r="J5832"/>
  <c r="J1801"/>
  <c r="J5201"/>
  <c r="J5187"/>
  <c r="J5415"/>
  <c r="J5416"/>
  <c r="J5417"/>
  <c r="J5469"/>
  <c r="J5470"/>
  <c r="J5464"/>
  <c r="J5465"/>
  <c r="J5515"/>
  <c r="J5516"/>
  <c r="J5517"/>
  <c r="J5508"/>
  <c r="J5509"/>
  <c r="J5654"/>
  <c r="J5661"/>
  <c r="J5679"/>
  <c r="J5680"/>
  <c r="J351"/>
  <c r="J5787"/>
  <c r="J5820"/>
  <c r="J5251"/>
  <c r="J5260"/>
  <c r="J5202"/>
  <c r="J5188"/>
  <c r="J6732"/>
  <c r="J5308"/>
  <c r="J5252"/>
  <c r="J5681"/>
  <c r="J5772"/>
  <c r="J5773"/>
  <c r="J5274"/>
  <c r="J5682"/>
  <c r="J5309"/>
  <c r="J5253"/>
  <c r="J5418"/>
  <c r="J5419"/>
  <c r="J5420"/>
  <c r="J5421"/>
  <c r="J347"/>
  <c r="J348"/>
  <c r="J349"/>
  <c r="J5422"/>
  <c r="J5683"/>
  <c r="J5714"/>
  <c r="J5254"/>
  <c r="J5261"/>
  <c r="J5262"/>
  <c r="J5263"/>
  <c r="J5203"/>
  <c r="J5189"/>
  <c r="J5658"/>
  <c r="J5774"/>
  <c r="J5775"/>
  <c r="J5776"/>
  <c r="J5255"/>
  <c r="J5321"/>
  <c r="J5322"/>
  <c r="J5777"/>
  <c r="J5778"/>
  <c r="J5256"/>
  <c r="K2754"/>
  <c r="L2754" s="1"/>
  <c r="K2254"/>
  <c r="L2254" s="1"/>
  <c r="K2065"/>
  <c r="L2065" s="1"/>
  <c r="K2749"/>
  <c r="L2749" s="1"/>
  <c r="K2742"/>
  <c r="L2742" s="1"/>
  <c r="K2741"/>
  <c r="L2741" s="1"/>
  <c r="K2746"/>
  <c r="L2746" s="1"/>
  <c r="K2747"/>
  <c r="L2747" s="1"/>
  <c r="K2750"/>
  <c r="L2750" s="1"/>
  <c r="K2751"/>
  <c r="L2751" s="1"/>
  <c r="K2753"/>
  <c r="L2753" s="1"/>
  <c r="K2234"/>
  <c r="L2234" s="1"/>
  <c r="K239"/>
  <c r="L239" s="1"/>
  <c r="K2743"/>
  <c r="L2743" s="1"/>
  <c r="K2744"/>
  <c r="L2744" s="1"/>
  <c r="K5644"/>
  <c r="L5644" s="1"/>
  <c r="K2748"/>
  <c r="L2748" s="1"/>
  <c r="K2670"/>
  <c r="L2670" s="1"/>
  <c r="K2646"/>
  <c r="L2646" s="1"/>
  <c r="K2564"/>
  <c r="L2564" s="1"/>
  <c r="K2082"/>
  <c r="L2082" s="1"/>
  <c r="K2083"/>
  <c r="L2083" s="1"/>
  <c r="K5809"/>
  <c r="L5809" s="1"/>
  <c r="K2084"/>
  <c r="L2084" s="1"/>
  <c r="K5266"/>
  <c r="L5266" s="1"/>
  <c r="K2755"/>
  <c r="L2755" s="1"/>
  <c r="K1787"/>
  <c r="L1787" s="1"/>
  <c r="K2565"/>
  <c r="L2565" s="1"/>
  <c r="K2566"/>
  <c r="L2566" s="1"/>
  <c r="K2752"/>
  <c r="L2752" s="1"/>
  <c r="K2255"/>
  <c r="L2255" s="1"/>
  <c r="K2243"/>
  <c r="L2243" s="1"/>
  <c r="K2756"/>
  <c r="L2756" s="1"/>
  <c r="K2757"/>
  <c r="L2757" s="1"/>
  <c r="K2227"/>
  <c r="L2227" s="1"/>
  <c r="K2228"/>
  <c r="L2228" s="1"/>
  <c r="K2671"/>
  <c r="L2671" s="1"/>
  <c r="K2672"/>
  <c r="L2672" s="1"/>
  <c r="K2669"/>
  <c r="L2669" s="1"/>
  <c r="K2668"/>
  <c r="L2668" s="1"/>
  <c r="K2229"/>
  <c r="L2229" s="1"/>
  <c r="K2230"/>
  <c r="L2230" s="1"/>
  <c r="K5719"/>
  <c r="L5719" s="1"/>
  <c r="K5790"/>
  <c r="L5790" s="1"/>
  <c r="K2067"/>
  <c r="L2067" s="1"/>
  <c r="K5821"/>
  <c r="L5821" s="1"/>
  <c r="K2102"/>
  <c r="L2102" s="1"/>
  <c r="K2758"/>
  <c r="L2758" s="1"/>
  <c r="K1788"/>
  <c r="L1788" s="1"/>
  <c r="K2572"/>
  <c r="L2572" s="1"/>
  <c r="K2249"/>
  <c r="L2249" s="1"/>
  <c r="K2261"/>
  <c r="L2261" s="1"/>
  <c r="K2246"/>
  <c r="L2246" s="1"/>
  <c r="K2250"/>
  <c r="L2250" s="1"/>
  <c r="K2559"/>
  <c r="L2559" s="1"/>
  <c r="K2262"/>
  <c r="L2262" s="1"/>
  <c r="K2263"/>
  <c r="L2263" s="1"/>
  <c r="K2264"/>
  <c r="L2264" s="1"/>
  <c r="K2265"/>
  <c r="L2265" s="1"/>
  <c r="K2266"/>
  <c r="L2266" s="1"/>
  <c r="K2267"/>
  <c r="L2267" s="1"/>
  <c r="K2268"/>
  <c r="L2268" s="1"/>
  <c r="K2231"/>
  <c r="L2231" s="1"/>
  <c r="K2232"/>
  <c r="L2232" s="1"/>
  <c r="K2567"/>
  <c r="L2567" s="1"/>
  <c r="K2269"/>
  <c r="L2269" s="1"/>
  <c r="K2058"/>
  <c r="L2058" s="1"/>
  <c r="K2560"/>
  <c r="L2560" s="1"/>
  <c r="K2270"/>
  <c r="L2270" s="1"/>
  <c r="K2271"/>
  <c r="L2271" s="1"/>
  <c r="K2059"/>
  <c r="L2059" s="1"/>
  <c r="K2244"/>
  <c r="L2244" s="1"/>
  <c r="K2066"/>
  <c r="L2066" s="1"/>
  <c r="K1792"/>
  <c r="L1792" s="1"/>
  <c r="K2568"/>
  <c r="L2568" s="1"/>
  <c r="K2060"/>
  <c r="L2060" s="1"/>
  <c r="K2245"/>
  <c r="L2245" s="1"/>
  <c r="K2069"/>
  <c r="L2069" s="1"/>
  <c r="K2070"/>
  <c r="L2070" s="1"/>
  <c r="K2071"/>
  <c r="L2071" s="1"/>
  <c r="K2072"/>
  <c r="L2072" s="1"/>
  <c r="K2073"/>
  <c r="L2073" s="1"/>
  <c r="K2074"/>
  <c r="L2074" s="1"/>
  <c r="K2075"/>
  <c r="L2075" s="1"/>
  <c r="K2061"/>
  <c r="L2061" s="1"/>
  <c r="K2062"/>
  <c r="L2062" s="1"/>
  <c r="K2063"/>
  <c r="L2063" s="1"/>
  <c r="K2562"/>
  <c r="L2562" s="1"/>
  <c r="K5275"/>
  <c r="L5275" s="1"/>
  <c r="K2561"/>
  <c r="L2561" s="1"/>
  <c r="K528"/>
  <c r="L528" s="1"/>
  <c r="K527"/>
  <c r="L527" s="1"/>
  <c r="K2248"/>
  <c r="L2248" s="1"/>
  <c r="K2272"/>
  <c r="L2272" s="1"/>
  <c r="K2273"/>
  <c r="L2273" s="1"/>
  <c r="K2563"/>
  <c r="L2563" s="1"/>
  <c r="K2223"/>
  <c r="L2223" s="1"/>
  <c r="K1775"/>
  <c r="L1775" s="1"/>
  <c r="K1890"/>
  <c r="L1890" s="1"/>
  <c r="K1776"/>
  <c r="L1776" s="1"/>
  <c r="K2225"/>
  <c r="L2225" s="1"/>
  <c r="K2224"/>
  <c r="L2224" s="1"/>
  <c r="K1889"/>
  <c r="L1889" s="1"/>
  <c r="K1891"/>
  <c r="L1891" s="1"/>
  <c r="K1785"/>
  <c r="L1785" s="1"/>
  <c r="K1892"/>
  <c r="L1892" s="1"/>
  <c r="K2251"/>
  <c r="L2251" s="1"/>
  <c r="K2220"/>
  <c r="L2220" s="1"/>
  <c r="K1793"/>
  <c r="L1793" s="1"/>
  <c r="K1777"/>
  <c r="L1777" s="1"/>
  <c r="K2068"/>
  <c r="L2068" s="1"/>
  <c r="K342"/>
  <c r="L342" s="1"/>
  <c r="K343"/>
  <c r="L343" s="1"/>
  <c r="K344"/>
  <c r="L344" s="1"/>
  <c r="K345"/>
  <c r="L345" s="1"/>
  <c r="K2569"/>
  <c r="L2569" s="1"/>
  <c r="K2570"/>
  <c r="L2570" s="1"/>
  <c r="K2571"/>
  <c r="L2571" s="1"/>
  <c r="K5510"/>
  <c r="L5510" s="1"/>
  <c r="K5511"/>
  <c r="L5511" s="1"/>
  <c r="K5512"/>
  <c r="L5512" s="1"/>
  <c r="K5618"/>
  <c r="L5618" s="1"/>
  <c r="K5619"/>
  <c r="L5619" s="1"/>
  <c r="K5620"/>
  <c r="L5620" s="1"/>
  <c r="K5621"/>
  <c r="L5621" s="1"/>
  <c r="K5622"/>
  <c r="L5622" s="1"/>
  <c r="K5623"/>
  <c r="L5623" s="1"/>
  <c r="K2256"/>
  <c r="L2256" s="1"/>
  <c r="K2257"/>
  <c r="L2257" s="1"/>
  <c r="K5791"/>
  <c r="L5791" s="1"/>
  <c r="K5810"/>
  <c r="L5810" s="1"/>
  <c r="K5822"/>
  <c r="L5822" s="1"/>
  <c r="K5267"/>
  <c r="L5267" s="1"/>
  <c r="K6723"/>
  <c r="L6723" s="1"/>
  <c r="K1794"/>
  <c r="L1794" s="1"/>
  <c r="K2221"/>
  <c r="L2221" s="1"/>
  <c r="K2222"/>
  <c r="L2222" s="1"/>
  <c r="K1795"/>
  <c r="L1795" s="1"/>
  <c r="K1796"/>
  <c r="L1796" s="1"/>
  <c r="K1904"/>
  <c r="L1904" s="1"/>
  <c r="K1905"/>
  <c r="L1905" s="1"/>
  <c r="K1778"/>
  <c r="L1778" s="1"/>
  <c r="K2226"/>
  <c r="L2226" s="1"/>
  <c r="K2056"/>
  <c r="L2056" s="1"/>
  <c r="K2258"/>
  <c r="L2258" s="1"/>
  <c r="K2236"/>
  <c r="L2236" s="1"/>
  <c r="K5471"/>
  <c r="L5471" s="1"/>
  <c r="K5472"/>
  <c r="L5472" s="1"/>
  <c r="K5473"/>
  <c r="L5473" s="1"/>
  <c r="K5518"/>
  <c r="L5518" s="1"/>
  <c r="K5519"/>
  <c r="L5519" s="1"/>
  <c r="K5520"/>
  <c r="L5520" s="1"/>
  <c r="K5633"/>
  <c r="L5633" s="1"/>
  <c r="K5627"/>
  <c r="L5627" s="1"/>
  <c r="K1791"/>
  <c r="L1791" s="1"/>
  <c r="K529"/>
  <c r="L529" s="1"/>
  <c r="K5715"/>
  <c r="L5715" s="1"/>
  <c r="K1799"/>
  <c r="L1799" s="1"/>
  <c r="K1779"/>
  <c r="L1779" s="1"/>
  <c r="K1800"/>
  <c r="L1800" s="1"/>
  <c r="K6731"/>
  <c r="L6731" s="1"/>
  <c r="K6733"/>
  <c r="L6733" s="1"/>
  <c r="K2057"/>
  <c r="L2057" s="1"/>
  <c r="K5276"/>
  <c r="L5276" s="1"/>
  <c r="K1773"/>
  <c r="L1773" s="1"/>
  <c r="K2237"/>
  <c r="L2237" s="1"/>
  <c r="K2238"/>
  <c r="L2238" s="1"/>
  <c r="K2239"/>
  <c r="L2239" s="1"/>
  <c r="K2240"/>
  <c r="L2240" s="1"/>
  <c r="K2259"/>
  <c r="L2259" s="1"/>
  <c r="K2260"/>
  <c r="L2260" s="1"/>
  <c r="K2055"/>
  <c r="L2055" s="1"/>
  <c r="K1772"/>
  <c r="L1772" s="1"/>
  <c r="K1797"/>
  <c r="L1797" s="1"/>
  <c r="K1780"/>
  <c r="L1780" s="1"/>
  <c r="K1380"/>
  <c r="L1380" s="1"/>
  <c r="K1385"/>
  <c r="L1385" s="1"/>
  <c r="K1386"/>
  <c r="L1386" s="1"/>
  <c r="K1381"/>
  <c r="L1381" s="1"/>
  <c r="K1382"/>
  <c r="L1382" s="1"/>
  <c r="K1383"/>
  <c r="L1383" s="1"/>
  <c r="K1384"/>
  <c r="L1384" s="1"/>
  <c r="K1387"/>
  <c r="L1387" s="1"/>
  <c r="K1388"/>
  <c r="L1388" s="1"/>
  <c r="K1389"/>
  <c r="L1389" s="1"/>
  <c r="K1390"/>
  <c r="L1390" s="1"/>
  <c r="K1372"/>
  <c r="L1372" s="1"/>
  <c r="K1373"/>
  <c r="L1373" s="1"/>
  <c r="K1374"/>
  <c r="L1374" s="1"/>
  <c r="K1240"/>
  <c r="L1240" s="1"/>
  <c r="K1317"/>
  <c r="L1317" s="1"/>
  <c r="K1295"/>
  <c r="L1295" s="1"/>
  <c r="K2759"/>
  <c r="L2759" s="1"/>
  <c r="K5645"/>
  <c r="L5645" s="1"/>
  <c r="K1241"/>
  <c r="L1241" s="1"/>
  <c r="K1296"/>
  <c r="L1296" s="1"/>
  <c r="K1259"/>
  <c r="L1259" s="1"/>
  <c r="K1260"/>
  <c r="L1260" s="1"/>
  <c r="K1261"/>
  <c r="L1261" s="1"/>
  <c r="K539"/>
  <c r="L539" s="1"/>
  <c r="K540"/>
  <c r="L540" s="1"/>
  <c r="K5268"/>
  <c r="L5268" s="1"/>
  <c r="K6365"/>
  <c r="L6365" s="1"/>
  <c r="K1774"/>
  <c r="L1774" s="1"/>
  <c r="K1308"/>
  <c r="L1308" s="1"/>
  <c r="K1310"/>
  <c r="L1310" s="1"/>
  <c r="K2241"/>
  <c r="L2241" s="1"/>
  <c r="K1178"/>
  <c r="L1178" s="1"/>
  <c r="K1243"/>
  <c r="L1243" s="1"/>
  <c r="K1903"/>
  <c r="L1903" s="1"/>
  <c r="K2242"/>
  <c r="L2242" s="1"/>
  <c r="K1294"/>
  <c r="L1294" s="1"/>
  <c r="K1244"/>
  <c r="L1244" s="1"/>
  <c r="K1311"/>
  <c r="L1311" s="1"/>
  <c r="K515"/>
  <c r="L515" s="1"/>
  <c r="K516"/>
  <c r="L516" s="1"/>
  <c r="K532"/>
  <c r="L532" s="1"/>
  <c r="K533"/>
  <c r="L533" s="1"/>
  <c r="K1312"/>
  <c r="L1312" s="1"/>
  <c r="K534"/>
  <c r="L534" s="1"/>
  <c r="K535"/>
  <c r="L535" s="1"/>
  <c r="K536"/>
  <c r="L536" s="1"/>
  <c r="K5634"/>
  <c r="L5634" s="1"/>
  <c r="K5628"/>
  <c r="L5628" s="1"/>
  <c r="K5646"/>
  <c r="L5646" s="1"/>
  <c r="K42"/>
  <c r="L42" s="1"/>
  <c r="K537"/>
  <c r="L537" s="1"/>
  <c r="K538"/>
  <c r="L538" s="1"/>
  <c r="K5812"/>
  <c r="L5812" s="1"/>
  <c r="K1287"/>
  <c r="L1287" s="1"/>
  <c r="K5825"/>
  <c r="L5825" s="1"/>
  <c r="K1309"/>
  <c r="L1309" s="1"/>
  <c r="K1249"/>
  <c r="L1249" s="1"/>
  <c r="K1313"/>
  <c r="L1313" s="1"/>
  <c r="K1786"/>
  <c r="L1786" s="1"/>
  <c r="K409"/>
  <c r="L409" s="1"/>
  <c r="K376"/>
  <c r="L376" s="1"/>
  <c r="K5166"/>
  <c r="L5166" s="1"/>
  <c r="K5722"/>
  <c r="L5722" s="1"/>
  <c r="K1314"/>
  <c r="L1314" s="1"/>
  <c r="K1251"/>
  <c r="L1251" s="1"/>
  <c r="K1781"/>
  <c r="L1781" s="1"/>
  <c r="K1176"/>
  <c r="L1176" s="1"/>
  <c r="K531"/>
  <c r="L531" s="1"/>
  <c r="K1782"/>
  <c r="L1782" s="1"/>
  <c r="K1783"/>
  <c r="L1783" s="1"/>
  <c r="K5407"/>
  <c r="L5407" s="1"/>
  <c r="K5723"/>
  <c r="L5723" s="1"/>
  <c r="K2252"/>
  <c r="L2252" s="1"/>
  <c r="K5724"/>
  <c r="L5724" s="1"/>
  <c r="K5725"/>
  <c r="L5725" s="1"/>
  <c r="K5726"/>
  <c r="L5726" s="1"/>
  <c r="K1242"/>
  <c r="L1242" s="1"/>
  <c r="K519"/>
  <c r="L519" s="1"/>
  <c r="K2235"/>
  <c r="L2235" s="1"/>
  <c r="K2253"/>
  <c r="L2253" s="1"/>
  <c r="K5727"/>
  <c r="L5727" s="1"/>
  <c r="K520"/>
  <c r="L520" s="1"/>
  <c r="K5728"/>
  <c r="L5728" s="1"/>
  <c r="K5729"/>
  <c r="L5729" s="1"/>
  <c r="K5730"/>
  <c r="L5730" s="1"/>
  <c r="K1784"/>
  <c r="L1784" s="1"/>
  <c r="K1289"/>
  <c r="L1289" s="1"/>
  <c r="K1375"/>
  <c r="L1375" s="1"/>
  <c r="K5731"/>
  <c r="L5731" s="1"/>
  <c r="K1290"/>
  <c r="L1290" s="1"/>
  <c r="K1376"/>
  <c r="L1376" s="1"/>
  <c r="K521"/>
  <c r="L521" s="1"/>
  <c r="K372"/>
  <c r="L372" s="1"/>
  <c r="K5269"/>
  <c r="L5269" s="1"/>
  <c r="K5466"/>
  <c r="L5466" s="1"/>
  <c r="K5513"/>
  <c r="L5513" s="1"/>
  <c r="K5514"/>
  <c r="L5514" s="1"/>
  <c r="K405"/>
  <c r="L405" s="1"/>
  <c r="K406"/>
  <c r="L406" s="1"/>
  <c r="K1250"/>
  <c r="L1250" s="1"/>
  <c r="K2573"/>
  <c r="L2573" s="1"/>
  <c r="K1377"/>
  <c r="L1377" s="1"/>
  <c r="K5732"/>
  <c r="L5732" s="1"/>
  <c r="K5733"/>
  <c r="L5733" s="1"/>
  <c r="K1789"/>
  <c r="L1789" s="1"/>
  <c r="K1291"/>
  <c r="L1291" s="1"/>
  <c r="K1292"/>
  <c r="L1292" s="1"/>
  <c r="K5270"/>
  <c r="L5270" s="1"/>
  <c r="K469"/>
  <c r="L469" s="1"/>
  <c r="K1315"/>
  <c r="L1315" s="1"/>
  <c r="K408"/>
  <c r="L408" s="1"/>
  <c r="K2064"/>
  <c r="L2064" s="1"/>
  <c r="K1288"/>
  <c r="L1288" s="1"/>
  <c r="K518"/>
  <c r="L518" s="1"/>
  <c r="K517"/>
  <c r="L517" s="1"/>
  <c r="K5408"/>
  <c r="L5408" s="1"/>
  <c r="K5734"/>
  <c r="L5734" s="1"/>
  <c r="K5735"/>
  <c r="L5735" s="1"/>
  <c r="K228"/>
  <c r="L228" s="1"/>
  <c r="K373"/>
  <c r="L373" s="1"/>
  <c r="K522"/>
  <c r="L522" s="1"/>
  <c r="K523"/>
  <c r="L523" s="1"/>
  <c r="K451"/>
  <c r="L451" s="1"/>
  <c r="K1902"/>
  <c r="L1902" s="1"/>
  <c r="K1257"/>
  <c r="L1257" s="1"/>
  <c r="K5736"/>
  <c r="L5736" s="1"/>
  <c r="K5737"/>
  <c r="L5737" s="1"/>
  <c r="K5738"/>
  <c r="L5738" s="1"/>
  <c r="K5647"/>
  <c r="L5647" s="1"/>
  <c r="K5739"/>
  <c r="L5739" s="1"/>
  <c r="K5740"/>
  <c r="L5740" s="1"/>
  <c r="K5813"/>
  <c r="L5813" s="1"/>
  <c r="K369"/>
  <c r="L369" s="1"/>
  <c r="K5826"/>
  <c r="L5826" s="1"/>
  <c r="K468"/>
  <c r="L468" s="1"/>
  <c r="K467"/>
  <c r="L467" s="1"/>
  <c r="K5629"/>
  <c r="L5629" s="1"/>
  <c r="K5635"/>
  <c r="L5635" s="1"/>
  <c r="K5648"/>
  <c r="L5648" s="1"/>
  <c r="K5741"/>
  <c r="L5741" s="1"/>
  <c r="K5814"/>
  <c r="L5814" s="1"/>
  <c r="K5827"/>
  <c r="L5827" s="1"/>
  <c r="K368"/>
  <c r="L368" s="1"/>
  <c r="K5412"/>
  <c r="L5412" s="1"/>
  <c r="K5413"/>
  <c r="L5413" s="1"/>
  <c r="K2247"/>
  <c r="L2247" s="1"/>
  <c r="K5460"/>
  <c r="L5460" s="1"/>
  <c r="K5461"/>
  <c r="L5461" s="1"/>
  <c r="K5462"/>
  <c r="L5462" s="1"/>
  <c r="K5463"/>
  <c r="L5463" s="1"/>
  <c r="K5507"/>
  <c r="L5507" s="1"/>
  <c r="K5639"/>
  <c r="L5639" s="1"/>
  <c r="K524"/>
  <c r="L524" s="1"/>
  <c r="K525"/>
  <c r="L525" s="1"/>
  <c r="K407"/>
  <c r="L407" s="1"/>
  <c r="K370"/>
  <c r="L370" s="1"/>
  <c r="K367"/>
  <c r="L367" s="1"/>
  <c r="K5742"/>
  <c r="L5742" s="1"/>
  <c r="K5743"/>
  <c r="L5743" s="1"/>
  <c r="K1258"/>
  <c r="L1258" s="1"/>
  <c r="K2760"/>
  <c r="L2760" s="1"/>
  <c r="K341"/>
  <c r="L341" s="1"/>
  <c r="K2745"/>
  <c r="L2745" s="1"/>
  <c r="K5636"/>
  <c r="L5636" s="1"/>
  <c r="K5630"/>
  <c r="L5630" s="1"/>
  <c r="K5649"/>
  <c r="L5649" s="1"/>
  <c r="K5815"/>
  <c r="L5815" s="1"/>
  <c r="K5828"/>
  <c r="L5828" s="1"/>
  <c r="K44"/>
  <c r="L44" s="1"/>
  <c r="K43"/>
  <c r="L43" s="1"/>
  <c r="K530"/>
  <c r="L530" s="1"/>
  <c r="K371"/>
  <c r="L371" s="1"/>
  <c r="K222"/>
  <c r="L222" s="1"/>
  <c r="K223"/>
  <c r="L223" s="1"/>
  <c r="K46"/>
  <c r="L46" s="1"/>
  <c r="K470"/>
  <c r="L470" s="1"/>
  <c r="K110"/>
  <c r="L110" s="1"/>
  <c r="K45"/>
  <c r="L45" s="1"/>
  <c r="K5190"/>
  <c r="L5190" s="1"/>
  <c r="K5176"/>
  <c r="L5176" s="1"/>
  <c r="K5414"/>
  <c r="L5414" s="1"/>
  <c r="K1897"/>
  <c r="L1897" s="1"/>
  <c r="K1293"/>
  <c r="L1293" s="1"/>
  <c r="K5191"/>
  <c r="L5191" s="1"/>
  <c r="K5177"/>
  <c r="L5177" s="1"/>
  <c r="K5205"/>
  <c r="L5205" s="1"/>
  <c r="K5192"/>
  <c r="L5192" s="1"/>
  <c r="K5178"/>
  <c r="L5178" s="1"/>
  <c r="K5206"/>
  <c r="L5206" s="1"/>
  <c r="K350"/>
  <c r="L350" s="1"/>
  <c r="K231"/>
  <c r="L231" s="1"/>
  <c r="K374"/>
  <c r="L374" s="1"/>
  <c r="K375"/>
  <c r="L375" s="1"/>
  <c r="K5271"/>
  <c r="L5271" s="1"/>
  <c r="K5409"/>
  <c r="L5409" s="1"/>
  <c r="K224"/>
  <c r="L224" s="1"/>
  <c r="K225"/>
  <c r="L225" s="1"/>
  <c r="K111"/>
  <c r="L111" s="1"/>
  <c r="K5744"/>
  <c r="L5744" s="1"/>
  <c r="K5207"/>
  <c r="L5207" s="1"/>
  <c r="K5745"/>
  <c r="L5745" s="1"/>
  <c r="K48"/>
  <c r="L48" s="1"/>
  <c r="K5208"/>
  <c r="L5208" s="1"/>
  <c r="K5193"/>
  <c r="L5193" s="1"/>
  <c r="K5179"/>
  <c r="L5179" s="1"/>
  <c r="K5277"/>
  <c r="L5277" s="1"/>
  <c r="K5746"/>
  <c r="L5746" s="1"/>
  <c r="K5209"/>
  <c r="L5209" s="1"/>
  <c r="K5278"/>
  <c r="L5278" s="1"/>
  <c r="K5666"/>
  <c r="L5666" s="1"/>
  <c r="K5279"/>
  <c r="L5279" s="1"/>
  <c r="K5794"/>
  <c r="L5794" s="1"/>
  <c r="K5795"/>
  <c r="L5795" s="1"/>
  <c r="K2233"/>
  <c r="L2233" s="1"/>
  <c r="K1316"/>
  <c r="L1316" s="1"/>
  <c r="K526"/>
  <c r="L526" s="1"/>
  <c r="K5624"/>
  <c r="L5624" s="1"/>
  <c r="K5667"/>
  <c r="L5667" s="1"/>
  <c r="K5668"/>
  <c r="L5668" s="1"/>
  <c r="K5210"/>
  <c r="L5210" s="1"/>
  <c r="K5194"/>
  <c r="L5194" s="1"/>
  <c r="K5180"/>
  <c r="L5180" s="1"/>
  <c r="K5167"/>
  <c r="L5167" s="1"/>
  <c r="K5747"/>
  <c r="L5747" s="1"/>
  <c r="K5748"/>
  <c r="L5748" s="1"/>
  <c r="K5211"/>
  <c r="L5211" s="1"/>
  <c r="K47"/>
  <c r="L47" s="1"/>
  <c r="K5212"/>
  <c r="L5212" s="1"/>
  <c r="K5213"/>
  <c r="L5213" s="1"/>
  <c r="K5410"/>
  <c r="L5410" s="1"/>
  <c r="K5195"/>
  <c r="L5195" s="1"/>
  <c r="K5181"/>
  <c r="L5181" s="1"/>
  <c r="K5168"/>
  <c r="L5168" s="1"/>
  <c r="K5214"/>
  <c r="L5214" s="1"/>
  <c r="K5264"/>
  <c r="L5264" s="1"/>
  <c r="K5169"/>
  <c r="L5169" s="1"/>
  <c r="K5215"/>
  <c r="L5215" s="1"/>
  <c r="K5280"/>
  <c r="L5280" s="1"/>
  <c r="K5749"/>
  <c r="L5749" s="1"/>
  <c r="K5216"/>
  <c r="L5216" s="1"/>
  <c r="K226"/>
  <c r="L226" s="1"/>
  <c r="K5655"/>
  <c r="L5655" s="1"/>
  <c r="K5170"/>
  <c r="L5170" s="1"/>
  <c r="K5750"/>
  <c r="L5750" s="1"/>
  <c r="K5751"/>
  <c r="L5751" s="1"/>
  <c r="K5217"/>
  <c r="L5217" s="1"/>
  <c r="K5752"/>
  <c r="L5752" s="1"/>
  <c r="K5265"/>
  <c r="L5265" s="1"/>
  <c r="K5218"/>
  <c r="L5218" s="1"/>
  <c r="K227"/>
  <c r="L227" s="1"/>
  <c r="K5281"/>
  <c r="L5281" s="1"/>
  <c r="K5282"/>
  <c r="L5282" s="1"/>
  <c r="K5219"/>
  <c r="L5219" s="1"/>
  <c r="K5171"/>
  <c r="L5171" s="1"/>
  <c r="K5220"/>
  <c r="L5220" s="1"/>
  <c r="K5753"/>
  <c r="L5753" s="1"/>
  <c r="K5221"/>
  <c r="L5221" s="1"/>
  <c r="K5222"/>
  <c r="L5222" s="1"/>
  <c r="K49"/>
  <c r="L49" s="1"/>
  <c r="K5223"/>
  <c r="L5223" s="1"/>
  <c r="K6736"/>
  <c r="L6736" s="1"/>
  <c r="K6753"/>
  <c r="L6753" s="1"/>
  <c r="K6754"/>
  <c r="L6754" s="1"/>
  <c r="K6764"/>
  <c r="L6764" s="1"/>
  <c r="K6805"/>
  <c r="L6805" s="1"/>
  <c r="K6842"/>
  <c r="L6842" s="1"/>
  <c r="K6749"/>
  <c r="L6749" s="1"/>
  <c r="K5720"/>
  <c r="L5720" s="1"/>
  <c r="K5792"/>
  <c r="L5792" s="1"/>
  <c r="K5327"/>
  <c r="L5327" s="1"/>
  <c r="K5823"/>
  <c r="L5823" s="1"/>
  <c r="K6722"/>
  <c r="L6722" s="1"/>
  <c r="K5656"/>
  <c r="L5656" s="1"/>
  <c r="K5669"/>
  <c r="L5669" s="1"/>
  <c r="K5224"/>
  <c r="L5224" s="1"/>
  <c r="K5225"/>
  <c r="L5225" s="1"/>
  <c r="K5196"/>
  <c r="L5196" s="1"/>
  <c r="K5182"/>
  <c r="L5182" s="1"/>
  <c r="K5311"/>
  <c r="L5311" s="1"/>
  <c r="K5312"/>
  <c r="L5312" s="1"/>
  <c r="K346"/>
  <c r="L346" s="1"/>
  <c r="K5657"/>
  <c r="L5657" s="1"/>
  <c r="K5226"/>
  <c r="L5226" s="1"/>
  <c r="K5650"/>
  <c r="L5650" s="1"/>
  <c r="K5283"/>
  <c r="L5283" s="1"/>
  <c r="K5284"/>
  <c r="L5284" s="1"/>
  <c r="K5816"/>
  <c r="L5816" s="1"/>
  <c r="K5829"/>
  <c r="L5829" s="1"/>
  <c r="K5197"/>
  <c r="L5197" s="1"/>
  <c r="K5183"/>
  <c r="L5183" s="1"/>
  <c r="K5172"/>
  <c r="L5172" s="1"/>
  <c r="K5754"/>
  <c r="L5754" s="1"/>
  <c r="K5755"/>
  <c r="L5755" s="1"/>
  <c r="K50"/>
  <c r="L50" s="1"/>
  <c r="K5227"/>
  <c r="L5227" s="1"/>
  <c r="K5467"/>
  <c r="L5467" s="1"/>
  <c r="K5468"/>
  <c r="L5468" s="1"/>
  <c r="K5670"/>
  <c r="L5670" s="1"/>
  <c r="K5310"/>
  <c r="L5310" s="1"/>
  <c r="K5323"/>
  <c r="L5323" s="1"/>
  <c r="K5228"/>
  <c r="L5228" s="1"/>
  <c r="K5257"/>
  <c r="L5257" s="1"/>
  <c r="K5285"/>
  <c r="L5285" s="1"/>
  <c r="K5313"/>
  <c r="L5313" s="1"/>
  <c r="K5756"/>
  <c r="L5756" s="1"/>
  <c r="K5757"/>
  <c r="L5757" s="1"/>
  <c r="K5314"/>
  <c r="L5314" s="1"/>
  <c r="K5406"/>
  <c r="L5406" s="1"/>
  <c r="K5625"/>
  <c r="L5625" s="1"/>
  <c r="K5626"/>
  <c r="L5626" s="1"/>
  <c r="K5642"/>
  <c r="L5642" s="1"/>
  <c r="K5643"/>
  <c r="L5643" s="1"/>
  <c r="K5659"/>
  <c r="L5659" s="1"/>
  <c r="K5660"/>
  <c r="L5660" s="1"/>
  <c r="K5286"/>
  <c r="L5286" s="1"/>
  <c r="K5287"/>
  <c r="L5287" s="1"/>
  <c r="K5288"/>
  <c r="L5288" s="1"/>
  <c r="K5289"/>
  <c r="L5289" s="1"/>
  <c r="K5258"/>
  <c r="L5258" s="1"/>
  <c r="K5272"/>
  <c r="L5272" s="1"/>
  <c r="K5315"/>
  <c r="L5315" s="1"/>
  <c r="K5671"/>
  <c r="L5671" s="1"/>
  <c r="K5637"/>
  <c r="L5637" s="1"/>
  <c r="K5631"/>
  <c r="L5631" s="1"/>
  <c r="K5651"/>
  <c r="L5651" s="1"/>
  <c r="K5173"/>
  <c r="L5173" s="1"/>
  <c r="K5758"/>
  <c r="L5758" s="1"/>
  <c r="K5817"/>
  <c r="L5817" s="1"/>
  <c r="K5229"/>
  <c r="L5229" s="1"/>
  <c r="K5830"/>
  <c r="L5830" s="1"/>
  <c r="K5198"/>
  <c r="L5198" s="1"/>
  <c r="K5184"/>
  <c r="L5184" s="1"/>
  <c r="K5672"/>
  <c r="L5672" s="1"/>
  <c r="K5673"/>
  <c r="L5673" s="1"/>
  <c r="K5290"/>
  <c r="L5290" s="1"/>
  <c r="K5674"/>
  <c r="L5674" s="1"/>
  <c r="K5291"/>
  <c r="L5291" s="1"/>
  <c r="K5292"/>
  <c r="L5292" s="1"/>
  <c r="K5793"/>
  <c r="L5793" s="1"/>
  <c r="K5824"/>
  <c r="L5824" s="1"/>
  <c r="K5273"/>
  <c r="L5273" s="1"/>
  <c r="K5204"/>
  <c r="L5204" s="1"/>
  <c r="K5316"/>
  <c r="L5316" s="1"/>
  <c r="K5293"/>
  <c r="L5293" s="1"/>
  <c r="K5675"/>
  <c r="L5675" s="1"/>
  <c r="K5676"/>
  <c r="L5676" s="1"/>
  <c r="K5677"/>
  <c r="L5677" s="1"/>
  <c r="K5678"/>
  <c r="L5678" s="1"/>
  <c r="K5294"/>
  <c r="L5294" s="1"/>
  <c r="K5230"/>
  <c r="L5230" s="1"/>
  <c r="K5295"/>
  <c r="L5295" s="1"/>
  <c r="K5296"/>
  <c r="L5296" s="1"/>
  <c r="K5231"/>
  <c r="L5231" s="1"/>
  <c r="K5632"/>
  <c r="L5632" s="1"/>
  <c r="K5638"/>
  <c r="L5638" s="1"/>
  <c r="K5641"/>
  <c r="L5641" s="1"/>
  <c r="K5652"/>
  <c r="L5652" s="1"/>
  <c r="K5818"/>
  <c r="L5818" s="1"/>
  <c r="K5232"/>
  <c r="L5232" s="1"/>
  <c r="K5233"/>
  <c r="L5233" s="1"/>
  <c r="K5831"/>
  <c r="L5831" s="1"/>
  <c r="K340"/>
  <c r="L340" s="1"/>
  <c r="K5759"/>
  <c r="L5759" s="1"/>
  <c r="K5234"/>
  <c r="L5234" s="1"/>
  <c r="K5760"/>
  <c r="L5760" s="1"/>
  <c r="K5235"/>
  <c r="L5235" s="1"/>
  <c r="K5236"/>
  <c r="L5236" s="1"/>
  <c r="K5317"/>
  <c r="L5317" s="1"/>
  <c r="K5761"/>
  <c r="L5761" s="1"/>
  <c r="K5762"/>
  <c r="L5762" s="1"/>
  <c r="K5297"/>
  <c r="L5297" s="1"/>
  <c r="K5298"/>
  <c r="L5298" s="1"/>
  <c r="K5237"/>
  <c r="L5237" s="1"/>
  <c r="K5411"/>
  <c r="L5411" s="1"/>
  <c r="K5763"/>
  <c r="L5763" s="1"/>
  <c r="K5238"/>
  <c r="L5238" s="1"/>
  <c r="K5239"/>
  <c r="L5239" s="1"/>
  <c r="K5240"/>
  <c r="L5240" s="1"/>
  <c r="K5299"/>
  <c r="L5299" s="1"/>
  <c r="K5318"/>
  <c r="L5318" s="1"/>
  <c r="K5300"/>
  <c r="L5300" s="1"/>
  <c r="K5241"/>
  <c r="L5241" s="1"/>
  <c r="K5242"/>
  <c r="L5242" s="1"/>
  <c r="K5764"/>
  <c r="L5764" s="1"/>
  <c r="K5243"/>
  <c r="L5243" s="1"/>
  <c r="K5319"/>
  <c r="L5319" s="1"/>
  <c r="K5244"/>
  <c r="L5244" s="1"/>
  <c r="K5174"/>
  <c r="L5174" s="1"/>
  <c r="K5765"/>
  <c r="L5765" s="1"/>
  <c r="K5766"/>
  <c r="L5766" s="1"/>
  <c r="K5245"/>
  <c r="L5245" s="1"/>
  <c r="K5175"/>
  <c r="L5175" s="1"/>
  <c r="K5767"/>
  <c r="L5767" s="1"/>
  <c r="K5768"/>
  <c r="L5768" s="1"/>
  <c r="K5324"/>
  <c r="L5324" s="1"/>
  <c r="K5716"/>
  <c r="L5716" s="1"/>
  <c r="K5301"/>
  <c r="L5301" s="1"/>
  <c r="K5302"/>
  <c r="L5302" s="1"/>
  <c r="K5303"/>
  <c r="L5303" s="1"/>
  <c r="K5304"/>
  <c r="L5304" s="1"/>
  <c r="K5246"/>
  <c r="L5246" s="1"/>
  <c r="K5247"/>
  <c r="L5247" s="1"/>
  <c r="K5199"/>
  <c r="L5199" s="1"/>
  <c r="K5185"/>
  <c r="L5185" s="1"/>
  <c r="K5305"/>
  <c r="L5305" s="1"/>
  <c r="K5306"/>
  <c r="L5306" s="1"/>
  <c r="K5307"/>
  <c r="L5307" s="1"/>
  <c r="K5200"/>
  <c r="L5200" s="1"/>
  <c r="K5186"/>
  <c r="L5186" s="1"/>
  <c r="K5248"/>
  <c r="L5248" s="1"/>
  <c r="K5259"/>
  <c r="L5259" s="1"/>
  <c r="K5249"/>
  <c r="L5249" s="1"/>
  <c r="K5717"/>
  <c r="L5717" s="1"/>
  <c r="K5320"/>
  <c r="L5320" s="1"/>
  <c r="K5653"/>
  <c r="L5653" s="1"/>
  <c r="K5769"/>
  <c r="L5769" s="1"/>
  <c r="K5770"/>
  <c r="L5770" s="1"/>
  <c r="K5771"/>
  <c r="L5771" s="1"/>
  <c r="K5325"/>
  <c r="L5325" s="1"/>
  <c r="K5326"/>
  <c r="L5326" s="1"/>
  <c r="K1798"/>
  <c r="L1798" s="1"/>
  <c r="K5819"/>
  <c r="L5819" s="1"/>
  <c r="K5250"/>
  <c r="L5250" s="1"/>
  <c r="K5832"/>
  <c r="L5832" s="1"/>
  <c r="K1801"/>
  <c r="L1801" s="1"/>
  <c r="K5201"/>
  <c r="L5201" s="1"/>
  <c r="K5187"/>
  <c r="L5187" s="1"/>
  <c r="K5415"/>
  <c r="L5415" s="1"/>
  <c r="K5416"/>
  <c r="L5416" s="1"/>
  <c r="K5417"/>
  <c r="L5417" s="1"/>
  <c r="K5469"/>
  <c r="L5469" s="1"/>
  <c r="K5470"/>
  <c r="L5470" s="1"/>
  <c r="K5464"/>
  <c r="L5464" s="1"/>
  <c r="K5465"/>
  <c r="L5465" s="1"/>
  <c r="K5515"/>
  <c r="L5515" s="1"/>
  <c r="K5516"/>
  <c r="L5516" s="1"/>
  <c r="K5517"/>
  <c r="L5517" s="1"/>
  <c r="K5508"/>
  <c r="L5508" s="1"/>
  <c r="K5509"/>
  <c r="L5509" s="1"/>
  <c r="K5654"/>
  <c r="L5654" s="1"/>
  <c r="K5661"/>
  <c r="L5661" s="1"/>
  <c r="K5679"/>
  <c r="L5679" s="1"/>
  <c r="K5680"/>
  <c r="L5680" s="1"/>
  <c r="K351"/>
  <c r="L351" s="1"/>
  <c r="K5787"/>
  <c r="L5787" s="1"/>
  <c r="K5820"/>
  <c r="L5820" s="1"/>
  <c r="K5251"/>
  <c r="L5251" s="1"/>
  <c r="K5260"/>
  <c r="L5260" s="1"/>
  <c r="K5202"/>
  <c r="L5202" s="1"/>
  <c r="K5188"/>
  <c r="L5188" s="1"/>
  <c r="K6732"/>
  <c r="L6732" s="1"/>
  <c r="K5308"/>
  <c r="L5308" s="1"/>
  <c r="K5252"/>
  <c r="L5252" s="1"/>
  <c r="K5681"/>
  <c r="L5681" s="1"/>
  <c r="K5772"/>
  <c r="L5772" s="1"/>
  <c r="K5773"/>
  <c r="L5773" s="1"/>
  <c r="K5274"/>
  <c r="L5274" s="1"/>
  <c r="K5682"/>
  <c r="L5682" s="1"/>
  <c r="K5309"/>
  <c r="L5309" s="1"/>
  <c r="K5253"/>
  <c r="L5253" s="1"/>
  <c r="K5418"/>
  <c r="L5418" s="1"/>
  <c r="K5419"/>
  <c r="L5419" s="1"/>
  <c r="K5420"/>
  <c r="L5420" s="1"/>
  <c r="K5421"/>
  <c r="L5421" s="1"/>
  <c r="K347"/>
  <c r="L347" s="1"/>
  <c r="K348"/>
  <c r="L348" s="1"/>
  <c r="K349"/>
  <c r="L349" s="1"/>
  <c r="K5422"/>
  <c r="L5422" s="1"/>
  <c r="K5683"/>
  <c r="L5683" s="1"/>
  <c r="K5714"/>
  <c r="L5714" s="1"/>
  <c r="K5254"/>
  <c r="L5254" s="1"/>
  <c r="K5261"/>
  <c r="L5261" s="1"/>
  <c r="K5262"/>
  <c r="L5262" s="1"/>
  <c r="K5263"/>
  <c r="L5263" s="1"/>
  <c r="K5203"/>
  <c r="L5203" s="1"/>
  <c r="K5189"/>
  <c r="L5189" s="1"/>
  <c r="K5658"/>
  <c r="L5658" s="1"/>
  <c r="K5774"/>
  <c r="L5774" s="1"/>
  <c r="K5775"/>
  <c r="L5775" s="1"/>
  <c r="K5776"/>
  <c r="L5776" s="1"/>
  <c r="K5255"/>
  <c r="L5255" s="1"/>
  <c r="K5321"/>
  <c r="L5321" s="1"/>
  <c r="K5322"/>
  <c r="L5322" s="1"/>
  <c r="K5777"/>
  <c r="L5777" s="1"/>
  <c r="K5778"/>
  <c r="L5778" s="1"/>
  <c r="K5256"/>
  <c r="L5256" s="1"/>
  <c r="N2754"/>
  <c r="O2754" s="1"/>
  <c r="N2254"/>
  <c r="O2254" s="1"/>
  <c r="N2065"/>
  <c r="N2749"/>
  <c r="N2742"/>
  <c r="O2742" s="1"/>
  <c r="N2741"/>
  <c r="O2741" s="1"/>
  <c r="N2746"/>
  <c r="O2746" s="1"/>
  <c r="N2747"/>
  <c r="O2747" s="1"/>
  <c r="N2750"/>
  <c r="O2750" s="1"/>
  <c r="N2751"/>
  <c r="O2751" s="1"/>
  <c r="N2753"/>
  <c r="O2753" s="1"/>
  <c r="N2234"/>
  <c r="O2234" s="1"/>
  <c r="N239"/>
  <c r="O239" s="1"/>
  <c r="N2743"/>
  <c r="O2743" s="1"/>
  <c r="N2744"/>
  <c r="O2744" s="1"/>
  <c r="N5644"/>
  <c r="O5644" s="1"/>
  <c r="N2748"/>
  <c r="O2748" s="1"/>
  <c r="N2670"/>
  <c r="O2670" s="1"/>
  <c r="N2646"/>
  <c r="O2646" s="1"/>
  <c r="N2564"/>
  <c r="O2564" s="1"/>
  <c r="N2082"/>
  <c r="O2082" s="1"/>
  <c r="N2083"/>
  <c r="O2083" s="1"/>
  <c r="N5809"/>
  <c r="O5809" s="1"/>
  <c r="N2084"/>
  <c r="O2084" s="1"/>
  <c r="N5266"/>
  <c r="O5266" s="1"/>
  <c r="N2755"/>
  <c r="O2755" s="1"/>
  <c r="N1787"/>
  <c r="O1787" s="1"/>
  <c r="N2565"/>
  <c r="O2565" s="1"/>
  <c r="N2566"/>
  <c r="O2566" s="1"/>
  <c r="N2752"/>
  <c r="O2752" s="1"/>
  <c r="N2255"/>
  <c r="O2255" s="1"/>
  <c r="N2243"/>
  <c r="O2243" s="1"/>
  <c r="N2756"/>
  <c r="O2756" s="1"/>
  <c r="N2757"/>
  <c r="O2757" s="1"/>
  <c r="N2227"/>
  <c r="O2227" s="1"/>
  <c r="N2228"/>
  <c r="O2228" s="1"/>
  <c r="N2671"/>
  <c r="O2671" s="1"/>
  <c r="N2672"/>
  <c r="O2672" s="1"/>
  <c r="N2669"/>
  <c r="O2669" s="1"/>
  <c r="N2668"/>
  <c r="O2668" s="1"/>
  <c r="N2229"/>
  <c r="O2229" s="1"/>
  <c r="N2230"/>
  <c r="O2230" s="1"/>
  <c r="N5719"/>
  <c r="O5719" s="1"/>
  <c r="N5790"/>
  <c r="O5790" s="1"/>
  <c r="N2067"/>
  <c r="O2067" s="1"/>
  <c r="N5821"/>
  <c r="O5821" s="1"/>
  <c r="N2102"/>
  <c r="O2102" s="1"/>
  <c r="N2758"/>
  <c r="O2758" s="1"/>
  <c r="N1788"/>
  <c r="O1788" s="1"/>
  <c r="N2572"/>
  <c r="O2572" s="1"/>
  <c r="N2249"/>
  <c r="O2249" s="1"/>
  <c r="N2261"/>
  <c r="O2261" s="1"/>
  <c r="N2246"/>
  <c r="O2246" s="1"/>
  <c r="N2250"/>
  <c r="O2250" s="1"/>
  <c r="N2559"/>
  <c r="O2559" s="1"/>
  <c r="N2262"/>
  <c r="O2262" s="1"/>
  <c r="N2263"/>
  <c r="O2263" s="1"/>
  <c r="N2264"/>
  <c r="O2264" s="1"/>
  <c r="N2265"/>
  <c r="O2265" s="1"/>
  <c r="N2266"/>
  <c r="O2266" s="1"/>
  <c r="N2267"/>
  <c r="O2267" s="1"/>
  <c r="N2268"/>
  <c r="O2268" s="1"/>
  <c r="N2231"/>
  <c r="O2231" s="1"/>
  <c r="N2232"/>
  <c r="O2232" s="1"/>
  <c r="N2567"/>
  <c r="O2567" s="1"/>
  <c r="N2269"/>
  <c r="O2269" s="1"/>
  <c r="N2058"/>
  <c r="O2058" s="1"/>
  <c r="N2560"/>
  <c r="O2560" s="1"/>
  <c r="N2270"/>
  <c r="O2270" s="1"/>
  <c r="N2271"/>
  <c r="O2271" s="1"/>
  <c r="N2059"/>
  <c r="O2059" s="1"/>
  <c r="N2244"/>
  <c r="O2244" s="1"/>
  <c r="N2066"/>
  <c r="O2066" s="1"/>
  <c r="N1792"/>
  <c r="O1792" s="1"/>
  <c r="N2568"/>
  <c r="O2568" s="1"/>
  <c r="N2060"/>
  <c r="O2060" s="1"/>
  <c r="N2245"/>
  <c r="O2245" s="1"/>
  <c r="N2069"/>
  <c r="O2069" s="1"/>
  <c r="N2070"/>
  <c r="O2070" s="1"/>
  <c r="N2071"/>
  <c r="O2071" s="1"/>
  <c r="N2072"/>
  <c r="O2072" s="1"/>
  <c r="N2073"/>
  <c r="O2073" s="1"/>
  <c r="N2074"/>
  <c r="O2074" s="1"/>
  <c r="N2075"/>
  <c r="O2075" s="1"/>
  <c r="N2061"/>
  <c r="O2061" s="1"/>
  <c r="N2062"/>
  <c r="O2062" s="1"/>
  <c r="N2063"/>
  <c r="O2063" s="1"/>
  <c r="N2562"/>
  <c r="O2562" s="1"/>
  <c r="N5275"/>
  <c r="O5275" s="1"/>
  <c r="N2561"/>
  <c r="O2561" s="1"/>
  <c r="N528"/>
  <c r="O528" s="1"/>
  <c r="N527"/>
  <c r="O527" s="1"/>
  <c r="N2248"/>
  <c r="O2248" s="1"/>
  <c r="N2272"/>
  <c r="O2272" s="1"/>
  <c r="N2273"/>
  <c r="O2273" s="1"/>
  <c r="N2563"/>
  <c r="O2563" s="1"/>
  <c r="N2223"/>
  <c r="O2223" s="1"/>
  <c r="N1775"/>
  <c r="O1775" s="1"/>
  <c r="N1890"/>
  <c r="O1890" s="1"/>
  <c r="N1776"/>
  <c r="O1776" s="1"/>
  <c r="N2225"/>
  <c r="O2225" s="1"/>
  <c r="N2224"/>
  <c r="O2224" s="1"/>
  <c r="N1889"/>
  <c r="O1889" s="1"/>
  <c r="N1891"/>
  <c r="O1891" s="1"/>
  <c r="N1785"/>
  <c r="O1785" s="1"/>
  <c r="N1892"/>
  <c r="O1892" s="1"/>
  <c r="N2251"/>
  <c r="O2251" s="1"/>
  <c r="N2220"/>
  <c r="O2220" s="1"/>
  <c r="N1793"/>
  <c r="O1793" s="1"/>
  <c r="N1777"/>
  <c r="O1777" s="1"/>
  <c r="N2068"/>
  <c r="O2068" s="1"/>
  <c r="N342"/>
  <c r="O342" s="1"/>
  <c r="N343"/>
  <c r="O343" s="1"/>
  <c r="N344"/>
  <c r="O344" s="1"/>
  <c r="N345"/>
  <c r="O345" s="1"/>
  <c r="N2569"/>
  <c r="O2569" s="1"/>
  <c r="N2570"/>
  <c r="O2570" s="1"/>
  <c r="N2571"/>
  <c r="O2571" s="1"/>
  <c r="N5510"/>
  <c r="O5510" s="1"/>
  <c r="N5511"/>
  <c r="O5511" s="1"/>
  <c r="N5512"/>
  <c r="O5512" s="1"/>
  <c r="N5618"/>
  <c r="O5618" s="1"/>
  <c r="N5619"/>
  <c r="O5619" s="1"/>
  <c r="N5620"/>
  <c r="O5620" s="1"/>
  <c r="N5621"/>
  <c r="O5621" s="1"/>
  <c r="N5622"/>
  <c r="O5622" s="1"/>
  <c r="N5623"/>
  <c r="O5623" s="1"/>
  <c r="N2256"/>
  <c r="O2256" s="1"/>
  <c r="N2257"/>
  <c r="O2257" s="1"/>
  <c r="N5791"/>
  <c r="O5791" s="1"/>
  <c r="N5810"/>
  <c r="O5810" s="1"/>
  <c r="N5822"/>
  <c r="O5822" s="1"/>
  <c r="N5267"/>
  <c r="O5267" s="1"/>
  <c r="N6723"/>
  <c r="O6723" s="1"/>
  <c r="N1794"/>
  <c r="O1794" s="1"/>
  <c r="N2221"/>
  <c r="O2221" s="1"/>
  <c r="N2222"/>
  <c r="O2222" s="1"/>
  <c r="N1795"/>
  <c r="O1795" s="1"/>
  <c r="N1796"/>
  <c r="O1796" s="1"/>
  <c r="N1904"/>
  <c r="O1904" s="1"/>
  <c r="N1905"/>
  <c r="O1905" s="1"/>
  <c r="N1778"/>
  <c r="O1778" s="1"/>
  <c r="N2226"/>
  <c r="O2226" s="1"/>
  <c r="N2056"/>
  <c r="O2056" s="1"/>
  <c r="N2258"/>
  <c r="O2258" s="1"/>
  <c r="N2236"/>
  <c r="O2236" s="1"/>
  <c r="N5471"/>
  <c r="O5471" s="1"/>
  <c r="N5472"/>
  <c r="O5472" s="1"/>
  <c r="N5473"/>
  <c r="O5473" s="1"/>
  <c r="N5518"/>
  <c r="O5518" s="1"/>
  <c r="N5519"/>
  <c r="O5519" s="1"/>
  <c r="N5520"/>
  <c r="O5520" s="1"/>
  <c r="N5633"/>
  <c r="O5633" s="1"/>
  <c r="N5627"/>
  <c r="O5627" s="1"/>
  <c r="N1791"/>
  <c r="O1791" s="1"/>
  <c r="N529"/>
  <c r="O529" s="1"/>
  <c r="N5715"/>
  <c r="O5715" s="1"/>
  <c r="N1799"/>
  <c r="O1799" s="1"/>
  <c r="N1779"/>
  <c r="O1779" s="1"/>
  <c r="N1800"/>
  <c r="O1800" s="1"/>
  <c r="N6731"/>
  <c r="O6731" s="1"/>
  <c r="N6733"/>
  <c r="O6733" s="1"/>
  <c r="N2057"/>
  <c r="O2057" s="1"/>
  <c r="N5276"/>
  <c r="O5276" s="1"/>
  <c r="N1773"/>
  <c r="O1773" s="1"/>
  <c r="N2237"/>
  <c r="O2237" s="1"/>
  <c r="N2238"/>
  <c r="O2238" s="1"/>
  <c r="N2239"/>
  <c r="O2239" s="1"/>
  <c r="N2240"/>
  <c r="O2240" s="1"/>
  <c r="N2259"/>
  <c r="O2259" s="1"/>
  <c r="N2260"/>
  <c r="O2260" s="1"/>
  <c r="N2055"/>
  <c r="O2055" s="1"/>
  <c r="N1772"/>
  <c r="O1772" s="1"/>
  <c r="N1797"/>
  <c r="O1797" s="1"/>
  <c r="N1780"/>
  <c r="O1780" s="1"/>
  <c r="N1380"/>
  <c r="O1380" s="1"/>
  <c r="N1385"/>
  <c r="O1385" s="1"/>
  <c r="N1386"/>
  <c r="O1386" s="1"/>
  <c r="N1381"/>
  <c r="O1381" s="1"/>
  <c r="N1382"/>
  <c r="O1382" s="1"/>
  <c r="N1383"/>
  <c r="O1383" s="1"/>
  <c r="N1384"/>
  <c r="O1384" s="1"/>
  <c r="N1387"/>
  <c r="O1387" s="1"/>
  <c r="N1388"/>
  <c r="O1388" s="1"/>
  <c r="N1389"/>
  <c r="O1389" s="1"/>
  <c r="N1390"/>
  <c r="O1390" s="1"/>
  <c r="N1372"/>
  <c r="O1372" s="1"/>
  <c r="N1373"/>
  <c r="O1373" s="1"/>
  <c r="N1374"/>
  <c r="O1374" s="1"/>
  <c r="N1240"/>
  <c r="O1240" s="1"/>
  <c r="N1317"/>
  <c r="O1317" s="1"/>
  <c r="N1295"/>
  <c r="O1295" s="1"/>
  <c r="N2759"/>
  <c r="O2759" s="1"/>
  <c r="N5645"/>
  <c r="O5645" s="1"/>
  <c r="N1241"/>
  <c r="O1241" s="1"/>
  <c r="N1296"/>
  <c r="O1296" s="1"/>
  <c r="N1259"/>
  <c r="O1259" s="1"/>
  <c r="N1260"/>
  <c r="O1260" s="1"/>
  <c r="N1261"/>
  <c r="O1261" s="1"/>
  <c r="N539"/>
  <c r="O539" s="1"/>
  <c r="N540"/>
  <c r="O540" s="1"/>
  <c r="N5268"/>
  <c r="O5268" s="1"/>
  <c r="N6365"/>
  <c r="O6365" s="1"/>
  <c r="N1774"/>
  <c r="O1774" s="1"/>
  <c r="N1308"/>
  <c r="O1308" s="1"/>
  <c r="N1310"/>
  <c r="O1310" s="1"/>
  <c r="N2241"/>
  <c r="O2241" s="1"/>
  <c r="N1178"/>
  <c r="O1178" s="1"/>
  <c r="N1243"/>
  <c r="O1243" s="1"/>
  <c r="N1903"/>
  <c r="O1903" s="1"/>
  <c r="N2242"/>
  <c r="O2242" s="1"/>
  <c r="N1294"/>
  <c r="O1294" s="1"/>
  <c r="N1244"/>
  <c r="O1244" s="1"/>
  <c r="N1311"/>
  <c r="O1311" s="1"/>
  <c r="N515"/>
  <c r="O515" s="1"/>
  <c r="N516"/>
  <c r="O516" s="1"/>
  <c r="N532"/>
  <c r="O532" s="1"/>
  <c r="N533"/>
  <c r="O533" s="1"/>
  <c r="N1312"/>
  <c r="O1312" s="1"/>
  <c r="N534"/>
  <c r="O534" s="1"/>
  <c r="N535"/>
  <c r="O535" s="1"/>
  <c r="N536"/>
  <c r="O536" s="1"/>
  <c r="N5634"/>
  <c r="O5634" s="1"/>
  <c r="N5628"/>
  <c r="O5628" s="1"/>
  <c r="N5646"/>
  <c r="O5646" s="1"/>
  <c r="N42"/>
  <c r="O42" s="1"/>
  <c r="N537"/>
  <c r="O537" s="1"/>
  <c r="N538"/>
  <c r="O538" s="1"/>
  <c r="N5812"/>
  <c r="O5812" s="1"/>
  <c r="N1287"/>
  <c r="O1287" s="1"/>
  <c r="N5825"/>
  <c r="O5825" s="1"/>
  <c r="N1309"/>
  <c r="O1309" s="1"/>
  <c r="N1249"/>
  <c r="O1249" s="1"/>
  <c r="N1313"/>
  <c r="O1313" s="1"/>
  <c r="N1786"/>
  <c r="O1786" s="1"/>
  <c r="N409"/>
  <c r="O409" s="1"/>
  <c r="N376"/>
  <c r="O376" s="1"/>
  <c r="N5166"/>
  <c r="O5166" s="1"/>
  <c r="N5722"/>
  <c r="O5722" s="1"/>
  <c r="N1314"/>
  <c r="O1314" s="1"/>
  <c r="N1251"/>
  <c r="O1251" s="1"/>
  <c r="N1781"/>
  <c r="O1781" s="1"/>
  <c r="N1176"/>
  <c r="O1176" s="1"/>
  <c r="N531"/>
  <c r="O531" s="1"/>
  <c r="N1782"/>
  <c r="O1782" s="1"/>
  <c r="N1783"/>
  <c r="O1783" s="1"/>
  <c r="N5407"/>
  <c r="O5407" s="1"/>
  <c r="N5723"/>
  <c r="O5723" s="1"/>
  <c r="N2252"/>
  <c r="O2252" s="1"/>
  <c r="N5724"/>
  <c r="O5724" s="1"/>
  <c r="N5725"/>
  <c r="O5725" s="1"/>
  <c r="N5726"/>
  <c r="O5726" s="1"/>
  <c r="N1242"/>
  <c r="O1242" s="1"/>
  <c r="N519"/>
  <c r="O519" s="1"/>
  <c r="N2235"/>
  <c r="O2235" s="1"/>
  <c r="N2253"/>
  <c r="O2253" s="1"/>
  <c r="N5727"/>
  <c r="O5727" s="1"/>
  <c r="N520"/>
  <c r="O520" s="1"/>
  <c r="N5728"/>
  <c r="O5728" s="1"/>
  <c r="N5729"/>
  <c r="O5729" s="1"/>
  <c r="N5730"/>
  <c r="O5730" s="1"/>
  <c r="N1784"/>
  <c r="O1784" s="1"/>
  <c r="N1289"/>
  <c r="O1289" s="1"/>
  <c r="N1375"/>
  <c r="O1375" s="1"/>
  <c r="N5731"/>
  <c r="O5731" s="1"/>
  <c r="N1290"/>
  <c r="O1290" s="1"/>
  <c r="N1376"/>
  <c r="O1376" s="1"/>
  <c r="N521"/>
  <c r="O521" s="1"/>
  <c r="N372"/>
  <c r="O372" s="1"/>
  <c r="N5269"/>
  <c r="O5269" s="1"/>
  <c r="N5466"/>
  <c r="O5466" s="1"/>
  <c r="N5513"/>
  <c r="O5513" s="1"/>
  <c r="N5514"/>
  <c r="O5514" s="1"/>
  <c r="N405"/>
  <c r="O405" s="1"/>
  <c r="N406"/>
  <c r="O406" s="1"/>
  <c r="N1250"/>
  <c r="O1250" s="1"/>
  <c r="N2573"/>
  <c r="O2573" s="1"/>
  <c r="N1377"/>
  <c r="O1377" s="1"/>
  <c r="N5732"/>
  <c r="O5732" s="1"/>
  <c r="N5733"/>
  <c r="O5733" s="1"/>
  <c r="N1789"/>
  <c r="O1789" s="1"/>
  <c r="N1291"/>
  <c r="O1291" s="1"/>
  <c r="N1292"/>
  <c r="O1292" s="1"/>
  <c r="N5270"/>
  <c r="O5270" s="1"/>
  <c r="N469"/>
  <c r="O469" s="1"/>
  <c r="N1315"/>
  <c r="O1315" s="1"/>
  <c r="N408"/>
  <c r="O408" s="1"/>
  <c r="N2064"/>
  <c r="O2064" s="1"/>
  <c r="N1288"/>
  <c r="O1288" s="1"/>
  <c r="N518"/>
  <c r="O518" s="1"/>
  <c r="N517"/>
  <c r="O517" s="1"/>
  <c r="N5408"/>
  <c r="O5408" s="1"/>
  <c r="N5734"/>
  <c r="O5734" s="1"/>
  <c r="N5735"/>
  <c r="O5735" s="1"/>
  <c r="N228"/>
  <c r="O228" s="1"/>
  <c r="N373"/>
  <c r="O373" s="1"/>
  <c r="N522"/>
  <c r="O522" s="1"/>
  <c r="N523"/>
  <c r="O523" s="1"/>
  <c r="N451"/>
  <c r="O451" s="1"/>
  <c r="N1902"/>
  <c r="O1902" s="1"/>
  <c r="N1257"/>
  <c r="O1257" s="1"/>
  <c r="N5736"/>
  <c r="O5736" s="1"/>
  <c r="N5737"/>
  <c r="O5737" s="1"/>
  <c r="N5738"/>
  <c r="O5738" s="1"/>
  <c r="N5647"/>
  <c r="O5647" s="1"/>
  <c r="N5739"/>
  <c r="O5739" s="1"/>
  <c r="N5740"/>
  <c r="O5740" s="1"/>
  <c r="N5813"/>
  <c r="O5813" s="1"/>
  <c r="N369"/>
  <c r="O369" s="1"/>
  <c r="N5826"/>
  <c r="O5826" s="1"/>
  <c r="N468"/>
  <c r="O468" s="1"/>
  <c r="N467"/>
  <c r="O467" s="1"/>
  <c r="N5629"/>
  <c r="O5629" s="1"/>
  <c r="N5635"/>
  <c r="O5635" s="1"/>
  <c r="N5648"/>
  <c r="O5648" s="1"/>
  <c r="N5741"/>
  <c r="O5741" s="1"/>
  <c r="N5814"/>
  <c r="O5814" s="1"/>
  <c r="N5827"/>
  <c r="O5827" s="1"/>
  <c r="N368"/>
  <c r="O368" s="1"/>
  <c r="N5412"/>
  <c r="O5412" s="1"/>
  <c r="N5413"/>
  <c r="O5413" s="1"/>
  <c r="N2247"/>
  <c r="O2247" s="1"/>
  <c r="N5460"/>
  <c r="O5460" s="1"/>
  <c r="N5461"/>
  <c r="O5461" s="1"/>
  <c r="N5462"/>
  <c r="O5462" s="1"/>
  <c r="N5463"/>
  <c r="O5463" s="1"/>
  <c r="N5507"/>
  <c r="O5507" s="1"/>
  <c r="N5639"/>
  <c r="O5639" s="1"/>
  <c r="N524"/>
  <c r="O524" s="1"/>
  <c r="N525"/>
  <c r="O525" s="1"/>
  <c r="N407"/>
  <c r="O407" s="1"/>
  <c r="N370"/>
  <c r="O370" s="1"/>
  <c r="N367"/>
  <c r="O367" s="1"/>
  <c r="N5742"/>
  <c r="O5742" s="1"/>
  <c r="N5743"/>
  <c r="O5743" s="1"/>
  <c r="N1258"/>
  <c r="O1258" s="1"/>
  <c r="N2760"/>
  <c r="O2760" s="1"/>
  <c r="N341"/>
  <c r="O341" s="1"/>
  <c r="N2745"/>
  <c r="O2745" s="1"/>
  <c r="N5636"/>
  <c r="O5636" s="1"/>
  <c r="N5630"/>
  <c r="O5630" s="1"/>
  <c r="N5649"/>
  <c r="O5649" s="1"/>
  <c r="N5815"/>
  <c r="O5815" s="1"/>
  <c r="N5828"/>
  <c r="O5828" s="1"/>
  <c r="N44"/>
  <c r="O44" s="1"/>
  <c r="N43"/>
  <c r="O43" s="1"/>
  <c r="N530"/>
  <c r="O530" s="1"/>
  <c r="N371"/>
  <c r="O371" s="1"/>
  <c r="N222"/>
  <c r="O222" s="1"/>
  <c r="N223"/>
  <c r="O223" s="1"/>
  <c r="N46"/>
  <c r="O46" s="1"/>
  <c r="N470"/>
  <c r="O470" s="1"/>
  <c r="N110"/>
  <c r="O110" s="1"/>
  <c r="N45"/>
  <c r="O45" s="1"/>
  <c r="N5190"/>
  <c r="O5190" s="1"/>
  <c r="N5176"/>
  <c r="O5176" s="1"/>
  <c r="N5414"/>
  <c r="O5414" s="1"/>
  <c r="N1897"/>
  <c r="O1897" s="1"/>
  <c r="N1293"/>
  <c r="O1293" s="1"/>
  <c r="N5191"/>
  <c r="O5191" s="1"/>
  <c r="N5177"/>
  <c r="O5177" s="1"/>
  <c r="N5205"/>
  <c r="O5205" s="1"/>
  <c r="N5192"/>
  <c r="O5192" s="1"/>
  <c r="N5178"/>
  <c r="O5178" s="1"/>
  <c r="N5206"/>
  <c r="O5206" s="1"/>
  <c r="N350"/>
  <c r="O350" s="1"/>
  <c r="N231"/>
  <c r="O231" s="1"/>
  <c r="N374"/>
  <c r="O374" s="1"/>
  <c r="N375"/>
  <c r="O375" s="1"/>
  <c r="N5271"/>
  <c r="O5271" s="1"/>
  <c r="N5409"/>
  <c r="O5409" s="1"/>
  <c r="N224"/>
  <c r="O224" s="1"/>
  <c r="N225"/>
  <c r="O225" s="1"/>
  <c r="N111"/>
  <c r="O111" s="1"/>
  <c r="N5744"/>
  <c r="O5744" s="1"/>
  <c r="N5207"/>
  <c r="O5207" s="1"/>
  <c r="N5745"/>
  <c r="O5745" s="1"/>
  <c r="N48"/>
  <c r="O48" s="1"/>
  <c r="N5208"/>
  <c r="O5208" s="1"/>
  <c r="N5193"/>
  <c r="O5193" s="1"/>
  <c r="N5179"/>
  <c r="O5179" s="1"/>
  <c r="N5277"/>
  <c r="O5277" s="1"/>
  <c r="N5746"/>
  <c r="O5746" s="1"/>
  <c r="N5209"/>
  <c r="O5209" s="1"/>
  <c r="N5278"/>
  <c r="O5278" s="1"/>
  <c r="N5666"/>
  <c r="O5666" s="1"/>
  <c r="N5279"/>
  <c r="O5279" s="1"/>
  <c r="N5794"/>
  <c r="O5794" s="1"/>
  <c r="N5795"/>
  <c r="O5795" s="1"/>
  <c r="N2233"/>
  <c r="O2233" s="1"/>
  <c r="N1316"/>
  <c r="O1316" s="1"/>
  <c r="N526"/>
  <c r="O526" s="1"/>
  <c r="N5624"/>
  <c r="O5624" s="1"/>
  <c r="N5667"/>
  <c r="O5667" s="1"/>
  <c r="N5668"/>
  <c r="O5668" s="1"/>
  <c r="N5210"/>
  <c r="O5210" s="1"/>
  <c r="N5194"/>
  <c r="O5194" s="1"/>
  <c r="N5180"/>
  <c r="O5180" s="1"/>
  <c r="N5167"/>
  <c r="O5167" s="1"/>
  <c r="N5747"/>
  <c r="O5747" s="1"/>
  <c r="N5748"/>
  <c r="O5748" s="1"/>
  <c r="N5211"/>
  <c r="O5211" s="1"/>
  <c r="N47"/>
  <c r="O47" s="1"/>
  <c r="N5212"/>
  <c r="O5212" s="1"/>
  <c r="N5213"/>
  <c r="O5213" s="1"/>
  <c r="N5410"/>
  <c r="O5410" s="1"/>
  <c r="N5195"/>
  <c r="O5195" s="1"/>
  <c r="N5181"/>
  <c r="O5181" s="1"/>
  <c r="N5168"/>
  <c r="O5168" s="1"/>
  <c r="N5214"/>
  <c r="O5214" s="1"/>
  <c r="N5264"/>
  <c r="O5264" s="1"/>
  <c r="N5169"/>
  <c r="O5169" s="1"/>
  <c r="N5215"/>
  <c r="O5215" s="1"/>
  <c r="N5280"/>
  <c r="O5280" s="1"/>
  <c r="N5749"/>
  <c r="O5749" s="1"/>
  <c r="N5216"/>
  <c r="O5216" s="1"/>
  <c r="N226"/>
  <c r="O226" s="1"/>
  <c r="N5655"/>
  <c r="O5655" s="1"/>
  <c r="N5170"/>
  <c r="O5170" s="1"/>
  <c r="N5750"/>
  <c r="O5750" s="1"/>
  <c r="N5751"/>
  <c r="O5751" s="1"/>
  <c r="N5217"/>
  <c r="O5217" s="1"/>
  <c r="N5752"/>
  <c r="O5752" s="1"/>
  <c r="N5265"/>
  <c r="O5265" s="1"/>
  <c r="N5218"/>
  <c r="O5218" s="1"/>
  <c r="N227"/>
  <c r="O227" s="1"/>
  <c r="N5281"/>
  <c r="O5281" s="1"/>
  <c r="N5282"/>
  <c r="O5282" s="1"/>
  <c r="N5219"/>
  <c r="O5219" s="1"/>
  <c r="N5171"/>
  <c r="O5171" s="1"/>
  <c r="N5220"/>
  <c r="O5220" s="1"/>
  <c r="N5753"/>
  <c r="O5753" s="1"/>
  <c r="N5221"/>
  <c r="O5221" s="1"/>
  <c r="N5222"/>
  <c r="O5222" s="1"/>
  <c r="N49"/>
  <c r="O49" s="1"/>
  <c r="N5223"/>
  <c r="O5223" s="1"/>
  <c r="N6736"/>
  <c r="O6736" s="1"/>
  <c r="N6753"/>
  <c r="O6753" s="1"/>
  <c r="N6754"/>
  <c r="O6754" s="1"/>
  <c r="N6764"/>
  <c r="O6764" s="1"/>
  <c r="N6805"/>
  <c r="O6805" s="1"/>
  <c r="N6842"/>
  <c r="O6842" s="1"/>
  <c r="N6749"/>
  <c r="O6749" s="1"/>
  <c r="N5720"/>
  <c r="O5720" s="1"/>
  <c r="N5792"/>
  <c r="O5792" s="1"/>
  <c r="N5327"/>
  <c r="O5327" s="1"/>
  <c r="N5823"/>
  <c r="O5823" s="1"/>
  <c r="N6722"/>
  <c r="O6722" s="1"/>
  <c r="N5656"/>
  <c r="O5656" s="1"/>
  <c r="N5669"/>
  <c r="O5669" s="1"/>
  <c r="N5224"/>
  <c r="O5224" s="1"/>
  <c r="N5225"/>
  <c r="O5225" s="1"/>
  <c r="N5196"/>
  <c r="O5196" s="1"/>
  <c r="N5182"/>
  <c r="O5182" s="1"/>
  <c r="N5311"/>
  <c r="O5311" s="1"/>
  <c r="N5312"/>
  <c r="O5312" s="1"/>
  <c r="N346"/>
  <c r="O346" s="1"/>
  <c r="N5657"/>
  <c r="O5657" s="1"/>
  <c r="N5226"/>
  <c r="O5226" s="1"/>
  <c r="N5650"/>
  <c r="O5650" s="1"/>
  <c r="N5283"/>
  <c r="O5283" s="1"/>
  <c r="N5284"/>
  <c r="O5284" s="1"/>
  <c r="N5816"/>
  <c r="O5816" s="1"/>
  <c r="N5829"/>
  <c r="O5829" s="1"/>
  <c r="N5197"/>
  <c r="O5197" s="1"/>
  <c r="N5183"/>
  <c r="O5183" s="1"/>
  <c r="N5172"/>
  <c r="O5172" s="1"/>
  <c r="N5754"/>
  <c r="O5754" s="1"/>
  <c r="N5755"/>
  <c r="O5755" s="1"/>
  <c r="N50"/>
  <c r="O50" s="1"/>
  <c r="N5227"/>
  <c r="O5227" s="1"/>
  <c r="N5467"/>
  <c r="O5467" s="1"/>
  <c r="N5468"/>
  <c r="O5468" s="1"/>
  <c r="N5670"/>
  <c r="O5670" s="1"/>
  <c r="N5310"/>
  <c r="O5310" s="1"/>
  <c r="N5323"/>
  <c r="O5323" s="1"/>
  <c r="N5228"/>
  <c r="O5228" s="1"/>
  <c r="N5257"/>
  <c r="O5257" s="1"/>
  <c r="N5285"/>
  <c r="O5285" s="1"/>
  <c r="N5313"/>
  <c r="O5313" s="1"/>
  <c r="N5756"/>
  <c r="O5756" s="1"/>
  <c r="N5757"/>
  <c r="O5757" s="1"/>
  <c r="N5314"/>
  <c r="O5314" s="1"/>
  <c r="N5406"/>
  <c r="O5406" s="1"/>
  <c r="N5625"/>
  <c r="O5625" s="1"/>
  <c r="N5626"/>
  <c r="O5626" s="1"/>
  <c r="N5642"/>
  <c r="O5642" s="1"/>
  <c r="N5643"/>
  <c r="O5643" s="1"/>
  <c r="N5659"/>
  <c r="O5659" s="1"/>
  <c r="N5660"/>
  <c r="O5660" s="1"/>
  <c r="N5286"/>
  <c r="O5286" s="1"/>
  <c r="N5287"/>
  <c r="O5287" s="1"/>
  <c r="N5288"/>
  <c r="O5288" s="1"/>
  <c r="N5289"/>
  <c r="O5289" s="1"/>
  <c r="N5258"/>
  <c r="O5258" s="1"/>
  <c r="N5272"/>
  <c r="O5272" s="1"/>
  <c r="N5315"/>
  <c r="O5315" s="1"/>
  <c r="N5671"/>
  <c r="O5671" s="1"/>
  <c r="N5637"/>
  <c r="O5637" s="1"/>
  <c r="N5631"/>
  <c r="O5631" s="1"/>
  <c r="N5651"/>
  <c r="O5651" s="1"/>
  <c r="N5173"/>
  <c r="O5173" s="1"/>
  <c r="N5758"/>
  <c r="O5758" s="1"/>
  <c r="N5817"/>
  <c r="O5817" s="1"/>
  <c r="N5229"/>
  <c r="O5229" s="1"/>
  <c r="N5830"/>
  <c r="O5830" s="1"/>
  <c r="N5198"/>
  <c r="O5198" s="1"/>
  <c r="N5184"/>
  <c r="O5184" s="1"/>
  <c r="N5672"/>
  <c r="O5672" s="1"/>
  <c r="N5673"/>
  <c r="O5673" s="1"/>
  <c r="N5290"/>
  <c r="O5290" s="1"/>
  <c r="N5674"/>
  <c r="O5674" s="1"/>
  <c r="N5291"/>
  <c r="O5291" s="1"/>
  <c r="N5292"/>
  <c r="O5292" s="1"/>
  <c r="N5793"/>
  <c r="O5793" s="1"/>
  <c r="N5824"/>
  <c r="O5824" s="1"/>
  <c r="N5273"/>
  <c r="O5273" s="1"/>
  <c r="N5204"/>
  <c r="O5204" s="1"/>
  <c r="N5316"/>
  <c r="O5316" s="1"/>
  <c r="N5293"/>
  <c r="O5293" s="1"/>
  <c r="N5675"/>
  <c r="O5675" s="1"/>
  <c r="N5676"/>
  <c r="O5676" s="1"/>
  <c r="N5677"/>
  <c r="O5677" s="1"/>
  <c r="N5678"/>
  <c r="O5678" s="1"/>
  <c r="N5294"/>
  <c r="O5294" s="1"/>
  <c r="N5230"/>
  <c r="O5230" s="1"/>
  <c r="N5295"/>
  <c r="O5295" s="1"/>
  <c r="N5296"/>
  <c r="O5296" s="1"/>
  <c r="N5231"/>
  <c r="O5231" s="1"/>
  <c r="N5632"/>
  <c r="O5632" s="1"/>
  <c r="N5638"/>
  <c r="O5638" s="1"/>
  <c r="N5641"/>
  <c r="O5641" s="1"/>
  <c r="N5652"/>
  <c r="O5652" s="1"/>
  <c r="N5818"/>
  <c r="O5818" s="1"/>
  <c r="N5232"/>
  <c r="O5232" s="1"/>
  <c r="N5233"/>
  <c r="O5233" s="1"/>
  <c r="N5831"/>
  <c r="O5831" s="1"/>
  <c r="N340"/>
  <c r="O340" s="1"/>
  <c r="N5759"/>
  <c r="O5759" s="1"/>
  <c r="N5234"/>
  <c r="O5234" s="1"/>
  <c r="N5760"/>
  <c r="O5760" s="1"/>
  <c r="N5235"/>
  <c r="O5235" s="1"/>
  <c r="N5236"/>
  <c r="O5236" s="1"/>
  <c r="N5317"/>
  <c r="O5317" s="1"/>
  <c r="N5761"/>
  <c r="O5761" s="1"/>
  <c r="N5762"/>
  <c r="O5762" s="1"/>
  <c r="N5297"/>
  <c r="O5297" s="1"/>
  <c r="N5298"/>
  <c r="O5298" s="1"/>
  <c r="N5237"/>
  <c r="O5237" s="1"/>
  <c r="N5411"/>
  <c r="O5411" s="1"/>
  <c r="N5763"/>
  <c r="O5763" s="1"/>
  <c r="N5238"/>
  <c r="O5238" s="1"/>
  <c r="N5239"/>
  <c r="O5239" s="1"/>
  <c r="N5240"/>
  <c r="O5240" s="1"/>
  <c r="N5299"/>
  <c r="O5299" s="1"/>
  <c r="N5318"/>
  <c r="O5318" s="1"/>
  <c r="N5300"/>
  <c r="O5300" s="1"/>
  <c r="N5241"/>
  <c r="O5241" s="1"/>
  <c r="N5242"/>
  <c r="O5242" s="1"/>
  <c r="N5764"/>
  <c r="O5764" s="1"/>
  <c r="N5243"/>
  <c r="O5243" s="1"/>
  <c r="N5319"/>
  <c r="O5319" s="1"/>
  <c r="N5244"/>
  <c r="O5244" s="1"/>
  <c r="N5174"/>
  <c r="O5174" s="1"/>
  <c r="N5765"/>
  <c r="O5765" s="1"/>
  <c r="N5766"/>
  <c r="O5766" s="1"/>
  <c r="N5245"/>
  <c r="O5245" s="1"/>
  <c r="N5175"/>
  <c r="O5175" s="1"/>
  <c r="N5767"/>
  <c r="O5767" s="1"/>
  <c r="N5768"/>
  <c r="O5768" s="1"/>
  <c r="N5324"/>
  <c r="O5324" s="1"/>
  <c r="N5716"/>
  <c r="O5716" s="1"/>
  <c r="N5301"/>
  <c r="O5301" s="1"/>
  <c r="N5302"/>
  <c r="O5302" s="1"/>
  <c r="N5303"/>
  <c r="O5303" s="1"/>
  <c r="N5304"/>
  <c r="O5304" s="1"/>
  <c r="N5246"/>
  <c r="O5246" s="1"/>
  <c r="N5247"/>
  <c r="O5247" s="1"/>
  <c r="N5199"/>
  <c r="O5199" s="1"/>
  <c r="N5185"/>
  <c r="O5185" s="1"/>
  <c r="N5305"/>
  <c r="O5305" s="1"/>
  <c r="N5306"/>
  <c r="O5306" s="1"/>
  <c r="N5307"/>
  <c r="O5307" s="1"/>
  <c r="N5200"/>
  <c r="O5200" s="1"/>
  <c r="N5186"/>
  <c r="O5186" s="1"/>
  <c r="N5248"/>
  <c r="O5248" s="1"/>
  <c r="N5259"/>
  <c r="O5259" s="1"/>
  <c r="N5249"/>
  <c r="O5249" s="1"/>
  <c r="N5717"/>
  <c r="O5717" s="1"/>
  <c r="N5320"/>
  <c r="O5320" s="1"/>
  <c r="N5653"/>
  <c r="O5653" s="1"/>
  <c r="N5769"/>
  <c r="O5769" s="1"/>
  <c r="N5770"/>
  <c r="O5770" s="1"/>
  <c r="N5771"/>
  <c r="O5771" s="1"/>
  <c r="N5325"/>
  <c r="O5325" s="1"/>
  <c r="N5326"/>
  <c r="O5326" s="1"/>
  <c r="N1798"/>
  <c r="O1798" s="1"/>
  <c r="N5819"/>
  <c r="O5819" s="1"/>
  <c r="N5250"/>
  <c r="O5250" s="1"/>
  <c r="N5832"/>
  <c r="O5832" s="1"/>
  <c r="N1801"/>
  <c r="O1801" s="1"/>
  <c r="N5201"/>
  <c r="O5201" s="1"/>
  <c r="N5187"/>
  <c r="O5187" s="1"/>
  <c r="N5415"/>
  <c r="O5415" s="1"/>
  <c r="N5416"/>
  <c r="O5416" s="1"/>
  <c r="N5417"/>
  <c r="O5417" s="1"/>
  <c r="N5469"/>
  <c r="O5469" s="1"/>
  <c r="N5470"/>
  <c r="O5470" s="1"/>
  <c r="N5464"/>
  <c r="O5464" s="1"/>
  <c r="N5465"/>
  <c r="O5465" s="1"/>
  <c r="N5515"/>
  <c r="O5515" s="1"/>
  <c r="N5516"/>
  <c r="O5516" s="1"/>
  <c r="N5517"/>
  <c r="O5517" s="1"/>
  <c r="N5508"/>
  <c r="O5508" s="1"/>
  <c r="N5509"/>
  <c r="O5509" s="1"/>
  <c r="N5654"/>
  <c r="O5654" s="1"/>
  <c r="N5661"/>
  <c r="O5661" s="1"/>
  <c r="N5679"/>
  <c r="O5679" s="1"/>
  <c r="N5680"/>
  <c r="O5680" s="1"/>
  <c r="N351"/>
  <c r="O351" s="1"/>
  <c r="N5787"/>
  <c r="O5787" s="1"/>
  <c r="N5820"/>
  <c r="O5820" s="1"/>
  <c r="N5251"/>
  <c r="O5251" s="1"/>
  <c r="N5260"/>
  <c r="O5260" s="1"/>
  <c r="N5202"/>
  <c r="O5202" s="1"/>
  <c r="N5188"/>
  <c r="O5188" s="1"/>
  <c r="N6732"/>
  <c r="O6732" s="1"/>
  <c r="N5308"/>
  <c r="O5308" s="1"/>
  <c r="N5252"/>
  <c r="O5252" s="1"/>
  <c r="N5681"/>
  <c r="O5681" s="1"/>
  <c r="N5772"/>
  <c r="O5772" s="1"/>
  <c r="N5773"/>
  <c r="O5773" s="1"/>
  <c r="N5274"/>
  <c r="O5274" s="1"/>
  <c r="N5682"/>
  <c r="O5682" s="1"/>
  <c r="N5309"/>
  <c r="O5309" s="1"/>
  <c r="N5253"/>
  <c r="O5253" s="1"/>
  <c r="N5418"/>
  <c r="O5418" s="1"/>
  <c r="N5419"/>
  <c r="O5419" s="1"/>
  <c r="N5420"/>
  <c r="O5420" s="1"/>
  <c r="N5421"/>
  <c r="O5421" s="1"/>
  <c r="N347"/>
  <c r="O347" s="1"/>
  <c r="N348"/>
  <c r="O348" s="1"/>
  <c r="N349"/>
  <c r="O349" s="1"/>
  <c r="N5422"/>
  <c r="O5422" s="1"/>
  <c r="N5683"/>
  <c r="O5683" s="1"/>
  <c r="N5714"/>
  <c r="O5714" s="1"/>
  <c r="N5254"/>
  <c r="O5254" s="1"/>
  <c r="N5261"/>
  <c r="O5261" s="1"/>
  <c r="N5262"/>
  <c r="O5262" s="1"/>
  <c r="N5263"/>
  <c r="O5263" s="1"/>
  <c r="N5203"/>
  <c r="O5203" s="1"/>
  <c r="N5189"/>
  <c r="O5189" s="1"/>
  <c r="N5658"/>
  <c r="O5658" s="1"/>
  <c r="N5774"/>
  <c r="O5774" s="1"/>
  <c r="N5775"/>
  <c r="O5775" s="1"/>
  <c r="N5776"/>
  <c r="O5776" s="1"/>
  <c r="N5255"/>
  <c r="O5255" s="1"/>
  <c r="N5321"/>
  <c r="O5321" s="1"/>
  <c r="N5322"/>
  <c r="O5322" s="1"/>
  <c r="N5777"/>
  <c r="O5777" s="1"/>
  <c r="N5778"/>
  <c r="O5778" s="1"/>
  <c r="N5256"/>
  <c r="O5256" s="1"/>
  <c r="O2065"/>
  <c r="O2749"/>
  <c r="J430"/>
  <c r="K430"/>
  <c r="L430" s="1"/>
  <c r="N430"/>
  <c r="O430" s="1"/>
  <c r="J3355"/>
  <c r="K3355"/>
  <c r="L3355" s="1"/>
  <c r="N3355"/>
  <c r="O3355" s="1"/>
  <c r="J3356"/>
  <c r="K3356"/>
  <c r="L3356" s="1"/>
  <c r="N3356"/>
  <c r="O3356" s="1"/>
  <c r="J3188" l="1"/>
  <c r="K3188"/>
  <c r="L3188" s="1"/>
  <c r="N3188"/>
  <c r="O3188" s="1"/>
  <c r="J3189"/>
  <c r="K3189"/>
  <c r="L3189" s="1"/>
  <c r="N3189"/>
  <c r="O3189" s="1"/>
  <c r="J3187"/>
  <c r="K3187"/>
  <c r="L3187" s="1"/>
  <c r="N3187"/>
  <c r="O3187" s="1"/>
  <c r="J3360"/>
  <c r="K3360"/>
  <c r="L3360" s="1"/>
  <c r="N3360"/>
  <c r="O3360" s="1"/>
  <c r="J3359"/>
  <c r="K3359"/>
  <c r="L3359" s="1"/>
  <c r="N3359"/>
  <c r="O3359" s="1"/>
  <c r="J3664"/>
  <c r="K3664"/>
  <c r="L3664" s="1"/>
  <c r="N3664"/>
  <c r="O3664" s="1"/>
  <c r="J3573" l="1"/>
  <c r="K3573"/>
  <c r="L3573" s="1"/>
  <c r="N3573"/>
  <c r="O3573" s="1"/>
  <c r="J3574"/>
  <c r="K3574"/>
  <c r="L3574" s="1"/>
  <c r="N3574"/>
  <c r="O3574" s="1"/>
  <c r="J3484" l="1"/>
  <c r="K3484"/>
  <c r="L3484" s="1"/>
  <c r="N3484"/>
  <c r="O3484" s="1"/>
  <c r="J6363"/>
  <c r="J6364"/>
  <c r="K6363"/>
  <c r="L6363" s="1"/>
  <c r="K6364"/>
  <c r="L6364" s="1"/>
  <c r="N6363"/>
  <c r="O6363" s="1"/>
  <c r="N6364"/>
  <c r="O6364" s="1"/>
  <c r="J238"/>
  <c r="J229"/>
  <c r="J230"/>
  <c r="K238"/>
  <c r="L238" s="1"/>
  <c r="K229"/>
  <c r="L229" s="1"/>
  <c r="K230"/>
  <c r="L230" s="1"/>
  <c r="N238"/>
  <c r="O238" s="1"/>
  <c r="N229"/>
  <c r="O229" s="1"/>
  <c r="N230"/>
  <c r="O230" s="1"/>
  <c r="J3274"/>
  <c r="J3275"/>
  <c r="K3274"/>
  <c r="L3274" s="1"/>
  <c r="K3275"/>
  <c r="L3275" s="1"/>
  <c r="N3274"/>
  <c r="O3274" s="1"/>
  <c r="N3275"/>
  <c r="O3275" s="1"/>
  <c r="J2791"/>
  <c r="J2792"/>
  <c r="K2791"/>
  <c r="L2791" s="1"/>
  <c r="K2792"/>
  <c r="L2792" s="1"/>
  <c r="N2791"/>
  <c r="O2791" s="1"/>
  <c r="N2792"/>
  <c r="O2792" s="1"/>
  <c r="J6361"/>
  <c r="J6362"/>
  <c r="K6361"/>
  <c r="L6361" s="1"/>
  <c r="K6362"/>
  <c r="L6362" s="1"/>
  <c r="N6361"/>
  <c r="O6361" s="1"/>
  <c r="N6362"/>
  <c r="O6362" s="1"/>
  <c r="J3333"/>
  <c r="J3334"/>
  <c r="J3335"/>
  <c r="K3333"/>
  <c r="L3333" s="1"/>
  <c r="K3334"/>
  <c r="L3334" s="1"/>
  <c r="K3335"/>
  <c r="L3335" s="1"/>
  <c r="N3333"/>
  <c r="O3333" s="1"/>
  <c r="N3334"/>
  <c r="O3334" s="1"/>
  <c r="N3335"/>
  <c r="O3335" s="1"/>
  <c r="J3778"/>
  <c r="K3778"/>
  <c r="L3778" s="1"/>
  <c r="N3778"/>
  <c r="O3778" s="1"/>
  <c r="J6359"/>
  <c r="J6360"/>
  <c r="K6359"/>
  <c r="L6359" s="1"/>
  <c r="K6360"/>
  <c r="L6360" s="1"/>
  <c r="N6359"/>
  <c r="O6359" s="1"/>
  <c r="N6360"/>
  <c r="O6360" s="1"/>
  <c r="J3632"/>
  <c r="J3633"/>
  <c r="J3634"/>
  <c r="J3635"/>
  <c r="K3632"/>
  <c r="L3632" s="1"/>
  <c r="K3633"/>
  <c r="L3633" s="1"/>
  <c r="K3634"/>
  <c r="L3634" s="1"/>
  <c r="K3635"/>
  <c r="L3635" s="1"/>
  <c r="N3632"/>
  <c r="O3632" s="1"/>
  <c r="N3633"/>
  <c r="O3633" s="1"/>
  <c r="N3634"/>
  <c r="O3634" s="1"/>
  <c r="N3635"/>
  <c r="O3635" s="1"/>
  <c r="J6357"/>
  <c r="J6358"/>
  <c r="K6357"/>
  <c r="L6357" s="1"/>
  <c r="K6358"/>
  <c r="L6358" s="1"/>
  <c r="N6357"/>
  <c r="O6357" s="1"/>
  <c r="N6358"/>
  <c r="O6358" s="1"/>
  <c r="J205"/>
  <c r="J206"/>
  <c r="J207"/>
  <c r="K205"/>
  <c r="L205" s="1"/>
  <c r="K206"/>
  <c r="L206" s="1"/>
  <c r="K207"/>
  <c r="L207" s="1"/>
  <c r="N205"/>
  <c r="O205" s="1"/>
  <c r="N206"/>
  <c r="O206" s="1"/>
  <c r="N207"/>
  <c r="O207" s="1"/>
  <c r="J5502"/>
  <c r="J5503"/>
  <c r="K5502"/>
  <c r="L5502" s="1"/>
  <c r="K5503"/>
  <c r="L5503" s="1"/>
  <c r="N5502"/>
  <c r="O5502" s="1"/>
  <c r="N5503"/>
  <c r="O5503" s="1"/>
  <c r="J6355"/>
  <c r="J6356"/>
  <c r="K6355"/>
  <c r="L6355" s="1"/>
  <c r="K6356"/>
  <c r="L6356" s="1"/>
  <c r="N6355"/>
  <c r="O6355" s="1"/>
  <c r="N6356"/>
  <c r="O6356" s="1"/>
  <c r="J5805"/>
  <c r="K5805"/>
  <c r="L5805" s="1"/>
  <c r="N5805"/>
  <c r="O5805" s="1"/>
  <c r="J41"/>
  <c r="K41"/>
  <c r="L41" s="1"/>
  <c r="N41"/>
  <c r="O41" s="1"/>
  <c r="J3234"/>
  <c r="J3235"/>
  <c r="J3230"/>
  <c r="K3234"/>
  <c r="L3234" s="1"/>
  <c r="K3235"/>
  <c r="L3235" s="1"/>
  <c r="K3230"/>
  <c r="L3230" s="1"/>
  <c r="N3234"/>
  <c r="O3234" s="1"/>
  <c r="N3235"/>
  <c r="O3235" s="1"/>
  <c r="N3230"/>
  <c r="O3230" s="1"/>
  <c r="J3290"/>
  <c r="K3290"/>
  <c r="L3290" s="1"/>
  <c r="N3290"/>
  <c r="O3290" s="1"/>
  <c r="J6353"/>
  <c r="J6354"/>
  <c r="K6353"/>
  <c r="L6353" s="1"/>
  <c r="K6354"/>
  <c r="L6354" s="1"/>
  <c r="N6353"/>
  <c r="O6353" s="1"/>
  <c r="N6354"/>
  <c r="O6354" s="1"/>
  <c r="J3919"/>
  <c r="J3862"/>
  <c r="J3863"/>
  <c r="K3919"/>
  <c r="L3919" s="1"/>
  <c r="K3862"/>
  <c r="L3862" s="1"/>
  <c r="K3863"/>
  <c r="L3863" s="1"/>
  <c r="N3919"/>
  <c r="O3919" s="1"/>
  <c r="N3862"/>
  <c r="O3862" s="1"/>
  <c r="N3863"/>
  <c r="O3863" s="1"/>
  <c r="J1960"/>
  <c r="K1960"/>
  <c r="L1960" s="1"/>
  <c r="N1960"/>
  <c r="O1960" s="1"/>
  <c r="J320"/>
  <c r="K320"/>
  <c r="L320" s="1"/>
  <c r="N320"/>
  <c r="O320" s="1"/>
  <c r="J3577"/>
  <c r="J3642"/>
  <c r="J3643"/>
  <c r="J3644"/>
  <c r="J3645"/>
  <c r="J3646"/>
  <c r="J3647"/>
  <c r="J3434"/>
  <c r="J3435"/>
  <c r="J3436"/>
  <c r="J3437"/>
  <c r="J3363"/>
  <c r="J3364"/>
  <c r="J3279"/>
  <c r="J2678"/>
  <c r="J2399"/>
  <c r="J2128"/>
  <c r="J1961"/>
  <c r="J1940"/>
  <c r="J1941"/>
  <c r="J1882"/>
  <c r="J1883"/>
  <c r="J1884"/>
  <c r="J1885"/>
  <c r="J1803"/>
  <c r="J1804"/>
  <c r="J1866"/>
  <c r="J1867"/>
  <c r="J1353"/>
  <c r="J241"/>
  <c r="J191"/>
  <c r="J90"/>
  <c r="J91"/>
  <c r="J92"/>
  <c r="J93"/>
  <c r="J94"/>
  <c r="J77"/>
  <c r="J78"/>
  <c r="J66"/>
  <c r="J67"/>
  <c r="J6440"/>
  <c r="J6441"/>
  <c r="J6442"/>
  <c r="J6443"/>
  <c r="J6444"/>
  <c r="J6445"/>
  <c r="J6446"/>
  <c r="J6447"/>
  <c r="J6448"/>
  <c r="J6449"/>
  <c r="J6450"/>
  <c r="J6451"/>
  <c r="J6452"/>
  <c r="J6453"/>
  <c r="J6454"/>
  <c r="J6455"/>
  <c r="J6456"/>
  <c r="J6457"/>
  <c r="J6458"/>
  <c r="J6459"/>
  <c r="J6460"/>
  <c r="J6461"/>
  <c r="J6462"/>
  <c r="J6463"/>
  <c r="J6464"/>
  <c r="J6465"/>
  <c r="J6466"/>
  <c r="J6467"/>
  <c r="J6468"/>
  <c r="J6469"/>
  <c r="J6470"/>
  <c r="J6471"/>
  <c r="J6472"/>
  <c r="J6473"/>
  <c r="J6474"/>
  <c r="J6475"/>
  <c r="J6476"/>
  <c r="J6477"/>
  <c r="J6478"/>
  <c r="J6479"/>
  <c r="J6480"/>
  <c r="J6481"/>
  <c r="J6482"/>
  <c r="J6483"/>
  <c r="J6484"/>
  <c r="J6485"/>
  <c r="J6486"/>
  <c r="J6487"/>
  <c r="J6488"/>
  <c r="J6489"/>
  <c r="J6490"/>
  <c r="J6491"/>
  <c r="J6492"/>
  <c r="J6493"/>
  <c r="J6494"/>
  <c r="J6495"/>
  <c r="J6496"/>
  <c r="J6497"/>
  <c r="J6498"/>
  <c r="J6499"/>
  <c r="J6500"/>
  <c r="J6501"/>
  <c r="J6502"/>
  <c r="J6503"/>
  <c r="J6504"/>
  <c r="J6505"/>
  <c r="J6506"/>
  <c r="J6507"/>
  <c r="J6508"/>
  <c r="J6509"/>
  <c r="K3577"/>
  <c r="L3577" s="1"/>
  <c r="K3642"/>
  <c r="L3642" s="1"/>
  <c r="K3643"/>
  <c r="K3644"/>
  <c r="L3644" s="1"/>
  <c r="K3645"/>
  <c r="L3645" s="1"/>
  <c r="K3646"/>
  <c r="L3646" s="1"/>
  <c r="K3647"/>
  <c r="L3647" s="1"/>
  <c r="K3434"/>
  <c r="L3434" s="1"/>
  <c r="K3435"/>
  <c r="L3435" s="1"/>
  <c r="K3436"/>
  <c r="L3436" s="1"/>
  <c r="K3437"/>
  <c r="L3437" s="1"/>
  <c r="K3363"/>
  <c r="L3363" s="1"/>
  <c r="K3364"/>
  <c r="L3364" s="1"/>
  <c r="K3279"/>
  <c r="L3279" s="1"/>
  <c r="K2678"/>
  <c r="L2678" s="1"/>
  <c r="K2399"/>
  <c r="L2399" s="1"/>
  <c r="K2128"/>
  <c r="L2128" s="1"/>
  <c r="K1961"/>
  <c r="L1961" s="1"/>
  <c r="K1940"/>
  <c r="L1940" s="1"/>
  <c r="K1941"/>
  <c r="L1941" s="1"/>
  <c r="K1882"/>
  <c r="L1882" s="1"/>
  <c r="K1883"/>
  <c r="L1883" s="1"/>
  <c r="K1884"/>
  <c r="L1884" s="1"/>
  <c r="K1885"/>
  <c r="L1885" s="1"/>
  <c r="K1803"/>
  <c r="L1803" s="1"/>
  <c r="K1804"/>
  <c r="L1804" s="1"/>
  <c r="K1866"/>
  <c r="L1866" s="1"/>
  <c r="K1867"/>
  <c r="L1867" s="1"/>
  <c r="K1353"/>
  <c r="L1353" s="1"/>
  <c r="K241"/>
  <c r="L241" s="1"/>
  <c r="K191"/>
  <c r="L191" s="1"/>
  <c r="K90"/>
  <c r="L90" s="1"/>
  <c r="K91"/>
  <c r="L91" s="1"/>
  <c r="K92"/>
  <c r="L92" s="1"/>
  <c r="K93"/>
  <c r="L93" s="1"/>
  <c r="K94"/>
  <c r="L94" s="1"/>
  <c r="K77"/>
  <c r="L77" s="1"/>
  <c r="K78"/>
  <c r="L78" s="1"/>
  <c r="K66"/>
  <c r="L66" s="1"/>
  <c r="K67"/>
  <c r="L67" s="1"/>
  <c r="K6440"/>
  <c r="L6440" s="1"/>
  <c r="K6441"/>
  <c r="L6441" s="1"/>
  <c r="K6442"/>
  <c r="L6442" s="1"/>
  <c r="K6443"/>
  <c r="L6443" s="1"/>
  <c r="K6444"/>
  <c r="L6444" s="1"/>
  <c r="K6445"/>
  <c r="L6445" s="1"/>
  <c r="K6446"/>
  <c r="L6446" s="1"/>
  <c r="K6447"/>
  <c r="L6447" s="1"/>
  <c r="K6448"/>
  <c r="L6448" s="1"/>
  <c r="K6449"/>
  <c r="L6449" s="1"/>
  <c r="K6450"/>
  <c r="L6450" s="1"/>
  <c r="K6451"/>
  <c r="L6451" s="1"/>
  <c r="K6452"/>
  <c r="L6452" s="1"/>
  <c r="K6453"/>
  <c r="L6453" s="1"/>
  <c r="K6454"/>
  <c r="L6454" s="1"/>
  <c r="K6455"/>
  <c r="L6455" s="1"/>
  <c r="K6456"/>
  <c r="L6456" s="1"/>
  <c r="K6457"/>
  <c r="L6457" s="1"/>
  <c r="K6458"/>
  <c r="L6458" s="1"/>
  <c r="K6459"/>
  <c r="L6459" s="1"/>
  <c r="K6460"/>
  <c r="L6460" s="1"/>
  <c r="K6461"/>
  <c r="L6461" s="1"/>
  <c r="K6462"/>
  <c r="L6462" s="1"/>
  <c r="K6463"/>
  <c r="L6463" s="1"/>
  <c r="K6464"/>
  <c r="L6464" s="1"/>
  <c r="K6465"/>
  <c r="L6465" s="1"/>
  <c r="K6466"/>
  <c r="L6466" s="1"/>
  <c r="K6467"/>
  <c r="L6467" s="1"/>
  <c r="K6468"/>
  <c r="L6468" s="1"/>
  <c r="K6469"/>
  <c r="L6469" s="1"/>
  <c r="K6470"/>
  <c r="L6470" s="1"/>
  <c r="K6471"/>
  <c r="L6471" s="1"/>
  <c r="K6472"/>
  <c r="L6472" s="1"/>
  <c r="K6473"/>
  <c r="L6473" s="1"/>
  <c r="K6474"/>
  <c r="L6474" s="1"/>
  <c r="K6475"/>
  <c r="L6475" s="1"/>
  <c r="K6476"/>
  <c r="L6476" s="1"/>
  <c r="K6477"/>
  <c r="L6477" s="1"/>
  <c r="K6478"/>
  <c r="L6478" s="1"/>
  <c r="K6479"/>
  <c r="L6479" s="1"/>
  <c r="K6480"/>
  <c r="L6480" s="1"/>
  <c r="K6481"/>
  <c r="L6481" s="1"/>
  <c r="K6482"/>
  <c r="L6482" s="1"/>
  <c r="K6483"/>
  <c r="L6483" s="1"/>
  <c r="K6484"/>
  <c r="L6484" s="1"/>
  <c r="K6485"/>
  <c r="L6485" s="1"/>
  <c r="K6486"/>
  <c r="L6486" s="1"/>
  <c r="K6487"/>
  <c r="L6487" s="1"/>
  <c r="K6488"/>
  <c r="L6488" s="1"/>
  <c r="K6489"/>
  <c r="L6489" s="1"/>
  <c r="K6490"/>
  <c r="L6490" s="1"/>
  <c r="K6491"/>
  <c r="L6491" s="1"/>
  <c r="K6492"/>
  <c r="L6492" s="1"/>
  <c r="K6493"/>
  <c r="L6493" s="1"/>
  <c r="K6494"/>
  <c r="L6494" s="1"/>
  <c r="K6495"/>
  <c r="L6495" s="1"/>
  <c r="K6496"/>
  <c r="L6496" s="1"/>
  <c r="K6497"/>
  <c r="L6497" s="1"/>
  <c r="K6498"/>
  <c r="L6498" s="1"/>
  <c r="K6499"/>
  <c r="L6499" s="1"/>
  <c r="K6500"/>
  <c r="L6500" s="1"/>
  <c r="K6501"/>
  <c r="L6501" s="1"/>
  <c r="K6502"/>
  <c r="L6502" s="1"/>
  <c r="K6503"/>
  <c r="L6503" s="1"/>
  <c r="K6504"/>
  <c r="L6504" s="1"/>
  <c r="K6505"/>
  <c r="L6505" s="1"/>
  <c r="K6506"/>
  <c r="L6506" s="1"/>
  <c r="K6507"/>
  <c r="L6507" s="1"/>
  <c r="K6508"/>
  <c r="L6508" s="1"/>
  <c r="K6509"/>
  <c r="L6509" s="1"/>
  <c r="L3643"/>
  <c r="N3577"/>
  <c r="O3577" s="1"/>
  <c r="N3642"/>
  <c r="O3642" s="1"/>
  <c r="N3643"/>
  <c r="O3643" s="1"/>
  <c r="N3644"/>
  <c r="O3644" s="1"/>
  <c r="N3645"/>
  <c r="O3645" s="1"/>
  <c r="N3646"/>
  <c r="O3646" s="1"/>
  <c r="N3647"/>
  <c r="N3434"/>
  <c r="O3434" s="1"/>
  <c r="N3435"/>
  <c r="O3435" s="1"/>
  <c r="N3436"/>
  <c r="O3436" s="1"/>
  <c r="N3437"/>
  <c r="O3437" s="1"/>
  <c r="N3363"/>
  <c r="O3363" s="1"/>
  <c r="N3364"/>
  <c r="O3364" s="1"/>
  <c r="N3279"/>
  <c r="O3279" s="1"/>
  <c r="N2678"/>
  <c r="O2678" s="1"/>
  <c r="N2399"/>
  <c r="O2399" s="1"/>
  <c r="N2128"/>
  <c r="O2128" s="1"/>
  <c r="N1961"/>
  <c r="O1961" s="1"/>
  <c r="N1940"/>
  <c r="O1940" s="1"/>
  <c r="N1941"/>
  <c r="O1941" s="1"/>
  <c r="N1882"/>
  <c r="O1882" s="1"/>
  <c r="N1883"/>
  <c r="O1883" s="1"/>
  <c r="N1884"/>
  <c r="O1884" s="1"/>
  <c r="N1885"/>
  <c r="O1885" s="1"/>
  <c r="N1803"/>
  <c r="O1803" s="1"/>
  <c r="N1804"/>
  <c r="O1804" s="1"/>
  <c r="N1866"/>
  <c r="O1866" s="1"/>
  <c r="N1867"/>
  <c r="O1867" s="1"/>
  <c r="N1353"/>
  <c r="O1353" s="1"/>
  <c r="N241"/>
  <c r="O241" s="1"/>
  <c r="N191"/>
  <c r="O191" s="1"/>
  <c r="N90"/>
  <c r="O90" s="1"/>
  <c r="N91"/>
  <c r="O91" s="1"/>
  <c r="N92"/>
  <c r="O92" s="1"/>
  <c r="N93"/>
  <c r="O93" s="1"/>
  <c r="N94"/>
  <c r="O94" s="1"/>
  <c r="N77"/>
  <c r="O77" s="1"/>
  <c r="N78"/>
  <c r="O78" s="1"/>
  <c r="N66"/>
  <c r="O66" s="1"/>
  <c r="N67"/>
  <c r="O67" s="1"/>
  <c r="N6440"/>
  <c r="O6440" s="1"/>
  <c r="N6441"/>
  <c r="O6441" s="1"/>
  <c r="N6442"/>
  <c r="O6442" s="1"/>
  <c r="N6443"/>
  <c r="O6443" s="1"/>
  <c r="N6444"/>
  <c r="O6444" s="1"/>
  <c r="N6445"/>
  <c r="O6445" s="1"/>
  <c r="N6446"/>
  <c r="O6446" s="1"/>
  <c r="N6447"/>
  <c r="O6447" s="1"/>
  <c r="N6448"/>
  <c r="O6448" s="1"/>
  <c r="N6449"/>
  <c r="O6449" s="1"/>
  <c r="N6450"/>
  <c r="O6450" s="1"/>
  <c r="N6451"/>
  <c r="O6451" s="1"/>
  <c r="N6452"/>
  <c r="O6452" s="1"/>
  <c r="N6453"/>
  <c r="O6453" s="1"/>
  <c r="N6454"/>
  <c r="O6454" s="1"/>
  <c r="N6455"/>
  <c r="O6455" s="1"/>
  <c r="N6456"/>
  <c r="O6456" s="1"/>
  <c r="N6457"/>
  <c r="O6457" s="1"/>
  <c r="N6458"/>
  <c r="O6458" s="1"/>
  <c r="N6459"/>
  <c r="O6459" s="1"/>
  <c r="N6460"/>
  <c r="O6460" s="1"/>
  <c r="N6461"/>
  <c r="O6461" s="1"/>
  <c r="N6462"/>
  <c r="O6462" s="1"/>
  <c r="N6463"/>
  <c r="O6463" s="1"/>
  <c r="N6464"/>
  <c r="O6464" s="1"/>
  <c r="N6465"/>
  <c r="O6465" s="1"/>
  <c r="N6466"/>
  <c r="O6466" s="1"/>
  <c r="N6467"/>
  <c r="O6467" s="1"/>
  <c r="N6468"/>
  <c r="O6468" s="1"/>
  <c r="N6469"/>
  <c r="O6469" s="1"/>
  <c r="N6470"/>
  <c r="O6470" s="1"/>
  <c r="N6471"/>
  <c r="O6471" s="1"/>
  <c r="N6472"/>
  <c r="O6472" s="1"/>
  <c r="N6473"/>
  <c r="O6473" s="1"/>
  <c r="N6474"/>
  <c r="O6474" s="1"/>
  <c r="N6475"/>
  <c r="O6475" s="1"/>
  <c r="N6476"/>
  <c r="O6476" s="1"/>
  <c r="N6477"/>
  <c r="O6477" s="1"/>
  <c r="N6478"/>
  <c r="O6478" s="1"/>
  <c r="N6479"/>
  <c r="O6479" s="1"/>
  <c r="N6480"/>
  <c r="O6480" s="1"/>
  <c r="N6481"/>
  <c r="O6481" s="1"/>
  <c r="N6482"/>
  <c r="O6482" s="1"/>
  <c r="N6483"/>
  <c r="O6483" s="1"/>
  <c r="N6484"/>
  <c r="O6484" s="1"/>
  <c r="N6485"/>
  <c r="O6485" s="1"/>
  <c r="N6486"/>
  <c r="O6486" s="1"/>
  <c r="N6487"/>
  <c r="O6487" s="1"/>
  <c r="N6488"/>
  <c r="O6488" s="1"/>
  <c r="N6489"/>
  <c r="O6489" s="1"/>
  <c r="N6490"/>
  <c r="O6490" s="1"/>
  <c r="N6491"/>
  <c r="O6491" s="1"/>
  <c r="N6492"/>
  <c r="O6492" s="1"/>
  <c r="N6493"/>
  <c r="O6493" s="1"/>
  <c r="N6494"/>
  <c r="O6494" s="1"/>
  <c r="N6495"/>
  <c r="O6495" s="1"/>
  <c r="N6496"/>
  <c r="O6496" s="1"/>
  <c r="N6497"/>
  <c r="O6497" s="1"/>
  <c r="N6498"/>
  <c r="O6498" s="1"/>
  <c r="N6499"/>
  <c r="O6499" s="1"/>
  <c r="N6500"/>
  <c r="O6500" s="1"/>
  <c r="N6501"/>
  <c r="O6501" s="1"/>
  <c r="N6502"/>
  <c r="O6502" s="1"/>
  <c r="N6503"/>
  <c r="O6503" s="1"/>
  <c r="N6504"/>
  <c r="O6504" s="1"/>
  <c r="N6505"/>
  <c r="O6505" s="1"/>
  <c r="N6506"/>
  <c r="O6506" s="1"/>
  <c r="N6507"/>
  <c r="O6507" s="1"/>
  <c r="N6508"/>
  <c r="O6508" s="1"/>
  <c r="N6509"/>
  <c r="O6509" s="1"/>
  <c r="O3647"/>
  <c r="J4098"/>
  <c r="K4098"/>
  <c r="L4098" s="1"/>
  <c r="N4098"/>
  <c r="O4098" s="1"/>
  <c r="J4101"/>
  <c r="J4102"/>
  <c r="J4103"/>
  <c r="J4104"/>
  <c r="J4105"/>
  <c r="J4106"/>
  <c r="J3556"/>
  <c r="J3649"/>
  <c r="J3650"/>
  <c r="J3651"/>
  <c r="J3652"/>
  <c r="J3572"/>
  <c r="J3653"/>
  <c r="J3423"/>
  <c r="J3369"/>
  <c r="J3439"/>
  <c r="J3407"/>
  <c r="J3222"/>
  <c r="J3357"/>
  <c r="J3358"/>
  <c r="J3280"/>
  <c r="J3281"/>
  <c r="J3282"/>
  <c r="J3283"/>
  <c r="J3284"/>
  <c r="J3285"/>
  <c r="J3286"/>
  <c r="J3287"/>
  <c r="J3288"/>
  <c r="J3289"/>
  <c r="J3236"/>
  <c r="J3085"/>
  <c r="J3051"/>
  <c r="J3052"/>
  <c r="J3053"/>
  <c r="J2761"/>
  <c r="J2762"/>
  <c r="J2593"/>
  <c r="J2491"/>
  <c r="J2424"/>
  <c r="J2438"/>
  <c r="J2439"/>
  <c r="J2100"/>
  <c r="J2101"/>
  <c r="J2142"/>
  <c r="J2143"/>
  <c r="J2144"/>
  <c r="J2038"/>
  <c r="J1923"/>
  <c r="J1924"/>
  <c r="J1868"/>
  <c r="J1717"/>
  <c r="J1181"/>
  <c r="J1182"/>
  <c r="J1128"/>
  <c r="J1129"/>
  <c r="J483"/>
  <c r="J484"/>
  <c r="J485"/>
  <c r="J486"/>
  <c r="J487"/>
  <c r="J426"/>
  <c r="J311"/>
  <c r="J312"/>
  <c r="J221"/>
  <c r="J104"/>
  <c r="J105"/>
  <c r="J121"/>
  <c r="J107"/>
  <c r="J108"/>
  <c r="J109"/>
  <c r="J106"/>
  <c r="J6611"/>
  <c r="J6612"/>
  <c r="J6613"/>
  <c r="J6614"/>
  <c r="J6615"/>
  <c r="J6616"/>
  <c r="J6617"/>
  <c r="J6618"/>
  <c r="J6619"/>
  <c r="J6620"/>
  <c r="J6621"/>
  <c r="J6622"/>
  <c r="J6623"/>
  <c r="J6624"/>
  <c r="J6625"/>
  <c r="J6626"/>
  <c r="J6627"/>
  <c r="J6628"/>
  <c r="J6629"/>
  <c r="J6630"/>
  <c r="J6631"/>
  <c r="J6632"/>
  <c r="J6633"/>
  <c r="J6634"/>
  <c r="J6635"/>
  <c r="J6636"/>
  <c r="J6637"/>
  <c r="J6638"/>
  <c r="J6639"/>
  <c r="J6640"/>
  <c r="J6641"/>
  <c r="J6642"/>
  <c r="J6643"/>
  <c r="J6644"/>
  <c r="J6645"/>
  <c r="J6646"/>
  <c r="J6647"/>
  <c r="J6648"/>
  <c r="J6649"/>
  <c r="J6650"/>
  <c r="J6651"/>
  <c r="J6652"/>
  <c r="J6653"/>
  <c r="J6654"/>
  <c r="J6655"/>
  <c r="J6656"/>
  <c r="J6657"/>
  <c r="J6658"/>
  <c r="J6659"/>
  <c r="J6660"/>
  <c r="J6661"/>
  <c r="J6662"/>
  <c r="J6663"/>
  <c r="J6664"/>
  <c r="J6665"/>
  <c r="J6666"/>
  <c r="J6667"/>
  <c r="J6668"/>
  <c r="J6669"/>
  <c r="J6670"/>
  <c r="J6671"/>
  <c r="J6672"/>
  <c r="J6673"/>
  <c r="J6674"/>
  <c r="J6675"/>
  <c r="J6676"/>
  <c r="J6677"/>
  <c r="J6678"/>
  <c r="J6679"/>
  <c r="K4101"/>
  <c r="L4101" s="1"/>
  <c r="K4102"/>
  <c r="L4102" s="1"/>
  <c r="K4103"/>
  <c r="L4103" s="1"/>
  <c r="K4104"/>
  <c r="L4104" s="1"/>
  <c r="K4105"/>
  <c r="L4105" s="1"/>
  <c r="K4106"/>
  <c r="L4106" s="1"/>
  <c r="K3556"/>
  <c r="L3556" s="1"/>
  <c r="K3649"/>
  <c r="L3649" s="1"/>
  <c r="K3650"/>
  <c r="L3650" s="1"/>
  <c r="K3651"/>
  <c r="L3651" s="1"/>
  <c r="K3652"/>
  <c r="L3652" s="1"/>
  <c r="K3572"/>
  <c r="L3572" s="1"/>
  <c r="K3653"/>
  <c r="L3653" s="1"/>
  <c r="K3423"/>
  <c r="L3423" s="1"/>
  <c r="K3369"/>
  <c r="L3369" s="1"/>
  <c r="K3439"/>
  <c r="L3439" s="1"/>
  <c r="K3407"/>
  <c r="L3407" s="1"/>
  <c r="K3222"/>
  <c r="L3222" s="1"/>
  <c r="K3357"/>
  <c r="L3357" s="1"/>
  <c r="K3358"/>
  <c r="L3358" s="1"/>
  <c r="K3280"/>
  <c r="L3280" s="1"/>
  <c r="K3281"/>
  <c r="L3281" s="1"/>
  <c r="K3282"/>
  <c r="L3282" s="1"/>
  <c r="K3283"/>
  <c r="L3283" s="1"/>
  <c r="K3284"/>
  <c r="L3284" s="1"/>
  <c r="K3285"/>
  <c r="L3285" s="1"/>
  <c r="K3286"/>
  <c r="L3286" s="1"/>
  <c r="K3287"/>
  <c r="L3287" s="1"/>
  <c r="K3288"/>
  <c r="L3288" s="1"/>
  <c r="K3289"/>
  <c r="L3289" s="1"/>
  <c r="K3236"/>
  <c r="L3236" s="1"/>
  <c r="K3085"/>
  <c r="L3085" s="1"/>
  <c r="K3051"/>
  <c r="L3051" s="1"/>
  <c r="K3052"/>
  <c r="L3052" s="1"/>
  <c r="K3053"/>
  <c r="L3053" s="1"/>
  <c r="K2761"/>
  <c r="L2761" s="1"/>
  <c r="K2762"/>
  <c r="L2762" s="1"/>
  <c r="K2593"/>
  <c r="L2593" s="1"/>
  <c r="K2491"/>
  <c r="L2491" s="1"/>
  <c r="K2424"/>
  <c r="L2424" s="1"/>
  <c r="K2438"/>
  <c r="L2438" s="1"/>
  <c r="K2439"/>
  <c r="L2439" s="1"/>
  <c r="K2100"/>
  <c r="L2100" s="1"/>
  <c r="K2101"/>
  <c r="L2101" s="1"/>
  <c r="K2142"/>
  <c r="L2142" s="1"/>
  <c r="K2143"/>
  <c r="L2143" s="1"/>
  <c r="K2144"/>
  <c r="L2144" s="1"/>
  <c r="K2038"/>
  <c r="L2038" s="1"/>
  <c r="K1923"/>
  <c r="L1923" s="1"/>
  <c r="K1924"/>
  <c r="L1924" s="1"/>
  <c r="K1868"/>
  <c r="L1868" s="1"/>
  <c r="K1717"/>
  <c r="L1717" s="1"/>
  <c r="K1181"/>
  <c r="L1181" s="1"/>
  <c r="K1182"/>
  <c r="L1182" s="1"/>
  <c r="K1128"/>
  <c r="L1128" s="1"/>
  <c r="K1129"/>
  <c r="L1129" s="1"/>
  <c r="K483"/>
  <c r="L483" s="1"/>
  <c r="K484"/>
  <c r="L484" s="1"/>
  <c r="K485"/>
  <c r="L485" s="1"/>
  <c r="K486"/>
  <c r="L486" s="1"/>
  <c r="K487"/>
  <c r="L487" s="1"/>
  <c r="K426"/>
  <c r="L426" s="1"/>
  <c r="K311"/>
  <c r="L311" s="1"/>
  <c r="K312"/>
  <c r="L312" s="1"/>
  <c r="K221"/>
  <c r="L221" s="1"/>
  <c r="K104"/>
  <c r="L104" s="1"/>
  <c r="K105"/>
  <c r="L105" s="1"/>
  <c r="K121"/>
  <c r="L121" s="1"/>
  <c r="K107"/>
  <c r="L107" s="1"/>
  <c r="K108"/>
  <c r="L108" s="1"/>
  <c r="K109"/>
  <c r="L109" s="1"/>
  <c r="K106"/>
  <c r="L106" s="1"/>
  <c r="K6611"/>
  <c r="L6611" s="1"/>
  <c r="K6612"/>
  <c r="L6612" s="1"/>
  <c r="K6613"/>
  <c r="L6613" s="1"/>
  <c r="K6614"/>
  <c r="L6614" s="1"/>
  <c r="K6615"/>
  <c r="L6615" s="1"/>
  <c r="K6616"/>
  <c r="L6616" s="1"/>
  <c r="K6617"/>
  <c r="L6617" s="1"/>
  <c r="K6618"/>
  <c r="L6618" s="1"/>
  <c r="K6619"/>
  <c r="L6619" s="1"/>
  <c r="K6620"/>
  <c r="L6620" s="1"/>
  <c r="K6621"/>
  <c r="L6621" s="1"/>
  <c r="K6622"/>
  <c r="L6622" s="1"/>
  <c r="K6623"/>
  <c r="L6623" s="1"/>
  <c r="K6624"/>
  <c r="L6624" s="1"/>
  <c r="K6625"/>
  <c r="L6625" s="1"/>
  <c r="K6626"/>
  <c r="L6626" s="1"/>
  <c r="K6627"/>
  <c r="L6627" s="1"/>
  <c r="K6628"/>
  <c r="L6628" s="1"/>
  <c r="K6629"/>
  <c r="L6629" s="1"/>
  <c r="K6630"/>
  <c r="L6630" s="1"/>
  <c r="K6631"/>
  <c r="L6631" s="1"/>
  <c r="K6632"/>
  <c r="L6632" s="1"/>
  <c r="K6633"/>
  <c r="L6633" s="1"/>
  <c r="K6634"/>
  <c r="L6634" s="1"/>
  <c r="K6635"/>
  <c r="L6635" s="1"/>
  <c r="K6636"/>
  <c r="L6636" s="1"/>
  <c r="K6637"/>
  <c r="L6637" s="1"/>
  <c r="K6638"/>
  <c r="L6638" s="1"/>
  <c r="K6639"/>
  <c r="L6639" s="1"/>
  <c r="K6640"/>
  <c r="L6640" s="1"/>
  <c r="K6641"/>
  <c r="L6641" s="1"/>
  <c r="K6642"/>
  <c r="L6642" s="1"/>
  <c r="K6643"/>
  <c r="L6643" s="1"/>
  <c r="K6644"/>
  <c r="L6644" s="1"/>
  <c r="K6645"/>
  <c r="L6645" s="1"/>
  <c r="K6646"/>
  <c r="L6646" s="1"/>
  <c r="K6647"/>
  <c r="L6647" s="1"/>
  <c r="K6648"/>
  <c r="L6648" s="1"/>
  <c r="K6649"/>
  <c r="L6649" s="1"/>
  <c r="K6650"/>
  <c r="L6650" s="1"/>
  <c r="K6651"/>
  <c r="L6651" s="1"/>
  <c r="K6652"/>
  <c r="L6652" s="1"/>
  <c r="K6653"/>
  <c r="L6653" s="1"/>
  <c r="K6654"/>
  <c r="L6654" s="1"/>
  <c r="K6655"/>
  <c r="L6655" s="1"/>
  <c r="K6656"/>
  <c r="L6656" s="1"/>
  <c r="K6657"/>
  <c r="L6657" s="1"/>
  <c r="K6658"/>
  <c r="L6658" s="1"/>
  <c r="K6659"/>
  <c r="L6659" s="1"/>
  <c r="K6660"/>
  <c r="L6660" s="1"/>
  <c r="K6661"/>
  <c r="L6661" s="1"/>
  <c r="K6662"/>
  <c r="L6662" s="1"/>
  <c r="K6663"/>
  <c r="L6663" s="1"/>
  <c r="K6664"/>
  <c r="L6664" s="1"/>
  <c r="K6665"/>
  <c r="L6665" s="1"/>
  <c r="K6666"/>
  <c r="L6666" s="1"/>
  <c r="K6667"/>
  <c r="L6667" s="1"/>
  <c r="K6668"/>
  <c r="L6668" s="1"/>
  <c r="K6669"/>
  <c r="L6669" s="1"/>
  <c r="K6670"/>
  <c r="L6670" s="1"/>
  <c r="K6671"/>
  <c r="L6671" s="1"/>
  <c r="K6672"/>
  <c r="L6672" s="1"/>
  <c r="K6673"/>
  <c r="L6673" s="1"/>
  <c r="K6674"/>
  <c r="L6674" s="1"/>
  <c r="K6675"/>
  <c r="L6675" s="1"/>
  <c r="K6676"/>
  <c r="L6676" s="1"/>
  <c r="K6677"/>
  <c r="L6677" s="1"/>
  <c r="K6678"/>
  <c r="L6678" s="1"/>
  <c r="K6679"/>
  <c r="L6679" s="1"/>
  <c r="N4101"/>
  <c r="O4101" s="1"/>
  <c r="N4102"/>
  <c r="O4102" s="1"/>
  <c r="N4103"/>
  <c r="O4103" s="1"/>
  <c r="N4104"/>
  <c r="O4104" s="1"/>
  <c r="N4105"/>
  <c r="O4105" s="1"/>
  <c r="N4106"/>
  <c r="O4106" s="1"/>
  <c r="N3556"/>
  <c r="O3556" s="1"/>
  <c r="N3649"/>
  <c r="O3649" s="1"/>
  <c r="N3650"/>
  <c r="O3650" s="1"/>
  <c r="N3651"/>
  <c r="O3651" s="1"/>
  <c r="N3652"/>
  <c r="O3652" s="1"/>
  <c r="N3572"/>
  <c r="O3572" s="1"/>
  <c r="N3653"/>
  <c r="O3653" s="1"/>
  <c r="N3423"/>
  <c r="O3423" s="1"/>
  <c r="N3369"/>
  <c r="O3369" s="1"/>
  <c r="N3439"/>
  <c r="O3439" s="1"/>
  <c r="N3407"/>
  <c r="O3407" s="1"/>
  <c r="N3222"/>
  <c r="O3222" s="1"/>
  <c r="N3357"/>
  <c r="O3357" s="1"/>
  <c r="N3358"/>
  <c r="O3358" s="1"/>
  <c r="N3280"/>
  <c r="O3280" s="1"/>
  <c r="N3281"/>
  <c r="O3281" s="1"/>
  <c r="N3282"/>
  <c r="O3282" s="1"/>
  <c r="N3283"/>
  <c r="O3283" s="1"/>
  <c r="N3284"/>
  <c r="O3284" s="1"/>
  <c r="N3285"/>
  <c r="O3285" s="1"/>
  <c r="N3286"/>
  <c r="O3286" s="1"/>
  <c r="N3287"/>
  <c r="O3287" s="1"/>
  <c r="N3288"/>
  <c r="O3288" s="1"/>
  <c r="N3289"/>
  <c r="O3289" s="1"/>
  <c r="N3236"/>
  <c r="O3236" s="1"/>
  <c r="N3085"/>
  <c r="O3085" s="1"/>
  <c r="N3051"/>
  <c r="O3051" s="1"/>
  <c r="N3052"/>
  <c r="O3052" s="1"/>
  <c r="N3053"/>
  <c r="O3053" s="1"/>
  <c r="N2761"/>
  <c r="O2761" s="1"/>
  <c r="N2762"/>
  <c r="O2762" s="1"/>
  <c r="N2593"/>
  <c r="O2593" s="1"/>
  <c r="N2491"/>
  <c r="O2491" s="1"/>
  <c r="N2424"/>
  <c r="O2424" s="1"/>
  <c r="N2438"/>
  <c r="O2438" s="1"/>
  <c r="N2439"/>
  <c r="O2439" s="1"/>
  <c r="N2100"/>
  <c r="O2100" s="1"/>
  <c r="N2101"/>
  <c r="O2101" s="1"/>
  <c r="N2142"/>
  <c r="O2142" s="1"/>
  <c r="N2143"/>
  <c r="O2143" s="1"/>
  <c r="N2144"/>
  <c r="O2144" s="1"/>
  <c r="N2038"/>
  <c r="O2038" s="1"/>
  <c r="N1923"/>
  <c r="O1923" s="1"/>
  <c r="N1924"/>
  <c r="O1924" s="1"/>
  <c r="N1868"/>
  <c r="O1868" s="1"/>
  <c r="N1717"/>
  <c r="O1717" s="1"/>
  <c r="N1181"/>
  <c r="O1181" s="1"/>
  <c r="N1182"/>
  <c r="O1182" s="1"/>
  <c r="N1128"/>
  <c r="O1128" s="1"/>
  <c r="N1129"/>
  <c r="O1129" s="1"/>
  <c r="N483"/>
  <c r="O483" s="1"/>
  <c r="N484"/>
  <c r="O484" s="1"/>
  <c r="N485"/>
  <c r="O485" s="1"/>
  <c r="N486"/>
  <c r="O486" s="1"/>
  <c r="N487"/>
  <c r="O487" s="1"/>
  <c r="N426"/>
  <c r="O426" s="1"/>
  <c r="N311"/>
  <c r="O311" s="1"/>
  <c r="N312"/>
  <c r="O312" s="1"/>
  <c r="N221"/>
  <c r="O221" s="1"/>
  <c r="N104"/>
  <c r="O104" s="1"/>
  <c r="N105"/>
  <c r="O105" s="1"/>
  <c r="N121"/>
  <c r="O121" s="1"/>
  <c r="N107"/>
  <c r="O107" s="1"/>
  <c r="N108"/>
  <c r="O108" s="1"/>
  <c r="N109"/>
  <c r="O109" s="1"/>
  <c r="N106"/>
  <c r="O106" s="1"/>
  <c r="N6611"/>
  <c r="O6611" s="1"/>
  <c r="N6612"/>
  <c r="O6612" s="1"/>
  <c r="N6613"/>
  <c r="O6613" s="1"/>
  <c r="N6614"/>
  <c r="O6614" s="1"/>
  <c r="N6615"/>
  <c r="O6615" s="1"/>
  <c r="N6616"/>
  <c r="O6616" s="1"/>
  <c r="N6617"/>
  <c r="O6617" s="1"/>
  <c r="N6618"/>
  <c r="O6618" s="1"/>
  <c r="N6619"/>
  <c r="O6619" s="1"/>
  <c r="N6620"/>
  <c r="O6620" s="1"/>
  <c r="N6621"/>
  <c r="O6621" s="1"/>
  <c r="N6622"/>
  <c r="O6622" s="1"/>
  <c r="N6623"/>
  <c r="O6623" s="1"/>
  <c r="N6624"/>
  <c r="O6624" s="1"/>
  <c r="N6625"/>
  <c r="O6625" s="1"/>
  <c r="N6626"/>
  <c r="O6626" s="1"/>
  <c r="N6627"/>
  <c r="O6627" s="1"/>
  <c r="N6628"/>
  <c r="O6628" s="1"/>
  <c r="N6629"/>
  <c r="O6629" s="1"/>
  <c r="N6630"/>
  <c r="O6630" s="1"/>
  <c r="N6631"/>
  <c r="O6631" s="1"/>
  <c r="N6632"/>
  <c r="O6632" s="1"/>
  <c r="N6633"/>
  <c r="O6633" s="1"/>
  <c r="N6634"/>
  <c r="O6634" s="1"/>
  <c r="N6635"/>
  <c r="O6635" s="1"/>
  <c r="N6636"/>
  <c r="O6636" s="1"/>
  <c r="N6637"/>
  <c r="O6637" s="1"/>
  <c r="N6638"/>
  <c r="O6638" s="1"/>
  <c r="N6639"/>
  <c r="O6639" s="1"/>
  <c r="N6640"/>
  <c r="O6640" s="1"/>
  <c r="N6641"/>
  <c r="O6641" s="1"/>
  <c r="N6642"/>
  <c r="O6642" s="1"/>
  <c r="N6643"/>
  <c r="O6643" s="1"/>
  <c r="N6644"/>
  <c r="O6644" s="1"/>
  <c r="N6645"/>
  <c r="O6645" s="1"/>
  <c r="N6646"/>
  <c r="O6646" s="1"/>
  <c r="N6647"/>
  <c r="O6647" s="1"/>
  <c r="N6648"/>
  <c r="O6648" s="1"/>
  <c r="N6649"/>
  <c r="O6649" s="1"/>
  <c r="N6650"/>
  <c r="O6650" s="1"/>
  <c r="N6651"/>
  <c r="O6651" s="1"/>
  <c r="N6652"/>
  <c r="O6652" s="1"/>
  <c r="N6653"/>
  <c r="O6653" s="1"/>
  <c r="N6654"/>
  <c r="O6654" s="1"/>
  <c r="N6655"/>
  <c r="O6655" s="1"/>
  <c r="N6656"/>
  <c r="O6656" s="1"/>
  <c r="N6657"/>
  <c r="O6657" s="1"/>
  <c r="N6658"/>
  <c r="O6658" s="1"/>
  <c r="N6659"/>
  <c r="O6659" s="1"/>
  <c r="N6660"/>
  <c r="O6660" s="1"/>
  <c r="N6661"/>
  <c r="O6661" s="1"/>
  <c r="N6662"/>
  <c r="O6662" s="1"/>
  <c r="N6663"/>
  <c r="O6663" s="1"/>
  <c r="N6664"/>
  <c r="O6664" s="1"/>
  <c r="N6665"/>
  <c r="O6665" s="1"/>
  <c r="N6666"/>
  <c r="O6666" s="1"/>
  <c r="N6667"/>
  <c r="O6667" s="1"/>
  <c r="N6668"/>
  <c r="O6668" s="1"/>
  <c r="N6669"/>
  <c r="O6669" s="1"/>
  <c r="N6670"/>
  <c r="O6670" s="1"/>
  <c r="N6671"/>
  <c r="O6671" s="1"/>
  <c r="N6672"/>
  <c r="O6672" s="1"/>
  <c r="N6673"/>
  <c r="O6673" s="1"/>
  <c r="N6674"/>
  <c r="O6674" s="1"/>
  <c r="N6675"/>
  <c r="O6675" s="1"/>
  <c r="N6676"/>
  <c r="O6676" s="1"/>
  <c r="N6677"/>
  <c r="O6677" s="1"/>
  <c r="N6678"/>
  <c r="O6678" s="1"/>
  <c r="N6679"/>
  <c r="O6679" s="1"/>
  <c r="J4100"/>
  <c r="K4100"/>
  <c r="L4100" s="1"/>
  <c r="N4100"/>
  <c r="O4100" s="1"/>
  <c r="J3830"/>
  <c r="J3831"/>
  <c r="J3569"/>
  <c r="J3570"/>
  <c r="J3571"/>
  <c r="J3648"/>
  <c r="J3421"/>
  <c r="J3422"/>
  <c r="J3366"/>
  <c r="J3438"/>
  <c r="J3405"/>
  <c r="J3367"/>
  <c r="J3368"/>
  <c r="J3406"/>
  <c r="J3291"/>
  <c r="J3292"/>
  <c r="J3098"/>
  <c r="J3099"/>
  <c r="J3131"/>
  <c r="J3132"/>
  <c r="J3082"/>
  <c r="J3083"/>
  <c r="J3084"/>
  <c r="J3058"/>
  <c r="J2958"/>
  <c r="J2959"/>
  <c r="J2960"/>
  <c r="J2961"/>
  <c r="J2962"/>
  <c r="J2963"/>
  <c r="J2778"/>
  <c r="J2779"/>
  <c r="J2626"/>
  <c r="J2592"/>
  <c r="J2554"/>
  <c r="J2555"/>
  <c r="J2556"/>
  <c r="J2274"/>
  <c r="J2275"/>
  <c r="J2156"/>
  <c r="J2157"/>
  <c r="J2129"/>
  <c r="J2138"/>
  <c r="J2139"/>
  <c r="J2145"/>
  <c r="J2140"/>
  <c r="J2141"/>
  <c r="J2010"/>
  <c r="J2011"/>
  <c r="J1886"/>
  <c r="J1887"/>
  <c r="J1805"/>
  <c r="J1806"/>
  <c r="J1888"/>
  <c r="J1745"/>
  <c r="J1335"/>
  <c r="J1227"/>
  <c r="J1228"/>
  <c r="J1229"/>
  <c r="J297"/>
  <c r="J210"/>
  <c r="J211"/>
  <c r="J208"/>
  <c r="J95"/>
  <c r="J96"/>
  <c r="J97"/>
  <c r="J98"/>
  <c r="J99"/>
  <c r="J100"/>
  <c r="J101"/>
  <c r="J102"/>
  <c r="J103"/>
  <c r="J6510"/>
  <c r="J6511"/>
  <c r="J6512"/>
  <c r="J6513"/>
  <c r="J6514"/>
  <c r="J6515"/>
  <c r="J6516"/>
  <c r="J6517"/>
  <c r="J6518"/>
  <c r="J6519"/>
  <c r="J6520"/>
  <c r="J6521"/>
  <c r="J6522"/>
  <c r="J6523"/>
  <c r="J6524"/>
  <c r="J6525"/>
  <c r="J6526"/>
  <c r="J6527"/>
  <c r="J6528"/>
  <c r="J6529"/>
  <c r="J6530"/>
  <c r="J6531"/>
  <c r="J6532"/>
  <c r="J6533"/>
  <c r="J6534"/>
  <c r="J6535"/>
  <c r="J6536"/>
  <c r="J6537"/>
  <c r="J6538"/>
  <c r="J6539"/>
  <c r="J6540"/>
  <c r="J6541"/>
  <c r="J6542"/>
  <c r="J6543"/>
  <c r="J6544"/>
  <c r="J6545"/>
  <c r="J6546"/>
  <c r="J6547"/>
  <c r="J6548"/>
  <c r="J6549"/>
  <c r="J6550"/>
  <c r="J6551"/>
  <c r="J6552"/>
  <c r="J6553"/>
  <c r="J6554"/>
  <c r="J6555"/>
  <c r="J6556"/>
  <c r="J6557"/>
  <c r="J6558"/>
  <c r="J6559"/>
  <c r="J6560"/>
  <c r="J6561"/>
  <c r="J6562"/>
  <c r="J6563"/>
  <c r="J6564"/>
  <c r="J6565"/>
  <c r="J6566"/>
  <c r="J6567"/>
  <c r="J6568"/>
  <c r="J6569"/>
  <c r="J6570"/>
  <c r="J6571"/>
  <c r="J6572"/>
  <c r="J6573"/>
  <c r="J6574"/>
  <c r="J6575"/>
  <c r="J6576"/>
  <c r="J6577"/>
  <c r="J6578"/>
  <c r="J6579"/>
  <c r="J6580"/>
  <c r="J6581"/>
  <c r="J6582"/>
  <c r="J6583"/>
  <c r="J6584"/>
  <c r="J6585"/>
  <c r="J6586"/>
  <c r="J6587"/>
  <c r="J6588"/>
  <c r="J6589"/>
  <c r="J6590"/>
  <c r="J6591"/>
  <c r="J6592"/>
  <c r="J6593"/>
  <c r="J6594"/>
  <c r="J6595"/>
  <c r="J6596"/>
  <c r="J6597"/>
  <c r="J6598"/>
  <c r="J6599"/>
  <c r="J6600"/>
  <c r="J6601"/>
  <c r="J6602"/>
  <c r="J6603"/>
  <c r="J6604"/>
  <c r="J6605"/>
  <c r="J6606"/>
  <c r="J6607"/>
  <c r="J6608"/>
  <c r="J6609"/>
  <c r="J6610"/>
  <c r="K3830"/>
  <c r="L3830" s="1"/>
  <c r="K3831"/>
  <c r="L3831" s="1"/>
  <c r="K3569"/>
  <c r="L3569" s="1"/>
  <c r="K3570"/>
  <c r="L3570" s="1"/>
  <c r="K3571"/>
  <c r="L3571" s="1"/>
  <c r="K3648"/>
  <c r="L3648" s="1"/>
  <c r="K3421"/>
  <c r="L3421" s="1"/>
  <c r="K3422"/>
  <c r="L3422" s="1"/>
  <c r="K3366"/>
  <c r="L3366" s="1"/>
  <c r="K3438"/>
  <c r="L3438" s="1"/>
  <c r="K3405"/>
  <c r="L3405" s="1"/>
  <c r="K3367"/>
  <c r="L3367" s="1"/>
  <c r="K3368"/>
  <c r="L3368" s="1"/>
  <c r="K3406"/>
  <c r="L3406" s="1"/>
  <c r="K3291"/>
  <c r="L3291" s="1"/>
  <c r="K3292"/>
  <c r="L3292" s="1"/>
  <c r="K3098"/>
  <c r="L3098" s="1"/>
  <c r="K3099"/>
  <c r="L3099" s="1"/>
  <c r="K3131"/>
  <c r="L3131" s="1"/>
  <c r="K3132"/>
  <c r="L3132" s="1"/>
  <c r="K3082"/>
  <c r="L3082" s="1"/>
  <c r="K3083"/>
  <c r="L3083" s="1"/>
  <c r="K3084"/>
  <c r="L3084" s="1"/>
  <c r="K3058"/>
  <c r="L3058" s="1"/>
  <c r="K2958"/>
  <c r="L2958" s="1"/>
  <c r="K2959"/>
  <c r="L2959" s="1"/>
  <c r="K2960"/>
  <c r="L2960" s="1"/>
  <c r="K2961"/>
  <c r="L2961" s="1"/>
  <c r="K2962"/>
  <c r="L2962" s="1"/>
  <c r="K2963"/>
  <c r="L2963" s="1"/>
  <c r="K2778"/>
  <c r="L2778" s="1"/>
  <c r="K2779"/>
  <c r="L2779" s="1"/>
  <c r="K2626"/>
  <c r="L2626" s="1"/>
  <c r="K2592"/>
  <c r="L2592" s="1"/>
  <c r="K2554"/>
  <c r="L2554" s="1"/>
  <c r="K2555"/>
  <c r="L2555" s="1"/>
  <c r="K2556"/>
  <c r="L2556" s="1"/>
  <c r="K2274"/>
  <c r="L2274" s="1"/>
  <c r="K2275"/>
  <c r="L2275" s="1"/>
  <c r="K2156"/>
  <c r="L2156" s="1"/>
  <c r="K2157"/>
  <c r="L2157" s="1"/>
  <c r="K2129"/>
  <c r="L2129" s="1"/>
  <c r="K2138"/>
  <c r="L2138" s="1"/>
  <c r="K2139"/>
  <c r="L2139" s="1"/>
  <c r="K2145"/>
  <c r="L2145" s="1"/>
  <c r="K2140"/>
  <c r="L2140" s="1"/>
  <c r="K2141"/>
  <c r="L2141" s="1"/>
  <c r="K2010"/>
  <c r="L2010" s="1"/>
  <c r="K2011"/>
  <c r="L2011" s="1"/>
  <c r="K1886"/>
  <c r="L1886" s="1"/>
  <c r="K1887"/>
  <c r="L1887" s="1"/>
  <c r="K1805"/>
  <c r="L1805" s="1"/>
  <c r="K1806"/>
  <c r="L1806" s="1"/>
  <c r="K1888"/>
  <c r="L1888" s="1"/>
  <c r="K1745"/>
  <c r="L1745" s="1"/>
  <c r="K1335"/>
  <c r="L1335" s="1"/>
  <c r="K1227"/>
  <c r="L1227" s="1"/>
  <c r="K1228"/>
  <c r="L1228" s="1"/>
  <c r="K1229"/>
  <c r="L1229" s="1"/>
  <c r="K297"/>
  <c r="L297" s="1"/>
  <c r="K210"/>
  <c r="L210" s="1"/>
  <c r="K211"/>
  <c r="L211" s="1"/>
  <c r="K208"/>
  <c r="L208" s="1"/>
  <c r="K95"/>
  <c r="L95" s="1"/>
  <c r="K96"/>
  <c r="L96" s="1"/>
  <c r="K97"/>
  <c r="L97" s="1"/>
  <c r="K98"/>
  <c r="L98" s="1"/>
  <c r="K99"/>
  <c r="L99" s="1"/>
  <c r="K100"/>
  <c r="L100" s="1"/>
  <c r="K101"/>
  <c r="L101" s="1"/>
  <c r="K102"/>
  <c r="L102" s="1"/>
  <c r="K103"/>
  <c r="L103" s="1"/>
  <c r="K6510"/>
  <c r="L6510" s="1"/>
  <c r="K6511"/>
  <c r="L6511" s="1"/>
  <c r="K6512"/>
  <c r="L6512" s="1"/>
  <c r="K6513"/>
  <c r="L6513" s="1"/>
  <c r="K6514"/>
  <c r="L6514" s="1"/>
  <c r="K6515"/>
  <c r="L6515" s="1"/>
  <c r="K6516"/>
  <c r="L6516" s="1"/>
  <c r="K6517"/>
  <c r="L6517" s="1"/>
  <c r="K6518"/>
  <c r="L6518" s="1"/>
  <c r="K6519"/>
  <c r="L6519" s="1"/>
  <c r="K6520"/>
  <c r="L6520" s="1"/>
  <c r="K6521"/>
  <c r="L6521" s="1"/>
  <c r="K6522"/>
  <c r="L6522" s="1"/>
  <c r="K6523"/>
  <c r="L6523" s="1"/>
  <c r="K6524"/>
  <c r="L6524" s="1"/>
  <c r="K6525"/>
  <c r="L6525" s="1"/>
  <c r="K6526"/>
  <c r="L6526" s="1"/>
  <c r="K6527"/>
  <c r="L6527" s="1"/>
  <c r="K6528"/>
  <c r="L6528" s="1"/>
  <c r="K6529"/>
  <c r="L6529" s="1"/>
  <c r="K6530"/>
  <c r="L6530" s="1"/>
  <c r="K6531"/>
  <c r="L6531" s="1"/>
  <c r="K6532"/>
  <c r="L6532" s="1"/>
  <c r="K6533"/>
  <c r="L6533" s="1"/>
  <c r="K6534"/>
  <c r="L6534" s="1"/>
  <c r="K6535"/>
  <c r="L6535" s="1"/>
  <c r="K6536"/>
  <c r="L6536" s="1"/>
  <c r="K6537"/>
  <c r="L6537" s="1"/>
  <c r="K6538"/>
  <c r="L6538" s="1"/>
  <c r="K6539"/>
  <c r="L6539" s="1"/>
  <c r="K6540"/>
  <c r="L6540" s="1"/>
  <c r="K6541"/>
  <c r="L6541" s="1"/>
  <c r="K6542"/>
  <c r="L6542" s="1"/>
  <c r="K6543"/>
  <c r="L6543" s="1"/>
  <c r="K6544"/>
  <c r="L6544" s="1"/>
  <c r="K6545"/>
  <c r="L6545" s="1"/>
  <c r="K6546"/>
  <c r="L6546" s="1"/>
  <c r="K6547"/>
  <c r="L6547" s="1"/>
  <c r="K6548"/>
  <c r="L6548" s="1"/>
  <c r="K6549"/>
  <c r="L6549" s="1"/>
  <c r="K6550"/>
  <c r="L6550" s="1"/>
  <c r="K6551"/>
  <c r="L6551" s="1"/>
  <c r="K6552"/>
  <c r="L6552" s="1"/>
  <c r="K6553"/>
  <c r="L6553" s="1"/>
  <c r="K6554"/>
  <c r="L6554" s="1"/>
  <c r="K6555"/>
  <c r="L6555" s="1"/>
  <c r="K6556"/>
  <c r="L6556" s="1"/>
  <c r="K6557"/>
  <c r="L6557" s="1"/>
  <c r="K6558"/>
  <c r="L6558" s="1"/>
  <c r="K6559"/>
  <c r="L6559" s="1"/>
  <c r="K6560"/>
  <c r="L6560" s="1"/>
  <c r="K6561"/>
  <c r="L6561" s="1"/>
  <c r="K6562"/>
  <c r="L6562" s="1"/>
  <c r="K6563"/>
  <c r="L6563" s="1"/>
  <c r="K6564"/>
  <c r="L6564" s="1"/>
  <c r="K6565"/>
  <c r="L6565" s="1"/>
  <c r="K6566"/>
  <c r="L6566" s="1"/>
  <c r="K6567"/>
  <c r="L6567" s="1"/>
  <c r="K6568"/>
  <c r="L6568" s="1"/>
  <c r="K6569"/>
  <c r="L6569" s="1"/>
  <c r="K6570"/>
  <c r="L6570" s="1"/>
  <c r="K6571"/>
  <c r="L6571" s="1"/>
  <c r="K6572"/>
  <c r="L6572" s="1"/>
  <c r="K6573"/>
  <c r="L6573" s="1"/>
  <c r="K6574"/>
  <c r="L6574" s="1"/>
  <c r="K6575"/>
  <c r="L6575" s="1"/>
  <c r="K6576"/>
  <c r="L6576" s="1"/>
  <c r="K6577"/>
  <c r="L6577" s="1"/>
  <c r="K6578"/>
  <c r="L6578" s="1"/>
  <c r="K6579"/>
  <c r="L6579" s="1"/>
  <c r="K6580"/>
  <c r="L6580" s="1"/>
  <c r="K6581"/>
  <c r="L6581" s="1"/>
  <c r="K6582"/>
  <c r="L6582" s="1"/>
  <c r="K6583"/>
  <c r="L6583" s="1"/>
  <c r="K6584"/>
  <c r="L6584" s="1"/>
  <c r="K6585"/>
  <c r="L6585" s="1"/>
  <c r="K6586"/>
  <c r="L6586" s="1"/>
  <c r="K6587"/>
  <c r="L6587" s="1"/>
  <c r="K6588"/>
  <c r="L6588" s="1"/>
  <c r="K6589"/>
  <c r="L6589" s="1"/>
  <c r="K6590"/>
  <c r="L6590" s="1"/>
  <c r="K6591"/>
  <c r="L6591" s="1"/>
  <c r="K6592"/>
  <c r="L6592" s="1"/>
  <c r="K6593"/>
  <c r="L6593" s="1"/>
  <c r="K6594"/>
  <c r="L6594" s="1"/>
  <c r="K6595"/>
  <c r="L6595" s="1"/>
  <c r="K6596"/>
  <c r="L6596" s="1"/>
  <c r="K6597"/>
  <c r="L6597" s="1"/>
  <c r="K6598"/>
  <c r="L6598" s="1"/>
  <c r="K6599"/>
  <c r="L6599" s="1"/>
  <c r="K6600"/>
  <c r="L6600" s="1"/>
  <c r="K6601"/>
  <c r="L6601" s="1"/>
  <c r="K6602"/>
  <c r="L6602" s="1"/>
  <c r="K6603"/>
  <c r="L6603" s="1"/>
  <c r="K6604"/>
  <c r="L6604" s="1"/>
  <c r="K6605"/>
  <c r="L6605" s="1"/>
  <c r="K6606"/>
  <c r="L6606" s="1"/>
  <c r="K6607"/>
  <c r="L6607" s="1"/>
  <c r="K6608"/>
  <c r="L6608" s="1"/>
  <c r="K6609"/>
  <c r="L6609" s="1"/>
  <c r="K6610"/>
  <c r="L6610" s="1"/>
  <c r="N3830"/>
  <c r="O3830" s="1"/>
  <c r="N3831"/>
  <c r="N3569"/>
  <c r="N3570"/>
  <c r="O3570" s="1"/>
  <c r="N3571"/>
  <c r="O3571" s="1"/>
  <c r="N3648"/>
  <c r="O3648" s="1"/>
  <c r="N3421"/>
  <c r="O3421" s="1"/>
  <c r="N3422"/>
  <c r="O3422" s="1"/>
  <c r="N3366"/>
  <c r="O3366" s="1"/>
  <c r="N3438"/>
  <c r="O3438" s="1"/>
  <c r="N3405"/>
  <c r="O3405" s="1"/>
  <c r="N3367"/>
  <c r="O3367" s="1"/>
  <c r="N3368"/>
  <c r="O3368" s="1"/>
  <c r="N3406"/>
  <c r="O3406" s="1"/>
  <c r="N3291"/>
  <c r="O3291" s="1"/>
  <c r="N3292"/>
  <c r="O3292" s="1"/>
  <c r="N3098"/>
  <c r="O3098" s="1"/>
  <c r="N3099"/>
  <c r="O3099" s="1"/>
  <c r="N3131"/>
  <c r="O3131" s="1"/>
  <c r="N3132"/>
  <c r="O3132" s="1"/>
  <c r="N3082"/>
  <c r="O3082" s="1"/>
  <c r="N3083"/>
  <c r="O3083" s="1"/>
  <c r="N3084"/>
  <c r="O3084" s="1"/>
  <c r="N3058"/>
  <c r="O3058" s="1"/>
  <c r="N2958"/>
  <c r="O2958" s="1"/>
  <c r="N2959"/>
  <c r="O2959" s="1"/>
  <c r="N2960"/>
  <c r="O2960" s="1"/>
  <c r="N2961"/>
  <c r="O2961" s="1"/>
  <c r="N2962"/>
  <c r="O2962" s="1"/>
  <c r="N2963"/>
  <c r="O2963" s="1"/>
  <c r="N2778"/>
  <c r="O2778" s="1"/>
  <c r="N2779"/>
  <c r="O2779" s="1"/>
  <c r="N2626"/>
  <c r="O2626" s="1"/>
  <c r="N2592"/>
  <c r="O2592" s="1"/>
  <c r="N2554"/>
  <c r="O2554" s="1"/>
  <c r="N2555"/>
  <c r="O2555" s="1"/>
  <c r="N2556"/>
  <c r="O2556" s="1"/>
  <c r="N2274"/>
  <c r="O2274" s="1"/>
  <c r="N2275"/>
  <c r="O2275" s="1"/>
  <c r="N2156"/>
  <c r="O2156" s="1"/>
  <c r="N2157"/>
  <c r="O2157" s="1"/>
  <c r="N2129"/>
  <c r="O2129" s="1"/>
  <c r="N2138"/>
  <c r="O2138" s="1"/>
  <c r="N2139"/>
  <c r="O2139" s="1"/>
  <c r="N2145"/>
  <c r="O2145" s="1"/>
  <c r="N2140"/>
  <c r="O2140" s="1"/>
  <c r="N2141"/>
  <c r="O2141" s="1"/>
  <c r="N2010"/>
  <c r="O2010" s="1"/>
  <c r="N2011"/>
  <c r="O2011" s="1"/>
  <c r="N1886"/>
  <c r="O1886" s="1"/>
  <c r="N1887"/>
  <c r="O1887" s="1"/>
  <c r="N1805"/>
  <c r="O1805" s="1"/>
  <c r="N1806"/>
  <c r="O1806" s="1"/>
  <c r="N1888"/>
  <c r="O1888" s="1"/>
  <c r="N1745"/>
  <c r="O1745" s="1"/>
  <c r="N1335"/>
  <c r="O1335" s="1"/>
  <c r="N1227"/>
  <c r="O1227" s="1"/>
  <c r="N1228"/>
  <c r="O1228" s="1"/>
  <c r="N1229"/>
  <c r="O1229" s="1"/>
  <c r="N297"/>
  <c r="O297" s="1"/>
  <c r="N210"/>
  <c r="O210" s="1"/>
  <c r="N211"/>
  <c r="O211" s="1"/>
  <c r="N208"/>
  <c r="O208" s="1"/>
  <c r="N95"/>
  <c r="O95" s="1"/>
  <c r="N96"/>
  <c r="O96" s="1"/>
  <c r="N97"/>
  <c r="O97" s="1"/>
  <c r="N98"/>
  <c r="O98" s="1"/>
  <c r="N99"/>
  <c r="O99" s="1"/>
  <c r="N100"/>
  <c r="O100" s="1"/>
  <c r="N101"/>
  <c r="O101" s="1"/>
  <c r="N102"/>
  <c r="O102" s="1"/>
  <c r="N103"/>
  <c r="O103" s="1"/>
  <c r="N6510"/>
  <c r="O6510" s="1"/>
  <c r="N6511"/>
  <c r="O6511" s="1"/>
  <c r="N6512"/>
  <c r="O6512" s="1"/>
  <c r="N6513"/>
  <c r="O6513" s="1"/>
  <c r="N6514"/>
  <c r="O6514" s="1"/>
  <c r="N6515"/>
  <c r="O6515" s="1"/>
  <c r="N6516"/>
  <c r="O6516" s="1"/>
  <c r="N6517"/>
  <c r="O6517" s="1"/>
  <c r="N6518"/>
  <c r="O6518" s="1"/>
  <c r="N6519"/>
  <c r="O6519" s="1"/>
  <c r="N6520"/>
  <c r="O6520" s="1"/>
  <c r="N6521"/>
  <c r="O6521" s="1"/>
  <c r="N6522"/>
  <c r="O6522" s="1"/>
  <c r="N6523"/>
  <c r="O6523" s="1"/>
  <c r="N6524"/>
  <c r="O6524" s="1"/>
  <c r="N6525"/>
  <c r="O6525" s="1"/>
  <c r="N6526"/>
  <c r="O6526" s="1"/>
  <c r="N6527"/>
  <c r="O6527" s="1"/>
  <c r="N6528"/>
  <c r="O6528" s="1"/>
  <c r="N6529"/>
  <c r="O6529" s="1"/>
  <c r="N6530"/>
  <c r="O6530" s="1"/>
  <c r="N6531"/>
  <c r="O6531" s="1"/>
  <c r="N6532"/>
  <c r="O6532" s="1"/>
  <c r="N6533"/>
  <c r="O6533" s="1"/>
  <c r="N6534"/>
  <c r="O6534" s="1"/>
  <c r="N6535"/>
  <c r="O6535" s="1"/>
  <c r="N6536"/>
  <c r="O6536" s="1"/>
  <c r="N6537"/>
  <c r="O6537" s="1"/>
  <c r="N6538"/>
  <c r="O6538" s="1"/>
  <c r="N6539"/>
  <c r="O6539" s="1"/>
  <c r="N6540"/>
  <c r="O6540" s="1"/>
  <c r="N6541"/>
  <c r="O6541" s="1"/>
  <c r="N6542"/>
  <c r="O6542" s="1"/>
  <c r="N6543"/>
  <c r="O6543" s="1"/>
  <c r="N6544"/>
  <c r="O6544" s="1"/>
  <c r="N6545"/>
  <c r="O6545" s="1"/>
  <c r="N6546"/>
  <c r="O6546" s="1"/>
  <c r="N6547"/>
  <c r="O6547" s="1"/>
  <c r="N6548"/>
  <c r="O6548" s="1"/>
  <c r="N6549"/>
  <c r="O6549" s="1"/>
  <c r="N6550"/>
  <c r="O6550" s="1"/>
  <c r="N6551"/>
  <c r="O6551" s="1"/>
  <c r="N6552"/>
  <c r="O6552" s="1"/>
  <c r="N6553"/>
  <c r="O6553" s="1"/>
  <c r="N6554"/>
  <c r="O6554" s="1"/>
  <c r="N6555"/>
  <c r="O6555" s="1"/>
  <c r="N6556"/>
  <c r="O6556" s="1"/>
  <c r="N6557"/>
  <c r="O6557" s="1"/>
  <c r="N6558"/>
  <c r="O6558" s="1"/>
  <c r="N6559"/>
  <c r="O6559" s="1"/>
  <c r="N6560"/>
  <c r="O6560" s="1"/>
  <c r="N6561"/>
  <c r="O6561" s="1"/>
  <c r="N6562"/>
  <c r="O6562" s="1"/>
  <c r="N6563"/>
  <c r="O6563" s="1"/>
  <c r="N6564"/>
  <c r="O6564" s="1"/>
  <c r="N6565"/>
  <c r="O6565" s="1"/>
  <c r="N6566"/>
  <c r="O6566" s="1"/>
  <c r="N6567"/>
  <c r="O6567" s="1"/>
  <c r="N6568"/>
  <c r="O6568" s="1"/>
  <c r="N6569"/>
  <c r="O6569" s="1"/>
  <c r="N6570"/>
  <c r="O6570" s="1"/>
  <c r="N6571"/>
  <c r="O6571" s="1"/>
  <c r="N6572"/>
  <c r="O6572" s="1"/>
  <c r="N6573"/>
  <c r="O6573" s="1"/>
  <c r="N6574"/>
  <c r="O6574" s="1"/>
  <c r="N6575"/>
  <c r="O6575" s="1"/>
  <c r="N6576"/>
  <c r="O6576" s="1"/>
  <c r="N6577"/>
  <c r="O6577" s="1"/>
  <c r="N6578"/>
  <c r="O6578" s="1"/>
  <c r="N6579"/>
  <c r="O6579" s="1"/>
  <c r="N6580"/>
  <c r="O6580" s="1"/>
  <c r="N6581"/>
  <c r="O6581" s="1"/>
  <c r="N6582"/>
  <c r="O6582" s="1"/>
  <c r="N6583"/>
  <c r="O6583" s="1"/>
  <c r="N6584"/>
  <c r="O6584" s="1"/>
  <c r="N6585"/>
  <c r="O6585" s="1"/>
  <c r="N6586"/>
  <c r="O6586" s="1"/>
  <c r="N6587"/>
  <c r="O6587" s="1"/>
  <c r="N6588"/>
  <c r="O6588" s="1"/>
  <c r="N6589"/>
  <c r="O6589" s="1"/>
  <c r="N6590"/>
  <c r="O6590" s="1"/>
  <c r="N6591"/>
  <c r="O6591" s="1"/>
  <c r="N6592"/>
  <c r="O6592" s="1"/>
  <c r="N6593"/>
  <c r="O6593" s="1"/>
  <c r="N6594"/>
  <c r="O6594" s="1"/>
  <c r="N6595"/>
  <c r="O6595" s="1"/>
  <c r="N6596"/>
  <c r="O6596" s="1"/>
  <c r="N6597"/>
  <c r="O6597" s="1"/>
  <c r="N6598"/>
  <c r="O6598" s="1"/>
  <c r="N6599"/>
  <c r="O6599" s="1"/>
  <c r="N6600"/>
  <c r="O6600" s="1"/>
  <c r="N6601"/>
  <c r="O6601" s="1"/>
  <c r="N6602"/>
  <c r="O6602" s="1"/>
  <c r="N6603"/>
  <c r="O6603" s="1"/>
  <c r="N6604"/>
  <c r="O6604" s="1"/>
  <c r="N6605"/>
  <c r="O6605" s="1"/>
  <c r="N6606"/>
  <c r="O6606" s="1"/>
  <c r="N6607"/>
  <c r="O6607" s="1"/>
  <c r="N6608"/>
  <c r="O6608" s="1"/>
  <c r="N6609"/>
  <c r="O6609" s="1"/>
  <c r="N6610"/>
  <c r="O6610" s="1"/>
  <c r="O3831"/>
  <c r="O3569"/>
  <c r="J4099"/>
  <c r="K4099"/>
  <c r="L4099" s="1"/>
  <c r="N4099"/>
  <c r="O4099" s="1"/>
  <c r="J4137"/>
  <c r="K4137"/>
  <c r="L4137" s="1"/>
  <c r="N4137"/>
  <c r="O4137" s="1"/>
  <c r="J6853"/>
  <c r="J6854"/>
  <c r="J6857"/>
  <c r="J6859"/>
  <c r="J6865"/>
  <c r="J6866"/>
  <c r="J3968"/>
  <c r="J3576"/>
  <c r="J6876"/>
  <c r="K6853"/>
  <c r="L6853" s="1"/>
  <c r="K6854"/>
  <c r="L6854" s="1"/>
  <c r="K6857"/>
  <c r="L6857" s="1"/>
  <c r="K6859"/>
  <c r="L6859" s="1"/>
  <c r="K6865"/>
  <c r="L6865" s="1"/>
  <c r="K6866"/>
  <c r="L6866" s="1"/>
  <c r="K3968"/>
  <c r="L3968" s="1"/>
  <c r="K3576"/>
  <c r="L3576" s="1"/>
  <c r="K6876"/>
  <c r="L6876" s="1"/>
  <c r="N6853"/>
  <c r="O6853" s="1"/>
  <c r="N6854"/>
  <c r="O6854" s="1"/>
  <c r="N6857"/>
  <c r="O6857" s="1"/>
  <c r="N6859"/>
  <c r="O6859" s="1"/>
  <c r="N6865"/>
  <c r="O6865" s="1"/>
  <c r="N6866"/>
  <c r="O6866" s="1"/>
  <c r="N3968"/>
  <c r="O3968" s="1"/>
  <c r="N3576"/>
  <c r="O3576" s="1"/>
  <c r="N6876"/>
  <c r="O6876" s="1"/>
  <c r="J5684"/>
  <c r="J5788"/>
  <c r="J5808"/>
  <c r="J3972"/>
  <c r="J6738"/>
  <c r="J6740"/>
  <c r="J6748"/>
  <c r="J2732"/>
  <c r="J1920"/>
  <c r="J6760"/>
  <c r="J6765"/>
  <c r="J6773"/>
  <c r="J2630"/>
  <c r="J3370"/>
  <c r="J6800"/>
  <c r="J2495"/>
  <c r="J6804"/>
  <c r="J6808"/>
  <c r="J1321"/>
  <c r="J3575"/>
  <c r="J6828"/>
  <c r="J6829"/>
  <c r="J6836"/>
  <c r="J6843"/>
  <c r="K5684"/>
  <c r="L5684" s="1"/>
  <c r="K5788"/>
  <c r="L5788" s="1"/>
  <c r="K5808"/>
  <c r="L5808" s="1"/>
  <c r="K3972"/>
  <c r="L3972" s="1"/>
  <c r="K6738"/>
  <c r="L6738" s="1"/>
  <c r="K6740"/>
  <c r="L6740" s="1"/>
  <c r="K6748"/>
  <c r="L6748" s="1"/>
  <c r="K2732"/>
  <c r="L2732" s="1"/>
  <c r="K1920"/>
  <c r="L1920" s="1"/>
  <c r="K6760"/>
  <c r="L6760" s="1"/>
  <c r="K6765"/>
  <c r="L6765" s="1"/>
  <c r="K6773"/>
  <c r="L6773" s="1"/>
  <c r="K2630"/>
  <c r="L2630" s="1"/>
  <c r="K3370"/>
  <c r="L3370" s="1"/>
  <c r="K6800"/>
  <c r="L6800" s="1"/>
  <c r="K2495"/>
  <c r="L2495" s="1"/>
  <c r="K6804"/>
  <c r="L6804" s="1"/>
  <c r="K6808"/>
  <c r="L6808" s="1"/>
  <c r="K1321"/>
  <c r="L1321" s="1"/>
  <c r="K3575"/>
  <c r="L3575" s="1"/>
  <c r="K6828"/>
  <c r="L6828" s="1"/>
  <c r="K6829"/>
  <c r="L6829" s="1"/>
  <c r="K6836"/>
  <c r="L6836" s="1"/>
  <c r="K6843"/>
  <c r="L6843" s="1"/>
  <c r="N5684"/>
  <c r="O5684" s="1"/>
  <c r="N5788"/>
  <c r="O5788" s="1"/>
  <c r="N5808"/>
  <c r="O5808" s="1"/>
  <c r="N3972"/>
  <c r="O3972" s="1"/>
  <c r="N6738"/>
  <c r="O6738" s="1"/>
  <c r="N6740"/>
  <c r="O6740" s="1"/>
  <c r="N6748"/>
  <c r="O6748" s="1"/>
  <c r="N2732"/>
  <c r="O2732" s="1"/>
  <c r="N1920"/>
  <c r="O1920" s="1"/>
  <c r="N6760"/>
  <c r="O6760" s="1"/>
  <c r="N6765"/>
  <c r="O6765" s="1"/>
  <c r="N6773"/>
  <c r="O6773" s="1"/>
  <c r="N2630"/>
  <c r="O2630" s="1"/>
  <c r="N3370"/>
  <c r="O3370" s="1"/>
  <c r="N6800"/>
  <c r="O6800" s="1"/>
  <c r="N2495"/>
  <c r="O2495" s="1"/>
  <c r="N6804"/>
  <c r="O6804" s="1"/>
  <c r="N6808"/>
  <c r="O6808" s="1"/>
  <c r="N1321"/>
  <c r="O1321" s="1"/>
  <c r="N3575"/>
  <c r="O3575" s="1"/>
  <c r="N6828"/>
  <c r="O6828" s="1"/>
  <c r="N6829"/>
  <c r="O6829" s="1"/>
  <c r="N6836"/>
  <c r="O6836" s="1"/>
  <c r="N6843"/>
  <c r="O6843" s="1"/>
  <c r="J5664"/>
  <c r="K5664"/>
  <c r="L5664" s="1"/>
  <c r="N5664"/>
  <c r="O5664" s="1"/>
  <c r="J4338"/>
  <c r="K4338"/>
  <c r="L4338" s="1"/>
  <c r="N4338"/>
  <c r="O4338" s="1"/>
  <c r="J4342"/>
  <c r="K4342"/>
  <c r="L4342" s="1"/>
  <c r="N4342"/>
  <c r="O4342" s="1"/>
  <c r="J4341"/>
  <c r="K4341"/>
  <c r="L4341" s="1"/>
  <c r="N4341"/>
  <c r="O4341" s="1"/>
  <c r="J4290" l="1"/>
  <c r="J4291"/>
  <c r="J4167"/>
  <c r="J4168"/>
  <c r="J4169"/>
  <c r="J4170"/>
  <c r="J4171"/>
  <c r="J4172"/>
  <c r="J4173"/>
  <c r="J4033"/>
  <c r="J4034"/>
  <c r="J4146"/>
  <c r="J4138"/>
  <c r="J4147"/>
  <c r="J3998"/>
  <c r="J4035"/>
  <c r="J4036"/>
  <c r="J4037"/>
  <c r="J4038"/>
  <c r="J3999"/>
  <c r="J3996"/>
  <c r="J4039"/>
  <c r="J3997"/>
  <c r="J3691"/>
  <c r="J4040"/>
  <c r="J4041"/>
  <c r="J4042"/>
  <c r="J5797"/>
  <c r="J3692"/>
  <c r="J3693"/>
  <c r="J4043"/>
  <c r="J3983"/>
  <c r="J4044"/>
  <c r="J4045"/>
  <c r="J3908"/>
  <c r="J3909"/>
  <c r="J3910"/>
  <c r="J3911"/>
  <c r="J3912"/>
  <c r="J3913"/>
  <c r="J3914"/>
  <c r="J3694"/>
  <c r="J3695"/>
  <c r="J3915"/>
  <c r="J3916"/>
  <c r="J3845"/>
  <c r="J2628"/>
  <c r="J3917"/>
  <c r="J3918"/>
  <c r="J3984"/>
  <c r="J3744"/>
  <c r="J3745"/>
  <c r="J3746"/>
  <c r="J3747"/>
  <c r="J3748"/>
  <c r="J3749"/>
  <c r="J3750"/>
  <c r="J3751"/>
  <c r="J3752"/>
  <c r="J3674"/>
  <c r="J3675"/>
  <c r="J3676"/>
  <c r="J3696"/>
  <c r="J3753"/>
  <c r="J3697"/>
  <c r="J3698"/>
  <c r="J3754"/>
  <c r="J3755"/>
  <c r="J3756"/>
  <c r="J3757"/>
  <c r="J3011"/>
  <c r="J79"/>
  <c r="J5480"/>
  <c r="J5481"/>
  <c r="J3758"/>
  <c r="J3759"/>
  <c r="J3760"/>
  <c r="J5482"/>
  <c r="J3761"/>
  <c r="J5798"/>
  <c r="J5799"/>
  <c r="J3762"/>
  <c r="J3763"/>
  <c r="J3764"/>
  <c r="J3765"/>
  <c r="J3766"/>
  <c r="J3767"/>
  <c r="J3107"/>
  <c r="J3768"/>
  <c r="J3769"/>
  <c r="J3770"/>
  <c r="J3771"/>
  <c r="J3772"/>
  <c r="J3773"/>
  <c r="J3672"/>
  <c r="J3673"/>
  <c r="J2627"/>
  <c r="J3774"/>
  <c r="J3775"/>
  <c r="J5800"/>
  <c r="J3776"/>
  <c r="J5483"/>
  <c r="J3777"/>
  <c r="J2506"/>
  <c r="J2507"/>
  <c r="J2154"/>
  <c r="J1737"/>
  <c r="J1738"/>
  <c r="J3611"/>
  <c r="J3612"/>
  <c r="J2378"/>
  <c r="J3063"/>
  <c r="J2321"/>
  <c r="J2322"/>
  <c r="J3016"/>
  <c r="J3039"/>
  <c r="J3699"/>
  <c r="J3700"/>
  <c r="J6173"/>
  <c r="J3517"/>
  <c r="J3518"/>
  <c r="J1264"/>
  <c r="J1265"/>
  <c r="J6174"/>
  <c r="J6175"/>
  <c r="J6176"/>
  <c r="J2697"/>
  <c r="J2698"/>
  <c r="J2699"/>
  <c r="J2653"/>
  <c r="J2654"/>
  <c r="J2655"/>
  <c r="J2656"/>
  <c r="J2673"/>
  <c r="J2478"/>
  <c r="J2674"/>
  <c r="J3012"/>
  <c r="J3035"/>
  <c r="J6177"/>
  <c r="J2330"/>
  <c r="J6178"/>
  <c r="J6179"/>
  <c r="J6180"/>
  <c r="J3461"/>
  <c r="J328"/>
  <c r="J3036"/>
  <c r="J1253"/>
  <c r="J329"/>
  <c r="J5484"/>
  <c r="J1254"/>
  <c r="J1255"/>
  <c r="J330"/>
  <c r="J331"/>
  <c r="J5485"/>
  <c r="J6181"/>
  <c r="J6182"/>
  <c r="J6183"/>
  <c r="J3162"/>
  <c r="J6171"/>
  <c r="J6172"/>
  <c r="J2597"/>
  <c r="J1302"/>
  <c r="J1303"/>
  <c r="J3260"/>
  <c r="J3429"/>
  <c r="J2209"/>
  <c r="J1256"/>
  <c r="J5523"/>
  <c r="J153"/>
  <c r="J5524"/>
  <c r="J3108"/>
  <c r="J5525"/>
  <c r="J154"/>
  <c r="J6184"/>
  <c r="J6185"/>
  <c r="J2182"/>
  <c r="J24"/>
  <c r="J26"/>
  <c r="J28"/>
  <c r="J25"/>
  <c r="J27"/>
  <c r="J29"/>
  <c r="J5486"/>
  <c r="J3519"/>
  <c r="J6186"/>
  <c r="J6187"/>
  <c r="J6188"/>
  <c r="J5526"/>
  <c r="J5527"/>
  <c r="J6189"/>
  <c r="J5528"/>
  <c r="J2940"/>
  <c r="J147"/>
  <c r="J5801"/>
  <c r="J1927"/>
  <c r="J1928"/>
  <c r="J1929"/>
  <c r="J148"/>
  <c r="J2941"/>
  <c r="J2905"/>
  <c r="J1166"/>
  <c r="J2358"/>
  <c r="J2574"/>
  <c r="J1971"/>
  <c r="J2906"/>
  <c r="J5529"/>
  <c r="J3520"/>
  <c r="J3521"/>
  <c r="J6190"/>
  <c r="J6191"/>
  <c r="J6192"/>
  <c r="J2983"/>
  <c r="J2984"/>
  <c r="J6193"/>
  <c r="J6194"/>
  <c r="J6195"/>
  <c r="J6196"/>
  <c r="J6197"/>
  <c r="J6198"/>
  <c r="J6199"/>
  <c r="J37"/>
  <c r="J5530"/>
  <c r="J5531"/>
  <c r="J38"/>
  <c r="J39"/>
  <c r="J1304"/>
  <c r="J1305"/>
  <c r="J6200"/>
  <c r="J5487"/>
  <c r="J5488"/>
  <c r="J5489"/>
  <c r="J5490"/>
  <c r="J410"/>
  <c r="J6201"/>
  <c r="J3394"/>
  <c r="J3395"/>
  <c r="J3396"/>
  <c r="J2118"/>
  <c r="J3522"/>
  <c r="J5491"/>
  <c r="J3092"/>
  <c r="J2132"/>
  <c r="J2944"/>
  <c r="J3261"/>
  <c r="J2294"/>
  <c r="J2295"/>
  <c r="J2613"/>
  <c r="J2916"/>
  <c r="J6202"/>
  <c r="J6203"/>
  <c r="J3347"/>
  <c r="J3348"/>
  <c r="J22"/>
  <c r="J23"/>
  <c r="J5532"/>
  <c r="J5533"/>
  <c r="J2614"/>
  <c r="J1873"/>
  <c r="J6204"/>
  <c r="J1341"/>
  <c r="J290"/>
  <c r="J291"/>
  <c r="J2883"/>
  <c r="J2884"/>
  <c r="J6205"/>
  <c r="J6206"/>
  <c r="J6207"/>
  <c r="J6208"/>
  <c r="J6209"/>
  <c r="J2426"/>
  <c r="J271"/>
  <c r="J195"/>
  <c r="J196"/>
  <c r="J2359"/>
  <c r="J253"/>
  <c r="J254"/>
  <c r="J2885"/>
  <c r="J5534"/>
  <c r="J5535"/>
  <c r="J1224"/>
  <c r="J245"/>
  <c r="J246"/>
  <c r="J3007"/>
  <c r="J247"/>
  <c r="J248"/>
  <c r="J2033"/>
  <c r="J159"/>
  <c r="J160"/>
  <c r="J161"/>
  <c r="J162"/>
  <c r="J1205"/>
  <c r="J1206"/>
  <c r="J163"/>
  <c r="J1855"/>
  <c r="J2496"/>
  <c r="J2497"/>
  <c r="J1856"/>
  <c r="J5536"/>
  <c r="J5537"/>
  <c r="J1857"/>
  <c r="J1858"/>
  <c r="J292"/>
  <c r="J3064"/>
  <c r="J3065"/>
  <c r="J2508"/>
  <c r="J399"/>
  <c r="J6168"/>
  <c r="J1282"/>
  <c r="J3462"/>
  <c r="J6210"/>
  <c r="J6211"/>
  <c r="J6212"/>
  <c r="J2580"/>
  <c r="J2581"/>
  <c r="J2945"/>
  <c r="J2582"/>
  <c r="J2583"/>
  <c r="J1167"/>
  <c r="J1168"/>
  <c r="J293"/>
  <c r="J6213"/>
  <c r="J6214"/>
  <c r="J6215"/>
  <c r="J3117"/>
  <c r="J5538"/>
  <c r="J5539"/>
  <c r="J2296"/>
  <c r="J2448"/>
  <c r="J2449"/>
  <c r="J2411"/>
  <c r="J2412"/>
  <c r="J6216"/>
  <c r="J2907"/>
  <c r="J2908"/>
  <c r="J2164"/>
  <c r="J1306"/>
  <c r="J1307"/>
  <c r="J1169"/>
  <c r="J1170"/>
  <c r="J1171"/>
  <c r="J3302"/>
  <c r="J6217"/>
  <c r="J2360"/>
  <c r="J6218"/>
  <c r="J6219"/>
  <c r="J6220"/>
  <c r="J3523"/>
  <c r="J3524"/>
  <c r="J6221"/>
  <c r="J6222"/>
  <c r="J6223"/>
  <c r="J6224"/>
  <c r="J2331"/>
  <c r="J2585"/>
  <c r="J2586"/>
  <c r="J6225"/>
  <c r="J2771"/>
  <c r="J3591"/>
  <c r="J3592"/>
  <c r="J2772"/>
  <c r="J53"/>
  <c r="J54"/>
  <c r="J2361"/>
  <c r="J2362"/>
  <c r="J2917"/>
  <c r="J1153"/>
  <c r="J5540"/>
  <c r="J5492"/>
  <c r="J5541"/>
  <c r="J5493"/>
  <c r="J5494"/>
  <c r="J2108"/>
  <c r="J2379"/>
  <c r="J2112"/>
  <c r="J2109"/>
  <c r="J1837"/>
  <c r="J1838"/>
  <c r="J2113"/>
  <c r="J2114"/>
  <c r="J3613"/>
  <c r="J2115"/>
  <c r="J3593"/>
  <c r="J6226"/>
  <c r="J6227"/>
  <c r="J6228"/>
  <c r="J6229"/>
  <c r="J3118"/>
  <c r="J1839"/>
  <c r="J1840"/>
  <c r="J3119"/>
  <c r="J3262"/>
  <c r="J1841"/>
  <c r="J3594"/>
  <c r="J2159"/>
  <c r="J2160"/>
  <c r="J3525"/>
  <c r="J3526"/>
  <c r="J55"/>
  <c r="J56"/>
  <c r="J1990"/>
  <c r="J2116"/>
  <c r="J1843"/>
  <c r="J3233"/>
  <c r="J2119"/>
  <c r="J2120"/>
  <c r="J6230"/>
  <c r="J1844"/>
  <c r="J2813"/>
  <c r="J6231"/>
  <c r="J2814"/>
  <c r="J2815"/>
  <c r="J6232"/>
  <c r="J2816"/>
  <c r="J2405"/>
  <c r="J1140"/>
  <c r="J3245"/>
  <c r="J3246"/>
  <c r="J1859"/>
  <c r="J3614"/>
  <c r="J2155"/>
  <c r="J6233"/>
  <c r="J3397"/>
  <c r="J3398"/>
  <c r="J126"/>
  <c r="J2165"/>
  <c r="J2598"/>
  <c r="J6234"/>
  <c r="J6235"/>
  <c r="J2985"/>
  <c r="J2788"/>
  <c r="J5802"/>
  <c r="J3527"/>
  <c r="J3528"/>
  <c r="J1842"/>
  <c r="J2404"/>
  <c r="J2332"/>
  <c r="J2333"/>
  <c r="J3013"/>
  <c r="J3014"/>
  <c r="J2334"/>
  <c r="J6236"/>
  <c r="J3450"/>
  <c r="J3451"/>
  <c r="J6237"/>
  <c r="J3452"/>
  <c r="J3453"/>
  <c r="J6238"/>
  <c r="J6239"/>
  <c r="J6240"/>
  <c r="J1820"/>
  <c r="J3247"/>
  <c r="J3248"/>
  <c r="J1860"/>
  <c r="J2830"/>
  <c r="J2831"/>
  <c r="J1330"/>
  <c r="J1331"/>
  <c r="J1332"/>
  <c r="J1239"/>
  <c r="J2152"/>
  <c r="J2153"/>
  <c r="J3263"/>
  <c r="J6241"/>
  <c r="J6242"/>
  <c r="J235"/>
  <c r="J1874"/>
  <c r="J3017"/>
  <c r="J6243"/>
  <c r="J6244"/>
  <c r="J3040"/>
  <c r="J3463"/>
  <c r="J3464"/>
  <c r="J3264"/>
  <c r="J3265"/>
  <c r="J2121"/>
  <c r="J2122"/>
  <c r="J2123"/>
  <c r="J1991"/>
  <c r="J1992"/>
  <c r="J1993"/>
  <c r="J1994"/>
  <c r="J1995"/>
  <c r="J425"/>
  <c r="J2657"/>
  <c r="J2658"/>
  <c r="J6245"/>
  <c r="J6246"/>
  <c r="J5495"/>
  <c r="J5496"/>
  <c r="J431"/>
  <c r="J2946"/>
  <c r="J2947"/>
  <c r="J182"/>
  <c r="J1333"/>
  <c r="J1334"/>
  <c r="J255"/>
  <c r="J3399"/>
  <c r="J3249"/>
  <c r="J3250"/>
  <c r="J3400"/>
  <c r="J6247"/>
  <c r="J6248"/>
  <c r="J6249"/>
  <c r="J6250"/>
  <c r="J6251"/>
  <c r="J2413"/>
  <c r="J6252"/>
  <c r="J173"/>
  <c r="J174"/>
  <c r="J2346"/>
  <c r="J2347"/>
  <c r="J3266"/>
  <c r="J3267"/>
  <c r="J6253"/>
  <c r="J6254"/>
  <c r="J1405"/>
  <c r="J1406"/>
  <c r="J3615"/>
  <c r="J3616"/>
  <c r="J3617"/>
  <c r="J3618"/>
  <c r="J6255"/>
  <c r="J6256"/>
  <c r="J1322"/>
  <c r="J1323"/>
  <c r="J1141"/>
  <c r="J249"/>
  <c r="J250"/>
  <c r="J1197"/>
  <c r="J3018"/>
  <c r="J3019"/>
  <c r="J1996"/>
  <c r="J1997"/>
  <c r="J5542"/>
  <c r="J5543"/>
  <c r="J2335"/>
  <c r="J432"/>
  <c r="J2474"/>
  <c r="J2475"/>
  <c r="J2336"/>
  <c r="J5544"/>
  <c r="J5545"/>
  <c r="J6257"/>
  <c r="J6258"/>
  <c r="J6259"/>
  <c r="J2679"/>
  <c r="J2680"/>
  <c r="J6260"/>
  <c r="J6261"/>
  <c r="J149"/>
  <c r="J443"/>
  <c r="J3349"/>
  <c r="J3350"/>
  <c r="J2773"/>
  <c r="J2681"/>
  <c r="J2682"/>
  <c r="J2774"/>
  <c r="J2683"/>
  <c r="J2684"/>
  <c r="J1935"/>
  <c r="J444"/>
  <c r="J445"/>
  <c r="J2482"/>
  <c r="J6262"/>
  <c r="J2970"/>
  <c r="J2971"/>
  <c r="J6263"/>
  <c r="J6264"/>
  <c r="J2972"/>
  <c r="J2973"/>
  <c r="J2348"/>
  <c r="J332"/>
  <c r="J333"/>
  <c r="J2986"/>
  <c r="J6265"/>
  <c r="J6266"/>
  <c r="J2427"/>
  <c r="J2619"/>
  <c r="J2476"/>
  <c r="J2477"/>
  <c r="J3303"/>
  <c r="J3304"/>
  <c r="J6267"/>
  <c r="J6268"/>
  <c r="J2886"/>
  <c r="J2887"/>
  <c r="J5803"/>
  <c r="J6269"/>
  <c r="J6270"/>
  <c r="J2700"/>
  <c r="J433"/>
  <c r="J3242"/>
  <c r="J2701"/>
  <c r="J2702"/>
  <c r="J2987"/>
  <c r="J2988"/>
  <c r="J1107"/>
  <c r="J1108"/>
  <c r="J2535"/>
  <c r="J1109"/>
  <c r="J1110"/>
  <c r="J2536"/>
  <c r="J5546"/>
  <c r="J5547"/>
  <c r="J2483"/>
  <c r="J2484"/>
  <c r="J1283"/>
  <c r="J1284"/>
  <c r="J1285"/>
  <c r="J2450"/>
  <c r="J2451"/>
  <c r="J5548"/>
  <c r="J5549"/>
  <c r="J1124"/>
  <c r="J5550"/>
  <c r="J5551"/>
  <c r="J1125"/>
  <c r="J2867"/>
  <c r="J2868"/>
  <c r="J3305"/>
  <c r="J2110"/>
  <c r="J2111"/>
  <c r="J3306"/>
  <c r="J6271"/>
  <c r="J6272"/>
  <c r="J6273"/>
  <c r="J6274"/>
  <c r="J6275"/>
  <c r="J3293"/>
  <c r="J2918"/>
  <c r="J6276"/>
  <c r="J6277"/>
  <c r="J197"/>
  <c r="J198"/>
  <c r="J3328"/>
  <c r="J3329"/>
  <c r="J6278"/>
  <c r="J6279"/>
  <c r="J6280"/>
  <c r="J138"/>
  <c r="J139"/>
  <c r="J2395"/>
  <c r="J2210"/>
  <c r="J2211"/>
  <c r="J2485"/>
  <c r="J5497"/>
  <c r="J5498"/>
  <c r="J5499"/>
  <c r="J5500"/>
  <c r="J3420"/>
  <c r="J2888"/>
  <c r="J2889"/>
  <c r="J2869"/>
  <c r="J2870"/>
  <c r="J2890"/>
  <c r="J2871"/>
  <c r="J2872"/>
  <c r="J2891"/>
  <c r="J2873"/>
  <c r="J2874"/>
  <c r="J2892"/>
  <c r="J3089"/>
  <c r="J3090"/>
  <c r="J3619"/>
  <c r="J5552"/>
  <c r="J5553"/>
  <c r="J3620"/>
  <c r="J3621"/>
  <c r="J2989"/>
  <c r="J2990"/>
  <c r="J2991"/>
  <c r="J2893"/>
  <c r="J3093"/>
  <c r="J2537"/>
  <c r="J2538"/>
  <c r="J1875"/>
  <c r="J1876"/>
  <c r="J1877"/>
  <c r="J2034"/>
  <c r="J2091"/>
  <c r="J2133"/>
  <c r="J171"/>
  <c r="J6281"/>
  <c r="J1821"/>
  <c r="J1822"/>
  <c r="J5554"/>
  <c r="J5555"/>
  <c r="J1823"/>
  <c r="J2992"/>
  <c r="J2993"/>
  <c r="J5556"/>
  <c r="J5557"/>
  <c r="J3163"/>
  <c r="J3164"/>
  <c r="J3041"/>
  <c r="J3042"/>
  <c r="J6282"/>
  <c r="J6283"/>
  <c r="J3444"/>
  <c r="J2428"/>
  <c r="J5558"/>
  <c r="J5559"/>
  <c r="J6284"/>
  <c r="J6285"/>
  <c r="J6286"/>
  <c r="J6287"/>
  <c r="J6288"/>
  <c r="J5560"/>
  <c r="J5561"/>
  <c r="J2703"/>
  <c r="J5562"/>
  <c r="J5563"/>
  <c r="J2704"/>
  <c r="J3208"/>
  <c r="J3209"/>
  <c r="J5804"/>
  <c r="J2633"/>
  <c r="J2634"/>
  <c r="J2705"/>
  <c r="J3141"/>
  <c r="J3142"/>
  <c r="J2706"/>
  <c r="J2707"/>
  <c r="J5479"/>
  <c r="J2708"/>
  <c r="J2587"/>
  <c r="J2588"/>
  <c r="J2349"/>
  <c r="J2350"/>
  <c r="J3120"/>
  <c r="J3121"/>
  <c r="J2589"/>
  <c r="J2590"/>
  <c r="J6289"/>
  <c r="J6290"/>
  <c r="J6291"/>
  <c r="J6292"/>
  <c r="J6293"/>
  <c r="J2637"/>
  <c r="J318"/>
  <c r="J319"/>
  <c r="J3465"/>
  <c r="J3466"/>
  <c r="J2297"/>
  <c r="J2298"/>
  <c r="J2299"/>
  <c r="J3210"/>
  <c r="J2212"/>
  <c r="J2213"/>
  <c r="J3165"/>
  <c r="J3166"/>
  <c r="J3167"/>
  <c r="J3168"/>
  <c r="J3169"/>
  <c r="J3143"/>
  <c r="J3144"/>
  <c r="J400"/>
  <c r="J3145"/>
  <c r="J3146"/>
  <c r="J6294"/>
  <c r="J3147"/>
  <c r="J3148"/>
  <c r="J6295"/>
  <c r="J183"/>
  <c r="J5564"/>
  <c r="J5565"/>
  <c r="J184"/>
  <c r="J185"/>
  <c r="J2974"/>
  <c r="J2975"/>
  <c r="J1998"/>
  <c r="J1999"/>
  <c r="J2000"/>
  <c r="J334"/>
  <c r="J335"/>
  <c r="J6296"/>
  <c r="J2124"/>
  <c r="J2125"/>
  <c r="J2380"/>
  <c r="J1342"/>
  <c r="J1343"/>
  <c r="J1344"/>
  <c r="J3622"/>
  <c r="J2976"/>
  <c r="J2977"/>
  <c r="J3623"/>
  <c r="J2709"/>
  <c r="J2710"/>
  <c r="J3624"/>
  <c r="J3625"/>
  <c r="J1913"/>
  <c r="J1914"/>
  <c r="J236"/>
  <c r="J237"/>
  <c r="J6297"/>
  <c r="J2994"/>
  <c r="J2995"/>
  <c r="J6298"/>
  <c r="J446"/>
  <c r="J447"/>
  <c r="J448"/>
  <c r="J1266"/>
  <c r="J1267"/>
  <c r="J6299"/>
  <c r="J3372"/>
  <c r="J6300"/>
  <c r="J6301"/>
  <c r="J6302"/>
  <c r="J6303"/>
  <c r="J6304"/>
  <c r="J2996"/>
  <c r="J2997"/>
  <c r="J6305"/>
  <c r="J2789"/>
  <c r="J1245"/>
  <c r="J1198"/>
  <c r="J1199"/>
  <c r="J1200"/>
  <c r="J3351"/>
  <c r="J3352"/>
  <c r="J140"/>
  <c r="J141"/>
  <c r="J142"/>
  <c r="J3330"/>
  <c r="J3331"/>
  <c r="J3445"/>
  <c r="J3446"/>
  <c r="J3447"/>
  <c r="J2620"/>
  <c r="J2621"/>
  <c r="J2790"/>
  <c r="J6306"/>
  <c r="J6307"/>
  <c r="J6308"/>
  <c r="J6309"/>
  <c r="J6310"/>
  <c r="J6311"/>
  <c r="J6312"/>
  <c r="J389"/>
  <c r="J434"/>
  <c r="J435"/>
  <c r="J6169"/>
  <c r="J436"/>
  <c r="J437"/>
  <c r="J2806"/>
  <c r="J2807"/>
  <c r="J6313"/>
  <c r="J6314"/>
  <c r="J6315"/>
  <c r="J6316"/>
  <c r="J175"/>
  <c r="J176"/>
  <c r="J6317"/>
  <c r="J1824"/>
  <c r="J1825"/>
  <c r="J1826"/>
  <c r="J3467"/>
  <c r="J3468"/>
  <c r="J3469"/>
  <c r="J336"/>
  <c r="J337"/>
  <c r="J1246"/>
  <c r="J1247"/>
  <c r="J1248"/>
  <c r="J3043"/>
  <c r="J3044"/>
  <c r="J186"/>
  <c r="J187"/>
  <c r="J1739"/>
  <c r="J2965"/>
  <c r="J1740"/>
  <c r="J2166"/>
  <c r="J2167"/>
  <c r="J3211"/>
  <c r="J3212"/>
  <c r="J177"/>
  <c r="J178"/>
  <c r="J2001"/>
  <c r="J454"/>
  <c r="J3198"/>
  <c r="J455"/>
  <c r="J2002"/>
  <c r="J3529"/>
  <c r="J3530"/>
  <c r="J2003"/>
  <c r="J2004"/>
  <c r="J3122"/>
  <c r="J3123"/>
  <c r="J3124"/>
  <c r="J1956"/>
  <c r="J3199"/>
  <c r="J1957"/>
  <c r="J1958"/>
  <c r="J1948"/>
  <c r="J1949"/>
  <c r="J2998"/>
  <c r="J456"/>
  <c r="J3595"/>
  <c r="J2999"/>
  <c r="J3170"/>
  <c r="J3200"/>
  <c r="J3201"/>
  <c r="J3430"/>
  <c r="J3202"/>
  <c r="J3203"/>
  <c r="J3531"/>
  <c r="J2076"/>
  <c r="J2077"/>
  <c r="J6318"/>
  <c r="J6319"/>
  <c r="J2078"/>
  <c r="J2079"/>
  <c r="J1959"/>
  <c r="J2518"/>
  <c r="J2519"/>
  <c r="J3171"/>
  <c r="J3172"/>
  <c r="J188"/>
  <c r="J189"/>
  <c r="J190"/>
  <c r="J2452"/>
  <c r="J2453"/>
  <c r="J2454"/>
  <c r="J2455"/>
  <c r="J1225"/>
  <c r="J3213"/>
  <c r="J3214"/>
  <c r="J1142"/>
  <c r="J2092"/>
  <c r="J2093"/>
  <c r="J2539"/>
  <c r="J2540"/>
  <c r="J2520"/>
  <c r="J2521"/>
  <c r="J2541"/>
  <c r="J2542"/>
  <c r="J2134"/>
  <c r="J2135"/>
  <c r="J2622"/>
  <c r="J2522"/>
  <c r="J2523"/>
  <c r="J2623"/>
  <c r="J2498"/>
  <c r="J2499"/>
  <c r="J3307"/>
  <c r="J3308"/>
  <c r="J3066"/>
  <c r="J5501"/>
  <c r="J2467"/>
  <c r="J2468"/>
  <c r="J2414"/>
  <c r="J2948"/>
  <c r="J256"/>
  <c r="J3268"/>
  <c r="J3269"/>
  <c r="J6320"/>
  <c r="J2509"/>
  <c r="J1345"/>
  <c r="J1346"/>
  <c r="J1347"/>
  <c r="J2524"/>
  <c r="J2525"/>
  <c r="J1348"/>
  <c r="J2526"/>
  <c r="J2527"/>
  <c r="J2543"/>
  <c r="J2544"/>
  <c r="J423"/>
  <c r="J424"/>
  <c r="J2545"/>
  <c r="J2851"/>
  <c r="J2852"/>
  <c r="J3173"/>
  <c r="J3174"/>
  <c r="J3067"/>
  <c r="J2853"/>
  <c r="J2854"/>
  <c r="J3068"/>
  <c r="J6321"/>
  <c r="J6322"/>
  <c r="J6323"/>
  <c r="J6324"/>
  <c r="J2319"/>
  <c r="J2320"/>
  <c r="J6325"/>
  <c r="J294"/>
  <c r="J2859"/>
  <c r="J2860"/>
  <c r="J3401"/>
  <c r="J6326"/>
  <c r="J6327"/>
  <c r="J1936"/>
  <c r="J5566"/>
  <c r="J5567"/>
  <c r="J3045"/>
  <c r="J3046"/>
  <c r="J2631"/>
  <c r="J2329"/>
  <c r="J2635"/>
  <c r="J2636"/>
  <c r="J2196"/>
  <c r="J2197"/>
  <c r="J1349"/>
  <c r="J2080"/>
  <c r="J2081"/>
  <c r="J1226"/>
  <c r="J6328"/>
  <c r="J3532"/>
  <c r="J3431"/>
  <c r="J3432"/>
  <c r="J6329"/>
  <c r="J1861"/>
  <c r="J2685"/>
  <c r="J2686"/>
  <c r="J1862"/>
  <c r="J2638"/>
  <c r="J2639"/>
  <c r="J2094"/>
  <c r="J2095"/>
  <c r="J5521"/>
  <c r="J5522"/>
  <c r="J6330"/>
  <c r="J2711"/>
  <c r="J1878"/>
  <c r="J1879"/>
  <c r="J2712"/>
  <c r="J2713"/>
  <c r="J401"/>
  <c r="J2300"/>
  <c r="J2415"/>
  <c r="J6331"/>
  <c r="J6332"/>
  <c r="J6333"/>
  <c r="J3533"/>
  <c r="J3534"/>
  <c r="J2832"/>
  <c r="J3535"/>
  <c r="J3536"/>
  <c r="J2624"/>
  <c r="J2625"/>
  <c r="J6334"/>
  <c r="J5568"/>
  <c r="J5569"/>
  <c r="J6335"/>
  <c r="J2714"/>
  <c r="J2715"/>
  <c r="J3626"/>
  <c r="J1172"/>
  <c r="J1173"/>
  <c r="J203"/>
  <c r="J204"/>
  <c r="J1827"/>
  <c r="J1828"/>
  <c r="J6336"/>
  <c r="J6337"/>
  <c r="J2716"/>
  <c r="J2717"/>
  <c r="J402"/>
  <c r="J6170"/>
  <c r="J6338"/>
  <c r="J6339"/>
  <c r="J2381"/>
  <c r="J5570"/>
  <c r="J5571"/>
  <c r="J2198"/>
  <c r="J5572"/>
  <c r="J5573"/>
  <c r="J2396"/>
  <c r="J3270"/>
  <c r="J5574"/>
  <c r="J5575"/>
  <c r="J3271"/>
  <c r="J3272"/>
  <c r="J1320"/>
  <c r="J3472"/>
  <c r="J3473"/>
  <c r="J6340"/>
  <c r="J6341"/>
  <c r="J3596"/>
  <c r="J3597"/>
  <c r="J6342"/>
  <c r="J3598"/>
  <c r="J3599"/>
  <c r="J6343"/>
  <c r="J164"/>
  <c r="J449"/>
  <c r="J3493"/>
  <c r="J3494"/>
  <c r="J2919"/>
  <c r="J2920"/>
  <c r="J2921"/>
  <c r="J2922"/>
  <c r="J3495"/>
  <c r="J3496"/>
  <c r="J3627"/>
  <c r="J3628"/>
  <c r="J3537"/>
  <c r="J3080"/>
  <c r="J3538"/>
  <c r="J2718"/>
  <c r="J2719"/>
  <c r="J1741"/>
  <c r="J1742"/>
  <c r="J3629"/>
  <c r="J3630"/>
  <c r="J3631"/>
  <c r="J3251"/>
  <c r="J3252"/>
  <c r="J3000"/>
  <c r="J3001"/>
  <c r="J3002"/>
  <c r="J3003"/>
  <c r="J3273"/>
  <c r="J6344"/>
  <c r="J6345"/>
  <c r="J6346"/>
  <c r="J6347"/>
  <c r="J6348"/>
  <c r="J2599"/>
  <c r="J2600"/>
  <c r="J6349"/>
  <c r="J2632"/>
  <c r="J2469"/>
  <c r="J2470"/>
  <c r="J3332"/>
  <c r="J2640"/>
  <c r="J2546"/>
  <c r="J122"/>
  <c r="J123"/>
  <c r="J2649"/>
  <c r="J2650"/>
  <c r="J2547"/>
  <c r="J2641"/>
  <c r="J2659"/>
  <c r="J2833"/>
  <c r="J2834"/>
  <c r="J1760"/>
  <c r="J6350"/>
  <c r="J6351"/>
  <c r="J2386"/>
  <c r="J2387"/>
  <c r="J2388"/>
  <c r="J6352"/>
  <c r="J2389"/>
  <c r="J2390"/>
  <c r="J2391"/>
  <c r="J2397"/>
  <c r="K4290"/>
  <c r="L4290" s="1"/>
  <c r="K4291"/>
  <c r="L4291" s="1"/>
  <c r="K4167"/>
  <c r="L4167" s="1"/>
  <c r="K4168"/>
  <c r="K4169"/>
  <c r="L4169" s="1"/>
  <c r="K4170"/>
  <c r="L4170" s="1"/>
  <c r="K4171"/>
  <c r="L4171" s="1"/>
  <c r="K4172"/>
  <c r="L4172" s="1"/>
  <c r="K4173"/>
  <c r="L4173" s="1"/>
  <c r="K4033"/>
  <c r="L4033" s="1"/>
  <c r="K4034"/>
  <c r="L4034" s="1"/>
  <c r="K4146"/>
  <c r="L4146" s="1"/>
  <c r="K4138"/>
  <c r="L4138" s="1"/>
  <c r="K4147"/>
  <c r="L4147" s="1"/>
  <c r="K3998"/>
  <c r="L3998" s="1"/>
  <c r="K4035"/>
  <c r="L4035" s="1"/>
  <c r="K4036"/>
  <c r="L4036" s="1"/>
  <c r="K4037"/>
  <c r="L4037" s="1"/>
  <c r="K4038"/>
  <c r="L4038" s="1"/>
  <c r="K3999"/>
  <c r="L3999" s="1"/>
  <c r="K3996"/>
  <c r="L3996" s="1"/>
  <c r="K4039"/>
  <c r="L4039" s="1"/>
  <c r="K3997"/>
  <c r="L3997" s="1"/>
  <c r="K3691"/>
  <c r="L3691" s="1"/>
  <c r="K4040"/>
  <c r="L4040" s="1"/>
  <c r="K4041"/>
  <c r="L4041" s="1"/>
  <c r="K4042"/>
  <c r="L4042" s="1"/>
  <c r="K5797"/>
  <c r="L5797" s="1"/>
  <c r="K3692"/>
  <c r="L3692" s="1"/>
  <c r="K3693"/>
  <c r="L3693" s="1"/>
  <c r="K4043"/>
  <c r="L4043" s="1"/>
  <c r="K3983"/>
  <c r="L3983" s="1"/>
  <c r="K4044"/>
  <c r="L4044" s="1"/>
  <c r="K4045"/>
  <c r="L4045" s="1"/>
  <c r="K3908"/>
  <c r="L3908" s="1"/>
  <c r="K3909"/>
  <c r="L3909" s="1"/>
  <c r="K3910"/>
  <c r="L3910" s="1"/>
  <c r="K3911"/>
  <c r="L3911" s="1"/>
  <c r="K3912"/>
  <c r="L3912" s="1"/>
  <c r="K3913"/>
  <c r="L3913" s="1"/>
  <c r="K3914"/>
  <c r="L3914" s="1"/>
  <c r="K3694"/>
  <c r="L3694" s="1"/>
  <c r="K3695"/>
  <c r="L3695" s="1"/>
  <c r="K3915"/>
  <c r="L3915" s="1"/>
  <c r="K3916"/>
  <c r="L3916" s="1"/>
  <c r="K3845"/>
  <c r="L3845" s="1"/>
  <c r="K2628"/>
  <c r="L2628" s="1"/>
  <c r="K3917"/>
  <c r="L3917" s="1"/>
  <c r="K3918"/>
  <c r="L3918" s="1"/>
  <c r="K3984"/>
  <c r="L3984" s="1"/>
  <c r="K3744"/>
  <c r="L3744" s="1"/>
  <c r="K3745"/>
  <c r="L3745" s="1"/>
  <c r="K3746"/>
  <c r="L3746" s="1"/>
  <c r="K3747"/>
  <c r="L3747" s="1"/>
  <c r="K3748"/>
  <c r="L3748" s="1"/>
  <c r="K3749"/>
  <c r="L3749" s="1"/>
  <c r="K3750"/>
  <c r="L3750" s="1"/>
  <c r="K3751"/>
  <c r="L3751" s="1"/>
  <c r="K3752"/>
  <c r="L3752" s="1"/>
  <c r="K3674"/>
  <c r="L3674" s="1"/>
  <c r="K3675"/>
  <c r="L3675" s="1"/>
  <c r="K3676"/>
  <c r="L3676" s="1"/>
  <c r="K3696"/>
  <c r="L3696" s="1"/>
  <c r="K3753"/>
  <c r="L3753" s="1"/>
  <c r="K3697"/>
  <c r="L3697" s="1"/>
  <c r="K3698"/>
  <c r="L3698" s="1"/>
  <c r="K3754"/>
  <c r="L3754" s="1"/>
  <c r="K3755"/>
  <c r="L3755" s="1"/>
  <c r="K3756"/>
  <c r="L3756" s="1"/>
  <c r="K3757"/>
  <c r="L3757" s="1"/>
  <c r="K3011"/>
  <c r="L3011" s="1"/>
  <c r="K79"/>
  <c r="L79" s="1"/>
  <c r="K5480"/>
  <c r="L5480" s="1"/>
  <c r="K5481"/>
  <c r="L5481" s="1"/>
  <c r="K3758"/>
  <c r="L3758" s="1"/>
  <c r="K3759"/>
  <c r="L3759" s="1"/>
  <c r="K3760"/>
  <c r="L3760" s="1"/>
  <c r="K5482"/>
  <c r="L5482" s="1"/>
  <c r="K3761"/>
  <c r="L3761" s="1"/>
  <c r="K5798"/>
  <c r="L5798" s="1"/>
  <c r="K5799"/>
  <c r="L5799" s="1"/>
  <c r="K3762"/>
  <c r="L3762" s="1"/>
  <c r="K3763"/>
  <c r="L3763" s="1"/>
  <c r="K3764"/>
  <c r="L3764" s="1"/>
  <c r="K3765"/>
  <c r="L3765" s="1"/>
  <c r="K3766"/>
  <c r="L3766" s="1"/>
  <c r="K3767"/>
  <c r="L3767" s="1"/>
  <c r="K3107"/>
  <c r="L3107" s="1"/>
  <c r="K3768"/>
  <c r="L3768" s="1"/>
  <c r="K3769"/>
  <c r="L3769" s="1"/>
  <c r="K3770"/>
  <c r="L3770" s="1"/>
  <c r="K3771"/>
  <c r="L3771" s="1"/>
  <c r="K3772"/>
  <c r="L3772" s="1"/>
  <c r="K3773"/>
  <c r="L3773" s="1"/>
  <c r="K3672"/>
  <c r="L3672" s="1"/>
  <c r="K3673"/>
  <c r="L3673" s="1"/>
  <c r="K2627"/>
  <c r="L2627" s="1"/>
  <c r="K3774"/>
  <c r="L3774" s="1"/>
  <c r="K3775"/>
  <c r="L3775" s="1"/>
  <c r="K5800"/>
  <c r="L5800" s="1"/>
  <c r="K3776"/>
  <c r="L3776" s="1"/>
  <c r="K5483"/>
  <c r="L5483" s="1"/>
  <c r="K3777"/>
  <c r="L3777" s="1"/>
  <c r="K2506"/>
  <c r="L2506" s="1"/>
  <c r="K2507"/>
  <c r="L2507" s="1"/>
  <c r="K2154"/>
  <c r="L2154" s="1"/>
  <c r="K1737"/>
  <c r="L1737" s="1"/>
  <c r="K1738"/>
  <c r="L1738" s="1"/>
  <c r="K3611"/>
  <c r="L3611" s="1"/>
  <c r="K3612"/>
  <c r="L3612" s="1"/>
  <c r="K2378"/>
  <c r="L2378" s="1"/>
  <c r="K3063"/>
  <c r="L3063" s="1"/>
  <c r="K2321"/>
  <c r="L2321" s="1"/>
  <c r="K2322"/>
  <c r="L2322" s="1"/>
  <c r="K3016"/>
  <c r="L3016" s="1"/>
  <c r="K3039"/>
  <c r="L3039" s="1"/>
  <c r="K3699"/>
  <c r="L3699" s="1"/>
  <c r="K3700"/>
  <c r="L3700" s="1"/>
  <c r="K6173"/>
  <c r="L6173" s="1"/>
  <c r="K3517"/>
  <c r="L3517" s="1"/>
  <c r="K3518"/>
  <c r="L3518" s="1"/>
  <c r="K1264"/>
  <c r="L1264" s="1"/>
  <c r="K1265"/>
  <c r="L1265" s="1"/>
  <c r="K6174"/>
  <c r="L6174" s="1"/>
  <c r="K6175"/>
  <c r="L6175" s="1"/>
  <c r="K6176"/>
  <c r="L6176" s="1"/>
  <c r="K2697"/>
  <c r="L2697" s="1"/>
  <c r="K2698"/>
  <c r="L2698" s="1"/>
  <c r="K2699"/>
  <c r="L2699" s="1"/>
  <c r="K2653"/>
  <c r="L2653" s="1"/>
  <c r="K2654"/>
  <c r="L2654" s="1"/>
  <c r="K2655"/>
  <c r="L2655" s="1"/>
  <c r="K2656"/>
  <c r="L2656" s="1"/>
  <c r="K2673"/>
  <c r="L2673" s="1"/>
  <c r="K2478"/>
  <c r="L2478" s="1"/>
  <c r="K2674"/>
  <c r="L2674" s="1"/>
  <c r="K3012"/>
  <c r="L3012" s="1"/>
  <c r="K3035"/>
  <c r="L3035" s="1"/>
  <c r="K6177"/>
  <c r="L6177" s="1"/>
  <c r="K2330"/>
  <c r="L2330" s="1"/>
  <c r="K6178"/>
  <c r="L6178" s="1"/>
  <c r="K6179"/>
  <c r="L6179" s="1"/>
  <c r="K6180"/>
  <c r="L6180" s="1"/>
  <c r="K3461"/>
  <c r="L3461" s="1"/>
  <c r="K328"/>
  <c r="L328" s="1"/>
  <c r="K3036"/>
  <c r="L3036" s="1"/>
  <c r="K1253"/>
  <c r="L1253" s="1"/>
  <c r="K329"/>
  <c r="L329" s="1"/>
  <c r="K5484"/>
  <c r="L5484" s="1"/>
  <c r="K1254"/>
  <c r="L1254" s="1"/>
  <c r="K1255"/>
  <c r="L1255" s="1"/>
  <c r="K330"/>
  <c r="L330" s="1"/>
  <c r="K331"/>
  <c r="L331" s="1"/>
  <c r="K5485"/>
  <c r="L5485" s="1"/>
  <c r="K6181"/>
  <c r="L6181" s="1"/>
  <c r="K6182"/>
  <c r="L6182" s="1"/>
  <c r="K6183"/>
  <c r="L6183" s="1"/>
  <c r="K3162"/>
  <c r="L3162" s="1"/>
  <c r="K6171"/>
  <c r="L6171" s="1"/>
  <c r="K6172"/>
  <c r="L6172" s="1"/>
  <c r="K2597"/>
  <c r="L2597" s="1"/>
  <c r="K1302"/>
  <c r="L1302" s="1"/>
  <c r="K1303"/>
  <c r="L1303" s="1"/>
  <c r="K3260"/>
  <c r="L3260" s="1"/>
  <c r="K3429"/>
  <c r="L3429" s="1"/>
  <c r="K2209"/>
  <c r="L2209" s="1"/>
  <c r="K1256"/>
  <c r="L1256" s="1"/>
  <c r="K5523"/>
  <c r="L5523" s="1"/>
  <c r="K153"/>
  <c r="L153" s="1"/>
  <c r="K5524"/>
  <c r="L5524" s="1"/>
  <c r="K3108"/>
  <c r="L3108" s="1"/>
  <c r="K5525"/>
  <c r="L5525" s="1"/>
  <c r="K154"/>
  <c r="L154" s="1"/>
  <c r="K6184"/>
  <c r="L6184" s="1"/>
  <c r="K6185"/>
  <c r="L6185" s="1"/>
  <c r="K2182"/>
  <c r="L2182" s="1"/>
  <c r="K24"/>
  <c r="L24" s="1"/>
  <c r="K26"/>
  <c r="L26" s="1"/>
  <c r="K28"/>
  <c r="L28" s="1"/>
  <c r="K25"/>
  <c r="L25" s="1"/>
  <c r="K27"/>
  <c r="L27" s="1"/>
  <c r="K29"/>
  <c r="L29" s="1"/>
  <c r="K5486"/>
  <c r="L5486" s="1"/>
  <c r="K3519"/>
  <c r="L3519" s="1"/>
  <c r="K6186"/>
  <c r="L6186" s="1"/>
  <c r="K6187"/>
  <c r="L6187" s="1"/>
  <c r="K6188"/>
  <c r="L6188" s="1"/>
  <c r="K5526"/>
  <c r="L5526" s="1"/>
  <c r="K5527"/>
  <c r="L5527" s="1"/>
  <c r="K6189"/>
  <c r="L6189" s="1"/>
  <c r="K5528"/>
  <c r="L5528" s="1"/>
  <c r="K2940"/>
  <c r="L2940" s="1"/>
  <c r="K147"/>
  <c r="L147" s="1"/>
  <c r="K5801"/>
  <c r="L5801" s="1"/>
  <c r="K1927"/>
  <c r="L1927" s="1"/>
  <c r="K1928"/>
  <c r="L1928" s="1"/>
  <c r="K1929"/>
  <c r="L1929" s="1"/>
  <c r="K148"/>
  <c r="L148" s="1"/>
  <c r="K2941"/>
  <c r="L2941" s="1"/>
  <c r="K2905"/>
  <c r="L2905" s="1"/>
  <c r="K1166"/>
  <c r="L1166" s="1"/>
  <c r="K2358"/>
  <c r="L2358" s="1"/>
  <c r="K2574"/>
  <c r="L2574" s="1"/>
  <c r="K1971"/>
  <c r="L1971" s="1"/>
  <c r="K2906"/>
  <c r="L2906" s="1"/>
  <c r="K5529"/>
  <c r="L5529" s="1"/>
  <c r="K3520"/>
  <c r="L3520" s="1"/>
  <c r="K3521"/>
  <c r="L3521" s="1"/>
  <c r="K6190"/>
  <c r="L6190" s="1"/>
  <c r="K6191"/>
  <c r="L6191" s="1"/>
  <c r="K6192"/>
  <c r="L6192" s="1"/>
  <c r="K2983"/>
  <c r="L2983" s="1"/>
  <c r="K2984"/>
  <c r="L2984" s="1"/>
  <c r="K6193"/>
  <c r="L6193" s="1"/>
  <c r="K6194"/>
  <c r="L6194" s="1"/>
  <c r="K6195"/>
  <c r="L6195" s="1"/>
  <c r="K6196"/>
  <c r="L6196" s="1"/>
  <c r="K6197"/>
  <c r="L6197" s="1"/>
  <c r="K6198"/>
  <c r="L6198" s="1"/>
  <c r="K6199"/>
  <c r="L6199" s="1"/>
  <c r="K37"/>
  <c r="L37" s="1"/>
  <c r="K5530"/>
  <c r="L5530" s="1"/>
  <c r="K5531"/>
  <c r="L5531" s="1"/>
  <c r="K38"/>
  <c r="L38" s="1"/>
  <c r="K39"/>
  <c r="L39" s="1"/>
  <c r="K1304"/>
  <c r="L1304" s="1"/>
  <c r="K1305"/>
  <c r="L1305" s="1"/>
  <c r="K6200"/>
  <c r="L6200" s="1"/>
  <c r="K5487"/>
  <c r="L5487" s="1"/>
  <c r="K5488"/>
  <c r="L5488" s="1"/>
  <c r="K5489"/>
  <c r="L5489" s="1"/>
  <c r="K5490"/>
  <c r="L5490" s="1"/>
  <c r="K410"/>
  <c r="L410" s="1"/>
  <c r="K6201"/>
  <c r="L6201" s="1"/>
  <c r="K3394"/>
  <c r="L3394" s="1"/>
  <c r="K3395"/>
  <c r="L3395" s="1"/>
  <c r="K3396"/>
  <c r="L3396" s="1"/>
  <c r="K2118"/>
  <c r="L2118" s="1"/>
  <c r="K3522"/>
  <c r="L3522" s="1"/>
  <c r="K5491"/>
  <c r="L5491" s="1"/>
  <c r="K3092"/>
  <c r="L3092" s="1"/>
  <c r="K2132"/>
  <c r="L2132" s="1"/>
  <c r="K2944"/>
  <c r="L2944" s="1"/>
  <c r="K3261"/>
  <c r="L3261" s="1"/>
  <c r="K2294"/>
  <c r="L2294" s="1"/>
  <c r="K2295"/>
  <c r="L2295" s="1"/>
  <c r="K2613"/>
  <c r="L2613" s="1"/>
  <c r="K2916"/>
  <c r="L2916" s="1"/>
  <c r="K6202"/>
  <c r="L6202" s="1"/>
  <c r="K6203"/>
  <c r="L6203" s="1"/>
  <c r="K3347"/>
  <c r="L3347" s="1"/>
  <c r="K3348"/>
  <c r="L3348" s="1"/>
  <c r="K22"/>
  <c r="L22" s="1"/>
  <c r="K23"/>
  <c r="L23" s="1"/>
  <c r="K5532"/>
  <c r="L5532" s="1"/>
  <c r="K5533"/>
  <c r="L5533" s="1"/>
  <c r="K2614"/>
  <c r="L2614" s="1"/>
  <c r="K1873"/>
  <c r="L1873" s="1"/>
  <c r="K6204"/>
  <c r="L6204" s="1"/>
  <c r="K1341"/>
  <c r="L1341" s="1"/>
  <c r="K290"/>
  <c r="L290" s="1"/>
  <c r="K291"/>
  <c r="L291" s="1"/>
  <c r="K2883"/>
  <c r="L2883" s="1"/>
  <c r="K2884"/>
  <c r="L2884" s="1"/>
  <c r="K6205"/>
  <c r="L6205" s="1"/>
  <c r="K6206"/>
  <c r="L6206" s="1"/>
  <c r="K6207"/>
  <c r="L6207" s="1"/>
  <c r="K6208"/>
  <c r="L6208" s="1"/>
  <c r="K6209"/>
  <c r="L6209" s="1"/>
  <c r="K2426"/>
  <c r="L2426" s="1"/>
  <c r="K271"/>
  <c r="L271" s="1"/>
  <c r="K195"/>
  <c r="L195" s="1"/>
  <c r="K196"/>
  <c r="L196" s="1"/>
  <c r="K2359"/>
  <c r="L2359" s="1"/>
  <c r="K253"/>
  <c r="L253" s="1"/>
  <c r="K254"/>
  <c r="L254" s="1"/>
  <c r="K2885"/>
  <c r="L2885" s="1"/>
  <c r="K5534"/>
  <c r="L5534" s="1"/>
  <c r="K5535"/>
  <c r="L5535" s="1"/>
  <c r="K1224"/>
  <c r="L1224" s="1"/>
  <c r="K245"/>
  <c r="L245" s="1"/>
  <c r="K246"/>
  <c r="L246" s="1"/>
  <c r="K3007"/>
  <c r="L3007" s="1"/>
  <c r="K247"/>
  <c r="L247" s="1"/>
  <c r="K248"/>
  <c r="L248" s="1"/>
  <c r="K2033"/>
  <c r="L2033" s="1"/>
  <c r="K159"/>
  <c r="L159" s="1"/>
  <c r="K160"/>
  <c r="L160" s="1"/>
  <c r="K161"/>
  <c r="L161" s="1"/>
  <c r="K162"/>
  <c r="L162" s="1"/>
  <c r="K1205"/>
  <c r="L1205" s="1"/>
  <c r="K1206"/>
  <c r="L1206" s="1"/>
  <c r="K163"/>
  <c r="L163" s="1"/>
  <c r="K1855"/>
  <c r="L1855" s="1"/>
  <c r="K2496"/>
  <c r="L2496" s="1"/>
  <c r="K2497"/>
  <c r="L2497" s="1"/>
  <c r="K1856"/>
  <c r="L1856" s="1"/>
  <c r="K5536"/>
  <c r="L5536" s="1"/>
  <c r="K5537"/>
  <c r="L5537" s="1"/>
  <c r="K1857"/>
  <c r="L1857" s="1"/>
  <c r="K1858"/>
  <c r="L1858" s="1"/>
  <c r="K292"/>
  <c r="L292" s="1"/>
  <c r="K3064"/>
  <c r="L3064" s="1"/>
  <c r="K3065"/>
  <c r="L3065" s="1"/>
  <c r="K2508"/>
  <c r="L2508" s="1"/>
  <c r="K399"/>
  <c r="L399" s="1"/>
  <c r="K6168"/>
  <c r="L6168" s="1"/>
  <c r="K1282"/>
  <c r="L1282" s="1"/>
  <c r="K3462"/>
  <c r="L3462" s="1"/>
  <c r="K6210"/>
  <c r="L6210" s="1"/>
  <c r="K6211"/>
  <c r="L6211" s="1"/>
  <c r="K6212"/>
  <c r="L6212" s="1"/>
  <c r="K2580"/>
  <c r="L2580" s="1"/>
  <c r="K2581"/>
  <c r="L2581" s="1"/>
  <c r="K2945"/>
  <c r="L2945" s="1"/>
  <c r="K2582"/>
  <c r="L2582" s="1"/>
  <c r="K2583"/>
  <c r="L2583" s="1"/>
  <c r="K1167"/>
  <c r="L1167" s="1"/>
  <c r="K1168"/>
  <c r="L1168" s="1"/>
  <c r="K293"/>
  <c r="L293" s="1"/>
  <c r="K6213"/>
  <c r="L6213" s="1"/>
  <c r="K6214"/>
  <c r="L6214" s="1"/>
  <c r="K6215"/>
  <c r="L6215" s="1"/>
  <c r="K3117"/>
  <c r="L3117" s="1"/>
  <c r="K5538"/>
  <c r="L5538" s="1"/>
  <c r="K5539"/>
  <c r="L5539" s="1"/>
  <c r="K2296"/>
  <c r="L2296" s="1"/>
  <c r="K2448"/>
  <c r="L2448" s="1"/>
  <c r="K2449"/>
  <c r="L2449" s="1"/>
  <c r="K2411"/>
  <c r="L2411" s="1"/>
  <c r="K2412"/>
  <c r="L2412" s="1"/>
  <c r="K6216"/>
  <c r="L6216" s="1"/>
  <c r="K2907"/>
  <c r="L2907" s="1"/>
  <c r="K2908"/>
  <c r="L2908" s="1"/>
  <c r="K2164"/>
  <c r="L2164" s="1"/>
  <c r="K1306"/>
  <c r="L1306" s="1"/>
  <c r="K1307"/>
  <c r="L1307" s="1"/>
  <c r="K1169"/>
  <c r="L1169" s="1"/>
  <c r="K1170"/>
  <c r="L1170" s="1"/>
  <c r="K1171"/>
  <c r="L1171" s="1"/>
  <c r="K3302"/>
  <c r="L3302" s="1"/>
  <c r="K6217"/>
  <c r="L6217" s="1"/>
  <c r="K2360"/>
  <c r="L2360" s="1"/>
  <c r="K6218"/>
  <c r="L6218" s="1"/>
  <c r="K6219"/>
  <c r="L6219" s="1"/>
  <c r="K6220"/>
  <c r="L6220" s="1"/>
  <c r="K3523"/>
  <c r="L3523" s="1"/>
  <c r="K3524"/>
  <c r="L3524" s="1"/>
  <c r="K6221"/>
  <c r="L6221" s="1"/>
  <c r="K6222"/>
  <c r="L6222" s="1"/>
  <c r="K6223"/>
  <c r="L6223" s="1"/>
  <c r="K6224"/>
  <c r="L6224" s="1"/>
  <c r="K2331"/>
  <c r="L2331" s="1"/>
  <c r="K2585"/>
  <c r="L2585" s="1"/>
  <c r="K2586"/>
  <c r="L2586" s="1"/>
  <c r="K6225"/>
  <c r="L6225" s="1"/>
  <c r="K2771"/>
  <c r="L2771" s="1"/>
  <c r="K3591"/>
  <c r="L3591" s="1"/>
  <c r="K3592"/>
  <c r="L3592" s="1"/>
  <c r="K2772"/>
  <c r="L2772" s="1"/>
  <c r="K53"/>
  <c r="L53" s="1"/>
  <c r="K54"/>
  <c r="L54" s="1"/>
  <c r="K2361"/>
  <c r="L2361" s="1"/>
  <c r="K2362"/>
  <c r="L2362" s="1"/>
  <c r="K2917"/>
  <c r="L2917" s="1"/>
  <c r="K1153"/>
  <c r="L1153" s="1"/>
  <c r="K5540"/>
  <c r="L5540" s="1"/>
  <c r="K5492"/>
  <c r="L5492" s="1"/>
  <c r="K5541"/>
  <c r="L5541" s="1"/>
  <c r="K5493"/>
  <c r="L5493" s="1"/>
  <c r="K5494"/>
  <c r="L5494" s="1"/>
  <c r="K2108"/>
  <c r="L2108" s="1"/>
  <c r="K2379"/>
  <c r="L2379" s="1"/>
  <c r="K2112"/>
  <c r="L2112" s="1"/>
  <c r="K2109"/>
  <c r="L2109" s="1"/>
  <c r="K1837"/>
  <c r="L1837" s="1"/>
  <c r="K1838"/>
  <c r="L1838" s="1"/>
  <c r="K2113"/>
  <c r="L2113" s="1"/>
  <c r="K2114"/>
  <c r="L2114" s="1"/>
  <c r="K3613"/>
  <c r="L3613" s="1"/>
  <c r="K2115"/>
  <c r="L2115" s="1"/>
  <c r="K3593"/>
  <c r="L3593" s="1"/>
  <c r="K6226"/>
  <c r="L6226" s="1"/>
  <c r="K6227"/>
  <c r="L6227" s="1"/>
  <c r="K6228"/>
  <c r="L6228" s="1"/>
  <c r="K6229"/>
  <c r="L6229" s="1"/>
  <c r="K3118"/>
  <c r="L3118" s="1"/>
  <c r="K1839"/>
  <c r="L1839" s="1"/>
  <c r="K1840"/>
  <c r="L1840" s="1"/>
  <c r="K3119"/>
  <c r="L3119" s="1"/>
  <c r="K3262"/>
  <c r="L3262" s="1"/>
  <c r="K1841"/>
  <c r="L1841" s="1"/>
  <c r="K3594"/>
  <c r="L3594" s="1"/>
  <c r="K2159"/>
  <c r="L2159" s="1"/>
  <c r="K2160"/>
  <c r="L2160" s="1"/>
  <c r="K3525"/>
  <c r="L3525" s="1"/>
  <c r="K3526"/>
  <c r="L3526" s="1"/>
  <c r="K55"/>
  <c r="L55" s="1"/>
  <c r="K56"/>
  <c r="L56" s="1"/>
  <c r="K1990"/>
  <c r="L1990" s="1"/>
  <c r="K2116"/>
  <c r="L2116" s="1"/>
  <c r="K1843"/>
  <c r="L1843" s="1"/>
  <c r="K3233"/>
  <c r="L3233" s="1"/>
  <c r="K2119"/>
  <c r="L2119" s="1"/>
  <c r="K2120"/>
  <c r="L2120" s="1"/>
  <c r="K6230"/>
  <c r="L6230" s="1"/>
  <c r="K1844"/>
  <c r="L1844" s="1"/>
  <c r="K2813"/>
  <c r="L2813" s="1"/>
  <c r="K6231"/>
  <c r="L6231" s="1"/>
  <c r="K2814"/>
  <c r="L2814" s="1"/>
  <c r="K2815"/>
  <c r="L2815" s="1"/>
  <c r="K6232"/>
  <c r="L6232" s="1"/>
  <c r="K2816"/>
  <c r="L2816" s="1"/>
  <c r="K2405"/>
  <c r="L2405" s="1"/>
  <c r="K1140"/>
  <c r="L1140" s="1"/>
  <c r="K3245"/>
  <c r="L3245" s="1"/>
  <c r="K3246"/>
  <c r="L3246" s="1"/>
  <c r="K1859"/>
  <c r="L1859" s="1"/>
  <c r="K3614"/>
  <c r="L3614" s="1"/>
  <c r="K2155"/>
  <c r="L2155" s="1"/>
  <c r="K6233"/>
  <c r="L6233" s="1"/>
  <c r="K3397"/>
  <c r="L3397" s="1"/>
  <c r="K3398"/>
  <c r="L3398" s="1"/>
  <c r="K126"/>
  <c r="L126" s="1"/>
  <c r="K2165"/>
  <c r="L2165" s="1"/>
  <c r="K2598"/>
  <c r="L2598" s="1"/>
  <c r="K6234"/>
  <c r="L6234" s="1"/>
  <c r="K6235"/>
  <c r="L6235" s="1"/>
  <c r="K2985"/>
  <c r="L2985" s="1"/>
  <c r="K2788"/>
  <c r="L2788" s="1"/>
  <c r="K5802"/>
  <c r="L5802" s="1"/>
  <c r="K3527"/>
  <c r="L3527" s="1"/>
  <c r="K3528"/>
  <c r="L3528" s="1"/>
  <c r="K1842"/>
  <c r="L1842" s="1"/>
  <c r="K2404"/>
  <c r="L2404" s="1"/>
  <c r="K2332"/>
  <c r="L2332" s="1"/>
  <c r="K2333"/>
  <c r="L2333" s="1"/>
  <c r="K3013"/>
  <c r="L3013" s="1"/>
  <c r="K3014"/>
  <c r="L3014" s="1"/>
  <c r="K2334"/>
  <c r="L2334" s="1"/>
  <c r="K6236"/>
  <c r="L6236" s="1"/>
  <c r="K3450"/>
  <c r="L3450" s="1"/>
  <c r="K3451"/>
  <c r="L3451" s="1"/>
  <c r="K6237"/>
  <c r="L6237" s="1"/>
  <c r="K3452"/>
  <c r="L3452" s="1"/>
  <c r="K3453"/>
  <c r="L3453" s="1"/>
  <c r="K6238"/>
  <c r="L6238" s="1"/>
  <c r="K6239"/>
  <c r="L6239" s="1"/>
  <c r="K6240"/>
  <c r="L6240" s="1"/>
  <c r="K1820"/>
  <c r="L1820" s="1"/>
  <c r="K3247"/>
  <c r="L3247" s="1"/>
  <c r="K3248"/>
  <c r="L3248" s="1"/>
  <c r="K1860"/>
  <c r="L1860" s="1"/>
  <c r="K2830"/>
  <c r="L2830" s="1"/>
  <c r="K2831"/>
  <c r="L2831" s="1"/>
  <c r="K1330"/>
  <c r="L1330" s="1"/>
  <c r="K1331"/>
  <c r="L1331" s="1"/>
  <c r="K1332"/>
  <c r="L1332" s="1"/>
  <c r="K1239"/>
  <c r="L1239" s="1"/>
  <c r="K2152"/>
  <c r="L2152" s="1"/>
  <c r="K2153"/>
  <c r="L2153" s="1"/>
  <c r="K3263"/>
  <c r="L3263" s="1"/>
  <c r="K6241"/>
  <c r="L6241" s="1"/>
  <c r="K6242"/>
  <c r="L6242" s="1"/>
  <c r="K235"/>
  <c r="L235" s="1"/>
  <c r="K1874"/>
  <c r="L1874" s="1"/>
  <c r="K3017"/>
  <c r="L3017" s="1"/>
  <c r="K6243"/>
  <c r="L6243" s="1"/>
  <c r="K6244"/>
  <c r="L6244" s="1"/>
  <c r="K3040"/>
  <c r="L3040" s="1"/>
  <c r="K3463"/>
  <c r="L3463" s="1"/>
  <c r="K3464"/>
  <c r="L3464" s="1"/>
  <c r="K3264"/>
  <c r="L3264" s="1"/>
  <c r="K3265"/>
  <c r="L3265" s="1"/>
  <c r="K2121"/>
  <c r="L2121" s="1"/>
  <c r="K2122"/>
  <c r="L2122" s="1"/>
  <c r="K2123"/>
  <c r="L2123" s="1"/>
  <c r="K1991"/>
  <c r="L1991" s="1"/>
  <c r="K1992"/>
  <c r="L1992" s="1"/>
  <c r="K1993"/>
  <c r="L1993" s="1"/>
  <c r="K1994"/>
  <c r="L1994" s="1"/>
  <c r="K1995"/>
  <c r="L1995" s="1"/>
  <c r="K425"/>
  <c r="L425" s="1"/>
  <c r="K2657"/>
  <c r="L2657" s="1"/>
  <c r="K2658"/>
  <c r="L2658" s="1"/>
  <c r="K6245"/>
  <c r="L6245" s="1"/>
  <c r="K6246"/>
  <c r="L6246" s="1"/>
  <c r="K5495"/>
  <c r="L5495" s="1"/>
  <c r="K5496"/>
  <c r="L5496" s="1"/>
  <c r="K431"/>
  <c r="L431" s="1"/>
  <c r="K2946"/>
  <c r="L2946" s="1"/>
  <c r="K2947"/>
  <c r="L2947" s="1"/>
  <c r="K182"/>
  <c r="L182" s="1"/>
  <c r="K1333"/>
  <c r="L1333" s="1"/>
  <c r="K1334"/>
  <c r="L1334" s="1"/>
  <c r="K255"/>
  <c r="L255" s="1"/>
  <c r="K3399"/>
  <c r="L3399" s="1"/>
  <c r="K3249"/>
  <c r="L3249" s="1"/>
  <c r="K3250"/>
  <c r="L3250" s="1"/>
  <c r="K3400"/>
  <c r="L3400" s="1"/>
  <c r="K6247"/>
  <c r="L6247" s="1"/>
  <c r="K6248"/>
  <c r="L6248" s="1"/>
  <c r="K6249"/>
  <c r="L6249" s="1"/>
  <c r="K6250"/>
  <c r="L6250" s="1"/>
  <c r="K6251"/>
  <c r="L6251" s="1"/>
  <c r="K2413"/>
  <c r="L2413" s="1"/>
  <c r="K6252"/>
  <c r="L6252" s="1"/>
  <c r="K173"/>
  <c r="L173" s="1"/>
  <c r="K174"/>
  <c r="L174" s="1"/>
  <c r="K2346"/>
  <c r="L2346" s="1"/>
  <c r="K2347"/>
  <c r="L2347" s="1"/>
  <c r="K3266"/>
  <c r="L3266" s="1"/>
  <c r="K3267"/>
  <c r="L3267" s="1"/>
  <c r="K6253"/>
  <c r="L6253" s="1"/>
  <c r="K6254"/>
  <c r="L6254" s="1"/>
  <c r="K1405"/>
  <c r="L1405" s="1"/>
  <c r="K1406"/>
  <c r="L1406" s="1"/>
  <c r="K3615"/>
  <c r="L3615" s="1"/>
  <c r="K3616"/>
  <c r="L3616" s="1"/>
  <c r="K3617"/>
  <c r="L3617" s="1"/>
  <c r="K3618"/>
  <c r="L3618" s="1"/>
  <c r="K6255"/>
  <c r="L6255" s="1"/>
  <c r="K6256"/>
  <c r="L6256" s="1"/>
  <c r="K1322"/>
  <c r="L1322" s="1"/>
  <c r="K1323"/>
  <c r="L1323" s="1"/>
  <c r="K1141"/>
  <c r="L1141" s="1"/>
  <c r="K249"/>
  <c r="L249" s="1"/>
  <c r="K250"/>
  <c r="L250" s="1"/>
  <c r="K1197"/>
  <c r="L1197" s="1"/>
  <c r="K3018"/>
  <c r="L3018" s="1"/>
  <c r="K3019"/>
  <c r="L3019" s="1"/>
  <c r="K1996"/>
  <c r="L1996" s="1"/>
  <c r="K1997"/>
  <c r="L1997" s="1"/>
  <c r="K5542"/>
  <c r="L5542" s="1"/>
  <c r="K5543"/>
  <c r="L5543" s="1"/>
  <c r="K2335"/>
  <c r="L2335" s="1"/>
  <c r="K432"/>
  <c r="L432" s="1"/>
  <c r="K2474"/>
  <c r="L2474" s="1"/>
  <c r="K2475"/>
  <c r="L2475" s="1"/>
  <c r="K2336"/>
  <c r="L2336" s="1"/>
  <c r="K5544"/>
  <c r="L5544" s="1"/>
  <c r="K5545"/>
  <c r="L5545" s="1"/>
  <c r="K6257"/>
  <c r="L6257" s="1"/>
  <c r="K6258"/>
  <c r="L6258" s="1"/>
  <c r="K6259"/>
  <c r="L6259" s="1"/>
  <c r="K2679"/>
  <c r="L2679" s="1"/>
  <c r="K2680"/>
  <c r="L2680" s="1"/>
  <c r="K6260"/>
  <c r="L6260" s="1"/>
  <c r="K6261"/>
  <c r="L6261" s="1"/>
  <c r="K149"/>
  <c r="L149" s="1"/>
  <c r="K443"/>
  <c r="L443" s="1"/>
  <c r="K3349"/>
  <c r="L3349" s="1"/>
  <c r="K3350"/>
  <c r="L3350" s="1"/>
  <c r="K2773"/>
  <c r="L2773" s="1"/>
  <c r="K2681"/>
  <c r="L2681" s="1"/>
  <c r="K2682"/>
  <c r="L2682" s="1"/>
  <c r="K2774"/>
  <c r="L2774" s="1"/>
  <c r="K2683"/>
  <c r="L2683" s="1"/>
  <c r="K2684"/>
  <c r="L2684" s="1"/>
  <c r="K1935"/>
  <c r="L1935" s="1"/>
  <c r="K444"/>
  <c r="L444" s="1"/>
  <c r="K445"/>
  <c r="L445" s="1"/>
  <c r="K2482"/>
  <c r="L2482" s="1"/>
  <c r="K6262"/>
  <c r="L6262" s="1"/>
  <c r="K2970"/>
  <c r="L2970" s="1"/>
  <c r="K2971"/>
  <c r="L2971" s="1"/>
  <c r="K6263"/>
  <c r="L6263" s="1"/>
  <c r="K6264"/>
  <c r="L6264" s="1"/>
  <c r="K2972"/>
  <c r="L2972" s="1"/>
  <c r="K2973"/>
  <c r="L2973" s="1"/>
  <c r="K2348"/>
  <c r="L2348" s="1"/>
  <c r="K332"/>
  <c r="L332" s="1"/>
  <c r="K333"/>
  <c r="L333" s="1"/>
  <c r="K2986"/>
  <c r="L2986" s="1"/>
  <c r="K6265"/>
  <c r="L6265" s="1"/>
  <c r="K6266"/>
  <c r="L6266" s="1"/>
  <c r="K2427"/>
  <c r="L2427" s="1"/>
  <c r="K2619"/>
  <c r="L2619" s="1"/>
  <c r="K2476"/>
  <c r="L2476" s="1"/>
  <c r="K2477"/>
  <c r="L2477" s="1"/>
  <c r="K3303"/>
  <c r="L3303" s="1"/>
  <c r="K3304"/>
  <c r="L3304" s="1"/>
  <c r="K6267"/>
  <c r="L6267" s="1"/>
  <c r="K6268"/>
  <c r="L6268" s="1"/>
  <c r="K2886"/>
  <c r="L2886" s="1"/>
  <c r="K2887"/>
  <c r="L2887" s="1"/>
  <c r="K5803"/>
  <c r="L5803" s="1"/>
  <c r="K6269"/>
  <c r="L6269" s="1"/>
  <c r="K6270"/>
  <c r="L6270" s="1"/>
  <c r="K2700"/>
  <c r="L2700" s="1"/>
  <c r="K433"/>
  <c r="L433" s="1"/>
  <c r="K3242"/>
  <c r="L3242" s="1"/>
  <c r="K2701"/>
  <c r="L2701" s="1"/>
  <c r="K2702"/>
  <c r="L2702" s="1"/>
  <c r="K2987"/>
  <c r="L2987" s="1"/>
  <c r="K2988"/>
  <c r="L2988" s="1"/>
  <c r="K1107"/>
  <c r="L1107" s="1"/>
  <c r="K1108"/>
  <c r="L1108" s="1"/>
  <c r="K2535"/>
  <c r="L2535" s="1"/>
  <c r="K1109"/>
  <c r="L1109" s="1"/>
  <c r="K1110"/>
  <c r="L1110" s="1"/>
  <c r="K2536"/>
  <c r="L2536" s="1"/>
  <c r="K5546"/>
  <c r="L5546" s="1"/>
  <c r="K5547"/>
  <c r="L5547" s="1"/>
  <c r="K2483"/>
  <c r="L2483" s="1"/>
  <c r="K2484"/>
  <c r="L2484" s="1"/>
  <c r="K1283"/>
  <c r="L1283" s="1"/>
  <c r="K1284"/>
  <c r="L1284" s="1"/>
  <c r="K1285"/>
  <c r="L1285" s="1"/>
  <c r="K2450"/>
  <c r="L2450" s="1"/>
  <c r="K2451"/>
  <c r="L2451" s="1"/>
  <c r="K5548"/>
  <c r="L5548" s="1"/>
  <c r="K5549"/>
  <c r="L5549" s="1"/>
  <c r="K1124"/>
  <c r="L1124" s="1"/>
  <c r="K5550"/>
  <c r="L5550" s="1"/>
  <c r="K5551"/>
  <c r="L5551" s="1"/>
  <c r="K1125"/>
  <c r="L1125" s="1"/>
  <c r="K2867"/>
  <c r="L2867" s="1"/>
  <c r="K2868"/>
  <c r="L2868" s="1"/>
  <c r="K3305"/>
  <c r="L3305" s="1"/>
  <c r="K2110"/>
  <c r="L2110" s="1"/>
  <c r="K2111"/>
  <c r="L2111" s="1"/>
  <c r="K3306"/>
  <c r="L3306" s="1"/>
  <c r="K6271"/>
  <c r="L6271" s="1"/>
  <c r="K6272"/>
  <c r="L6272" s="1"/>
  <c r="K6273"/>
  <c r="L6273" s="1"/>
  <c r="K6274"/>
  <c r="L6274" s="1"/>
  <c r="K6275"/>
  <c r="L6275" s="1"/>
  <c r="K3293"/>
  <c r="L3293" s="1"/>
  <c r="K2918"/>
  <c r="L2918" s="1"/>
  <c r="K6276"/>
  <c r="L6276" s="1"/>
  <c r="K6277"/>
  <c r="L6277" s="1"/>
  <c r="K197"/>
  <c r="L197" s="1"/>
  <c r="K198"/>
  <c r="L198" s="1"/>
  <c r="K3328"/>
  <c r="L3328" s="1"/>
  <c r="K3329"/>
  <c r="L3329" s="1"/>
  <c r="K6278"/>
  <c r="L6278" s="1"/>
  <c r="K6279"/>
  <c r="L6279" s="1"/>
  <c r="K6280"/>
  <c r="L6280" s="1"/>
  <c r="K138"/>
  <c r="L138" s="1"/>
  <c r="K139"/>
  <c r="L139" s="1"/>
  <c r="K2395"/>
  <c r="L2395" s="1"/>
  <c r="K2210"/>
  <c r="L2210" s="1"/>
  <c r="K2211"/>
  <c r="L2211" s="1"/>
  <c r="K2485"/>
  <c r="L2485" s="1"/>
  <c r="K5497"/>
  <c r="L5497" s="1"/>
  <c r="K5498"/>
  <c r="L5498" s="1"/>
  <c r="K5499"/>
  <c r="L5499" s="1"/>
  <c r="K5500"/>
  <c r="L5500" s="1"/>
  <c r="K3420"/>
  <c r="L3420" s="1"/>
  <c r="K2888"/>
  <c r="L2888" s="1"/>
  <c r="K2889"/>
  <c r="L2889" s="1"/>
  <c r="K2869"/>
  <c r="L2869" s="1"/>
  <c r="K2870"/>
  <c r="L2870" s="1"/>
  <c r="K2890"/>
  <c r="L2890" s="1"/>
  <c r="K2871"/>
  <c r="L2871" s="1"/>
  <c r="K2872"/>
  <c r="L2872" s="1"/>
  <c r="K2891"/>
  <c r="L2891" s="1"/>
  <c r="K2873"/>
  <c r="L2873" s="1"/>
  <c r="K2874"/>
  <c r="L2874" s="1"/>
  <c r="K2892"/>
  <c r="L2892" s="1"/>
  <c r="K3089"/>
  <c r="L3089" s="1"/>
  <c r="K3090"/>
  <c r="L3090" s="1"/>
  <c r="K3619"/>
  <c r="L3619" s="1"/>
  <c r="K5552"/>
  <c r="L5552" s="1"/>
  <c r="K5553"/>
  <c r="L5553" s="1"/>
  <c r="K3620"/>
  <c r="L3620" s="1"/>
  <c r="K3621"/>
  <c r="L3621" s="1"/>
  <c r="K2989"/>
  <c r="L2989" s="1"/>
  <c r="K2990"/>
  <c r="L2990" s="1"/>
  <c r="K2991"/>
  <c r="L2991" s="1"/>
  <c r="K2893"/>
  <c r="L2893" s="1"/>
  <c r="K3093"/>
  <c r="L3093" s="1"/>
  <c r="K2537"/>
  <c r="L2537" s="1"/>
  <c r="K2538"/>
  <c r="L2538" s="1"/>
  <c r="K1875"/>
  <c r="L1875" s="1"/>
  <c r="K1876"/>
  <c r="L1876" s="1"/>
  <c r="K1877"/>
  <c r="L1877" s="1"/>
  <c r="K2034"/>
  <c r="L2034" s="1"/>
  <c r="K2091"/>
  <c r="L2091" s="1"/>
  <c r="K2133"/>
  <c r="L2133" s="1"/>
  <c r="K171"/>
  <c r="L171" s="1"/>
  <c r="K6281"/>
  <c r="L6281" s="1"/>
  <c r="K1821"/>
  <c r="L1821" s="1"/>
  <c r="K1822"/>
  <c r="L1822" s="1"/>
  <c r="K5554"/>
  <c r="L5554" s="1"/>
  <c r="K5555"/>
  <c r="L5555" s="1"/>
  <c r="K1823"/>
  <c r="L1823" s="1"/>
  <c r="K2992"/>
  <c r="L2992" s="1"/>
  <c r="K2993"/>
  <c r="L2993" s="1"/>
  <c r="K5556"/>
  <c r="L5556" s="1"/>
  <c r="K5557"/>
  <c r="L5557" s="1"/>
  <c r="K3163"/>
  <c r="L3163" s="1"/>
  <c r="K3164"/>
  <c r="L3164" s="1"/>
  <c r="K3041"/>
  <c r="L3041" s="1"/>
  <c r="K3042"/>
  <c r="L3042" s="1"/>
  <c r="K6282"/>
  <c r="L6282" s="1"/>
  <c r="K6283"/>
  <c r="L6283" s="1"/>
  <c r="K3444"/>
  <c r="L3444" s="1"/>
  <c r="K2428"/>
  <c r="L2428" s="1"/>
  <c r="K5558"/>
  <c r="L5558" s="1"/>
  <c r="K5559"/>
  <c r="L5559" s="1"/>
  <c r="K6284"/>
  <c r="L6284" s="1"/>
  <c r="K6285"/>
  <c r="L6285" s="1"/>
  <c r="K6286"/>
  <c r="L6286" s="1"/>
  <c r="K6287"/>
  <c r="L6287" s="1"/>
  <c r="K6288"/>
  <c r="L6288" s="1"/>
  <c r="K5560"/>
  <c r="L5560" s="1"/>
  <c r="K5561"/>
  <c r="L5561" s="1"/>
  <c r="K2703"/>
  <c r="L2703" s="1"/>
  <c r="K5562"/>
  <c r="L5562" s="1"/>
  <c r="K5563"/>
  <c r="L5563" s="1"/>
  <c r="K2704"/>
  <c r="L2704" s="1"/>
  <c r="K3208"/>
  <c r="L3208" s="1"/>
  <c r="K3209"/>
  <c r="L3209" s="1"/>
  <c r="K5804"/>
  <c r="L5804" s="1"/>
  <c r="K2633"/>
  <c r="L2633" s="1"/>
  <c r="K2634"/>
  <c r="L2634" s="1"/>
  <c r="K2705"/>
  <c r="L2705" s="1"/>
  <c r="K3141"/>
  <c r="L3141" s="1"/>
  <c r="K3142"/>
  <c r="L3142" s="1"/>
  <c r="K2706"/>
  <c r="L2706" s="1"/>
  <c r="K2707"/>
  <c r="L2707" s="1"/>
  <c r="K5479"/>
  <c r="L5479" s="1"/>
  <c r="K2708"/>
  <c r="L2708" s="1"/>
  <c r="K2587"/>
  <c r="L2587" s="1"/>
  <c r="K2588"/>
  <c r="L2588" s="1"/>
  <c r="K2349"/>
  <c r="L2349" s="1"/>
  <c r="K2350"/>
  <c r="L2350" s="1"/>
  <c r="K3120"/>
  <c r="L3120" s="1"/>
  <c r="K3121"/>
  <c r="L3121" s="1"/>
  <c r="K2589"/>
  <c r="L2589" s="1"/>
  <c r="K2590"/>
  <c r="L2590" s="1"/>
  <c r="K6289"/>
  <c r="L6289" s="1"/>
  <c r="K6290"/>
  <c r="L6290" s="1"/>
  <c r="K6291"/>
  <c r="L6291" s="1"/>
  <c r="K6292"/>
  <c r="L6292" s="1"/>
  <c r="K6293"/>
  <c r="L6293" s="1"/>
  <c r="K2637"/>
  <c r="L2637" s="1"/>
  <c r="K318"/>
  <c r="L318" s="1"/>
  <c r="K319"/>
  <c r="L319" s="1"/>
  <c r="K3465"/>
  <c r="L3465" s="1"/>
  <c r="K3466"/>
  <c r="L3466" s="1"/>
  <c r="K2297"/>
  <c r="L2297" s="1"/>
  <c r="K2298"/>
  <c r="L2298" s="1"/>
  <c r="K2299"/>
  <c r="L2299" s="1"/>
  <c r="K3210"/>
  <c r="L3210" s="1"/>
  <c r="K2212"/>
  <c r="L2212" s="1"/>
  <c r="K2213"/>
  <c r="L2213" s="1"/>
  <c r="K3165"/>
  <c r="L3165" s="1"/>
  <c r="K3166"/>
  <c r="L3166" s="1"/>
  <c r="K3167"/>
  <c r="L3167" s="1"/>
  <c r="K3168"/>
  <c r="L3168" s="1"/>
  <c r="K3169"/>
  <c r="L3169" s="1"/>
  <c r="K3143"/>
  <c r="L3143" s="1"/>
  <c r="K3144"/>
  <c r="L3144" s="1"/>
  <c r="K400"/>
  <c r="L400" s="1"/>
  <c r="K3145"/>
  <c r="L3145" s="1"/>
  <c r="K3146"/>
  <c r="L3146" s="1"/>
  <c r="K6294"/>
  <c r="L6294" s="1"/>
  <c r="K3147"/>
  <c r="L3147" s="1"/>
  <c r="K3148"/>
  <c r="L3148" s="1"/>
  <c r="K6295"/>
  <c r="L6295" s="1"/>
  <c r="K183"/>
  <c r="L183" s="1"/>
  <c r="K5564"/>
  <c r="L5564" s="1"/>
  <c r="K5565"/>
  <c r="L5565" s="1"/>
  <c r="K184"/>
  <c r="L184" s="1"/>
  <c r="K185"/>
  <c r="L185" s="1"/>
  <c r="K2974"/>
  <c r="L2974" s="1"/>
  <c r="K2975"/>
  <c r="L2975" s="1"/>
  <c r="K1998"/>
  <c r="L1998" s="1"/>
  <c r="K1999"/>
  <c r="L1999" s="1"/>
  <c r="K2000"/>
  <c r="L2000" s="1"/>
  <c r="K334"/>
  <c r="L334" s="1"/>
  <c r="K335"/>
  <c r="L335" s="1"/>
  <c r="K6296"/>
  <c r="L6296" s="1"/>
  <c r="K2124"/>
  <c r="L2124" s="1"/>
  <c r="K2125"/>
  <c r="L2125" s="1"/>
  <c r="K2380"/>
  <c r="L2380" s="1"/>
  <c r="K1342"/>
  <c r="L1342" s="1"/>
  <c r="K1343"/>
  <c r="L1343" s="1"/>
  <c r="K1344"/>
  <c r="L1344" s="1"/>
  <c r="K3622"/>
  <c r="L3622" s="1"/>
  <c r="K2976"/>
  <c r="L2976" s="1"/>
  <c r="K2977"/>
  <c r="L2977" s="1"/>
  <c r="K3623"/>
  <c r="L3623" s="1"/>
  <c r="K2709"/>
  <c r="L2709" s="1"/>
  <c r="K2710"/>
  <c r="L2710" s="1"/>
  <c r="K3624"/>
  <c r="L3624" s="1"/>
  <c r="K3625"/>
  <c r="L3625" s="1"/>
  <c r="K1913"/>
  <c r="L1913" s="1"/>
  <c r="K1914"/>
  <c r="L1914" s="1"/>
  <c r="K236"/>
  <c r="L236" s="1"/>
  <c r="K237"/>
  <c r="L237" s="1"/>
  <c r="K6297"/>
  <c r="L6297" s="1"/>
  <c r="K2994"/>
  <c r="L2994" s="1"/>
  <c r="K2995"/>
  <c r="L2995" s="1"/>
  <c r="K6298"/>
  <c r="L6298" s="1"/>
  <c r="K446"/>
  <c r="L446" s="1"/>
  <c r="K447"/>
  <c r="L447" s="1"/>
  <c r="K448"/>
  <c r="L448" s="1"/>
  <c r="K1266"/>
  <c r="L1266" s="1"/>
  <c r="K1267"/>
  <c r="L1267" s="1"/>
  <c r="K6299"/>
  <c r="L6299" s="1"/>
  <c r="K3372"/>
  <c r="L3372" s="1"/>
  <c r="K6300"/>
  <c r="L6300" s="1"/>
  <c r="K6301"/>
  <c r="L6301" s="1"/>
  <c r="K6302"/>
  <c r="L6302" s="1"/>
  <c r="K6303"/>
  <c r="L6303" s="1"/>
  <c r="K6304"/>
  <c r="L6304" s="1"/>
  <c r="K2996"/>
  <c r="L2996" s="1"/>
  <c r="K2997"/>
  <c r="L2997" s="1"/>
  <c r="K6305"/>
  <c r="L6305" s="1"/>
  <c r="K2789"/>
  <c r="L2789" s="1"/>
  <c r="K1245"/>
  <c r="L1245" s="1"/>
  <c r="K1198"/>
  <c r="L1198" s="1"/>
  <c r="K1199"/>
  <c r="L1199" s="1"/>
  <c r="K1200"/>
  <c r="L1200" s="1"/>
  <c r="K3351"/>
  <c r="L3351" s="1"/>
  <c r="K3352"/>
  <c r="L3352" s="1"/>
  <c r="K140"/>
  <c r="L140" s="1"/>
  <c r="K141"/>
  <c r="L141" s="1"/>
  <c r="K142"/>
  <c r="L142" s="1"/>
  <c r="K3330"/>
  <c r="L3330" s="1"/>
  <c r="K3331"/>
  <c r="L3331" s="1"/>
  <c r="K3445"/>
  <c r="L3445" s="1"/>
  <c r="K3446"/>
  <c r="L3446" s="1"/>
  <c r="K3447"/>
  <c r="L3447" s="1"/>
  <c r="K2620"/>
  <c r="L2620" s="1"/>
  <c r="K2621"/>
  <c r="L2621" s="1"/>
  <c r="K2790"/>
  <c r="L2790" s="1"/>
  <c r="K6306"/>
  <c r="L6306" s="1"/>
  <c r="K6307"/>
  <c r="L6307" s="1"/>
  <c r="K6308"/>
  <c r="L6308" s="1"/>
  <c r="K6309"/>
  <c r="L6309" s="1"/>
  <c r="K6310"/>
  <c r="L6310" s="1"/>
  <c r="K6311"/>
  <c r="L6311" s="1"/>
  <c r="K6312"/>
  <c r="L6312" s="1"/>
  <c r="K389"/>
  <c r="L389" s="1"/>
  <c r="K434"/>
  <c r="L434" s="1"/>
  <c r="K435"/>
  <c r="L435" s="1"/>
  <c r="K6169"/>
  <c r="L6169" s="1"/>
  <c r="K436"/>
  <c r="L436" s="1"/>
  <c r="K437"/>
  <c r="L437" s="1"/>
  <c r="K2806"/>
  <c r="L2806" s="1"/>
  <c r="K2807"/>
  <c r="L2807" s="1"/>
  <c r="K6313"/>
  <c r="L6313" s="1"/>
  <c r="K6314"/>
  <c r="L6314" s="1"/>
  <c r="K6315"/>
  <c r="L6315" s="1"/>
  <c r="K6316"/>
  <c r="L6316" s="1"/>
  <c r="K175"/>
  <c r="L175" s="1"/>
  <c r="K176"/>
  <c r="L176" s="1"/>
  <c r="K6317"/>
  <c r="L6317" s="1"/>
  <c r="K1824"/>
  <c r="L1824" s="1"/>
  <c r="K1825"/>
  <c r="L1825" s="1"/>
  <c r="K1826"/>
  <c r="L1826" s="1"/>
  <c r="K3467"/>
  <c r="L3467" s="1"/>
  <c r="K3468"/>
  <c r="L3468" s="1"/>
  <c r="K3469"/>
  <c r="L3469" s="1"/>
  <c r="K336"/>
  <c r="L336" s="1"/>
  <c r="K337"/>
  <c r="L337" s="1"/>
  <c r="K1246"/>
  <c r="L1246" s="1"/>
  <c r="K1247"/>
  <c r="L1247" s="1"/>
  <c r="K1248"/>
  <c r="L1248" s="1"/>
  <c r="K3043"/>
  <c r="L3043" s="1"/>
  <c r="K3044"/>
  <c r="L3044" s="1"/>
  <c r="K186"/>
  <c r="L186" s="1"/>
  <c r="K187"/>
  <c r="L187" s="1"/>
  <c r="K1739"/>
  <c r="L1739" s="1"/>
  <c r="K2965"/>
  <c r="L2965" s="1"/>
  <c r="K1740"/>
  <c r="L1740" s="1"/>
  <c r="K2166"/>
  <c r="L2166" s="1"/>
  <c r="K2167"/>
  <c r="L2167" s="1"/>
  <c r="K3211"/>
  <c r="L3211" s="1"/>
  <c r="K3212"/>
  <c r="L3212" s="1"/>
  <c r="K177"/>
  <c r="L177" s="1"/>
  <c r="K178"/>
  <c r="L178" s="1"/>
  <c r="K2001"/>
  <c r="L2001" s="1"/>
  <c r="K454"/>
  <c r="L454" s="1"/>
  <c r="K3198"/>
  <c r="L3198" s="1"/>
  <c r="K455"/>
  <c r="L455" s="1"/>
  <c r="K2002"/>
  <c r="L2002" s="1"/>
  <c r="K3529"/>
  <c r="L3529" s="1"/>
  <c r="K3530"/>
  <c r="L3530" s="1"/>
  <c r="K2003"/>
  <c r="L2003" s="1"/>
  <c r="K2004"/>
  <c r="L2004" s="1"/>
  <c r="K3122"/>
  <c r="L3122" s="1"/>
  <c r="K3123"/>
  <c r="L3123" s="1"/>
  <c r="K3124"/>
  <c r="L3124" s="1"/>
  <c r="K1956"/>
  <c r="L1956" s="1"/>
  <c r="K3199"/>
  <c r="L3199" s="1"/>
  <c r="K1957"/>
  <c r="L1957" s="1"/>
  <c r="K1958"/>
  <c r="L1958" s="1"/>
  <c r="K1948"/>
  <c r="L1948" s="1"/>
  <c r="K1949"/>
  <c r="L1949" s="1"/>
  <c r="K2998"/>
  <c r="L2998" s="1"/>
  <c r="K456"/>
  <c r="L456" s="1"/>
  <c r="K3595"/>
  <c r="L3595" s="1"/>
  <c r="K2999"/>
  <c r="L2999" s="1"/>
  <c r="K3170"/>
  <c r="L3170" s="1"/>
  <c r="K3200"/>
  <c r="L3200" s="1"/>
  <c r="K3201"/>
  <c r="L3201" s="1"/>
  <c r="K3430"/>
  <c r="L3430" s="1"/>
  <c r="K3202"/>
  <c r="L3202" s="1"/>
  <c r="K3203"/>
  <c r="L3203" s="1"/>
  <c r="K3531"/>
  <c r="L3531" s="1"/>
  <c r="K2076"/>
  <c r="L2076" s="1"/>
  <c r="K2077"/>
  <c r="L2077" s="1"/>
  <c r="K6318"/>
  <c r="L6318" s="1"/>
  <c r="K6319"/>
  <c r="L6319" s="1"/>
  <c r="K2078"/>
  <c r="L2078" s="1"/>
  <c r="K2079"/>
  <c r="L2079" s="1"/>
  <c r="K1959"/>
  <c r="L1959" s="1"/>
  <c r="K2518"/>
  <c r="L2518" s="1"/>
  <c r="K2519"/>
  <c r="L2519" s="1"/>
  <c r="K3171"/>
  <c r="L3171" s="1"/>
  <c r="K3172"/>
  <c r="L3172" s="1"/>
  <c r="K188"/>
  <c r="L188" s="1"/>
  <c r="K189"/>
  <c r="L189" s="1"/>
  <c r="K190"/>
  <c r="L190" s="1"/>
  <c r="K2452"/>
  <c r="L2452" s="1"/>
  <c r="K2453"/>
  <c r="L2453" s="1"/>
  <c r="K2454"/>
  <c r="L2454" s="1"/>
  <c r="K2455"/>
  <c r="L2455" s="1"/>
  <c r="K1225"/>
  <c r="L1225" s="1"/>
  <c r="K3213"/>
  <c r="L3213" s="1"/>
  <c r="K3214"/>
  <c r="L3214" s="1"/>
  <c r="K1142"/>
  <c r="L1142" s="1"/>
  <c r="K2092"/>
  <c r="L2092" s="1"/>
  <c r="K2093"/>
  <c r="L2093" s="1"/>
  <c r="K2539"/>
  <c r="L2539" s="1"/>
  <c r="K2540"/>
  <c r="L2540" s="1"/>
  <c r="K2520"/>
  <c r="L2520" s="1"/>
  <c r="K2521"/>
  <c r="L2521" s="1"/>
  <c r="K2541"/>
  <c r="L2541" s="1"/>
  <c r="K2542"/>
  <c r="L2542" s="1"/>
  <c r="K2134"/>
  <c r="L2134" s="1"/>
  <c r="K2135"/>
  <c r="L2135" s="1"/>
  <c r="K2622"/>
  <c r="L2622" s="1"/>
  <c r="K2522"/>
  <c r="L2522" s="1"/>
  <c r="K2523"/>
  <c r="L2523" s="1"/>
  <c r="K2623"/>
  <c r="L2623" s="1"/>
  <c r="K2498"/>
  <c r="L2498" s="1"/>
  <c r="K2499"/>
  <c r="L2499" s="1"/>
  <c r="K3307"/>
  <c r="L3307" s="1"/>
  <c r="K3308"/>
  <c r="L3308" s="1"/>
  <c r="K3066"/>
  <c r="L3066" s="1"/>
  <c r="K5501"/>
  <c r="L5501" s="1"/>
  <c r="K2467"/>
  <c r="L2467" s="1"/>
  <c r="K2468"/>
  <c r="L2468" s="1"/>
  <c r="K2414"/>
  <c r="L2414" s="1"/>
  <c r="K2948"/>
  <c r="L2948" s="1"/>
  <c r="K256"/>
  <c r="L256" s="1"/>
  <c r="K3268"/>
  <c r="L3268" s="1"/>
  <c r="K3269"/>
  <c r="L3269" s="1"/>
  <c r="K6320"/>
  <c r="L6320" s="1"/>
  <c r="K2509"/>
  <c r="L2509" s="1"/>
  <c r="K1345"/>
  <c r="L1345" s="1"/>
  <c r="K1346"/>
  <c r="L1346" s="1"/>
  <c r="K1347"/>
  <c r="L1347" s="1"/>
  <c r="K2524"/>
  <c r="L2524" s="1"/>
  <c r="K2525"/>
  <c r="L2525" s="1"/>
  <c r="K1348"/>
  <c r="L1348" s="1"/>
  <c r="K2526"/>
  <c r="L2526" s="1"/>
  <c r="K2527"/>
  <c r="L2527" s="1"/>
  <c r="K2543"/>
  <c r="L2543" s="1"/>
  <c r="K2544"/>
  <c r="L2544" s="1"/>
  <c r="K423"/>
  <c r="L423" s="1"/>
  <c r="K424"/>
  <c r="L424" s="1"/>
  <c r="K2545"/>
  <c r="L2545" s="1"/>
  <c r="K2851"/>
  <c r="L2851" s="1"/>
  <c r="K2852"/>
  <c r="L2852" s="1"/>
  <c r="K3173"/>
  <c r="L3173" s="1"/>
  <c r="K3174"/>
  <c r="L3174" s="1"/>
  <c r="K3067"/>
  <c r="L3067" s="1"/>
  <c r="K2853"/>
  <c r="L2853" s="1"/>
  <c r="K2854"/>
  <c r="L2854" s="1"/>
  <c r="K3068"/>
  <c r="L3068" s="1"/>
  <c r="K6321"/>
  <c r="L6321" s="1"/>
  <c r="K6322"/>
  <c r="L6322" s="1"/>
  <c r="K6323"/>
  <c r="L6323" s="1"/>
  <c r="K6324"/>
  <c r="L6324" s="1"/>
  <c r="K2319"/>
  <c r="L2319" s="1"/>
  <c r="K2320"/>
  <c r="L2320" s="1"/>
  <c r="K6325"/>
  <c r="L6325" s="1"/>
  <c r="K294"/>
  <c r="L294" s="1"/>
  <c r="K2859"/>
  <c r="L2859" s="1"/>
  <c r="K2860"/>
  <c r="L2860" s="1"/>
  <c r="K3401"/>
  <c r="L3401" s="1"/>
  <c r="K6326"/>
  <c r="L6326" s="1"/>
  <c r="K6327"/>
  <c r="L6327" s="1"/>
  <c r="K1936"/>
  <c r="L1936" s="1"/>
  <c r="K5566"/>
  <c r="L5566" s="1"/>
  <c r="K5567"/>
  <c r="L5567" s="1"/>
  <c r="K3045"/>
  <c r="L3045" s="1"/>
  <c r="K3046"/>
  <c r="L3046" s="1"/>
  <c r="K2631"/>
  <c r="L2631" s="1"/>
  <c r="K2329"/>
  <c r="L2329" s="1"/>
  <c r="K2635"/>
  <c r="L2635" s="1"/>
  <c r="K2636"/>
  <c r="L2636" s="1"/>
  <c r="K2196"/>
  <c r="L2196" s="1"/>
  <c r="K2197"/>
  <c r="L2197" s="1"/>
  <c r="K1349"/>
  <c r="L1349" s="1"/>
  <c r="K2080"/>
  <c r="L2080" s="1"/>
  <c r="K2081"/>
  <c r="L2081" s="1"/>
  <c r="K1226"/>
  <c r="L1226" s="1"/>
  <c r="K6328"/>
  <c r="L6328" s="1"/>
  <c r="K3532"/>
  <c r="L3532" s="1"/>
  <c r="K3431"/>
  <c r="L3431" s="1"/>
  <c r="K3432"/>
  <c r="L3432" s="1"/>
  <c r="K6329"/>
  <c r="L6329" s="1"/>
  <c r="K1861"/>
  <c r="L1861" s="1"/>
  <c r="K2685"/>
  <c r="L2685" s="1"/>
  <c r="K2686"/>
  <c r="L2686" s="1"/>
  <c r="K1862"/>
  <c r="L1862" s="1"/>
  <c r="K2638"/>
  <c r="L2638" s="1"/>
  <c r="K2639"/>
  <c r="L2639" s="1"/>
  <c r="K2094"/>
  <c r="L2094" s="1"/>
  <c r="K2095"/>
  <c r="L2095" s="1"/>
  <c r="K5521"/>
  <c r="L5521" s="1"/>
  <c r="K5522"/>
  <c r="L5522" s="1"/>
  <c r="K6330"/>
  <c r="L6330" s="1"/>
  <c r="K2711"/>
  <c r="L2711" s="1"/>
  <c r="K1878"/>
  <c r="L1878" s="1"/>
  <c r="K1879"/>
  <c r="L1879" s="1"/>
  <c r="K2712"/>
  <c r="L2712" s="1"/>
  <c r="K2713"/>
  <c r="L2713" s="1"/>
  <c r="K401"/>
  <c r="L401" s="1"/>
  <c r="K2300"/>
  <c r="L2300" s="1"/>
  <c r="K2415"/>
  <c r="L2415" s="1"/>
  <c r="K6331"/>
  <c r="L6331" s="1"/>
  <c r="K6332"/>
  <c r="L6332" s="1"/>
  <c r="K6333"/>
  <c r="L6333" s="1"/>
  <c r="K3533"/>
  <c r="L3533" s="1"/>
  <c r="K3534"/>
  <c r="L3534" s="1"/>
  <c r="K2832"/>
  <c r="L2832" s="1"/>
  <c r="K3535"/>
  <c r="L3535" s="1"/>
  <c r="K3536"/>
  <c r="L3536" s="1"/>
  <c r="K2624"/>
  <c r="L2624" s="1"/>
  <c r="K2625"/>
  <c r="L2625" s="1"/>
  <c r="K6334"/>
  <c r="L6334" s="1"/>
  <c r="K5568"/>
  <c r="L5568" s="1"/>
  <c r="K5569"/>
  <c r="L5569" s="1"/>
  <c r="K6335"/>
  <c r="L6335" s="1"/>
  <c r="K2714"/>
  <c r="L2714" s="1"/>
  <c r="K2715"/>
  <c r="L2715" s="1"/>
  <c r="K3626"/>
  <c r="L3626" s="1"/>
  <c r="K1172"/>
  <c r="L1172" s="1"/>
  <c r="K1173"/>
  <c r="L1173" s="1"/>
  <c r="K203"/>
  <c r="L203" s="1"/>
  <c r="K204"/>
  <c r="L204" s="1"/>
  <c r="K1827"/>
  <c r="L1827" s="1"/>
  <c r="K1828"/>
  <c r="L1828" s="1"/>
  <c r="K6336"/>
  <c r="L6336" s="1"/>
  <c r="K6337"/>
  <c r="L6337" s="1"/>
  <c r="K2716"/>
  <c r="L2716" s="1"/>
  <c r="K2717"/>
  <c r="L2717" s="1"/>
  <c r="K402"/>
  <c r="L402" s="1"/>
  <c r="K6170"/>
  <c r="L6170" s="1"/>
  <c r="K6338"/>
  <c r="L6338" s="1"/>
  <c r="K6339"/>
  <c r="L6339" s="1"/>
  <c r="K2381"/>
  <c r="L2381" s="1"/>
  <c r="K5570"/>
  <c r="L5570" s="1"/>
  <c r="K5571"/>
  <c r="L5571" s="1"/>
  <c r="K2198"/>
  <c r="L2198" s="1"/>
  <c r="K5572"/>
  <c r="L5572" s="1"/>
  <c r="K5573"/>
  <c r="L5573" s="1"/>
  <c r="K2396"/>
  <c r="L2396" s="1"/>
  <c r="K3270"/>
  <c r="L3270" s="1"/>
  <c r="K5574"/>
  <c r="L5574" s="1"/>
  <c r="K5575"/>
  <c r="L5575" s="1"/>
  <c r="K3271"/>
  <c r="L3271" s="1"/>
  <c r="K3272"/>
  <c r="L3272" s="1"/>
  <c r="K1320"/>
  <c r="L1320" s="1"/>
  <c r="K3472"/>
  <c r="L3472" s="1"/>
  <c r="K3473"/>
  <c r="L3473" s="1"/>
  <c r="K6340"/>
  <c r="L6340" s="1"/>
  <c r="K6341"/>
  <c r="L6341" s="1"/>
  <c r="K3596"/>
  <c r="L3596" s="1"/>
  <c r="K3597"/>
  <c r="L3597" s="1"/>
  <c r="K6342"/>
  <c r="L6342" s="1"/>
  <c r="K3598"/>
  <c r="L3598" s="1"/>
  <c r="K3599"/>
  <c r="L3599" s="1"/>
  <c r="K6343"/>
  <c r="L6343" s="1"/>
  <c r="K164"/>
  <c r="L164" s="1"/>
  <c r="K449"/>
  <c r="L449" s="1"/>
  <c r="K3493"/>
  <c r="L3493" s="1"/>
  <c r="K3494"/>
  <c r="L3494" s="1"/>
  <c r="K2919"/>
  <c r="L2919" s="1"/>
  <c r="K2920"/>
  <c r="L2920" s="1"/>
  <c r="K2921"/>
  <c r="L2921" s="1"/>
  <c r="K2922"/>
  <c r="L2922" s="1"/>
  <c r="K3495"/>
  <c r="L3495" s="1"/>
  <c r="K3496"/>
  <c r="L3496" s="1"/>
  <c r="K3627"/>
  <c r="L3627" s="1"/>
  <c r="K3628"/>
  <c r="L3628" s="1"/>
  <c r="K3537"/>
  <c r="L3537" s="1"/>
  <c r="K3080"/>
  <c r="L3080" s="1"/>
  <c r="K3538"/>
  <c r="L3538" s="1"/>
  <c r="K2718"/>
  <c r="L2718" s="1"/>
  <c r="K2719"/>
  <c r="L2719" s="1"/>
  <c r="K1741"/>
  <c r="L1741" s="1"/>
  <c r="K1742"/>
  <c r="L1742" s="1"/>
  <c r="K3629"/>
  <c r="L3629" s="1"/>
  <c r="K3630"/>
  <c r="L3630" s="1"/>
  <c r="K3631"/>
  <c r="L3631" s="1"/>
  <c r="K3251"/>
  <c r="L3251" s="1"/>
  <c r="K3252"/>
  <c r="L3252" s="1"/>
  <c r="K3000"/>
  <c r="L3000" s="1"/>
  <c r="K3001"/>
  <c r="L3001" s="1"/>
  <c r="K3002"/>
  <c r="L3002" s="1"/>
  <c r="K3003"/>
  <c r="L3003" s="1"/>
  <c r="K3273"/>
  <c r="L3273" s="1"/>
  <c r="K6344"/>
  <c r="L6344" s="1"/>
  <c r="K6345"/>
  <c r="L6345" s="1"/>
  <c r="K6346"/>
  <c r="L6346" s="1"/>
  <c r="K6347"/>
  <c r="L6347" s="1"/>
  <c r="K6348"/>
  <c r="L6348" s="1"/>
  <c r="K2599"/>
  <c r="L2599" s="1"/>
  <c r="K2600"/>
  <c r="L2600" s="1"/>
  <c r="K6349"/>
  <c r="L6349" s="1"/>
  <c r="K2632"/>
  <c r="L2632" s="1"/>
  <c r="K2469"/>
  <c r="L2469" s="1"/>
  <c r="K2470"/>
  <c r="L2470" s="1"/>
  <c r="K3332"/>
  <c r="L3332" s="1"/>
  <c r="K2640"/>
  <c r="L2640" s="1"/>
  <c r="K2546"/>
  <c r="L2546" s="1"/>
  <c r="K122"/>
  <c r="L122" s="1"/>
  <c r="K123"/>
  <c r="L123" s="1"/>
  <c r="K2649"/>
  <c r="L2649" s="1"/>
  <c r="K2650"/>
  <c r="L2650" s="1"/>
  <c r="K2547"/>
  <c r="L2547" s="1"/>
  <c r="K2641"/>
  <c r="L2641" s="1"/>
  <c r="K2659"/>
  <c r="L2659" s="1"/>
  <c r="K2833"/>
  <c r="L2833" s="1"/>
  <c r="K2834"/>
  <c r="L2834" s="1"/>
  <c r="K1760"/>
  <c r="L1760" s="1"/>
  <c r="K6350"/>
  <c r="L6350" s="1"/>
  <c r="K6351"/>
  <c r="L6351" s="1"/>
  <c r="K2386"/>
  <c r="L2386" s="1"/>
  <c r="K2387"/>
  <c r="L2387" s="1"/>
  <c r="K2388"/>
  <c r="L2388" s="1"/>
  <c r="K6352"/>
  <c r="L6352" s="1"/>
  <c r="K2389"/>
  <c r="L2389" s="1"/>
  <c r="K2390"/>
  <c r="L2390" s="1"/>
  <c r="K2391"/>
  <c r="L2391" s="1"/>
  <c r="K2397"/>
  <c r="L2397" s="1"/>
  <c r="L4168"/>
  <c r="N4290"/>
  <c r="O4290" s="1"/>
  <c r="N4291"/>
  <c r="O4291" s="1"/>
  <c r="N4167"/>
  <c r="O4167" s="1"/>
  <c r="N4168"/>
  <c r="O4168" s="1"/>
  <c r="N4169"/>
  <c r="O4169" s="1"/>
  <c r="N4170"/>
  <c r="O4170" s="1"/>
  <c r="N4171"/>
  <c r="O4171" s="1"/>
  <c r="N4172"/>
  <c r="O4172" s="1"/>
  <c r="N4173"/>
  <c r="O4173" s="1"/>
  <c r="N4033"/>
  <c r="O4033" s="1"/>
  <c r="N4034"/>
  <c r="O4034" s="1"/>
  <c r="N4146"/>
  <c r="O4146" s="1"/>
  <c r="N4138"/>
  <c r="O4138" s="1"/>
  <c r="N4147"/>
  <c r="O4147" s="1"/>
  <c r="N3998"/>
  <c r="O3998" s="1"/>
  <c r="N4035"/>
  <c r="O4035" s="1"/>
  <c r="N4036"/>
  <c r="O4036" s="1"/>
  <c r="N4037"/>
  <c r="O4037" s="1"/>
  <c r="N4038"/>
  <c r="O4038" s="1"/>
  <c r="N3999"/>
  <c r="O3999" s="1"/>
  <c r="N3996"/>
  <c r="O3996" s="1"/>
  <c r="N4039"/>
  <c r="O4039" s="1"/>
  <c r="N3997"/>
  <c r="O3997" s="1"/>
  <c r="N3691"/>
  <c r="O3691" s="1"/>
  <c r="N4040"/>
  <c r="O4040" s="1"/>
  <c r="N4041"/>
  <c r="O4041" s="1"/>
  <c r="N4042"/>
  <c r="O4042" s="1"/>
  <c r="N5797"/>
  <c r="O5797" s="1"/>
  <c r="N3692"/>
  <c r="O3692" s="1"/>
  <c r="N3693"/>
  <c r="O3693" s="1"/>
  <c r="N4043"/>
  <c r="O4043" s="1"/>
  <c r="N3983"/>
  <c r="O3983" s="1"/>
  <c r="N4044"/>
  <c r="O4044" s="1"/>
  <c r="N4045"/>
  <c r="O4045" s="1"/>
  <c r="N3908"/>
  <c r="O3908" s="1"/>
  <c r="N3909"/>
  <c r="O3909" s="1"/>
  <c r="N3910"/>
  <c r="O3910" s="1"/>
  <c r="N3911"/>
  <c r="O3911" s="1"/>
  <c r="N3912"/>
  <c r="O3912" s="1"/>
  <c r="N3913"/>
  <c r="O3913" s="1"/>
  <c r="N3914"/>
  <c r="O3914" s="1"/>
  <c r="N3694"/>
  <c r="O3694" s="1"/>
  <c r="N3695"/>
  <c r="O3695" s="1"/>
  <c r="N3915"/>
  <c r="O3915" s="1"/>
  <c r="N3916"/>
  <c r="O3916" s="1"/>
  <c r="N3845"/>
  <c r="O3845" s="1"/>
  <c r="N2628"/>
  <c r="O2628" s="1"/>
  <c r="N3917"/>
  <c r="O3917" s="1"/>
  <c r="N3918"/>
  <c r="O3918" s="1"/>
  <c r="N3984"/>
  <c r="O3984" s="1"/>
  <c r="N3744"/>
  <c r="O3744" s="1"/>
  <c r="N3745"/>
  <c r="O3745" s="1"/>
  <c r="N3746"/>
  <c r="O3746" s="1"/>
  <c r="N3747"/>
  <c r="O3747" s="1"/>
  <c r="N3748"/>
  <c r="O3748" s="1"/>
  <c r="N3749"/>
  <c r="O3749" s="1"/>
  <c r="N3750"/>
  <c r="O3750" s="1"/>
  <c r="N3751"/>
  <c r="O3751" s="1"/>
  <c r="N3752"/>
  <c r="O3752" s="1"/>
  <c r="N3674"/>
  <c r="O3674" s="1"/>
  <c r="N3675"/>
  <c r="O3675" s="1"/>
  <c r="N3676"/>
  <c r="O3676" s="1"/>
  <c r="N3696"/>
  <c r="O3696" s="1"/>
  <c r="N3753"/>
  <c r="N3697"/>
  <c r="O3697" s="1"/>
  <c r="N3698"/>
  <c r="O3698" s="1"/>
  <c r="N3754"/>
  <c r="O3754" s="1"/>
  <c r="N3755"/>
  <c r="O3755" s="1"/>
  <c r="N3756"/>
  <c r="O3756" s="1"/>
  <c r="N3757"/>
  <c r="O3757" s="1"/>
  <c r="N3011"/>
  <c r="O3011" s="1"/>
  <c r="N79"/>
  <c r="O79" s="1"/>
  <c r="N5480"/>
  <c r="O5480" s="1"/>
  <c r="N5481"/>
  <c r="O5481" s="1"/>
  <c r="N3758"/>
  <c r="O3758" s="1"/>
  <c r="N3759"/>
  <c r="O3759" s="1"/>
  <c r="N3760"/>
  <c r="O3760" s="1"/>
  <c r="N5482"/>
  <c r="O5482" s="1"/>
  <c r="N3761"/>
  <c r="O3761" s="1"/>
  <c r="N5798"/>
  <c r="O5798" s="1"/>
  <c r="N5799"/>
  <c r="O5799" s="1"/>
  <c r="N3762"/>
  <c r="O3762" s="1"/>
  <c r="N3763"/>
  <c r="O3763" s="1"/>
  <c r="N3764"/>
  <c r="O3764" s="1"/>
  <c r="N3765"/>
  <c r="O3765" s="1"/>
  <c r="N3766"/>
  <c r="O3766" s="1"/>
  <c r="N3767"/>
  <c r="O3767" s="1"/>
  <c r="N3107"/>
  <c r="O3107" s="1"/>
  <c r="N3768"/>
  <c r="O3768" s="1"/>
  <c r="N3769"/>
  <c r="O3769" s="1"/>
  <c r="N3770"/>
  <c r="O3770" s="1"/>
  <c r="N3771"/>
  <c r="O3771" s="1"/>
  <c r="N3772"/>
  <c r="O3772" s="1"/>
  <c r="N3773"/>
  <c r="O3773" s="1"/>
  <c r="N3672"/>
  <c r="O3672" s="1"/>
  <c r="N3673"/>
  <c r="O3673" s="1"/>
  <c r="N2627"/>
  <c r="O2627" s="1"/>
  <c r="N3774"/>
  <c r="O3774" s="1"/>
  <c r="N3775"/>
  <c r="O3775" s="1"/>
  <c r="N5800"/>
  <c r="O5800" s="1"/>
  <c r="N3776"/>
  <c r="O3776" s="1"/>
  <c r="N5483"/>
  <c r="O5483" s="1"/>
  <c r="N3777"/>
  <c r="O3777" s="1"/>
  <c r="N2506"/>
  <c r="O2506" s="1"/>
  <c r="N2507"/>
  <c r="O2507" s="1"/>
  <c r="N2154"/>
  <c r="O2154" s="1"/>
  <c r="N1737"/>
  <c r="O1737" s="1"/>
  <c r="N1738"/>
  <c r="O1738" s="1"/>
  <c r="N3611"/>
  <c r="O3611" s="1"/>
  <c r="N3612"/>
  <c r="O3612" s="1"/>
  <c r="N2378"/>
  <c r="O2378" s="1"/>
  <c r="N3063"/>
  <c r="O3063" s="1"/>
  <c r="N2321"/>
  <c r="O2321" s="1"/>
  <c r="N2322"/>
  <c r="O2322" s="1"/>
  <c r="N3016"/>
  <c r="O3016" s="1"/>
  <c r="N3039"/>
  <c r="O3039" s="1"/>
  <c r="N3699"/>
  <c r="O3699" s="1"/>
  <c r="N3700"/>
  <c r="O3700" s="1"/>
  <c r="N6173"/>
  <c r="O6173" s="1"/>
  <c r="N3517"/>
  <c r="O3517" s="1"/>
  <c r="N3518"/>
  <c r="O3518" s="1"/>
  <c r="N1264"/>
  <c r="O1264" s="1"/>
  <c r="N1265"/>
  <c r="O1265" s="1"/>
  <c r="N6174"/>
  <c r="O6174" s="1"/>
  <c r="N6175"/>
  <c r="O6175" s="1"/>
  <c r="N6176"/>
  <c r="O6176" s="1"/>
  <c r="N2697"/>
  <c r="O2697" s="1"/>
  <c r="N2698"/>
  <c r="O2698" s="1"/>
  <c r="N2699"/>
  <c r="O2699" s="1"/>
  <c r="N2653"/>
  <c r="O2653" s="1"/>
  <c r="N2654"/>
  <c r="O2654" s="1"/>
  <c r="N2655"/>
  <c r="O2655" s="1"/>
  <c r="N2656"/>
  <c r="O2656" s="1"/>
  <c r="N2673"/>
  <c r="O2673" s="1"/>
  <c r="N2478"/>
  <c r="O2478" s="1"/>
  <c r="N2674"/>
  <c r="O2674" s="1"/>
  <c r="N3012"/>
  <c r="O3012" s="1"/>
  <c r="N3035"/>
  <c r="O3035" s="1"/>
  <c r="N6177"/>
  <c r="O6177" s="1"/>
  <c r="N2330"/>
  <c r="O2330" s="1"/>
  <c r="N6178"/>
  <c r="O6178" s="1"/>
  <c r="N6179"/>
  <c r="O6179" s="1"/>
  <c r="N6180"/>
  <c r="O6180" s="1"/>
  <c r="N3461"/>
  <c r="O3461" s="1"/>
  <c r="N328"/>
  <c r="O328" s="1"/>
  <c r="N3036"/>
  <c r="O3036" s="1"/>
  <c r="N1253"/>
  <c r="O1253" s="1"/>
  <c r="N329"/>
  <c r="O329" s="1"/>
  <c r="N5484"/>
  <c r="O5484" s="1"/>
  <c r="N1254"/>
  <c r="O1254" s="1"/>
  <c r="N1255"/>
  <c r="O1255" s="1"/>
  <c r="N330"/>
  <c r="O330" s="1"/>
  <c r="N331"/>
  <c r="O331" s="1"/>
  <c r="N5485"/>
  <c r="O5485" s="1"/>
  <c r="N6181"/>
  <c r="O6181" s="1"/>
  <c r="N6182"/>
  <c r="O6182" s="1"/>
  <c r="N6183"/>
  <c r="O6183" s="1"/>
  <c r="N3162"/>
  <c r="O3162" s="1"/>
  <c r="N6171"/>
  <c r="O6171" s="1"/>
  <c r="N6172"/>
  <c r="O6172" s="1"/>
  <c r="N2597"/>
  <c r="O2597" s="1"/>
  <c r="N1302"/>
  <c r="O1302" s="1"/>
  <c r="N1303"/>
  <c r="O1303" s="1"/>
  <c r="N3260"/>
  <c r="O3260" s="1"/>
  <c r="N3429"/>
  <c r="O3429" s="1"/>
  <c r="N2209"/>
  <c r="O2209" s="1"/>
  <c r="N1256"/>
  <c r="O1256" s="1"/>
  <c r="N5523"/>
  <c r="O5523" s="1"/>
  <c r="N153"/>
  <c r="O153" s="1"/>
  <c r="N5524"/>
  <c r="O5524" s="1"/>
  <c r="N3108"/>
  <c r="O3108" s="1"/>
  <c r="N5525"/>
  <c r="O5525" s="1"/>
  <c r="N154"/>
  <c r="O154" s="1"/>
  <c r="N6184"/>
  <c r="O6184" s="1"/>
  <c r="N6185"/>
  <c r="O6185" s="1"/>
  <c r="N2182"/>
  <c r="O2182" s="1"/>
  <c r="N24"/>
  <c r="O24" s="1"/>
  <c r="N26"/>
  <c r="O26" s="1"/>
  <c r="N28"/>
  <c r="O28" s="1"/>
  <c r="N25"/>
  <c r="O25" s="1"/>
  <c r="N27"/>
  <c r="O27" s="1"/>
  <c r="N29"/>
  <c r="O29" s="1"/>
  <c r="N5486"/>
  <c r="O5486" s="1"/>
  <c r="N3519"/>
  <c r="O3519" s="1"/>
  <c r="N6186"/>
  <c r="O6186" s="1"/>
  <c r="N6187"/>
  <c r="O6187" s="1"/>
  <c r="N6188"/>
  <c r="O6188" s="1"/>
  <c r="N5526"/>
  <c r="O5526" s="1"/>
  <c r="N5527"/>
  <c r="O5527" s="1"/>
  <c r="N6189"/>
  <c r="O6189" s="1"/>
  <c r="N5528"/>
  <c r="O5528" s="1"/>
  <c r="N2940"/>
  <c r="O2940" s="1"/>
  <c r="N147"/>
  <c r="O147" s="1"/>
  <c r="N5801"/>
  <c r="O5801" s="1"/>
  <c r="N1927"/>
  <c r="O1927" s="1"/>
  <c r="N1928"/>
  <c r="O1928" s="1"/>
  <c r="N1929"/>
  <c r="O1929" s="1"/>
  <c r="N148"/>
  <c r="O148" s="1"/>
  <c r="N2941"/>
  <c r="O2941" s="1"/>
  <c r="N2905"/>
  <c r="O2905" s="1"/>
  <c r="N1166"/>
  <c r="O1166" s="1"/>
  <c r="N2358"/>
  <c r="O2358" s="1"/>
  <c r="N2574"/>
  <c r="O2574" s="1"/>
  <c r="N1971"/>
  <c r="O1971" s="1"/>
  <c r="N2906"/>
  <c r="O2906" s="1"/>
  <c r="N5529"/>
  <c r="O5529" s="1"/>
  <c r="N3520"/>
  <c r="O3520" s="1"/>
  <c r="N3521"/>
  <c r="O3521" s="1"/>
  <c r="N6190"/>
  <c r="O6190" s="1"/>
  <c r="N6191"/>
  <c r="O6191" s="1"/>
  <c r="N6192"/>
  <c r="O6192" s="1"/>
  <c r="N2983"/>
  <c r="O2983" s="1"/>
  <c r="N2984"/>
  <c r="O2984" s="1"/>
  <c r="N6193"/>
  <c r="O6193" s="1"/>
  <c r="N6194"/>
  <c r="O6194" s="1"/>
  <c r="N6195"/>
  <c r="O6195" s="1"/>
  <c r="N6196"/>
  <c r="O6196" s="1"/>
  <c r="N6197"/>
  <c r="O6197" s="1"/>
  <c r="N6198"/>
  <c r="O6198" s="1"/>
  <c r="N6199"/>
  <c r="O6199" s="1"/>
  <c r="N37"/>
  <c r="O37" s="1"/>
  <c r="N5530"/>
  <c r="O5530" s="1"/>
  <c r="N5531"/>
  <c r="O5531" s="1"/>
  <c r="N38"/>
  <c r="O38" s="1"/>
  <c r="N39"/>
  <c r="O39" s="1"/>
  <c r="N1304"/>
  <c r="O1304" s="1"/>
  <c r="N1305"/>
  <c r="O1305" s="1"/>
  <c r="N6200"/>
  <c r="O6200" s="1"/>
  <c r="N5487"/>
  <c r="O5487" s="1"/>
  <c r="N5488"/>
  <c r="O5488" s="1"/>
  <c r="N5489"/>
  <c r="O5489" s="1"/>
  <c r="N5490"/>
  <c r="O5490" s="1"/>
  <c r="N410"/>
  <c r="O410" s="1"/>
  <c r="N6201"/>
  <c r="O6201" s="1"/>
  <c r="N3394"/>
  <c r="O3394" s="1"/>
  <c r="N3395"/>
  <c r="O3395" s="1"/>
  <c r="N3396"/>
  <c r="O3396" s="1"/>
  <c r="N2118"/>
  <c r="O2118" s="1"/>
  <c r="N3522"/>
  <c r="O3522" s="1"/>
  <c r="N5491"/>
  <c r="O5491" s="1"/>
  <c r="N3092"/>
  <c r="O3092" s="1"/>
  <c r="N2132"/>
  <c r="O2132" s="1"/>
  <c r="N2944"/>
  <c r="O2944" s="1"/>
  <c r="N3261"/>
  <c r="O3261" s="1"/>
  <c r="N2294"/>
  <c r="O2294" s="1"/>
  <c r="N2295"/>
  <c r="O2295" s="1"/>
  <c r="N2613"/>
  <c r="O2613" s="1"/>
  <c r="N2916"/>
  <c r="O2916" s="1"/>
  <c r="N6202"/>
  <c r="O6202" s="1"/>
  <c r="N6203"/>
  <c r="O6203" s="1"/>
  <c r="N3347"/>
  <c r="O3347" s="1"/>
  <c r="N3348"/>
  <c r="O3348" s="1"/>
  <c r="N22"/>
  <c r="O22" s="1"/>
  <c r="N23"/>
  <c r="O23" s="1"/>
  <c r="N5532"/>
  <c r="O5532" s="1"/>
  <c r="N5533"/>
  <c r="O5533" s="1"/>
  <c r="N2614"/>
  <c r="O2614" s="1"/>
  <c r="N1873"/>
  <c r="O1873" s="1"/>
  <c r="N6204"/>
  <c r="O6204" s="1"/>
  <c r="N1341"/>
  <c r="O1341" s="1"/>
  <c r="N290"/>
  <c r="O290" s="1"/>
  <c r="N291"/>
  <c r="O291" s="1"/>
  <c r="N2883"/>
  <c r="O2883" s="1"/>
  <c r="N2884"/>
  <c r="O2884" s="1"/>
  <c r="N6205"/>
  <c r="O6205" s="1"/>
  <c r="N6206"/>
  <c r="O6206" s="1"/>
  <c r="N6207"/>
  <c r="O6207" s="1"/>
  <c r="N6208"/>
  <c r="O6208" s="1"/>
  <c r="N6209"/>
  <c r="O6209" s="1"/>
  <c r="N2426"/>
  <c r="O2426" s="1"/>
  <c r="N271"/>
  <c r="O271" s="1"/>
  <c r="N195"/>
  <c r="O195" s="1"/>
  <c r="N196"/>
  <c r="O196" s="1"/>
  <c r="N2359"/>
  <c r="O2359" s="1"/>
  <c r="N253"/>
  <c r="O253" s="1"/>
  <c r="N254"/>
  <c r="O254" s="1"/>
  <c r="N2885"/>
  <c r="O2885" s="1"/>
  <c r="N5534"/>
  <c r="O5534" s="1"/>
  <c r="N5535"/>
  <c r="O5535" s="1"/>
  <c r="N1224"/>
  <c r="O1224" s="1"/>
  <c r="N245"/>
  <c r="O245" s="1"/>
  <c r="N246"/>
  <c r="O246" s="1"/>
  <c r="N3007"/>
  <c r="O3007" s="1"/>
  <c r="N247"/>
  <c r="O247" s="1"/>
  <c r="N248"/>
  <c r="O248" s="1"/>
  <c r="N2033"/>
  <c r="O2033" s="1"/>
  <c r="N159"/>
  <c r="O159" s="1"/>
  <c r="N160"/>
  <c r="O160" s="1"/>
  <c r="N161"/>
  <c r="O161" s="1"/>
  <c r="N162"/>
  <c r="O162" s="1"/>
  <c r="N1205"/>
  <c r="O1205" s="1"/>
  <c r="N1206"/>
  <c r="O1206" s="1"/>
  <c r="N163"/>
  <c r="O163" s="1"/>
  <c r="N1855"/>
  <c r="O1855" s="1"/>
  <c r="N2496"/>
  <c r="O2496" s="1"/>
  <c r="N2497"/>
  <c r="O2497" s="1"/>
  <c r="N1856"/>
  <c r="O1856" s="1"/>
  <c r="N5536"/>
  <c r="O5536" s="1"/>
  <c r="N5537"/>
  <c r="O5537" s="1"/>
  <c r="N1857"/>
  <c r="O1857" s="1"/>
  <c r="N1858"/>
  <c r="O1858" s="1"/>
  <c r="N292"/>
  <c r="O292" s="1"/>
  <c r="N3064"/>
  <c r="O3064" s="1"/>
  <c r="N3065"/>
  <c r="O3065" s="1"/>
  <c r="N2508"/>
  <c r="O2508" s="1"/>
  <c r="N399"/>
  <c r="O399" s="1"/>
  <c r="N6168"/>
  <c r="O6168" s="1"/>
  <c r="N1282"/>
  <c r="O1282" s="1"/>
  <c r="N3462"/>
  <c r="O3462" s="1"/>
  <c r="N6210"/>
  <c r="O6210" s="1"/>
  <c r="N6211"/>
  <c r="O6211" s="1"/>
  <c r="N6212"/>
  <c r="O6212" s="1"/>
  <c r="N2580"/>
  <c r="O2580" s="1"/>
  <c r="N2581"/>
  <c r="O2581" s="1"/>
  <c r="N2945"/>
  <c r="O2945" s="1"/>
  <c r="N2582"/>
  <c r="O2582" s="1"/>
  <c r="N2583"/>
  <c r="O2583" s="1"/>
  <c r="N1167"/>
  <c r="O1167" s="1"/>
  <c r="N1168"/>
  <c r="O1168" s="1"/>
  <c r="N293"/>
  <c r="O293" s="1"/>
  <c r="N6213"/>
  <c r="O6213" s="1"/>
  <c r="N6214"/>
  <c r="O6214" s="1"/>
  <c r="N6215"/>
  <c r="O6215" s="1"/>
  <c r="N3117"/>
  <c r="O3117" s="1"/>
  <c r="N5538"/>
  <c r="O5538" s="1"/>
  <c r="N5539"/>
  <c r="O5539" s="1"/>
  <c r="N2296"/>
  <c r="O2296" s="1"/>
  <c r="N2448"/>
  <c r="O2448" s="1"/>
  <c r="N2449"/>
  <c r="O2449" s="1"/>
  <c r="N2411"/>
  <c r="O2411" s="1"/>
  <c r="N2412"/>
  <c r="O2412" s="1"/>
  <c r="N6216"/>
  <c r="O6216" s="1"/>
  <c r="N2907"/>
  <c r="O2907" s="1"/>
  <c r="N2908"/>
  <c r="O2908" s="1"/>
  <c r="N2164"/>
  <c r="O2164" s="1"/>
  <c r="N1306"/>
  <c r="O1306" s="1"/>
  <c r="N1307"/>
  <c r="O1307" s="1"/>
  <c r="N1169"/>
  <c r="O1169" s="1"/>
  <c r="N1170"/>
  <c r="O1170" s="1"/>
  <c r="N1171"/>
  <c r="O1171" s="1"/>
  <c r="N3302"/>
  <c r="O3302" s="1"/>
  <c r="N6217"/>
  <c r="O6217" s="1"/>
  <c r="N2360"/>
  <c r="O2360" s="1"/>
  <c r="N6218"/>
  <c r="O6218" s="1"/>
  <c r="N6219"/>
  <c r="O6219" s="1"/>
  <c r="N6220"/>
  <c r="O6220" s="1"/>
  <c r="N3523"/>
  <c r="O3523" s="1"/>
  <c r="N3524"/>
  <c r="O3524" s="1"/>
  <c r="N6221"/>
  <c r="O6221" s="1"/>
  <c r="N6222"/>
  <c r="O6222" s="1"/>
  <c r="N6223"/>
  <c r="O6223" s="1"/>
  <c r="N6224"/>
  <c r="O6224" s="1"/>
  <c r="N2331"/>
  <c r="O2331" s="1"/>
  <c r="N2585"/>
  <c r="O2585" s="1"/>
  <c r="N2586"/>
  <c r="O2586" s="1"/>
  <c r="N6225"/>
  <c r="O6225" s="1"/>
  <c r="N2771"/>
  <c r="O2771" s="1"/>
  <c r="N3591"/>
  <c r="O3591" s="1"/>
  <c r="N3592"/>
  <c r="O3592" s="1"/>
  <c r="N2772"/>
  <c r="O2772" s="1"/>
  <c r="N53"/>
  <c r="O53" s="1"/>
  <c r="N54"/>
  <c r="O54" s="1"/>
  <c r="N2361"/>
  <c r="O2361" s="1"/>
  <c r="N2362"/>
  <c r="O2362" s="1"/>
  <c r="N2917"/>
  <c r="O2917" s="1"/>
  <c r="N1153"/>
  <c r="O1153" s="1"/>
  <c r="N5540"/>
  <c r="O5540" s="1"/>
  <c r="N5492"/>
  <c r="O5492" s="1"/>
  <c r="N5541"/>
  <c r="O5541" s="1"/>
  <c r="N5493"/>
  <c r="O5493" s="1"/>
  <c r="N5494"/>
  <c r="O5494" s="1"/>
  <c r="N2108"/>
  <c r="O2108" s="1"/>
  <c r="N2379"/>
  <c r="O2379" s="1"/>
  <c r="N2112"/>
  <c r="O2112" s="1"/>
  <c r="N2109"/>
  <c r="O2109" s="1"/>
  <c r="N1837"/>
  <c r="O1837" s="1"/>
  <c r="N1838"/>
  <c r="O1838" s="1"/>
  <c r="N2113"/>
  <c r="O2113" s="1"/>
  <c r="N2114"/>
  <c r="O2114" s="1"/>
  <c r="N3613"/>
  <c r="O3613" s="1"/>
  <c r="N2115"/>
  <c r="O2115" s="1"/>
  <c r="N3593"/>
  <c r="O3593" s="1"/>
  <c r="N6226"/>
  <c r="O6226" s="1"/>
  <c r="N6227"/>
  <c r="O6227" s="1"/>
  <c r="N6228"/>
  <c r="O6228" s="1"/>
  <c r="N6229"/>
  <c r="O6229" s="1"/>
  <c r="N3118"/>
  <c r="O3118" s="1"/>
  <c r="N1839"/>
  <c r="O1839" s="1"/>
  <c r="N1840"/>
  <c r="O1840" s="1"/>
  <c r="N3119"/>
  <c r="O3119" s="1"/>
  <c r="N3262"/>
  <c r="O3262" s="1"/>
  <c r="N1841"/>
  <c r="O1841" s="1"/>
  <c r="N3594"/>
  <c r="O3594" s="1"/>
  <c r="N2159"/>
  <c r="O2159" s="1"/>
  <c r="N2160"/>
  <c r="O2160" s="1"/>
  <c r="N3525"/>
  <c r="O3525" s="1"/>
  <c r="N3526"/>
  <c r="O3526" s="1"/>
  <c r="N55"/>
  <c r="O55" s="1"/>
  <c r="N56"/>
  <c r="O56" s="1"/>
  <c r="N1990"/>
  <c r="O1990" s="1"/>
  <c r="N2116"/>
  <c r="O2116" s="1"/>
  <c r="N1843"/>
  <c r="O1843" s="1"/>
  <c r="N3233"/>
  <c r="O3233" s="1"/>
  <c r="N2119"/>
  <c r="O2119" s="1"/>
  <c r="N2120"/>
  <c r="O2120" s="1"/>
  <c r="N6230"/>
  <c r="O6230" s="1"/>
  <c r="N1844"/>
  <c r="O1844" s="1"/>
  <c r="N2813"/>
  <c r="O2813" s="1"/>
  <c r="N6231"/>
  <c r="O6231" s="1"/>
  <c r="N2814"/>
  <c r="O2814" s="1"/>
  <c r="N2815"/>
  <c r="O2815" s="1"/>
  <c r="N6232"/>
  <c r="O6232" s="1"/>
  <c r="N2816"/>
  <c r="O2816" s="1"/>
  <c r="N2405"/>
  <c r="O2405" s="1"/>
  <c r="N1140"/>
  <c r="O1140" s="1"/>
  <c r="N3245"/>
  <c r="O3245" s="1"/>
  <c r="N3246"/>
  <c r="O3246" s="1"/>
  <c r="N1859"/>
  <c r="O1859" s="1"/>
  <c r="N3614"/>
  <c r="O3614" s="1"/>
  <c r="N2155"/>
  <c r="O2155" s="1"/>
  <c r="N6233"/>
  <c r="O6233" s="1"/>
  <c r="N3397"/>
  <c r="O3397" s="1"/>
  <c r="N3398"/>
  <c r="O3398" s="1"/>
  <c r="N126"/>
  <c r="O126" s="1"/>
  <c r="N2165"/>
  <c r="O2165" s="1"/>
  <c r="N2598"/>
  <c r="O2598" s="1"/>
  <c r="N6234"/>
  <c r="O6234" s="1"/>
  <c r="N6235"/>
  <c r="O6235" s="1"/>
  <c r="N2985"/>
  <c r="O2985" s="1"/>
  <c r="N2788"/>
  <c r="O2788" s="1"/>
  <c r="N5802"/>
  <c r="O5802" s="1"/>
  <c r="N3527"/>
  <c r="O3527" s="1"/>
  <c r="N3528"/>
  <c r="O3528" s="1"/>
  <c r="N1842"/>
  <c r="O1842" s="1"/>
  <c r="N2404"/>
  <c r="O2404" s="1"/>
  <c r="N2332"/>
  <c r="O2332" s="1"/>
  <c r="N2333"/>
  <c r="O2333" s="1"/>
  <c r="N3013"/>
  <c r="O3013" s="1"/>
  <c r="N3014"/>
  <c r="O3014" s="1"/>
  <c r="N2334"/>
  <c r="O2334" s="1"/>
  <c r="N6236"/>
  <c r="O6236" s="1"/>
  <c r="N3450"/>
  <c r="O3450" s="1"/>
  <c r="N3451"/>
  <c r="O3451" s="1"/>
  <c r="N6237"/>
  <c r="O6237" s="1"/>
  <c r="N3452"/>
  <c r="O3452" s="1"/>
  <c r="N3453"/>
  <c r="O3453" s="1"/>
  <c r="N6238"/>
  <c r="O6238" s="1"/>
  <c r="N6239"/>
  <c r="O6239" s="1"/>
  <c r="N6240"/>
  <c r="O6240" s="1"/>
  <c r="N1820"/>
  <c r="O1820" s="1"/>
  <c r="N3247"/>
  <c r="O3247" s="1"/>
  <c r="N3248"/>
  <c r="O3248" s="1"/>
  <c r="N1860"/>
  <c r="O1860" s="1"/>
  <c r="N2830"/>
  <c r="O2830" s="1"/>
  <c r="N2831"/>
  <c r="O2831" s="1"/>
  <c r="N1330"/>
  <c r="O1330" s="1"/>
  <c r="N1331"/>
  <c r="O1331" s="1"/>
  <c r="N1332"/>
  <c r="O1332" s="1"/>
  <c r="N1239"/>
  <c r="O1239" s="1"/>
  <c r="N2152"/>
  <c r="O2152" s="1"/>
  <c r="N2153"/>
  <c r="O2153" s="1"/>
  <c r="N3263"/>
  <c r="O3263" s="1"/>
  <c r="N6241"/>
  <c r="O6241" s="1"/>
  <c r="N6242"/>
  <c r="O6242" s="1"/>
  <c r="N235"/>
  <c r="O235" s="1"/>
  <c r="N1874"/>
  <c r="O1874" s="1"/>
  <c r="N3017"/>
  <c r="O3017" s="1"/>
  <c r="N6243"/>
  <c r="O6243" s="1"/>
  <c r="N6244"/>
  <c r="O6244" s="1"/>
  <c r="N3040"/>
  <c r="O3040" s="1"/>
  <c r="N3463"/>
  <c r="O3463" s="1"/>
  <c r="N3464"/>
  <c r="O3464" s="1"/>
  <c r="N3264"/>
  <c r="O3264" s="1"/>
  <c r="N3265"/>
  <c r="O3265" s="1"/>
  <c r="N2121"/>
  <c r="O2121" s="1"/>
  <c r="N2122"/>
  <c r="O2122" s="1"/>
  <c r="N2123"/>
  <c r="O2123" s="1"/>
  <c r="N1991"/>
  <c r="O1991" s="1"/>
  <c r="N1992"/>
  <c r="O1992" s="1"/>
  <c r="N1993"/>
  <c r="O1993" s="1"/>
  <c r="N1994"/>
  <c r="O1994" s="1"/>
  <c r="N1995"/>
  <c r="O1995" s="1"/>
  <c r="N425"/>
  <c r="O425" s="1"/>
  <c r="N2657"/>
  <c r="O2657" s="1"/>
  <c r="N2658"/>
  <c r="O2658" s="1"/>
  <c r="N6245"/>
  <c r="O6245" s="1"/>
  <c r="N6246"/>
  <c r="O6246" s="1"/>
  <c r="N5495"/>
  <c r="O5495" s="1"/>
  <c r="N5496"/>
  <c r="O5496" s="1"/>
  <c r="N431"/>
  <c r="O431" s="1"/>
  <c r="N2946"/>
  <c r="O2946" s="1"/>
  <c r="N2947"/>
  <c r="O2947" s="1"/>
  <c r="N182"/>
  <c r="O182" s="1"/>
  <c r="N1333"/>
  <c r="O1333" s="1"/>
  <c r="N1334"/>
  <c r="O1334" s="1"/>
  <c r="N255"/>
  <c r="O255" s="1"/>
  <c r="N3399"/>
  <c r="O3399" s="1"/>
  <c r="N3249"/>
  <c r="O3249" s="1"/>
  <c r="N3250"/>
  <c r="O3250" s="1"/>
  <c r="N3400"/>
  <c r="O3400" s="1"/>
  <c r="N6247"/>
  <c r="O6247" s="1"/>
  <c r="N6248"/>
  <c r="O6248" s="1"/>
  <c r="N6249"/>
  <c r="O6249" s="1"/>
  <c r="N6250"/>
  <c r="O6250" s="1"/>
  <c r="N6251"/>
  <c r="O6251" s="1"/>
  <c r="N2413"/>
  <c r="O2413" s="1"/>
  <c r="N6252"/>
  <c r="O6252" s="1"/>
  <c r="N173"/>
  <c r="O173" s="1"/>
  <c r="N174"/>
  <c r="O174" s="1"/>
  <c r="N2346"/>
  <c r="O2346" s="1"/>
  <c r="N2347"/>
  <c r="O2347" s="1"/>
  <c r="N3266"/>
  <c r="O3266" s="1"/>
  <c r="N3267"/>
  <c r="O3267" s="1"/>
  <c r="N6253"/>
  <c r="O6253" s="1"/>
  <c r="N6254"/>
  <c r="O6254" s="1"/>
  <c r="N1405"/>
  <c r="O1405" s="1"/>
  <c r="N1406"/>
  <c r="O1406" s="1"/>
  <c r="N3615"/>
  <c r="O3615" s="1"/>
  <c r="N3616"/>
  <c r="O3616" s="1"/>
  <c r="N3617"/>
  <c r="O3617" s="1"/>
  <c r="N3618"/>
  <c r="O3618" s="1"/>
  <c r="N6255"/>
  <c r="O6255" s="1"/>
  <c r="N6256"/>
  <c r="O6256" s="1"/>
  <c r="N1322"/>
  <c r="O1322" s="1"/>
  <c r="N1323"/>
  <c r="O1323" s="1"/>
  <c r="N1141"/>
  <c r="O1141" s="1"/>
  <c r="N249"/>
  <c r="O249" s="1"/>
  <c r="N250"/>
  <c r="O250" s="1"/>
  <c r="N1197"/>
  <c r="O1197" s="1"/>
  <c r="N3018"/>
  <c r="O3018" s="1"/>
  <c r="N3019"/>
  <c r="O3019" s="1"/>
  <c r="N1996"/>
  <c r="O1996" s="1"/>
  <c r="N1997"/>
  <c r="O1997" s="1"/>
  <c r="N5542"/>
  <c r="O5542" s="1"/>
  <c r="N5543"/>
  <c r="O5543" s="1"/>
  <c r="N2335"/>
  <c r="O2335" s="1"/>
  <c r="N432"/>
  <c r="O432" s="1"/>
  <c r="N2474"/>
  <c r="O2474" s="1"/>
  <c r="N2475"/>
  <c r="O2475" s="1"/>
  <c r="N2336"/>
  <c r="O2336" s="1"/>
  <c r="N5544"/>
  <c r="O5544" s="1"/>
  <c r="N5545"/>
  <c r="O5545" s="1"/>
  <c r="N6257"/>
  <c r="O6257" s="1"/>
  <c r="N6258"/>
  <c r="O6258" s="1"/>
  <c r="N6259"/>
  <c r="O6259" s="1"/>
  <c r="N2679"/>
  <c r="O2679" s="1"/>
  <c r="N2680"/>
  <c r="O2680" s="1"/>
  <c r="N6260"/>
  <c r="O6260" s="1"/>
  <c r="N6261"/>
  <c r="O6261" s="1"/>
  <c r="N149"/>
  <c r="O149" s="1"/>
  <c r="N443"/>
  <c r="O443" s="1"/>
  <c r="N3349"/>
  <c r="O3349" s="1"/>
  <c r="N3350"/>
  <c r="O3350" s="1"/>
  <c r="N2773"/>
  <c r="O2773" s="1"/>
  <c r="N2681"/>
  <c r="O2681" s="1"/>
  <c r="N2682"/>
  <c r="O2682" s="1"/>
  <c r="N2774"/>
  <c r="O2774" s="1"/>
  <c r="N2683"/>
  <c r="O2683" s="1"/>
  <c r="N2684"/>
  <c r="O2684" s="1"/>
  <c r="N1935"/>
  <c r="O1935" s="1"/>
  <c r="N444"/>
  <c r="O444" s="1"/>
  <c r="N445"/>
  <c r="O445" s="1"/>
  <c r="N2482"/>
  <c r="O2482" s="1"/>
  <c r="N6262"/>
  <c r="O6262" s="1"/>
  <c r="N2970"/>
  <c r="O2970" s="1"/>
  <c r="N2971"/>
  <c r="O2971" s="1"/>
  <c r="N6263"/>
  <c r="O6263" s="1"/>
  <c r="N6264"/>
  <c r="O6264" s="1"/>
  <c r="N2972"/>
  <c r="O2972" s="1"/>
  <c r="N2973"/>
  <c r="O2973" s="1"/>
  <c r="N2348"/>
  <c r="O2348" s="1"/>
  <c r="N332"/>
  <c r="O332" s="1"/>
  <c r="N333"/>
  <c r="O333" s="1"/>
  <c r="N2986"/>
  <c r="O2986" s="1"/>
  <c r="N6265"/>
  <c r="O6265" s="1"/>
  <c r="N6266"/>
  <c r="O6266" s="1"/>
  <c r="N2427"/>
  <c r="O2427" s="1"/>
  <c r="N2619"/>
  <c r="O2619" s="1"/>
  <c r="N2476"/>
  <c r="O2476" s="1"/>
  <c r="N2477"/>
  <c r="O2477" s="1"/>
  <c r="N3303"/>
  <c r="O3303" s="1"/>
  <c r="N3304"/>
  <c r="O3304" s="1"/>
  <c r="N6267"/>
  <c r="O6267" s="1"/>
  <c r="N6268"/>
  <c r="O6268" s="1"/>
  <c r="N2886"/>
  <c r="O2886" s="1"/>
  <c r="N2887"/>
  <c r="O2887" s="1"/>
  <c r="N5803"/>
  <c r="O5803" s="1"/>
  <c r="N6269"/>
  <c r="O6269" s="1"/>
  <c r="N6270"/>
  <c r="O6270" s="1"/>
  <c r="N2700"/>
  <c r="O2700" s="1"/>
  <c r="N433"/>
  <c r="O433" s="1"/>
  <c r="N3242"/>
  <c r="O3242" s="1"/>
  <c r="N2701"/>
  <c r="O2701" s="1"/>
  <c r="N2702"/>
  <c r="O2702" s="1"/>
  <c r="N2987"/>
  <c r="O2987" s="1"/>
  <c r="N2988"/>
  <c r="O2988" s="1"/>
  <c r="N1107"/>
  <c r="O1107" s="1"/>
  <c r="N1108"/>
  <c r="O1108" s="1"/>
  <c r="N2535"/>
  <c r="O2535" s="1"/>
  <c r="N1109"/>
  <c r="O1109" s="1"/>
  <c r="N1110"/>
  <c r="O1110" s="1"/>
  <c r="N2536"/>
  <c r="O2536" s="1"/>
  <c r="N5546"/>
  <c r="O5546" s="1"/>
  <c r="N5547"/>
  <c r="O5547" s="1"/>
  <c r="N2483"/>
  <c r="O2483" s="1"/>
  <c r="N2484"/>
  <c r="O2484" s="1"/>
  <c r="N1283"/>
  <c r="O1283" s="1"/>
  <c r="N1284"/>
  <c r="O1284" s="1"/>
  <c r="N1285"/>
  <c r="O1285" s="1"/>
  <c r="N2450"/>
  <c r="O2450" s="1"/>
  <c r="N2451"/>
  <c r="O2451" s="1"/>
  <c r="N5548"/>
  <c r="O5548" s="1"/>
  <c r="N5549"/>
  <c r="O5549" s="1"/>
  <c r="N1124"/>
  <c r="O1124" s="1"/>
  <c r="N5550"/>
  <c r="O5550" s="1"/>
  <c r="N5551"/>
  <c r="O5551" s="1"/>
  <c r="N1125"/>
  <c r="O1125" s="1"/>
  <c r="N2867"/>
  <c r="O2867" s="1"/>
  <c r="N2868"/>
  <c r="O2868" s="1"/>
  <c r="N3305"/>
  <c r="O3305" s="1"/>
  <c r="N2110"/>
  <c r="O2110" s="1"/>
  <c r="N2111"/>
  <c r="O2111" s="1"/>
  <c r="N3306"/>
  <c r="O3306" s="1"/>
  <c r="N6271"/>
  <c r="O6271" s="1"/>
  <c r="N6272"/>
  <c r="O6272" s="1"/>
  <c r="N6273"/>
  <c r="O6273" s="1"/>
  <c r="N6274"/>
  <c r="O6274" s="1"/>
  <c r="N6275"/>
  <c r="O6275" s="1"/>
  <c r="N3293"/>
  <c r="O3293" s="1"/>
  <c r="N2918"/>
  <c r="O2918" s="1"/>
  <c r="N6276"/>
  <c r="O6276" s="1"/>
  <c r="N6277"/>
  <c r="O6277" s="1"/>
  <c r="N197"/>
  <c r="O197" s="1"/>
  <c r="N198"/>
  <c r="O198" s="1"/>
  <c r="N3328"/>
  <c r="O3328" s="1"/>
  <c r="N3329"/>
  <c r="O3329" s="1"/>
  <c r="N6278"/>
  <c r="O6278" s="1"/>
  <c r="N6279"/>
  <c r="O6279" s="1"/>
  <c r="N6280"/>
  <c r="O6280" s="1"/>
  <c r="N138"/>
  <c r="O138" s="1"/>
  <c r="N139"/>
  <c r="O139" s="1"/>
  <c r="N2395"/>
  <c r="O2395" s="1"/>
  <c r="N2210"/>
  <c r="O2210" s="1"/>
  <c r="N2211"/>
  <c r="O2211" s="1"/>
  <c r="N2485"/>
  <c r="O2485" s="1"/>
  <c r="N5497"/>
  <c r="O5497" s="1"/>
  <c r="N5498"/>
  <c r="O5498" s="1"/>
  <c r="N5499"/>
  <c r="O5499" s="1"/>
  <c r="N5500"/>
  <c r="O5500" s="1"/>
  <c r="N3420"/>
  <c r="O3420" s="1"/>
  <c r="N2888"/>
  <c r="O2888" s="1"/>
  <c r="N2889"/>
  <c r="O2889" s="1"/>
  <c r="N2869"/>
  <c r="O2869" s="1"/>
  <c r="N2870"/>
  <c r="O2870" s="1"/>
  <c r="N2890"/>
  <c r="O2890" s="1"/>
  <c r="N2871"/>
  <c r="O2871" s="1"/>
  <c r="N2872"/>
  <c r="O2872" s="1"/>
  <c r="N2891"/>
  <c r="O2891" s="1"/>
  <c r="N2873"/>
  <c r="O2873" s="1"/>
  <c r="N2874"/>
  <c r="O2874" s="1"/>
  <c r="N2892"/>
  <c r="O2892" s="1"/>
  <c r="N3089"/>
  <c r="O3089" s="1"/>
  <c r="N3090"/>
  <c r="O3090" s="1"/>
  <c r="N3619"/>
  <c r="O3619" s="1"/>
  <c r="N5552"/>
  <c r="O5552" s="1"/>
  <c r="N5553"/>
  <c r="O5553" s="1"/>
  <c r="N3620"/>
  <c r="O3620" s="1"/>
  <c r="N3621"/>
  <c r="O3621" s="1"/>
  <c r="N2989"/>
  <c r="O2989" s="1"/>
  <c r="N2990"/>
  <c r="O2990" s="1"/>
  <c r="N2991"/>
  <c r="O2991" s="1"/>
  <c r="N2893"/>
  <c r="O2893" s="1"/>
  <c r="N3093"/>
  <c r="O3093" s="1"/>
  <c r="N2537"/>
  <c r="O2537" s="1"/>
  <c r="N2538"/>
  <c r="O2538" s="1"/>
  <c r="N1875"/>
  <c r="O1875" s="1"/>
  <c r="N1876"/>
  <c r="O1876" s="1"/>
  <c r="N1877"/>
  <c r="O1877" s="1"/>
  <c r="N2034"/>
  <c r="O2034" s="1"/>
  <c r="N2091"/>
  <c r="O2091" s="1"/>
  <c r="N2133"/>
  <c r="O2133" s="1"/>
  <c r="N171"/>
  <c r="O171" s="1"/>
  <c r="N6281"/>
  <c r="O6281" s="1"/>
  <c r="N1821"/>
  <c r="O1821" s="1"/>
  <c r="N1822"/>
  <c r="O1822" s="1"/>
  <c r="N5554"/>
  <c r="O5554" s="1"/>
  <c r="N5555"/>
  <c r="O5555" s="1"/>
  <c r="N1823"/>
  <c r="O1823" s="1"/>
  <c r="N2992"/>
  <c r="O2992" s="1"/>
  <c r="N2993"/>
  <c r="O2993" s="1"/>
  <c r="N5556"/>
  <c r="O5556" s="1"/>
  <c r="N5557"/>
  <c r="O5557" s="1"/>
  <c r="N3163"/>
  <c r="O3163" s="1"/>
  <c r="N3164"/>
  <c r="O3164" s="1"/>
  <c r="N3041"/>
  <c r="O3041" s="1"/>
  <c r="N3042"/>
  <c r="O3042" s="1"/>
  <c r="N6282"/>
  <c r="O6282" s="1"/>
  <c r="N6283"/>
  <c r="O6283" s="1"/>
  <c r="N3444"/>
  <c r="O3444" s="1"/>
  <c r="N2428"/>
  <c r="O2428" s="1"/>
  <c r="N5558"/>
  <c r="O5558" s="1"/>
  <c r="N5559"/>
  <c r="O5559" s="1"/>
  <c r="N6284"/>
  <c r="O6284" s="1"/>
  <c r="N6285"/>
  <c r="O6285" s="1"/>
  <c r="N6286"/>
  <c r="O6286" s="1"/>
  <c r="N6287"/>
  <c r="O6287" s="1"/>
  <c r="N6288"/>
  <c r="O6288" s="1"/>
  <c r="N5560"/>
  <c r="O5560" s="1"/>
  <c r="N5561"/>
  <c r="O5561" s="1"/>
  <c r="N2703"/>
  <c r="O2703" s="1"/>
  <c r="N5562"/>
  <c r="O5562" s="1"/>
  <c r="N5563"/>
  <c r="O5563" s="1"/>
  <c r="N2704"/>
  <c r="O2704" s="1"/>
  <c r="N3208"/>
  <c r="O3208" s="1"/>
  <c r="N3209"/>
  <c r="O3209" s="1"/>
  <c r="N5804"/>
  <c r="O5804" s="1"/>
  <c r="N2633"/>
  <c r="O2633" s="1"/>
  <c r="N2634"/>
  <c r="O2634" s="1"/>
  <c r="N2705"/>
  <c r="O2705" s="1"/>
  <c r="N3141"/>
  <c r="O3141" s="1"/>
  <c r="N3142"/>
  <c r="O3142" s="1"/>
  <c r="N2706"/>
  <c r="O2706" s="1"/>
  <c r="N2707"/>
  <c r="O2707" s="1"/>
  <c r="N5479"/>
  <c r="O5479" s="1"/>
  <c r="N2708"/>
  <c r="O2708" s="1"/>
  <c r="N2587"/>
  <c r="O2587" s="1"/>
  <c r="N2588"/>
  <c r="O2588" s="1"/>
  <c r="N2349"/>
  <c r="O2349" s="1"/>
  <c r="N2350"/>
  <c r="O2350" s="1"/>
  <c r="N3120"/>
  <c r="O3120" s="1"/>
  <c r="N3121"/>
  <c r="O3121" s="1"/>
  <c r="N2589"/>
  <c r="O2589" s="1"/>
  <c r="N2590"/>
  <c r="O2590" s="1"/>
  <c r="N6289"/>
  <c r="O6289" s="1"/>
  <c r="N6290"/>
  <c r="O6290" s="1"/>
  <c r="N6291"/>
  <c r="O6291" s="1"/>
  <c r="N6292"/>
  <c r="O6292" s="1"/>
  <c r="N6293"/>
  <c r="O6293" s="1"/>
  <c r="N2637"/>
  <c r="O2637" s="1"/>
  <c r="N318"/>
  <c r="O318" s="1"/>
  <c r="N319"/>
  <c r="O319" s="1"/>
  <c r="N3465"/>
  <c r="O3465" s="1"/>
  <c r="N3466"/>
  <c r="O3466" s="1"/>
  <c r="N2297"/>
  <c r="O2297" s="1"/>
  <c r="N2298"/>
  <c r="O2298" s="1"/>
  <c r="N2299"/>
  <c r="O2299" s="1"/>
  <c r="N3210"/>
  <c r="O3210" s="1"/>
  <c r="N2212"/>
  <c r="O2212" s="1"/>
  <c r="N2213"/>
  <c r="O2213" s="1"/>
  <c r="N3165"/>
  <c r="O3165" s="1"/>
  <c r="N3166"/>
  <c r="O3166" s="1"/>
  <c r="N3167"/>
  <c r="O3167" s="1"/>
  <c r="N3168"/>
  <c r="O3168" s="1"/>
  <c r="N3169"/>
  <c r="O3169" s="1"/>
  <c r="N3143"/>
  <c r="O3143" s="1"/>
  <c r="N3144"/>
  <c r="O3144" s="1"/>
  <c r="N400"/>
  <c r="O400" s="1"/>
  <c r="N3145"/>
  <c r="O3145" s="1"/>
  <c r="N3146"/>
  <c r="O3146" s="1"/>
  <c r="N6294"/>
  <c r="O6294" s="1"/>
  <c r="N3147"/>
  <c r="O3147" s="1"/>
  <c r="N3148"/>
  <c r="O3148" s="1"/>
  <c r="N6295"/>
  <c r="O6295" s="1"/>
  <c r="N183"/>
  <c r="O183" s="1"/>
  <c r="N5564"/>
  <c r="O5564" s="1"/>
  <c r="N5565"/>
  <c r="O5565" s="1"/>
  <c r="N184"/>
  <c r="O184" s="1"/>
  <c r="N185"/>
  <c r="O185" s="1"/>
  <c r="N2974"/>
  <c r="O2974" s="1"/>
  <c r="N2975"/>
  <c r="O2975" s="1"/>
  <c r="N1998"/>
  <c r="O1998" s="1"/>
  <c r="N1999"/>
  <c r="O1999" s="1"/>
  <c r="N2000"/>
  <c r="O2000" s="1"/>
  <c r="N334"/>
  <c r="O334" s="1"/>
  <c r="N335"/>
  <c r="O335" s="1"/>
  <c r="N6296"/>
  <c r="O6296" s="1"/>
  <c r="N2124"/>
  <c r="O2124" s="1"/>
  <c r="N2125"/>
  <c r="O2125" s="1"/>
  <c r="N2380"/>
  <c r="O2380" s="1"/>
  <c r="N1342"/>
  <c r="O1342" s="1"/>
  <c r="N1343"/>
  <c r="O1343" s="1"/>
  <c r="N1344"/>
  <c r="O1344" s="1"/>
  <c r="N3622"/>
  <c r="O3622" s="1"/>
  <c r="N2976"/>
  <c r="O2976" s="1"/>
  <c r="N2977"/>
  <c r="O2977" s="1"/>
  <c r="N3623"/>
  <c r="O3623" s="1"/>
  <c r="N2709"/>
  <c r="O2709" s="1"/>
  <c r="N2710"/>
  <c r="O2710" s="1"/>
  <c r="N3624"/>
  <c r="O3624" s="1"/>
  <c r="N3625"/>
  <c r="O3625" s="1"/>
  <c r="N1913"/>
  <c r="O1913" s="1"/>
  <c r="N1914"/>
  <c r="O1914" s="1"/>
  <c r="N236"/>
  <c r="O236" s="1"/>
  <c r="N237"/>
  <c r="O237" s="1"/>
  <c r="N6297"/>
  <c r="O6297" s="1"/>
  <c r="N2994"/>
  <c r="O2994" s="1"/>
  <c r="N2995"/>
  <c r="O2995" s="1"/>
  <c r="N6298"/>
  <c r="O6298" s="1"/>
  <c r="N446"/>
  <c r="O446" s="1"/>
  <c r="N447"/>
  <c r="O447" s="1"/>
  <c r="N448"/>
  <c r="O448" s="1"/>
  <c r="N1266"/>
  <c r="O1266" s="1"/>
  <c r="N1267"/>
  <c r="O1267" s="1"/>
  <c r="N6299"/>
  <c r="O6299" s="1"/>
  <c r="N3372"/>
  <c r="O3372" s="1"/>
  <c r="N6300"/>
  <c r="O6300" s="1"/>
  <c r="N6301"/>
  <c r="O6301" s="1"/>
  <c r="N6302"/>
  <c r="O6302" s="1"/>
  <c r="N6303"/>
  <c r="O6303" s="1"/>
  <c r="N6304"/>
  <c r="O6304" s="1"/>
  <c r="N2996"/>
  <c r="O2996" s="1"/>
  <c r="N2997"/>
  <c r="O2997" s="1"/>
  <c r="N6305"/>
  <c r="O6305" s="1"/>
  <c r="N2789"/>
  <c r="O2789" s="1"/>
  <c r="N1245"/>
  <c r="O1245" s="1"/>
  <c r="N1198"/>
  <c r="O1198" s="1"/>
  <c r="N1199"/>
  <c r="O1199" s="1"/>
  <c r="N1200"/>
  <c r="O1200" s="1"/>
  <c r="N3351"/>
  <c r="O3351" s="1"/>
  <c r="N3352"/>
  <c r="O3352" s="1"/>
  <c r="N140"/>
  <c r="O140" s="1"/>
  <c r="N141"/>
  <c r="O141" s="1"/>
  <c r="N142"/>
  <c r="O142" s="1"/>
  <c r="N3330"/>
  <c r="O3330" s="1"/>
  <c r="N3331"/>
  <c r="O3331" s="1"/>
  <c r="N3445"/>
  <c r="O3445" s="1"/>
  <c r="N3446"/>
  <c r="O3446" s="1"/>
  <c r="N3447"/>
  <c r="O3447" s="1"/>
  <c r="N2620"/>
  <c r="O2620" s="1"/>
  <c r="N2621"/>
  <c r="O2621" s="1"/>
  <c r="N2790"/>
  <c r="O2790" s="1"/>
  <c r="N6306"/>
  <c r="O6306" s="1"/>
  <c r="N6307"/>
  <c r="O6307" s="1"/>
  <c r="N6308"/>
  <c r="O6308" s="1"/>
  <c r="N6309"/>
  <c r="O6309" s="1"/>
  <c r="N6310"/>
  <c r="O6310" s="1"/>
  <c r="N6311"/>
  <c r="O6311" s="1"/>
  <c r="N6312"/>
  <c r="O6312" s="1"/>
  <c r="N389"/>
  <c r="O389" s="1"/>
  <c r="N434"/>
  <c r="O434" s="1"/>
  <c r="N435"/>
  <c r="O435" s="1"/>
  <c r="N6169"/>
  <c r="O6169" s="1"/>
  <c r="N436"/>
  <c r="O436" s="1"/>
  <c r="N437"/>
  <c r="O437" s="1"/>
  <c r="N2806"/>
  <c r="O2806" s="1"/>
  <c r="N2807"/>
  <c r="O2807" s="1"/>
  <c r="N6313"/>
  <c r="O6313" s="1"/>
  <c r="N6314"/>
  <c r="O6314" s="1"/>
  <c r="N6315"/>
  <c r="O6315" s="1"/>
  <c r="N6316"/>
  <c r="O6316" s="1"/>
  <c r="N175"/>
  <c r="O175" s="1"/>
  <c r="N176"/>
  <c r="O176" s="1"/>
  <c r="N6317"/>
  <c r="O6317" s="1"/>
  <c r="N1824"/>
  <c r="O1824" s="1"/>
  <c r="N1825"/>
  <c r="O1825" s="1"/>
  <c r="N1826"/>
  <c r="O1826" s="1"/>
  <c r="N3467"/>
  <c r="O3467" s="1"/>
  <c r="N3468"/>
  <c r="O3468" s="1"/>
  <c r="N3469"/>
  <c r="O3469" s="1"/>
  <c r="N336"/>
  <c r="O336" s="1"/>
  <c r="N337"/>
  <c r="O337" s="1"/>
  <c r="N1246"/>
  <c r="O1246" s="1"/>
  <c r="N1247"/>
  <c r="O1247" s="1"/>
  <c r="N1248"/>
  <c r="O1248" s="1"/>
  <c r="N3043"/>
  <c r="O3043" s="1"/>
  <c r="N3044"/>
  <c r="O3044" s="1"/>
  <c r="N186"/>
  <c r="O186" s="1"/>
  <c r="N187"/>
  <c r="O187" s="1"/>
  <c r="N1739"/>
  <c r="O1739" s="1"/>
  <c r="N2965"/>
  <c r="O2965" s="1"/>
  <c r="N1740"/>
  <c r="O1740" s="1"/>
  <c r="N2166"/>
  <c r="O2166" s="1"/>
  <c r="N2167"/>
  <c r="O2167" s="1"/>
  <c r="N3211"/>
  <c r="O3211" s="1"/>
  <c r="N3212"/>
  <c r="O3212" s="1"/>
  <c r="N177"/>
  <c r="O177" s="1"/>
  <c r="N178"/>
  <c r="O178" s="1"/>
  <c r="N2001"/>
  <c r="O2001" s="1"/>
  <c r="N454"/>
  <c r="O454" s="1"/>
  <c r="N3198"/>
  <c r="O3198" s="1"/>
  <c r="N455"/>
  <c r="O455" s="1"/>
  <c r="N2002"/>
  <c r="O2002" s="1"/>
  <c r="N3529"/>
  <c r="O3529" s="1"/>
  <c r="N3530"/>
  <c r="O3530" s="1"/>
  <c r="N2003"/>
  <c r="O2003" s="1"/>
  <c r="N2004"/>
  <c r="O2004" s="1"/>
  <c r="N3122"/>
  <c r="O3122" s="1"/>
  <c r="N3123"/>
  <c r="O3123" s="1"/>
  <c r="N3124"/>
  <c r="O3124" s="1"/>
  <c r="N1956"/>
  <c r="O1956" s="1"/>
  <c r="N3199"/>
  <c r="O3199" s="1"/>
  <c r="N1957"/>
  <c r="O1957" s="1"/>
  <c r="N1958"/>
  <c r="O1958" s="1"/>
  <c r="N1948"/>
  <c r="O1948" s="1"/>
  <c r="N1949"/>
  <c r="O1949" s="1"/>
  <c r="N2998"/>
  <c r="O2998" s="1"/>
  <c r="N456"/>
  <c r="O456" s="1"/>
  <c r="N3595"/>
  <c r="O3595" s="1"/>
  <c r="N2999"/>
  <c r="O2999" s="1"/>
  <c r="N3170"/>
  <c r="O3170" s="1"/>
  <c r="N3200"/>
  <c r="O3200" s="1"/>
  <c r="N3201"/>
  <c r="O3201" s="1"/>
  <c r="N3430"/>
  <c r="O3430" s="1"/>
  <c r="N3202"/>
  <c r="O3202" s="1"/>
  <c r="N3203"/>
  <c r="O3203" s="1"/>
  <c r="N3531"/>
  <c r="O3531" s="1"/>
  <c r="N2076"/>
  <c r="O2076" s="1"/>
  <c r="N2077"/>
  <c r="O2077" s="1"/>
  <c r="N6318"/>
  <c r="O6318" s="1"/>
  <c r="N6319"/>
  <c r="O6319" s="1"/>
  <c r="N2078"/>
  <c r="O2078" s="1"/>
  <c r="N2079"/>
  <c r="O2079" s="1"/>
  <c r="N1959"/>
  <c r="O1959" s="1"/>
  <c r="N2518"/>
  <c r="O2518" s="1"/>
  <c r="N2519"/>
  <c r="O2519" s="1"/>
  <c r="N3171"/>
  <c r="O3171" s="1"/>
  <c r="N3172"/>
  <c r="O3172" s="1"/>
  <c r="N188"/>
  <c r="O188" s="1"/>
  <c r="N189"/>
  <c r="O189" s="1"/>
  <c r="N190"/>
  <c r="O190" s="1"/>
  <c r="N2452"/>
  <c r="O2452" s="1"/>
  <c r="N2453"/>
  <c r="O2453" s="1"/>
  <c r="N2454"/>
  <c r="O2454" s="1"/>
  <c r="N2455"/>
  <c r="O2455" s="1"/>
  <c r="N1225"/>
  <c r="O1225" s="1"/>
  <c r="N3213"/>
  <c r="O3213" s="1"/>
  <c r="N3214"/>
  <c r="O3214" s="1"/>
  <c r="N1142"/>
  <c r="O1142" s="1"/>
  <c r="N2092"/>
  <c r="O2092" s="1"/>
  <c r="N2093"/>
  <c r="O2093" s="1"/>
  <c r="N2539"/>
  <c r="O2539" s="1"/>
  <c r="N2540"/>
  <c r="O2540" s="1"/>
  <c r="N2520"/>
  <c r="O2520" s="1"/>
  <c r="N2521"/>
  <c r="O2521" s="1"/>
  <c r="N2541"/>
  <c r="O2541" s="1"/>
  <c r="N2542"/>
  <c r="O2542" s="1"/>
  <c r="N2134"/>
  <c r="O2134" s="1"/>
  <c r="N2135"/>
  <c r="O2135" s="1"/>
  <c r="N2622"/>
  <c r="O2622" s="1"/>
  <c r="N2522"/>
  <c r="O2522" s="1"/>
  <c r="N2523"/>
  <c r="O2523" s="1"/>
  <c r="N2623"/>
  <c r="O2623" s="1"/>
  <c r="N2498"/>
  <c r="O2498" s="1"/>
  <c r="N2499"/>
  <c r="O2499" s="1"/>
  <c r="N3307"/>
  <c r="O3307" s="1"/>
  <c r="N3308"/>
  <c r="O3308" s="1"/>
  <c r="N3066"/>
  <c r="O3066" s="1"/>
  <c r="N5501"/>
  <c r="O5501" s="1"/>
  <c r="N2467"/>
  <c r="O2467" s="1"/>
  <c r="N2468"/>
  <c r="O2468" s="1"/>
  <c r="N2414"/>
  <c r="O2414" s="1"/>
  <c r="N2948"/>
  <c r="O2948" s="1"/>
  <c r="N256"/>
  <c r="O256" s="1"/>
  <c r="N3268"/>
  <c r="O3268" s="1"/>
  <c r="N3269"/>
  <c r="O3269" s="1"/>
  <c r="N6320"/>
  <c r="O6320" s="1"/>
  <c r="N2509"/>
  <c r="O2509" s="1"/>
  <c r="N1345"/>
  <c r="O1345" s="1"/>
  <c r="N1346"/>
  <c r="O1346" s="1"/>
  <c r="N1347"/>
  <c r="O1347" s="1"/>
  <c r="N2524"/>
  <c r="O2524" s="1"/>
  <c r="N2525"/>
  <c r="O2525" s="1"/>
  <c r="N1348"/>
  <c r="O1348" s="1"/>
  <c r="N2526"/>
  <c r="O2526" s="1"/>
  <c r="N2527"/>
  <c r="O2527" s="1"/>
  <c r="N2543"/>
  <c r="O2543" s="1"/>
  <c r="N2544"/>
  <c r="O2544" s="1"/>
  <c r="N423"/>
  <c r="O423" s="1"/>
  <c r="N424"/>
  <c r="O424" s="1"/>
  <c r="N2545"/>
  <c r="O2545" s="1"/>
  <c r="N2851"/>
  <c r="O2851" s="1"/>
  <c r="N2852"/>
  <c r="O2852" s="1"/>
  <c r="N3173"/>
  <c r="O3173" s="1"/>
  <c r="N3174"/>
  <c r="O3174" s="1"/>
  <c r="N3067"/>
  <c r="O3067" s="1"/>
  <c r="N2853"/>
  <c r="O2853" s="1"/>
  <c r="N2854"/>
  <c r="O2854" s="1"/>
  <c r="N3068"/>
  <c r="O3068" s="1"/>
  <c r="N6321"/>
  <c r="O6321" s="1"/>
  <c r="N6322"/>
  <c r="O6322" s="1"/>
  <c r="N6323"/>
  <c r="O6323" s="1"/>
  <c r="N6324"/>
  <c r="O6324" s="1"/>
  <c r="N2319"/>
  <c r="O2319" s="1"/>
  <c r="N2320"/>
  <c r="O2320" s="1"/>
  <c r="N6325"/>
  <c r="O6325" s="1"/>
  <c r="N294"/>
  <c r="O294" s="1"/>
  <c r="N2859"/>
  <c r="O2859" s="1"/>
  <c r="N2860"/>
  <c r="O2860" s="1"/>
  <c r="N3401"/>
  <c r="O3401" s="1"/>
  <c r="N6326"/>
  <c r="O6326" s="1"/>
  <c r="N6327"/>
  <c r="O6327" s="1"/>
  <c r="N1936"/>
  <c r="O1936" s="1"/>
  <c r="N5566"/>
  <c r="O5566" s="1"/>
  <c r="N5567"/>
  <c r="O5567" s="1"/>
  <c r="N3045"/>
  <c r="O3045" s="1"/>
  <c r="N3046"/>
  <c r="O3046" s="1"/>
  <c r="N2631"/>
  <c r="O2631" s="1"/>
  <c r="N2329"/>
  <c r="O2329" s="1"/>
  <c r="N2635"/>
  <c r="O2635" s="1"/>
  <c r="N2636"/>
  <c r="O2636" s="1"/>
  <c r="N2196"/>
  <c r="O2196" s="1"/>
  <c r="N2197"/>
  <c r="O2197" s="1"/>
  <c r="N1349"/>
  <c r="O1349" s="1"/>
  <c r="N2080"/>
  <c r="O2080" s="1"/>
  <c r="N2081"/>
  <c r="O2081" s="1"/>
  <c r="N1226"/>
  <c r="O1226" s="1"/>
  <c r="N6328"/>
  <c r="O6328" s="1"/>
  <c r="N3532"/>
  <c r="O3532" s="1"/>
  <c r="N3431"/>
  <c r="O3431" s="1"/>
  <c r="N3432"/>
  <c r="O3432" s="1"/>
  <c r="N6329"/>
  <c r="O6329" s="1"/>
  <c r="N1861"/>
  <c r="O1861" s="1"/>
  <c r="N2685"/>
  <c r="O2685" s="1"/>
  <c r="N2686"/>
  <c r="O2686" s="1"/>
  <c r="N1862"/>
  <c r="O1862" s="1"/>
  <c r="N2638"/>
  <c r="O2638" s="1"/>
  <c r="N2639"/>
  <c r="O2639" s="1"/>
  <c r="N2094"/>
  <c r="O2094" s="1"/>
  <c r="N2095"/>
  <c r="O2095" s="1"/>
  <c r="N5521"/>
  <c r="O5521" s="1"/>
  <c r="N5522"/>
  <c r="O5522" s="1"/>
  <c r="N6330"/>
  <c r="O6330" s="1"/>
  <c r="N2711"/>
  <c r="O2711" s="1"/>
  <c r="N1878"/>
  <c r="O1878" s="1"/>
  <c r="N1879"/>
  <c r="O1879" s="1"/>
  <c r="N2712"/>
  <c r="O2712" s="1"/>
  <c r="N2713"/>
  <c r="O2713" s="1"/>
  <c r="N401"/>
  <c r="O401" s="1"/>
  <c r="N2300"/>
  <c r="O2300" s="1"/>
  <c r="N2415"/>
  <c r="O2415" s="1"/>
  <c r="N6331"/>
  <c r="O6331" s="1"/>
  <c r="N6332"/>
  <c r="O6332" s="1"/>
  <c r="N6333"/>
  <c r="O6333" s="1"/>
  <c r="N3533"/>
  <c r="O3533" s="1"/>
  <c r="N3534"/>
  <c r="O3534" s="1"/>
  <c r="N2832"/>
  <c r="O2832" s="1"/>
  <c r="N3535"/>
  <c r="O3535" s="1"/>
  <c r="N3536"/>
  <c r="O3536" s="1"/>
  <c r="N2624"/>
  <c r="O2624" s="1"/>
  <c r="N2625"/>
  <c r="O2625" s="1"/>
  <c r="N6334"/>
  <c r="O6334" s="1"/>
  <c r="N5568"/>
  <c r="O5568" s="1"/>
  <c r="N5569"/>
  <c r="O5569" s="1"/>
  <c r="N6335"/>
  <c r="O6335" s="1"/>
  <c r="N2714"/>
  <c r="O2714" s="1"/>
  <c r="N2715"/>
  <c r="O2715" s="1"/>
  <c r="N3626"/>
  <c r="O3626" s="1"/>
  <c r="N1172"/>
  <c r="O1172" s="1"/>
  <c r="N1173"/>
  <c r="O1173" s="1"/>
  <c r="N203"/>
  <c r="O203" s="1"/>
  <c r="N204"/>
  <c r="O204" s="1"/>
  <c r="N1827"/>
  <c r="O1827" s="1"/>
  <c r="N1828"/>
  <c r="O1828" s="1"/>
  <c r="N6336"/>
  <c r="O6336" s="1"/>
  <c r="N6337"/>
  <c r="O6337" s="1"/>
  <c r="N2716"/>
  <c r="O2716" s="1"/>
  <c r="N2717"/>
  <c r="O2717" s="1"/>
  <c r="N402"/>
  <c r="O402" s="1"/>
  <c r="N6170"/>
  <c r="O6170" s="1"/>
  <c r="N6338"/>
  <c r="O6338" s="1"/>
  <c r="N6339"/>
  <c r="O6339" s="1"/>
  <c r="N2381"/>
  <c r="O2381" s="1"/>
  <c r="N5570"/>
  <c r="O5570" s="1"/>
  <c r="N5571"/>
  <c r="O5571" s="1"/>
  <c r="N2198"/>
  <c r="O2198" s="1"/>
  <c r="N5572"/>
  <c r="O5572" s="1"/>
  <c r="N5573"/>
  <c r="O5573" s="1"/>
  <c r="N2396"/>
  <c r="O2396" s="1"/>
  <c r="N3270"/>
  <c r="O3270" s="1"/>
  <c r="N5574"/>
  <c r="O5574" s="1"/>
  <c r="N5575"/>
  <c r="O5575" s="1"/>
  <c r="N3271"/>
  <c r="O3271" s="1"/>
  <c r="N3272"/>
  <c r="O3272" s="1"/>
  <c r="N1320"/>
  <c r="O1320" s="1"/>
  <c r="N3472"/>
  <c r="O3472" s="1"/>
  <c r="N3473"/>
  <c r="O3473" s="1"/>
  <c r="N6340"/>
  <c r="O6340" s="1"/>
  <c r="N6341"/>
  <c r="O6341" s="1"/>
  <c r="N3596"/>
  <c r="O3596" s="1"/>
  <c r="N3597"/>
  <c r="O3597" s="1"/>
  <c r="N6342"/>
  <c r="O6342" s="1"/>
  <c r="N3598"/>
  <c r="O3598" s="1"/>
  <c r="N3599"/>
  <c r="O3599" s="1"/>
  <c r="N6343"/>
  <c r="O6343" s="1"/>
  <c r="N164"/>
  <c r="O164" s="1"/>
  <c r="N449"/>
  <c r="O449" s="1"/>
  <c r="N3493"/>
  <c r="O3493" s="1"/>
  <c r="N3494"/>
  <c r="O3494" s="1"/>
  <c r="N2919"/>
  <c r="O2919" s="1"/>
  <c r="N2920"/>
  <c r="O2920" s="1"/>
  <c r="N2921"/>
  <c r="O2921" s="1"/>
  <c r="N2922"/>
  <c r="O2922" s="1"/>
  <c r="N3495"/>
  <c r="O3495" s="1"/>
  <c r="N3496"/>
  <c r="O3496" s="1"/>
  <c r="N3627"/>
  <c r="O3627" s="1"/>
  <c r="N3628"/>
  <c r="O3628" s="1"/>
  <c r="N3537"/>
  <c r="O3537" s="1"/>
  <c r="N3080"/>
  <c r="O3080" s="1"/>
  <c r="N3538"/>
  <c r="O3538" s="1"/>
  <c r="N2718"/>
  <c r="O2718" s="1"/>
  <c r="N2719"/>
  <c r="O2719" s="1"/>
  <c r="N1741"/>
  <c r="O1741" s="1"/>
  <c r="N1742"/>
  <c r="O1742" s="1"/>
  <c r="N3629"/>
  <c r="O3629" s="1"/>
  <c r="N3630"/>
  <c r="O3630" s="1"/>
  <c r="N3631"/>
  <c r="O3631" s="1"/>
  <c r="N3251"/>
  <c r="O3251" s="1"/>
  <c r="N3252"/>
  <c r="O3252" s="1"/>
  <c r="N3000"/>
  <c r="O3000" s="1"/>
  <c r="N3001"/>
  <c r="O3001" s="1"/>
  <c r="N3002"/>
  <c r="O3002" s="1"/>
  <c r="N3003"/>
  <c r="O3003" s="1"/>
  <c r="N3273"/>
  <c r="O3273" s="1"/>
  <c r="N6344"/>
  <c r="O6344" s="1"/>
  <c r="N6345"/>
  <c r="O6345" s="1"/>
  <c r="N6346"/>
  <c r="O6346" s="1"/>
  <c r="N6347"/>
  <c r="O6347" s="1"/>
  <c r="N6348"/>
  <c r="O6348" s="1"/>
  <c r="N2599"/>
  <c r="O2599" s="1"/>
  <c r="N2600"/>
  <c r="O2600" s="1"/>
  <c r="N6349"/>
  <c r="O6349" s="1"/>
  <c r="N2632"/>
  <c r="O2632" s="1"/>
  <c r="N2469"/>
  <c r="O2469" s="1"/>
  <c r="N2470"/>
  <c r="O2470" s="1"/>
  <c r="N3332"/>
  <c r="O3332" s="1"/>
  <c r="N2640"/>
  <c r="O2640" s="1"/>
  <c r="N2546"/>
  <c r="O2546" s="1"/>
  <c r="N122"/>
  <c r="O122" s="1"/>
  <c r="N123"/>
  <c r="O123" s="1"/>
  <c r="N2649"/>
  <c r="O2649" s="1"/>
  <c r="N2650"/>
  <c r="O2650" s="1"/>
  <c r="N2547"/>
  <c r="O2547" s="1"/>
  <c r="N2641"/>
  <c r="O2641" s="1"/>
  <c r="N2659"/>
  <c r="O2659" s="1"/>
  <c r="N2833"/>
  <c r="O2833" s="1"/>
  <c r="N2834"/>
  <c r="O2834" s="1"/>
  <c r="N1760"/>
  <c r="O1760" s="1"/>
  <c r="N6350"/>
  <c r="O6350" s="1"/>
  <c r="N6351"/>
  <c r="O6351" s="1"/>
  <c r="N2386"/>
  <c r="O2386" s="1"/>
  <c r="N2387"/>
  <c r="O2387" s="1"/>
  <c r="N2388"/>
  <c r="O2388" s="1"/>
  <c r="N6352"/>
  <c r="O6352" s="1"/>
  <c r="N2389"/>
  <c r="O2389" s="1"/>
  <c r="N2390"/>
  <c r="O2390" s="1"/>
  <c r="N2391"/>
  <c r="O2391" s="1"/>
  <c r="N2397"/>
  <c r="O2397" s="1"/>
  <c r="O3753"/>
  <c r="J4289"/>
  <c r="K4289"/>
  <c r="L4289" s="1"/>
  <c r="N4289"/>
  <c r="O4289" s="1"/>
  <c r="J693" l="1"/>
  <c r="J694"/>
  <c r="J695"/>
  <c r="J696"/>
  <c r="J4021"/>
  <c r="J3897"/>
  <c r="J697"/>
  <c r="J698"/>
  <c r="J3454"/>
  <c r="J699"/>
  <c r="J700"/>
  <c r="J3253"/>
  <c r="J3243"/>
  <c r="J3244"/>
  <c r="J3254"/>
  <c r="J3600"/>
  <c r="J3601"/>
  <c r="J3854"/>
  <c r="J3855"/>
  <c r="J3898"/>
  <c r="J3602"/>
  <c r="J2781"/>
  <c r="J2782"/>
  <c r="J2785"/>
  <c r="J701"/>
  <c r="J702"/>
  <c r="J703"/>
  <c r="J2179"/>
  <c r="J2180"/>
  <c r="J2181"/>
  <c r="J2323"/>
  <c r="J2596"/>
  <c r="J704"/>
  <c r="J2504"/>
  <c r="J2505"/>
  <c r="J566"/>
  <c r="J567"/>
  <c r="J705"/>
  <c r="J2516"/>
  <c r="J2517"/>
  <c r="J2530"/>
  <c r="J3061"/>
  <c r="J3062"/>
  <c r="J2472"/>
  <c r="J2473"/>
  <c r="J1921"/>
  <c r="J1922"/>
  <c r="J706"/>
  <c r="J2030"/>
  <c r="J2031"/>
  <c r="J2032"/>
  <c r="J707"/>
  <c r="J2408"/>
  <c r="J2409"/>
  <c r="J2410"/>
  <c r="J4022"/>
  <c r="J4023"/>
  <c r="J708"/>
  <c r="J709"/>
  <c r="J710"/>
  <c r="J711"/>
  <c r="J712"/>
  <c r="J2184"/>
  <c r="J713"/>
  <c r="J714"/>
  <c r="J715"/>
  <c r="J568"/>
  <c r="J569"/>
  <c r="J716"/>
  <c r="J1934"/>
  <c r="J3455"/>
  <c r="J570"/>
  <c r="J542"/>
  <c r="J2875"/>
  <c r="J2876"/>
  <c r="J2877"/>
  <c r="J3384"/>
  <c r="J3385"/>
  <c r="J3390"/>
  <c r="J3386"/>
  <c r="J3387"/>
  <c r="J3391"/>
  <c r="J3255"/>
  <c r="J3456"/>
  <c r="J3457"/>
  <c r="J3725"/>
  <c r="J3726"/>
  <c r="J717"/>
  <c r="J718"/>
  <c r="J719"/>
  <c r="J4024"/>
  <c r="J4025"/>
  <c r="J4026"/>
  <c r="J3140"/>
  <c r="J3139"/>
  <c r="J3899"/>
  <c r="J720"/>
  <c r="J721"/>
  <c r="J722"/>
  <c r="J723"/>
  <c r="J3990"/>
  <c r="J3991"/>
  <c r="J4027"/>
  <c r="J724"/>
  <c r="J1327"/>
  <c r="J1328"/>
  <c r="J1329"/>
  <c r="J725"/>
  <c r="J1871"/>
  <c r="J1872"/>
  <c r="J726"/>
  <c r="J727"/>
  <c r="J728"/>
  <c r="J1972"/>
  <c r="J1973"/>
  <c r="J1985"/>
  <c r="J2324"/>
  <c r="J3412"/>
  <c r="J3413"/>
  <c r="J3344"/>
  <c r="J3345"/>
  <c r="J2647"/>
  <c r="J2648"/>
  <c r="J3900"/>
  <c r="J3256"/>
  <c r="J729"/>
  <c r="J3257"/>
  <c r="J3258"/>
  <c r="J730"/>
  <c r="J731"/>
  <c r="J3414"/>
  <c r="J732"/>
  <c r="J733"/>
  <c r="J734"/>
  <c r="J735"/>
  <c r="J736"/>
  <c r="J737"/>
  <c r="J2966"/>
  <c r="J2967"/>
  <c r="J2978"/>
  <c r="J2968"/>
  <c r="J2969"/>
  <c r="J2979"/>
  <c r="J738"/>
  <c r="J739"/>
  <c r="J543"/>
  <c r="J3155"/>
  <c r="J3156"/>
  <c r="J3157"/>
  <c r="J3508"/>
  <c r="J544"/>
  <c r="J3509"/>
  <c r="J3510"/>
  <c r="J740"/>
  <c r="J741"/>
  <c r="J742"/>
  <c r="J743"/>
  <c r="J744"/>
  <c r="J745"/>
  <c r="J1735"/>
  <c r="J1736"/>
  <c r="J746"/>
  <c r="J747"/>
  <c r="J2531"/>
  <c r="J2532"/>
  <c r="J2768"/>
  <c r="J748"/>
  <c r="J749"/>
  <c r="J750"/>
  <c r="J751"/>
  <c r="J752"/>
  <c r="J686"/>
  <c r="J2980"/>
  <c r="J2981"/>
  <c r="J2982"/>
  <c r="J571"/>
  <c r="J572"/>
  <c r="J753"/>
  <c r="J2151"/>
  <c r="J754"/>
  <c r="J2865"/>
  <c r="J2866"/>
  <c r="J2878"/>
  <c r="J2879"/>
  <c r="J4285"/>
  <c r="J4239"/>
  <c r="J4240"/>
  <c r="J4286"/>
  <c r="J3727"/>
  <c r="J3728"/>
  <c r="J3392"/>
  <c r="J3393"/>
  <c r="J3511"/>
  <c r="J3512"/>
  <c r="J2191"/>
  <c r="J2192"/>
  <c r="J2193"/>
  <c r="J2194"/>
  <c r="J2195"/>
  <c r="J2578"/>
  <c r="J2579"/>
  <c r="J2584"/>
  <c r="J1954"/>
  <c r="J755"/>
  <c r="J756"/>
  <c r="J3587"/>
  <c r="J3588"/>
  <c r="J3603"/>
  <c r="J3589"/>
  <c r="J3590"/>
  <c r="J3604"/>
  <c r="J3489"/>
  <c r="J3490"/>
  <c r="J3513"/>
  <c r="J3491"/>
  <c r="J3492"/>
  <c r="J3514"/>
  <c r="J4162"/>
  <c r="J4163"/>
  <c r="J3856"/>
  <c r="J3857"/>
  <c r="J3901"/>
  <c r="J4160"/>
  <c r="J757"/>
  <c r="J758"/>
  <c r="J3681"/>
  <c r="J3682"/>
  <c r="J3729"/>
  <c r="J3683"/>
  <c r="J3684"/>
  <c r="J3730"/>
  <c r="J3858"/>
  <c r="J3859"/>
  <c r="J3902"/>
  <c r="J3860"/>
  <c r="J3861"/>
  <c r="J3903"/>
  <c r="J3605"/>
  <c r="J3606"/>
  <c r="J3427"/>
  <c r="J3428"/>
  <c r="J1817"/>
  <c r="J1818"/>
  <c r="J1819"/>
  <c r="J2786"/>
  <c r="J3458"/>
  <c r="J3459"/>
  <c r="J759"/>
  <c r="J760"/>
  <c r="J1270"/>
  <c r="J1271"/>
  <c r="J1279"/>
  <c r="J1272"/>
  <c r="J1273"/>
  <c r="J1280"/>
  <c r="J2769"/>
  <c r="J2770"/>
  <c r="J2533"/>
  <c r="J761"/>
  <c r="J762"/>
  <c r="J3415"/>
  <c r="J3416"/>
  <c r="J2687"/>
  <c r="J2688"/>
  <c r="J763"/>
  <c r="J764"/>
  <c r="J765"/>
  <c r="J766"/>
  <c r="J573"/>
  <c r="J574"/>
  <c r="J767"/>
  <c r="J575"/>
  <c r="J576"/>
  <c r="J768"/>
  <c r="J3685"/>
  <c r="J3686"/>
  <c r="J3731"/>
  <c r="J3687"/>
  <c r="J3688"/>
  <c r="J3732"/>
  <c r="J3607"/>
  <c r="J769"/>
  <c r="J770"/>
  <c r="J2088"/>
  <c r="J2089"/>
  <c r="J2090"/>
  <c r="J3371"/>
  <c r="J3460"/>
  <c r="J2392"/>
  <c r="J3608"/>
  <c r="J3609"/>
  <c r="J771"/>
  <c r="J772"/>
  <c r="J3300"/>
  <c r="J3301"/>
  <c r="J3733"/>
  <c r="J3734"/>
  <c r="J3735"/>
  <c r="J3091"/>
  <c r="J773"/>
  <c r="J774"/>
  <c r="J2440"/>
  <c r="J2441"/>
  <c r="J2444"/>
  <c r="J2442"/>
  <c r="J2443"/>
  <c r="J2445"/>
  <c r="J4028"/>
  <c r="J775"/>
  <c r="J3109"/>
  <c r="J3110"/>
  <c r="J3111"/>
  <c r="J3417"/>
  <c r="J2363"/>
  <c r="J2364"/>
  <c r="J2365"/>
  <c r="J776"/>
  <c r="J777"/>
  <c r="J778"/>
  <c r="J779"/>
  <c r="J3037"/>
  <c r="J3038"/>
  <c r="J780"/>
  <c r="J2825"/>
  <c r="J2826"/>
  <c r="J781"/>
  <c r="J782"/>
  <c r="J783"/>
  <c r="J2827"/>
  <c r="J2689"/>
  <c r="J2690"/>
  <c r="J577"/>
  <c r="J578"/>
  <c r="J784"/>
  <c r="J2691"/>
  <c r="J2692"/>
  <c r="J2693"/>
  <c r="J1854"/>
  <c r="J2694"/>
  <c r="J2695"/>
  <c r="J2696"/>
  <c r="J785"/>
  <c r="J786"/>
  <c r="J2479"/>
  <c r="J2480"/>
  <c r="J787"/>
  <c r="J788"/>
  <c r="J789"/>
  <c r="J790"/>
  <c r="J579"/>
  <c r="J580"/>
  <c r="J791"/>
  <c r="J792"/>
  <c r="J793"/>
  <c r="J794"/>
  <c r="J795"/>
  <c r="J2344"/>
  <c r="J2345"/>
  <c r="J3112"/>
  <c r="J3113"/>
  <c r="J796"/>
  <c r="J797"/>
  <c r="J3904"/>
  <c r="J3992"/>
  <c r="J3993"/>
  <c r="J4029"/>
  <c r="J3994"/>
  <c r="J3995"/>
  <c r="J4030"/>
  <c r="J581"/>
  <c r="J582"/>
  <c r="J798"/>
  <c r="J799"/>
  <c r="J800"/>
  <c r="J801"/>
  <c r="J3079"/>
  <c r="J2374"/>
  <c r="J2375"/>
  <c r="J2376"/>
  <c r="J583"/>
  <c r="J584"/>
  <c r="J802"/>
  <c r="J585"/>
  <c r="J586"/>
  <c r="J803"/>
  <c r="J587"/>
  <c r="J588"/>
  <c r="J804"/>
  <c r="J2285"/>
  <c r="J2286"/>
  <c r="J2287"/>
  <c r="J2288"/>
  <c r="J2289"/>
  <c r="J1714"/>
  <c r="J3736"/>
  <c r="J3737"/>
  <c r="J2880"/>
  <c r="J3114"/>
  <c r="J589"/>
  <c r="J590"/>
  <c r="J805"/>
  <c r="J591"/>
  <c r="J592"/>
  <c r="J806"/>
  <c r="J807"/>
  <c r="J808"/>
  <c r="J809"/>
  <c r="J810"/>
  <c r="J811"/>
  <c r="J812"/>
  <c r="J813"/>
  <c r="J545"/>
  <c r="J546"/>
  <c r="J814"/>
  <c r="J1428"/>
  <c r="J815"/>
  <c r="J816"/>
  <c r="J2161"/>
  <c r="J2290"/>
  <c r="J2291"/>
  <c r="J2292"/>
  <c r="J817"/>
  <c r="J3905"/>
  <c r="J3906"/>
  <c r="J3907"/>
  <c r="J3326"/>
  <c r="J3327"/>
  <c r="J2425"/>
  <c r="J818"/>
  <c r="J819"/>
  <c r="J820"/>
  <c r="J821"/>
  <c r="J4241"/>
  <c r="J4242"/>
  <c r="J4287"/>
  <c r="J4243"/>
  <c r="J4244"/>
  <c r="J4288"/>
  <c r="J2534"/>
  <c r="J2828"/>
  <c r="J2325"/>
  <c r="J593"/>
  <c r="J594"/>
  <c r="J822"/>
  <c r="J3738"/>
  <c r="J3739"/>
  <c r="J823"/>
  <c r="J824"/>
  <c r="J2899"/>
  <c r="J2900"/>
  <c r="J2913"/>
  <c r="J4144"/>
  <c r="J4145"/>
  <c r="J4164"/>
  <c r="J2901"/>
  <c r="J2902"/>
  <c r="J2914"/>
  <c r="J2903"/>
  <c r="J2904"/>
  <c r="J2915"/>
  <c r="J825"/>
  <c r="J3418"/>
  <c r="J3419"/>
  <c r="J3034"/>
  <c r="J1429"/>
  <c r="J2377"/>
  <c r="J2881"/>
  <c r="J2882"/>
  <c r="J3515"/>
  <c r="J3516"/>
  <c r="J1986"/>
  <c r="J1987"/>
  <c r="J547"/>
  <c r="J548"/>
  <c r="J549"/>
  <c r="J550"/>
  <c r="J551"/>
  <c r="J826"/>
  <c r="J827"/>
  <c r="J2829"/>
  <c r="J828"/>
  <c r="J829"/>
  <c r="J830"/>
  <c r="J831"/>
  <c r="J2783"/>
  <c r="J2784"/>
  <c r="J2787"/>
  <c r="J832"/>
  <c r="J833"/>
  <c r="J834"/>
  <c r="J2293"/>
  <c r="J3259"/>
  <c r="J3115"/>
  <c r="J3116"/>
  <c r="J1911"/>
  <c r="J1955"/>
  <c r="J3009"/>
  <c r="J3010"/>
  <c r="J3015"/>
  <c r="J835"/>
  <c r="J836"/>
  <c r="J837"/>
  <c r="J838"/>
  <c r="J839"/>
  <c r="J4165"/>
  <c r="J4166"/>
  <c r="J4031"/>
  <c r="J4032"/>
  <c r="J840"/>
  <c r="J2162"/>
  <c r="J2163"/>
  <c r="J841"/>
  <c r="J595"/>
  <c r="J596"/>
  <c r="J842"/>
  <c r="J597"/>
  <c r="J598"/>
  <c r="J843"/>
  <c r="J599"/>
  <c r="J600"/>
  <c r="J844"/>
  <c r="J2326"/>
  <c r="J2327"/>
  <c r="J2328"/>
  <c r="J2446"/>
  <c r="J845"/>
  <c r="J3231"/>
  <c r="J3232"/>
  <c r="J1759"/>
  <c r="J2942"/>
  <c r="J2943"/>
  <c r="J846"/>
  <c r="J847"/>
  <c r="J1912"/>
  <c r="J1281"/>
  <c r="J692"/>
  <c r="J848"/>
  <c r="J849"/>
  <c r="J3158"/>
  <c r="J3159"/>
  <c r="J850"/>
  <c r="J2481"/>
  <c r="J851"/>
  <c r="J601"/>
  <c r="J602"/>
  <c r="J852"/>
  <c r="J603"/>
  <c r="J604"/>
  <c r="J853"/>
  <c r="J3239"/>
  <c r="J3240"/>
  <c r="J3241"/>
  <c r="J1988"/>
  <c r="J1989"/>
  <c r="J854"/>
  <c r="J855"/>
  <c r="J3160"/>
  <c r="J3161"/>
  <c r="J856"/>
  <c r="J857"/>
  <c r="J605"/>
  <c r="J606"/>
  <c r="J858"/>
  <c r="J607"/>
  <c r="J608"/>
  <c r="J859"/>
  <c r="J3610"/>
  <c r="J3740"/>
  <c r="J3741"/>
  <c r="J3689"/>
  <c r="J3690"/>
  <c r="J3742"/>
  <c r="J3743"/>
  <c r="K693"/>
  <c r="L693" s="1"/>
  <c r="K694"/>
  <c r="L694" s="1"/>
  <c r="K695"/>
  <c r="L695" s="1"/>
  <c r="K696"/>
  <c r="L696" s="1"/>
  <c r="K4021"/>
  <c r="L4021" s="1"/>
  <c r="K3897"/>
  <c r="L3897" s="1"/>
  <c r="K697"/>
  <c r="L697" s="1"/>
  <c r="K698"/>
  <c r="L698" s="1"/>
  <c r="K3454"/>
  <c r="L3454" s="1"/>
  <c r="K699"/>
  <c r="L699" s="1"/>
  <c r="K700"/>
  <c r="L700" s="1"/>
  <c r="K3253"/>
  <c r="L3253" s="1"/>
  <c r="K3243"/>
  <c r="L3243" s="1"/>
  <c r="K3244"/>
  <c r="L3244" s="1"/>
  <c r="K3254"/>
  <c r="L3254" s="1"/>
  <c r="K3600"/>
  <c r="L3600" s="1"/>
  <c r="K3601"/>
  <c r="L3601" s="1"/>
  <c r="K3854"/>
  <c r="L3854" s="1"/>
  <c r="K3855"/>
  <c r="L3855" s="1"/>
  <c r="K3898"/>
  <c r="L3898" s="1"/>
  <c r="K3602"/>
  <c r="L3602" s="1"/>
  <c r="K2781"/>
  <c r="L2781" s="1"/>
  <c r="K2782"/>
  <c r="L2782" s="1"/>
  <c r="K2785"/>
  <c r="L2785" s="1"/>
  <c r="K701"/>
  <c r="L701" s="1"/>
  <c r="K702"/>
  <c r="L702" s="1"/>
  <c r="K703"/>
  <c r="L703" s="1"/>
  <c r="K2179"/>
  <c r="L2179" s="1"/>
  <c r="K2180"/>
  <c r="L2180" s="1"/>
  <c r="K2181"/>
  <c r="L2181" s="1"/>
  <c r="K2323"/>
  <c r="L2323" s="1"/>
  <c r="K2596"/>
  <c r="L2596" s="1"/>
  <c r="K704"/>
  <c r="L704" s="1"/>
  <c r="K2504"/>
  <c r="L2504" s="1"/>
  <c r="K2505"/>
  <c r="L2505" s="1"/>
  <c r="K566"/>
  <c r="L566" s="1"/>
  <c r="K567"/>
  <c r="L567" s="1"/>
  <c r="K705"/>
  <c r="L705" s="1"/>
  <c r="K2516"/>
  <c r="L2516" s="1"/>
  <c r="K2517"/>
  <c r="L2517" s="1"/>
  <c r="K2530"/>
  <c r="L2530" s="1"/>
  <c r="K3061"/>
  <c r="L3061" s="1"/>
  <c r="K3062"/>
  <c r="L3062" s="1"/>
  <c r="K2472"/>
  <c r="L2472" s="1"/>
  <c r="K2473"/>
  <c r="L2473" s="1"/>
  <c r="K1921"/>
  <c r="L1921" s="1"/>
  <c r="K1922"/>
  <c r="L1922" s="1"/>
  <c r="K706"/>
  <c r="L706" s="1"/>
  <c r="K2030"/>
  <c r="L2030" s="1"/>
  <c r="K2031"/>
  <c r="L2031" s="1"/>
  <c r="K2032"/>
  <c r="L2032" s="1"/>
  <c r="K707"/>
  <c r="L707" s="1"/>
  <c r="K2408"/>
  <c r="L2408" s="1"/>
  <c r="K2409"/>
  <c r="L2409" s="1"/>
  <c r="K2410"/>
  <c r="L2410" s="1"/>
  <c r="K4022"/>
  <c r="L4022" s="1"/>
  <c r="K4023"/>
  <c r="L4023" s="1"/>
  <c r="K708"/>
  <c r="L708" s="1"/>
  <c r="K709"/>
  <c r="L709" s="1"/>
  <c r="K710"/>
  <c r="L710" s="1"/>
  <c r="K711"/>
  <c r="L711" s="1"/>
  <c r="K712"/>
  <c r="L712" s="1"/>
  <c r="K2184"/>
  <c r="L2184" s="1"/>
  <c r="K713"/>
  <c r="L713" s="1"/>
  <c r="K714"/>
  <c r="L714" s="1"/>
  <c r="K715"/>
  <c r="L715" s="1"/>
  <c r="K568"/>
  <c r="L568" s="1"/>
  <c r="K569"/>
  <c r="L569" s="1"/>
  <c r="K716"/>
  <c r="L716" s="1"/>
  <c r="K1934"/>
  <c r="L1934" s="1"/>
  <c r="K3455"/>
  <c r="L3455" s="1"/>
  <c r="K570"/>
  <c r="L570" s="1"/>
  <c r="K542"/>
  <c r="L542" s="1"/>
  <c r="K2875"/>
  <c r="L2875" s="1"/>
  <c r="K2876"/>
  <c r="L2876" s="1"/>
  <c r="K2877"/>
  <c r="L2877" s="1"/>
  <c r="K3384"/>
  <c r="L3384" s="1"/>
  <c r="K3385"/>
  <c r="L3385" s="1"/>
  <c r="K3390"/>
  <c r="L3390" s="1"/>
  <c r="K3386"/>
  <c r="L3386" s="1"/>
  <c r="K3387"/>
  <c r="L3387" s="1"/>
  <c r="K3391"/>
  <c r="L3391" s="1"/>
  <c r="K3255"/>
  <c r="L3255" s="1"/>
  <c r="K3456"/>
  <c r="L3456" s="1"/>
  <c r="K3457"/>
  <c r="L3457" s="1"/>
  <c r="K3725"/>
  <c r="L3725" s="1"/>
  <c r="K3726"/>
  <c r="L3726" s="1"/>
  <c r="K717"/>
  <c r="L717" s="1"/>
  <c r="K718"/>
  <c r="L718" s="1"/>
  <c r="K719"/>
  <c r="L719" s="1"/>
  <c r="K4024"/>
  <c r="L4024" s="1"/>
  <c r="K4025"/>
  <c r="L4025" s="1"/>
  <c r="K4026"/>
  <c r="L4026" s="1"/>
  <c r="K3140"/>
  <c r="L3140" s="1"/>
  <c r="K3139"/>
  <c r="L3139" s="1"/>
  <c r="K3899"/>
  <c r="L3899" s="1"/>
  <c r="K720"/>
  <c r="L720" s="1"/>
  <c r="K721"/>
  <c r="L721" s="1"/>
  <c r="K722"/>
  <c r="L722" s="1"/>
  <c r="K723"/>
  <c r="L723" s="1"/>
  <c r="K3990"/>
  <c r="L3990" s="1"/>
  <c r="K3991"/>
  <c r="L3991" s="1"/>
  <c r="K4027"/>
  <c r="L4027" s="1"/>
  <c r="K724"/>
  <c r="L724" s="1"/>
  <c r="K1327"/>
  <c r="L1327" s="1"/>
  <c r="K1328"/>
  <c r="L1328" s="1"/>
  <c r="K1329"/>
  <c r="L1329" s="1"/>
  <c r="K725"/>
  <c r="L725" s="1"/>
  <c r="K1871"/>
  <c r="L1871" s="1"/>
  <c r="K1872"/>
  <c r="L1872" s="1"/>
  <c r="K726"/>
  <c r="L726" s="1"/>
  <c r="K727"/>
  <c r="L727" s="1"/>
  <c r="K728"/>
  <c r="L728" s="1"/>
  <c r="K1972"/>
  <c r="L1972" s="1"/>
  <c r="K1973"/>
  <c r="L1973" s="1"/>
  <c r="K1985"/>
  <c r="L1985" s="1"/>
  <c r="K2324"/>
  <c r="L2324" s="1"/>
  <c r="K3412"/>
  <c r="L3412" s="1"/>
  <c r="K3413"/>
  <c r="L3413" s="1"/>
  <c r="K3344"/>
  <c r="L3344" s="1"/>
  <c r="K3345"/>
  <c r="L3345" s="1"/>
  <c r="K2647"/>
  <c r="L2647" s="1"/>
  <c r="K2648"/>
  <c r="L2648" s="1"/>
  <c r="K3900"/>
  <c r="L3900" s="1"/>
  <c r="K3256"/>
  <c r="L3256" s="1"/>
  <c r="K729"/>
  <c r="L729" s="1"/>
  <c r="K3257"/>
  <c r="L3257" s="1"/>
  <c r="K3258"/>
  <c r="L3258" s="1"/>
  <c r="K730"/>
  <c r="L730" s="1"/>
  <c r="K731"/>
  <c r="L731" s="1"/>
  <c r="K3414"/>
  <c r="L3414" s="1"/>
  <c r="K732"/>
  <c r="L732" s="1"/>
  <c r="K733"/>
  <c r="L733" s="1"/>
  <c r="K734"/>
  <c r="L734" s="1"/>
  <c r="K735"/>
  <c r="L735" s="1"/>
  <c r="K736"/>
  <c r="L736" s="1"/>
  <c r="K737"/>
  <c r="L737" s="1"/>
  <c r="K2966"/>
  <c r="L2966" s="1"/>
  <c r="K2967"/>
  <c r="L2967" s="1"/>
  <c r="K2978"/>
  <c r="L2978" s="1"/>
  <c r="K2968"/>
  <c r="L2968" s="1"/>
  <c r="K2969"/>
  <c r="L2969" s="1"/>
  <c r="K2979"/>
  <c r="L2979" s="1"/>
  <c r="K738"/>
  <c r="L738" s="1"/>
  <c r="K739"/>
  <c r="L739" s="1"/>
  <c r="K543"/>
  <c r="L543" s="1"/>
  <c r="K3155"/>
  <c r="L3155" s="1"/>
  <c r="K3156"/>
  <c r="L3156" s="1"/>
  <c r="K3157"/>
  <c r="L3157" s="1"/>
  <c r="K3508"/>
  <c r="L3508" s="1"/>
  <c r="K544"/>
  <c r="L544" s="1"/>
  <c r="K3509"/>
  <c r="L3509" s="1"/>
  <c r="K3510"/>
  <c r="L3510" s="1"/>
  <c r="K740"/>
  <c r="L740" s="1"/>
  <c r="K741"/>
  <c r="L741" s="1"/>
  <c r="K742"/>
  <c r="L742" s="1"/>
  <c r="K743"/>
  <c r="L743" s="1"/>
  <c r="K744"/>
  <c r="L744" s="1"/>
  <c r="K745"/>
  <c r="L745" s="1"/>
  <c r="K1735"/>
  <c r="L1735" s="1"/>
  <c r="K1736"/>
  <c r="L1736" s="1"/>
  <c r="K746"/>
  <c r="L746" s="1"/>
  <c r="K747"/>
  <c r="L747" s="1"/>
  <c r="K2531"/>
  <c r="L2531" s="1"/>
  <c r="K2532"/>
  <c r="L2532" s="1"/>
  <c r="K2768"/>
  <c r="L2768" s="1"/>
  <c r="K748"/>
  <c r="L748" s="1"/>
  <c r="K749"/>
  <c r="L749" s="1"/>
  <c r="K750"/>
  <c r="L750" s="1"/>
  <c r="K751"/>
  <c r="L751" s="1"/>
  <c r="K752"/>
  <c r="L752" s="1"/>
  <c r="K686"/>
  <c r="L686" s="1"/>
  <c r="K2980"/>
  <c r="L2980" s="1"/>
  <c r="K2981"/>
  <c r="L2981" s="1"/>
  <c r="K2982"/>
  <c r="L2982" s="1"/>
  <c r="K571"/>
  <c r="L571" s="1"/>
  <c r="K572"/>
  <c r="L572" s="1"/>
  <c r="K753"/>
  <c r="L753" s="1"/>
  <c r="K2151"/>
  <c r="L2151" s="1"/>
  <c r="K754"/>
  <c r="L754" s="1"/>
  <c r="K2865"/>
  <c r="L2865" s="1"/>
  <c r="K2866"/>
  <c r="L2866" s="1"/>
  <c r="K2878"/>
  <c r="L2878" s="1"/>
  <c r="K2879"/>
  <c r="L2879" s="1"/>
  <c r="K4285"/>
  <c r="L4285" s="1"/>
  <c r="K4239"/>
  <c r="L4239" s="1"/>
  <c r="K4240"/>
  <c r="L4240" s="1"/>
  <c r="K4286"/>
  <c r="L4286" s="1"/>
  <c r="K3727"/>
  <c r="L3727" s="1"/>
  <c r="K3728"/>
  <c r="L3728" s="1"/>
  <c r="K3392"/>
  <c r="L3392" s="1"/>
  <c r="K3393"/>
  <c r="L3393" s="1"/>
  <c r="K3511"/>
  <c r="L3511" s="1"/>
  <c r="K3512"/>
  <c r="L3512" s="1"/>
  <c r="K2191"/>
  <c r="L2191" s="1"/>
  <c r="K2192"/>
  <c r="L2192" s="1"/>
  <c r="K2193"/>
  <c r="L2193" s="1"/>
  <c r="K2194"/>
  <c r="L2194" s="1"/>
  <c r="K2195"/>
  <c r="L2195" s="1"/>
  <c r="K2578"/>
  <c r="L2578" s="1"/>
  <c r="K2579"/>
  <c r="L2579" s="1"/>
  <c r="K2584"/>
  <c r="L2584" s="1"/>
  <c r="K1954"/>
  <c r="L1954" s="1"/>
  <c r="K755"/>
  <c r="L755" s="1"/>
  <c r="K756"/>
  <c r="L756" s="1"/>
  <c r="K3587"/>
  <c r="L3587" s="1"/>
  <c r="K3588"/>
  <c r="L3588" s="1"/>
  <c r="K3603"/>
  <c r="L3603" s="1"/>
  <c r="K3589"/>
  <c r="L3589" s="1"/>
  <c r="K3590"/>
  <c r="L3590" s="1"/>
  <c r="K3604"/>
  <c r="L3604" s="1"/>
  <c r="K3489"/>
  <c r="L3489" s="1"/>
  <c r="K3490"/>
  <c r="L3490" s="1"/>
  <c r="K3513"/>
  <c r="L3513" s="1"/>
  <c r="K3491"/>
  <c r="L3491" s="1"/>
  <c r="K3492"/>
  <c r="L3492" s="1"/>
  <c r="K3514"/>
  <c r="L3514" s="1"/>
  <c r="K4162"/>
  <c r="L4162" s="1"/>
  <c r="K4163"/>
  <c r="L4163" s="1"/>
  <c r="K3856"/>
  <c r="L3856" s="1"/>
  <c r="K3857"/>
  <c r="L3857" s="1"/>
  <c r="K3901"/>
  <c r="L3901" s="1"/>
  <c r="K4160"/>
  <c r="L4160" s="1"/>
  <c r="K757"/>
  <c r="L757" s="1"/>
  <c r="K758"/>
  <c r="L758" s="1"/>
  <c r="K3681"/>
  <c r="L3681" s="1"/>
  <c r="K3682"/>
  <c r="L3682" s="1"/>
  <c r="K3729"/>
  <c r="L3729" s="1"/>
  <c r="K3683"/>
  <c r="L3683" s="1"/>
  <c r="K3684"/>
  <c r="L3684" s="1"/>
  <c r="K3730"/>
  <c r="L3730" s="1"/>
  <c r="K3858"/>
  <c r="L3858" s="1"/>
  <c r="K3859"/>
  <c r="L3859" s="1"/>
  <c r="K3902"/>
  <c r="L3902" s="1"/>
  <c r="K3860"/>
  <c r="L3860" s="1"/>
  <c r="K3861"/>
  <c r="L3861" s="1"/>
  <c r="K3903"/>
  <c r="L3903" s="1"/>
  <c r="K3605"/>
  <c r="L3605" s="1"/>
  <c r="K3606"/>
  <c r="L3606" s="1"/>
  <c r="K3427"/>
  <c r="L3427" s="1"/>
  <c r="K3428"/>
  <c r="L3428" s="1"/>
  <c r="K1817"/>
  <c r="L1817" s="1"/>
  <c r="K1818"/>
  <c r="L1818" s="1"/>
  <c r="K1819"/>
  <c r="L1819" s="1"/>
  <c r="K2786"/>
  <c r="L2786" s="1"/>
  <c r="K3458"/>
  <c r="L3458" s="1"/>
  <c r="K3459"/>
  <c r="L3459" s="1"/>
  <c r="K759"/>
  <c r="L759" s="1"/>
  <c r="K760"/>
  <c r="L760" s="1"/>
  <c r="K1270"/>
  <c r="L1270" s="1"/>
  <c r="K1271"/>
  <c r="L1271" s="1"/>
  <c r="K1279"/>
  <c r="L1279" s="1"/>
  <c r="K1272"/>
  <c r="L1272" s="1"/>
  <c r="K1273"/>
  <c r="L1273" s="1"/>
  <c r="K1280"/>
  <c r="L1280" s="1"/>
  <c r="K2769"/>
  <c r="L2769" s="1"/>
  <c r="K2770"/>
  <c r="L2770" s="1"/>
  <c r="K2533"/>
  <c r="L2533" s="1"/>
  <c r="K761"/>
  <c r="L761" s="1"/>
  <c r="K762"/>
  <c r="L762" s="1"/>
  <c r="K3415"/>
  <c r="L3415" s="1"/>
  <c r="K3416"/>
  <c r="L3416" s="1"/>
  <c r="K2687"/>
  <c r="L2687" s="1"/>
  <c r="K2688"/>
  <c r="L2688" s="1"/>
  <c r="K763"/>
  <c r="L763" s="1"/>
  <c r="K764"/>
  <c r="L764" s="1"/>
  <c r="K765"/>
  <c r="L765" s="1"/>
  <c r="K766"/>
  <c r="L766" s="1"/>
  <c r="K573"/>
  <c r="L573" s="1"/>
  <c r="K574"/>
  <c r="L574" s="1"/>
  <c r="K767"/>
  <c r="L767" s="1"/>
  <c r="K575"/>
  <c r="L575" s="1"/>
  <c r="K576"/>
  <c r="L576" s="1"/>
  <c r="K768"/>
  <c r="L768" s="1"/>
  <c r="K3685"/>
  <c r="L3685" s="1"/>
  <c r="K3686"/>
  <c r="L3686" s="1"/>
  <c r="K3731"/>
  <c r="L3731" s="1"/>
  <c r="K3687"/>
  <c r="L3687" s="1"/>
  <c r="K3688"/>
  <c r="L3688" s="1"/>
  <c r="K3732"/>
  <c r="L3732" s="1"/>
  <c r="K3607"/>
  <c r="L3607" s="1"/>
  <c r="K769"/>
  <c r="L769" s="1"/>
  <c r="K770"/>
  <c r="L770" s="1"/>
  <c r="K2088"/>
  <c r="L2088" s="1"/>
  <c r="K2089"/>
  <c r="L2089" s="1"/>
  <c r="K2090"/>
  <c r="L2090" s="1"/>
  <c r="K3371"/>
  <c r="L3371" s="1"/>
  <c r="K3460"/>
  <c r="L3460" s="1"/>
  <c r="K2392"/>
  <c r="L2392" s="1"/>
  <c r="K3608"/>
  <c r="L3608" s="1"/>
  <c r="K3609"/>
  <c r="L3609" s="1"/>
  <c r="K771"/>
  <c r="L771" s="1"/>
  <c r="K772"/>
  <c r="L772" s="1"/>
  <c r="K3300"/>
  <c r="L3300" s="1"/>
  <c r="K3301"/>
  <c r="L3301" s="1"/>
  <c r="K3733"/>
  <c r="L3733" s="1"/>
  <c r="K3734"/>
  <c r="L3734" s="1"/>
  <c r="K3735"/>
  <c r="L3735" s="1"/>
  <c r="K3091"/>
  <c r="L3091" s="1"/>
  <c r="K773"/>
  <c r="L773" s="1"/>
  <c r="K774"/>
  <c r="L774" s="1"/>
  <c r="K2440"/>
  <c r="L2440" s="1"/>
  <c r="K2441"/>
  <c r="L2441" s="1"/>
  <c r="K2444"/>
  <c r="L2444" s="1"/>
  <c r="K2442"/>
  <c r="L2442" s="1"/>
  <c r="K2443"/>
  <c r="L2443" s="1"/>
  <c r="K2445"/>
  <c r="L2445" s="1"/>
  <c r="K4028"/>
  <c r="L4028" s="1"/>
  <c r="K775"/>
  <c r="L775" s="1"/>
  <c r="K3109"/>
  <c r="L3109" s="1"/>
  <c r="K3110"/>
  <c r="L3110" s="1"/>
  <c r="K3111"/>
  <c r="L3111" s="1"/>
  <c r="K3417"/>
  <c r="L3417" s="1"/>
  <c r="K2363"/>
  <c r="L2363" s="1"/>
  <c r="K2364"/>
  <c r="L2364" s="1"/>
  <c r="K2365"/>
  <c r="L2365" s="1"/>
  <c r="K776"/>
  <c r="L776" s="1"/>
  <c r="K777"/>
  <c r="L777" s="1"/>
  <c r="K778"/>
  <c r="L778" s="1"/>
  <c r="K779"/>
  <c r="L779" s="1"/>
  <c r="K3037"/>
  <c r="L3037" s="1"/>
  <c r="K3038"/>
  <c r="L3038" s="1"/>
  <c r="K780"/>
  <c r="L780" s="1"/>
  <c r="K2825"/>
  <c r="L2825" s="1"/>
  <c r="K2826"/>
  <c r="L2826" s="1"/>
  <c r="K781"/>
  <c r="L781" s="1"/>
  <c r="K782"/>
  <c r="L782" s="1"/>
  <c r="K783"/>
  <c r="L783" s="1"/>
  <c r="K2827"/>
  <c r="L2827" s="1"/>
  <c r="K2689"/>
  <c r="L2689" s="1"/>
  <c r="K2690"/>
  <c r="L2690" s="1"/>
  <c r="K577"/>
  <c r="L577" s="1"/>
  <c r="K578"/>
  <c r="L578" s="1"/>
  <c r="K784"/>
  <c r="L784" s="1"/>
  <c r="K2691"/>
  <c r="L2691" s="1"/>
  <c r="K2692"/>
  <c r="L2692" s="1"/>
  <c r="K2693"/>
  <c r="L2693" s="1"/>
  <c r="K1854"/>
  <c r="L1854" s="1"/>
  <c r="K2694"/>
  <c r="L2694" s="1"/>
  <c r="K2695"/>
  <c r="L2695" s="1"/>
  <c r="K2696"/>
  <c r="L2696" s="1"/>
  <c r="K785"/>
  <c r="L785" s="1"/>
  <c r="K786"/>
  <c r="L786" s="1"/>
  <c r="K2479"/>
  <c r="L2479" s="1"/>
  <c r="K2480"/>
  <c r="L2480" s="1"/>
  <c r="K787"/>
  <c r="L787" s="1"/>
  <c r="K788"/>
  <c r="L788" s="1"/>
  <c r="K789"/>
  <c r="L789" s="1"/>
  <c r="K790"/>
  <c r="L790" s="1"/>
  <c r="K579"/>
  <c r="L579" s="1"/>
  <c r="K580"/>
  <c r="L580" s="1"/>
  <c r="K791"/>
  <c r="L791" s="1"/>
  <c r="K792"/>
  <c r="L792" s="1"/>
  <c r="K793"/>
  <c r="L793" s="1"/>
  <c r="K794"/>
  <c r="L794" s="1"/>
  <c r="K795"/>
  <c r="L795" s="1"/>
  <c r="K2344"/>
  <c r="L2344" s="1"/>
  <c r="K2345"/>
  <c r="L2345" s="1"/>
  <c r="K3112"/>
  <c r="L3112" s="1"/>
  <c r="K3113"/>
  <c r="L3113" s="1"/>
  <c r="K796"/>
  <c r="L796" s="1"/>
  <c r="K797"/>
  <c r="L797" s="1"/>
  <c r="K3904"/>
  <c r="L3904" s="1"/>
  <c r="K3992"/>
  <c r="L3992" s="1"/>
  <c r="K3993"/>
  <c r="L3993" s="1"/>
  <c r="K4029"/>
  <c r="L4029" s="1"/>
  <c r="K3994"/>
  <c r="L3994" s="1"/>
  <c r="K3995"/>
  <c r="L3995" s="1"/>
  <c r="K4030"/>
  <c r="L4030" s="1"/>
  <c r="K581"/>
  <c r="L581" s="1"/>
  <c r="K582"/>
  <c r="L582" s="1"/>
  <c r="K798"/>
  <c r="L798" s="1"/>
  <c r="K799"/>
  <c r="L799" s="1"/>
  <c r="K800"/>
  <c r="L800" s="1"/>
  <c r="K801"/>
  <c r="L801" s="1"/>
  <c r="K3079"/>
  <c r="L3079" s="1"/>
  <c r="K2374"/>
  <c r="L2374" s="1"/>
  <c r="K2375"/>
  <c r="L2375" s="1"/>
  <c r="K2376"/>
  <c r="L2376" s="1"/>
  <c r="K583"/>
  <c r="L583" s="1"/>
  <c r="K584"/>
  <c r="L584" s="1"/>
  <c r="K802"/>
  <c r="L802" s="1"/>
  <c r="K585"/>
  <c r="L585" s="1"/>
  <c r="K586"/>
  <c r="L586" s="1"/>
  <c r="K803"/>
  <c r="L803" s="1"/>
  <c r="K587"/>
  <c r="L587" s="1"/>
  <c r="K588"/>
  <c r="L588" s="1"/>
  <c r="K804"/>
  <c r="L804" s="1"/>
  <c r="K2285"/>
  <c r="L2285" s="1"/>
  <c r="K2286"/>
  <c r="L2286" s="1"/>
  <c r="K2287"/>
  <c r="L2287" s="1"/>
  <c r="K2288"/>
  <c r="L2288" s="1"/>
  <c r="K2289"/>
  <c r="L2289" s="1"/>
  <c r="K1714"/>
  <c r="L1714" s="1"/>
  <c r="K3736"/>
  <c r="L3736" s="1"/>
  <c r="K3737"/>
  <c r="L3737" s="1"/>
  <c r="K2880"/>
  <c r="L2880" s="1"/>
  <c r="K3114"/>
  <c r="L3114" s="1"/>
  <c r="K589"/>
  <c r="L589" s="1"/>
  <c r="K590"/>
  <c r="L590" s="1"/>
  <c r="K805"/>
  <c r="L805" s="1"/>
  <c r="K591"/>
  <c r="L591" s="1"/>
  <c r="K592"/>
  <c r="L592" s="1"/>
  <c r="K806"/>
  <c r="L806" s="1"/>
  <c r="K807"/>
  <c r="L807" s="1"/>
  <c r="K808"/>
  <c r="L808" s="1"/>
  <c r="K809"/>
  <c r="L809" s="1"/>
  <c r="K810"/>
  <c r="L810" s="1"/>
  <c r="K811"/>
  <c r="L811" s="1"/>
  <c r="K812"/>
  <c r="L812" s="1"/>
  <c r="K813"/>
  <c r="L813" s="1"/>
  <c r="K545"/>
  <c r="L545" s="1"/>
  <c r="K546"/>
  <c r="L546" s="1"/>
  <c r="K814"/>
  <c r="L814" s="1"/>
  <c r="K1428"/>
  <c r="L1428" s="1"/>
  <c r="K815"/>
  <c r="L815" s="1"/>
  <c r="K816"/>
  <c r="L816" s="1"/>
  <c r="K2161"/>
  <c r="L2161" s="1"/>
  <c r="K2290"/>
  <c r="L2290" s="1"/>
  <c r="K2291"/>
  <c r="L2291" s="1"/>
  <c r="K2292"/>
  <c r="L2292" s="1"/>
  <c r="K817"/>
  <c r="L817" s="1"/>
  <c r="K3905"/>
  <c r="L3905" s="1"/>
  <c r="K3906"/>
  <c r="L3906" s="1"/>
  <c r="K3907"/>
  <c r="L3907" s="1"/>
  <c r="K3326"/>
  <c r="L3326" s="1"/>
  <c r="K3327"/>
  <c r="L3327" s="1"/>
  <c r="K2425"/>
  <c r="L2425" s="1"/>
  <c r="K818"/>
  <c r="L818" s="1"/>
  <c r="K819"/>
  <c r="L819" s="1"/>
  <c r="K820"/>
  <c r="L820" s="1"/>
  <c r="K821"/>
  <c r="L821" s="1"/>
  <c r="K4241"/>
  <c r="L4241" s="1"/>
  <c r="K4242"/>
  <c r="L4242" s="1"/>
  <c r="K4287"/>
  <c r="L4287" s="1"/>
  <c r="K4243"/>
  <c r="L4243" s="1"/>
  <c r="K4244"/>
  <c r="L4244" s="1"/>
  <c r="K4288"/>
  <c r="L4288" s="1"/>
  <c r="K2534"/>
  <c r="L2534" s="1"/>
  <c r="K2828"/>
  <c r="L2828" s="1"/>
  <c r="K2325"/>
  <c r="L2325" s="1"/>
  <c r="K593"/>
  <c r="L593" s="1"/>
  <c r="K594"/>
  <c r="L594" s="1"/>
  <c r="K822"/>
  <c r="L822" s="1"/>
  <c r="K3738"/>
  <c r="L3738" s="1"/>
  <c r="K3739"/>
  <c r="L3739" s="1"/>
  <c r="K823"/>
  <c r="L823" s="1"/>
  <c r="K824"/>
  <c r="L824" s="1"/>
  <c r="K2899"/>
  <c r="L2899" s="1"/>
  <c r="K2900"/>
  <c r="L2900" s="1"/>
  <c r="K2913"/>
  <c r="L2913" s="1"/>
  <c r="K4144"/>
  <c r="L4144" s="1"/>
  <c r="K4145"/>
  <c r="L4145" s="1"/>
  <c r="K4164"/>
  <c r="L4164" s="1"/>
  <c r="K2901"/>
  <c r="L2901" s="1"/>
  <c r="K2902"/>
  <c r="L2902" s="1"/>
  <c r="K2914"/>
  <c r="L2914" s="1"/>
  <c r="K2903"/>
  <c r="L2903" s="1"/>
  <c r="K2904"/>
  <c r="L2904" s="1"/>
  <c r="K2915"/>
  <c r="L2915" s="1"/>
  <c r="K825"/>
  <c r="L825" s="1"/>
  <c r="K3418"/>
  <c r="L3418" s="1"/>
  <c r="K3419"/>
  <c r="L3419" s="1"/>
  <c r="K3034"/>
  <c r="L3034" s="1"/>
  <c r="K1429"/>
  <c r="L1429" s="1"/>
  <c r="K2377"/>
  <c r="L2377" s="1"/>
  <c r="K2881"/>
  <c r="L2881" s="1"/>
  <c r="K2882"/>
  <c r="L2882" s="1"/>
  <c r="K3515"/>
  <c r="L3515" s="1"/>
  <c r="K3516"/>
  <c r="L3516" s="1"/>
  <c r="K1986"/>
  <c r="L1986" s="1"/>
  <c r="K1987"/>
  <c r="L1987" s="1"/>
  <c r="K547"/>
  <c r="L547" s="1"/>
  <c r="K548"/>
  <c r="L548" s="1"/>
  <c r="K549"/>
  <c r="L549" s="1"/>
  <c r="K550"/>
  <c r="L550" s="1"/>
  <c r="K551"/>
  <c r="L551" s="1"/>
  <c r="K826"/>
  <c r="L826" s="1"/>
  <c r="K827"/>
  <c r="L827" s="1"/>
  <c r="K2829"/>
  <c r="L2829" s="1"/>
  <c r="K828"/>
  <c r="L828" s="1"/>
  <c r="K829"/>
  <c r="L829" s="1"/>
  <c r="K830"/>
  <c r="L830" s="1"/>
  <c r="K831"/>
  <c r="L831" s="1"/>
  <c r="K2783"/>
  <c r="L2783" s="1"/>
  <c r="K2784"/>
  <c r="L2784" s="1"/>
  <c r="K2787"/>
  <c r="L2787" s="1"/>
  <c r="K832"/>
  <c r="L832" s="1"/>
  <c r="K833"/>
  <c r="L833" s="1"/>
  <c r="K834"/>
  <c r="L834" s="1"/>
  <c r="K2293"/>
  <c r="L2293" s="1"/>
  <c r="K3259"/>
  <c r="L3259" s="1"/>
  <c r="K3115"/>
  <c r="L3115" s="1"/>
  <c r="K3116"/>
  <c r="L3116" s="1"/>
  <c r="K1911"/>
  <c r="L1911" s="1"/>
  <c r="K1955"/>
  <c r="L1955" s="1"/>
  <c r="K3009"/>
  <c r="L3009" s="1"/>
  <c r="K3010"/>
  <c r="L3010" s="1"/>
  <c r="K3015"/>
  <c r="L3015" s="1"/>
  <c r="K835"/>
  <c r="L835" s="1"/>
  <c r="K836"/>
  <c r="L836" s="1"/>
  <c r="K837"/>
  <c r="L837" s="1"/>
  <c r="K838"/>
  <c r="L838" s="1"/>
  <c r="K839"/>
  <c r="L839" s="1"/>
  <c r="K4165"/>
  <c r="L4165" s="1"/>
  <c r="K4166"/>
  <c r="L4166" s="1"/>
  <c r="K4031"/>
  <c r="L4031" s="1"/>
  <c r="K4032"/>
  <c r="L4032" s="1"/>
  <c r="K840"/>
  <c r="L840" s="1"/>
  <c r="K2162"/>
  <c r="L2162" s="1"/>
  <c r="K2163"/>
  <c r="L2163" s="1"/>
  <c r="K841"/>
  <c r="L841" s="1"/>
  <c r="K595"/>
  <c r="L595" s="1"/>
  <c r="K596"/>
  <c r="L596" s="1"/>
  <c r="K842"/>
  <c r="L842" s="1"/>
  <c r="K597"/>
  <c r="L597" s="1"/>
  <c r="K598"/>
  <c r="L598" s="1"/>
  <c r="K843"/>
  <c r="L843" s="1"/>
  <c r="K599"/>
  <c r="L599" s="1"/>
  <c r="K600"/>
  <c r="L600" s="1"/>
  <c r="K844"/>
  <c r="L844" s="1"/>
  <c r="K2326"/>
  <c r="L2326" s="1"/>
  <c r="K2327"/>
  <c r="L2327" s="1"/>
  <c r="K2328"/>
  <c r="L2328" s="1"/>
  <c r="K2446"/>
  <c r="L2446" s="1"/>
  <c r="K845"/>
  <c r="L845" s="1"/>
  <c r="K3231"/>
  <c r="L3231" s="1"/>
  <c r="K3232"/>
  <c r="L3232" s="1"/>
  <c r="K1759"/>
  <c r="L1759" s="1"/>
  <c r="K2942"/>
  <c r="L2942" s="1"/>
  <c r="K2943"/>
  <c r="L2943" s="1"/>
  <c r="K846"/>
  <c r="L846" s="1"/>
  <c r="K847"/>
  <c r="L847" s="1"/>
  <c r="K1912"/>
  <c r="L1912" s="1"/>
  <c r="K1281"/>
  <c r="L1281" s="1"/>
  <c r="K692"/>
  <c r="L692" s="1"/>
  <c r="K848"/>
  <c r="L848" s="1"/>
  <c r="K849"/>
  <c r="L849" s="1"/>
  <c r="K3158"/>
  <c r="L3158" s="1"/>
  <c r="K3159"/>
  <c r="L3159" s="1"/>
  <c r="K850"/>
  <c r="L850" s="1"/>
  <c r="K2481"/>
  <c r="L2481" s="1"/>
  <c r="K851"/>
  <c r="L851" s="1"/>
  <c r="K601"/>
  <c r="L601" s="1"/>
  <c r="K602"/>
  <c r="L602" s="1"/>
  <c r="K852"/>
  <c r="L852" s="1"/>
  <c r="K603"/>
  <c r="L603" s="1"/>
  <c r="K604"/>
  <c r="L604" s="1"/>
  <c r="K853"/>
  <c r="L853" s="1"/>
  <c r="K3239"/>
  <c r="L3239" s="1"/>
  <c r="K3240"/>
  <c r="L3240" s="1"/>
  <c r="K3241"/>
  <c r="L3241" s="1"/>
  <c r="K1988"/>
  <c r="L1988" s="1"/>
  <c r="K1989"/>
  <c r="L1989" s="1"/>
  <c r="K854"/>
  <c r="L854" s="1"/>
  <c r="K855"/>
  <c r="L855" s="1"/>
  <c r="K3160"/>
  <c r="L3160" s="1"/>
  <c r="K3161"/>
  <c r="L3161" s="1"/>
  <c r="K856"/>
  <c r="L856" s="1"/>
  <c r="K857"/>
  <c r="L857" s="1"/>
  <c r="K605"/>
  <c r="L605" s="1"/>
  <c r="K606"/>
  <c r="L606" s="1"/>
  <c r="K858"/>
  <c r="L858" s="1"/>
  <c r="K607"/>
  <c r="L607" s="1"/>
  <c r="K608"/>
  <c r="L608" s="1"/>
  <c r="K859"/>
  <c r="L859" s="1"/>
  <c r="K3610"/>
  <c r="L3610" s="1"/>
  <c r="K3740"/>
  <c r="L3740" s="1"/>
  <c r="K3741"/>
  <c r="L3741" s="1"/>
  <c r="K3689"/>
  <c r="L3689" s="1"/>
  <c r="K3690"/>
  <c r="L3690" s="1"/>
  <c r="K3742"/>
  <c r="L3742" s="1"/>
  <c r="K3743"/>
  <c r="L3743" s="1"/>
  <c r="N693"/>
  <c r="O693" s="1"/>
  <c r="N694"/>
  <c r="O694" s="1"/>
  <c r="N695"/>
  <c r="O695" s="1"/>
  <c r="N696"/>
  <c r="O696" s="1"/>
  <c r="N4021"/>
  <c r="O4021" s="1"/>
  <c r="N3897"/>
  <c r="O3897" s="1"/>
  <c r="N697"/>
  <c r="O697" s="1"/>
  <c r="N698"/>
  <c r="O698" s="1"/>
  <c r="N3454"/>
  <c r="O3454" s="1"/>
  <c r="N699"/>
  <c r="O699" s="1"/>
  <c r="N700"/>
  <c r="O700" s="1"/>
  <c r="N3253"/>
  <c r="O3253" s="1"/>
  <c r="N3243"/>
  <c r="O3243" s="1"/>
  <c r="N3244"/>
  <c r="O3244" s="1"/>
  <c r="N3254"/>
  <c r="O3254" s="1"/>
  <c r="N3600"/>
  <c r="O3600" s="1"/>
  <c r="N3601"/>
  <c r="O3601" s="1"/>
  <c r="N3854"/>
  <c r="O3854" s="1"/>
  <c r="N3855"/>
  <c r="O3855" s="1"/>
  <c r="N3898"/>
  <c r="O3898" s="1"/>
  <c r="N3602"/>
  <c r="O3602" s="1"/>
  <c r="N2781"/>
  <c r="O2781" s="1"/>
  <c r="N2782"/>
  <c r="O2782" s="1"/>
  <c r="N2785"/>
  <c r="O2785" s="1"/>
  <c r="N701"/>
  <c r="O701" s="1"/>
  <c r="N702"/>
  <c r="O702" s="1"/>
  <c r="N703"/>
  <c r="O703" s="1"/>
  <c r="N2179"/>
  <c r="O2179" s="1"/>
  <c r="N2180"/>
  <c r="O2180" s="1"/>
  <c r="N2181"/>
  <c r="O2181" s="1"/>
  <c r="N2323"/>
  <c r="O2323" s="1"/>
  <c r="N2596"/>
  <c r="O2596" s="1"/>
  <c r="N704"/>
  <c r="O704" s="1"/>
  <c r="N2504"/>
  <c r="O2504" s="1"/>
  <c r="N2505"/>
  <c r="O2505" s="1"/>
  <c r="N566"/>
  <c r="O566" s="1"/>
  <c r="N567"/>
  <c r="O567" s="1"/>
  <c r="N705"/>
  <c r="O705" s="1"/>
  <c r="N2516"/>
  <c r="O2516" s="1"/>
  <c r="N2517"/>
  <c r="O2517" s="1"/>
  <c r="N2530"/>
  <c r="O2530" s="1"/>
  <c r="N3061"/>
  <c r="O3061" s="1"/>
  <c r="N3062"/>
  <c r="O3062" s="1"/>
  <c r="N2472"/>
  <c r="O2472" s="1"/>
  <c r="N2473"/>
  <c r="O2473" s="1"/>
  <c r="N1921"/>
  <c r="O1921" s="1"/>
  <c r="N1922"/>
  <c r="O1922" s="1"/>
  <c r="N706"/>
  <c r="O706" s="1"/>
  <c r="N2030"/>
  <c r="O2030" s="1"/>
  <c r="N2031"/>
  <c r="O2031" s="1"/>
  <c r="N2032"/>
  <c r="O2032" s="1"/>
  <c r="N707"/>
  <c r="O707" s="1"/>
  <c r="N2408"/>
  <c r="O2408" s="1"/>
  <c r="N2409"/>
  <c r="O2409" s="1"/>
  <c r="N2410"/>
  <c r="O2410" s="1"/>
  <c r="N4022"/>
  <c r="O4022" s="1"/>
  <c r="N4023"/>
  <c r="O4023" s="1"/>
  <c r="N708"/>
  <c r="O708" s="1"/>
  <c r="N709"/>
  <c r="O709" s="1"/>
  <c r="N710"/>
  <c r="O710" s="1"/>
  <c r="N711"/>
  <c r="O711" s="1"/>
  <c r="N712"/>
  <c r="O712" s="1"/>
  <c r="N2184"/>
  <c r="O2184" s="1"/>
  <c r="N713"/>
  <c r="O713" s="1"/>
  <c r="N714"/>
  <c r="O714" s="1"/>
  <c r="N715"/>
  <c r="O715" s="1"/>
  <c r="N568"/>
  <c r="O568" s="1"/>
  <c r="N569"/>
  <c r="O569" s="1"/>
  <c r="N716"/>
  <c r="O716" s="1"/>
  <c r="N1934"/>
  <c r="O1934" s="1"/>
  <c r="N3455"/>
  <c r="O3455" s="1"/>
  <c r="N570"/>
  <c r="O570" s="1"/>
  <c r="N542"/>
  <c r="O542" s="1"/>
  <c r="N2875"/>
  <c r="O2875" s="1"/>
  <c r="N2876"/>
  <c r="O2876" s="1"/>
  <c r="N2877"/>
  <c r="O2877" s="1"/>
  <c r="N3384"/>
  <c r="O3384" s="1"/>
  <c r="N3385"/>
  <c r="O3385" s="1"/>
  <c r="N3390"/>
  <c r="O3390" s="1"/>
  <c r="N3386"/>
  <c r="O3386" s="1"/>
  <c r="N3387"/>
  <c r="O3387" s="1"/>
  <c r="N3391"/>
  <c r="O3391" s="1"/>
  <c r="N3255"/>
  <c r="O3255" s="1"/>
  <c r="N3456"/>
  <c r="O3456" s="1"/>
  <c r="N3457"/>
  <c r="O3457" s="1"/>
  <c r="N3725"/>
  <c r="O3725" s="1"/>
  <c r="N3726"/>
  <c r="O3726" s="1"/>
  <c r="N717"/>
  <c r="O717" s="1"/>
  <c r="N718"/>
  <c r="O718" s="1"/>
  <c r="N719"/>
  <c r="O719" s="1"/>
  <c r="N4024"/>
  <c r="O4024" s="1"/>
  <c r="N4025"/>
  <c r="O4025" s="1"/>
  <c r="N4026"/>
  <c r="O4026" s="1"/>
  <c r="N3140"/>
  <c r="O3140" s="1"/>
  <c r="N3139"/>
  <c r="O3139" s="1"/>
  <c r="N3899"/>
  <c r="O3899" s="1"/>
  <c r="N720"/>
  <c r="O720" s="1"/>
  <c r="N721"/>
  <c r="O721" s="1"/>
  <c r="N722"/>
  <c r="O722" s="1"/>
  <c r="N723"/>
  <c r="O723" s="1"/>
  <c r="N3990"/>
  <c r="O3990" s="1"/>
  <c r="N3991"/>
  <c r="O3991" s="1"/>
  <c r="N4027"/>
  <c r="O4027" s="1"/>
  <c r="N724"/>
  <c r="O724" s="1"/>
  <c r="N1327"/>
  <c r="O1327" s="1"/>
  <c r="N1328"/>
  <c r="O1328" s="1"/>
  <c r="N1329"/>
  <c r="O1329" s="1"/>
  <c r="N725"/>
  <c r="O725" s="1"/>
  <c r="N1871"/>
  <c r="O1871" s="1"/>
  <c r="N1872"/>
  <c r="O1872" s="1"/>
  <c r="N726"/>
  <c r="O726" s="1"/>
  <c r="N727"/>
  <c r="O727" s="1"/>
  <c r="N728"/>
  <c r="O728" s="1"/>
  <c r="N1972"/>
  <c r="O1972" s="1"/>
  <c r="N1973"/>
  <c r="O1973" s="1"/>
  <c r="N1985"/>
  <c r="O1985" s="1"/>
  <c r="N2324"/>
  <c r="O2324" s="1"/>
  <c r="N3412"/>
  <c r="O3412" s="1"/>
  <c r="N3413"/>
  <c r="O3413" s="1"/>
  <c r="N3344"/>
  <c r="O3344" s="1"/>
  <c r="N3345"/>
  <c r="O3345" s="1"/>
  <c r="N2647"/>
  <c r="O2647" s="1"/>
  <c r="N2648"/>
  <c r="O2648" s="1"/>
  <c r="N3900"/>
  <c r="O3900" s="1"/>
  <c r="N3256"/>
  <c r="O3256" s="1"/>
  <c r="N729"/>
  <c r="O729" s="1"/>
  <c r="N3257"/>
  <c r="O3257" s="1"/>
  <c r="N3258"/>
  <c r="O3258" s="1"/>
  <c r="N730"/>
  <c r="O730" s="1"/>
  <c r="N731"/>
  <c r="O731" s="1"/>
  <c r="N3414"/>
  <c r="O3414" s="1"/>
  <c r="N732"/>
  <c r="O732" s="1"/>
  <c r="N733"/>
  <c r="O733" s="1"/>
  <c r="N734"/>
  <c r="O734" s="1"/>
  <c r="N735"/>
  <c r="O735" s="1"/>
  <c r="N736"/>
  <c r="O736" s="1"/>
  <c r="N737"/>
  <c r="O737" s="1"/>
  <c r="N2966"/>
  <c r="O2966" s="1"/>
  <c r="N2967"/>
  <c r="O2967" s="1"/>
  <c r="N2978"/>
  <c r="O2978" s="1"/>
  <c r="N2968"/>
  <c r="O2968" s="1"/>
  <c r="N2969"/>
  <c r="O2969" s="1"/>
  <c r="N2979"/>
  <c r="O2979" s="1"/>
  <c r="N738"/>
  <c r="O738" s="1"/>
  <c r="N739"/>
  <c r="O739" s="1"/>
  <c r="N543"/>
  <c r="O543" s="1"/>
  <c r="N3155"/>
  <c r="O3155" s="1"/>
  <c r="N3156"/>
  <c r="O3156" s="1"/>
  <c r="N3157"/>
  <c r="O3157" s="1"/>
  <c r="N3508"/>
  <c r="O3508" s="1"/>
  <c r="N544"/>
  <c r="O544" s="1"/>
  <c r="N3509"/>
  <c r="O3509" s="1"/>
  <c r="N3510"/>
  <c r="O3510" s="1"/>
  <c r="N740"/>
  <c r="O740" s="1"/>
  <c r="N741"/>
  <c r="O741" s="1"/>
  <c r="N742"/>
  <c r="O742" s="1"/>
  <c r="N743"/>
  <c r="O743" s="1"/>
  <c r="N744"/>
  <c r="O744" s="1"/>
  <c r="N745"/>
  <c r="O745" s="1"/>
  <c r="N1735"/>
  <c r="O1735" s="1"/>
  <c r="N1736"/>
  <c r="O1736" s="1"/>
  <c r="N746"/>
  <c r="O746" s="1"/>
  <c r="N747"/>
  <c r="O747" s="1"/>
  <c r="N2531"/>
  <c r="O2531" s="1"/>
  <c r="N2532"/>
  <c r="O2532" s="1"/>
  <c r="N2768"/>
  <c r="O2768" s="1"/>
  <c r="N748"/>
  <c r="O748" s="1"/>
  <c r="N749"/>
  <c r="O749" s="1"/>
  <c r="N750"/>
  <c r="O750" s="1"/>
  <c r="N751"/>
  <c r="O751" s="1"/>
  <c r="N752"/>
  <c r="O752" s="1"/>
  <c r="N686"/>
  <c r="O686" s="1"/>
  <c r="N2980"/>
  <c r="O2980" s="1"/>
  <c r="N2981"/>
  <c r="O2981" s="1"/>
  <c r="N2982"/>
  <c r="O2982" s="1"/>
  <c r="N571"/>
  <c r="O571" s="1"/>
  <c r="N572"/>
  <c r="O572" s="1"/>
  <c r="N753"/>
  <c r="O753" s="1"/>
  <c r="N2151"/>
  <c r="O2151" s="1"/>
  <c r="N754"/>
  <c r="O754" s="1"/>
  <c r="N2865"/>
  <c r="O2865" s="1"/>
  <c r="N2866"/>
  <c r="O2866" s="1"/>
  <c r="N2878"/>
  <c r="O2878" s="1"/>
  <c r="N2879"/>
  <c r="O2879" s="1"/>
  <c r="N4285"/>
  <c r="O4285" s="1"/>
  <c r="N4239"/>
  <c r="O4239" s="1"/>
  <c r="N4240"/>
  <c r="O4240" s="1"/>
  <c r="N4286"/>
  <c r="O4286" s="1"/>
  <c r="N3727"/>
  <c r="O3727" s="1"/>
  <c r="N3728"/>
  <c r="O3728" s="1"/>
  <c r="N3392"/>
  <c r="O3392" s="1"/>
  <c r="N3393"/>
  <c r="O3393" s="1"/>
  <c r="N3511"/>
  <c r="O3511" s="1"/>
  <c r="N3512"/>
  <c r="O3512" s="1"/>
  <c r="N2191"/>
  <c r="O2191" s="1"/>
  <c r="N2192"/>
  <c r="O2192" s="1"/>
  <c r="N2193"/>
  <c r="O2193" s="1"/>
  <c r="N2194"/>
  <c r="O2194" s="1"/>
  <c r="N2195"/>
  <c r="O2195" s="1"/>
  <c r="N2578"/>
  <c r="O2578" s="1"/>
  <c r="N2579"/>
  <c r="O2579" s="1"/>
  <c r="N2584"/>
  <c r="O2584" s="1"/>
  <c r="N1954"/>
  <c r="O1954" s="1"/>
  <c r="N755"/>
  <c r="O755" s="1"/>
  <c r="N756"/>
  <c r="O756" s="1"/>
  <c r="N3587"/>
  <c r="O3587" s="1"/>
  <c r="N3588"/>
  <c r="O3588" s="1"/>
  <c r="N3603"/>
  <c r="O3603" s="1"/>
  <c r="N3589"/>
  <c r="O3589" s="1"/>
  <c r="N3590"/>
  <c r="O3590" s="1"/>
  <c r="N3604"/>
  <c r="O3604" s="1"/>
  <c r="N3489"/>
  <c r="O3489" s="1"/>
  <c r="N3490"/>
  <c r="O3490" s="1"/>
  <c r="N3513"/>
  <c r="O3513" s="1"/>
  <c r="N3491"/>
  <c r="O3491" s="1"/>
  <c r="N3492"/>
  <c r="O3492" s="1"/>
  <c r="N3514"/>
  <c r="O3514" s="1"/>
  <c r="N4162"/>
  <c r="O4162" s="1"/>
  <c r="N4163"/>
  <c r="O4163" s="1"/>
  <c r="N3856"/>
  <c r="O3856" s="1"/>
  <c r="N3857"/>
  <c r="O3857" s="1"/>
  <c r="N3901"/>
  <c r="O3901" s="1"/>
  <c r="N4160"/>
  <c r="O4160" s="1"/>
  <c r="N757"/>
  <c r="O757" s="1"/>
  <c r="N758"/>
  <c r="O758" s="1"/>
  <c r="N3681"/>
  <c r="O3681" s="1"/>
  <c r="N3682"/>
  <c r="O3682" s="1"/>
  <c r="N3729"/>
  <c r="O3729" s="1"/>
  <c r="N3683"/>
  <c r="O3683" s="1"/>
  <c r="N3684"/>
  <c r="O3684" s="1"/>
  <c r="N3730"/>
  <c r="O3730" s="1"/>
  <c r="N3858"/>
  <c r="O3858" s="1"/>
  <c r="N3859"/>
  <c r="O3859" s="1"/>
  <c r="N3902"/>
  <c r="O3902" s="1"/>
  <c r="N3860"/>
  <c r="O3860" s="1"/>
  <c r="N3861"/>
  <c r="O3861" s="1"/>
  <c r="N3903"/>
  <c r="O3903" s="1"/>
  <c r="N3605"/>
  <c r="O3605" s="1"/>
  <c r="N3606"/>
  <c r="O3606" s="1"/>
  <c r="N3427"/>
  <c r="O3427" s="1"/>
  <c r="N3428"/>
  <c r="O3428" s="1"/>
  <c r="N1817"/>
  <c r="O1817" s="1"/>
  <c r="N1818"/>
  <c r="O1818" s="1"/>
  <c r="N1819"/>
  <c r="O1819" s="1"/>
  <c r="N2786"/>
  <c r="O2786" s="1"/>
  <c r="N3458"/>
  <c r="O3458" s="1"/>
  <c r="N3459"/>
  <c r="O3459" s="1"/>
  <c r="N759"/>
  <c r="O759" s="1"/>
  <c r="N760"/>
  <c r="O760" s="1"/>
  <c r="N1270"/>
  <c r="O1270" s="1"/>
  <c r="N1271"/>
  <c r="O1271" s="1"/>
  <c r="N1279"/>
  <c r="O1279" s="1"/>
  <c r="N1272"/>
  <c r="O1272" s="1"/>
  <c r="N1273"/>
  <c r="O1273" s="1"/>
  <c r="N1280"/>
  <c r="O1280" s="1"/>
  <c r="N2769"/>
  <c r="O2769" s="1"/>
  <c r="N2770"/>
  <c r="O2770" s="1"/>
  <c r="N2533"/>
  <c r="O2533" s="1"/>
  <c r="N761"/>
  <c r="O761" s="1"/>
  <c r="N762"/>
  <c r="O762" s="1"/>
  <c r="N3415"/>
  <c r="O3415" s="1"/>
  <c r="N3416"/>
  <c r="O3416" s="1"/>
  <c r="N2687"/>
  <c r="O2687" s="1"/>
  <c r="N2688"/>
  <c r="O2688" s="1"/>
  <c r="N763"/>
  <c r="O763" s="1"/>
  <c r="N764"/>
  <c r="O764" s="1"/>
  <c r="N765"/>
  <c r="O765" s="1"/>
  <c r="N766"/>
  <c r="O766" s="1"/>
  <c r="N573"/>
  <c r="O573" s="1"/>
  <c r="N574"/>
  <c r="O574" s="1"/>
  <c r="N767"/>
  <c r="O767" s="1"/>
  <c r="N575"/>
  <c r="O575" s="1"/>
  <c r="N576"/>
  <c r="O576" s="1"/>
  <c r="N768"/>
  <c r="O768" s="1"/>
  <c r="N3685"/>
  <c r="O3685" s="1"/>
  <c r="N3686"/>
  <c r="O3686" s="1"/>
  <c r="N3731"/>
  <c r="O3731" s="1"/>
  <c r="N3687"/>
  <c r="O3687" s="1"/>
  <c r="N3688"/>
  <c r="O3688" s="1"/>
  <c r="N3732"/>
  <c r="O3732" s="1"/>
  <c r="N3607"/>
  <c r="O3607" s="1"/>
  <c r="N769"/>
  <c r="O769" s="1"/>
  <c r="N770"/>
  <c r="O770" s="1"/>
  <c r="N2088"/>
  <c r="O2088" s="1"/>
  <c r="N2089"/>
  <c r="O2089" s="1"/>
  <c r="N2090"/>
  <c r="O2090" s="1"/>
  <c r="N3371"/>
  <c r="O3371" s="1"/>
  <c r="N3460"/>
  <c r="O3460" s="1"/>
  <c r="N2392"/>
  <c r="O2392" s="1"/>
  <c r="N3608"/>
  <c r="O3608" s="1"/>
  <c r="N3609"/>
  <c r="O3609" s="1"/>
  <c r="N771"/>
  <c r="O771" s="1"/>
  <c r="N772"/>
  <c r="O772" s="1"/>
  <c r="N3300"/>
  <c r="O3300" s="1"/>
  <c r="N3301"/>
  <c r="O3301" s="1"/>
  <c r="N3733"/>
  <c r="O3733" s="1"/>
  <c r="N3734"/>
  <c r="O3734" s="1"/>
  <c r="N3735"/>
  <c r="O3735" s="1"/>
  <c r="N3091"/>
  <c r="O3091" s="1"/>
  <c r="N773"/>
  <c r="O773" s="1"/>
  <c r="N774"/>
  <c r="O774" s="1"/>
  <c r="N2440"/>
  <c r="O2440" s="1"/>
  <c r="N2441"/>
  <c r="O2441" s="1"/>
  <c r="N2444"/>
  <c r="O2444" s="1"/>
  <c r="N2442"/>
  <c r="O2442" s="1"/>
  <c r="N2443"/>
  <c r="O2443" s="1"/>
  <c r="N2445"/>
  <c r="O2445" s="1"/>
  <c r="N4028"/>
  <c r="O4028" s="1"/>
  <c r="N775"/>
  <c r="O775" s="1"/>
  <c r="N3109"/>
  <c r="O3109" s="1"/>
  <c r="N3110"/>
  <c r="O3110" s="1"/>
  <c r="N3111"/>
  <c r="O3111" s="1"/>
  <c r="N3417"/>
  <c r="O3417" s="1"/>
  <c r="N2363"/>
  <c r="O2363" s="1"/>
  <c r="N2364"/>
  <c r="O2364" s="1"/>
  <c r="N2365"/>
  <c r="O2365" s="1"/>
  <c r="N776"/>
  <c r="O776" s="1"/>
  <c r="N777"/>
  <c r="O777" s="1"/>
  <c r="N778"/>
  <c r="O778" s="1"/>
  <c r="N779"/>
  <c r="O779" s="1"/>
  <c r="N3037"/>
  <c r="O3037" s="1"/>
  <c r="N3038"/>
  <c r="O3038" s="1"/>
  <c r="N780"/>
  <c r="O780" s="1"/>
  <c r="N2825"/>
  <c r="O2825" s="1"/>
  <c r="N2826"/>
  <c r="O2826" s="1"/>
  <c r="N781"/>
  <c r="O781" s="1"/>
  <c r="N782"/>
  <c r="O782" s="1"/>
  <c r="N783"/>
  <c r="O783" s="1"/>
  <c r="N2827"/>
  <c r="O2827" s="1"/>
  <c r="N2689"/>
  <c r="O2689" s="1"/>
  <c r="N2690"/>
  <c r="O2690" s="1"/>
  <c r="N577"/>
  <c r="O577" s="1"/>
  <c r="N578"/>
  <c r="O578" s="1"/>
  <c r="N784"/>
  <c r="O784" s="1"/>
  <c r="N2691"/>
  <c r="O2691" s="1"/>
  <c r="N2692"/>
  <c r="O2692" s="1"/>
  <c r="N2693"/>
  <c r="O2693" s="1"/>
  <c r="N1854"/>
  <c r="O1854" s="1"/>
  <c r="N2694"/>
  <c r="O2694" s="1"/>
  <c r="N2695"/>
  <c r="O2695" s="1"/>
  <c r="N2696"/>
  <c r="O2696" s="1"/>
  <c r="N785"/>
  <c r="O785" s="1"/>
  <c r="N786"/>
  <c r="O786" s="1"/>
  <c r="N2479"/>
  <c r="O2479" s="1"/>
  <c r="N2480"/>
  <c r="O2480" s="1"/>
  <c r="N787"/>
  <c r="O787" s="1"/>
  <c r="N788"/>
  <c r="O788" s="1"/>
  <c r="N789"/>
  <c r="O789" s="1"/>
  <c r="N790"/>
  <c r="O790" s="1"/>
  <c r="N579"/>
  <c r="O579" s="1"/>
  <c r="N580"/>
  <c r="O580" s="1"/>
  <c r="N791"/>
  <c r="O791" s="1"/>
  <c r="N792"/>
  <c r="O792" s="1"/>
  <c r="N793"/>
  <c r="O793" s="1"/>
  <c r="N794"/>
  <c r="O794" s="1"/>
  <c r="N795"/>
  <c r="O795" s="1"/>
  <c r="N2344"/>
  <c r="O2344" s="1"/>
  <c r="N2345"/>
  <c r="O2345" s="1"/>
  <c r="N3112"/>
  <c r="O3112" s="1"/>
  <c r="N3113"/>
  <c r="O3113" s="1"/>
  <c r="N796"/>
  <c r="O796" s="1"/>
  <c r="N797"/>
  <c r="O797" s="1"/>
  <c r="N3904"/>
  <c r="O3904" s="1"/>
  <c r="N3992"/>
  <c r="O3992" s="1"/>
  <c r="N3993"/>
  <c r="O3993" s="1"/>
  <c r="N4029"/>
  <c r="O4029" s="1"/>
  <c r="N3994"/>
  <c r="O3994" s="1"/>
  <c r="N3995"/>
  <c r="O3995" s="1"/>
  <c r="N4030"/>
  <c r="O4030" s="1"/>
  <c r="N581"/>
  <c r="O581" s="1"/>
  <c r="N582"/>
  <c r="O582" s="1"/>
  <c r="N798"/>
  <c r="O798" s="1"/>
  <c r="N799"/>
  <c r="O799" s="1"/>
  <c r="N800"/>
  <c r="O800" s="1"/>
  <c r="N801"/>
  <c r="O801" s="1"/>
  <c r="N3079"/>
  <c r="O3079" s="1"/>
  <c r="N2374"/>
  <c r="O2374" s="1"/>
  <c r="N2375"/>
  <c r="O2375" s="1"/>
  <c r="N2376"/>
  <c r="O2376" s="1"/>
  <c r="N583"/>
  <c r="O583" s="1"/>
  <c r="N584"/>
  <c r="O584" s="1"/>
  <c r="N802"/>
  <c r="O802" s="1"/>
  <c r="N585"/>
  <c r="O585" s="1"/>
  <c r="N586"/>
  <c r="O586" s="1"/>
  <c r="N803"/>
  <c r="O803" s="1"/>
  <c r="N587"/>
  <c r="O587" s="1"/>
  <c r="N588"/>
  <c r="O588" s="1"/>
  <c r="N804"/>
  <c r="O804" s="1"/>
  <c r="N2285"/>
  <c r="O2285" s="1"/>
  <c r="N2286"/>
  <c r="O2286" s="1"/>
  <c r="N2287"/>
  <c r="O2287" s="1"/>
  <c r="N2288"/>
  <c r="O2288" s="1"/>
  <c r="N2289"/>
  <c r="O2289" s="1"/>
  <c r="N1714"/>
  <c r="O1714" s="1"/>
  <c r="N3736"/>
  <c r="O3736" s="1"/>
  <c r="N3737"/>
  <c r="O3737" s="1"/>
  <c r="N2880"/>
  <c r="O2880" s="1"/>
  <c r="N3114"/>
  <c r="O3114" s="1"/>
  <c r="N589"/>
  <c r="O589" s="1"/>
  <c r="N590"/>
  <c r="O590" s="1"/>
  <c r="N805"/>
  <c r="O805" s="1"/>
  <c r="N591"/>
  <c r="O591" s="1"/>
  <c r="N592"/>
  <c r="O592" s="1"/>
  <c r="N806"/>
  <c r="O806" s="1"/>
  <c r="N807"/>
  <c r="O807" s="1"/>
  <c r="N808"/>
  <c r="O808" s="1"/>
  <c r="N809"/>
  <c r="O809" s="1"/>
  <c r="N810"/>
  <c r="O810" s="1"/>
  <c r="N811"/>
  <c r="O811" s="1"/>
  <c r="N812"/>
  <c r="O812" s="1"/>
  <c r="N813"/>
  <c r="O813" s="1"/>
  <c r="N545"/>
  <c r="O545" s="1"/>
  <c r="N546"/>
  <c r="O546" s="1"/>
  <c r="N814"/>
  <c r="O814" s="1"/>
  <c r="N1428"/>
  <c r="O1428" s="1"/>
  <c r="N815"/>
  <c r="O815" s="1"/>
  <c r="N816"/>
  <c r="O816" s="1"/>
  <c r="N2161"/>
  <c r="O2161" s="1"/>
  <c r="N2290"/>
  <c r="O2290" s="1"/>
  <c r="N2291"/>
  <c r="O2291" s="1"/>
  <c r="N2292"/>
  <c r="O2292" s="1"/>
  <c r="N817"/>
  <c r="O817" s="1"/>
  <c r="N3905"/>
  <c r="O3905" s="1"/>
  <c r="N3906"/>
  <c r="O3906" s="1"/>
  <c r="N3907"/>
  <c r="O3907" s="1"/>
  <c r="N3326"/>
  <c r="O3326" s="1"/>
  <c r="N3327"/>
  <c r="O3327" s="1"/>
  <c r="N2425"/>
  <c r="O2425" s="1"/>
  <c r="N818"/>
  <c r="O818" s="1"/>
  <c r="N819"/>
  <c r="O819" s="1"/>
  <c r="N820"/>
  <c r="O820" s="1"/>
  <c r="N821"/>
  <c r="O821" s="1"/>
  <c r="N4241"/>
  <c r="O4241" s="1"/>
  <c r="N4242"/>
  <c r="O4242" s="1"/>
  <c r="N4287"/>
  <c r="O4287" s="1"/>
  <c r="N4243"/>
  <c r="O4243" s="1"/>
  <c r="N4244"/>
  <c r="O4244" s="1"/>
  <c r="N4288"/>
  <c r="O4288" s="1"/>
  <c r="N2534"/>
  <c r="O2534" s="1"/>
  <c r="N2828"/>
  <c r="O2828" s="1"/>
  <c r="N2325"/>
  <c r="O2325" s="1"/>
  <c r="N593"/>
  <c r="O593" s="1"/>
  <c r="N594"/>
  <c r="O594" s="1"/>
  <c r="N822"/>
  <c r="O822" s="1"/>
  <c r="N3738"/>
  <c r="O3738" s="1"/>
  <c r="N3739"/>
  <c r="O3739" s="1"/>
  <c r="N823"/>
  <c r="O823" s="1"/>
  <c r="N824"/>
  <c r="O824" s="1"/>
  <c r="N2899"/>
  <c r="O2899" s="1"/>
  <c r="N2900"/>
  <c r="O2900" s="1"/>
  <c r="N2913"/>
  <c r="O2913" s="1"/>
  <c r="N4144"/>
  <c r="O4144" s="1"/>
  <c r="N4145"/>
  <c r="O4145" s="1"/>
  <c r="N4164"/>
  <c r="O4164" s="1"/>
  <c r="N2901"/>
  <c r="O2901" s="1"/>
  <c r="N2902"/>
  <c r="O2902" s="1"/>
  <c r="N2914"/>
  <c r="O2914" s="1"/>
  <c r="N2903"/>
  <c r="O2903" s="1"/>
  <c r="N2904"/>
  <c r="O2904" s="1"/>
  <c r="N2915"/>
  <c r="O2915" s="1"/>
  <c r="N825"/>
  <c r="O825" s="1"/>
  <c r="N3418"/>
  <c r="O3418" s="1"/>
  <c r="N3419"/>
  <c r="O3419" s="1"/>
  <c r="N3034"/>
  <c r="O3034" s="1"/>
  <c r="N1429"/>
  <c r="O1429" s="1"/>
  <c r="N2377"/>
  <c r="O2377" s="1"/>
  <c r="N2881"/>
  <c r="O2881" s="1"/>
  <c r="N2882"/>
  <c r="O2882" s="1"/>
  <c r="N3515"/>
  <c r="O3515" s="1"/>
  <c r="N3516"/>
  <c r="O3516" s="1"/>
  <c r="N1986"/>
  <c r="O1986" s="1"/>
  <c r="N1987"/>
  <c r="O1987" s="1"/>
  <c r="N547"/>
  <c r="O547" s="1"/>
  <c r="N548"/>
  <c r="O548" s="1"/>
  <c r="N549"/>
  <c r="O549" s="1"/>
  <c r="N550"/>
  <c r="O550" s="1"/>
  <c r="N551"/>
  <c r="O551" s="1"/>
  <c r="N826"/>
  <c r="O826" s="1"/>
  <c r="N827"/>
  <c r="O827" s="1"/>
  <c r="N2829"/>
  <c r="O2829" s="1"/>
  <c r="N828"/>
  <c r="O828" s="1"/>
  <c r="N829"/>
  <c r="O829" s="1"/>
  <c r="N830"/>
  <c r="O830" s="1"/>
  <c r="N831"/>
  <c r="O831" s="1"/>
  <c r="N2783"/>
  <c r="O2783" s="1"/>
  <c r="N2784"/>
  <c r="O2784" s="1"/>
  <c r="N2787"/>
  <c r="O2787" s="1"/>
  <c r="N832"/>
  <c r="O832" s="1"/>
  <c r="N833"/>
  <c r="O833" s="1"/>
  <c r="N834"/>
  <c r="O834" s="1"/>
  <c r="N2293"/>
  <c r="O2293" s="1"/>
  <c r="N3259"/>
  <c r="O3259" s="1"/>
  <c r="N3115"/>
  <c r="O3115" s="1"/>
  <c r="N3116"/>
  <c r="O3116" s="1"/>
  <c r="N1911"/>
  <c r="O1911" s="1"/>
  <c r="N1955"/>
  <c r="O1955" s="1"/>
  <c r="N3009"/>
  <c r="O3009" s="1"/>
  <c r="N3010"/>
  <c r="O3010" s="1"/>
  <c r="N3015"/>
  <c r="O3015" s="1"/>
  <c r="N835"/>
  <c r="O835" s="1"/>
  <c r="N836"/>
  <c r="O836" s="1"/>
  <c r="N837"/>
  <c r="O837" s="1"/>
  <c r="N838"/>
  <c r="O838" s="1"/>
  <c r="N839"/>
  <c r="O839" s="1"/>
  <c r="N4165"/>
  <c r="O4165" s="1"/>
  <c r="N4166"/>
  <c r="O4166" s="1"/>
  <c r="N4031"/>
  <c r="O4031" s="1"/>
  <c r="N4032"/>
  <c r="O4032" s="1"/>
  <c r="N840"/>
  <c r="O840" s="1"/>
  <c r="N2162"/>
  <c r="O2162" s="1"/>
  <c r="N2163"/>
  <c r="O2163" s="1"/>
  <c r="N841"/>
  <c r="O841" s="1"/>
  <c r="N595"/>
  <c r="O595" s="1"/>
  <c r="N596"/>
  <c r="O596" s="1"/>
  <c r="N842"/>
  <c r="O842" s="1"/>
  <c r="N597"/>
  <c r="O597" s="1"/>
  <c r="N598"/>
  <c r="O598" s="1"/>
  <c r="N843"/>
  <c r="O843" s="1"/>
  <c r="N599"/>
  <c r="O599" s="1"/>
  <c r="N600"/>
  <c r="O600" s="1"/>
  <c r="N844"/>
  <c r="O844" s="1"/>
  <c r="N2326"/>
  <c r="O2326" s="1"/>
  <c r="N2327"/>
  <c r="O2327" s="1"/>
  <c r="N2328"/>
  <c r="O2328" s="1"/>
  <c r="N2446"/>
  <c r="O2446" s="1"/>
  <c r="N845"/>
  <c r="O845" s="1"/>
  <c r="N3231"/>
  <c r="O3231" s="1"/>
  <c r="N3232"/>
  <c r="O3232" s="1"/>
  <c r="N1759"/>
  <c r="O1759" s="1"/>
  <c r="N2942"/>
  <c r="O2942" s="1"/>
  <c r="N2943"/>
  <c r="O2943" s="1"/>
  <c r="N846"/>
  <c r="O846" s="1"/>
  <c r="N847"/>
  <c r="O847" s="1"/>
  <c r="N1912"/>
  <c r="O1912" s="1"/>
  <c r="N1281"/>
  <c r="O1281" s="1"/>
  <c r="N692"/>
  <c r="O692" s="1"/>
  <c r="N848"/>
  <c r="O848" s="1"/>
  <c r="N849"/>
  <c r="O849" s="1"/>
  <c r="N3158"/>
  <c r="O3158" s="1"/>
  <c r="N3159"/>
  <c r="O3159" s="1"/>
  <c r="N850"/>
  <c r="O850" s="1"/>
  <c r="N2481"/>
  <c r="O2481" s="1"/>
  <c r="N851"/>
  <c r="O851" s="1"/>
  <c r="N601"/>
  <c r="O601" s="1"/>
  <c r="N602"/>
  <c r="O602" s="1"/>
  <c r="N852"/>
  <c r="O852" s="1"/>
  <c r="N603"/>
  <c r="O603" s="1"/>
  <c r="N604"/>
  <c r="O604" s="1"/>
  <c r="N853"/>
  <c r="O853" s="1"/>
  <c r="N3239"/>
  <c r="O3239" s="1"/>
  <c r="N3240"/>
  <c r="O3240" s="1"/>
  <c r="N3241"/>
  <c r="O3241" s="1"/>
  <c r="N1988"/>
  <c r="O1988" s="1"/>
  <c r="N1989"/>
  <c r="O1989" s="1"/>
  <c r="N854"/>
  <c r="O854" s="1"/>
  <c r="N855"/>
  <c r="O855" s="1"/>
  <c r="N3160"/>
  <c r="O3160" s="1"/>
  <c r="N3161"/>
  <c r="O3161" s="1"/>
  <c r="N856"/>
  <c r="O856" s="1"/>
  <c r="N857"/>
  <c r="O857" s="1"/>
  <c r="N605"/>
  <c r="O605" s="1"/>
  <c r="N606"/>
  <c r="O606" s="1"/>
  <c r="N858"/>
  <c r="O858" s="1"/>
  <c r="N607"/>
  <c r="O607" s="1"/>
  <c r="N608"/>
  <c r="O608" s="1"/>
  <c r="N859"/>
  <c r="O859" s="1"/>
  <c r="N3610"/>
  <c r="O3610" s="1"/>
  <c r="N3740"/>
  <c r="O3740" s="1"/>
  <c r="N3741"/>
  <c r="O3741" s="1"/>
  <c r="N3689"/>
  <c r="O3689" s="1"/>
  <c r="N3690"/>
  <c r="O3690" s="1"/>
  <c r="N3742"/>
  <c r="O3742" s="1"/>
  <c r="N3743"/>
  <c r="O3743" s="1"/>
  <c r="J4161"/>
  <c r="K4161"/>
  <c r="L4161" s="1"/>
  <c r="N4161"/>
  <c r="O4161" s="1"/>
  <c r="J6816"/>
  <c r="J3055"/>
  <c r="J6735"/>
  <c r="J6683"/>
  <c r="J6880"/>
  <c r="J6869"/>
  <c r="J6789"/>
  <c r="J6767"/>
  <c r="J6728"/>
  <c r="J4127"/>
  <c r="J3054"/>
  <c r="J3056"/>
  <c r="J6788"/>
  <c r="J6783"/>
  <c r="J6863"/>
  <c r="J2629"/>
  <c r="J6785"/>
  <c r="J4482"/>
  <c r="J6862"/>
  <c r="J4234"/>
  <c r="J5474"/>
  <c r="J6729"/>
  <c r="J1204"/>
  <c r="J5475"/>
  <c r="J5718"/>
  <c r="J4487"/>
  <c r="J6742"/>
  <c r="J6761"/>
  <c r="J6803"/>
  <c r="J6730"/>
  <c r="J5811"/>
  <c r="J5640"/>
  <c r="J6782"/>
  <c r="J6762"/>
  <c r="J6791"/>
  <c r="J6818"/>
  <c r="J6725"/>
  <c r="J2780"/>
  <c r="J5423"/>
  <c r="J6820"/>
  <c r="J6786"/>
  <c r="J5476"/>
  <c r="J5477"/>
  <c r="J6787"/>
  <c r="J4233"/>
  <c r="J6682"/>
  <c r="J5478"/>
  <c r="J4483"/>
  <c r="J3224"/>
  <c r="J429"/>
  <c r="J6849"/>
  <c r="J6779"/>
  <c r="J6792"/>
  <c r="J6819"/>
  <c r="J5713"/>
  <c r="J6817"/>
  <c r="J4485"/>
  <c r="J6737"/>
  <c r="J1269"/>
  <c r="J5685"/>
  <c r="J6868"/>
  <c r="J6810"/>
  <c r="J6775"/>
  <c r="J6727"/>
  <c r="J6726"/>
  <c r="J6741"/>
  <c r="J5665"/>
  <c r="J6768"/>
  <c r="J6724"/>
  <c r="J5789"/>
  <c r="J3665"/>
  <c r="J6874"/>
  <c r="J6757"/>
  <c r="J152"/>
  <c r="J6871"/>
  <c r="J4486"/>
  <c r="J6867"/>
  <c r="J3666"/>
  <c r="J6795"/>
  <c r="J6739"/>
  <c r="J3667"/>
  <c r="J6794"/>
  <c r="J6743"/>
  <c r="J6809"/>
  <c r="J6851"/>
  <c r="J6879"/>
  <c r="J6878"/>
  <c r="J6877"/>
  <c r="J4484"/>
  <c r="K6816"/>
  <c r="L6816" s="1"/>
  <c r="K3055"/>
  <c r="L3055" s="1"/>
  <c r="K6735"/>
  <c r="L6735" s="1"/>
  <c r="K6683"/>
  <c r="L6683" s="1"/>
  <c r="K6880"/>
  <c r="L6880" s="1"/>
  <c r="K6869"/>
  <c r="L6869" s="1"/>
  <c r="K6789"/>
  <c r="L6789" s="1"/>
  <c r="K6767"/>
  <c r="L6767" s="1"/>
  <c r="K6728"/>
  <c r="L6728" s="1"/>
  <c r="K4127"/>
  <c r="L4127" s="1"/>
  <c r="K3054"/>
  <c r="L3054" s="1"/>
  <c r="K3056"/>
  <c r="L3056" s="1"/>
  <c r="K6788"/>
  <c r="L6788" s="1"/>
  <c r="K6783"/>
  <c r="L6783" s="1"/>
  <c r="K6863"/>
  <c r="L6863" s="1"/>
  <c r="K2629"/>
  <c r="L2629" s="1"/>
  <c r="K6785"/>
  <c r="L6785" s="1"/>
  <c r="K4482"/>
  <c r="L4482" s="1"/>
  <c r="K6862"/>
  <c r="L6862" s="1"/>
  <c r="K4234"/>
  <c r="L4234" s="1"/>
  <c r="K5474"/>
  <c r="L5474" s="1"/>
  <c r="K6729"/>
  <c r="L6729" s="1"/>
  <c r="K1204"/>
  <c r="L1204" s="1"/>
  <c r="K5475"/>
  <c r="L5475" s="1"/>
  <c r="K5718"/>
  <c r="L5718" s="1"/>
  <c r="K4487"/>
  <c r="L4487" s="1"/>
  <c r="K6742"/>
  <c r="L6742" s="1"/>
  <c r="K6761"/>
  <c r="L6761" s="1"/>
  <c r="K6803"/>
  <c r="L6803" s="1"/>
  <c r="K6730"/>
  <c r="L6730" s="1"/>
  <c r="K5811"/>
  <c r="L5811" s="1"/>
  <c r="K5640"/>
  <c r="L5640" s="1"/>
  <c r="K6782"/>
  <c r="L6782" s="1"/>
  <c r="K6762"/>
  <c r="L6762" s="1"/>
  <c r="K6791"/>
  <c r="L6791" s="1"/>
  <c r="K6818"/>
  <c r="L6818" s="1"/>
  <c r="K6725"/>
  <c r="L6725" s="1"/>
  <c r="K2780"/>
  <c r="L2780" s="1"/>
  <c r="K5423"/>
  <c r="L5423" s="1"/>
  <c r="K6820"/>
  <c r="L6820" s="1"/>
  <c r="K6786"/>
  <c r="L6786" s="1"/>
  <c r="K5476"/>
  <c r="L5476" s="1"/>
  <c r="K5477"/>
  <c r="L5477" s="1"/>
  <c r="K6787"/>
  <c r="L6787" s="1"/>
  <c r="K4233"/>
  <c r="L4233" s="1"/>
  <c r="K6682"/>
  <c r="L6682" s="1"/>
  <c r="K5478"/>
  <c r="L5478" s="1"/>
  <c r="K4483"/>
  <c r="L4483" s="1"/>
  <c r="K3224"/>
  <c r="L3224" s="1"/>
  <c r="K429"/>
  <c r="L429" s="1"/>
  <c r="K6849"/>
  <c r="L6849" s="1"/>
  <c r="K6779"/>
  <c r="L6779" s="1"/>
  <c r="K6792"/>
  <c r="L6792" s="1"/>
  <c r="K6819"/>
  <c r="L6819" s="1"/>
  <c r="K5713"/>
  <c r="L5713" s="1"/>
  <c r="K6817"/>
  <c r="L6817" s="1"/>
  <c r="K4485"/>
  <c r="L4485" s="1"/>
  <c r="K6737"/>
  <c r="L6737" s="1"/>
  <c r="K1269"/>
  <c r="L1269" s="1"/>
  <c r="K5685"/>
  <c r="L5685" s="1"/>
  <c r="K6868"/>
  <c r="L6868" s="1"/>
  <c r="K6810"/>
  <c r="L6810" s="1"/>
  <c r="K6775"/>
  <c r="L6775" s="1"/>
  <c r="K6727"/>
  <c r="L6727" s="1"/>
  <c r="K6726"/>
  <c r="L6726" s="1"/>
  <c r="K6741"/>
  <c r="L6741" s="1"/>
  <c r="K5665"/>
  <c r="L5665" s="1"/>
  <c r="K6768"/>
  <c r="L6768" s="1"/>
  <c r="K6724"/>
  <c r="L6724" s="1"/>
  <c r="K5789"/>
  <c r="L5789" s="1"/>
  <c r="K3665"/>
  <c r="L3665" s="1"/>
  <c r="K6874"/>
  <c r="L6874" s="1"/>
  <c r="K6757"/>
  <c r="L6757" s="1"/>
  <c r="K152"/>
  <c r="L152" s="1"/>
  <c r="K6871"/>
  <c r="L6871" s="1"/>
  <c r="K4486"/>
  <c r="L4486" s="1"/>
  <c r="K6867"/>
  <c r="L6867" s="1"/>
  <c r="K3666"/>
  <c r="L3666" s="1"/>
  <c r="K6795"/>
  <c r="L6795" s="1"/>
  <c r="K6739"/>
  <c r="L6739" s="1"/>
  <c r="K3667"/>
  <c r="L3667" s="1"/>
  <c r="K6794"/>
  <c r="L6794" s="1"/>
  <c r="K6743"/>
  <c r="L6743" s="1"/>
  <c r="K6809"/>
  <c r="L6809" s="1"/>
  <c r="K6851"/>
  <c r="L6851" s="1"/>
  <c r="K6879"/>
  <c r="L6879" s="1"/>
  <c r="K6878"/>
  <c r="L6878" s="1"/>
  <c r="K6877"/>
  <c r="L6877" s="1"/>
  <c r="K4484"/>
  <c r="L4484" s="1"/>
  <c r="N6816"/>
  <c r="O6816" s="1"/>
  <c r="N3055"/>
  <c r="O3055" s="1"/>
  <c r="N6735"/>
  <c r="O6735" s="1"/>
  <c r="N6683"/>
  <c r="O6683" s="1"/>
  <c r="N6880"/>
  <c r="O6880" s="1"/>
  <c r="N6869"/>
  <c r="O6869" s="1"/>
  <c r="N6789"/>
  <c r="O6789" s="1"/>
  <c r="N6767"/>
  <c r="O6767" s="1"/>
  <c r="N6728"/>
  <c r="O6728" s="1"/>
  <c r="N4127"/>
  <c r="O4127" s="1"/>
  <c r="N3054"/>
  <c r="O3054" s="1"/>
  <c r="N3056"/>
  <c r="O3056" s="1"/>
  <c r="N6788"/>
  <c r="O6788" s="1"/>
  <c r="N6783"/>
  <c r="O6783" s="1"/>
  <c r="N6863"/>
  <c r="O6863" s="1"/>
  <c r="N2629"/>
  <c r="O2629" s="1"/>
  <c r="N6785"/>
  <c r="O6785" s="1"/>
  <c r="N4482"/>
  <c r="O4482" s="1"/>
  <c r="N6862"/>
  <c r="O6862" s="1"/>
  <c r="N4234"/>
  <c r="O4234" s="1"/>
  <c r="N5474"/>
  <c r="O5474" s="1"/>
  <c r="N6729"/>
  <c r="O6729" s="1"/>
  <c r="N1204"/>
  <c r="O1204" s="1"/>
  <c r="N5475"/>
  <c r="O5475" s="1"/>
  <c r="N5718"/>
  <c r="O5718" s="1"/>
  <c r="N4487"/>
  <c r="O4487" s="1"/>
  <c r="N6742"/>
  <c r="O6742" s="1"/>
  <c r="N6761"/>
  <c r="O6761" s="1"/>
  <c r="N6803"/>
  <c r="O6803" s="1"/>
  <c r="N6730"/>
  <c r="O6730" s="1"/>
  <c r="N5811"/>
  <c r="O5811" s="1"/>
  <c r="N5640"/>
  <c r="O5640" s="1"/>
  <c r="N6782"/>
  <c r="O6782" s="1"/>
  <c r="N6762"/>
  <c r="O6762" s="1"/>
  <c r="N6791"/>
  <c r="O6791" s="1"/>
  <c r="N6818"/>
  <c r="O6818" s="1"/>
  <c r="N6725"/>
  <c r="O6725" s="1"/>
  <c r="N2780"/>
  <c r="O2780" s="1"/>
  <c r="N5423"/>
  <c r="O5423" s="1"/>
  <c r="N6820"/>
  <c r="O6820" s="1"/>
  <c r="N6786"/>
  <c r="O6786" s="1"/>
  <c r="N5476"/>
  <c r="O5476" s="1"/>
  <c r="N5477"/>
  <c r="O5477" s="1"/>
  <c r="N6787"/>
  <c r="O6787" s="1"/>
  <c r="N4233"/>
  <c r="O4233" s="1"/>
  <c r="N6682"/>
  <c r="O6682" s="1"/>
  <c r="N5478"/>
  <c r="O5478" s="1"/>
  <c r="N4483"/>
  <c r="O4483" s="1"/>
  <c r="N3224"/>
  <c r="O3224" s="1"/>
  <c r="N429"/>
  <c r="O429" s="1"/>
  <c r="N6849"/>
  <c r="O6849" s="1"/>
  <c r="N6779"/>
  <c r="O6779" s="1"/>
  <c r="N6792"/>
  <c r="O6792" s="1"/>
  <c r="N6819"/>
  <c r="O6819" s="1"/>
  <c r="N5713"/>
  <c r="O5713" s="1"/>
  <c r="N6817"/>
  <c r="O6817" s="1"/>
  <c r="N4485"/>
  <c r="O4485" s="1"/>
  <c r="N6737"/>
  <c r="O6737" s="1"/>
  <c r="N1269"/>
  <c r="O1269" s="1"/>
  <c r="N5685"/>
  <c r="O5685" s="1"/>
  <c r="N6868"/>
  <c r="O6868" s="1"/>
  <c r="N6810"/>
  <c r="O6810" s="1"/>
  <c r="N6775"/>
  <c r="O6775" s="1"/>
  <c r="N6727"/>
  <c r="O6727" s="1"/>
  <c r="N6726"/>
  <c r="O6726" s="1"/>
  <c r="N6741"/>
  <c r="O6741" s="1"/>
  <c r="N5665"/>
  <c r="O5665" s="1"/>
  <c r="N6768"/>
  <c r="O6768" s="1"/>
  <c r="N6724"/>
  <c r="O6724" s="1"/>
  <c r="N5789"/>
  <c r="O5789" s="1"/>
  <c r="N3665"/>
  <c r="O3665" s="1"/>
  <c r="N6874"/>
  <c r="O6874" s="1"/>
  <c r="N6757"/>
  <c r="O6757" s="1"/>
  <c r="N152"/>
  <c r="O152" s="1"/>
  <c r="N6871"/>
  <c r="O6871" s="1"/>
  <c r="N4486"/>
  <c r="O4486" s="1"/>
  <c r="N6867"/>
  <c r="O6867" s="1"/>
  <c r="N3666"/>
  <c r="O3666" s="1"/>
  <c r="N6795"/>
  <c r="O6795" s="1"/>
  <c r="N6739"/>
  <c r="O6739" s="1"/>
  <c r="N3667"/>
  <c r="O3667" s="1"/>
  <c r="N6794"/>
  <c r="O6794" s="1"/>
  <c r="N6743"/>
  <c r="O6743" s="1"/>
  <c r="N6809"/>
  <c r="O6809" s="1"/>
  <c r="N6851"/>
  <c r="O6851" s="1"/>
  <c r="N6879"/>
  <c r="O6879" s="1"/>
  <c r="N6878"/>
  <c r="O6878" s="1"/>
  <c r="N6877"/>
  <c r="O6877" s="1"/>
  <c r="N4484"/>
  <c r="O4484" s="1"/>
  <c r="J6734"/>
  <c r="K6734"/>
  <c r="L6734" s="1"/>
  <c r="N6734"/>
  <c r="O6734" s="1"/>
  <c r="J4683"/>
  <c r="J4936"/>
  <c r="J2642"/>
  <c r="J860"/>
  <c r="J3539"/>
  <c r="J3540"/>
  <c r="J4175"/>
  <c r="J2735"/>
  <c r="J2736"/>
  <c r="J2737"/>
  <c r="J4384"/>
  <c r="J4385"/>
  <c r="J4386"/>
  <c r="J4387"/>
  <c r="J4783"/>
  <c r="J4784"/>
  <c r="J4785"/>
  <c r="J4684"/>
  <c r="J4685"/>
  <c r="J861"/>
  <c r="J862"/>
  <c r="J609"/>
  <c r="J610"/>
  <c r="J863"/>
  <c r="J4176"/>
  <c r="J4177"/>
  <c r="J864"/>
  <c r="J4383"/>
  <c r="J865"/>
  <c r="J866"/>
  <c r="J4937"/>
  <c r="J2964"/>
  <c r="J2382"/>
  <c r="J2383"/>
  <c r="J4686"/>
  <c r="J4687"/>
  <c r="J4688"/>
  <c r="J4651"/>
  <c r="J4652"/>
  <c r="J867"/>
  <c r="J2005"/>
  <c r="J2601"/>
  <c r="J2602"/>
  <c r="J3779"/>
  <c r="J3780"/>
  <c r="J4178"/>
  <c r="J4519"/>
  <c r="J4935"/>
  <c r="J3309"/>
  <c r="J3294"/>
  <c r="J3295"/>
  <c r="J868"/>
  <c r="J869"/>
  <c r="J2894"/>
  <c r="J2895"/>
  <c r="J870"/>
  <c r="J4047"/>
  <c r="J1761"/>
  <c r="J871"/>
  <c r="J872"/>
  <c r="J873"/>
  <c r="J874"/>
  <c r="J875"/>
  <c r="J876"/>
  <c r="J877"/>
  <c r="J4786"/>
  <c r="J687"/>
  <c r="J552"/>
  <c r="J2429"/>
  <c r="J2430"/>
  <c r="J878"/>
  <c r="J611"/>
  <c r="J612"/>
  <c r="J613"/>
  <c r="J879"/>
  <c r="J614"/>
  <c r="J615"/>
  <c r="J616"/>
  <c r="J880"/>
  <c r="J617"/>
  <c r="J618"/>
  <c r="J619"/>
  <c r="J881"/>
  <c r="J2046"/>
  <c r="J4295"/>
  <c r="J882"/>
  <c r="J2301"/>
  <c r="J883"/>
  <c r="J4520"/>
  <c r="J884"/>
  <c r="J885"/>
  <c r="J4849"/>
  <c r="J4179"/>
  <c r="J4180"/>
  <c r="J4787"/>
  <c r="J4788"/>
  <c r="J886"/>
  <c r="J887"/>
  <c r="J888"/>
  <c r="J553"/>
  <c r="J4388"/>
  <c r="J4348"/>
  <c r="J4349"/>
  <c r="J889"/>
  <c r="J2660"/>
  <c r="J2661"/>
  <c r="J2651"/>
  <c r="J2652"/>
  <c r="J890"/>
  <c r="J891"/>
  <c r="J5055"/>
  <c r="J4521"/>
  <c r="J892"/>
  <c r="J893"/>
  <c r="J894"/>
  <c r="J895"/>
  <c r="J4850"/>
  <c r="J896"/>
  <c r="J897"/>
  <c r="J4689"/>
  <c r="J3781"/>
  <c r="J3782"/>
  <c r="J2486"/>
  <c r="J2487"/>
  <c r="J4851"/>
  <c r="J2603"/>
  <c r="J2431"/>
  <c r="J620"/>
  <c r="J1863"/>
  <c r="J4048"/>
  <c r="J4049"/>
  <c r="J3125"/>
  <c r="J4389"/>
  <c r="J5056"/>
  <c r="J2662"/>
  <c r="J3215"/>
  <c r="J3216"/>
  <c r="J4296"/>
  <c r="J4174"/>
  <c r="J898"/>
  <c r="J899"/>
  <c r="J900"/>
  <c r="J2835"/>
  <c r="J2836"/>
  <c r="J2837"/>
  <c r="J554"/>
  <c r="J555"/>
  <c r="J901"/>
  <c r="J902"/>
  <c r="J903"/>
  <c r="J904"/>
  <c r="J905"/>
  <c r="J4297"/>
  <c r="J3783"/>
  <c r="J906"/>
  <c r="J907"/>
  <c r="J908"/>
  <c r="J4522"/>
  <c r="J4523"/>
  <c r="J4524"/>
  <c r="J4525"/>
  <c r="J4526"/>
  <c r="J909"/>
  <c r="J3784"/>
  <c r="J4938"/>
  <c r="J910"/>
  <c r="J911"/>
  <c r="J3217"/>
  <c r="J3020"/>
  <c r="J3021"/>
  <c r="J4527"/>
  <c r="J4528"/>
  <c r="J3175"/>
  <c r="J3176"/>
  <c r="J4529"/>
  <c r="J4530"/>
  <c r="J3985"/>
  <c r="J4139"/>
  <c r="J4181"/>
  <c r="J4182"/>
  <c r="J912"/>
  <c r="J621"/>
  <c r="J622"/>
  <c r="J913"/>
  <c r="J623"/>
  <c r="J624"/>
  <c r="J914"/>
  <c r="J625"/>
  <c r="J626"/>
  <c r="J556"/>
  <c r="J4852"/>
  <c r="J4853"/>
  <c r="J3541"/>
  <c r="J3542"/>
  <c r="J3543"/>
  <c r="J3544"/>
  <c r="J915"/>
  <c r="J916"/>
  <c r="J3008"/>
  <c r="J3852"/>
  <c r="J4374"/>
  <c r="J3921"/>
  <c r="J3922"/>
  <c r="J917"/>
  <c r="J918"/>
  <c r="J919"/>
  <c r="J920"/>
  <c r="J921"/>
  <c r="J4789"/>
  <c r="J4774"/>
  <c r="J4775"/>
  <c r="J4790"/>
  <c r="J4854"/>
  <c r="J4855"/>
  <c r="J4298"/>
  <c r="J4245"/>
  <c r="J4246"/>
  <c r="J4183"/>
  <c r="J4184"/>
  <c r="J4390"/>
  <c r="J4350"/>
  <c r="J4351"/>
  <c r="J4391"/>
  <c r="J4352"/>
  <c r="J4353"/>
  <c r="J4185"/>
  <c r="J3785"/>
  <c r="J3701"/>
  <c r="J3702"/>
  <c r="J922"/>
  <c r="J923"/>
  <c r="J924"/>
  <c r="J925"/>
  <c r="J926"/>
  <c r="J927"/>
  <c r="J4392"/>
  <c r="J4393"/>
  <c r="J4394"/>
  <c r="J4299"/>
  <c r="J4300"/>
  <c r="J4301"/>
  <c r="J4791"/>
  <c r="J5095"/>
  <c r="J5090"/>
  <c r="J5091"/>
  <c r="J5096"/>
  <c r="J5092"/>
  <c r="J5093"/>
  <c r="J4395"/>
  <c r="J4396"/>
  <c r="J3545"/>
  <c r="J3546"/>
  <c r="J5057"/>
  <c r="J4531"/>
  <c r="J4532"/>
  <c r="J4533"/>
  <c r="J4500"/>
  <c r="J2604"/>
  <c r="J2605"/>
  <c r="J2606"/>
  <c r="J2594"/>
  <c r="J2595"/>
  <c r="J928"/>
  <c r="J929"/>
  <c r="J930"/>
  <c r="J931"/>
  <c r="J932"/>
  <c r="J2838"/>
  <c r="J2839"/>
  <c r="J1430"/>
  <c r="J2096"/>
  <c r="J2097"/>
  <c r="J3923"/>
  <c r="J4050"/>
  <c r="J4051"/>
  <c r="J3081"/>
  <c r="J688"/>
  <c r="J933"/>
  <c r="J627"/>
  <c r="J628"/>
  <c r="J934"/>
  <c r="J935"/>
  <c r="J629"/>
  <c r="J630"/>
  <c r="J936"/>
  <c r="J4690"/>
  <c r="J4691"/>
  <c r="J937"/>
  <c r="J938"/>
  <c r="J631"/>
  <c r="J632"/>
  <c r="J939"/>
  <c r="J633"/>
  <c r="J634"/>
  <c r="J4856"/>
  <c r="J689"/>
  <c r="J3786"/>
  <c r="J3787"/>
  <c r="J1286"/>
  <c r="J940"/>
  <c r="J941"/>
  <c r="J4792"/>
  <c r="J942"/>
  <c r="J635"/>
  <c r="J636"/>
  <c r="J943"/>
  <c r="J637"/>
  <c r="J638"/>
  <c r="J944"/>
  <c r="J639"/>
  <c r="J640"/>
  <c r="J4692"/>
  <c r="J4653"/>
  <c r="J4654"/>
  <c r="J4693"/>
  <c r="J4655"/>
  <c r="J4656"/>
  <c r="J4657"/>
  <c r="J4644"/>
  <c r="J4694"/>
  <c r="J2037"/>
  <c r="J2021"/>
  <c r="J2022"/>
  <c r="J2023"/>
  <c r="J4052"/>
  <c r="J4000"/>
  <c r="J4001"/>
  <c r="J4053"/>
  <c r="J4002"/>
  <c r="J4003"/>
  <c r="J4375"/>
  <c r="J4397"/>
  <c r="J4695"/>
  <c r="J4645"/>
  <c r="J4646"/>
  <c r="J4647"/>
  <c r="J4696"/>
  <c r="J4658"/>
  <c r="J4659"/>
  <c r="J2208"/>
  <c r="J3636"/>
  <c r="J4398"/>
  <c r="J4534"/>
  <c r="J4504"/>
  <c r="J4505"/>
  <c r="J4535"/>
  <c r="J4506"/>
  <c r="J4507"/>
  <c r="J4508"/>
  <c r="J4501"/>
  <c r="J5058"/>
  <c r="J3433"/>
  <c r="J4186"/>
  <c r="J4292"/>
  <c r="J4293"/>
  <c r="J945"/>
  <c r="J4187"/>
  <c r="J4188"/>
  <c r="J3069"/>
  <c r="J3059"/>
  <c r="J3060"/>
  <c r="J5059"/>
  <c r="J5060"/>
  <c r="J946"/>
  <c r="J947"/>
  <c r="J4939"/>
  <c r="J4940"/>
  <c r="J2923"/>
  <c r="J2924"/>
  <c r="J2949"/>
  <c r="J2950"/>
  <c r="J2337"/>
  <c r="J948"/>
  <c r="J949"/>
  <c r="J2302"/>
  <c r="J2279"/>
  <c r="J2280"/>
  <c r="J2303"/>
  <c r="J2281"/>
  <c r="J2282"/>
  <c r="J2304"/>
  <c r="J2283"/>
  <c r="J2284"/>
  <c r="J950"/>
  <c r="J951"/>
  <c r="J952"/>
  <c r="J953"/>
  <c r="J2720"/>
  <c r="J2721"/>
  <c r="J2722"/>
  <c r="J2723"/>
  <c r="J2925"/>
  <c r="J2926"/>
  <c r="J641"/>
  <c r="J557"/>
  <c r="J2305"/>
  <c r="J2306"/>
  <c r="J954"/>
  <c r="J642"/>
  <c r="J643"/>
  <c r="J4697"/>
  <c r="J4698"/>
  <c r="J3177"/>
  <c r="J3178"/>
  <c r="J3179"/>
  <c r="J4699"/>
  <c r="J4660"/>
  <c r="J4661"/>
  <c r="J4941"/>
  <c r="J4942"/>
  <c r="J5026"/>
  <c r="J955"/>
  <c r="J4376"/>
  <c r="J4377"/>
  <c r="J4302"/>
  <c r="J4303"/>
  <c r="J4189"/>
  <c r="J4148"/>
  <c r="J4149"/>
  <c r="J4190"/>
  <c r="J4150"/>
  <c r="J4151"/>
  <c r="J4054"/>
  <c r="J3310"/>
  <c r="J3296"/>
  <c r="J3297"/>
  <c r="J3311"/>
  <c r="J3298"/>
  <c r="J3299"/>
  <c r="J3637"/>
  <c r="J956"/>
  <c r="J957"/>
  <c r="J3312"/>
  <c r="J3313"/>
  <c r="J3314"/>
  <c r="J3547"/>
  <c r="J3548"/>
  <c r="J2307"/>
  <c r="J2308"/>
  <c r="J2309"/>
  <c r="J2310"/>
  <c r="J2311"/>
  <c r="J2276"/>
  <c r="J2277"/>
  <c r="J2278"/>
  <c r="J958"/>
  <c r="J959"/>
  <c r="J4378"/>
  <c r="J3586"/>
  <c r="J2548"/>
  <c r="J2528"/>
  <c r="J2529"/>
  <c r="J960"/>
  <c r="J961"/>
  <c r="J962"/>
  <c r="J963"/>
  <c r="J4700"/>
  <c r="J4701"/>
  <c r="J4055"/>
  <c r="J4004"/>
  <c r="J4005"/>
  <c r="J2312"/>
  <c r="J2313"/>
  <c r="J4140"/>
  <c r="J4141"/>
  <c r="J4857"/>
  <c r="J3022"/>
  <c r="J3023"/>
  <c r="J3024"/>
  <c r="J3025"/>
  <c r="J964"/>
  <c r="J965"/>
  <c r="J3924"/>
  <c r="J966"/>
  <c r="J967"/>
  <c r="J4399"/>
  <c r="J4400"/>
  <c r="J3218"/>
  <c r="J4191"/>
  <c r="J3925"/>
  <c r="J3864"/>
  <c r="J3865"/>
  <c r="J3926"/>
  <c r="J3866"/>
  <c r="J3867"/>
  <c r="J3927"/>
  <c r="J3928"/>
  <c r="J3868"/>
  <c r="J3869"/>
  <c r="J3929"/>
  <c r="J3870"/>
  <c r="J3871"/>
  <c r="J968"/>
  <c r="J4793"/>
  <c r="J4794"/>
  <c r="J969"/>
  <c r="J970"/>
  <c r="J971"/>
  <c r="J972"/>
  <c r="J644"/>
  <c r="J645"/>
  <c r="J4401"/>
  <c r="J4402"/>
  <c r="J4403"/>
  <c r="J4343"/>
  <c r="J2775"/>
  <c r="J2763"/>
  <c r="J2764"/>
  <c r="J2776"/>
  <c r="J2765"/>
  <c r="J2766"/>
  <c r="J2767"/>
  <c r="J4404"/>
  <c r="J4405"/>
  <c r="J4406"/>
  <c r="J4407"/>
  <c r="J4344"/>
  <c r="J4858"/>
  <c r="J4859"/>
  <c r="J4860"/>
  <c r="J973"/>
  <c r="J974"/>
  <c r="J975"/>
  <c r="J976"/>
  <c r="J977"/>
  <c r="J5061"/>
  <c r="J5051"/>
  <c r="J5052"/>
  <c r="J5062"/>
  <c r="J5053"/>
  <c r="J5054"/>
  <c r="J5048"/>
  <c r="J978"/>
  <c r="J979"/>
  <c r="J980"/>
  <c r="J981"/>
  <c r="J982"/>
  <c r="J4304"/>
  <c r="J4795"/>
  <c r="J4776"/>
  <c r="J4777"/>
  <c r="J4796"/>
  <c r="J4778"/>
  <c r="J4779"/>
  <c r="J3788"/>
  <c r="J3789"/>
  <c r="J3790"/>
  <c r="J2840"/>
  <c r="J2817"/>
  <c r="J2818"/>
  <c r="J2841"/>
  <c r="J2819"/>
  <c r="J2820"/>
  <c r="J2808"/>
  <c r="J2809"/>
  <c r="J2842"/>
  <c r="J2821"/>
  <c r="J2822"/>
  <c r="J2843"/>
  <c r="J2823"/>
  <c r="J2824"/>
  <c r="J2810"/>
  <c r="J2811"/>
  <c r="J983"/>
  <c r="J984"/>
  <c r="J3004"/>
  <c r="J3005"/>
  <c r="J2663"/>
  <c r="J2664"/>
  <c r="J2665"/>
  <c r="J5094"/>
  <c r="J4702"/>
  <c r="J4408"/>
  <c r="J4409"/>
  <c r="J4797"/>
  <c r="J4410"/>
  <c r="J4411"/>
  <c r="J4412"/>
  <c r="J4345"/>
  <c r="J4798"/>
  <c r="J4799"/>
  <c r="J3180"/>
  <c r="J3149"/>
  <c r="J3150"/>
  <c r="J3181"/>
  <c r="J3151"/>
  <c r="J3152"/>
  <c r="J4192"/>
  <c r="J3549"/>
  <c r="J4943"/>
  <c r="J4944"/>
  <c r="J985"/>
  <c r="J3182"/>
  <c r="J3183"/>
  <c r="J3184"/>
  <c r="J986"/>
  <c r="J646"/>
  <c r="J647"/>
  <c r="J987"/>
  <c r="J648"/>
  <c r="J649"/>
  <c r="J2214"/>
  <c r="J2215"/>
  <c r="J2205"/>
  <c r="J4056"/>
  <c r="J2471"/>
  <c r="J2465"/>
  <c r="J2466"/>
  <c r="J3550"/>
  <c r="J3497"/>
  <c r="J3498"/>
  <c r="J988"/>
  <c r="J989"/>
  <c r="J990"/>
  <c r="J4305"/>
  <c r="J991"/>
  <c r="J650"/>
  <c r="J651"/>
  <c r="J992"/>
  <c r="J652"/>
  <c r="J653"/>
  <c r="J993"/>
  <c r="J654"/>
  <c r="J655"/>
  <c r="J994"/>
  <c r="J995"/>
  <c r="J4057"/>
  <c r="J4058"/>
  <c r="J4059"/>
  <c r="J4703"/>
  <c r="J4704"/>
  <c r="J996"/>
  <c r="J656"/>
  <c r="J657"/>
  <c r="J997"/>
  <c r="J4060"/>
  <c r="J4006"/>
  <c r="J4007"/>
  <c r="J3791"/>
  <c r="J3703"/>
  <c r="J3704"/>
  <c r="J998"/>
  <c r="J2432"/>
  <c r="J999"/>
  <c r="J4800"/>
  <c r="J1880"/>
  <c r="J1869"/>
  <c r="J1870"/>
  <c r="J1000"/>
  <c r="J1001"/>
  <c r="J658"/>
  <c r="J659"/>
  <c r="J1002"/>
  <c r="J660"/>
  <c r="J661"/>
  <c r="J1003"/>
  <c r="J662"/>
  <c r="J663"/>
  <c r="J2549"/>
  <c r="J2550"/>
  <c r="J4861"/>
  <c r="J4862"/>
  <c r="J3094"/>
  <c r="J3095"/>
  <c r="J4705"/>
  <c r="J4706"/>
  <c r="J3096"/>
  <c r="J3097"/>
  <c r="J4142"/>
  <c r="J2416"/>
  <c r="J2417"/>
  <c r="J1004"/>
  <c r="J1005"/>
  <c r="J664"/>
  <c r="J665"/>
  <c r="J3336"/>
  <c r="J4536"/>
  <c r="J3315"/>
  <c r="J3316"/>
  <c r="J1743"/>
  <c r="J1744"/>
  <c r="J2551"/>
  <c r="J3792"/>
  <c r="J3793"/>
  <c r="J3930"/>
  <c r="J2456"/>
  <c r="J4294"/>
  <c r="J3872"/>
  <c r="J3873"/>
  <c r="J3931"/>
  <c r="J3874"/>
  <c r="J3875"/>
  <c r="J1006"/>
  <c r="J1007"/>
  <c r="J1008"/>
  <c r="J1009"/>
  <c r="J4863"/>
  <c r="J4836"/>
  <c r="J4837"/>
  <c r="J1010"/>
  <c r="J3276"/>
  <c r="J3277"/>
  <c r="J4193"/>
  <c r="J4537"/>
  <c r="J4509"/>
  <c r="J4510"/>
  <c r="J4538"/>
  <c r="J4511"/>
  <c r="J4512"/>
  <c r="J1011"/>
  <c r="J1012"/>
  <c r="J1013"/>
  <c r="J2433"/>
  <c r="J2434"/>
  <c r="J4539"/>
  <c r="J3485"/>
  <c r="J3486"/>
  <c r="J3487"/>
  <c r="J3488"/>
  <c r="J1014"/>
  <c r="J1015"/>
  <c r="J3932"/>
  <c r="J3933"/>
  <c r="J2951"/>
  <c r="J2952"/>
  <c r="J4864"/>
  <c r="J3934"/>
  <c r="J3935"/>
  <c r="J3936"/>
  <c r="J4945"/>
  <c r="J4946"/>
  <c r="J4061"/>
  <c r="J4062"/>
  <c r="J1016"/>
  <c r="J4063"/>
  <c r="J4064"/>
  <c r="J2351"/>
  <c r="J2352"/>
  <c r="J4413"/>
  <c r="J4414"/>
  <c r="J4415"/>
  <c r="J4065"/>
  <c r="J1017"/>
  <c r="J666"/>
  <c r="J667"/>
  <c r="J3126"/>
  <c r="J3127"/>
  <c r="J4066"/>
  <c r="J4067"/>
  <c r="J1018"/>
  <c r="J1019"/>
  <c r="J1020"/>
  <c r="J1021"/>
  <c r="J1022"/>
  <c r="J1023"/>
  <c r="J4068"/>
  <c r="J1024"/>
  <c r="J1025"/>
  <c r="J4707"/>
  <c r="J4708"/>
  <c r="J1026"/>
  <c r="J1027"/>
  <c r="J4865"/>
  <c r="J690"/>
  <c r="J691"/>
  <c r="J4416"/>
  <c r="J4354"/>
  <c r="J4355"/>
  <c r="J4417"/>
  <c r="J4356"/>
  <c r="J4357"/>
  <c r="J4709"/>
  <c r="J4662"/>
  <c r="J4663"/>
  <c r="J1028"/>
  <c r="J668"/>
  <c r="J669"/>
  <c r="J4069"/>
  <c r="J4070"/>
  <c r="J4071"/>
  <c r="J3070"/>
  <c r="J3071"/>
  <c r="J1029"/>
  <c r="J1030"/>
  <c r="J3072"/>
  <c r="J3073"/>
  <c r="J4194"/>
  <c r="J4072"/>
  <c r="J4008"/>
  <c r="J4009"/>
  <c r="J2353"/>
  <c r="J2343"/>
  <c r="J1829"/>
  <c r="J1830"/>
  <c r="J3794"/>
  <c r="J3795"/>
  <c r="J5063"/>
  <c r="J5064"/>
  <c r="J1031"/>
  <c r="J1032"/>
  <c r="J2844"/>
  <c r="J4306"/>
  <c r="J4307"/>
  <c r="J2607"/>
  <c r="J4866"/>
  <c r="J4867"/>
  <c r="J2793"/>
  <c r="J2794"/>
  <c r="J1033"/>
  <c r="J1034"/>
  <c r="J670"/>
  <c r="J671"/>
  <c r="J1035"/>
  <c r="J672"/>
  <c r="J673"/>
  <c r="J1036"/>
  <c r="J674"/>
  <c r="J675"/>
  <c r="J1037"/>
  <c r="J4710"/>
  <c r="J4648"/>
  <c r="J1038"/>
  <c r="J4073"/>
  <c r="J4074"/>
  <c r="J4075"/>
  <c r="J4076"/>
  <c r="J4077"/>
  <c r="J5027"/>
  <c r="J5028"/>
  <c r="J4308"/>
  <c r="J4309"/>
  <c r="J4310"/>
  <c r="J2927"/>
  <c r="J4078"/>
  <c r="J3796"/>
  <c r="J3705"/>
  <c r="J3706"/>
  <c r="J3797"/>
  <c r="J3798"/>
  <c r="J3799"/>
  <c r="J4079"/>
  <c r="J4080"/>
  <c r="J4081"/>
  <c r="J3470"/>
  <c r="J3402"/>
  <c r="J3388"/>
  <c r="J3389"/>
  <c r="J3403"/>
  <c r="J1039"/>
  <c r="J1040"/>
  <c r="J1041"/>
  <c r="J558"/>
  <c r="J4082"/>
  <c r="J4083"/>
  <c r="J4084"/>
  <c r="J4085"/>
  <c r="J1042"/>
  <c r="J1043"/>
  <c r="J4418"/>
  <c r="J4711"/>
  <c r="J4712"/>
  <c r="J4713"/>
  <c r="J4714"/>
  <c r="J3551"/>
  <c r="J3552"/>
  <c r="J3317"/>
  <c r="J2366"/>
  <c r="J3937"/>
  <c r="J3876"/>
  <c r="J3877"/>
  <c r="J3938"/>
  <c r="J3878"/>
  <c r="J3879"/>
  <c r="J2928"/>
  <c r="J2929"/>
  <c r="J5029"/>
  <c r="J5030"/>
  <c r="J4311"/>
  <c r="J4247"/>
  <c r="J4248"/>
  <c r="J4312"/>
  <c r="J4249"/>
  <c r="J4250"/>
  <c r="J1044"/>
  <c r="J1045"/>
  <c r="J1046"/>
  <c r="J1047"/>
  <c r="J3800"/>
  <c r="J3801"/>
  <c r="J2675"/>
  <c r="J2676"/>
  <c r="J2677"/>
  <c r="J4086"/>
  <c r="J4087"/>
  <c r="J4715"/>
  <c r="J4716"/>
  <c r="J1048"/>
  <c r="J676"/>
  <c r="J677"/>
  <c r="J4419"/>
  <c r="J4420"/>
  <c r="J4421"/>
  <c r="J4422"/>
  <c r="J4423"/>
  <c r="J4313"/>
  <c r="J4314"/>
  <c r="J4914"/>
  <c r="J4915"/>
  <c r="J3380"/>
  <c r="J3381"/>
  <c r="J3382"/>
  <c r="J3383"/>
  <c r="J2738"/>
  <c r="J4195"/>
  <c r="J4196"/>
  <c r="J4197"/>
  <c r="J3939"/>
  <c r="J3940"/>
  <c r="J2168"/>
  <c r="J2169"/>
  <c r="J1049"/>
  <c r="J2930"/>
  <c r="J2909"/>
  <c r="J2910"/>
  <c r="J1050"/>
  <c r="J1051"/>
  <c r="J2146"/>
  <c r="J3802"/>
  <c r="J3707"/>
  <c r="J3708"/>
  <c r="J3803"/>
  <c r="J3709"/>
  <c r="J3710"/>
  <c r="J4088"/>
  <c r="J4089"/>
  <c r="J4315"/>
  <c r="J4251"/>
  <c r="J4252"/>
  <c r="J4316"/>
  <c r="J4253"/>
  <c r="J4254"/>
  <c r="J1052"/>
  <c r="J3337"/>
  <c r="J3804"/>
  <c r="J3805"/>
  <c r="J4317"/>
  <c r="J4318"/>
  <c r="J4319"/>
  <c r="J4235"/>
  <c r="J4236"/>
  <c r="J4320"/>
  <c r="J4321"/>
  <c r="J4322"/>
  <c r="J4237"/>
  <c r="J4238"/>
  <c r="J4717"/>
  <c r="J4664"/>
  <c r="J4665"/>
  <c r="J4718"/>
  <c r="J4666"/>
  <c r="J4667"/>
  <c r="J1053"/>
  <c r="J1054"/>
  <c r="J1055"/>
  <c r="J1056"/>
  <c r="J4198"/>
  <c r="J3806"/>
  <c r="J3807"/>
  <c r="J2354"/>
  <c r="J1057"/>
  <c r="J3941"/>
  <c r="J3942"/>
  <c r="J3943"/>
  <c r="J1058"/>
  <c r="J1059"/>
  <c r="J1915"/>
  <c r="J1898"/>
  <c r="J1899"/>
  <c r="J1916"/>
  <c r="J1900"/>
  <c r="J1901"/>
  <c r="J1060"/>
  <c r="J1061"/>
  <c r="J1062"/>
  <c r="J559"/>
  <c r="J560"/>
  <c r="J561"/>
  <c r="J562"/>
  <c r="J1063"/>
  <c r="J1064"/>
  <c r="J1065"/>
  <c r="J4424"/>
  <c r="J4425"/>
  <c r="J4426"/>
  <c r="J4427"/>
  <c r="J4428"/>
  <c r="J4429"/>
  <c r="J3074"/>
  <c r="J3075"/>
  <c r="J3076"/>
  <c r="J2216"/>
  <c r="J1066"/>
  <c r="J1067"/>
  <c r="J3448"/>
  <c r="J3449"/>
  <c r="J3944"/>
  <c r="J3880"/>
  <c r="J3881"/>
  <c r="J3945"/>
  <c r="J3882"/>
  <c r="J3883"/>
  <c r="J1068"/>
  <c r="J1069"/>
  <c r="J3318"/>
  <c r="J3219"/>
  <c r="J4719"/>
  <c r="J4430"/>
  <c r="J4431"/>
  <c r="J4720"/>
  <c r="J2338"/>
  <c r="J2339"/>
  <c r="J2340"/>
  <c r="J1070"/>
  <c r="J4721"/>
  <c r="J1071"/>
  <c r="J1072"/>
  <c r="J4868"/>
  <c r="J4869"/>
  <c r="J3026"/>
  <c r="J3027"/>
  <c r="J3028"/>
  <c r="J1073"/>
  <c r="J3220"/>
  <c r="J3204"/>
  <c r="J3205"/>
  <c r="J3221"/>
  <c r="J3206"/>
  <c r="J3207"/>
  <c r="J3404"/>
  <c r="J2035"/>
  <c r="J2036"/>
  <c r="J1074"/>
  <c r="J1075"/>
  <c r="J1076"/>
  <c r="J1077"/>
  <c r="J1078"/>
  <c r="J1079"/>
  <c r="J4432"/>
  <c r="J4433"/>
  <c r="J1080"/>
  <c r="J678"/>
  <c r="J679"/>
  <c r="J1081"/>
  <c r="J680"/>
  <c r="J681"/>
  <c r="J2341"/>
  <c r="J4722"/>
  <c r="J4199"/>
  <c r="J4200"/>
  <c r="J3808"/>
  <c r="J3128"/>
  <c r="J3129"/>
  <c r="J3853"/>
  <c r="J1082"/>
  <c r="J1083"/>
  <c r="J2488"/>
  <c r="J2489"/>
  <c r="J4434"/>
  <c r="J4540"/>
  <c r="J4541"/>
  <c r="J2098"/>
  <c r="J2099"/>
  <c r="J3553"/>
  <c r="J3194"/>
  <c r="J2490"/>
  <c r="J4870"/>
  <c r="J4090"/>
  <c r="J4091"/>
  <c r="J3920"/>
  <c r="J4947"/>
  <c r="J1084"/>
  <c r="J1085"/>
  <c r="J1086"/>
  <c r="J4542"/>
  <c r="J4543"/>
  <c r="J3185"/>
  <c r="J3153"/>
  <c r="J3154"/>
  <c r="J1087"/>
  <c r="J1088"/>
  <c r="J682"/>
  <c r="J683"/>
  <c r="J1089"/>
  <c r="J563"/>
  <c r="J564"/>
  <c r="J1090"/>
  <c r="J1091"/>
  <c r="J684"/>
  <c r="J685"/>
  <c r="J1092"/>
  <c r="J4801"/>
  <c r="J4802"/>
  <c r="J4435"/>
  <c r="J565"/>
  <c r="J1093"/>
  <c r="J1094"/>
  <c r="J4948"/>
  <c r="J4949"/>
  <c r="J4436"/>
  <c r="J4950"/>
  <c r="J4951"/>
  <c r="J4952"/>
  <c r="J4953"/>
  <c r="J4437"/>
  <c r="J4438"/>
  <c r="J3809"/>
  <c r="J3810"/>
  <c r="J3711"/>
  <c r="J3712"/>
  <c r="J4439"/>
  <c r="J4544"/>
  <c r="J4545"/>
  <c r="J2777"/>
  <c r="J4723"/>
  <c r="J4668"/>
  <c r="J4669"/>
  <c r="J4724"/>
  <c r="J4725"/>
  <c r="J1095"/>
  <c r="J1096"/>
  <c r="J1097"/>
  <c r="J2367"/>
  <c r="J1098"/>
  <c r="J1099"/>
  <c r="J1100"/>
  <c r="J4046"/>
  <c r="J1101"/>
  <c r="J3946"/>
  <c r="J3947"/>
  <c r="J3278"/>
  <c r="J3197"/>
  <c r="J1102"/>
  <c r="K4683"/>
  <c r="L4683" s="1"/>
  <c r="K4936"/>
  <c r="L4936" s="1"/>
  <c r="K2642"/>
  <c r="L2642" s="1"/>
  <c r="K860"/>
  <c r="L860" s="1"/>
  <c r="K3539"/>
  <c r="L3539" s="1"/>
  <c r="K3540"/>
  <c r="L3540" s="1"/>
  <c r="K4175"/>
  <c r="L4175" s="1"/>
  <c r="K2735"/>
  <c r="L2735" s="1"/>
  <c r="K2736"/>
  <c r="L2736" s="1"/>
  <c r="K2737"/>
  <c r="L2737" s="1"/>
  <c r="K4384"/>
  <c r="L4384" s="1"/>
  <c r="K4385"/>
  <c r="L4385" s="1"/>
  <c r="K4386"/>
  <c r="L4386" s="1"/>
  <c r="K4387"/>
  <c r="L4387" s="1"/>
  <c r="K4783"/>
  <c r="L4783" s="1"/>
  <c r="K4784"/>
  <c r="L4784" s="1"/>
  <c r="K4785"/>
  <c r="L4785" s="1"/>
  <c r="K4684"/>
  <c r="L4684" s="1"/>
  <c r="K4685"/>
  <c r="L4685" s="1"/>
  <c r="K861"/>
  <c r="L861" s="1"/>
  <c r="K862"/>
  <c r="L862" s="1"/>
  <c r="K609"/>
  <c r="L609" s="1"/>
  <c r="K610"/>
  <c r="L610" s="1"/>
  <c r="K863"/>
  <c r="L863" s="1"/>
  <c r="K4176"/>
  <c r="L4176" s="1"/>
  <c r="K4177"/>
  <c r="L4177" s="1"/>
  <c r="K864"/>
  <c r="L864" s="1"/>
  <c r="K4383"/>
  <c r="L4383" s="1"/>
  <c r="K865"/>
  <c r="L865" s="1"/>
  <c r="K866"/>
  <c r="L866" s="1"/>
  <c r="K4937"/>
  <c r="L4937" s="1"/>
  <c r="K2964"/>
  <c r="L2964" s="1"/>
  <c r="K2382"/>
  <c r="L2382" s="1"/>
  <c r="K2383"/>
  <c r="L2383" s="1"/>
  <c r="K4686"/>
  <c r="L4686" s="1"/>
  <c r="K4687"/>
  <c r="L4687" s="1"/>
  <c r="K4688"/>
  <c r="L4688" s="1"/>
  <c r="K4651"/>
  <c r="L4651" s="1"/>
  <c r="K4652"/>
  <c r="L4652" s="1"/>
  <c r="K867"/>
  <c r="L867" s="1"/>
  <c r="K2005"/>
  <c r="L2005" s="1"/>
  <c r="K2601"/>
  <c r="L2601" s="1"/>
  <c r="K2602"/>
  <c r="L2602" s="1"/>
  <c r="K3779"/>
  <c r="L3779" s="1"/>
  <c r="K3780"/>
  <c r="L3780" s="1"/>
  <c r="K4178"/>
  <c r="L4178" s="1"/>
  <c r="K4519"/>
  <c r="L4519" s="1"/>
  <c r="K4935"/>
  <c r="L4935" s="1"/>
  <c r="K3309"/>
  <c r="L3309" s="1"/>
  <c r="K3294"/>
  <c r="L3294" s="1"/>
  <c r="K3295"/>
  <c r="L3295" s="1"/>
  <c r="K868"/>
  <c r="L868" s="1"/>
  <c r="K869"/>
  <c r="L869" s="1"/>
  <c r="K2894"/>
  <c r="L2894" s="1"/>
  <c r="K2895"/>
  <c r="L2895" s="1"/>
  <c r="K870"/>
  <c r="L870" s="1"/>
  <c r="K4047"/>
  <c r="L4047" s="1"/>
  <c r="K1761"/>
  <c r="L1761" s="1"/>
  <c r="K871"/>
  <c r="L871" s="1"/>
  <c r="K872"/>
  <c r="L872" s="1"/>
  <c r="K873"/>
  <c r="L873" s="1"/>
  <c r="K874"/>
  <c r="L874" s="1"/>
  <c r="K875"/>
  <c r="L875" s="1"/>
  <c r="K876"/>
  <c r="L876" s="1"/>
  <c r="K877"/>
  <c r="L877" s="1"/>
  <c r="K4786"/>
  <c r="L4786" s="1"/>
  <c r="K687"/>
  <c r="L687" s="1"/>
  <c r="K552"/>
  <c r="L552" s="1"/>
  <c r="K2429"/>
  <c r="L2429" s="1"/>
  <c r="K2430"/>
  <c r="L2430" s="1"/>
  <c r="K878"/>
  <c r="L878" s="1"/>
  <c r="K611"/>
  <c r="L611" s="1"/>
  <c r="K612"/>
  <c r="L612" s="1"/>
  <c r="K613"/>
  <c r="L613" s="1"/>
  <c r="K879"/>
  <c r="L879" s="1"/>
  <c r="K614"/>
  <c r="L614" s="1"/>
  <c r="K615"/>
  <c r="L615" s="1"/>
  <c r="K616"/>
  <c r="L616" s="1"/>
  <c r="K880"/>
  <c r="L880" s="1"/>
  <c r="K617"/>
  <c r="L617" s="1"/>
  <c r="K618"/>
  <c r="L618" s="1"/>
  <c r="K619"/>
  <c r="L619" s="1"/>
  <c r="K881"/>
  <c r="L881" s="1"/>
  <c r="K2046"/>
  <c r="L2046" s="1"/>
  <c r="K4295"/>
  <c r="L4295" s="1"/>
  <c r="K882"/>
  <c r="L882" s="1"/>
  <c r="K2301"/>
  <c r="L2301" s="1"/>
  <c r="K883"/>
  <c r="L883" s="1"/>
  <c r="K4520"/>
  <c r="L4520" s="1"/>
  <c r="K884"/>
  <c r="L884" s="1"/>
  <c r="K885"/>
  <c r="L885" s="1"/>
  <c r="K4849"/>
  <c r="L4849" s="1"/>
  <c r="K4179"/>
  <c r="L4179" s="1"/>
  <c r="K4180"/>
  <c r="L4180" s="1"/>
  <c r="K4787"/>
  <c r="L4787" s="1"/>
  <c r="K4788"/>
  <c r="L4788" s="1"/>
  <c r="K886"/>
  <c r="L886" s="1"/>
  <c r="K887"/>
  <c r="L887" s="1"/>
  <c r="K888"/>
  <c r="L888" s="1"/>
  <c r="K553"/>
  <c r="L553" s="1"/>
  <c r="K4388"/>
  <c r="L4388" s="1"/>
  <c r="K4348"/>
  <c r="L4348" s="1"/>
  <c r="K4349"/>
  <c r="L4349" s="1"/>
  <c r="K889"/>
  <c r="L889" s="1"/>
  <c r="K2660"/>
  <c r="L2660" s="1"/>
  <c r="K2661"/>
  <c r="L2661" s="1"/>
  <c r="K2651"/>
  <c r="L2651" s="1"/>
  <c r="K2652"/>
  <c r="L2652" s="1"/>
  <c r="K890"/>
  <c r="L890" s="1"/>
  <c r="K891"/>
  <c r="L891" s="1"/>
  <c r="K5055"/>
  <c r="L5055" s="1"/>
  <c r="K4521"/>
  <c r="L4521" s="1"/>
  <c r="K892"/>
  <c r="L892" s="1"/>
  <c r="K893"/>
  <c r="L893" s="1"/>
  <c r="K894"/>
  <c r="L894" s="1"/>
  <c r="K895"/>
  <c r="L895" s="1"/>
  <c r="K4850"/>
  <c r="L4850" s="1"/>
  <c r="K896"/>
  <c r="L896" s="1"/>
  <c r="K897"/>
  <c r="L897" s="1"/>
  <c r="K4689"/>
  <c r="L4689" s="1"/>
  <c r="K3781"/>
  <c r="L3781" s="1"/>
  <c r="K3782"/>
  <c r="L3782" s="1"/>
  <c r="K2486"/>
  <c r="L2486" s="1"/>
  <c r="K2487"/>
  <c r="L2487" s="1"/>
  <c r="K4851"/>
  <c r="L4851" s="1"/>
  <c r="K2603"/>
  <c r="L2603" s="1"/>
  <c r="K2431"/>
  <c r="L2431" s="1"/>
  <c r="K620"/>
  <c r="L620" s="1"/>
  <c r="K1863"/>
  <c r="L1863" s="1"/>
  <c r="K4048"/>
  <c r="L4048" s="1"/>
  <c r="K4049"/>
  <c r="L4049" s="1"/>
  <c r="K3125"/>
  <c r="L3125" s="1"/>
  <c r="K4389"/>
  <c r="L4389" s="1"/>
  <c r="K5056"/>
  <c r="L5056" s="1"/>
  <c r="K2662"/>
  <c r="L2662" s="1"/>
  <c r="K3215"/>
  <c r="L3215" s="1"/>
  <c r="K3216"/>
  <c r="L3216" s="1"/>
  <c r="K4296"/>
  <c r="L4296" s="1"/>
  <c r="K4174"/>
  <c r="L4174" s="1"/>
  <c r="K898"/>
  <c r="L898" s="1"/>
  <c r="K899"/>
  <c r="L899" s="1"/>
  <c r="K900"/>
  <c r="L900" s="1"/>
  <c r="K2835"/>
  <c r="L2835" s="1"/>
  <c r="K2836"/>
  <c r="L2836" s="1"/>
  <c r="K2837"/>
  <c r="L2837" s="1"/>
  <c r="K554"/>
  <c r="L554" s="1"/>
  <c r="K555"/>
  <c r="L555" s="1"/>
  <c r="K901"/>
  <c r="L901" s="1"/>
  <c r="K902"/>
  <c r="L902" s="1"/>
  <c r="K903"/>
  <c r="L903" s="1"/>
  <c r="K904"/>
  <c r="L904" s="1"/>
  <c r="K905"/>
  <c r="L905" s="1"/>
  <c r="K4297"/>
  <c r="L4297" s="1"/>
  <c r="K3783"/>
  <c r="L3783" s="1"/>
  <c r="K906"/>
  <c r="L906" s="1"/>
  <c r="K907"/>
  <c r="L907" s="1"/>
  <c r="K908"/>
  <c r="L908" s="1"/>
  <c r="K4522"/>
  <c r="L4522" s="1"/>
  <c r="K4523"/>
  <c r="L4523" s="1"/>
  <c r="K4524"/>
  <c r="L4524" s="1"/>
  <c r="K4525"/>
  <c r="L4525" s="1"/>
  <c r="K4526"/>
  <c r="L4526" s="1"/>
  <c r="K909"/>
  <c r="L909" s="1"/>
  <c r="K3784"/>
  <c r="L3784" s="1"/>
  <c r="K4938"/>
  <c r="L4938" s="1"/>
  <c r="K910"/>
  <c r="L910" s="1"/>
  <c r="K911"/>
  <c r="L911" s="1"/>
  <c r="K3217"/>
  <c r="L3217" s="1"/>
  <c r="K3020"/>
  <c r="L3020" s="1"/>
  <c r="K3021"/>
  <c r="L3021" s="1"/>
  <c r="K4527"/>
  <c r="L4527" s="1"/>
  <c r="K4528"/>
  <c r="L4528" s="1"/>
  <c r="K3175"/>
  <c r="L3175" s="1"/>
  <c r="K3176"/>
  <c r="L3176" s="1"/>
  <c r="K4529"/>
  <c r="L4529" s="1"/>
  <c r="K4530"/>
  <c r="L4530" s="1"/>
  <c r="K3985"/>
  <c r="L3985" s="1"/>
  <c r="K4139"/>
  <c r="L4139" s="1"/>
  <c r="K4181"/>
  <c r="L4181" s="1"/>
  <c r="K4182"/>
  <c r="L4182" s="1"/>
  <c r="K912"/>
  <c r="L912" s="1"/>
  <c r="K621"/>
  <c r="L621" s="1"/>
  <c r="K622"/>
  <c r="L622" s="1"/>
  <c r="K913"/>
  <c r="L913" s="1"/>
  <c r="K623"/>
  <c r="L623" s="1"/>
  <c r="K624"/>
  <c r="L624" s="1"/>
  <c r="K914"/>
  <c r="L914" s="1"/>
  <c r="K625"/>
  <c r="L625" s="1"/>
  <c r="K626"/>
  <c r="L626" s="1"/>
  <c r="K556"/>
  <c r="L556" s="1"/>
  <c r="K4852"/>
  <c r="L4852" s="1"/>
  <c r="K4853"/>
  <c r="L4853" s="1"/>
  <c r="K3541"/>
  <c r="L3541" s="1"/>
  <c r="K3542"/>
  <c r="L3542" s="1"/>
  <c r="K3543"/>
  <c r="L3543" s="1"/>
  <c r="K3544"/>
  <c r="L3544" s="1"/>
  <c r="K915"/>
  <c r="L915" s="1"/>
  <c r="K916"/>
  <c r="L916" s="1"/>
  <c r="K3008"/>
  <c r="L3008" s="1"/>
  <c r="K3852"/>
  <c r="L3852" s="1"/>
  <c r="K4374"/>
  <c r="L4374" s="1"/>
  <c r="K3921"/>
  <c r="L3921" s="1"/>
  <c r="K3922"/>
  <c r="L3922" s="1"/>
  <c r="K917"/>
  <c r="L917" s="1"/>
  <c r="K918"/>
  <c r="L918" s="1"/>
  <c r="K919"/>
  <c r="L919" s="1"/>
  <c r="K920"/>
  <c r="L920" s="1"/>
  <c r="K921"/>
  <c r="L921" s="1"/>
  <c r="K4789"/>
  <c r="L4789" s="1"/>
  <c r="K4774"/>
  <c r="L4774" s="1"/>
  <c r="K4775"/>
  <c r="L4775" s="1"/>
  <c r="K4790"/>
  <c r="L4790" s="1"/>
  <c r="K4854"/>
  <c r="L4854" s="1"/>
  <c r="K4855"/>
  <c r="L4855" s="1"/>
  <c r="K4298"/>
  <c r="L4298" s="1"/>
  <c r="K4245"/>
  <c r="L4245" s="1"/>
  <c r="K4246"/>
  <c r="L4246" s="1"/>
  <c r="K4183"/>
  <c r="L4183" s="1"/>
  <c r="K4184"/>
  <c r="L4184" s="1"/>
  <c r="K4390"/>
  <c r="L4390" s="1"/>
  <c r="K4350"/>
  <c r="L4350" s="1"/>
  <c r="K4351"/>
  <c r="L4351" s="1"/>
  <c r="K4391"/>
  <c r="L4391" s="1"/>
  <c r="K4352"/>
  <c r="L4352" s="1"/>
  <c r="K4353"/>
  <c r="L4353" s="1"/>
  <c r="K4185"/>
  <c r="L4185" s="1"/>
  <c r="K3785"/>
  <c r="L3785" s="1"/>
  <c r="K3701"/>
  <c r="L3701" s="1"/>
  <c r="K3702"/>
  <c r="L3702" s="1"/>
  <c r="K922"/>
  <c r="L922" s="1"/>
  <c r="K923"/>
  <c r="L923" s="1"/>
  <c r="K924"/>
  <c r="L924" s="1"/>
  <c r="K925"/>
  <c r="L925" s="1"/>
  <c r="K926"/>
  <c r="L926" s="1"/>
  <c r="K927"/>
  <c r="L927" s="1"/>
  <c r="K4392"/>
  <c r="L4392" s="1"/>
  <c r="K4393"/>
  <c r="L4393" s="1"/>
  <c r="K4394"/>
  <c r="L4394" s="1"/>
  <c r="K4299"/>
  <c r="L4299" s="1"/>
  <c r="K4300"/>
  <c r="L4300" s="1"/>
  <c r="K4301"/>
  <c r="L4301" s="1"/>
  <c r="K4791"/>
  <c r="L4791" s="1"/>
  <c r="K5095"/>
  <c r="L5095" s="1"/>
  <c r="K5090"/>
  <c r="L5090" s="1"/>
  <c r="K5091"/>
  <c r="L5091" s="1"/>
  <c r="K5096"/>
  <c r="L5096" s="1"/>
  <c r="K5092"/>
  <c r="L5092" s="1"/>
  <c r="K5093"/>
  <c r="L5093" s="1"/>
  <c r="K4395"/>
  <c r="L4395" s="1"/>
  <c r="K4396"/>
  <c r="L4396" s="1"/>
  <c r="K3545"/>
  <c r="L3545" s="1"/>
  <c r="K3546"/>
  <c r="L3546" s="1"/>
  <c r="K5057"/>
  <c r="L5057" s="1"/>
  <c r="K4531"/>
  <c r="L4531" s="1"/>
  <c r="K4532"/>
  <c r="L4532" s="1"/>
  <c r="K4533"/>
  <c r="L4533" s="1"/>
  <c r="K4500"/>
  <c r="L4500" s="1"/>
  <c r="K2604"/>
  <c r="L2604" s="1"/>
  <c r="K2605"/>
  <c r="L2605" s="1"/>
  <c r="K2606"/>
  <c r="L2606" s="1"/>
  <c r="K2594"/>
  <c r="L2594" s="1"/>
  <c r="K2595"/>
  <c r="L2595" s="1"/>
  <c r="K928"/>
  <c r="L928" s="1"/>
  <c r="K929"/>
  <c r="L929" s="1"/>
  <c r="K930"/>
  <c r="L930" s="1"/>
  <c r="K931"/>
  <c r="L931" s="1"/>
  <c r="K932"/>
  <c r="L932" s="1"/>
  <c r="K2838"/>
  <c r="L2838" s="1"/>
  <c r="K2839"/>
  <c r="L2839" s="1"/>
  <c r="K1430"/>
  <c r="L1430" s="1"/>
  <c r="K2096"/>
  <c r="L2096" s="1"/>
  <c r="K2097"/>
  <c r="L2097" s="1"/>
  <c r="K3923"/>
  <c r="L3923" s="1"/>
  <c r="K4050"/>
  <c r="L4050" s="1"/>
  <c r="K4051"/>
  <c r="L4051" s="1"/>
  <c r="K3081"/>
  <c r="L3081" s="1"/>
  <c r="K688"/>
  <c r="L688" s="1"/>
  <c r="K933"/>
  <c r="L933" s="1"/>
  <c r="K627"/>
  <c r="L627" s="1"/>
  <c r="K628"/>
  <c r="L628" s="1"/>
  <c r="K934"/>
  <c r="L934" s="1"/>
  <c r="K935"/>
  <c r="L935" s="1"/>
  <c r="K629"/>
  <c r="L629" s="1"/>
  <c r="K630"/>
  <c r="L630" s="1"/>
  <c r="K936"/>
  <c r="L936" s="1"/>
  <c r="K4690"/>
  <c r="L4690" s="1"/>
  <c r="K4691"/>
  <c r="L4691" s="1"/>
  <c r="K937"/>
  <c r="L937" s="1"/>
  <c r="K938"/>
  <c r="L938" s="1"/>
  <c r="K631"/>
  <c r="L631" s="1"/>
  <c r="K632"/>
  <c r="L632" s="1"/>
  <c r="K939"/>
  <c r="L939" s="1"/>
  <c r="K633"/>
  <c r="L633" s="1"/>
  <c r="K634"/>
  <c r="L634" s="1"/>
  <c r="K4856"/>
  <c r="L4856" s="1"/>
  <c r="K689"/>
  <c r="L689" s="1"/>
  <c r="K3786"/>
  <c r="L3786" s="1"/>
  <c r="K3787"/>
  <c r="L3787" s="1"/>
  <c r="K1286"/>
  <c r="L1286" s="1"/>
  <c r="K940"/>
  <c r="L940" s="1"/>
  <c r="K941"/>
  <c r="L941" s="1"/>
  <c r="K4792"/>
  <c r="L4792" s="1"/>
  <c r="K942"/>
  <c r="L942" s="1"/>
  <c r="K635"/>
  <c r="L635" s="1"/>
  <c r="K636"/>
  <c r="L636" s="1"/>
  <c r="K943"/>
  <c r="L943" s="1"/>
  <c r="K637"/>
  <c r="L637" s="1"/>
  <c r="K638"/>
  <c r="L638" s="1"/>
  <c r="K944"/>
  <c r="L944" s="1"/>
  <c r="K639"/>
  <c r="L639" s="1"/>
  <c r="K640"/>
  <c r="L640" s="1"/>
  <c r="K4692"/>
  <c r="L4692" s="1"/>
  <c r="K4653"/>
  <c r="L4653" s="1"/>
  <c r="K4654"/>
  <c r="L4654" s="1"/>
  <c r="K4693"/>
  <c r="L4693" s="1"/>
  <c r="K4655"/>
  <c r="L4655" s="1"/>
  <c r="K4656"/>
  <c r="L4656" s="1"/>
  <c r="K4657"/>
  <c r="L4657" s="1"/>
  <c r="K4644"/>
  <c r="L4644" s="1"/>
  <c r="K4694"/>
  <c r="L4694" s="1"/>
  <c r="K2037"/>
  <c r="L2037" s="1"/>
  <c r="K2021"/>
  <c r="L2021" s="1"/>
  <c r="K2022"/>
  <c r="L2022" s="1"/>
  <c r="K2023"/>
  <c r="L2023" s="1"/>
  <c r="K4052"/>
  <c r="L4052" s="1"/>
  <c r="K4000"/>
  <c r="L4000" s="1"/>
  <c r="K4001"/>
  <c r="L4001" s="1"/>
  <c r="K4053"/>
  <c r="L4053" s="1"/>
  <c r="K4002"/>
  <c r="L4002" s="1"/>
  <c r="K4003"/>
  <c r="L4003" s="1"/>
  <c r="K4375"/>
  <c r="L4375" s="1"/>
  <c r="K4397"/>
  <c r="L4397" s="1"/>
  <c r="K4695"/>
  <c r="L4695" s="1"/>
  <c r="K4645"/>
  <c r="L4645" s="1"/>
  <c r="K4646"/>
  <c r="L4646" s="1"/>
  <c r="K4647"/>
  <c r="L4647" s="1"/>
  <c r="K4696"/>
  <c r="L4696" s="1"/>
  <c r="K4658"/>
  <c r="L4658" s="1"/>
  <c r="K4659"/>
  <c r="L4659" s="1"/>
  <c r="K2208"/>
  <c r="L2208" s="1"/>
  <c r="K3636"/>
  <c r="L3636" s="1"/>
  <c r="K4398"/>
  <c r="L4398" s="1"/>
  <c r="K4534"/>
  <c r="L4534" s="1"/>
  <c r="K4504"/>
  <c r="L4504" s="1"/>
  <c r="K4505"/>
  <c r="L4505" s="1"/>
  <c r="K4535"/>
  <c r="L4535" s="1"/>
  <c r="K4506"/>
  <c r="L4506" s="1"/>
  <c r="K4507"/>
  <c r="L4507" s="1"/>
  <c r="K4508"/>
  <c r="L4508" s="1"/>
  <c r="K4501"/>
  <c r="L4501" s="1"/>
  <c r="K5058"/>
  <c r="L5058" s="1"/>
  <c r="K3433"/>
  <c r="L3433" s="1"/>
  <c r="K4186"/>
  <c r="L4186" s="1"/>
  <c r="K4292"/>
  <c r="L4292" s="1"/>
  <c r="K4293"/>
  <c r="L4293" s="1"/>
  <c r="K945"/>
  <c r="L945" s="1"/>
  <c r="K4187"/>
  <c r="L4187" s="1"/>
  <c r="K4188"/>
  <c r="L4188" s="1"/>
  <c r="K3069"/>
  <c r="L3069" s="1"/>
  <c r="K3059"/>
  <c r="L3059" s="1"/>
  <c r="K3060"/>
  <c r="L3060" s="1"/>
  <c r="K5059"/>
  <c r="L5059" s="1"/>
  <c r="K5060"/>
  <c r="L5060" s="1"/>
  <c r="K946"/>
  <c r="L946" s="1"/>
  <c r="K947"/>
  <c r="L947" s="1"/>
  <c r="K4939"/>
  <c r="L4939" s="1"/>
  <c r="K4940"/>
  <c r="L4940" s="1"/>
  <c r="K2923"/>
  <c r="L2923" s="1"/>
  <c r="K2924"/>
  <c r="L2924" s="1"/>
  <c r="K2949"/>
  <c r="L2949" s="1"/>
  <c r="K2950"/>
  <c r="L2950" s="1"/>
  <c r="K2337"/>
  <c r="L2337" s="1"/>
  <c r="K948"/>
  <c r="L948" s="1"/>
  <c r="K949"/>
  <c r="L949" s="1"/>
  <c r="K2302"/>
  <c r="L2302" s="1"/>
  <c r="K2279"/>
  <c r="L2279" s="1"/>
  <c r="K2280"/>
  <c r="L2280" s="1"/>
  <c r="K2303"/>
  <c r="L2303" s="1"/>
  <c r="K2281"/>
  <c r="L2281" s="1"/>
  <c r="K2282"/>
  <c r="L2282" s="1"/>
  <c r="K2304"/>
  <c r="L2304" s="1"/>
  <c r="K2283"/>
  <c r="L2283" s="1"/>
  <c r="K2284"/>
  <c r="L2284" s="1"/>
  <c r="K950"/>
  <c r="L950" s="1"/>
  <c r="K951"/>
  <c r="L951" s="1"/>
  <c r="K952"/>
  <c r="L952" s="1"/>
  <c r="K953"/>
  <c r="L953" s="1"/>
  <c r="K2720"/>
  <c r="L2720" s="1"/>
  <c r="K2721"/>
  <c r="L2721" s="1"/>
  <c r="K2722"/>
  <c r="L2722" s="1"/>
  <c r="K2723"/>
  <c r="L2723" s="1"/>
  <c r="K2925"/>
  <c r="L2925" s="1"/>
  <c r="K2926"/>
  <c r="L2926" s="1"/>
  <c r="K641"/>
  <c r="L641" s="1"/>
  <c r="K557"/>
  <c r="L557" s="1"/>
  <c r="K2305"/>
  <c r="L2305" s="1"/>
  <c r="K2306"/>
  <c r="L2306" s="1"/>
  <c r="K954"/>
  <c r="L954" s="1"/>
  <c r="K642"/>
  <c r="L642" s="1"/>
  <c r="K643"/>
  <c r="L643" s="1"/>
  <c r="K4697"/>
  <c r="L4697" s="1"/>
  <c r="K4698"/>
  <c r="L4698" s="1"/>
  <c r="K3177"/>
  <c r="L3177" s="1"/>
  <c r="K3178"/>
  <c r="L3178" s="1"/>
  <c r="K3179"/>
  <c r="L3179" s="1"/>
  <c r="K4699"/>
  <c r="L4699" s="1"/>
  <c r="K4660"/>
  <c r="L4660" s="1"/>
  <c r="K4661"/>
  <c r="L4661" s="1"/>
  <c r="K4941"/>
  <c r="L4941" s="1"/>
  <c r="K4942"/>
  <c r="L4942" s="1"/>
  <c r="K5026"/>
  <c r="L5026" s="1"/>
  <c r="K955"/>
  <c r="L955" s="1"/>
  <c r="K4376"/>
  <c r="L4376" s="1"/>
  <c r="K4377"/>
  <c r="L4377" s="1"/>
  <c r="K4302"/>
  <c r="L4302" s="1"/>
  <c r="K4303"/>
  <c r="L4303" s="1"/>
  <c r="K4189"/>
  <c r="L4189" s="1"/>
  <c r="K4148"/>
  <c r="L4148" s="1"/>
  <c r="K4149"/>
  <c r="L4149" s="1"/>
  <c r="K4190"/>
  <c r="L4190" s="1"/>
  <c r="K4150"/>
  <c r="L4150" s="1"/>
  <c r="K4151"/>
  <c r="L4151" s="1"/>
  <c r="K4054"/>
  <c r="L4054" s="1"/>
  <c r="K3310"/>
  <c r="L3310" s="1"/>
  <c r="K3296"/>
  <c r="L3296" s="1"/>
  <c r="K3297"/>
  <c r="L3297" s="1"/>
  <c r="K3311"/>
  <c r="L3311" s="1"/>
  <c r="K3298"/>
  <c r="L3298" s="1"/>
  <c r="K3299"/>
  <c r="L3299" s="1"/>
  <c r="K3637"/>
  <c r="L3637" s="1"/>
  <c r="K956"/>
  <c r="L956" s="1"/>
  <c r="K957"/>
  <c r="L957" s="1"/>
  <c r="K3312"/>
  <c r="L3312" s="1"/>
  <c r="K3313"/>
  <c r="L3313" s="1"/>
  <c r="K3314"/>
  <c r="L3314" s="1"/>
  <c r="K3547"/>
  <c r="L3547" s="1"/>
  <c r="K3548"/>
  <c r="L3548" s="1"/>
  <c r="K2307"/>
  <c r="L2307" s="1"/>
  <c r="K2308"/>
  <c r="L2308" s="1"/>
  <c r="K2309"/>
  <c r="L2309" s="1"/>
  <c r="K2310"/>
  <c r="L2310" s="1"/>
  <c r="K2311"/>
  <c r="L2311" s="1"/>
  <c r="K2276"/>
  <c r="L2276" s="1"/>
  <c r="K2277"/>
  <c r="L2277" s="1"/>
  <c r="K2278"/>
  <c r="L2278" s="1"/>
  <c r="K958"/>
  <c r="L958" s="1"/>
  <c r="K959"/>
  <c r="L959" s="1"/>
  <c r="K4378"/>
  <c r="L4378" s="1"/>
  <c r="K3586"/>
  <c r="L3586" s="1"/>
  <c r="K2548"/>
  <c r="L2548" s="1"/>
  <c r="K2528"/>
  <c r="L2528" s="1"/>
  <c r="K2529"/>
  <c r="L2529" s="1"/>
  <c r="K960"/>
  <c r="L960" s="1"/>
  <c r="K961"/>
  <c r="L961" s="1"/>
  <c r="K962"/>
  <c r="L962" s="1"/>
  <c r="K963"/>
  <c r="L963" s="1"/>
  <c r="K4700"/>
  <c r="L4700" s="1"/>
  <c r="K4701"/>
  <c r="L4701" s="1"/>
  <c r="K4055"/>
  <c r="L4055" s="1"/>
  <c r="K4004"/>
  <c r="L4004" s="1"/>
  <c r="K4005"/>
  <c r="L4005" s="1"/>
  <c r="K2312"/>
  <c r="L2312" s="1"/>
  <c r="K2313"/>
  <c r="L2313" s="1"/>
  <c r="K4140"/>
  <c r="L4140" s="1"/>
  <c r="K4141"/>
  <c r="L4141" s="1"/>
  <c r="K4857"/>
  <c r="L4857" s="1"/>
  <c r="K3022"/>
  <c r="L3022" s="1"/>
  <c r="K3023"/>
  <c r="L3023" s="1"/>
  <c r="K3024"/>
  <c r="L3024" s="1"/>
  <c r="K3025"/>
  <c r="L3025" s="1"/>
  <c r="K964"/>
  <c r="L964" s="1"/>
  <c r="K965"/>
  <c r="L965" s="1"/>
  <c r="K3924"/>
  <c r="L3924" s="1"/>
  <c r="K966"/>
  <c r="L966" s="1"/>
  <c r="K967"/>
  <c r="L967" s="1"/>
  <c r="K4399"/>
  <c r="L4399" s="1"/>
  <c r="K4400"/>
  <c r="L4400" s="1"/>
  <c r="K3218"/>
  <c r="L3218" s="1"/>
  <c r="K4191"/>
  <c r="L4191" s="1"/>
  <c r="K3925"/>
  <c r="L3925" s="1"/>
  <c r="K3864"/>
  <c r="L3864" s="1"/>
  <c r="K3865"/>
  <c r="L3865" s="1"/>
  <c r="K3926"/>
  <c r="L3926" s="1"/>
  <c r="K3866"/>
  <c r="L3866" s="1"/>
  <c r="K3867"/>
  <c r="L3867" s="1"/>
  <c r="K3927"/>
  <c r="L3927" s="1"/>
  <c r="K3928"/>
  <c r="L3928" s="1"/>
  <c r="K3868"/>
  <c r="L3868" s="1"/>
  <c r="K3869"/>
  <c r="L3869" s="1"/>
  <c r="K3929"/>
  <c r="L3929" s="1"/>
  <c r="K3870"/>
  <c r="L3870" s="1"/>
  <c r="K3871"/>
  <c r="L3871" s="1"/>
  <c r="K968"/>
  <c r="L968" s="1"/>
  <c r="K4793"/>
  <c r="L4793" s="1"/>
  <c r="K4794"/>
  <c r="L4794" s="1"/>
  <c r="K969"/>
  <c r="L969" s="1"/>
  <c r="K970"/>
  <c r="L970" s="1"/>
  <c r="K971"/>
  <c r="L971" s="1"/>
  <c r="K972"/>
  <c r="L972" s="1"/>
  <c r="K644"/>
  <c r="L644" s="1"/>
  <c r="K645"/>
  <c r="L645" s="1"/>
  <c r="K4401"/>
  <c r="L4401" s="1"/>
  <c r="K4402"/>
  <c r="L4402" s="1"/>
  <c r="K4403"/>
  <c r="L4403" s="1"/>
  <c r="K4343"/>
  <c r="L4343" s="1"/>
  <c r="K2775"/>
  <c r="L2775" s="1"/>
  <c r="K2763"/>
  <c r="L2763" s="1"/>
  <c r="K2764"/>
  <c r="L2764" s="1"/>
  <c r="K2776"/>
  <c r="L2776" s="1"/>
  <c r="K2765"/>
  <c r="L2765" s="1"/>
  <c r="K2766"/>
  <c r="L2766" s="1"/>
  <c r="K2767"/>
  <c r="L2767" s="1"/>
  <c r="K4404"/>
  <c r="L4404" s="1"/>
  <c r="K4405"/>
  <c r="L4405" s="1"/>
  <c r="K4406"/>
  <c r="L4406" s="1"/>
  <c r="K4407"/>
  <c r="L4407" s="1"/>
  <c r="K4344"/>
  <c r="L4344" s="1"/>
  <c r="K4858"/>
  <c r="L4858" s="1"/>
  <c r="K4859"/>
  <c r="L4859" s="1"/>
  <c r="K4860"/>
  <c r="L4860" s="1"/>
  <c r="K973"/>
  <c r="L973" s="1"/>
  <c r="K974"/>
  <c r="L974" s="1"/>
  <c r="K975"/>
  <c r="L975" s="1"/>
  <c r="K976"/>
  <c r="L976" s="1"/>
  <c r="K977"/>
  <c r="L977" s="1"/>
  <c r="K5061"/>
  <c r="L5061" s="1"/>
  <c r="K5051"/>
  <c r="L5051" s="1"/>
  <c r="K5052"/>
  <c r="L5052" s="1"/>
  <c r="K5062"/>
  <c r="L5062" s="1"/>
  <c r="K5053"/>
  <c r="L5053" s="1"/>
  <c r="K5054"/>
  <c r="L5054" s="1"/>
  <c r="K5048"/>
  <c r="L5048" s="1"/>
  <c r="K978"/>
  <c r="L978" s="1"/>
  <c r="K979"/>
  <c r="L979" s="1"/>
  <c r="K980"/>
  <c r="L980" s="1"/>
  <c r="K981"/>
  <c r="L981" s="1"/>
  <c r="K982"/>
  <c r="L982" s="1"/>
  <c r="K4304"/>
  <c r="L4304" s="1"/>
  <c r="K4795"/>
  <c r="L4795" s="1"/>
  <c r="K4776"/>
  <c r="L4776" s="1"/>
  <c r="K4777"/>
  <c r="L4777" s="1"/>
  <c r="K4796"/>
  <c r="L4796" s="1"/>
  <c r="K4778"/>
  <c r="L4778" s="1"/>
  <c r="K4779"/>
  <c r="L4779" s="1"/>
  <c r="K3788"/>
  <c r="L3788" s="1"/>
  <c r="K3789"/>
  <c r="L3789" s="1"/>
  <c r="K3790"/>
  <c r="L3790" s="1"/>
  <c r="K2840"/>
  <c r="L2840" s="1"/>
  <c r="K2817"/>
  <c r="L2817" s="1"/>
  <c r="K2818"/>
  <c r="L2818" s="1"/>
  <c r="K2841"/>
  <c r="L2841" s="1"/>
  <c r="K2819"/>
  <c r="L2819" s="1"/>
  <c r="K2820"/>
  <c r="L2820" s="1"/>
  <c r="K2808"/>
  <c r="L2808" s="1"/>
  <c r="K2809"/>
  <c r="L2809" s="1"/>
  <c r="K2842"/>
  <c r="L2842" s="1"/>
  <c r="K2821"/>
  <c r="L2821" s="1"/>
  <c r="K2822"/>
  <c r="L2822" s="1"/>
  <c r="K2843"/>
  <c r="L2843" s="1"/>
  <c r="K2823"/>
  <c r="L2823" s="1"/>
  <c r="K2824"/>
  <c r="L2824" s="1"/>
  <c r="K2810"/>
  <c r="L2810" s="1"/>
  <c r="K2811"/>
  <c r="L2811" s="1"/>
  <c r="K983"/>
  <c r="L983" s="1"/>
  <c r="K984"/>
  <c r="L984" s="1"/>
  <c r="K3004"/>
  <c r="L3004" s="1"/>
  <c r="K3005"/>
  <c r="L3005" s="1"/>
  <c r="K2663"/>
  <c r="L2663" s="1"/>
  <c r="K2664"/>
  <c r="L2664" s="1"/>
  <c r="K2665"/>
  <c r="L2665" s="1"/>
  <c r="K5094"/>
  <c r="L5094" s="1"/>
  <c r="K4702"/>
  <c r="L4702" s="1"/>
  <c r="K4408"/>
  <c r="L4408" s="1"/>
  <c r="K4409"/>
  <c r="L4409" s="1"/>
  <c r="K4797"/>
  <c r="L4797" s="1"/>
  <c r="K4410"/>
  <c r="L4410" s="1"/>
  <c r="K4411"/>
  <c r="L4411" s="1"/>
  <c r="K4412"/>
  <c r="L4412" s="1"/>
  <c r="K4345"/>
  <c r="L4345" s="1"/>
  <c r="K4798"/>
  <c r="L4798" s="1"/>
  <c r="K4799"/>
  <c r="L4799" s="1"/>
  <c r="K3180"/>
  <c r="L3180" s="1"/>
  <c r="K3149"/>
  <c r="L3149" s="1"/>
  <c r="K3150"/>
  <c r="L3150" s="1"/>
  <c r="K3181"/>
  <c r="L3181" s="1"/>
  <c r="K3151"/>
  <c r="L3151" s="1"/>
  <c r="K3152"/>
  <c r="L3152" s="1"/>
  <c r="K4192"/>
  <c r="L4192" s="1"/>
  <c r="K3549"/>
  <c r="L3549" s="1"/>
  <c r="K4943"/>
  <c r="L4943" s="1"/>
  <c r="K4944"/>
  <c r="L4944" s="1"/>
  <c r="K985"/>
  <c r="L985" s="1"/>
  <c r="K3182"/>
  <c r="L3182" s="1"/>
  <c r="K3183"/>
  <c r="L3183" s="1"/>
  <c r="K3184"/>
  <c r="L3184" s="1"/>
  <c r="K986"/>
  <c r="L986" s="1"/>
  <c r="K646"/>
  <c r="L646" s="1"/>
  <c r="K647"/>
  <c r="L647" s="1"/>
  <c r="K987"/>
  <c r="L987" s="1"/>
  <c r="K648"/>
  <c r="L648" s="1"/>
  <c r="K649"/>
  <c r="L649" s="1"/>
  <c r="K2214"/>
  <c r="L2214" s="1"/>
  <c r="K2215"/>
  <c r="L2215" s="1"/>
  <c r="K2205"/>
  <c r="L2205" s="1"/>
  <c r="K4056"/>
  <c r="L4056" s="1"/>
  <c r="K2471"/>
  <c r="L2471" s="1"/>
  <c r="K2465"/>
  <c r="L2465" s="1"/>
  <c r="K2466"/>
  <c r="L2466" s="1"/>
  <c r="K3550"/>
  <c r="L3550" s="1"/>
  <c r="K3497"/>
  <c r="L3497" s="1"/>
  <c r="K3498"/>
  <c r="L3498" s="1"/>
  <c r="K988"/>
  <c r="L988" s="1"/>
  <c r="K989"/>
  <c r="L989" s="1"/>
  <c r="K990"/>
  <c r="L990" s="1"/>
  <c r="K4305"/>
  <c r="L4305" s="1"/>
  <c r="K991"/>
  <c r="L991" s="1"/>
  <c r="K650"/>
  <c r="L650" s="1"/>
  <c r="K651"/>
  <c r="L651" s="1"/>
  <c r="K992"/>
  <c r="L992" s="1"/>
  <c r="K652"/>
  <c r="L652" s="1"/>
  <c r="K653"/>
  <c r="L653" s="1"/>
  <c r="K993"/>
  <c r="L993" s="1"/>
  <c r="K654"/>
  <c r="L654" s="1"/>
  <c r="K655"/>
  <c r="L655" s="1"/>
  <c r="K994"/>
  <c r="L994" s="1"/>
  <c r="K995"/>
  <c r="L995" s="1"/>
  <c r="K4057"/>
  <c r="L4057" s="1"/>
  <c r="K4058"/>
  <c r="L4058" s="1"/>
  <c r="K4059"/>
  <c r="L4059" s="1"/>
  <c r="K4703"/>
  <c r="L4703" s="1"/>
  <c r="K4704"/>
  <c r="L4704" s="1"/>
  <c r="K996"/>
  <c r="L996" s="1"/>
  <c r="K656"/>
  <c r="L656" s="1"/>
  <c r="K657"/>
  <c r="L657" s="1"/>
  <c r="K997"/>
  <c r="L997" s="1"/>
  <c r="K4060"/>
  <c r="L4060" s="1"/>
  <c r="K4006"/>
  <c r="L4006" s="1"/>
  <c r="K4007"/>
  <c r="L4007" s="1"/>
  <c r="K3791"/>
  <c r="L3791" s="1"/>
  <c r="K3703"/>
  <c r="L3703" s="1"/>
  <c r="K3704"/>
  <c r="L3704" s="1"/>
  <c r="K998"/>
  <c r="L998" s="1"/>
  <c r="K2432"/>
  <c r="L2432" s="1"/>
  <c r="K999"/>
  <c r="L999" s="1"/>
  <c r="K4800"/>
  <c r="L4800" s="1"/>
  <c r="K1880"/>
  <c r="L1880" s="1"/>
  <c r="K1869"/>
  <c r="L1869" s="1"/>
  <c r="K1870"/>
  <c r="L1870" s="1"/>
  <c r="K1000"/>
  <c r="L1000" s="1"/>
  <c r="K1001"/>
  <c r="L1001" s="1"/>
  <c r="K658"/>
  <c r="L658" s="1"/>
  <c r="K659"/>
  <c r="L659" s="1"/>
  <c r="K1002"/>
  <c r="L1002" s="1"/>
  <c r="K660"/>
  <c r="L660" s="1"/>
  <c r="K661"/>
  <c r="L661" s="1"/>
  <c r="K1003"/>
  <c r="L1003" s="1"/>
  <c r="K662"/>
  <c r="L662" s="1"/>
  <c r="K663"/>
  <c r="L663" s="1"/>
  <c r="K2549"/>
  <c r="L2549" s="1"/>
  <c r="K2550"/>
  <c r="L2550" s="1"/>
  <c r="K4861"/>
  <c r="L4861" s="1"/>
  <c r="K4862"/>
  <c r="L4862" s="1"/>
  <c r="K3094"/>
  <c r="L3094" s="1"/>
  <c r="K3095"/>
  <c r="L3095" s="1"/>
  <c r="K4705"/>
  <c r="L4705" s="1"/>
  <c r="K4706"/>
  <c r="L4706" s="1"/>
  <c r="K3096"/>
  <c r="L3096" s="1"/>
  <c r="K3097"/>
  <c r="L3097" s="1"/>
  <c r="K4142"/>
  <c r="L4142" s="1"/>
  <c r="K2416"/>
  <c r="L2416" s="1"/>
  <c r="K2417"/>
  <c r="L2417" s="1"/>
  <c r="K1004"/>
  <c r="L1004" s="1"/>
  <c r="K1005"/>
  <c r="L1005" s="1"/>
  <c r="K664"/>
  <c r="L664" s="1"/>
  <c r="K665"/>
  <c r="L665" s="1"/>
  <c r="K3336"/>
  <c r="L3336" s="1"/>
  <c r="K4536"/>
  <c r="L4536" s="1"/>
  <c r="K3315"/>
  <c r="L3315" s="1"/>
  <c r="K3316"/>
  <c r="L3316" s="1"/>
  <c r="K1743"/>
  <c r="L1743" s="1"/>
  <c r="K1744"/>
  <c r="L1744" s="1"/>
  <c r="K2551"/>
  <c r="L2551" s="1"/>
  <c r="K3792"/>
  <c r="L3792" s="1"/>
  <c r="K3793"/>
  <c r="L3793" s="1"/>
  <c r="K3930"/>
  <c r="L3930" s="1"/>
  <c r="K2456"/>
  <c r="L2456" s="1"/>
  <c r="K4294"/>
  <c r="L4294" s="1"/>
  <c r="K3872"/>
  <c r="L3872" s="1"/>
  <c r="K3873"/>
  <c r="L3873" s="1"/>
  <c r="K3931"/>
  <c r="L3931" s="1"/>
  <c r="K3874"/>
  <c r="L3874" s="1"/>
  <c r="K3875"/>
  <c r="L3875" s="1"/>
  <c r="K1006"/>
  <c r="L1006" s="1"/>
  <c r="K1007"/>
  <c r="L1007" s="1"/>
  <c r="K1008"/>
  <c r="L1008" s="1"/>
  <c r="K1009"/>
  <c r="L1009" s="1"/>
  <c r="K4863"/>
  <c r="L4863" s="1"/>
  <c r="K4836"/>
  <c r="L4836" s="1"/>
  <c r="K4837"/>
  <c r="L4837" s="1"/>
  <c r="K1010"/>
  <c r="L1010" s="1"/>
  <c r="K3276"/>
  <c r="L3276" s="1"/>
  <c r="K3277"/>
  <c r="L3277" s="1"/>
  <c r="K4193"/>
  <c r="L4193" s="1"/>
  <c r="K4537"/>
  <c r="L4537" s="1"/>
  <c r="K4509"/>
  <c r="L4509" s="1"/>
  <c r="K4510"/>
  <c r="L4510" s="1"/>
  <c r="K4538"/>
  <c r="L4538" s="1"/>
  <c r="K4511"/>
  <c r="L4511" s="1"/>
  <c r="K4512"/>
  <c r="L4512" s="1"/>
  <c r="K1011"/>
  <c r="L1011" s="1"/>
  <c r="K1012"/>
  <c r="L1012" s="1"/>
  <c r="K1013"/>
  <c r="L1013" s="1"/>
  <c r="K2433"/>
  <c r="L2433" s="1"/>
  <c r="K2434"/>
  <c r="L2434" s="1"/>
  <c r="K4539"/>
  <c r="L4539" s="1"/>
  <c r="K3485"/>
  <c r="L3485" s="1"/>
  <c r="K3486"/>
  <c r="L3486" s="1"/>
  <c r="K3487"/>
  <c r="L3487" s="1"/>
  <c r="K3488"/>
  <c r="L3488" s="1"/>
  <c r="K1014"/>
  <c r="L1014" s="1"/>
  <c r="K1015"/>
  <c r="L1015" s="1"/>
  <c r="K3932"/>
  <c r="L3932" s="1"/>
  <c r="K3933"/>
  <c r="L3933" s="1"/>
  <c r="K2951"/>
  <c r="L2951" s="1"/>
  <c r="K2952"/>
  <c r="L2952" s="1"/>
  <c r="K4864"/>
  <c r="L4864" s="1"/>
  <c r="K3934"/>
  <c r="L3934" s="1"/>
  <c r="K3935"/>
  <c r="L3935" s="1"/>
  <c r="K3936"/>
  <c r="L3936" s="1"/>
  <c r="K4945"/>
  <c r="L4945" s="1"/>
  <c r="K4946"/>
  <c r="L4946" s="1"/>
  <c r="K4061"/>
  <c r="L4061" s="1"/>
  <c r="K4062"/>
  <c r="L4062" s="1"/>
  <c r="K1016"/>
  <c r="L1016" s="1"/>
  <c r="K4063"/>
  <c r="L4063" s="1"/>
  <c r="K4064"/>
  <c r="L4064" s="1"/>
  <c r="K2351"/>
  <c r="L2351" s="1"/>
  <c r="K2352"/>
  <c r="L2352" s="1"/>
  <c r="K4413"/>
  <c r="L4413" s="1"/>
  <c r="K4414"/>
  <c r="L4414" s="1"/>
  <c r="K4415"/>
  <c r="L4415" s="1"/>
  <c r="K4065"/>
  <c r="L4065" s="1"/>
  <c r="K1017"/>
  <c r="L1017" s="1"/>
  <c r="K666"/>
  <c r="L666" s="1"/>
  <c r="K667"/>
  <c r="L667" s="1"/>
  <c r="K3126"/>
  <c r="L3126" s="1"/>
  <c r="K3127"/>
  <c r="L3127" s="1"/>
  <c r="K4066"/>
  <c r="L4066" s="1"/>
  <c r="K4067"/>
  <c r="L4067" s="1"/>
  <c r="K1018"/>
  <c r="L1018" s="1"/>
  <c r="K1019"/>
  <c r="L1019" s="1"/>
  <c r="K1020"/>
  <c r="L1020" s="1"/>
  <c r="K1021"/>
  <c r="L1021" s="1"/>
  <c r="K1022"/>
  <c r="L1022" s="1"/>
  <c r="K1023"/>
  <c r="L1023" s="1"/>
  <c r="K4068"/>
  <c r="L4068" s="1"/>
  <c r="K1024"/>
  <c r="L1024" s="1"/>
  <c r="K1025"/>
  <c r="L1025" s="1"/>
  <c r="K4707"/>
  <c r="L4707" s="1"/>
  <c r="K4708"/>
  <c r="L4708" s="1"/>
  <c r="K1026"/>
  <c r="L1026" s="1"/>
  <c r="K1027"/>
  <c r="L1027" s="1"/>
  <c r="K4865"/>
  <c r="L4865" s="1"/>
  <c r="K690"/>
  <c r="L690" s="1"/>
  <c r="K691"/>
  <c r="L691" s="1"/>
  <c r="K4416"/>
  <c r="L4416" s="1"/>
  <c r="K4354"/>
  <c r="L4354" s="1"/>
  <c r="K4355"/>
  <c r="L4355" s="1"/>
  <c r="K4417"/>
  <c r="L4417" s="1"/>
  <c r="K4356"/>
  <c r="L4356" s="1"/>
  <c r="K4357"/>
  <c r="L4357" s="1"/>
  <c r="K4709"/>
  <c r="L4709" s="1"/>
  <c r="K4662"/>
  <c r="L4662" s="1"/>
  <c r="K4663"/>
  <c r="L4663" s="1"/>
  <c r="K1028"/>
  <c r="L1028" s="1"/>
  <c r="K668"/>
  <c r="L668" s="1"/>
  <c r="K669"/>
  <c r="L669" s="1"/>
  <c r="K4069"/>
  <c r="L4069" s="1"/>
  <c r="K4070"/>
  <c r="L4070" s="1"/>
  <c r="K4071"/>
  <c r="L4071" s="1"/>
  <c r="K3070"/>
  <c r="L3070" s="1"/>
  <c r="K3071"/>
  <c r="L3071" s="1"/>
  <c r="K1029"/>
  <c r="L1029" s="1"/>
  <c r="K1030"/>
  <c r="L1030" s="1"/>
  <c r="K3072"/>
  <c r="L3072" s="1"/>
  <c r="K3073"/>
  <c r="L3073" s="1"/>
  <c r="K4194"/>
  <c r="L4194" s="1"/>
  <c r="K4072"/>
  <c r="L4072" s="1"/>
  <c r="K4008"/>
  <c r="L4008" s="1"/>
  <c r="K4009"/>
  <c r="L4009" s="1"/>
  <c r="K2353"/>
  <c r="L2353" s="1"/>
  <c r="K2343"/>
  <c r="L2343" s="1"/>
  <c r="K1829"/>
  <c r="L1829" s="1"/>
  <c r="K1830"/>
  <c r="L1830" s="1"/>
  <c r="K3794"/>
  <c r="L3794" s="1"/>
  <c r="K3795"/>
  <c r="L3795" s="1"/>
  <c r="K5063"/>
  <c r="L5063" s="1"/>
  <c r="K5064"/>
  <c r="L5064" s="1"/>
  <c r="K1031"/>
  <c r="L1031" s="1"/>
  <c r="K1032"/>
  <c r="L1032" s="1"/>
  <c r="K2844"/>
  <c r="L2844" s="1"/>
  <c r="K4306"/>
  <c r="L4306" s="1"/>
  <c r="K4307"/>
  <c r="L4307" s="1"/>
  <c r="K2607"/>
  <c r="L2607" s="1"/>
  <c r="K4866"/>
  <c r="L4866" s="1"/>
  <c r="K4867"/>
  <c r="L4867" s="1"/>
  <c r="K2793"/>
  <c r="L2793" s="1"/>
  <c r="K2794"/>
  <c r="L2794" s="1"/>
  <c r="K1033"/>
  <c r="L1033" s="1"/>
  <c r="K1034"/>
  <c r="L1034" s="1"/>
  <c r="K670"/>
  <c r="L670" s="1"/>
  <c r="K671"/>
  <c r="L671" s="1"/>
  <c r="K1035"/>
  <c r="L1035" s="1"/>
  <c r="K672"/>
  <c r="L672" s="1"/>
  <c r="K673"/>
  <c r="L673" s="1"/>
  <c r="K1036"/>
  <c r="L1036" s="1"/>
  <c r="K674"/>
  <c r="L674" s="1"/>
  <c r="K675"/>
  <c r="L675" s="1"/>
  <c r="K1037"/>
  <c r="L1037" s="1"/>
  <c r="K4710"/>
  <c r="L4710" s="1"/>
  <c r="K4648"/>
  <c r="L4648" s="1"/>
  <c r="K1038"/>
  <c r="L1038" s="1"/>
  <c r="K4073"/>
  <c r="L4073" s="1"/>
  <c r="K4074"/>
  <c r="L4074" s="1"/>
  <c r="K4075"/>
  <c r="L4075" s="1"/>
  <c r="K4076"/>
  <c r="L4076" s="1"/>
  <c r="K4077"/>
  <c r="L4077" s="1"/>
  <c r="K5027"/>
  <c r="L5027" s="1"/>
  <c r="K5028"/>
  <c r="L5028" s="1"/>
  <c r="K4308"/>
  <c r="L4308" s="1"/>
  <c r="K4309"/>
  <c r="L4309" s="1"/>
  <c r="K4310"/>
  <c r="L4310" s="1"/>
  <c r="K2927"/>
  <c r="L2927" s="1"/>
  <c r="K4078"/>
  <c r="L4078" s="1"/>
  <c r="K3796"/>
  <c r="L3796" s="1"/>
  <c r="K3705"/>
  <c r="L3705" s="1"/>
  <c r="K3706"/>
  <c r="L3706" s="1"/>
  <c r="K3797"/>
  <c r="L3797" s="1"/>
  <c r="K3798"/>
  <c r="L3798" s="1"/>
  <c r="K3799"/>
  <c r="L3799" s="1"/>
  <c r="K4079"/>
  <c r="L4079" s="1"/>
  <c r="K4080"/>
  <c r="L4080" s="1"/>
  <c r="K4081"/>
  <c r="L4081" s="1"/>
  <c r="K3470"/>
  <c r="L3470" s="1"/>
  <c r="K3402"/>
  <c r="L3402" s="1"/>
  <c r="K3388"/>
  <c r="L3388" s="1"/>
  <c r="K3389"/>
  <c r="L3389" s="1"/>
  <c r="K3403"/>
  <c r="L3403" s="1"/>
  <c r="K1039"/>
  <c r="L1039" s="1"/>
  <c r="K1040"/>
  <c r="L1040" s="1"/>
  <c r="K1041"/>
  <c r="L1041" s="1"/>
  <c r="K558"/>
  <c r="L558" s="1"/>
  <c r="K4082"/>
  <c r="L4082" s="1"/>
  <c r="K4083"/>
  <c r="L4083" s="1"/>
  <c r="K4084"/>
  <c r="L4084" s="1"/>
  <c r="K4085"/>
  <c r="L4085" s="1"/>
  <c r="K1042"/>
  <c r="L1042" s="1"/>
  <c r="K1043"/>
  <c r="L1043" s="1"/>
  <c r="K4418"/>
  <c r="L4418" s="1"/>
  <c r="K4711"/>
  <c r="L4711" s="1"/>
  <c r="K4712"/>
  <c r="L4712" s="1"/>
  <c r="K4713"/>
  <c r="L4713" s="1"/>
  <c r="K4714"/>
  <c r="L4714" s="1"/>
  <c r="K3551"/>
  <c r="L3551" s="1"/>
  <c r="K3552"/>
  <c r="L3552" s="1"/>
  <c r="K3317"/>
  <c r="L3317" s="1"/>
  <c r="K2366"/>
  <c r="L2366" s="1"/>
  <c r="K3937"/>
  <c r="L3937" s="1"/>
  <c r="K3876"/>
  <c r="L3876" s="1"/>
  <c r="K3877"/>
  <c r="L3877" s="1"/>
  <c r="K3938"/>
  <c r="L3938" s="1"/>
  <c r="K3878"/>
  <c r="L3878" s="1"/>
  <c r="K3879"/>
  <c r="L3879" s="1"/>
  <c r="K2928"/>
  <c r="L2928" s="1"/>
  <c r="K2929"/>
  <c r="L2929" s="1"/>
  <c r="K5029"/>
  <c r="L5029" s="1"/>
  <c r="K5030"/>
  <c r="L5030" s="1"/>
  <c r="K4311"/>
  <c r="L4311" s="1"/>
  <c r="K4247"/>
  <c r="L4247" s="1"/>
  <c r="K4248"/>
  <c r="L4248" s="1"/>
  <c r="K4312"/>
  <c r="L4312" s="1"/>
  <c r="K4249"/>
  <c r="L4249" s="1"/>
  <c r="K4250"/>
  <c r="L4250" s="1"/>
  <c r="K1044"/>
  <c r="L1044" s="1"/>
  <c r="K1045"/>
  <c r="L1045" s="1"/>
  <c r="K1046"/>
  <c r="L1046" s="1"/>
  <c r="K1047"/>
  <c r="L1047" s="1"/>
  <c r="K3800"/>
  <c r="L3800" s="1"/>
  <c r="K3801"/>
  <c r="L3801" s="1"/>
  <c r="K2675"/>
  <c r="L2675" s="1"/>
  <c r="K2676"/>
  <c r="L2676" s="1"/>
  <c r="K2677"/>
  <c r="L2677" s="1"/>
  <c r="K4086"/>
  <c r="L4086" s="1"/>
  <c r="K4087"/>
  <c r="L4087" s="1"/>
  <c r="K4715"/>
  <c r="L4715" s="1"/>
  <c r="K4716"/>
  <c r="L4716" s="1"/>
  <c r="K1048"/>
  <c r="L1048" s="1"/>
  <c r="K676"/>
  <c r="L676" s="1"/>
  <c r="K677"/>
  <c r="L677" s="1"/>
  <c r="K4419"/>
  <c r="L4419" s="1"/>
  <c r="K4420"/>
  <c r="L4420" s="1"/>
  <c r="K4421"/>
  <c r="L4421" s="1"/>
  <c r="K4422"/>
  <c r="L4422" s="1"/>
  <c r="K4423"/>
  <c r="L4423" s="1"/>
  <c r="K4313"/>
  <c r="L4313" s="1"/>
  <c r="K4314"/>
  <c r="L4314" s="1"/>
  <c r="K4914"/>
  <c r="L4914" s="1"/>
  <c r="K4915"/>
  <c r="L4915" s="1"/>
  <c r="K3380"/>
  <c r="L3380" s="1"/>
  <c r="K3381"/>
  <c r="L3381" s="1"/>
  <c r="K3382"/>
  <c r="L3382" s="1"/>
  <c r="K3383"/>
  <c r="L3383" s="1"/>
  <c r="K2738"/>
  <c r="L2738" s="1"/>
  <c r="K4195"/>
  <c r="L4195" s="1"/>
  <c r="K4196"/>
  <c r="L4196" s="1"/>
  <c r="K4197"/>
  <c r="L4197" s="1"/>
  <c r="K3939"/>
  <c r="L3939" s="1"/>
  <c r="K3940"/>
  <c r="L3940" s="1"/>
  <c r="K2168"/>
  <c r="L2168" s="1"/>
  <c r="K2169"/>
  <c r="L2169" s="1"/>
  <c r="K1049"/>
  <c r="L1049" s="1"/>
  <c r="K2930"/>
  <c r="L2930" s="1"/>
  <c r="K2909"/>
  <c r="L2909" s="1"/>
  <c r="K2910"/>
  <c r="L2910" s="1"/>
  <c r="K1050"/>
  <c r="L1050" s="1"/>
  <c r="K1051"/>
  <c r="L1051" s="1"/>
  <c r="K2146"/>
  <c r="L2146" s="1"/>
  <c r="K3802"/>
  <c r="L3802" s="1"/>
  <c r="K3707"/>
  <c r="L3707" s="1"/>
  <c r="K3708"/>
  <c r="L3708" s="1"/>
  <c r="K3803"/>
  <c r="L3803" s="1"/>
  <c r="K3709"/>
  <c r="L3709" s="1"/>
  <c r="K3710"/>
  <c r="L3710" s="1"/>
  <c r="K4088"/>
  <c r="L4088" s="1"/>
  <c r="K4089"/>
  <c r="L4089" s="1"/>
  <c r="K4315"/>
  <c r="L4315" s="1"/>
  <c r="K4251"/>
  <c r="L4251" s="1"/>
  <c r="K4252"/>
  <c r="L4252" s="1"/>
  <c r="K4316"/>
  <c r="L4316" s="1"/>
  <c r="K4253"/>
  <c r="L4253" s="1"/>
  <c r="K4254"/>
  <c r="L4254" s="1"/>
  <c r="K1052"/>
  <c r="L1052" s="1"/>
  <c r="K3337"/>
  <c r="L3337" s="1"/>
  <c r="K3804"/>
  <c r="L3804" s="1"/>
  <c r="K3805"/>
  <c r="L3805" s="1"/>
  <c r="K4317"/>
  <c r="L4317" s="1"/>
  <c r="K4318"/>
  <c r="L4318" s="1"/>
  <c r="K4319"/>
  <c r="L4319" s="1"/>
  <c r="K4235"/>
  <c r="L4235" s="1"/>
  <c r="K4236"/>
  <c r="L4236" s="1"/>
  <c r="K4320"/>
  <c r="L4320" s="1"/>
  <c r="K4321"/>
  <c r="L4321" s="1"/>
  <c r="K4322"/>
  <c r="L4322" s="1"/>
  <c r="K4237"/>
  <c r="L4237" s="1"/>
  <c r="K4238"/>
  <c r="L4238" s="1"/>
  <c r="K4717"/>
  <c r="L4717" s="1"/>
  <c r="K4664"/>
  <c r="L4664" s="1"/>
  <c r="K4665"/>
  <c r="L4665" s="1"/>
  <c r="K4718"/>
  <c r="L4718" s="1"/>
  <c r="K4666"/>
  <c r="L4666" s="1"/>
  <c r="K4667"/>
  <c r="L4667" s="1"/>
  <c r="K1053"/>
  <c r="L1053" s="1"/>
  <c r="K1054"/>
  <c r="L1054" s="1"/>
  <c r="K1055"/>
  <c r="L1055" s="1"/>
  <c r="K1056"/>
  <c r="L1056" s="1"/>
  <c r="K4198"/>
  <c r="L4198" s="1"/>
  <c r="K3806"/>
  <c r="L3806" s="1"/>
  <c r="K3807"/>
  <c r="L3807" s="1"/>
  <c r="K2354"/>
  <c r="L2354" s="1"/>
  <c r="K1057"/>
  <c r="L1057" s="1"/>
  <c r="K3941"/>
  <c r="L3941" s="1"/>
  <c r="K3942"/>
  <c r="L3942" s="1"/>
  <c r="K3943"/>
  <c r="L3943" s="1"/>
  <c r="K1058"/>
  <c r="L1058" s="1"/>
  <c r="K1059"/>
  <c r="L1059" s="1"/>
  <c r="K1915"/>
  <c r="L1915" s="1"/>
  <c r="K1898"/>
  <c r="L1898" s="1"/>
  <c r="K1899"/>
  <c r="L1899" s="1"/>
  <c r="K1916"/>
  <c r="L1916" s="1"/>
  <c r="K1900"/>
  <c r="L1900" s="1"/>
  <c r="K1901"/>
  <c r="L1901" s="1"/>
  <c r="K1060"/>
  <c r="L1060" s="1"/>
  <c r="K1061"/>
  <c r="L1061" s="1"/>
  <c r="K1062"/>
  <c r="L1062" s="1"/>
  <c r="K559"/>
  <c r="L559" s="1"/>
  <c r="K560"/>
  <c r="L560" s="1"/>
  <c r="K561"/>
  <c r="L561" s="1"/>
  <c r="K562"/>
  <c r="L562" s="1"/>
  <c r="K1063"/>
  <c r="L1063" s="1"/>
  <c r="K1064"/>
  <c r="L1064" s="1"/>
  <c r="K1065"/>
  <c r="L1065" s="1"/>
  <c r="K4424"/>
  <c r="L4424" s="1"/>
  <c r="K4425"/>
  <c r="L4425" s="1"/>
  <c r="K4426"/>
  <c r="L4426" s="1"/>
  <c r="K4427"/>
  <c r="L4427" s="1"/>
  <c r="K4428"/>
  <c r="L4428" s="1"/>
  <c r="K4429"/>
  <c r="L4429" s="1"/>
  <c r="K3074"/>
  <c r="L3074" s="1"/>
  <c r="K3075"/>
  <c r="L3075" s="1"/>
  <c r="K3076"/>
  <c r="L3076" s="1"/>
  <c r="K2216"/>
  <c r="L2216" s="1"/>
  <c r="K1066"/>
  <c r="L1066" s="1"/>
  <c r="K1067"/>
  <c r="L1067" s="1"/>
  <c r="K3448"/>
  <c r="L3448" s="1"/>
  <c r="K3449"/>
  <c r="L3449" s="1"/>
  <c r="K3944"/>
  <c r="L3944" s="1"/>
  <c r="K3880"/>
  <c r="L3880" s="1"/>
  <c r="K3881"/>
  <c r="L3881" s="1"/>
  <c r="K3945"/>
  <c r="L3945" s="1"/>
  <c r="K3882"/>
  <c r="L3882" s="1"/>
  <c r="K3883"/>
  <c r="L3883" s="1"/>
  <c r="K1068"/>
  <c r="L1068" s="1"/>
  <c r="K1069"/>
  <c r="L1069" s="1"/>
  <c r="K3318"/>
  <c r="L3318" s="1"/>
  <c r="K3219"/>
  <c r="L3219" s="1"/>
  <c r="K4719"/>
  <c r="L4719" s="1"/>
  <c r="K4430"/>
  <c r="L4430" s="1"/>
  <c r="K4431"/>
  <c r="L4431" s="1"/>
  <c r="K4720"/>
  <c r="L4720" s="1"/>
  <c r="K2338"/>
  <c r="L2338" s="1"/>
  <c r="K2339"/>
  <c r="L2339" s="1"/>
  <c r="K2340"/>
  <c r="L2340" s="1"/>
  <c r="K1070"/>
  <c r="L1070" s="1"/>
  <c r="K4721"/>
  <c r="L4721" s="1"/>
  <c r="K1071"/>
  <c r="L1071" s="1"/>
  <c r="K1072"/>
  <c r="L1072" s="1"/>
  <c r="K4868"/>
  <c r="L4868" s="1"/>
  <c r="K4869"/>
  <c r="L4869" s="1"/>
  <c r="K3026"/>
  <c r="L3026" s="1"/>
  <c r="K3027"/>
  <c r="L3027" s="1"/>
  <c r="K3028"/>
  <c r="L3028" s="1"/>
  <c r="K1073"/>
  <c r="L1073" s="1"/>
  <c r="K3220"/>
  <c r="L3220" s="1"/>
  <c r="K3204"/>
  <c r="L3204" s="1"/>
  <c r="K3205"/>
  <c r="L3205" s="1"/>
  <c r="K3221"/>
  <c r="L3221" s="1"/>
  <c r="K3206"/>
  <c r="L3206" s="1"/>
  <c r="K3207"/>
  <c r="L3207" s="1"/>
  <c r="K3404"/>
  <c r="L3404" s="1"/>
  <c r="K2035"/>
  <c r="L2035" s="1"/>
  <c r="K2036"/>
  <c r="L2036" s="1"/>
  <c r="K1074"/>
  <c r="L1074" s="1"/>
  <c r="K1075"/>
  <c r="L1075" s="1"/>
  <c r="K1076"/>
  <c r="L1076" s="1"/>
  <c r="K1077"/>
  <c r="L1077" s="1"/>
  <c r="K1078"/>
  <c r="L1078" s="1"/>
  <c r="K1079"/>
  <c r="L1079" s="1"/>
  <c r="K4432"/>
  <c r="L4432" s="1"/>
  <c r="K4433"/>
  <c r="L4433" s="1"/>
  <c r="K1080"/>
  <c r="L1080" s="1"/>
  <c r="K678"/>
  <c r="L678" s="1"/>
  <c r="K679"/>
  <c r="L679" s="1"/>
  <c r="K1081"/>
  <c r="L1081" s="1"/>
  <c r="K680"/>
  <c r="L680" s="1"/>
  <c r="K681"/>
  <c r="L681" s="1"/>
  <c r="K2341"/>
  <c r="L2341" s="1"/>
  <c r="K4722"/>
  <c r="L4722" s="1"/>
  <c r="K4199"/>
  <c r="L4199" s="1"/>
  <c r="K4200"/>
  <c r="L4200" s="1"/>
  <c r="K3808"/>
  <c r="L3808" s="1"/>
  <c r="K3128"/>
  <c r="L3128" s="1"/>
  <c r="K3129"/>
  <c r="L3129" s="1"/>
  <c r="K3853"/>
  <c r="L3853" s="1"/>
  <c r="K1082"/>
  <c r="L1082" s="1"/>
  <c r="K1083"/>
  <c r="L1083" s="1"/>
  <c r="K2488"/>
  <c r="L2488" s="1"/>
  <c r="K2489"/>
  <c r="L2489" s="1"/>
  <c r="K4434"/>
  <c r="L4434" s="1"/>
  <c r="K4540"/>
  <c r="L4540" s="1"/>
  <c r="K4541"/>
  <c r="L4541" s="1"/>
  <c r="K2098"/>
  <c r="L2098" s="1"/>
  <c r="K2099"/>
  <c r="L2099" s="1"/>
  <c r="K3553"/>
  <c r="L3553" s="1"/>
  <c r="K3194"/>
  <c r="L3194" s="1"/>
  <c r="K2490"/>
  <c r="L2490" s="1"/>
  <c r="K4870"/>
  <c r="L4870" s="1"/>
  <c r="K4090"/>
  <c r="L4090" s="1"/>
  <c r="K4091"/>
  <c r="L4091" s="1"/>
  <c r="K3920"/>
  <c r="L3920" s="1"/>
  <c r="K4947"/>
  <c r="L4947" s="1"/>
  <c r="K1084"/>
  <c r="L1084" s="1"/>
  <c r="K1085"/>
  <c r="L1085" s="1"/>
  <c r="K1086"/>
  <c r="L1086" s="1"/>
  <c r="K4542"/>
  <c r="L4542" s="1"/>
  <c r="K4543"/>
  <c r="L4543" s="1"/>
  <c r="K3185"/>
  <c r="L3185" s="1"/>
  <c r="K3153"/>
  <c r="L3153" s="1"/>
  <c r="K3154"/>
  <c r="L3154" s="1"/>
  <c r="K1087"/>
  <c r="L1087" s="1"/>
  <c r="K1088"/>
  <c r="L1088" s="1"/>
  <c r="K682"/>
  <c r="L682" s="1"/>
  <c r="K683"/>
  <c r="L683" s="1"/>
  <c r="K1089"/>
  <c r="L1089" s="1"/>
  <c r="K563"/>
  <c r="L563" s="1"/>
  <c r="K564"/>
  <c r="L564" s="1"/>
  <c r="K1090"/>
  <c r="L1090" s="1"/>
  <c r="K1091"/>
  <c r="L1091" s="1"/>
  <c r="K684"/>
  <c r="L684" s="1"/>
  <c r="K685"/>
  <c r="L685" s="1"/>
  <c r="K1092"/>
  <c r="L1092" s="1"/>
  <c r="K4801"/>
  <c r="L4801" s="1"/>
  <c r="K4802"/>
  <c r="L4802" s="1"/>
  <c r="K4435"/>
  <c r="L4435" s="1"/>
  <c r="K565"/>
  <c r="L565" s="1"/>
  <c r="K1093"/>
  <c r="L1093" s="1"/>
  <c r="K1094"/>
  <c r="L1094" s="1"/>
  <c r="K4948"/>
  <c r="L4948" s="1"/>
  <c r="K4949"/>
  <c r="L4949" s="1"/>
  <c r="K4436"/>
  <c r="L4436" s="1"/>
  <c r="K4950"/>
  <c r="L4950" s="1"/>
  <c r="K4951"/>
  <c r="L4951" s="1"/>
  <c r="K4952"/>
  <c r="L4952" s="1"/>
  <c r="K4953"/>
  <c r="L4953" s="1"/>
  <c r="K4437"/>
  <c r="L4437" s="1"/>
  <c r="K4438"/>
  <c r="L4438" s="1"/>
  <c r="K3809"/>
  <c r="L3809" s="1"/>
  <c r="K3810"/>
  <c r="L3810" s="1"/>
  <c r="K3711"/>
  <c r="L3711" s="1"/>
  <c r="K3712"/>
  <c r="L3712" s="1"/>
  <c r="K4439"/>
  <c r="L4439" s="1"/>
  <c r="K4544"/>
  <c r="L4544" s="1"/>
  <c r="K4545"/>
  <c r="L4545" s="1"/>
  <c r="K2777"/>
  <c r="L2777" s="1"/>
  <c r="K4723"/>
  <c r="L4723" s="1"/>
  <c r="K4668"/>
  <c r="L4668" s="1"/>
  <c r="K4669"/>
  <c r="L4669" s="1"/>
  <c r="K4724"/>
  <c r="L4724" s="1"/>
  <c r="K4725"/>
  <c r="L4725" s="1"/>
  <c r="K1095"/>
  <c r="L1095" s="1"/>
  <c r="K1096"/>
  <c r="L1096" s="1"/>
  <c r="K1097"/>
  <c r="L1097" s="1"/>
  <c r="K2367"/>
  <c r="L2367" s="1"/>
  <c r="K1098"/>
  <c r="L1098" s="1"/>
  <c r="K1099"/>
  <c r="L1099" s="1"/>
  <c r="K1100"/>
  <c r="L1100" s="1"/>
  <c r="K4046"/>
  <c r="L4046" s="1"/>
  <c r="K1101"/>
  <c r="L1101" s="1"/>
  <c r="K3946"/>
  <c r="L3946" s="1"/>
  <c r="K3947"/>
  <c r="L3947" s="1"/>
  <c r="K3278"/>
  <c r="L3278" s="1"/>
  <c r="K3197"/>
  <c r="L3197" s="1"/>
  <c r="K1102"/>
  <c r="L1102" s="1"/>
  <c r="N4683"/>
  <c r="O4683" s="1"/>
  <c r="N4936"/>
  <c r="O4936" s="1"/>
  <c r="N2642"/>
  <c r="O2642" s="1"/>
  <c r="N860"/>
  <c r="O860" s="1"/>
  <c r="N3539"/>
  <c r="O3539" s="1"/>
  <c r="N3540"/>
  <c r="O3540" s="1"/>
  <c r="N4175"/>
  <c r="O4175" s="1"/>
  <c r="N2735"/>
  <c r="O2735" s="1"/>
  <c r="N2736"/>
  <c r="O2736" s="1"/>
  <c r="N2737"/>
  <c r="O2737" s="1"/>
  <c r="N4384"/>
  <c r="O4384" s="1"/>
  <c r="N4385"/>
  <c r="O4385" s="1"/>
  <c r="N4386"/>
  <c r="O4386" s="1"/>
  <c r="N4387"/>
  <c r="O4387" s="1"/>
  <c r="N4783"/>
  <c r="O4783" s="1"/>
  <c r="N4784"/>
  <c r="O4784" s="1"/>
  <c r="N4785"/>
  <c r="O4785" s="1"/>
  <c r="N4684"/>
  <c r="O4684" s="1"/>
  <c r="N4685"/>
  <c r="O4685" s="1"/>
  <c r="N861"/>
  <c r="O861" s="1"/>
  <c r="N862"/>
  <c r="O862" s="1"/>
  <c r="N609"/>
  <c r="O609" s="1"/>
  <c r="N610"/>
  <c r="O610" s="1"/>
  <c r="N863"/>
  <c r="O863" s="1"/>
  <c r="N4176"/>
  <c r="O4176" s="1"/>
  <c r="N4177"/>
  <c r="O4177" s="1"/>
  <c r="N864"/>
  <c r="O864" s="1"/>
  <c r="N4383"/>
  <c r="O4383" s="1"/>
  <c r="N865"/>
  <c r="O865" s="1"/>
  <c r="N866"/>
  <c r="O866" s="1"/>
  <c r="N4937"/>
  <c r="O4937" s="1"/>
  <c r="N2964"/>
  <c r="O2964" s="1"/>
  <c r="N2382"/>
  <c r="O2382" s="1"/>
  <c r="N2383"/>
  <c r="O2383" s="1"/>
  <c r="N4686"/>
  <c r="O4686" s="1"/>
  <c r="N4687"/>
  <c r="O4687" s="1"/>
  <c r="N4688"/>
  <c r="O4688" s="1"/>
  <c r="N4651"/>
  <c r="O4651" s="1"/>
  <c r="N4652"/>
  <c r="O4652" s="1"/>
  <c r="N867"/>
  <c r="O867" s="1"/>
  <c r="N2005"/>
  <c r="O2005" s="1"/>
  <c r="N2601"/>
  <c r="O2601" s="1"/>
  <c r="N2602"/>
  <c r="O2602" s="1"/>
  <c r="N3779"/>
  <c r="O3779" s="1"/>
  <c r="N3780"/>
  <c r="O3780" s="1"/>
  <c r="N4178"/>
  <c r="O4178" s="1"/>
  <c r="N4519"/>
  <c r="O4519" s="1"/>
  <c r="N4935"/>
  <c r="O4935" s="1"/>
  <c r="N3309"/>
  <c r="O3309" s="1"/>
  <c r="N3294"/>
  <c r="O3294" s="1"/>
  <c r="N3295"/>
  <c r="O3295" s="1"/>
  <c r="N868"/>
  <c r="O868" s="1"/>
  <c r="N869"/>
  <c r="O869" s="1"/>
  <c r="N2894"/>
  <c r="O2894" s="1"/>
  <c r="N2895"/>
  <c r="O2895" s="1"/>
  <c r="N870"/>
  <c r="O870" s="1"/>
  <c r="N4047"/>
  <c r="O4047" s="1"/>
  <c r="N1761"/>
  <c r="O1761" s="1"/>
  <c r="N871"/>
  <c r="O871" s="1"/>
  <c r="N872"/>
  <c r="O872" s="1"/>
  <c r="N873"/>
  <c r="O873" s="1"/>
  <c r="N874"/>
  <c r="O874" s="1"/>
  <c r="N875"/>
  <c r="O875" s="1"/>
  <c r="N876"/>
  <c r="O876" s="1"/>
  <c r="N877"/>
  <c r="O877" s="1"/>
  <c r="N4786"/>
  <c r="O4786" s="1"/>
  <c r="N687"/>
  <c r="O687" s="1"/>
  <c r="N552"/>
  <c r="O552" s="1"/>
  <c r="N2429"/>
  <c r="O2429" s="1"/>
  <c r="N2430"/>
  <c r="O2430" s="1"/>
  <c r="N878"/>
  <c r="O878" s="1"/>
  <c r="N611"/>
  <c r="O611" s="1"/>
  <c r="N612"/>
  <c r="O612" s="1"/>
  <c r="N613"/>
  <c r="O613" s="1"/>
  <c r="N879"/>
  <c r="O879" s="1"/>
  <c r="N614"/>
  <c r="O614" s="1"/>
  <c r="N615"/>
  <c r="O615" s="1"/>
  <c r="N616"/>
  <c r="O616" s="1"/>
  <c r="N880"/>
  <c r="O880" s="1"/>
  <c r="N617"/>
  <c r="O617" s="1"/>
  <c r="N618"/>
  <c r="O618" s="1"/>
  <c r="N619"/>
  <c r="O619" s="1"/>
  <c r="N881"/>
  <c r="O881" s="1"/>
  <c r="N2046"/>
  <c r="O2046" s="1"/>
  <c r="N4295"/>
  <c r="O4295" s="1"/>
  <c r="N882"/>
  <c r="O882" s="1"/>
  <c r="N2301"/>
  <c r="O2301" s="1"/>
  <c r="N883"/>
  <c r="O883" s="1"/>
  <c r="N4520"/>
  <c r="O4520" s="1"/>
  <c r="N884"/>
  <c r="O884" s="1"/>
  <c r="N885"/>
  <c r="O885" s="1"/>
  <c r="N4849"/>
  <c r="O4849" s="1"/>
  <c r="N4179"/>
  <c r="O4179" s="1"/>
  <c r="N4180"/>
  <c r="O4180" s="1"/>
  <c r="N4787"/>
  <c r="O4787" s="1"/>
  <c r="N4788"/>
  <c r="O4788" s="1"/>
  <c r="N886"/>
  <c r="O886" s="1"/>
  <c r="N887"/>
  <c r="O887" s="1"/>
  <c r="N888"/>
  <c r="O888" s="1"/>
  <c r="N553"/>
  <c r="O553" s="1"/>
  <c r="N4388"/>
  <c r="O4388" s="1"/>
  <c r="N4348"/>
  <c r="O4348" s="1"/>
  <c r="N4349"/>
  <c r="O4349" s="1"/>
  <c r="N889"/>
  <c r="O889" s="1"/>
  <c r="N2660"/>
  <c r="O2660" s="1"/>
  <c r="N2661"/>
  <c r="O2661" s="1"/>
  <c r="N2651"/>
  <c r="O2651" s="1"/>
  <c r="N2652"/>
  <c r="O2652" s="1"/>
  <c r="N890"/>
  <c r="O890" s="1"/>
  <c r="N891"/>
  <c r="O891" s="1"/>
  <c r="N5055"/>
  <c r="O5055" s="1"/>
  <c r="N4521"/>
  <c r="O4521" s="1"/>
  <c r="N892"/>
  <c r="O892" s="1"/>
  <c r="N893"/>
  <c r="O893" s="1"/>
  <c r="N894"/>
  <c r="O894" s="1"/>
  <c r="N895"/>
  <c r="O895" s="1"/>
  <c r="N4850"/>
  <c r="O4850" s="1"/>
  <c r="N896"/>
  <c r="O896" s="1"/>
  <c r="N897"/>
  <c r="O897" s="1"/>
  <c r="N4689"/>
  <c r="O4689" s="1"/>
  <c r="N3781"/>
  <c r="O3781" s="1"/>
  <c r="N3782"/>
  <c r="O3782" s="1"/>
  <c r="N2486"/>
  <c r="O2486" s="1"/>
  <c r="N2487"/>
  <c r="O2487" s="1"/>
  <c r="N4851"/>
  <c r="O4851" s="1"/>
  <c r="N2603"/>
  <c r="O2603" s="1"/>
  <c r="N2431"/>
  <c r="O2431" s="1"/>
  <c r="N620"/>
  <c r="O620" s="1"/>
  <c r="N1863"/>
  <c r="O1863" s="1"/>
  <c r="N4048"/>
  <c r="O4048" s="1"/>
  <c r="N4049"/>
  <c r="O4049" s="1"/>
  <c r="N3125"/>
  <c r="O3125" s="1"/>
  <c r="N4389"/>
  <c r="O4389" s="1"/>
  <c r="N5056"/>
  <c r="O5056" s="1"/>
  <c r="N2662"/>
  <c r="O2662" s="1"/>
  <c r="N3215"/>
  <c r="O3215" s="1"/>
  <c r="N3216"/>
  <c r="O3216" s="1"/>
  <c r="N4296"/>
  <c r="O4296" s="1"/>
  <c r="N4174"/>
  <c r="O4174" s="1"/>
  <c r="N898"/>
  <c r="O898" s="1"/>
  <c r="N899"/>
  <c r="O899" s="1"/>
  <c r="N900"/>
  <c r="O900" s="1"/>
  <c r="N2835"/>
  <c r="O2835" s="1"/>
  <c r="N2836"/>
  <c r="O2836" s="1"/>
  <c r="N2837"/>
  <c r="O2837" s="1"/>
  <c r="N554"/>
  <c r="O554" s="1"/>
  <c r="N555"/>
  <c r="O555" s="1"/>
  <c r="N901"/>
  <c r="O901" s="1"/>
  <c r="N902"/>
  <c r="O902" s="1"/>
  <c r="N903"/>
  <c r="O903" s="1"/>
  <c r="N904"/>
  <c r="O904" s="1"/>
  <c r="N905"/>
  <c r="O905" s="1"/>
  <c r="N4297"/>
  <c r="O4297" s="1"/>
  <c r="N3783"/>
  <c r="O3783" s="1"/>
  <c r="N906"/>
  <c r="O906" s="1"/>
  <c r="N907"/>
  <c r="O907" s="1"/>
  <c r="N908"/>
  <c r="O908" s="1"/>
  <c r="N4522"/>
  <c r="O4522" s="1"/>
  <c r="N4523"/>
  <c r="O4523" s="1"/>
  <c r="N4524"/>
  <c r="O4524" s="1"/>
  <c r="N4525"/>
  <c r="O4525" s="1"/>
  <c r="N4526"/>
  <c r="O4526" s="1"/>
  <c r="N909"/>
  <c r="O909" s="1"/>
  <c r="N3784"/>
  <c r="O3784" s="1"/>
  <c r="N4938"/>
  <c r="O4938" s="1"/>
  <c r="N910"/>
  <c r="O910" s="1"/>
  <c r="N911"/>
  <c r="O911" s="1"/>
  <c r="N3217"/>
  <c r="O3217" s="1"/>
  <c r="N3020"/>
  <c r="O3020" s="1"/>
  <c r="N3021"/>
  <c r="O3021" s="1"/>
  <c r="N4527"/>
  <c r="O4527" s="1"/>
  <c r="N4528"/>
  <c r="O4528" s="1"/>
  <c r="N3175"/>
  <c r="O3175" s="1"/>
  <c r="N3176"/>
  <c r="O3176" s="1"/>
  <c r="N4529"/>
  <c r="O4529" s="1"/>
  <c r="N4530"/>
  <c r="O4530" s="1"/>
  <c r="N3985"/>
  <c r="O3985" s="1"/>
  <c r="N4139"/>
  <c r="O4139" s="1"/>
  <c r="N4181"/>
  <c r="O4181" s="1"/>
  <c r="N4182"/>
  <c r="O4182" s="1"/>
  <c r="N912"/>
  <c r="O912" s="1"/>
  <c r="N621"/>
  <c r="O621" s="1"/>
  <c r="N622"/>
  <c r="O622" s="1"/>
  <c r="N913"/>
  <c r="O913" s="1"/>
  <c r="N623"/>
  <c r="O623" s="1"/>
  <c r="N624"/>
  <c r="O624" s="1"/>
  <c r="N914"/>
  <c r="O914" s="1"/>
  <c r="N625"/>
  <c r="O625" s="1"/>
  <c r="N626"/>
  <c r="O626" s="1"/>
  <c r="N556"/>
  <c r="O556" s="1"/>
  <c r="N4852"/>
  <c r="O4852" s="1"/>
  <c r="N4853"/>
  <c r="O4853" s="1"/>
  <c r="N3541"/>
  <c r="O3541" s="1"/>
  <c r="N3542"/>
  <c r="O3542" s="1"/>
  <c r="N3543"/>
  <c r="O3543" s="1"/>
  <c r="N3544"/>
  <c r="O3544" s="1"/>
  <c r="N915"/>
  <c r="O915" s="1"/>
  <c r="N916"/>
  <c r="O916" s="1"/>
  <c r="N3008"/>
  <c r="O3008" s="1"/>
  <c r="N3852"/>
  <c r="O3852" s="1"/>
  <c r="N4374"/>
  <c r="O4374" s="1"/>
  <c r="N3921"/>
  <c r="O3921" s="1"/>
  <c r="N3922"/>
  <c r="O3922" s="1"/>
  <c r="N917"/>
  <c r="O917" s="1"/>
  <c r="N918"/>
  <c r="O918" s="1"/>
  <c r="N919"/>
  <c r="O919" s="1"/>
  <c r="N920"/>
  <c r="O920" s="1"/>
  <c r="N921"/>
  <c r="O921" s="1"/>
  <c r="N4789"/>
  <c r="O4789" s="1"/>
  <c r="N4774"/>
  <c r="O4774" s="1"/>
  <c r="N4775"/>
  <c r="O4775" s="1"/>
  <c r="N4790"/>
  <c r="O4790" s="1"/>
  <c r="N4854"/>
  <c r="O4854" s="1"/>
  <c r="N4855"/>
  <c r="O4855" s="1"/>
  <c r="N4298"/>
  <c r="O4298" s="1"/>
  <c r="N4245"/>
  <c r="O4245" s="1"/>
  <c r="N4246"/>
  <c r="O4246" s="1"/>
  <c r="N4183"/>
  <c r="O4183" s="1"/>
  <c r="N4184"/>
  <c r="O4184" s="1"/>
  <c r="N4390"/>
  <c r="O4390" s="1"/>
  <c r="N4350"/>
  <c r="O4350" s="1"/>
  <c r="N4351"/>
  <c r="O4351" s="1"/>
  <c r="N4391"/>
  <c r="O4391" s="1"/>
  <c r="N4352"/>
  <c r="O4352" s="1"/>
  <c r="N4353"/>
  <c r="O4353" s="1"/>
  <c r="N4185"/>
  <c r="O4185" s="1"/>
  <c r="N3785"/>
  <c r="O3785" s="1"/>
  <c r="N3701"/>
  <c r="O3701" s="1"/>
  <c r="N3702"/>
  <c r="O3702" s="1"/>
  <c r="N922"/>
  <c r="O922" s="1"/>
  <c r="N923"/>
  <c r="O923" s="1"/>
  <c r="N924"/>
  <c r="O924" s="1"/>
  <c r="N925"/>
  <c r="O925" s="1"/>
  <c r="N926"/>
  <c r="O926" s="1"/>
  <c r="N927"/>
  <c r="O927" s="1"/>
  <c r="N4392"/>
  <c r="O4392" s="1"/>
  <c r="N4393"/>
  <c r="O4393" s="1"/>
  <c r="N4394"/>
  <c r="O4394" s="1"/>
  <c r="N4299"/>
  <c r="O4299" s="1"/>
  <c r="N4300"/>
  <c r="O4300" s="1"/>
  <c r="N4301"/>
  <c r="O4301" s="1"/>
  <c r="N4791"/>
  <c r="O4791" s="1"/>
  <c r="N5095"/>
  <c r="O5095" s="1"/>
  <c r="N5090"/>
  <c r="O5090" s="1"/>
  <c r="N5091"/>
  <c r="O5091" s="1"/>
  <c r="N5096"/>
  <c r="O5096" s="1"/>
  <c r="N5092"/>
  <c r="O5092" s="1"/>
  <c r="N5093"/>
  <c r="O5093" s="1"/>
  <c r="N4395"/>
  <c r="O4395" s="1"/>
  <c r="N4396"/>
  <c r="O4396" s="1"/>
  <c r="N3545"/>
  <c r="O3545" s="1"/>
  <c r="N3546"/>
  <c r="O3546" s="1"/>
  <c r="N5057"/>
  <c r="O5057" s="1"/>
  <c r="N4531"/>
  <c r="O4531" s="1"/>
  <c r="N4532"/>
  <c r="O4532" s="1"/>
  <c r="N4533"/>
  <c r="O4533" s="1"/>
  <c r="N4500"/>
  <c r="O4500" s="1"/>
  <c r="N2604"/>
  <c r="O2604" s="1"/>
  <c r="N2605"/>
  <c r="O2605" s="1"/>
  <c r="N2606"/>
  <c r="O2606" s="1"/>
  <c r="N2594"/>
  <c r="O2594" s="1"/>
  <c r="N2595"/>
  <c r="O2595" s="1"/>
  <c r="N928"/>
  <c r="O928" s="1"/>
  <c r="N929"/>
  <c r="O929" s="1"/>
  <c r="N930"/>
  <c r="O930" s="1"/>
  <c r="N931"/>
  <c r="O931" s="1"/>
  <c r="N932"/>
  <c r="O932" s="1"/>
  <c r="N2838"/>
  <c r="O2838" s="1"/>
  <c r="N2839"/>
  <c r="O2839" s="1"/>
  <c r="N1430"/>
  <c r="O1430" s="1"/>
  <c r="N2096"/>
  <c r="O2096" s="1"/>
  <c r="N2097"/>
  <c r="O2097" s="1"/>
  <c r="N3923"/>
  <c r="O3923" s="1"/>
  <c r="N4050"/>
  <c r="O4050" s="1"/>
  <c r="N4051"/>
  <c r="O4051" s="1"/>
  <c r="N3081"/>
  <c r="O3081" s="1"/>
  <c r="N688"/>
  <c r="O688" s="1"/>
  <c r="N933"/>
  <c r="O933" s="1"/>
  <c r="N627"/>
  <c r="O627" s="1"/>
  <c r="N628"/>
  <c r="O628" s="1"/>
  <c r="N934"/>
  <c r="O934" s="1"/>
  <c r="N935"/>
  <c r="O935" s="1"/>
  <c r="N629"/>
  <c r="O629" s="1"/>
  <c r="N630"/>
  <c r="O630" s="1"/>
  <c r="N936"/>
  <c r="O936" s="1"/>
  <c r="N4690"/>
  <c r="O4690" s="1"/>
  <c r="N4691"/>
  <c r="O4691" s="1"/>
  <c r="N937"/>
  <c r="O937" s="1"/>
  <c r="N938"/>
  <c r="O938" s="1"/>
  <c r="N631"/>
  <c r="O631" s="1"/>
  <c r="N632"/>
  <c r="O632" s="1"/>
  <c r="N939"/>
  <c r="O939" s="1"/>
  <c r="N633"/>
  <c r="O633" s="1"/>
  <c r="N634"/>
  <c r="O634" s="1"/>
  <c r="N4856"/>
  <c r="O4856" s="1"/>
  <c r="N689"/>
  <c r="O689" s="1"/>
  <c r="N3786"/>
  <c r="O3786" s="1"/>
  <c r="N3787"/>
  <c r="O3787" s="1"/>
  <c r="N1286"/>
  <c r="O1286" s="1"/>
  <c r="N940"/>
  <c r="O940" s="1"/>
  <c r="N941"/>
  <c r="O941" s="1"/>
  <c r="N4792"/>
  <c r="O4792" s="1"/>
  <c r="N942"/>
  <c r="O942" s="1"/>
  <c r="N635"/>
  <c r="O635" s="1"/>
  <c r="N636"/>
  <c r="O636" s="1"/>
  <c r="N943"/>
  <c r="O943" s="1"/>
  <c r="N637"/>
  <c r="O637" s="1"/>
  <c r="N638"/>
  <c r="O638" s="1"/>
  <c r="N944"/>
  <c r="O944" s="1"/>
  <c r="N639"/>
  <c r="O639" s="1"/>
  <c r="N640"/>
  <c r="O640" s="1"/>
  <c r="N4692"/>
  <c r="O4692" s="1"/>
  <c r="N4653"/>
  <c r="O4653" s="1"/>
  <c r="N4654"/>
  <c r="O4654" s="1"/>
  <c r="N4693"/>
  <c r="O4693" s="1"/>
  <c r="N4655"/>
  <c r="O4655" s="1"/>
  <c r="N4656"/>
  <c r="O4656" s="1"/>
  <c r="N4657"/>
  <c r="O4657" s="1"/>
  <c r="N4644"/>
  <c r="O4644" s="1"/>
  <c r="N4694"/>
  <c r="O4694" s="1"/>
  <c r="N2037"/>
  <c r="O2037" s="1"/>
  <c r="N2021"/>
  <c r="O2021" s="1"/>
  <c r="N2022"/>
  <c r="O2022" s="1"/>
  <c r="N2023"/>
  <c r="O2023" s="1"/>
  <c r="N4052"/>
  <c r="O4052" s="1"/>
  <c r="N4000"/>
  <c r="O4000" s="1"/>
  <c r="N4001"/>
  <c r="O4001" s="1"/>
  <c r="N4053"/>
  <c r="O4053" s="1"/>
  <c r="N4002"/>
  <c r="O4002" s="1"/>
  <c r="N4003"/>
  <c r="O4003" s="1"/>
  <c r="N4375"/>
  <c r="O4375" s="1"/>
  <c r="N4397"/>
  <c r="O4397" s="1"/>
  <c r="N4695"/>
  <c r="O4695" s="1"/>
  <c r="N4645"/>
  <c r="O4645" s="1"/>
  <c r="N4646"/>
  <c r="O4646" s="1"/>
  <c r="N4647"/>
  <c r="O4647" s="1"/>
  <c r="N4696"/>
  <c r="O4696" s="1"/>
  <c r="N4658"/>
  <c r="O4658" s="1"/>
  <c r="N4659"/>
  <c r="O4659" s="1"/>
  <c r="N2208"/>
  <c r="O2208" s="1"/>
  <c r="N3636"/>
  <c r="O3636" s="1"/>
  <c r="N4398"/>
  <c r="O4398" s="1"/>
  <c r="N4534"/>
  <c r="O4534" s="1"/>
  <c r="N4504"/>
  <c r="O4504" s="1"/>
  <c r="N4505"/>
  <c r="O4505" s="1"/>
  <c r="N4535"/>
  <c r="O4535" s="1"/>
  <c r="N4506"/>
  <c r="O4506" s="1"/>
  <c r="N4507"/>
  <c r="O4507" s="1"/>
  <c r="N4508"/>
  <c r="O4508" s="1"/>
  <c r="N4501"/>
  <c r="O4501" s="1"/>
  <c r="N5058"/>
  <c r="O5058" s="1"/>
  <c r="N3433"/>
  <c r="O3433" s="1"/>
  <c r="N4186"/>
  <c r="O4186" s="1"/>
  <c r="N4292"/>
  <c r="O4292" s="1"/>
  <c r="N4293"/>
  <c r="O4293" s="1"/>
  <c r="N945"/>
  <c r="O945" s="1"/>
  <c r="N4187"/>
  <c r="O4187" s="1"/>
  <c r="N4188"/>
  <c r="O4188" s="1"/>
  <c r="N3069"/>
  <c r="O3069" s="1"/>
  <c r="N3059"/>
  <c r="O3059" s="1"/>
  <c r="N3060"/>
  <c r="O3060" s="1"/>
  <c r="N5059"/>
  <c r="O5059" s="1"/>
  <c r="N5060"/>
  <c r="O5060" s="1"/>
  <c r="N946"/>
  <c r="O946" s="1"/>
  <c r="N947"/>
  <c r="O947" s="1"/>
  <c r="N4939"/>
  <c r="O4939" s="1"/>
  <c r="N4940"/>
  <c r="O4940" s="1"/>
  <c r="N2923"/>
  <c r="O2923" s="1"/>
  <c r="N2924"/>
  <c r="O2924" s="1"/>
  <c r="N2949"/>
  <c r="O2949" s="1"/>
  <c r="N2950"/>
  <c r="O2950" s="1"/>
  <c r="N2337"/>
  <c r="O2337" s="1"/>
  <c r="N948"/>
  <c r="O948" s="1"/>
  <c r="N949"/>
  <c r="O949" s="1"/>
  <c r="N2302"/>
  <c r="O2302" s="1"/>
  <c r="N2279"/>
  <c r="O2279" s="1"/>
  <c r="N2280"/>
  <c r="O2280" s="1"/>
  <c r="N2303"/>
  <c r="O2303" s="1"/>
  <c r="N2281"/>
  <c r="O2281" s="1"/>
  <c r="N2282"/>
  <c r="O2282" s="1"/>
  <c r="N2304"/>
  <c r="O2304" s="1"/>
  <c r="N2283"/>
  <c r="O2283" s="1"/>
  <c r="N2284"/>
  <c r="O2284" s="1"/>
  <c r="N950"/>
  <c r="O950" s="1"/>
  <c r="N951"/>
  <c r="O951" s="1"/>
  <c r="N952"/>
  <c r="O952" s="1"/>
  <c r="N953"/>
  <c r="O953" s="1"/>
  <c r="N2720"/>
  <c r="O2720" s="1"/>
  <c r="N2721"/>
  <c r="O2721" s="1"/>
  <c r="N2722"/>
  <c r="O2722" s="1"/>
  <c r="N2723"/>
  <c r="O2723" s="1"/>
  <c r="N2925"/>
  <c r="O2925" s="1"/>
  <c r="N2926"/>
  <c r="O2926" s="1"/>
  <c r="N641"/>
  <c r="O641" s="1"/>
  <c r="N557"/>
  <c r="O557" s="1"/>
  <c r="N2305"/>
  <c r="O2305" s="1"/>
  <c r="N2306"/>
  <c r="O2306" s="1"/>
  <c r="N954"/>
  <c r="O954" s="1"/>
  <c r="N642"/>
  <c r="O642" s="1"/>
  <c r="N643"/>
  <c r="O643" s="1"/>
  <c r="N4697"/>
  <c r="O4697" s="1"/>
  <c r="N4698"/>
  <c r="O4698" s="1"/>
  <c r="N3177"/>
  <c r="O3177" s="1"/>
  <c r="N3178"/>
  <c r="O3178" s="1"/>
  <c r="N3179"/>
  <c r="O3179" s="1"/>
  <c r="N4699"/>
  <c r="O4699" s="1"/>
  <c r="N4660"/>
  <c r="O4660" s="1"/>
  <c r="N4661"/>
  <c r="O4661" s="1"/>
  <c r="N4941"/>
  <c r="O4941" s="1"/>
  <c r="N4942"/>
  <c r="O4942" s="1"/>
  <c r="N5026"/>
  <c r="O5026" s="1"/>
  <c r="N955"/>
  <c r="O955" s="1"/>
  <c r="N4376"/>
  <c r="O4376" s="1"/>
  <c r="N4377"/>
  <c r="O4377" s="1"/>
  <c r="N4302"/>
  <c r="O4302" s="1"/>
  <c r="N4303"/>
  <c r="O4303" s="1"/>
  <c r="N4189"/>
  <c r="O4189" s="1"/>
  <c r="N4148"/>
  <c r="O4148" s="1"/>
  <c r="N4149"/>
  <c r="O4149" s="1"/>
  <c r="N4190"/>
  <c r="O4190" s="1"/>
  <c r="N4150"/>
  <c r="O4150" s="1"/>
  <c r="N4151"/>
  <c r="O4151" s="1"/>
  <c r="N4054"/>
  <c r="O4054" s="1"/>
  <c r="N3310"/>
  <c r="O3310" s="1"/>
  <c r="N3296"/>
  <c r="O3296" s="1"/>
  <c r="N3297"/>
  <c r="O3297" s="1"/>
  <c r="N3311"/>
  <c r="O3311" s="1"/>
  <c r="N3298"/>
  <c r="O3298" s="1"/>
  <c r="N3299"/>
  <c r="O3299" s="1"/>
  <c r="N3637"/>
  <c r="O3637" s="1"/>
  <c r="N956"/>
  <c r="O956" s="1"/>
  <c r="N957"/>
  <c r="O957" s="1"/>
  <c r="N3312"/>
  <c r="O3312" s="1"/>
  <c r="N3313"/>
  <c r="O3313" s="1"/>
  <c r="N3314"/>
  <c r="O3314" s="1"/>
  <c r="N3547"/>
  <c r="O3547" s="1"/>
  <c r="N3548"/>
  <c r="O3548" s="1"/>
  <c r="N2307"/>
  <c r="O2307" s="1"/>
  <c r="N2308"/>
  <c r="O2308" s="1"/>
  <c r="N2309"/>
  <c r="O2309" s="1"/>
  <c r="N2310"/>
  <c r="O2310" s="1"/>
  <c r="N2311"/>
  <c r="O2311" s="1"/>
  <c r="N2276"/>
  <c r="O2276" s="1"/>
  <c r="N2277"/>
  <c r="O2277" s="1"/>
  <c r="N2278"/>
  <c r="O2278" s="1"/>
  <c r="N958"/>
  <c r="O958" s="1"/>
  <c r="N959"/>
  <c r="O959" s="1"/>
  <c r="N4378"/>
  <c r="O4378" s="1"/>
  <c r="N3586"/>
  <c r="O3586" s="1"/>
  <c r="N2548"/>
  <c r="O2548" s="1"/>
  <c r="N2528"/>
  <c r="O2528" s="1"/>
  <c r="N2529"/>
  <c r="O2529" s="1"/>
  <c r="N960"/>
  <c r="O960" s="1"/>
  <c r="N961"/>
  <c r="O961" s="1"/>
  <c r="N962"/>
  <c r="O962" s="1"/>
  <c r="N963"/>
  <c r="O963" s="1"/>
  <c r="N4700"/>
  <c r="O4700" s="1"/>
  <c r="N4701"/>
  <c r="O4701" s="1"/>
  <c r="N4055"/>
  <c r="O4055" s="1"/>
  <c r="N4004"/>
  <c r="O4004" s="1"/>
  <c r="N4005"/>
  <c r="O4005" s="1"/>
  <c r="N2312"/>
  <c r="O2312" s="1"/>
  <c r="N2313"/>
  <c r="O2313" s="1"/>
  <c r="N4140"/>
  <c r="O4140" s="1"/>
  <c r="N4141"/>
  <c r="O4141" s="1"/>
  <c r="N4857"/>
  <c r="O4857" s="1"/>
  <c r="N3022"/>
  <c r="O3022" s="1"/>
  <c r="N3023"/>
  <c r="O3023" s="1"/>
  <c r="N3024"/>
  <c r="O3024" s="1"/>
  <c r="N3025"/>
  <c r="O3025" s="1"/>
  <c r="N964"/>
  <c r="O964" s="1"/>
  <c r="N965"/>
  <c r="O965" s="1"/>
  <c r="N3924"/>
  <c r="O3924" s="1"/>
  <c r="N966"/>
  <c r="O966" s="1"/>
  <c r="N967"/>
  <c r="O967" s="1"/>
  <c r="N4399"/>
  <c r="O4399" s="1"/>
  <c r="N4400"/>
  <c r="O4400" s="1"/>
  <c r="N3218"/>
  <c r="O3218" s="1"/>
  <c r="N4191"/>
  <c r="O4191" s="1"/>
  <c r="N3925"/>
  <c r="O3925" s="1"/>
  <c r="N3864"/>
  <c r="O3864" s="1"/>
  <c r="N3865"/>
  <c r="O3865" s="1"/>
  <c r="N3926"/>
  <c r="O3926" s="1"/>
  <c r="N3866"/>
  <c r="O3866" s="1"/>
  <c r="N3867"/>
  <c r="O3867" s="1"/>
  <c r="N3927"/>
  <c r="O3927" s="1"/>
  <c r="N3928"/>
  <c r="O3928" s="1"/>
  <c r="N3868"/>
  <c r="O3868" s="1"/>
  <c r="N3869"/>
  <c r="O3869" s="1"/>
  <c r="N3929"/>
  <c r="O3929" s="1"/>
  <c r="N3870"/>
  <c r="O3870" s="1"/>
  <c r="N3871"/>
  <c r="O3871" s="1"/>
  <c r="N968"/>
  <c r="O968" s="1"/>
  <c r="N4793"/>
  <c r="O4793" s="1"/>
  <c r="N4794"/>
  <c r="O4794" s="1"/>
  <c r="N969"/>
  <c r="O969" s="1"/>
  <c r="N970"/>
  <c r="O970" s="1"/>
  <c r="N971"/>
  <c r="O971" s="1"/>
  <c r="N972"/>
  <c r="O972" s="1"/>
  <c r="N644"/>
  <c r="O644" s="1"/>
  <c r="N645"/>
  <c r="O645" s="1"/>
  <c r="N4401"/>
  <c r="O4401" s="1"/>
  <c r="N4402"/>
  <c r="O4402" s="1"/>
  <c r="N4403"/>
  <c r="O4403" s="1"/>
  <c r="N4343"/>
  <c r="O4343" s="1"/>
  <c r="N2775"/>
  <c r="O2775" s="1"/>
  <c r="N2763"/>
  <c r="O2763" s="1"/>
  <c r="N2764"/>
  <c r="O2764" s="1"/>
  <c r="N2776"/>
  <c r="O2776" s="1"/>
  <c r="N2765"/>
  <c r="O2765" s="1"/>
  <c r="N2766"/>
  <c r="O2766" s="1"/>
  <c r="N2767"/>
  <c r="O2767" s="1"/>
  <c r="N4404"/>
  <c r="O4404" s="1"/>
  <c r="N4405"/>
  <c r="O4405" s="1"/>
  <c r="N4406"/>
  <c r="O4406" s="1"/>
  <c r="N4407"/>
  <c r="O4407" s="1"/>
  <c r="N4344"/>
  <c r="O4344" s="1"/>
  <c r="N4858"/>
  <c r="O4858" s="1"/>
  <c r="N4859"/>
  <c r="O4859" s="1"/>
  <c r="N4860"/>
  <c r="O4860" s="1"/>
  <c r="N973"/>
  <c r="O973" s="1"/>
  <c r="N974"/>
  <c r="O974" s="1"/>
  <c r="N975"/>
  <c r="O975" s="1"/>
  <c r="N976"/>
  <c r="O976" s="1"/>
  <c r="N977"/>
  <c r="O977" s="1"/>
  <c r="N5061"/>
  <c r="O5061" s="1"/>
  <c r="N5051"/>
  <c r="O5051" s="1"/>
  <c r="N5052"/>
  <c r="O5052" s="1"/>
  <c r="N5062"/>
  <c r="O5062" s="1"/>
  <c r="N5053"/>
  <c r="O5053" s="1"/>
  <c r="N5054"/>
  <c r="O5054" s="1"/>
  <c r="N5048"/>
  <c r="O5048" s="1"/>
  <c r="N978"/>
  <c r="O978" s="1"/>
  <c r="N979"/>
  <c r="O979" s="1"/>
  <c r="N980"/>
  <c r="O980" s="1"/>
  <c r="N981"/>
  <c r="O981" s="1"/>
  <c r="N982"/>
  <c r="O982" s="1"/>
  <c r="N4304"/>
  <c r="O4304" s="1"/>
  <c r="N4795"/>
  <c r="O4795" s="1"/>
  <c r="N4776"/>
  <c r="O4776" s="1"/>
  <c r="N4777"/>
  <c r="O4777" s="1"/>
  <c r="N4796"/>
  <c r="O4796" s="1"/>
  <c r="N4778"/>
  <c r="O4778" s="1"/>
  <c r="N4779"/>
  <c r="O4779" s="1"/>
  <c r="N3788"/>
  <c r="O3788" s="1"/>
  <c r="N3789"/>
  <c r="O3789" s="1"/>
  <c r="N3790"/>
  <c r="O3790" s="1"/>
  <c r="N2840"/>
  <c r="O2840" s="1"/>
  <c r="N2817"/>
  <c r="O2817" s="1"/>
  <c r="N2818"/>
  <c r="O2818" s="1"/>
  <c r="N2841"/>
  <c r="O2841" s="1"/>
  <c r="N2819"/>
  <c r="O2819" s="1"/>
  <c r="N2820"/>
  <c r="O2820" s="1"/>
  <c r="N2808"/>
  <c r="O2808" s="1"/>
  <c r="N2809"/>
  <c r="O2809" s="1"/>
  <c r="N2842"/>
  <c r="O2842" s="1"/>
  <c r="N2821"/>
  <c r="O2821" s="1"/>
  <c r="N2822"/>
  <c r="O2822" s="1"/>
  <c r="N2843"/>
  <c r="O2843" s="1"/>
  <c r="N2823"/>
  <c r="O2823" s="1"/>
  <c r="N2824"/>
  <c r="O2824" s="1"/>
  <c r="N2810"/>
  <c r="O2810" s="1"/>
  <c r="N2811"/>
  <c r="O2811" s="1"/>
  <c r="N983"/>
  <c r="O983" s="1"/>
  <c r="N984"/>
  <c r="O984" s="1"/>
  <c r="N3004"/>
  <c r="O3004" s="1"/>
  <c r="N3005"/>
  <c r="O3005" s="1"/>
  <c r="N2663"/>
  <c r="O2663" s="1"/>
  <c r="N2664"/>
  <c r="O2664" s="1"/>
  <c r="N2665"/>
  <c r="O2665" s="1"/>
  <c r="N5094"/>
  <c r="O5094" s="1"/>
  <c r="N4702"/>
  <c r="O4702" s="1"/>
  <c r="N4408"/>
  <c r="O4408" s="1"/>
  <c r="N4409"/>
  <c r="O4409" s="1"/>
  <c r="N4797"/>
  <c r="O4797" s="1"/>
  <c r="N4410"/>
  <c r="O4410" s="1"/>
  <c r="N4411"/>
  <c r="O4411" s="1"/>
  <c r="N4412"/>
  <c r="O4412" s="1"/>
  <c r="N4345"/>
  <c r="O4345" s="1"/>
  <c r="N4798"/>
  <c r="O4798" s="1"/>
  <c r="N4799"/>
  <c r="O4799" s="1"/>
  <c r="N3180"/>
  <c r="O3180" s="1"/>
  <c r="N3149"/>
  <c r="O3149" s="1"/>
  <c r="N3150"/>
  <c r="O3150" s="1"/>
  <c r="N3181"/>
  <c r="O3181" s="1"/>
  <c r="N3151"/>
  <c r="O3151" s="1"/>
  <c r="N3152"/>
  <c r="O3152" s="1"/>
  <c r="N4192"/>
  <c r="O4192" s="1"/>
  <c r="N3549"/>
  <c r="O3549" s="1"/>
  <c r="N4943"/>
  <c r="O4943" s="1"/>
  <c r="N4944"/>
  <c r="O4944" s="1"/>
  <c r="N985"/>
  <c r="O985" s="1"/>
  <c r="N3182"/>
  <c r="O3182" s="1"/>
  <c r="N3183"/>
  <c r="O3183" s="1"/>
  <c r="N3184"/>
  <c r="O3184" s="1"/>
  <c r="N986"/>
  <c r="O986" s="1"/>
  <c r="N646"/>
  <c r="O646" s="1"/>
  <c r="N647"/>
  <c r="O647" s="1"/>
  <c r="N987"/>
  <c r="O987" s="1"/>
  <c r="N648"/>
  <c r="O648" s="1"/>
  <c r="N649"/>
  <c r="O649" s="1"/>
  <c r="N2214"/>
  <c r="O2214" s="1"/>
  <c r="N2215"/>
  <c r="O2215" s="1"/>
  <c r="N2205"/>
  <c r="O2205" s="1"/>
  <c r="N4056"/>
  <c r="O4056" s="1"/>
  <c r="N2471"/>
  <c r="O2471" s="1"/>
  <c r="N2465"/>
  <c r="O2465" s="1"/>
  <c r="N2466"/>
  <c r="O2466" s="1"/>
  <c r="N3550"/>
  <c r="O3550" s="1"/>
  <c r="N3497"/>
  <c r="O3497" s="1"/>
  <c r="N3498"/>
  <c r="O3498" s="1"/>
  <c r="N988"/>
  <c r="O988" s="1"/>
  <c r="N989"/>
  <c r="O989" s="1"/>
  <c r="N990"/>
  <c r="O990" s="1"/>
  <c r="N4305"/>
  <c r="O4305" s="1"/>
  <c r="N991"/>
  <c r="O991" s="1"/>
  <c r="N650"/>
  <c r="O650" s="1"/>
  <c r="N651"/>
  <c r="O651" s="1"/>
  <c r="N992"/>
  <c r="O992" s="1"/>
  <c r="N652"/>
  <c r="O652" s="1"/>
  <c r="N653"/>
  <c r="O653" s="1"/>
  <c r="N993"/>
  <c r="O993" s="1"/>
  <c r="N654"/>
  <c r="O654" s="1"/>
  <c r="N655"/>
  <c r="O655" s="1"/>
  <c r="N994"/>
  <c r="O994" s="1"/>
  <c r="N995"/>
  <c r="O995" s="1"/>
  <c r="N4057"/>
  <c r="O4057" s="1"/>
  <c r="N4058"/>
  <c r="O4058" s="1"/>
  <c r="N4059"/>
  <c r="O4059" s="1"/>
  <c r="N4703"/>
  <c r="O4703" s="1"/>
  <c r="N4704"/>
  <c r="O4704" s="1"/>
  <c r="N996"/>
  <c r="O996" s="1"/>
  <c r="N656"/>
  <c r="O656" s="1"/>
  <c r="N657"/>
  <c r="O657" s="1"/>
  <c r="N997"/>
  <c r="O997" s="1"/>
  <c r="N4060"/>
  <c r="O4060" s="1"/>
  <c r="N4006"/>
  <c r="O4006" s="1"/>
  <c r="N4007"/>
  <c r="O4007" s="1"/>
  <c r="N3791"/>
  <c r="O3791" s="1"/>
  <c r="N3703"/>
  <c r="O3703" s="1"/>
  <c r="N3704"/>
  <c r="O3704" s="1"/>
  <c r="N998"/>
  <c r="O998" s="1"/>
  <c r="N2432"/>
  <c r="O2432" s="1"/>
  <c r="N999"/>
  <c r="O999" s="1"/>
  <c r="N4800"/>
  <c r="O4800" s="1"/>
  <c r="N1880"/>
  <c r="O1880" s="1"/>
  <c r="N1869"/>
  <c r="O1869" s="1"/>
  <c r="N1870"/>
  <c r="O1870" s="1"/>
  <c r="N1000"/>
  <c r="O1000" s="1"/>
  <c r="N1001"/>
  <c r="O1001" s="1"/>
  <c r="N658"/>
  <c r="O658" s="1"/>
  <c r="N659"/>
  <c r="O659" s="1"/>
  <c r="N1002"/>
  <c r="O1002" s="1"/>
  <c r="N660"/>
  <c r="O660" s="1"/>
  <c r="N661"/>
  <c r="O661" s="1"/>
  <c r="N1003"/>
  <c r="O1003" s="1"/>
  <c r="N662"/>
  <c r="O662" s="1"/>
  <c r="N663"/>
  <c r="O663" s="1"/>
  <c r="N2549"/>
  <c r="O2549" s="1"/>
  <c r="N2550"/>
  <c r="O2550" s="1"/>
  <c r="N4861"/>
  <c r="O4861" s="1"/>
  <c r="N4862"/>
  <c r="O4862" s="1"/>
  <c r="N3094"/>
  <c r="O3094" s="1"/>
  <c r="N3095"/>
  <c r="O3095" s="1"/>
  <c r="N4705"/>
  <c r="O4705" s="1"/>
  <c r="N4706"/>
  <c r="O4706" s="1"/>
  <c r="N3096"/>
  <c r="O3096" s="1"/>
  <c r="N3097"/>
  <c r="O3097" s="1"/>
  <c r="N4142"/>
  <c r="O4142" s="1"/>
  <c r="N2416"/>
  <c r="O2416" s="1"/>
  <c r="N2417"/>
  <c r="O2417" s="1"/>
  <c r="N1004"/>
  <c r="O1004" s="1"/>
  <c r="N1005"/>
  <c r="O1005" s="1"/>
  <c r="N664"/>
  <c r="O664" s="1"/>
  <c r="N665"/>
  <c r="O665" s="1"/>
  <c r="N3336"/>
  <c r="O3336" s="1"/>
  <c r="N4536"/>
  <c r="O4536" s="1"/>
  <c r="N3315"/>
  <c r="O3315" s="1"/>
  <c r="N3316"/>
  <c r="O3316" s="1"/>
  <c r="N1743"/>
  <c r="O1743" s="1"/>
  <c r="N1744"/>
  <c r="O1744" s="1"/>
  <c r="N2551"/>
  <c r="O2551" s="1"/>
  <c r="N3792"/>
  <c r="O3792" s="1"/>
  <c r="N3793"/>
  <c r="O3793" s="1"/>
  <c r="N3930"/>
  <c r="O3930" s="1"/>
  <c r="N2456"/>
  <c r="O2456" s="1"/>
  <c r="N4294"/>
  <c r="O4294" s="1"/>
  <c r="N3872"/>
  <c r="O3872" s="1"/>
  <c r="N3873"/>
  <c r="O3873" s="1"/>
  <c r="N3931"/>
  <c r="O3931" s="1"/>
  <c r="N3874"/>
  <c r="O3874" s="1"/>
  <c r="N3875"/>
  <c r="O3875" s="1"/>
  <c r="N1006"/>
  <c r="O1006" s="1"/>
  <c r="N1007"/>
  <c r="O1007" s="1"/>
  <c r="N1008"/>
  <c r="O1008" s="1"/>
  <c r="N1009"/>
  <c r="O1009" s="1"/>
  <c r="N4863"/>
  <c r="O4863" s="1"/>
  <c r="N4836"/>
  <c r="O4836" s="1"/>
  <c r="N4837"/>
  <c r="O4837" s="1"/>
  <c r="N1010"/>
  <c r="O1010" s="1"/>
  <c r="N3276"/>
  <c r="O3276" s="1"/>
  <c r="N3277"/>
  <c r="O3277" s="1"/>
  <c r="N4193"/>
  <c r="O4193" s="1"/>
  <c r="N4537"/>
  <c r="O4537" s="1"/>
  <c r="N4509"/>
  <c r="O4509" s="1"/>
  <c r="N4510"/>
  <c r="O4510" s="1"/>
  <c r="N4538"/>
  <c r="O4538" s="1"/>
  <c r="N4511"/>
  <c r="O4511" s="1"/>
  <c r="N4512"/>
  <c r="O4512" s="1"/>
  <c r="N1011"/>
  <c r="O1011" s="1"/>
  <c r="N1012"/>
  <c r="O1012" s="1"/>
  <c r="N1013"/>
  <c r="O1013" s="1"/>
  <c r="N2433"/>
  <c r="O2433" s="1"/>
  <c r="N2434"/>
  <c r="O2434" s="1"/>
  <c r="N4539"/>
  <c r="O4539" s="1"/>
  <c r="N3485"/>
  <c r="O3485" s="1"/>
  <c r="N3486"/>
  <c r="O3486" s="1"/>
  <c r="N3487"/>
  <c r="O3487" s="1"/>
  <c r="N3488"/>
  <c r="O3488" s="1"/>
  <c r="N1014"/>
  <c r="O1014" s="1"/>
  <c r="N1015"/>
  <c r="O1015" s="1"/>
  <c r="N3932"/>
  <c r="O3932" s="1"/>
  <c r="N3933"/>
  <c r="O3933" s="1"/>
  <c r="N2951"/>
  <c r="O2951" s="1"/>
  <c r="N2952"/>
  <c r="O2952" s="1"/>
  <c r="N4864"/>
  <c r="O4864" s="1"/>
  <c r="N3934"/>
  <c r="O3934" s="1"/>
  <c r="N3935"/>
  <c r="O3935" s="1"/>
  <c r="N3936"/>
  <c r="O3936" s="1"/>
  <c r="N4945"/>
  <c r="O4945" s="1"/>
  <c r="N4946"/>
  <c r="O4946" s="1"/>
  <c r="N4061"/>
  <c r="O4061" s="1"/>
  <c r="N4062"/>
  <c r="O4062" s="1"/>
  <c r="N1016"/>
  <c r="O1016" s="1"/>
  <c r="N4063"/>
  <c r="O4063" s="1"/>
  <c r="N4064"/>
  <c r="O4064" s="1"/>
  <c r="N2351"/>
  <c r="O2351" s="1"/>
  <c r="N2352"/>
  <c r="O2352" s="1"/>
  <c r="N4413"/>
  <c r="O4413" s="1"/>
  <c r="N4414"/>
  <c r="O4414" s="1"/>
  <c r="N4415"/>
  <c r="O4415" s="1"/>
  <c r="N4065"/>
  <c r="O4065" s="1"/>
  <c r="N1017"/>
  <c r="O1017" s="1"/>
  <c r="N666"/>
  <c r="O666" s="1"/>
  <c r="N667"/>
  <c r="O667" s="1"/>
  <c r="N3126"/>
  <c r="O3126" s="1"/>
  <c r="N3127"/>
  <c r="O3127" s="1"/>
  <c r="N4066"/>
  <c r="O4066" s="1"/>
  <c r="N4067"/>
  <c r="O4067" s="1"/>
  <c r="N1018"/>
  <c r="O1018" s="1"/>
  <c r="N1019"/>
  <c r="O1019" s="1"/>
  <c r="N1020"/>
  <c r="O1020" s="1"/>
  <c r="N1021"/>
  <c r="O1021" s="1"/>
  <c r="N1022"/>
  <c r="O1022" s="1"/>
  <c r="N1023"/>
  <c r="O1023" s="1"/>
  <c r="N4068"/>
  <c r="O4068" s="1"/>
  <c r="N1024"/>
  <c r="O1024" s="1"/>
  <c r="N1025"/>
  <c r="O1025" s="1"/>
  <c r="N4707"/>
  <c r="O4707" s="1"/>
  <c r="N4708"/>
  <c r="O4708" s="1"/>
  <c r="N1026"/>
  <c r="O1026" s="1"/>
  <c r="N1027"/>
  <c r="O1027" s="1"/>
  <c r="N4865"/>
  <c r="O4865" s="1"/>
  <c r="N690"/>
  <c r="O690" s="1"/>
  <c r="N691"/>
  <c r="O691" s="1"/>
  <c r="N4416"/>
  <c r="O4416" s="1"/>
  <c r="N4354"/>
  <c r="O4354" s="1"/>
  <c r="N4355"/>
  <c r="O4355" s="1"/>
  <c r="N4417"/>
  <c r="O4417" s="1"/>
  <c r="N4356"/>
  <c r="O4356" s="1"/>
  <c r="N4357"/>
  <c r="O4357" s="1"/>
  <c r="N4709"/>
  <c r="O4709" s="1"/>
  <c r="N4662"/>
  <c r="O4662" s="1"/>
  <c r="N4663"/>
  <c r="O4663" s="1"/>
  <c r="N1028"/>
  <c r="O1028" s="1"/>
  <c r="N668"/>
  <c r="O668" s="1"/>
  <c r="N669"/>
  <c r="O669" s="1"/>
  <c r="N4069"/>
  <c r="O4069" s="1"/>
  <c r="N4070"/>
  <c r="O4070" s="1"/>
  <c r="N4071"/>
  <c r="O4071" s="1"/>
  <c r="N3070"/>
  <c r="O3070" s="1"/>
  <c r="N3071"/>
  <c r="O3071" s="1"/>
  <c r="N1029"/>
  <c r="O1029" s="1"/>
  <c r="N1030"/>
  <c r="O1030" s="1"/>
  <c r="N3072"/>
  <c r="O3072" s="1"/>
  <c r="N3073"/>
  <c r="O3073" s="1"/>
  <c r="N4194"/>
  <c r="O4194" s="1"/>
  <c r="N4072"/>
  <c r="O4072" s="1"/>
  <c r="N4008"/>
  <c r="O4008" s="1"/>
  <c r="N4009"/>
  <c r="O4009" s="1"/>
  <c r="N2353"/>
  <c r="O2353" s="1"/>
  <c r="N2343"/>
  <c r="O2343" s="1"/>
  <c r="N1829"/>
  <c r="O1829" s="1"/>
  <c r="N1830"/>
  <c r="O1830" s="1"/>
  <c r="N3794"/>
  <c r="O3794" s="1"/>
  <c r="N3795"/>
  <c r="O3795" s="1"/>
  <c r="N5063"/>
  <c r="O5063" s="1"/>
  <c r="N5064"/>
  <c r="O5064" s="1"/>
  <c r="N1031"/>
  <c r="O1031" s="1"/>
  <c r="N1032"/>
  <c r="O1032" s="1"/>
  <c r="N2844"/>
  <c r="O2844" s="1"/>
  <c r="N4306"/>
  <c r="O4306" s="1"/>
  <c r="N4307"/>
  <c r="O4307" s="1"/>
  <c r="N2607"/>
  <c r="O2607" s="1"/>
  <c r="N4866"/>
  <c r="O4866" s="1"/>
  <c r="N4867"/>
  <c r="O4867" s="1"/>
  <c r="N2793"/>
  <c r="O2793" s="1"/>
  <c r="N2794"/>
  <c r="O2794" s="1"/>
  <c r="N1033"/>
  <c r="O1033" s="1"/>
  <c r="N1034"/>
  <c r="O1034" s="1"/>
  <c r="N670"/>
  <c r="O670" s="1"/>
  <c r="N671"/>
  <c r="O671" s="1"/>
  <c r="N1035"/>
  <c r="O1035" s="1"/>
  <c r="N672"/>
  <c r="O672" s="1"/>
  <c r="N673"/>
  <c r="O673" s="1"/>
  <c r="N1036"/>
  <c r="O1036" s="1"/>
  <c r="N674"/>
  <c r="O674" s="1"/>
  <c r="N675"/>
  <c r="O675" s="1"/>
  <c r="N1037"/>
  <c r="O1037" s="1"/>
  <c r="N4710"/>
  <c r="O4710" s="1"/>
  <c r="N4648"/>
  <c r="O4648" s="1"/>
  <c r="N1038"/>
  <c r="O1038" s="1"/>
  <c r="N4073"/>
  <c r="O4073" s="1"/>
  <c r="N4074"/>
  <c r="O4074" s="1"/>
  <c r="N4075"/>
  <c r="O4075" s="1"/>
  <c r="N4076"/>
  <c r="O4076" s="1"/>
  <c r="N4077"/>
  <c r="O4077" s="1"/>
  <c r="N5027"/>
  <c r="O5027" s="1"/>
  <c r="N5028"/>
  <c r="O5028" s="1"/>
  <c r="N4308"/>
  <c r="O4308" s="1"/>
  <c r="N4309"/>
  <c r="O4309" s="1"/>
  <c r="N4310"/>
  <c r="O4310" s="1"/>
  <c r="N2927"/>
  <c r="O2927" s="1"/>
  <c r="N4078"/>
  <c r="O4078" s="1"/>
  <c r="N3796"/>
  <c r="O3796" s="1"/>
  <c r="N3705"/>
  <c r="O3705" s="1"/>
  <c r="N3706"/>
  <c r="O3706" s="1"/>
  <c r="N3797"/>
  <c r="O3797" s="1"/>
  <c r="N3798"/>
  <c r="O3798" s="1"/>
  <c r="N3799"/>
  <c r="O3799" s="1"/>
  <c r="N4079"/>
  <c r="O4079" s="1"/>
  <c r="N4080"/>
  <c r="O4080" s="1"/>
  <c r="N4081"/>
  <c r="O4081" s="1"/>
  <c r="N3470"/>
  <c r="O3470" s="1"/>
  <c r="N3402"/>
  <c r="O3402" s="1"/>
  <c r="N3388"/>
  <c r="O3388" s="1"/>
  <c r="N3389"/>
  <c r="O3389" s="1"/>
  <c r="N3403"/>
  <c r="O3403" s="1"/>
  <c r="N1039"/>
  <c r="O1039" s="1"/>
  <c r="N1040"/>
  <c r="O1040" s="1"/>
  <c r="N1041"/>
  <c r="O1041" s="1"/>
  <c r="N558"/>
  <c r="O558" s="1"/>
  <c r="N4082"/>
  <c r="O4082" s="1"/>
  <c r="N4083"/>
  <c r="O4083" s="1"/>
  <c r="N4084"/>
  <c r="O4084" s="1"/>
  <c r="N4085"/>
  <c r="O4085" s="1"/>
  <c r="N1042"/>
  <c r="O1042" s="1"/>
  <c r="N1043"/>
  <c r="O1043" s="1"/>
  <c r="N4418"/>
  <c r="O4418" s="1"/>
  <c r="N4711"/>
  <c r="O4711" s="1"/>
  <c r="N4712"/>
  <c r="O4712" s="1"/>
  <c r="N4713"/>
  <c r="O4713" s="1"/>
  <c r="N4714"/>
  <c r="O4714" s="1"/>
  <c r="N3551"/>
  <c r="O3551" s="1"/>
  <c r="N3552"/>
  <c r="O3552" s="1"/>
  <c r="N3317"/>
  <c r="O3317" s="1"/>
  <c r="N2366"/>
  <c r="O2366" s="1"/>
  <c r="N3937"/>
  <c r="O3937" s="1"/>
  <c r="N3876"/>
  <c r="O3876" s="1"/>
  <c r="N3877"/>
  <c r="O3877" s="1"/>
  <c r="N3938"/>
  <c r="O3938" s="1"/>
  <c r="N3878"/>
  <c r="O3878" s="1"/>
  <c r="N3879"/>
  <c r="O3879" s="1"/>
  <c r="N2928"/>
  <c r="O2928" s="1"/>
  <c r="N2929"/>
  <c r="O2929" s="1"/>
  <c r="N5029"/>
  <c r="O5029" s="1"/>
  <c r="N5030"/>
  <c r="O5030" s="1"/>
  <c r="N4311"/>
  <c r="O4311" s="1"/>
  <c r="N4247"/>
  <c r="O4247" s="1"/>
  <c r="N4248"/>
  <c r="O4248" s="1"/>
  <c r="N4312"/>
  <c r="O4312" s="1"/>
  <c r="N4249"/>
  <c r="O4249" s="1"/>
  <c r="N4250"/>
  <c r="O4250" s="1"/>
  <c r="N1044"/>
  <c r="O1044" s="1"/>
  <c r="N1045"/>
  <c r="O1045" s="1"/>
  <c r="N1046"/>
  <c r="O1046" s="1"/>
  <c r="N1047"/>
  <c r="O1047" s="1"/>
  <c r="N3800"/>
  <c r="O3800" s="1"/>
  <c r="N3801"/>
  <c r="O3801" s="1"/>
  <c r="N2675"/>
  <c r="O2675" s="1"/>
  <c r="N2676"/>
  <c r="O2676" s="1"/>
  <c r="N2677"/>
  <c r="O2677" s="1"/>
  <c r="N4086"/>
  <c r="O4086" s="1"/>
  <c r="N4087"/>
  <c r="O4087" s="1"/>
  <c r="N4715"/>
  <c r="O4715" s="1"/>
  <c r="N4716"/>
  <c r="O4716" s="1"/>
  <c r="N1048"/>
  <c r="O1048" s="1"/>
  <c r="N676"/>
  <c r="O676" s="1"/>
  <c r="N677"/>
  <c r="O677" s="1"/>
  <c r="N4419"/>
  <c r="O4419" s="1"/>
  <c r="N4420"/>
  <c r="O4420" s="1"/>
  <c r="N4421"/>
  <c r="O4421" s="1"/>
  <c r="N4422"/>
  <c r="O4422" s="1"/>
  <c r="N4423"/>
  <c r="O4423" s="1"/>
  <c r="N4313"/>
  <c r="O4313" s="1"/>
  <c r="N4314"/>
  <c r="O4314" s="1"/>
  <c r="N4914"/>
  <c r="O4914" s="1"/>
  <c r="N4915"/>
  <c r="O4915" s="1"/>
  <c r="N3380"/>
  <c r="O3380" s="1"/>
  <c r="N3381"/>
  <c r="O3381" s="1"/>
  <c r="N3382"/>
  <c r="O3382" s="1"/>
  <c r="N3383"/>
  <c r="O3383" s="1"/>
  <c r="N2738"/>
  <c r="O2738" s="1"/>
  <c r="N4195"/>
  <c r="O4195" s="1"/>
  <c r="N4196"/>
  <c r="O4196" s="1"/>
  <c r="N4197"/>
  <c r="O4197" s="1"/>
  <c r="N3939"/>
  <c r="O3939" s="1"/>
  <c r="N3940"/>
  <c r="O3940" s="1"/>
  <c r="N2168"/>
  <c r="O2168" s="1"/>
  <c r="N2169"/>
  <c r="O2169" s="1"/>
  <c r="N1049"/>
  <c r="O1049" s="1"/>
  <c r="N2930"/>
  <c r="O2930" s="1"/>
  <c r="N2909"/>
  <c r="O2909" s="1"/>
  <c r="N2910"/>
  <c r="O2910" s="1"/>
  <c r="N1050"/>
  <c r="O1050" s="1"/>
  <c r="N1051"/>
  <c r="O1051" s="1"/>
  <c r="N2146"/>
  <c r="O2146" s="1"/>
  <c r="N3802"/>
  <c r="O3802" s="1"/>
  <c r="N3707"/>
  <c r="O3707" s="1"/>
  <c r="N3708"/>
  <c r="O3708" s="1"/>
  <c r="N3803"/>
  <c r="O3803" s="1"/>
  <c r="N3709"/>
  <c r="O3709" s="1"/>
  <c r="N3710"/>
  <c r="O3710" s="1"/>
  <c r="N4088"/>
  <c r="O4088" s="1"/>
  <c r="N4089"/>
  <c r="O4089" s="1"/>
  <c r="N4315"/>
  <c r="O4315" s="1"/>
  <c r="N4251"/>
  <c r="O4251" s="1"/>
  <c r="N4252"/>
  <c r="O4252" s="1"/>
  <c r="N4316"/>
  <c r="O4316" s="1"/>
  <c r="N4253"/>
  <c r="O4253" s="1"/>
  <c r="N4254"/>
  <c r="O4254" s="1"/>
  <c r="N1052"/>
  <c r="O1052" s="1"/>
  <c r="N3337"/>
  <c r="O3337" s="1"/>
  <c r="N3804"/>
  <c r="O3804" s="1"/>
  <c r="N3805"/>
  <c r="O3805" s="1"/>
  <c r="N4317"/>
  <c r="O4317" s="1"/>
  <c r="N4318"/>
  <c r="O4318" s="1"/>
  <c r="N4319"/>
  <c r="O4319" s="1"/>
  <c r="N4235"/>
  <c r="O4235" s="1"/>
  <c r="N4236"/>
  <c r="O4236" s="1"/>
  <c r="N4320"/>
  <c r="O4320" s="1"/>
  <c r="N4321"/>
  <c r="O4321" s="1"/>
  <c r="N4322"/>
  <c r="O4322" s="1"/>
  <c r="N4237"/>
  <c r="O4237" s="1"/>
  <c r="N4238"/>
  <c r="O4238" s="1"/>
  <c r="N4717"/>
  <c r="O4717" s="1"/>
  <c r="N4664"/>
  <c r="O4664" s="1"/>
  <c r="N4665"/>
  <c r="O4665" s="1"/>
  <c r="N4718"/>
  <c r="O4718" s="1"/>
  <c r="N4666"/>
  <c r="O4666" s="1"/>
  <c r="N4667"/>
  <c r="O4667" s="1"/>
  <c r="N1053"/>
  <c r="O1053" s="1"/>
  <c r="N1054"/>
  <c r="O1054" s="1"/>
  <c r="N1055"/>
  <c r="O1055" s="1"/>
  <c r="N1056"/>
  <c r="O1056" s="1"/>
  <c r="N4198"/>
  <c r="O4198" s="1"/>
  <c r="N3806"/>
  <c r="O3806" s="1"/>
  <c r="N3807"/>
  <c r="O3807" s="1"/>
  <c r="N2354"/>
  <c r="O2354" s="1"/>
  <c r="N1057"/>
  <c r="O1057" s="1"/>
  <c r="N3941"/>
  <c r="O3941" s="1"/>
  <c r="N3942"/>
  <c r="O3942" s="1"/>
  <c r="N3943"/>
  <c r="O3943" s="1"/>
  <c r="N1058"/>
  <c r="O1058" s="1"/>
  <c r="N1059"/>
  <c r="O1059" s="1"/>
  <c r="N1915"/>
  <c r="O1915" s="1"/>
  <c r="N1898"/>
  <c r="O1898" s="1"/>
  <c r="N1899"/>
  <c r="O1899" s="1"/>
  <c r="N1916"/>
  <c r="O1916" s="1"/>
  <c r="N1900"/>
  <c r="O1900" s="1"/>
  <c r="N1901"/>
  <c r="O1901" s="1"/>
  <c r="N1060"/>
  <c r="O1060" s="1"/>
  <c r="N1061"/>
  <c r="O1061" s="1"/>
  <c r="N1062"/>
  <c r="O1062" s="1"/>
  <c r="N559"/>
  <c r="O559" s="1"/>
  <c r="N560"/>
  <c r="O560" s="1"/>
  <c r="N561"/>
  <c r="O561" s="1"/>
  <c r="N562"/>
  <c r="O562" s="1"/>
  <c r="N1063"/>
  <c r="O1063" s="1"/>
  <c r="N1064"/>
  <c r="O1064" s="1"/>
  <c r="N1065"/>
  <c r="O1065" s="1"/>
  <c r="N4424"/>
  <c r="O4424" s="1"/>
  <c r="N4425"/>
  <c r="O4425" s="1"/>
  <c r="N4426"/>
  <c r="O4426" s="1"/>
  <c r="N4427"/>
  <c r="O4427" s="1"/>
  <c r="N4428"/>
  <c r="O4428" s="1"/>
  <c r="N4429"/>
  <c r="O4429" s="1"/>
  <c r="N3074"/>
  <c r="O3074" s="1"/>
  <c r="N3075"/>
  <c r="O3075" s="1"/>
  <c r="N3076"/>
  <c r="O3076" s="1"/>
  <c r="N2216"/>
  <c r="O2216" s="1"/>
  <c r="N1066"/>
  <c r="O1066" s="1"/>
  <c r="N1067"/>
  <c r="O1067" s="1"/>
  <c r="N3448"/>
  <c r="O3448" s="1"/>
  <c r="N3449"/>
  <c r="O3449" s="1"/>
  <c r="N3944"/>
  <c r="O3944" s="1"/>
  <c r="N3880"/>
  <c r="O3880" s="1"/>
  <c r="N3881"/>
  <c r="O3881" s="1"/>
  <c r="N3945"/>
  <c r="O3945" s="1"/>
  <c r="N3882"/>
  <c r="O3882" s="1"/>
  <c r="N3883"/>
  <c r="O3883" s="1"/>
  <c r="N1068"/>
  <c r="O1068" s="1"/>
  <c r="N1069"/>
  <c r="O1069" s="1"/>
  <c r="N3318"/>
  <c r="O3318" s="1"/>
  <c r="N3219"/>
  <c r="O3219" s="1"/>
  <c r="N4719"/>
  <c r="O4719" s="1"/>
  <c r="N4430"/>
  <c r="O4430" s="1"/>
  <c r="N4431"/>
  <c r="O4431" s="1"/>
  <c r="N4720"/>
  <c r="O4720" s="1"/>
  <c r="N2338"/>
  <c r="O2338" s="1"/>
  <c r="N2339"/>
  <c r="O2339" s="1"/>
  <c r="N2340"/>
  <c r="O2340" s="1"/>
  <c r="N1070"/>
  <c r="O1070" s="1"/>
  <c r="N4721"/>
  <c r="O4721" s="1"/>
  <c r="N1071"/>
  <c r="O1071" s="1"/>
  <c r="N1072"/>
  <c r="O1072" s="1"/>
  <c r="N4868"/>
  <c r="O4868" s="1"/>
  <c r="N4869"/>
  <c r="O4869" s="1"/>
  <c r="N3026"/>
  <c r="O3026" s="1"/>
  <c r="N3027"/>
  <c r="O3027" s="1"/>
  <c r="N3028"/>
  <c r="O3028" s="1"/>
  <c r="N1073"/>
  <c r="O1073" s="1"/>
  <c r="N3220"/>
  <c r="O3220" s="1"/>
  <c r="N3204"/>
  <c r="O3204" s="1"/>
  <c r="N3205"/>
  <c r="O3205" s="1"/>
  <c r="N3221"/>
  <c r="O3221" s="1"/>
  <c r="N3206"/>
  <c r="O3206" s="1"/>
  <c r="N3207"/>
  <c r="O3207" s="1"/>
  <c r="N3404"/>
  <c r="O3404" s="1"/>
  <c r="N2035"/>
  <c r="O2035" s="1"/>
  <c r="N2036"/>
  <c r="O2036" s="1"/>
  <c r="N1074"/>
  <c r="O1074" s="1"/>
  <c r="N1075"/>
  <c r="O1075" s="1"/>
  <c r="N1076"/>
  <c r="O1076" s="1"/>
  <c r="N1077"/>
  <c r="O1077" s="1"/>
  <c r="N1078"/>
  <c r="O1078" s="1"/>
  <c r="N1079"/>
  <c r="O1079" s="1"/>
  <c r="N4432"/>
  <c r="O4432" s="1"/>
  <c r="N4433"/>
  <c r="O4433" s="1"/>
  <c r="N1080"/>
  <c r="O1080" s="1"/>
  <c r="N678"/>
  <c r="O678" s="1"/>
  <c r="N679"/>
  <c r="O679" s="1"/>
  <c r="N1081"/>
  <c r="O1081" s="1"/>
  <c r="N680"/>
  <c r="O680" s="1"/>
  <c r="N681"/>
  <c r="O681" s="1"/>
  <c r="N2341"/>
  <c r="O2341" s="1"/>
  <c r="N4722"/>
  <c r="O4722" s="1"/>
  <c r="N4199"/>
  <c r="O4199" s="1"/>
  <c r="N4200"/>
  <c r="O4200" s="1"/>
  <c r="N3808"/>
  <c r="O3808" s="1"/>
  <c r="N3128"/>
  <c r="O3128" s="1"/>
  <c r="N3129"/>
  <c r="O3129" s="1"/>
  <c r="N3853"/>
  <c r="O3853" s="1"/>
  <c r="N1082"/>
  <c r="O1082" s="1"/>
  <c r="N1083"/>
  <c r="O1083" s="1"/>
  <c r="N2488"/>
  <c r="O2488" s="1"/>
  <c r="N2489"/>
  <c r="O2489" s="1"/>
  <c r="N4434"/>
  <c r="O4434" s="1"/>
  <c r="N4540"/>
  <c r="O4540" s="1"/>
  <c r="N4541"/>
  <c r="O4541" s="1"/>
  <c r="N2098"/>
  <c r="O2098" s="1"/>
  <c r="N2099"/>
  <c r="O2099" s="1"/>
  <c r="N3553"/>
  <c r="O3553" s="1"/>
  <c r="N3194"/>
  <c r="O3194" s="1"/>
  <c r="N2490"/>
  <c r="O2490" s="1"/>
  <c r="N4870"/>
  <c r="O4870" s="1"/>
  <c r="N4090"/>
  <c r="O4090" s="1"/>
  <c r="N4091"/>
  <c r="O4091" s="1"/>
  <c r="N3920"/>
  <c r="O3920" s="1"/>
  <c r="N4947"/>
  <c r="O4947" s="1"/>
  <c r="N1084"/>
  <c r="O1084" s="1"/>
  <c r="N1085"/>
  <c r="O1085" s="1"/>
  <c r="N1086"/>
  <c r="O1086" s="1"/>
  <c r="N4542"/>
  <c r="O4542" s="1"/>
  <c r="N4543"/>
  <c r="O4543" s="1"/>
  <c r="N3185"/>
  <c r="O3185" s="1"/>
  <c r="N3153"/>
  <c r="O3153" s="1"/>
  <c r="N3154"/>
  <c r="O3154" s="1"/>
  <c r="N1087"/>
  <c r="O1087" s="1"/>
  <c r="N1088"/>
  <c r="O1088" s="1"/>
  <c r="N682"/>
  <c r="O682" s="1"/>
  <c r="N683"/>
  <c r="O683" s="1"/>
  <c r="N1089"/>
  <c r="O1089" s="1"/>
  <c r="N563"/>
  <c r="O563" s="1"/>
  <c r="N564"/>
  <c r="O564" s="1"/>
  <c r="N1090"/>
  <c r="O1090" s="1"/>
  <c r="N1091"/>
  <c r="O1091" s="1"/>
  <c r="N684"/>
  <c r="O684" s="1"/>
  <c r="N685"/>
  <c r="O685" s="1"/>
  <c r="N1092"/>
  <c r="O1092" s="1"/>
  <c r="N4801"/>
  <c r="O4801" s="1"/>
  <c r="N4802"/>
  <c r="O4802" s="1"/>
  <c r="N4435"/>
  <c r="O4435" s="1"/>
  <c r="N565"/>
  <c r="O565" s="1"/>
  <c r="N1093"/>
  <c r="O1093" s="1"/>
  <c r="N1094"/>
  <c r="O1094" s="1"/>
  <c r="N4948"/>
  <c r="O4948" s="1"/>
  <c r="N4949"/>
  <c r="O4949" s="1"/>
  <c r="N4436"/>
  <c r="O4436" s="1"/>
  <c r="N4950"/>
  <c r="O4950" s="1"/>
  <c r="N4951"/>
  <c r="O4951" s="1"/>
  <c r="N4952"/>
  <c r="O4952" s="1"/>
  <c r="N4953"/>
  <c r="O4953" s="1"/>
  <c r="N4437"/>
  <c r="O4437" s="1"/>
  <c r="N4438"/>
  <c r="O4438" s="1"/>
  <c r="N3809"/>
  <c r="O3809" s="1"/>
  <c r="N3810"/>
  <c r="O3810" s="1"/>
  <c r="N3711"/>
  <c r="O3711" s="1"/>
  <c r="N3712"/>
  <c r="O3712" s="1"/>
  <c r="N4439"/>
  <c r="O4439" s="1"/>
  <c r="N4544"/>
  <c r="O4544" s="1"/>
  <c r="N4545"/>
  <c r="O4545" s="1"/>
  <c r="N2777"/>
  <c r="O2777" s="1"/>
  <c r="N4723"/>
  <c r="O4723" s="1"/>
  <c r="N4668"/>
  <c r="O4668" s="1"/>
  <c r="N4669"/>
  <c r="O4669" s="1"/>
  <c r="N4724"/>
  <c r="O4724" s="1"/>
  <c r="N4725"/>
  <c r="O4725" s="1"/>
  <c r="N1095"/>
  <c r="O1095" s="1"/>
  <c r="N1096"/>
  <c r="O1096" s="1"/>
  <c r="N1097"/>
  <c r="O1097" s="1"/>
  <c r="N2367"/>
  <c r="O2367" s="1"/>
  <c r="N1098"/>
  <c r="O1098" s="1"/>
  <c r="N1099"/>
  <c r="O1099" s="1"/>
  <c r="N1100"/>
  <c r="O1100" s="1"/>
  <c r="N4046"/>
  <c r="O4046" s="1"/>
  <c r="N1101"/>
  <c r="O1101" s="1"/>
  <c r="N3946"/>
  <c r="O3946" s="1"/>
  <c r="N3947"/>
  <c r="O3947" s="1"/>
  <c r="N3278"/>
  <c r="O3278" s="1"/>
  <c r="N3197"/>
  <c r="O3197" s="1"/>
  <c r="N1102"/>
  <c r="O1102" s="1"/>
  <c r="J4382" l="1"/>
  <c r="K4382"/>
  <c r="L4382" s="1"/>
  <c r="N4382"/>
  <c r="O4382" s="1"/>
  <c r="I19"/>
  <c r="J5806" l="1"/>
  <c r="J5807"/>
  <c r="J5504"/>
  <c r="J2724"/>
  <c r="J2643"/>
  <c r="J285"/>
  <c r="J286"/>
  <c r="J295"/>
  <c r="J3554"/>
  <c r="J3555"/>
  <c r="J4440"/>
  <c r="J3190"/>
  <c r="J3191"/>
  <c r="J3192"/>
  <c r="J5022"/>
  <c r="J5023"/>
  <c r="J5031"/>
  <c r="J5024"/>
  <c r="J5025"/>
  <c r="J5032"/>
  <c r="J6372"/>
  <c r="J3638"/>
  <c r="J3639"/>
  <c r="J3640"/>
  <c r="J513"/>
  <c r="J2795"/>
  <c r="J2796"/>
  <c r="J2797"/>
  <c r="J2608"/>
  <c r="J2609"/>
  <c r="J4358"/>
  <c r="J4359"/>
  <c r="J4441"/>
  <c r="J4360"/>
  <c r="J4361"/>
  <c r="J4442"/>
  <c r="J3319"/>
  <c r="J6373"/>
  <c r="J4726"/>
  <c r="J4727"/>
  <c r="J2666"/>
  <c r="J4728"/>
  <c r="J4729"/>
  <c r="J5097"/>
  <c r="J4443"/>
  <c r="J4444"/>
  <c r="J394"/>
  <c r="J6366"/>
  <c r="J6367"/>
  <c r="J4445"/>
  <c r="J4446"/>
  <c r="J308"/>
  <c r="J309"/>
  <c r="J2435"/>
  <c r="J2436"/>
  <c r="J5033"/>
  <c r="J5034"/>
  <c r="J4201"/>
  <c r="J4546"/>
  <c r="J4547"/>
  <c r="J4548"/>
  <c r="J5065"/>
  <c r="J5066"/>
  <c r="J5067"/>
  <c r="J4362"/>
  <c r="J4363"/>
  <c r="J4447"/>
  <c r="J4364"/>
  <c r="J4365"/>
  <c r="J4448"/>
  <c r="J4255"/>
  <c r="J4256"/>
  <c r="J4323"/>
  <c r="J3353"/>
  <c r="J3354"/>
  <c r="J4730"/>
  <c r="J6374"/>
  <c r="J2370"/>
  <c r="J2371"/>
  <c r="J2384"/>
  <c r="J2372"/>
  <c r="J2373"/>
  <c r="J2385"/>
  <c r="J3811"/>
  <c r="J3812"/>
  <c r="J2855"/>
  <c r="J2856"/>
  <c r="J2861"/>
  <c r="J2857"/>
  <c r="J2858"/>
  <c r="J2862"/>
  <c r="J4010"/>
  <c r="J4011"/>
  <c r="J4092"/>
  <c r="J3813"/>
  <c r="J3814"/>
  <c r="J6375"/>
  <c r="J382"/>
  <c r="J6368"/>
  <c r="J6369"/>
  <c r="J6376"/>
  <c r="J6377"/>
  <c r="J6378"/>
  <c r="J4954"/>
  <c r="J4012"/>
  <c r="J4013"/>
  <c r="J4093"/>
  <c r="J4014"/>
  <c r="J4015"/>
  <c r="J4094"/>
  <c r="J4549"/>
  <c r="J1431"/>
  <c r="J1432"/>
  <c r="J6379"/>
  <c r="J4366"/>
  <c r="J4367"/>
  <c r="J4449"/>
  <c r="J6380"/>
  <c r="J6381"/>
  <c r="J5576"/>
  <c r="J5577"/>
  <c r="J6382"/>
  <c r="J5578"/>
  <c r="J5579"/>
  <c r="J6383"/>
  <c r="J5580"/>
  <c r="J5581"/>
  <c r="J6384"/>
  <c r="J5582"/>
  <c r="J5583"/>
  <c r="J6385"/>
  <c r="J4324"/>
  <c r="J4325"/>
  <c r="J2845"/>
  <c r="J2846"/>
  <c r="J2847"/>
  <c r="J2812"/>
  <c r="J2848"/>
  <c r="J3677"/>
  <c r="J3713"/>
  <c r="J3714"/>
  <c r="J3815"/>
  <c r="J3715"/>
  <c r="J3716"/>
  <c r="J3816"/>
  <c r="J2896"/>
  <c r="J2897"/>
  <c r="J6386"/>
  <c r="J6387"/>
  <c r="J6388"/>
  <c r="J5584"/>
  <c r="J5585"/>
  <c r="J6389"/>
  <c r="J4731"/>
  <c r="J4732"/>
  <c r="J6390"/>
  <c r="J6391"/>
  <c r="J6392"/>
  <c r="J6393"/>
  <c r="J6394"/>
  <c r="J6395"/>
  <c r="J6396"/>
  <c r="J3130"/>
  <c r="J4920"/>
  <c r="J4921"/>
  <c r="J4955"/>
  <c r="J4922"/>
  <c r="J4923"/>
  <c r="J4956"/>
  <c r="J4095"/>
  <c r="J4096"/>
  <c r="J4957"/>
  <c r="J4958"/>
  <c r="J4871"/>
  <c r="J4959"/>
  <c r="J4960"/>
  <c r="J4961"/>
  <c r="J6397"/>
  <c r="J6398"/>
  <c r="J4326"/>
  <c r="J4327"/>
  <c r="J3817"/>
  <c r="J1350"/>
  <c r="J3948"/>
  <c r="J2911"/>
  <c r="J2912"/>
  <c r="J2931"/>
  <c r="J3949"/>
  <c r="J6399"/>
  <c r="J6400"/>
  <c r="J3950"/>
  <c r="J3951"/>
  <c r="J3884"/>
  <c r="J3885"/>
  <c r="J3952"/>
  <c r="J3886"/>
  <c r="J3887"/>
  <c r="J3953"/>
  <c r="J2552"/>
  <c r="J2553"/>
  <c r="J2199"/>
  <c r="J6401"/>
  <c r="J6402"/>
  <c r="J6403"/>
  <c r="J2575"/>
  <c r="J2576"/>
  <c r="J2577"/>
  <c r="J5068"/>
  <c r="J4450"/>
  <c r="J4451"/>
  <c r="J4452"/>
  <c r="J6404"/>
  <c r="J2849"/>
  <c r="J2850"/>
  <c r="J514"/>
  <c r="J1413"/>
  <c r="J1414"/>
  <c r="J1433"/>
  <c r="J2500"/>
  <c r="J2501"/>
  <c r="J2510"/>
  <c r="J2502"/>
  <c r="J2503"/>
  <c r="J2511"/>
  <c r="J6405"/>
  <c r="J5120"/>
  <c r="J5121"/>
  <c r="J5124"/>
  <c r="J5122"/>
  <c r="J5123"/>
  <c r="J5125"/>
  <c r="J6406"/>
  <c r="J6407"/>
  <c r="J3006"/>
  <c r="J450"/>
  <c r="J459"/>
  <c r="J460"/>
  <c r="J5586"/>
  <c r="J5587"/>
  <c r="J6408"/>
  <c r="J5588"/>
  <c r="J5589"/>
  <c r="J6409"/>
  <c r="J4550"/>
  <c r="J2932"/>
  <c r="J2933"/>
  <c r="J4551"/>
  <c r="J4552"/>
  <c r="J5590"/>
  <c r="J5591"/>
  <c r="J6410"/>
  <c r="J5592"/>
  <c r="J5593"/>
  <c r="J6411"/>
  <c r="J6412"/>
  <c r="J5594"/>
  <c r="J5595"/>
  <c r="J6413"/>
  <c r="J5596"/>
  <c r="J5597"/>
  <c r="J6414"/>
  <c r="J2457"/>
  <c r="J2458"/>
  <c r="J6415"/>
  <c r="J3641"/>
  <c r="J6416"/>
  <c r="J6417"/>
  <c r="J51"/>
  <c r="J52"/>
  <c r="J257"/>
  <c r="J258"/>
  <c r="J259"/>
  <c r="J165"/>
  <c r="J166"/>
  <c r="J4962"/>
  <c r="J4733"/>
  <c r="J4734"/>
  <c r="J4735"/>
  <c r="J3818"/>
  <c r="J3819"/>
  <c r="J3820"/>
  <c r="J3821"/>
  <c r="J3822"/>
  <c r="J3823"/>
  <c r="J2739"/>
  <c r="J4202"/>
  <c r="J4203"/>
  <c r="J4204"/>
  <c r="J4205"/>
  <c r="J4206"/>
  <c r="J4207"/>
  <c r="J2725"/>
  <c r="J4346"/>
  <c r="J2342"/>
  <c r="J2314"/>
  <c r="J4513"/>
  <c r="J4514"/>
  <c r="J4553"/>
  <c r="J4554"/>
  <c r="J4555"/>
  <c r="J4515"/>
  <c r="J4516"/>
  <c r="J4556"/>
  <c r="J4517"/>
  <c r="J4518"/>
  <c r="J4557"/>
  <c r="J4558"/>
  <c r="J6418"/>
  <c r="J6419"/>
  <c r="J6420"/>
  <c r="J6421"/>
  <c r="J6422"/>
  <c r="J2217"/>
  <c r="J4453"/>
  <c r="J6423"/>
  <c r="J4347"/>
  <c r="J6424"/>
  <c r="J6425"/>
  <c r="J6426"/>
  <c r="J6427"/>
  <c r="J4454"/>
  <c r="J4455"/>
  <c r="J2315"/>
  <c r="J4559"/>
  <c r="J4456"/>
  <c r="J4736"/>
  <c r="J4737"/>
  <c r="J6428"/>
  <c r="J4560"/>
  <c r="J2953"/>
  <c r="J6370"/>
  <c r="J2053"/>
  <c r="J2054"/>
  <c r="J4738"/>
  <c r="J4739"/>
  <c r="J3824"/>
  <c r="J3825"/>
  <c r="J6429"/>
  <c r="J6430"/>
  <c r="J3225"/>
  <c r="J3226"/>
  <c r="J3227"/>
  <c r="J3228"/>
  <c r="J3229"/>
  <c r="J3678"/>
  <c r="J3679"/>
  <c r="J3680"/>
  <c r="J3826"/>
  <c r="J3827"/>
  <c r="J3828"/>
  <c r="J3829"/>
  <c r="J4257"/>
  <c r="J4258"/>
  <c r="J4328"/>
  <c r="J4259"/>
  <c r="J4260"/>
  <c r="J4329"/>
  <c r="J4152"/>
  <c r="J4153"/>
  <c r="J4208"/>
  <c r="J4154"/>
  <c r="J4155"/>
  <c r="J4209"/>
  <c r="J4803"/>
  <c r="J6431"/>
  <c r="J3343"/>
  <c r="J4457"/>
  <c r="J4458"/>
  <c r="J5505"/>
  <c r="J5506"/>
  <c r="J6432"/>
  <c r="J6433"/>
  <c r="J4804"/>
  <c r="J4097"/>
  <c r="J6371"/>
  <c r="J4156"/>
  <c r="J4157"/>
  <c r="J4210"/>
  <c r="J4158"/>
  <c r="J4159"/>
  <c r="J4211"/>
  <c r="J461"/>
  <c r="J462"/>
  <c r="J2863"/>
  <c r="J2864"/>
  <c r="J6434"/>
  <c r="J6435"/>
  <c r="J6436"/>
  <c r="J6437"/>
  <c r="J6438"/>
  <c r="J6439"/>
  <c r="K5806"/>
  <c r="L5806" s="1"/>
  <c r="K5807"/>
  <c r="L5807" s="1"/>
  <c r="K5504"/>
  <c r="L5504" s="1"/>
  <c r="K2724"/>
  <c r="L2724" s="1"/>
  <c r="K2643"/>
  <c r="L2643" s="1"/>
  <c r="K285"/>
  <c r="L285" s="1"/>
  <c r="K286"/>
  <c r="L286" s="1"/>
  <c r="K295"/>
  <c r="L295" s="1"/>
  <c r="K3554"/>
  <c r="L3554" s="1"/>
  <c r="K3555"/>
  <c r="L3555" s="1"/>
  <c r="K4440"/>
  <c r="L4440" s="1"/>
  <c r="K3190"/>
  <c r="L3190" s="1"/>
  <c r="K3191"/>
  <c r="L3191" s="1"/>
  <c r="K3192"/>
  <c r="L3192" s="1"/>
  <c r="K5022"/>
  <c r="L5022" s="1"/>
  <c r="K5023"/>
  <c r="L5023" s="1"/>
  <c r="K5031"/>
  <c r="L5031" s="1"/>
  <c r="K5024"/>
  <c r="L5024" s="1"/>
  <c r="K5025"/>
  <c r="L5025" s="1"/>
  <c r="K5032"/>
  <c r="L5032" s="1"/>
  <c r="K6372"/>
  <c r="L6372" s="1"/>
  <c r="K3638"/>
  <c r="L3638" s="1"/>
  <c r="K3639"/>
  <c r="L3639" s="1"/>
  <c r="K3640"/>
  <c r="L3640" s="1"/>
  <c r="K513"/>
  <c r="L513" s="1"/>
  <c r="K2795"/>
  <c r="L2795" s="1"/>
  <c r="K2796"/>
  <c r="L2796" s="1"/>
  <c r="K2797"/>
  <c r="L2797" s="1"/>
  <c r="K2608"/>
  <c r="L2608" s="1"/>
  <c r="K2609"/>
  <c r="L2609" s="1"/>
  <c r="K4358"/>
  <c r="L4358" s="1"/>
  <c r="K4359"/>
  <c r="L4359" s="1"/>
  <c r="K4441"/>
  <c r="L4441" s="1"/>
  <c r="K4360"/>
  <c r="L4360" s="1"/>
  <c r="K4361"/>
  <c r="L4361" s="1"/>
  <c r="K4442"/>
  <c r="L4442" s="1"/>
  <c r="K3319"/>
  <c r="L3319" s="1"/>
  <c r="K6373"/>
  <c r="L6373" s="1"/>
  <c r="K4726"/>
  <c r="L4726" s="1"/>
  <c r="K4727"/>
  <c r="L4727" s="1"/>
  <c r="K2666"/>
  <c r="L2666" s="1"/>
  <c r="K4728"/>
  <c r="L4728" s="1"/>
  <c r="K4729"/>
  <c r="L4729" s="1"/>
  <c r="K5097"/>
  <c r="L5097" s="1"/>
  <c r="K4443"/>
  <c r="L4443" s="1"/>
  <c r="K4444"/>
  <c r="L4444" s="1"/>
  <c r="K394"/>
  <c r="L394" s="1"/>
  <c r="K6366"/>
  <c r="L6366" s="1"/>
  <c r="K6367"/>
  <c r="L6367" s="1"/>
  <c r="K4445"/>
  <c r="L4445" s="1"/>
  <c r="K4446"/>
  <c r="L4446" s="1"/>
  <c r="K308"/>
  <c r="L308" s="1"/>
  <c r="K309"/>
  <c r="L309" s="1"/>
  <c r="K2435"/>
  <c r="L2435" s="1"/>
  <c r="K2436"/>
  <c r="L2436" s="1"/>
  <c r="K5033"/>
  <c r="L5033" s="1"/>
  <c r="K5034"/>
  <c r="L5034" s="1"/>
  <c r="K4201"/>
  <c r="L4201" s="1"/>
  <c r="K4546"/>
  <c r="L4546" s="1"/>
  <c r="K4547"/>
  <c r="L4547" s="1"/>
  <c r="K4548"/>
  <c r="L4548" s="1"/>
  <c r="K5065"/>
  <c r="L5065" s="1"/>
  <c r="K5066"/>
  <c r="L5066" s="1"/>
  <c r="K5067"/>
  <c r="L5067" s="1"/>
  <c r="K4362"/>
  <c r="L4362" s="1"/>
  <c r="K4363"/>
  <c r="L4363" s="1"/>
  <c r="K4447"/>
  <c r="L4447" s="1"/>
  <c r="K4364"/>
  <c r="L4364" s="1"/>
  <c r="K4365"/>
  <c r="L4365" s="1"/>
  <c r="K4448"/>
  <c r="L4448" s="1"/>
  <c r="K4255"/>
  <c r="L4255" s="1"/>
  <c r="K4256"/>
  <c r="L4256" s="1"/>
  <c r="K4323"/>
  <c r="L4323" s="1"/>
  <c r="K3353"/>
  <c r="L3353" s="1"/>
  <c r="K3354"/>
  <c r="L3354" s="1"/>
  <c r="K4730"/>
  <c r="L4730" s="1"/>
  <c r="K6374"/>
  <c r="L6374" s="1"/>
  <c r="K2370"/>
  <c r="L2370" s="1"/>
  <c r="K2371"/>
  <c r="L2371" s="1"/>
  <c r="K2384"/>
  <c r="L2384" s="1"/>
  <c r="K2372"/>
  <c r="L2372" s="1"/>
  <c r="K2373"/>
  <c r="L2373" s="1"/>
  <c r="K2385"/>
  <c r="L2385" s="1"/>
  <c r="K3811"/>
  <c r="L3811" s="1"/>
  <c r="K3812"/>
  <c r="L3812" s="1"/>
  <c r="K2855"/>
  <c r="L2855" s="1"/>
  <c r="K2856"/>
  <c r="L2856" s="1"/>
  <c r="K2861"/>
  <c r="L2861" s="1"/>
  <c r="K2857"/>
  <c r="L2857" s="1"/>
  <c r="K2858"/>
  <c r="L2858" s="1"/>
  <c r="K2862"/>
  <c r="L2862" s="1"/>
  <c r="K4010"/>
  <c r="L4010" s="1"/>
  <c r="K4011"/>
  <c r="L4011" s="1"/>
  <c r="K4092"/>
  <c r="L4092" s="1"/>
  <c r="K3813"/>
  <c r="L3813" s="1"/>
  <c r="K3814"/>
  <c r="L3814" s="1"/>
  <c r="K6375"/>
  <c r="L6375" s="1"/>
  <c r="K382"/>
  <c r="L382" s="1"/>
  <c r="K6368"/>
  <c r="L6368" s="1"/>
  <c r="K6369"/>
  <c r="L6369" s="1"/>
  <c r="K6376"/>
  <c r="L6376" s="1"/>
  <c r="K6377"/>
  <c r="L6377" s="1"/>
  <c r="K6378"/>
  <c r="L6378" s="1"/>
  <c r="K4954"/>
  <c r="L4954" s="1"/>
  <c r="K4012"/>
  <c r="L4012" s="1"/>
  <c r="K4013"/>
  <c r="L4013" s="1"/>
  <c r="K4093"/>
  <c r="L4093" s="1"/>
  <c r="K4014"/>
  <c r="L4014" s="1"/>
  <c r="K4015"/>
  <c r="L4015" s="1"/>
  <c r="K4094"/>
  <c r="L4094" s="1"/>
  <c r="K4549"/>
  <c r="L4549" s="1"/>
  <c r="K1431"/>
  <c r="L1431" s="1"/>
  <c r="K1432"/>
  <c r="L1432" s="1"/>
  <c r="K6379"/>
  <c r="L6379" s="1"/>
  <c r="K4366"/>
  <c r="L4366" s="1"/>
  <c r="K4367"/>
  <c r="L4367" s="1"/>
  <c r="K4449"/>
  <c r="L4449" s="1"/>
  <c r="K6380"/>
  <c r="L6380" s="1"/>
  <c r="K6381"/>
  <c r="L6381" s="1"/>
  <c r="K5576"/>
  <c r="L5576" s="1"/>
  <c r="K5577"/>
  <c r="L5577" s="1"/>
  <c r="K6382"/>
  <c r="L6382" s="1"/>
  <c r="K5578"/>
  <c r="L5578" s="1"/>
  <c r="K5579"/>
  <c r="L5579" s="1"/>
  <c r="K6383"/>
  <c r="L6383" s="1"/>
  <c r="K5580"/>
  <c r="L5580" s="1"/>
  <c r="K5581"/>
  <c r="L5581" s="1"/>
  <c r="K6384"/>
  <c r="L6384" s="1"/>
  <c r="K5582"/>
  <c r="L5582" s="1"/>
  <c r="K5583"/>
  <c r="L5583" s="1"/>
  <c r="K6385"/>
  <c r="L6385" s="1"/>
  <c r="K4324"/>
  <c r="L4324" s="1"/>
  <c r="K4325"/>
  <c r="L4325" s="1"/>
  <c r="K2845"/>
  <c r="L2845" s="1"/>
  <c r="K2846"/>
  <c r="L2846" s="1"/>
  <c r="K2847"/>
  <c r="L2847" s="1"/>
  <c r="K2812"/>
  <c r="L2812" s="1"/>
  <c r="K2848"/>
  <c r="L2848" s="1"/>
  <c r="K3677"/>
  <c r="L3677" s="1"/>
  <c r="K3713"/>
  <c r="L3713" s="1"/>
  <c r="K3714"/>
  <c r="L3714" s="1"/>
  <c r="K3815"/>
  <c r="L3815" s="1"/>
  <c r="K3715"/>
  <c r="L3715" s="1"/>
  <c r="K3716"/>
  <c r="L3716" s="1"/>
  <c r="K3816"/>
  <c r="L3816" s="1"/>
  <c r="K2896"/>
  <c r="L2896" s="1"/>
  <c r="K2897"/>
  <c r="L2897" s="1"/>
  <c r="K6386"/>
  <c r="L6386" s="1"/>
  <c r="K6387"/>
  <c r="L6387" s="1"/>
  <c r="K6388"/>
  <c r="L6388" s="1"/>
  <c r="K5584"/>
  <c r="L5584" s="1"/>
  <c r="K5585"/>
  <c r="L5585" s="1"/>
  <c r="K6389"/>
  <c r="L6389" s="1"/>
  <c r="K4731"/>
  <c r="L4731" s="1"/>
  <c r="K4732"/>
  <c r="L4732" s="1"/>
  <c r="K6390"/>
  <c r="L6390" s="1"/>
  <c r="K6391"/>
  <c r="L6391" s="1"/>
  <c r="K6392"/>
  <c r="L6392" s="1"/>
  <c r="K6393"/>
  <c r="L6393" s="1"/>
  <c r="K6394"/>
  <c r="L6394" s="1"/>
  <c r="K6395"/>
  <c r="L6395" s="1"/>
  <c r="K6396"/>
  <c r="L6396" s="1"/>
  <c r="K3130"/>
  <c r="L3130" s="1"/>
  <c r="K4920"/>
  <c r="L4920" s="1"/>
  <c r="K4921"/>
  <c r="L4921" s="1"/>
  <c r="K4955"/>
  <c r="L4955" s="1"/>
  <c r="K4922"/>
  <c r="L4922" s="1"/>
  <c r="K4923"/>
  <c r="L4923" s="1"/>
  <c r="K4956"/>
  <c r="L4956" s="1"/>
  <c r="K4095"/>
  <c r="L4095" s="1"/>
  <c r="K4096"/>
  <c r="L4096" s="1"/>
  <c r="K4957"/>
  <c r="L4957" s="1"/>
  <c r="K4958"/>
  <c r="L4958" s="1"/>
  <c r="K4871"/>
  <c r="L4871" s="1"/>
  <c r="K4959"/>
  <c r="L4959" s="1"/>
  <c r="K4960"/>
  <c r="L4960" s="1"/>
  <c r="K4961"/>
  <c r="L4961" s="1"/>
  <c r="K6397"/>
  <c r="L6397" s="1"/>
  <c r="K6398"/>
  <c r="L6398" s="1"/>
  <c r="K4326"/>
  <c r="L4326" s="1"/>
  <c r="K4327"/>
  <c r="L4327" s="1"/>
  <c r="K3817"/>
  <c r="L3817" s="1"/>
  <c r="K1350"/>
  <c r="L1350" s="1"/>
  <c r="K3948"/>
  <c r="L3948" s="1"/>
  <c r="K2911"/>
  <c r="L2911" s="1"/>
  <c r="K2912"/>
  <c r="L2912" s="1"/>
  <c r="K2931"/>
  <c r="L2931" s="1"/>
  <c r="K3949"/>
  <c r="L3949" s="1"/>
  <c r="K6399"/>
  <c r="L6399" s="1"/>
  <c r="K6400"/>
  <c r="L6400" s="1"/>
  <c r="K3950"/>
  <c r="L3950" s="1"/>
  <c r="K3951"/>
  <c r="L3951" s="1"/>
  <c r="K3884"/>
  <c r="L3884" s="1"/>
  <c r="K3885"/>
  <c r="L3885" s="1"/>
  <c r="K3952"/>
  <c r="L3952" s="1"/>
  <c r="K3886"/>
  <c r="L3886" s="1"/>
  <c r="K3887"/>
  <c r="L3887" s="1"/>
  <c r="K3953"/>
  <c r="L3953" s="1"/>
  <c r="K2552"/>
  <c r="L2552" s="1"/>
  <c r="K2553"/>
  <c r="L2553" s="1"/>
  <c r="K2199"/>
  <c r="L2199" s="1"/>
  <c r="K6401"/>
  <c r="L6401" s="1"/>
  <c r="K6402"/>
  <c r="L6402" s="1"/>
  <c r="K6403"/>
  <c r="L6403" s="1"/>
  <c r="K2575"/>
  <c r="L2575" s="1"/>
  <c r="K2576"/>
  <c r="L2576" s="1"/>
  <c r="K2577"/>
  <c r="L2577" s="1"/>
  <c r="K5068"/>
  <c r="L5068" s="1"/>
  <c r="K4450"/>
  <c r="L4450" s="1"/>
  <c r="K4451"/>
  <c r="L4451" s="1"/>
  <c r="K4452"/>
  <c r="L4452" s="1"/>
  <c r="K6404"/>
  <c r="L6404" s="1"/>
  <c r="K2849"/>
  <c r="L2849" s="1"/>
  <c r="K2850"/>
  <c r="L2850" s="1"/>
  <c r="K514"/>
  <c r="L514" s="1"/>
  <c r="K1413"/>
  <c r="L1413" s="1"/>
  <c r="K1414"/>
  <c r="L1414" s="1"/>
  <c r="K1433"/>
  <c r="L1433" s="1"/>
  <c r="K2500"/>
  <c r="L2500" s="1"/>
  <c r="K2501"/>
  <c r="L2501" s="1"/>
  <c r="K2510"/>
  <c r="L2510" s="1"/>
  <c r="K2502"/>
  <c r="L2502" s="1"/>
  <c r="K2503"/>
  <c r="L2503" s="1"/>
  <c r="K2511"/>
  <c r="L2511" s="1"/>
  <c r="K6405"/>
  <c r="L6405" s="1"/>
  <c r="K5120"/>
  <c r="L5120" s="1"/>
  <c r="K5121"/>
  <c r="L5121" s="1"/>
  <c r="K5124"/>
  <c r="L5124" s="1"/>
  <c r="K5122"/>
  <c r="L5122" s="1"/>
  <c r="K5123"/>
  <c r="L5123" s="1"/>
  <c r="K5125"/>
  <c r="L5125" s="1"/>
  <c r="K6406"/>
  <c r="L6406" s="1"/>
  <c r="K6407"/>
  <c r="L6407" s="1"/>
  <c r="K3006"/>
  <c r="L3006" s="1"/>
  <c r="K450"/>
  <c r="L450" s="1"/>
  <c r="K459"/>
  <c r="L459" s="1"/>
  <c r="K460"/>
  <c r="L460" s="1"/>
  <c r="K5586"/>
  <c r="L5586" s="1"/>
  <c r="K5587"/>
  <c r="L5587" s="1"/>
  <c r="K6408"/>
  <c r="L6408" s="1"/>
  <c r="K5588"/>
  <c r="L5588" s="1"/>
  <c r="K5589"/>
  <c r="L5589" s="1"/>
  <c r="K6409"/>
  <c r="L6409" s="1"/>
  <c r="K4550"/>
  <c r="L4550" s="1"/>
  <c r="K2932"/>
  <c r="L2932" s="1"/>
  <c r="K2933"/>
  <c r="L2933" s="1"/>
  <c r="K4551"/>
  <c r="L4551" s="1"/>
  <c r="K4552"/>
  <c r="L4552" s="1"/>
  <c r="K5590"/>
  <c r="L5590" s="1"/>
  <c r="K5591"/>
  <c r="L5591" s="1"/>
  <c r="K6410"/>
  <c r="L6410" s="1"/>
  <c r="K5592"/>
  <c r="L5592" s="1"/>
  <c r="K5593"/>
  <c r="L5593" s="1"/>
  <c r="K6411"/>
  <c r="L6411" s="1"/>
  <c r="K6412"/>
  <c r="L6412" s="1"/>
  <c r="K5594"/>
  <c r="L5594" s="1"/>
  <c r="K5595"/>
  <c r="L5595" s="1"/>
  <c r="K6413"/>
  <c r="L6413" s="1"/>
  <c r="K5596"/>
  <c r="L5596" s="1"/>
  <c r="K5597"/>
  <c r="L5597" s="1"/>
  <c r="K6414"/>
  <c r="L6414" s="1"/>
  <c r="K2457"/>
  <c r="L2457" s="1"/>
  <c r="K2458"/>
  <c r="L2458" s="1"/>
  <c r="K6415"/>
  <c r="L6415" s="1"/>
  <c r="K3641"/>
  <c r="L3641" s="1"/>
  <c r="K6416"/>
  <c r="L6416" s="1"/>
  <c r="K6417"/>
  <c r="L6417" s="1"/>
  <c r="K51"/>
  <c r="L51" s="1"/>
  <c r="K52"/>
  <c r="L52" s="1"/>
  <c r="K257"/>
  <c r="L257" s="1"/>
  <c r="K258"/>
  <c r="L258" s="1"/>
  <c r="K259"/>
  <c r="L259" s="1"/>
  <c r="K165"/>
  <c r="L165" s="1"/>
  <c r="K166"/>
  <c r="L166" s="1"/>
  <c r="K4962"/>
  <c r="L4962" s="1"/>
  <c r="K4733"/>
  <c r="L4733" s="1"/>
  <c r="K4734"/>
  <c r="L4734" s="1"/>
  <c r="K4735"/>
  <c r="L4735" s="1"/>
  <c r="K3818"/>
  <c r="L3818" s="1"/>
  <c r="K3819"/>
  <c r="L3819" s="1"/>
  <c r="K3820"/>
  <c r="L3820" s="1"/>
  <c r="K3821"/>
  <c r="L3821" s="1"/>
  <c r="K3822"/>
  <c r="L3822" s="1"/>
  <c r="K3823"/>
  <c r="L3823" s="1"/>
  <c r="K2739"/>
  <c r="L2739" s="1"/>
  <c r="K4202"/>
  <c r="L4202" s="1"/>
  <c r="K4203"/>
  <c r="L4203" s="1"/>
  <c r="K4204"/>
  <c r="L4204" s="1"/>
  <c r="K4205"/>
  <c r="L4205" s="1"/>
  <c r="K4206"/>
  <c r="L4206" s="1"/>
  <c r="K4207"/>
  <c r="L4207" s="1"/>
  <c r="K2725"/>
  <c r="L2725" s="1"/>
  <c r="K4346"/>
  <c r="L4346" s="1"/>
  <c r="K2342"/>
  <c r="L2342" s="1"/>
  <c r="K2314"/>
  <c r="L2314" s="1"/>
  <c r="K4513"/>
  <c r="L4513" s="1"/>
  <c r="K4514"/>
  <c r="L4514" s="1"/>
  <c r="K4553"/>
  <c r="L4553" s="1"/>
  <c r="K4554"/>
  <c r="L4554" s="1"/>
  <c r="K4555"/>
  <c r="L4555" s="1"/>
  <c r="K4515"/>
  <c r="L4515" s="1"/>
  <c r="K4516"/>
  <c r="L4516" s="1"/>
  <c r="K4556"/>
  <c r="L4556" s="1"/>
  <c r="K4517"/>
  <c r="L4517" s="1"/>
  <c r="K4518"/>
  <c r="L4518" s="1"/>
  <c r="K4557"/>
  <c r="L4557" s="1"/>
  <c r="K4558"/>
  <c r="L4558" s="1"/>
  <c r="K6418"/>
  <c r="L6418" s="1"/>
  <c r="K6419"/>
  <c r="L6419" s="1"/>
  <c r="K6420"/>
  <c r="L6420" s="1"/>
  <c r="K6421"/>
  <c r="L6421" s="1"/>
  <c r="K6422"/>
  <c r="L6422" s="1"/>
  <c r="K2217"/>
  <c r="L2217" s="1"/>
  <c r="K4453"/>
  <c r="L4453" s="1"/>
  <c r="K6423"/>
  <c r="L6423" s="1"/>
  <c r="K4347"/>
  <c r="L4347" s="1"/>
  <c r="K6424"/>
  <c r="L6424" s="1"/>
  <c r="K6425"/>
  <c r="L6425" s="1"/>
  <c r="K6426"/>
  <c r="L6426" s="1"/>
  <c r="K6427"/>
  <c r="L6427" s="1"/>
  <c r="K4454"/>
  <c r="L4454" s="1"/>
  <c r="K4455"/>
  <c r="L4455" s="1"/>
  <c r="K2315"/>
  <c r="L2315" s="1"/>
  <c r="K4559"/>
  <c r="L4559" s="1"/>
  <c r="K4456"/>
  <c r="L4456" s="1"/>
  <c r="K4736"/>
  <c r="L4736" s="1"/>
  <c r="K4737"/>
  <c r="L4737" s="1"/>
  <c r="K6428"/>
  <c r="L6428" s="1"/>
  <c r="K4560"/>
  <c r="L4560" s="1"/>
  <c r="K2953"/>
  <c r="L2953" s="1"/>
  <c r="K6370"/>
  <c r="L6370" s="1"/>
  <c r="K2053"/>
  <c r="L2053" s="1"/>
  <c r="K2054"/>
  <c r="L2054" s="1"/>
  <c r="K4738"/>
  <c r="L4738" s="1"/>
  <c r="K4739"/>
  <c r="L4739" s="1"/>
  <c r="K3824"/>
  <c r="L3824" s="1"/>
  <c r="K3825"/>
  <c r="L3825" s="1"/>
  <c r="K6429"/>
  <c r="L6429" s="1"/>
  <c r="K6430"/>
  <c r="L6430" s="1"/>
  <c r="K3225"/>
  <c r="L3225" s="1"/>
  <c r="K3226"/>
  <c r="L3226" s="1"/>
  <c r="K3227"/>
  <c r="L3227" s="1"/>
  <c r="K3228"/>
  <c r="L3228" s="1"/>
  <c r="K3229"/>
  <c r="L3229" s="1"/>
  <c r="K3678"/>
  <c r="L3678" s="1"/>
  <c r="K3679"/>
  <c r="L3679" s="1"/>
  <c r="K3680"/>
  <c r="L3680" s="1"/>
  <c r="K3826"/>
  <c r="L3826" s="1"/>
  <c r="K3827"/>
  <c r="L3827" s="1"/>
  <c r="K3828"/>
  <c r="L3828" s="1"/>
  <c r="K3829"/>
  <c r="L3829" s="1"/>
  <c r="K4257"/>
  <c r="L4257" s="1"/>
  <c r="K4258"/>
  <c r="L4258" s="1"/>
  <c r="K4328"/>
  <c r="L4328" s="1"/>
  <c r="K4259"/>
  <c r="L4259" s="1"/>
  <c r="K4260"/>
  <c r="L4260" s="1"/>
  <c r="K4329"/>
  <c r="L4329" s="1"/>
  <c r="K4152"/>
  <c r="L4152" s="1"/>
  <c r="K4153"/>
  <c r="L4153" s="1"/>
  <c r="K4208"/>
  <c r="L4208" s="1"/>
  <c r="K4154"/>
  <c r="L4154" s="1"/>
  <c r="K4155"/>
  <c r="L4155" s="1"/>
  <c r="K4209"/>
  <c r="L4209" s="1"/>
  <c r="K4803"/>
  <c r="L4803" s="1"/>
  <c r="K6431"/>
  <c r="L6431" s="1"/>
  <c r="K3343"/>
  <c r="L3343" s="1"/>
  <c r="K4457"/>
  <c r="L4457" s="1"/>
  <c r="K4458"/>
  <c r="L4458" s="1"/>
  <c r="K5505"/>
  <c r="L5505" s="1"/>
  <c r="K5506"/>
  <c r="L5506" s="1"/>
  <c r="K6432"/>
  <c r="L6432" s="1"/>
  <c r="K6433"/>
  <c r="L6433" s="1"/>
  <c r="K4804"/>
  <c r="L4804" s="1"/>
  <c r="K4097"/>
  <c r="L4097" s="1"/>
  <c r="K6371"/>
  <c r="L6371" s="1"/>
  <c r="K4156"/>
  <c r="L4156" s="1"/>
  <c r="K4157"/>
  <c r="L4157" s="1"/>
  <c r="K4210"/>
  <c r="L4210" s="1"/>
  <c r="K4158"/>
  <c r="L4158" s="1"/>
  <c r="K4159"/>
  <c r="L4159" s="1"/>
  <c r="K4211"/>
  <c r="L4211" s="1"/>
  <c r="K461"/>
  <c r="L461" s="1"/>
  <c r="K462"/>
  <c r="L462" s="1"/>
  <c r="K2863"/>
  <c r="L2863" s="1"/>
  <c r="K2864"/>
  <c r="L2864" s="1"/>
  <c r="K6434"/>
  <c r="L6434" s="1"/>
  <c r="K6435"/>
  <c r="L6435" s="1"/>
  <c r="K6436"/>
  <c r="L6436" s="1"/>
  <c r="K6437"/>
  <c r="L6437" s="1"/>
  <c r="K6438"/>
  <c r="L6438" s="1"/>
  <c r="K6439"/>
  <c r="L6439" s="1"/>
  <c r="N5806"/>
  <c r="O5806" s="1"/>
  <c r="N5807"/>
  <c r="O5807" s="1"/>
  <c r="N5504"/>
  <c r="O5504" s="1"/>
  <c r="N2724"/>
  <c r="O2724" s="1"/>
  <c r="N2643"/>
  <c r="O2643" s="1"/>
  <c r="N285"/>
  <c r="O285" s="1"/>
  <c r="N286"/>
  <c r="O286" s="1"/>
  <c r="N295"/>
  <c r="O295" s="1"/>
  <c r="N3554"/>
  <c r="O3554" s="1"/>
  <c r="N3555"/>
  <c r="O3555" s="1"/>
  <c r="N4440"/>
  <c r="O4440" s="1"/>
  <c r="N3190"/>
  <c r="O3190" s="1"/>
  <c r="N3191"/>
  <c r="O3191" s="1"/>
  <c r="N3192"/>
  <c r="O3192" s="1"/>
  <c r="N5022"/>
  <c r="O5022" s="1"/>
  <c r="N5023"/>
  <c r="O5023" s="1"/>
  <c r="N5031"/>
  <c r="O5031" s="1"/>
  <c r="N5024"/>
  <c r="O5024" s="1"/>
  <c r="N5025"/>
  <c r="O5025" s="1"/>
  <c r="N5032"/>
  <c r="O5032" s="1"/>
  <c r="N6372"/>
  <c r="O6372" s="1"/>
  <c r="N3638"/>
  <c r="O3638" s="1"/>
  <c r="N3639"/>
  <c r="O3639" s="1"/>
  <c r="N3640"/>
  <c r="O3640" s="1"/>
  <c r="N513"/>
  <c r="O513" s="1"/>
  <c r="N2795"/>
  <c r="O2795" s="1"/>
  <c r="N2796"/>
  <c r="O2796" s="1"/>
  <c r="N2797"/>
  <c r="O2797" s="1"/>
  <c r="N2608"/>
  <c r="O2608" s="1"/>
  <c r="N2609"/>
  <c r="O2609" s="1"/>
  <c r="N4358"/>
  <c r="O4358" s="1"/>
  <c r="N4359"/>
  <c r="O4359" s="1"/>
  <c r="N4441"/>
  <c r="O4441" s="1"/>
  <c r="N4360"/>
  <c r="O4360" s="1"/>
  <c r="N4361"/>
  <c r="O4361" s="1"/>
  <c r="N4442"/>
  <c r="O4442" s="1"/>
  <c r="N3319"/>
  <c r="O3319" s="1"/>
  <c r="N6373"/>
  <c r="O6373" s="1"/>
  <c r="N4726"/>
  <c r="O4726" s="1"/>
  <c r="N4727"/>
  <c r="O4727" s="1"/>
  <c r="N2666"/>
  <c r="O2666" s="1"/>
  <c r="N4728"/>
  <c r="O4728" s="1"/>
  <c r="N4729"/>
  <c r="O4729" s="1"/>
  <c r="N5097"/>
  <c r="O5097" s="1"/>
  <c r="N4443"/>
  <c r="O4443" s="1"/>
  <c r="N4444"/>
  <c r="O4444" s="1"/>
  <c r="N394"/>
  <c r="O394" s="1"/>
  <c r="N6366"/>
  <c r="O6366" s="1"/>
  <c r="N6367"/>
  <c r="O6367" s="1"/>
  <c r="N4445"/>
  <c r="O4445" s="1"/>
  <c r="N4446"/>
  <c r="O4446" s="1"/>
  <c r="N308"/>
  <c r="O308" s="1"/>
  <c r="N309"/>
  <c r="O309" s="1"/>
  <c r="N2435"/>
  <c r="O2435" s="1"/>
  <c r="N2436"/>
  <c r="O2436" s="1"/>
  <c r="N5033"/>
  <c r="O5033" s="1"/>
  <c r="N5034"/>
  <c r="O5034" s="1"/>
  <c r="N4201"/>
  <c r="O4201" s="1"/>
  <c r="N4546"/>
  <c r="O4546" s="1"/>
  <c r="N4547"/>
  <c r="O4547" s="1"/>
  <c r="N4548"/>
  <c r="O4548" s="1"/>
  <c r="N5065"/>
  <c r="O5065" s="1"/>
  <c r="N5066"/>
  <c r="O5066" s="1"/>
  <c r="N5067"/>
  <c r="O5067" s="1"/>
  <c r="N4362"/>
  <c r="O4362" s="1"/>
  <c r="N4363"/>
  <c r="O4363" s="1"/>
  <c r="N4447"/>
  <c r="O4447" s="1"/>
  <c r="N4364"/>
  <c r="O4364" s="1"/>
  <c r="N4365"/>
  <c r="O4365" s="1"/>
  <c r="N4448"/>
  <c r="O4448" s="1"/>
  <c r="N4255"/>
  <c r="O4255" s="1"/>
  <c r="N4256"/>
  <c r="O4256" s="1"/>
  <c r="N4323"/>
  <c r="O4323" s="1"/>
  <c r="N3353"/>
  <c r="O3353" s="1"/>
  <c r="N3354"/>
  <c r="O3354" s="1"/>
  <c r="N4730"/>
  <c r="O4730" s="1"/>
  <c r="N6374"/>
  <c r="O6374" s="1"/>
  <c r="N2370"/>
  <c r="O2370" s="1"/>
  <c r="N2371"/>
  <c r="O2371" s="1"/>
  <c r="N2384"/>
  <c r="O2384" s="1"/>
  <c r="N2372"/>
  <c r="O2372" s="1"/>
  <c r="N2373"/>
  <c r="O2373" s="1"/>
  <c r="N2385"/>
  <c r="O2385" s="1"/>
  <c r="N3811"/>
  <c r="O3811" s="1"/>
  <c r="N3812"/>
  <c r="O3812" s="1"/>
  <c r="N2855"/>
  <c r="O2855" s="1"/>
  <c r="N2856"/>
  <c r="O2856" s="1"/>
  <c r="N2861"/>
  <c r="O2861" s="1"/>
  <c r="N2857"/>
  <c r="O2857" s="1"/>
  <c r="N2858"/>
  <c r="O2858" s="1"/>
  <c r="N2862"/>
  <c r="O2862" s="1"/>
  <c r="N4010"/>
  <c r="O4010" s="1"/>
  <c r="N4011"/>
  <c r="O4011" s="1"/>
  <c r="N4092"/>
  <c r="O4092" s="1"/>
  <c r="N3813"/>
  <c r="O3813" s="1"/>
  <c r="N3814"/>
  <c r="O3814" s="1"/>
  <c r="N6375"/>
  <c r="O6375" s="1"/>
  <c r="N382"/>
  <c r="O382" s="1"/>
  <c r="N6368"/>
  <c r="O6368" s="1"/>
  <c r="N6369"/>
  <c r="O6369" s="1"/>
  <c r="N6376"/>
  <c r="O6376" s="1"/>
  <c r="N6377"/>
  <c r="O6377" s="1"/>
  <c r="N6378"/>
  <c r="O6378" s="1"/>
  <c r="N4954"/>
  <c r="O4954" s="1"/>
  <c r="N4012"/>
  <c r="O4012" s="1"/>
  <c r="N4013"/>
  <c r="O4013" s="1"/>
  <c r="N4093"/>
  <c r="O4093" s="1"/>
  <c r="N4014"/>
  <c r="O4014" s="1"/>
  <c r="N4015"/>
  <c r="O4015" s="1"/>
  <c r="N4094"/>
  <c r="O4094" s="1"/>
  <c r="N4549"/>
  <c r="O4549" s="1"/>
  <c r="N1431"/>
  <c r="O1431" s="1"/>
  <c r="N1432"/>
  <c r="O1432" s="1"/>
  <c r="N6379"/>
  <c r="O6379" s="1"/>
  <c r="N4366"/>
  <c r="O4366" s="1"/>
  <c r="N4367"/>
  <c r="O4367" s="1"/>
  <c r="N4449"/>
  <c r="O4449" s="1"/>
  <c r="N6380"/>
  <c r="O6380" s="1"/>
  <c r="N6381"/>
  <c r="O6381" s="1"/>
  <c r="N5576"/>
  <c r="O5576" s="1"/>
  <c r="N5577"/>
  <c r="O5577" s="1"/>
  <c r="N6382"/>
  <c r="O6382" s="1"/>
  <c r="N5578"/>
  <c r="O5578" s="1"/>
  <c r="N5579"/>
  <c r="O5579" s="1"/>
  <c r="N6383"/>
  <c r="O6383" s="1"/>
  <c r="N5580"/>
  <c r="O5580" s="1"/>
  <c r="N5581"/>
  <c r="O5581" s="1"/>
  <c r="N6384"/>
  <c r="O6384" s="1"/>
  <c r="N5582"/>
  <c r="O5582" s="1"/>
  <c r="N5583"/>
  <c r="O5583" s="1"/>
  <c r="N6385"/>
  <c r="O6385" s="1"/>
  <c r="N4324"/>
  <c r="O4324" s="1"/>
  <c r="N4325"/>
  <c r="O4325" s="1"/>
  <c r="N2845"/>
  <c r="O2845" s="1"/>
  <c r="N2846"/>
  <c r="O2846" s="1"/>
  <c r="N2847"/>
  <c r="O2847" s="1"/>
  <c r="N2812"/>
  <c r="O2812" s="1"/>
  <c r="N2848"/>
  <c r="O2848" s="1"/>
  <c r="N3677"/>
  <c r="O3677" s="1"/>
  <c r="N3713"/>
  <c r="O3713" s="1"/>
  <c r="N3714"/>
  <c r="O3714" s="1"/>
  <c r="N3815"/>
  <c r="O3815" s="1"/>
  <c r="N3715"/>
  <c r="O3715" s="1"/>
  <c r="N3716"/>
  <c r="O3716" s="1"/>
  <c r="N3816"/>
  <c r="O3816" s="1"/>
  <c r="N2896"/>
  <c r="O2896" s="1"/>
  <c r="N2897"/>
  <c r="O2897" s="1"/>
  <c r="N6386"/>
  <c r="O6386" s="1"/>
  <c r="N6387"/>
  <c r="O6387" s="1"/>
  <c r="N6388"/>
  <c r="O6388" s="1"/>
  <c r="N5584"/>
  <c r="O5584" s="1"/>
  <c r="N5585"/>
  <c r="O5585" s="1"/>
  <c r="N6389"/>
  <c r="O6389" s="1"/>
  <c r="N4731"/>
  <c r="O4731" s="1"/>
  <c r="N4732"/>
  <c r="O4732" s="1"/>
  <c r="N6390"/>
  <c r="O6390" s="1"/>
  <c r="N6391"/>
  <c r="O6391" s="1"/>
  <c r="N6392"/>
  <c r="O6392" s="1"/>
  <c r="N6393"/>
  <c r="O6393" s="1"/>
  <c r="N6394"/>
  <c r="O6394" s="1"/>
  <c r="N6395"/>
  <c r="O6395" s="1"/>
  <c r="N6396"/>
  <c r="O6396" s="1"/>
  <c r="N3130"/>
  <c r="O3130" s="1"/>
  <c r="N4920"/>
  <c r="O4920" s="1"/>
  <c r="N4921"/>
  <c r="O4921" s="1"/>
  <c r="N4955"/>
  <c r="O4955" s="1"/>
  <c r="N4922"/>
  <c r="O4922" s="1"/>
  <c r="N4923"/>
  <c r="O4923" s="1"/>
  <c r="N4956"/>
  <c r="O4956" s="1"/>
  <c r="N4095"/>
  <c r="O4095" s="1"/>
  <c r="N4096"/>
  <c r="O4096" s="1"/>
  <c r="N4957"/>
  <c r="O4957" s="1"/>
  <c r="N4958"/>
  <c r="O4958" s="1"/>
  <c r="N4871"/>
  <c r="O4871" s="1"/>
  <c r="N4959"/>
  <c r="O4959" s="1"/>
  <c r="N4960"/>
  <c r="O4960" s="1"/>
  <c r="N4961"/>
  <c r="O4961" s="1"/>
  <c r="N6397"/>
  <c r="O6397" s="1"/>
  <c r="N6398"/>
  <c r="O6398" s="1"/>
  <c r="N4326"/>
  <c r="O4326" s="1"/>
  <c r="N4327"/>
  <c r="O4327" s="1"/>
  <c r="N3817"/>
  <c r="O3817" s="1"/>
  <c r="N1350"/>
  <c r="O1350" s="1"/>
  <c r="N3948"/>
  <c r="O3948" s="1"/>
  <c r="N2911"/>
  <c r="O2911" s="1"/>
  <c r="N2912"/>
  <c r="O2912" s="1"/>
  <c r="N2931"/>
  <c r="O2931" s="1"/>
  <c r="N3949"/>
  <c r="O3949" s="1"/>
  <c r="N6399"/>
  <c r="O6399" s="1"/>
  <c r="N6400"/>
  <c r="O6400" s="1"/>
  <c r="N3950"/>
  <c r="O3950" s="1"/>
  <c r="N3951"/>
  <c r="O3951" s="1"/>
  <c r="N3884"/>
  <c r="O3884" s="1"/>
  <c r="N3885"/>
  <c r="O3885" s="1"/>
  <c r="N3952"/>
  <c r="O3952" s="1"/>
  <c r="N3886"/>
  <c r="O3886" s="1"/>
  <c r="N3887"/>
  <c r="O3887" s="1"/>
  <c r="N3953"/>
  <c r="O3953" s="1"/>
  <c r="N2552"/>
  <c r="O2552" s="1"/>
  <c r="N2553"/>
  <c r="O2553" s="1"/>
  <c r="N2199"/>
  <c r="O2199" s="1"/>
  <c r="N6401"/>
  <c r="O6401" s="1"/>
  <c r="N6402"/>
  <c r="O6402" s="1"/>
  <c r="N6403"/>
  <c r="O6403" s="1"/>
  <c r="N2575"/>
  <c r="O2575" s="1"/>
  <c r="N2576"/>
  <c r="O2576" s="1"/>
  <c r="N2577"/>
  <c r="O2577" s="1"/>
  <c r="N5068"/>
  <c r="O5068" s="1"/>
  <c r="N4450"/>
  <c r="O4450" s="1"/>
  <c r="N4451"/>
  <c r="O4451" s="1"/>
  <c r="N4452"/>
  <c r="O4452" s="1"/>
  <c r="N6404"/>
  <c r="O6404" s="1"/>
  <c r="N2849"/>
  <c r="O2849" s="1"/>
  <c r="N2850"/>
  <c r="O2850" s="1"/>
  <c r="N514"/>
  <c r="O514" s="1"/>
  <c r="N1413"/>
  <c r="O1413" s="1"/>
  <c r="N1414"/>
  <c r="O1414" s="1"/>
  <c r="N1433"/>
  <c r="O1433" s="1"/>
  <c r="N2500"/>
  <c r="O2500" s="1"/>
  <c r="N2501"/>
  <c r="O2501" s="1"/>
  <c r="N2510"/>
  <c r="O2510" s="1"/>
  <c r="N2502"/>
  <c r="O2502" s="1"/>
  <c r="N2503"/>
  <c r="O2503" s="1"/>
  <c r="N2511"/>
  <c r="O2511" s="1"/>
  <c r="N6405"/>
  <c r="O6405" s="1"/>
  <c r="N5120"/>
  <c r="O5120" s="1"/>
  <c r="N5121"/>
  <c r="O5121" s="1"/>
  <c r="N5124"/>
  <c r="O5124" s="1"/>
  <c r="N5122"/>
  <c r="O5122" s="1"/>
  <c r="N5123"/>
  <c r="O5123" s="1"/>
  <c r="N5125"/>
  <c r="O5125" s="1"/>
  <c r="N6406"/>
  <c r="O6406" s="1"/>
  <c r="N6407"/>
  <c r="O6407" s="1"/>
  <c r="N3006"/>
  <c r="O3006" s="1"/>
  <c r="N450"/>
  <c r="O450" s="1"/>
  <c r="N459"/>
  <c r="O459" s="1"/>
  <c r="N460"/>
  <c r="O460" s="1"/>
  <c r="N5586"/>
  <c r="O5586" s="1"/>
  <c r="N5587"/>
  <c r="O5587" s="1"/>
  <c r="N6408"/>
  <c r="O6408" s="1"/>
  <c r="N5588"/>
  <c r="O5588" s="1"/>
  <c r="N5589"/>
  <c r="O5589" s="1"/>
  <c r="N6409"/>
  <c r="O6409" s="1"/>
  <c r="N4550"/>
  <c r="O4550" s="1"/>
  <c r="N2932"/>
  <c r="O2932" s="1"/>
  <c r="N2933"/>
  <c r="O2933" s="1"/>
  <c r="N4551"/>
  <c r="O4551" s="1"/>
  <c r="N4552"/>
  <c r="O4552" s="1"/>
  <c r="N5590"/>
  <c r="O5590" s="1"/>
  <c r="N5591"/>
  <c r="O5591" s="1"/>
  <c r="N6410"/>
  <c r="O6410" s="1"/>
  <c r="N5592"/>
  <c r="O5592" s="1"/>
  <c r="N5593"/>
  <c r="O5593" s="1"/>
  <c r="N6411"/>
  <c r="O6411" s="1"/>
  <c r="N6412"/>
  <c r="O6412" s="1"/>
  <c r="N5594"/>
  <c r="O5594" s="1"/>
  <c r="N5595"/>
  <c r="O5595" s="1"/>
  <c r="N6413"/>
  <c r="O6413" s="1"/>
  <c r="N5596"/>
  <c r="O5596" s="1"/>
  <c r="N5597"/>
  <c r="O5597" s="1"/>
  <c r="N6414"/>
  <c r="O6414" s="1"/>
  <c r="N2457"/>
  <c r="O2457" s="1"/>
  <c r="N2458"/>
  <c r="O2458" s="1"/>
  <c r="N6415"/>
  <c r="O6415" s="1"/>
  <c r="N3641"/>
  <c r="O3641" s="1"/>
  <c r="N6416"/>
  <c r="O6416" s="1"/>
  <c r="N6417"/>
  <c r="O6417" s="1"/>
  <c r="N51"/>
  <c r="O51" s="1"/>
  <c r="N52"/>
  <c r="O52" s="1"/>
  <c r="N257"/>
  <c r="O257" s="1"/>
  <c r="N258"/>
  <c r="O258" s="1"/>
  <c r="N259"/>
  <c r="O259" s="1"/>
  <c r="N165"/>
  <c r="O165" s="1"/>
  <c r="N166"/>
  <c r="O166" s="1"/>
  <c r="N4962"/>
  <c r="O4962" s="1"/>
  <c r="N4733"/>
  <c r="O4733" s="1"/>
  <c r="N4734"/>
  <c r="O4734" s="1"/>
  <c r="N4735"/>
  <c r="O4735" s="1"/>
  <c r="N3818"/>
  <c r="O3818" s="1"/>
  <c r="N3819"/>
  <c r="O3819" s="1"/>
  <c r="N3820"/>
  <c r="O3820" s="1"/>
  <c r="N3821"/>
  <c r="O3821" s="1"/>
  <c r="N3822"/>
  <c r="O3822" s="1"/>
  <c r="N3823"/>
  <c r="O3823" s="1"/>
  <c r="N2739"/>
  <c r="O2739" s="1"/>
  <c r="N4202"/>
  <c r="O4202" s="1"/>
  <c r="N4203"/>
  <c r="O4203" s="1"/>
  <c r="N4204"/>
  <c r="O4204" s="1"/>
  <c r="N4205"/>
  <c r="O4205" s="1"/>
  <c r="N4206"/>
  <c r="O4206" s="1"/>
  <c r="N4207"/>
  <c r="O4207" s="1"/>
  <c r="N2725"/>
  <c r="O2725" s="1"/>
  <c r="N4346"/>
  <c r="O4346" s="1"/>
  <c r="N2342"/>
  <c r="O2342" s="1"/>
  <c r="N2314"/>
  <c r="O2314" s="1"/>
  <c r="N4513"/>
  <c r="O4513" s="1"/>
  <c r="N4514"/>
  <c r="O4514" s="1"/>
  <c r="N4553"/>
  <c r="O4553" s="1"/>
  <c r="N4554"/>
  <c r="O4554" s="1"/>
  <c r="N4555"/>
  <c r="O4555" s="1"/>
  <c r="N4515"/>
  <c r="O4515" s="1"/>
  <c r="N4516"/>
  <c r="O4516" s="1"/>
  <c r="N4556"/>
  <c r="O4556" s="1"/>
  <c r="N4517"/>
  <c r="O4517" s="1"/>
  <c r="N4518"/>
  <c r="O4518" s="1"/>
  <c r="N4557"/>
  <c r="O4557" s="1"/>
  <c r="N4558"/>
  <c r="O4558" s="1"/>
  <c r="N6418"/>
  <c r="O6418" s="1"/>
  <c r="N6419"/>
  <c r="O6419" s="1"/>
  <c r="N6420"/>
  <c r="O6420" s="1"/>
  <c r="N6421"/>
  <c r="O6421" s="1"/>
  <c r="N6422"/>
  <c r="O6422" s="1"/>
  <c r="N2217"/>
  <c r="O2217" s="1"/>
  <c r="N4453"/>
  <c r="O4453" s="1"/>
  <c r="N6423"/>
  <c r="O6423" s="1"/>
  <c r="N4347"/>
  <c r="O4347" s="1"/>
  <c r="N6424"/>
  <c r="O6424" s="1"/>
  <c r="N6425"/>
  <c r="O6425" s="1"/>
  <c r="N6426"/>
  <c r="O6426" s="1"/>
  <c r="N6427"/>
  <c r="O6427" s="1"/>
  <c r="N4454"/>
  <c r="O4454" s="1"/>
  <c r="N4455"/>
  <c r="O4455" s="1"/>
  <c r="N2315"/>
  <c r="O2315" s="1"/>
  <c r="N4559"/>
  <c r="O4559" s="1"/>
  <c r="N4456"/>
  <c r="O4456" s="1"/>
  <c r="N4736"/>
  <c r="O4736" s="1"/>
  <c r="N4737"/>
  <c r="O4737" s="1"/>
  <c r="N6428"/>
  <c r="O6428" s="1"/>
  <c r="N4560"/>
  <c r="O4560" s="1"/>
  <c r="N2953"/>
  <c r="O2953" s="1"/>
  <c r="N6370"/>
  <c r="O6370" s="1"/>
  <c r="N2053"/>
  <c r="O2053" s="1"/>
  <c r="N2054"/>
  <c r="O2054" s="1"/>
  <c r="N4738"/>
  <c r="O4738" s="1"/>
  <c r="N4739"/>
  <c r="O4739" s="1"/>
  <c r="N3824"/>
  <c r="O3824" s="1"/>
  <c r="N3825"/>
  <c r="O3825" s="1"/>
  <c r="N6429"/>
  <c r="O6429" s="1"/>
  <c r="N6430"/>
  <c r="O6430" s="1"/>
  <c r="N3225"/>
  <c r="O3225" s="1"/>
  <c r="N3226"/>
  <c r="O3226" s="1"/>
  <c r="N3227"/>
  <c r="O3227" s="1"/>
  <c r="N3228"/>
  <c r="O3228" s="1"/>
  <c r="N3229"/>
  <c r="O3229" s="1"/>
  <c r="N3678"/>
  <c r="O3678" s="1"/>
  <c r="N3679"/>
  <c r="O3679" s="1"/>
  <c r="N3680"/>
  <c r="O3680" s="1"/>
  <c r="N3826"/>
  <c r="O3826" s="1"/>
  <c r="N3827"/>
  <c r="O3827" s="1"/>
  <c r="N3828"/>
  <c r="O3828" s="1"/>
  <c r="N3829"/>
  <c r="O3829" s="1"/>
  <c r="N4257"/>
  <c r="O4257" s="1"/>
  <c r="N4258"/>
  <c r="O4258" s="1"/>
  <c r="N4328"/>
  <c r="O4328" s="1"/>
  <c r="N4259"/>
  <c r="O4259" s="1"/>
  <c r="N4260"/>
  <c r="O4260" s="1"/>
  <c r="N4329"/>
  <c r="O4329" s="1"/>
  <c r="N4152"/>
  <c r="O4152" s="1"/>
  <c r="N4153"/>
  <c r="O4153" s="1"/>
  <c r="N4208"/>
  <c r="O4208" s="1"/>
  <c r="N4154"/>
  <c r="O4154" s="1"/>
  <c r="N4155"/>
  <c r="O4155" s="1"/>
  <c r="N4209"/>
  <c r="O4209" s="1"/>
  <c r="N4803"/>
  <c r="O4803" s="1"/>
  <c r="N6431"/>
  <c r="O6431" s="1"/>
  <c r="N3343"/>
  <c r="O3343" s="1"/>
  <c r="N4457"/>
  <c r="O4457" s="1"/>
  <c r="N4458"/>
  <c r="O4458" s="1"/>
  <c r="N5505"/>
  <c r="O5505" s="1"/>
  <c r="N5506"/>
  <c r="O5506" s="1"/>
  <c r="N6432"/>
  <c r="O6432" s="1"/>
  <c r="N6433"/>
  <c r="O6433" s="1"/>
  <c r="N4804"/>
  <c r="O4804" s="1"/>
  <c r="N4097"/>
  <c r="O4097" s="1"/>
  <c r="N6371"/>
  <c r="O6371" s="1"/>
  <c r="N4156"/>
  <c r="O4156" s="1"/>
  <c r="N4157"/>
  <c r="O4157" s="1"/>
  <c r="N4210"/>
  <c r="O4210" s="1"/>
  <c r="N4158"/>
  <c r="O4158" s="1"/>
  <c r="N4159"/>
  <c r="O4159" s="1"/>
  <c r="N4211"/>
  <c r="O4211" s="1"/>
  <c r="N461"/>
  <c r="O461" s="1"/>
  <c r="N462"/>
  <c r="O462" s="1"/>
  <c r="N2863"/>
  <c r="O2863" s="1"/>
  <c r="N2864"/>
  <c r="O2864" s="1"/>
  <c r="N6434"/>
  <c r="O6434" s="1"/>
  <c r="N6435"/>
  <c r="O6435" s="1"/>
  <c r="N6436"/>
  <c r="O6436" s="1"/>
  <c r="N6437"/>
  <c r="O6437" s="1"/>
  <c r="N6438"/>
  <c r="O6438" s="1"/>
  <c r="N6439"/>
  <c r="O6439" s="1"/>
  <c r="N5138"/>
  <c r="O5138" s="1"/>
  <c r="N4834"/>
  <c r="O4834" s="1"/>
  <c r="N6852"/>
  <c r="O6852" s="1"/>
  <c r="N4130"/>
  <c r="O4130" s="1"/>
  <c r="N3471"/>
  <c r="O3471" s="1"/>
  <c r="N6881"/>
  <c r="O6881" s="1"/>
  <c r="N4128"/>
  <c r="O4128" s="1"/>
  <c r="N6832"/>
  <c r="O6832" s="1"/>
  <c r="N5045"/>
  <c r="O5045" s="1"/>
  <c r="N6766"/>
  <c r="O6766" s="1"/>
  <c r="N6882"/>
  <c r="O6882" s="1"/>
  <c r="N4129"/>
  <c r="O4129" s="1"/>
  <c r="N377"/>
  <c r="O377" s="1"/>
  <c r="N4740"/>
  <c r="O4740" s="1"/>
  <c r="N4649"/>
  <c r="O4649" s="1"/>
  <c r="N4650"/>
  <c r="O4650" s="1"/>
  <c r="N4564"/>
  <c r="O4564" s="1"/>
  <c r="N5160"/>
  <c r="O5160" s="1"/>
  <c r="N5152"/>
  <c r="O5152" s="1"/>
  <c r="N5153"/>
  <c r="O5153" s="1"/>
  <c r="N5161"/>
  <c r="O5161" s="1"/>
  <c r="N1525"/>
  <c r="O1525" s="1"/>
  <c r="N1526"/>
  <c r="O1526" s="1"/>
  <c r="N3832"/>
  <c r="O3832" s="1"/>
  <c r="N3833"/>
  <c r="O3833" s="1"/>
  <c r="N3834"/>
  <c r="O3834" s="1"/>
  <c r="N3346"/>
  <c r="O3346" s="1"/>
  <c r="N3654"/>
  <c r="O3654" s="1"/>
  <c r="N1527"/>
  <c r="O1527" s="1"/>
  <c r="N1505"/>
  <c r="O1505" s="1"/>
  <c r="N1506"/>
  <c r="O1506" s="1"/>
  <c r="N1528"/>
  <c r="O1528" s="1"/>
  <c r="N1529"/>
  <c r="O1529" s="1"/>
  <c r="N5126"/>
  <c r="O5126" s="1"/>
  <c r="N5127"/>
  <c r="O5127" s="1"/>
  <c r="N5128"/>
  <c r="O5128" s="1"/>
  <c r="N3986"/>
  <c r="O3986" s="1"/>
  <c r="N4565"/>
  <c r="O4565" s="1"/>
  <c r="N4566"/>
  <c r="O4566" s="1"/>
  <c r="N6680"/>
  <c r="O6680" s="1"/>
  <c r="N6681"/>
  <c r="O6681" s="1"/>
  <c r="N4212"/>
  <c r="O4212" s="1"/>
  <c r="N1518"/>
  <c r="O1518" s="1"/>
  <c r="N3077"/>
  <c r="O3077" s="1"/>
  <c r="N3078"/>
  <c r="O3078" s="1"/>
  <c r="N4876"/>
  <c r="O4876" s="1"/>
  <c r="N1530"/>
  <c r="O1530" s="1"/>
  <c r="N1531"/>
  <c r="O1531" s="1"/>
  <c r="N1532"/>
  <c r="O1532" s="1"/>
  <c r="N1533"/>
  <c r="O1533" s="1"/>
  <c r="N1534"/>
  <c r="O1534" s="1"/>
  <c r="N1535"/>
  <c r="O1535" s="1"/>
  <c r="N4963"/>
  <c r="O4963" s="1"/>
  <c r="N5098"/>
  <c r="O5098" s="1"/>
  <c r="N5099"/>
  <c r="O5099" s="1"/>
  <c r="N4460"/>
  <c r="O4460" s="1"/>
  <c r="N4461"/>
  <c r="O4461" s="1"/>
  <c r="N5069"/>
  <c r="O5069" s="1"/>
  <c r="N5070"/>
  <c r="O5070" s="1"/>
  <c r="N3373"/>
  <c r="O3373" s="1"/>
  <c r="N1519"/>
  <c r="O1519" s="1"/>
  <c r="N1536"/>
  <c r="O1536" s="1"/>
  <c r="N4964"/>
  <c r="O4964" s="1"/>
  <c r="N4965"/>
  <c r="O4965" s="1"/>
  <c r="N4966"/>
  <c r="O4966" s="1"/>
  <c r="N1537"/>
  <c r="O1537" s="1"/>
  <c r="N2512"/>
  <c r="O2512" s="1"/>
  <c r="N1538"/>
  <c r="O1538" s="1"/>
  <c r="N4805"/>
  <c r="O4805" s="1"/>
  <c r="N1539"/>
  <c r="O1539" s="1"/>
  <c r="N1540"/>
  <c r="O1540" s="1"/>
  <c r="N1541"/>
  <c r="O1541" s="1"/>
  <c r="N3954"/>
  <c r="O3954" s="1"/>
  <c r="N4108"/>
  <c r="O4108" s="1"/>
  <c r="N1542"/>
  <c r="O1542" s="1"/>
  <c r="N1442"/>
  <c r="O1442" s="1"/>
  <c r="N1443"/>
  <c r="O1443" s="1"/>
  <c r="N5100"/>
  <c r="O5100" s="1"/>
  <c r="N5101"/>
  <c r="O5101" s="1"/>
  <c r="N4213"/>
  <c r="O4213" s="1"/>
  <c r="N5071"/>
  <c r="O5071" s="1"/>
  <c r="N5035"/>
  <c r="O5035" s="1"/>
  <c r="N1543"/>
  <c r="O1543" s="1"/>
  <c r="N4462"/>
  <c r="O4462" s="1"/>
  <c r="N4336"/>
  <c r="O4336" s="1"/>
  <c r="N4337"/>
  <c r="O4337" s="1"/>
  <c r="N4872"/>
  <c r="O4872" s="1"/>
  <c r="N1444"/>
  <c r="O1444" s="1"/>
  <c r="N1445"/>
  <c r="O1445" s="1"/>
  <c r="N1544"/>
  <c r="O1544" s="1"/>
  <c r="N1545"/>
  <c r="O1545" s="1"/>
  <c r="N1507"/>
  <c r="O1507" s="1"/>
  <c r="N1508"/>
  <c r="O1508" s="1"/>
  <c r="N5139"/>
  <c r="O5139" s="1"/>
  <c r="N4567"/>
  <c r="O4567" s="1"/>
  <c r="N4568"/>
  <c r="O4568" s="1"/>
  <c r="N4569"/>
  <c r="O4569" s="1"/>
  <c r="N3558"/>
  <c r="O3558" s="1"/>
  <c r="N2316"/>
  <c r="O2316" s="1"/>
  <c r="N2317"/>
  <c r="O2317" s="1"/>
  <c r="N4967"/>
  <c r="O4967" s="1"/>
  <c r="N5036"/>
  <c r="O5036" s="1"/>
  <c r="N4968"/>
  <c r="O4968" s="1"/>
  <c r="N3088"/>
  <c r="O3088" s="1"/>
  <c r="N4741"/>
  <c r="O4741" s="1"/>
  <c r="N1546"/>
  <c r="O1546" s="1"/>
  <c r="N1446"/>
  <c r="O1446" s="1"/>
  <c r="N1447"/>
  <c r="O1447" s="1"/>
  <c r="N1547"/>
  <c r="O1547" s="1"/>
  <c r="N1448"/>
  <c r="O1448" s="1"/>
  <c r="N1449"/>
  <c r="O1449" s="1"/>
  <c r="N1548"/>
  <c r="O1548" s="1"/>
  <c r="N1450"/>
  <c r="O1450" s="1"/>
  <c r="N1451"/>
  <c r="O1451" s="1"/>
  <c r="N4570"/>
  <c r="O4570" s="1"/>
  <c r="N4571"/>
  <c r="O4571" s="1"/>
  <c r="N1549"/>
  <c r="O1549" s="1"/>
  <c r="N4214"/>
  <c r="O4214" s="1"/>
  <c r="N4215"/>
  <c r="O4215" s="1"/>
  <c r="N4969"/>
  <c r="O4969" s="1"/>
  <c r="N4894"/>
  <c r="O4894" s="1"/>
  <c r="N4895"/>
  <c r="O4895" s="1"/>
  <c r="N4970"/>
  <c r="O4970" s="1"/>
  <c r="N3655"/>
  <c r="O3655" s="1"/>
  <c r="N3578"/>
  <c r="O3578" s="1"/>
  <c r="N3579"/>
  <c r="O3579" s="1"/>
  <c r="N3656"/>
  <c r="O3656" s="1"/>
  <c r="N3580"/>
  <c r="O3580" s="1"/>
  <c r="N3581"/>
  <c r="O3581" s="1"/>
  <c r="N5102"/>
  <c r="O5102" s="1"/>
  <c r="N5103"/>
  <c r="O5103" s="1"/>
  <c r="N5104"/>
  <c r="O5104" s="1"/>
  <c r="N4572"/>
  <c r="O4572" s="1"/>
  <c r="N4573"/>
  <c r="O4573" s="1"/>
  <c r="N2418"/>
  <c r="O2418" s="1"/>
  <c r="N2419"/>
  <c r="O2419" s="1"/>
  <c r="N2420"/>
  <c r="O2420" s="1"/>
  <c r="N3338"/>
  <c r="O3338" s="1"/>
  <c r="N3320"/>
  <c r="O3320" s="1"/>
  <c r="N3321"/>
  <c r="O3321" s="1"/>
  <c r="N3339"/>
  <c r="O3339" s="1"/>
  <c r="N3322"/>
  <c r="O3322" s="1"/>
  <c r="N3323"/>
  <c r="O3323" s="1"/>
  <c r="N5037"/>
  <c r="O5037" s="1"/>
  <c r="N4109"/>
  <c r="O4109" s="1"/>
  <c r="N4110"/>
  <c r="O4110" s="1"/>
  <c r="N3973"/>
  <c r="O3973" s="1"/>
  <c r="N3974"/>
  <c r="O3974" s="1"/>
  <c r="N4111"/>
  <c r="O4111" s="1"/>
  <c r="N3975"/>
  <c r="O3975" s="1"/>
  <c r="N3976"/>
  <c r="O3976" s="1"/>
  <c r="N4112"/>
  <c r="O4112" s="1"/>
  <c r="N4113"/>
  <c r="O4113" s="1"/>
  <c r="N2798"/>
  <c r="O2798" s="1"/>
  <c r="N2799"/>
  <c r="O2799" s="1"/>
  <c r="N2800"/>
  <c r="O2800" s="1"/>
  <c r="N2136"/>
  <c r="O2136" s="1"/>
  <c r="N5129"/>
  <c r="O5129" s="1"/>
  <c r="N4877"/>
  <c r="O4877" s="1"/>
  <c r="N2218"/>
  <c r="O2218" s="1"/>
  <c r="N2219"/>
  <c r="O2219" s="1"/>
  <c r="N2206"/>
  <c r="O2206" s="1"/>
  <c r="N2207"/>
  <c r="O2207" s="1"/>
  <c r="N3559"/>
  <c r="O3559" s="1"/>
  <c r="N3474"/>
  <c r="O3474" s="1"/>
  <c r="N3475"/>
  <c r="O3475" s="1"/>
  <c r="N5072"/>
  <c r="O5072" s="1"/>
  <c r="N5165"/>
  <c r="O5165" s="1"/>
  <c r="N1550"/>
  <c r="O1550" s="1"/>
  <c r="N1551"/>
  <c r="O1551" s="1"/>
  <c r="N1552"/>
  <c r="O1552" s="1"/>
  <c r="N1553"/>
  <c r="O1553" s="1"/>
  <c r="N1554"/>
  <c r="O1554" s="1"/>
  <c r="N2557"/>
  <c r="O2557" s="1"/>
  <c r="N1555"/>
  <c r="O1555" s="1"/>
  <c r="N1556"/>
  <c r="O1556" s="1"/>
  <c r="N5073"/>
  <c r="O5073" s="1"/>
  <c r="N5049"/>
  <c r="O5049" s="1"/>
  <c r="N5050"/>
  <c r="O5050" s="1"/>
  <c r="N1557"/>
  <c r="O1557" s="1"/>
  <c r="N1558"/>
  <c r="O1558" s="1"/>
  <c r="N3424"/>
  <c r="O3424" s="1"/>
  <c r="N3425"/>
  <c r="O3425" s="1"/>
  <c r="N4806"/>
  <c r="O4806" s="1"/>
  <c r="N4807"/>
  <c r="O4807" s="1"/>
  <c r="N4561"/>
  <c r="O4561" s="1"/>
  <c r="N1452"/>
  <c r="O1452" s="1"/>
  <c r="N1453"/>
  <c r="O1453" s="1"/>
  <c r="N4562"/>
  <c r="O4562" s="1"/>
  <c r="N1454"/>
  <c r="O1454" s="1"/>
  <c r="N1455"/>
  <c r="O1455" s="1"/>
  <c r="N4563"/>
  <c r="O4563" s="1"/>
  <c r="N4488"/>
  <c r="O4488" s="1"/>
  <c r="N4489"/>
  <c r="O4489" s="1"/>
  <c r="N2398"/>
  <c r="O2398" s="1"/>
  <c r="N4490"/>
  <c r="O4490" s="1"/>
  <c r="N4491"/>
  <c r="O4491" s="1"/>
  <c r="N5130"/>
  <c r="O5130" s="1"/>
  <c r="N5131"/>
  <c r="O5131" s="1"/>
  <c r="N4971"/>
  <c r="O4971" s="1"/>
  <c r="N4972"/>
  <c r="O4972" s="1"/>
  <c r="N3835"/>
  <c r="O3835" s="1"/>
  <c r="N2801"/>
  <c r="O2801" s="1"/>
  <c r="N4020"/>
  <c r="O4020" s="1"/>
  <c r="N1559"/>
  <c r="O1559" s="1"/>
  <c r="N4973"/>
  <c r="O4973" s="1"/>
  <c r="N1560"/>
  <c r="O1560" s="1"/>
  <c r="N1561"/>
  <c r="O1561" s="1"/>
  <c r="N1562"/>
  <c r="O1562" s="1"/>
  <c r="N4974"/>
  <c r="O4974" s="1"/>
  <c r="N1563"/>
  <c r="O1563" s="1"/>
  <c r="N3836"/>
  <c r="O3836" s="1"/>
  <c r="N5074"/>
  <c r="O5074" s="1"/>
  <c r="N5075"/>
  <c r="O5075" s="1"/>
  <c r="N5076"/>
  <c r="O5076" s="1"/>
  <c r="N4216"/>
  <c r="O4216" s="1"/>
  <c r="N5140"/>
  <c r="O5140" s="1"/>
  <c r="N5141"/>
  <c r="O5141" s="1"/>
  <c r="N5105"/>
  <c r="O5105" s="1"/>
  <c r="N5106"/>
  <c r="O5106" s="1"/>
  <c r="N4217"/>
  <c r="O4217" s="1"/>
  <c r="N1564"/>
  <c r="O1564" s="1"/>
  <c r="N4975"/>
  <c r="O4975" s="1"/>
  <c r="N3560"/>
  <c r="O3560" s="1"/>
  <c r="N3561"/>
  <c r="O3561" s="1"/>
  <c r="N3837"/>
  <c r="O3837" s="1"/>
  <c r="N3668"/>
  <c r="O3668" s="1"/>
  <c r="N3669"/>
  <c r="O3669" s="1"/>
  <c r="N3838"/>
  <c r="O3838" s="1"/>
  <c r="N3670"/>
  <c r="O3670" s="1"/>
  <c r="N3671"/>
  <c r="O3671" s="1"/>
  <c r="N5107"/>
  <c r="O5107" s="1"/>
  <c r="N1565"/>
  <c r="O1565" s="1"/>
  <c r="N4742"/>
  <c r="O4742" s="1"/>
  <c r="N1509"/>
  <c r="O1509" s="1"/>
  <c r="N1510"/>
  <c r="O1510" s="1"/>
  <c r="N1511"/>
  <c r="O1511" s="1"/>
  <c r="N3657"/>
  <c r="O3657" s="1"/>
  <c r="N4114"/>
  <c r="O4114" s="1"/>
  <c r="N3977"/>
  <c r="O3977" s="1"/>
  <c r="N3978"/>
  <c r="O3978" s="1"/>
  <c r="N1566"/>
  <c r="O1566" s="1"/>
  <c r="N1567"/>
  <c r="O1567" s="1"/>
  <c r="N2802"/>
  <c r="O2802" s="1"/>
  <c r="N4330"/>
  <c r="O4330" s="1"/>
  <c r="N4331"/>
  <c r="O4331" s="1"/>
  <c r="N4332"/>
  <c r="O4332" s="1"/>
  <c r="N4333"/>
  <c r="O4333" s="1"/>
  <c r="N1568"/>
  <c r="O1568" s="1"/>
  <c r="N1456"/>
  <c r="O1456" s="1"/>
  <c r="N1457"/>
  <c r="O1457" s="1"/>
  <c r="N2803"/>
  <c r="O2803" s="1"/>
  <c r="N3658"/>
  <c r="O3658" s="1"/>
  <c r="N3582"/>
  <c r="O3582" s="1"/>
  <c r="N3583"/>
  <c r="O3583" s="1"/>
  <c r="N3659"/>
  <c r="O3659" s="1"/>
  <c r="N3584"/>
  <c r="O3584" s="1"/>
  <c r="N3585"/>
  <c r="O3585" s="1"/>
  <c r="N3839"/>
  <c r="O3839" s="1"/>
  <c r="N1569"/>
  <c r="O1569" s="1"/>
  <c r="N1458"/>
  <c r="O1458" s="1"/>
  <c r="N1459"/>
  <c r="O1459" s="1"/>
  <c r="N1570"/>
  <c r="O1570" s="1"/>
  <c r="N1460"/>
  <c r="O1460" s="1"/>
  <c r="N1461"/>
  <c r="O1461" s="1"/>
  <c r="N4916"/>
  <c r="O4916" s="1"/>
  <c r="N4808"/>
  <c r="O4808" s="1"/>
  <c r="N4769"/>
  <c r="O4769" s="1"/>
  <c r="N4770"/>
  <c r="O4770" s="1"/>
  <c r="N2437"/>
  <c r="O2437" s="1"/>
  <c r="N3047"/>
  <c r="O3047" s="1"/>
  <c r="N3030"/>
  <c r="O3030" s="1"/>
  <c r="N3031"/>
  <c r="O3031" s="1"/>
  <c r="N3048"/>
  <c r="O3048" s="1"/>
  <c r="N3032"/>
  <c r="O3032" s="1"/>
  <c r="N3033"/>
  <c r="O3033" s="1"/>
  <c r="N1571"/>
  <c r="O1571" s="1"/>
  <c r="N3955"/>
  <c r="O3955" s="1"/>
  <c r="N3846"/>
  <c r="O3846" s="1"/>
  <c r="N3847"/>
  <c r="O3847" s="1"/>
  <c r="N4232"/>
  <c r="O4232" s="1"/>
  <c r="N1693"/>
  <c r="O1693" s="1"/>
  <c r="N5132"/>
  <c r="O5132" s="1"/>
  <c r="N3505"/>
  <c r="O3505" s="1"/>
  <c r="N3506"/>
  <c r="O3506" s="1"/>
  <c r="N5038"/>
  <c r="O5038" s="1"/>
  <c r="N2459"/>
  <c r="O2459" s="1"/>
  <c r="N2460"/>
  <c r="O2460" s="1"/>
  <c r="N4743"/>
  <c r="O4743" s="1"/>
  <c r="N1572"/>
  <c r="O1572" s="1"/>
  <c r="N4878"/>
  <c r="O4878" s="1"/>
  <c r="N1573"/>
  <c r="O1573" s="1"/>
  <c r="N1574"/>
  <c r="O1574" s="1"/>
  <c r="N1462"/>
  <c r="O1462" s="1"/>
  <c r="N1463"/>
  <c r="O1463" s="1"/>
  <c r="N4574"/>
  <c r="O4574" s="1"/>
  <c r="N1520"/>
  <c r="O1520" s="1"/>
  <c r="N3029"/>
  <c r="O3029" s="1"/>
  <c r="N3562"/>
  <c r="O3562" s="1"/>
  <c r="N4744"/>
  <c r="O4744" s="1"/>
  <c r="N3340"/>
  <c r="O3340" s="1"/>
  <c r="N3324"/>
  <c r="O3324" s="1"/>
  <c r="N3325"/>
  <c r="O3325" s="1"/>
  <c r="N5108"/>
  <c r="O5108" s="1"/>
  <c r="N4745"/>
  <c r="O4745" s="1"/>
  <c r="N4630"/>
  <c r="O4630" s="1"/>
  <c r="N4631"/>
  <c r="O4631" s="1"/>
  <c r="N4835"/>
  <c r="O4835" s="1"/>
  <c r="N4746"/>
  <c r="O4746" s="1"/>
  <c r="N1575"/>
  <c r="O1575" s="1"/>
  <c r="N3660"/>
  <c r="O3660" s="1"/>
  <c r="N3661"/>
  <c r="O3661" s="1"/>
  <c r="N5109"/>
  <c r="O5109" s="1"/>
  <c r="N5081"/>
  <c r="O5081" s="1"/>
  <c r="N5082"/>
  <c r="O5082" s="1"/>
  <c r="N2421"/>
  <c r="O2421" s="1"/>
  <c r="N2400"/>
  <c r="O2400" s="1"/>
  <c r="N2401"/>
  <c r="O2401" s="1"/>
  <c r="N2422"/>
  <c r="O2422" s="1"/>
  <c r="N2402"/>
  <c r="O2402" s="1"/>
  <c r="N2403"/>
  <c r="O2403" s="1"/>
  <c r="N2423"/>
  <c r="O2423" s="1"/>
  <c r="N2406"/>
  <c r="O2406" s="1"/>
  <c r="N2407"/>
  <c r="O2407" s="1"/>
  <c r="N4747"/>
  <c r="O4747" s="1"/>
  <c r="N4632"/>
  <c r="O4632" s="1"/>
  <c r="N4633"/>
  <c r="O4633" s="1"/>
  <c r="N4748"/>
  <c r="O4748" s="1"/>
  <c r="N4634"/>
  <c r="O4634" s="1"/>
  <c r="N4635"/>
  <c r="O4635" s="1"/>
  <c r="N5110"/>
  <c r="O5110" s="1"/>
  <c r="N5083"/>
  <c r="O5083" s="1"/>
  <c r="N5084"/>
  <c r="O5084" s="1"/>
  <c r="N5111"/>
  <c r="O5111" s="1"/>
  <c r="N4809"/>
  <c r="O4809" s="1"/>
  <c r="N4810"/>
  <c r="O4810" s="1"/>
  <c r="N4976"/>
  <c r="O4976" s="1"/>
  <c r="N4977"/>
  <c r="O4977" s="1"/>
  <c r="N2954"/>
  <c r="O2954" s="1"/>
  <c r="N2934"/>
  <c r="O2934" s="1"/>
  <c r="N2935"/>
  <c r="O2935" s="1"/>
  <c r="N3840"/>
  <c r="O3840" s="1"/>
  <c r="N3841"/>
  <c r="O3841" s="1"/>
  <c r="N4575"/>
  <c r="O4575" s="1"/>
  <c r="N4492"/>
  <c r="O4492" s="1"/>
  <c r="N4493"/>
  <c r="O4493" s="1"/>
  <c r="N4576"/>
  <c r="O4576" s="1"/>
  <c r="N4494"/>
  <c r="O4494" s="1"/>
  <c r="N4495"/>
  <c r="O4495" s="1"/>
  <c r="N3341"/>
  <c r="O3341" s="1"/>
  <c r="N3342"/>
  <c r="O3342" s="1"/>
  <c r="N4811"/>
  <c r="O4811" s="1"/>
  <c r="N4771"/>
  <c r="O4771" s="1"/>
  <c r="N4772"/>
  <c r="O4772" s="1"/>
  <c r="N1576"/>
  <c r="O1576" s="1"/>
  <c r="N1577"/>
  <c r="O1577" s="1"/>
  <c r="N1578"/>
  <c r="O1578" s="1"/>
  <c r="N1579"/>
  <c r="O1579" s="1"/>
  <c r="N1580"/>
  <c r="O1580" s="1"/>
  <c r="N1581"/>
  <c r="O1581" s="1"/>
  <c r="N1512"/>
  <c r="O1512" s="1"/>
  <c r="N5112"/>
  <c r="O5112" s="1"/>
  <c r="N5113"/>
  <c r="O5113" s="1"/>
  <c r="N2733"/>
  <c r="O2733" s="1"/>
  <c r="N2734"/>
  <c r="O2734" s="1"/>
  <c r="N1582"/>
  <c r="O1582" s="1"/>
  <c r="N1583"/>
  <c r="O1583" s="1"/>
  <c r="N1584"/>
  <c r="O1584" s="1"/>
  <c r="N1585"/>
  <c r="O1585" s="1"/>
  <c r="N2492"/>
  <c r="O2492" s="1"/>
  <c r="N2493"/>
  <c r="O2493" s="1"/>
  <c r="N2494"/>
  <c r="O2494" s="1"/>
  <c r="N4218"/>
  <c r="O4218" s="1"/>
  <c r="N4131"/>
  <c r="O4131" s="1"/>
  <c r="N4132"/>
  <c r="O4132" s="1"/>
  <c r="N4219"/>
  <c r="O4219" s="1"/>
  <c r="N4133"/>
  <c r="O4133" s="1"/>
  <c r="N4134"/>
  <c r="O4134" s="1"/>
  <c r="N4220"/>
  <c r="O4220" s="1"/>
  <c r="N4135"/>
  <c r="O4135" s="1"/>
  <c r="N4136"/>
  <c r="O4136" s="1"/>
  <c r="N1586"/>
  <c r="O1586" s="1"/>
  <c r="N1587"/>
  <c r="O1587" s="1"/>
  <c r="N1588"/>
  <c r="O1588" s="1"/>
  <c r="N1589"/>
  <c r="O1589" s="1"/>
  <c r="N5133"/>
  <c r="O5133" s="1"/>
  <c r="N4463"/>
  <c r="O4463" s="1"/>
  <c r="N4464"/>
  <c r="O4464" s="1"/>
  <c r="N2039"/>
  <c r="O2039" s="1"/>
  <c r="N4115"/>
  <c r="O4115" s="1"/>
  <c r="N3979"/>
  <c r="O3979" s="1"/>
  <c r="N3980"/>
  <c r="O3980" s="1"/>
  <c r="N4116"/>
  <c r="O4116" s="1"/>
  <c r="N3981"/>
  <c r="O3981" s="1"/>
  <c r="N3982"/>
  <c r="O3982" s="1"/>
  <c r="N1590"/>
  <c r="O1590" s="1"/>
  <c r="N1464"/>
  <c r="O1464" s="1"/>
  <c r="N1465"/>
  <c r="O1465" s="1"/>
  <c r="N1591"/>
  <c r="O1591" s="1"/>
  <c r="N1466"/>
  <c r="O1466" s="1"/>
  <c r="N1467"/>
  <c r="O1467" s="1"/>
  <c r="N1592"/>
  <c r="O1592" s="1"/>
  <c r="N1593"/>
  <c r="O1593" s="1"/>
  <c r="N1513"/>
  <c r="O1513" s="1"/>
  <c r="N1594"/>
  <c r="O1594" s="1"/>
  <c r="N1595"/>
  <c r="O1595" s="1"/>
  <c r="N4749"/>
  <c r="O4749" s="1"/>
  <c r="N4636"/>
  <c r="O4636" s="1"/>
  <c r="N4637"/>
  <c r="O4637" s="1"/>
  <c r="N4750"/>
  <c r="O4750" s="1"/>
  <c r="N4638"/>
  <c r="O4638" s="1"/>
  <c r="N4639"/>
  <c r="O4639" s="1"/>
  <c r="N4751"/>
  <c r="O4751" s="1"/>
  <c r="N4752"/>
  <c r="O4752" s="1"/>
  <c r="N4753"/>
  <c r="O4753" s="1"/>
  <c r="N4754"/>
  <c r="O4754" s="1"/>
  <c r="N4465"/>
  <c r="O4465" s="1"/>
  <c r="N4466"/>
  <c r="O4466" s="1"/>
  <c r="N2618"/>
  <c r="O2618" s="1"/>
  <c r="N2617"/>
  <c r="O2617" s="1"/>
  <c r="N3956"/>
  <c r="O3956" s="1"/>
  <c r="N3957"/>
  <c r="O3957" s="1"/>
  <c r="N3958"/>
  <c r="O3958" s="1"/>
  <c r="N3959"/>
  <c r="O3959" s="1"/>
  <c r="N2355"/>
  <c r="O2355" s="1"/>
  <c r="N2356"/>
  <c r="O2356" s="1"/>
  <c r="N5114"/>
  <c r="O5114" s="1"/>
  <c r="N4879"/>
  <c r="O4879" s="1"/>
  <c r="N4880"/>
  <c r="O4880" s="1"/>
  <c r="N4978"/>
  <c r="O4978" s="1"/>
  <c r="N4979"/>
  <c r="O4979" s="1"/>
  <c r="N4980"/>
  <c r="O4980" s="1"/>
  <c r="N3223"/>
  <c r="O3223" s="1"/>
  <c r="N3662"/>
  <c r="O3662" s="1"/>
  <c r="N4812"/>
  <c r="O4812" s="1"/>
  <c r="N4813"/>
  <c r="O4813" s="1"/>
  <c r="N4814"/>
  <c r="O4814" s="1"/>
  <c r="N4467"/>
  <c r="O4467" s="1"/>
  <c r="N4981"/>
  <c r="O4981" s="1"/>
  <c r="N4982"/>
  <c r="O4982" s="1"/>
  <c r="N2318"/>
  <c r="O2318" s="1"/>
  <c r="N4221"/>
  <c r="O4221" s="1"/>
  <c r="N4222"/>
  <c r="O4222" s="1"/>
  <c r="N5134"/>
  <c r="O5134" s="1"/>
  <c r="N4780"/>
  <c r="O4780" s="1"/>
  <c r="N4781"/>
  <c r="O4781" s="1"/>
  <c r="N1596"/>
  <c r="O1596" s="1"/>
  <c r="N1597"/>
  <c r="O1597" s="1"/>
  <c r="N1598"/>
  <c r="O1598" s="1"/>
  <c r="N1599"/>
  <c r="O1599" s="1"/>
  <c r="N4873"/>
  <c r="O4873" s="1"/>
  <c r="N1600"/>
  <c r="O1600" s="1"/>
  <c r="N1601"/>
  <c r="O1601" s="1"/>
  <c r="N1602"/>
  <c r="O1602" s="1"/>
  <c r="N1521"/>
  <c r="O1521" s="1"/>
  <c r="N1522"/>
  <c r="O1522" s="1"/>
  <c r="N1434"/>
  <c r="O1434" s="1"/>
  <c r="N1435"/>
  <c r="O1435" s="1"/>
  <c r="N1523"/>
  <c r="O1523" s="1"/>
  <c r="N1436"/>
  <c r="O1436" s="1"/>
  <c r="N1437"/>
  <c r="O1437" s="1"/>
  <c r="N1438"/>
  <c r="O1438" s="1"/>
  <c r="N1524"/>
  <c r="O1524" s="1"/>
  <c r="N1439"/>
  <c r="O1439" s="1"/>
  <c r="N1440"/>
  <c r="O1440" s="1"/>
  <c r="N1441"/>
  <c r="O1441" s="1"/>
  <c r="N4755"/>
  <c r="O4755" s="1"/>
  <c r="N5077"/>
  <c r="O5077" s="1"/>
  <c r="N3374"/>
  <c r="O3374" s="1"/>
  <c r="N3375"/>
  <c r="O3375" s="1"/>
  <c r="N4815"/>
  <c r="O4815" s="1"/>
  <c r="N4773"/>
  <c r="O4773" s="1"/>
  <c r="N3563"/>
  <c r="O3563" s="1"/>
  <c r="N3564"/>
  <c r="O3564" s="1"/>
  <c r="N4816"/>
  <c r="O4816" s="1"/>
  <c r="N4817"/>
  <c r="O4817" s="1"/>
  <c r="N3960"/>
  <c r="O3960" s="1"/>
  <c r="N3961"/>
  <c r="O3961" s="1"/>
  <c r="N4117"/>
  <c r="O4117" s="1"/>
  <c r="N4118"/>
  <c r="O4118" s="1"/>
  <c r="N4119"/>
  <c r="O4119" s="1"/>
  <c r="N4120"/>
  <c r="O4120" s="1"/>
  <c r="N1603"/>
  <c r="O1603" s="1"/>
  <c r="N1604"/>
  <c r="O1604" s="1"/>
  <c r="N4223"/>
  <c r="O4223" s="1"/>
  <c r="N4224"/>
  <c r="O4224" s="1"/>
  <c r="N4379"/>
  <c r="O4379" s="1"/>
  <c r="N4380"/>
  <c r="O4380" s="1"/>
  <c r="N4381"/>
  <c r="O4381" s="1"/>
  <c r="N4107"/>
  <c r="O4107" s="1"/>
  <c r="N3842"/>
  <c r="O3842" s="1"/>
  <c r="N5142"/>
  <c r="O5142" s="1"/>
  <c r="N5143"/>
  <c r="O5143" s="1"/>
  <c r="N3408"/>
  <c r="O3408" s="1"/>
  <c r="N4468"/>
  <c r="O4468" s="1"/>
  <c r="N4469"/>
  <c r="O4469" s="1"/>
  <c r="N4818"/>
  <c r="O4818" s="1"/>
  <c r="N4983"/>
  <c r="O4983" s="1"/>
  <c r="N4896"/>
  <c r="O4896" s="1"/>
  <c r="N4897"/>
  <c r="O4897" s="1"/>
  <c r="N4984"/>
  <c r="O4984" s="1"/>
  <c r="N4898"/>
  <c r="O4898" s="1"/>
  <c r="N4899"/>
  <c r="O4899" s="1"/>
  <c r="N4881"/>
  <c r="O4881" s="1"/>
  <c r="N4819"/>
  <c r="O4819" s="1"/>
  <c r="N4820"/>
  <c r="O4820" s="1"/>
  <c r="N4470"/>
  <c r="O4470" s="1"/>
  <c r="N4985"/>
  <c r="O4985" s="1"/>
  <c r="N4900"/>
  <c r="O4900" s="1"/>
  <c r="N4901"/>
  <c r="O4901" s="1"/>
  <c r="N4986"/>
  <c r="O4986" s="1"/>
  <c r="N4902"/>
  <c r="O4902" s="1"/>
  <c r="N4903"/>
  <c r="O4903" s="1"/>
  <c r="N4987"/>
  <c r="O4987" s="1"/>
  <c r="N4904"/>
  <c r="O4904" s="1"/>
  <c r="N4905"/>
  <c r="O4905" s="1"/>
  <c r="N4756"/>
  <c r="O4756" s="1"/>
  <c r="N4757"/>
  <c r="O4757" s="1"/>
  <c r="N1516"/>
  <c r="O1516" s="1"/>
  <c r="N5039"/>
  <c r="O5039" s="1"/>
  <c r="N5014"/>
  <c r="O5014" s="1"/>
  <c r="N5015"/>
  <c r="O5015" s="1"/>
  <c r="N5040"/>
  <c r="O5040" s="1"/>
  <c r="N5016"/>
  <c r="O5016" s="1"/>
  <c r="N5017"/>
  <c r="O5017" s="1"/>
  <c r="N4988"/>
  <c r="O4988" s="1"/>
  <c r="N4989"/>
  <c r="O4989" s="1"/>
  <c r="N4577"/>
  <c r="O4577" s="1"/>
  <c r="N4990"/>
  <c r="O4990" s="1"/>
  <c r="N5115"/>
  <c r="O5115" s="1"/>
  <c r="N5116"/>
  <c r="O5116" s="1"/>
  <c r="N1605"/>
  <c r="O1605" s="1"/>
  <c r="N4121"/>
  <c r="O4121" s="1"/>
  <c r="N1606"/>
  <c r="O1606" s="1"/>
  <c r="N1607"/>
  <c r="O1607" s="1"/>
  <c r="N1608"/>
  <c r="O1608" s="1"/>
  <c r="N1609"/>
  <c r="O1609" s="1"/>
  <c r="N3962"/>
  <c r="O3962" s="1"/>
  <c r="N3848"/>
  <c r="O3848" s="1"/>
  <c r="N3849"/>
  <c r="O3849" s="1"/>
  <c r="N3963"/>
  <c r="O3963" s="1"/>
  <c r="N3850"/>
  <c r="O3850" s="1"/>
  <c r="N3851"/>
  <c r="O3851" s="1"/>
  <c r="N5144"/>
  <c r="O5144" s="1"/>
  <c r="N5145"/>
  <c r="O5145" s="1"/>
  <c r="N5146"/>
  <c r="O5146" s="1"/>
  <c r="N5147"/>
  <c r="O5147" s="1"/>
  <c r="N5148"/>
  <c r="O5148" s="1"/>
  <c r="N4225"/>
  <c r="O4225" s="1"/>
  <c r="N4226"/>
  <c r="O4226" s="1"/>
  <c r="N4227"/>
  <c r="O4227" s="1"/>
  <c r="N4228"/>
  <c r="O4228" s="1"/>
  <c r="N4334"/>
  <c r="O4334" s="1"/>
  <c r="N4578"/>
  <c r="O4578" s="1"/>
  <c r="N4496"/>
  <c r="O4496" s="1"/>
  <c r="N4497"/>
  <c r="O4497" s="1"/>
  <c r="N4579"/>
  <c r="O4579" s="1"/>
  <c r="N4874"/>
  <c r="O4874" s="1"/>
  <c r="N1468"/>
  <c r="O1468" s="1"/>
  <c r="N1469"/>
  <c r="O1469" s="1"/>
  <c r="N3426"/>
  <c r="O3426" s="1"/>
  <c r="N4471"/>
  <c r="O4471" s="1"/>
  <c r="N4472"/>
  <c r="O4472" s="1"/>
  <c r="N4821"/>
  <c r="O4821" s="1"/>
  <c r="N4875"/>
  <c r="O4875" s="1"/>
  <c r="N1470"/>
  <c r="O1470" s="1"/>
  <c r="N1471"/>
  <c r="O1471" s="1"/>
  <c r="N1610"/>
  <c r="O1610" s="1"/>
  <c r="N1611"/>
  <c r="O1611" s="1"/>
  <c r="N1612"/>
  <c r="O1612" s="1"/>
  <c r="N4580"/>
  <c r="O4580" s="1"/>
  <c r="N4581"/>
  <c r="O4581" s="1"/>
  <c r="N2040"/>
  <c r="O2040" s="1"/>
  <c r="N2041"/>
  <c r="O2041" s="1"/>
  <c r="N2042"/>
  <c r="O2042" s="1"/>
  <c r="N2043"/>
  <c r="O2043" s="1"/>
  <c r="N2044"/>
  <c r="O2044" s="1"/>
  <c r="N2045"/>
  <c r="O2045" s="1"/>
  <c r="N1613"/>
  <c r="O1613" s="1"/>
  <c r="N4758"/>
  <c r="O4758" s="1"/>
  <c r="N4759"/>
  <c r="O4759" s="1"/>
  <c r="N1614"/>
  <c r="O1614" s="1"/>
  <c r="N1472"/>
  <c r="O1472" s="1"/>
  <c r="N1473"/>
  <c r="O1473" s="1"/>
  <c r="N1615"/>
  <c r="O1615" s="1"/>
  <c r="N1474"/>
  <c r="O1474" s="1"/>
  <c r="N1475"/>
  <c r="O1475" s="1"/>
  <c r="N1517"/>
  <c r="O1517" s="1"/>
  <c r="N1514"/>
  <c r="O1514" s="1"/>
  <c r="N1616"/>
  <c r="O1616" s="1"/>
  <c r="N1617"/>
  <c r="O1617" s="1"/>
  <c r="N1618"/>
  <c r="O1618" s="1"/>
  <c r="N1619"/>
  <c r="O1619" s="1"/>
  <c r="N1620"/>
  <c r="O1620" s="1"/>
  <c r="N1621"/>
  <c r="O1621" s="1"/>
  <c r="N1622"/>
  <c r="O1622" s="1"/>
  <c r="N1623"/>
  <c r="O1623" s="1"/>
  <c r="N1624"/>
  <c r="O1624" s="1"/>
  <c r="N3964"/>
  <c r="O3964" s="1"/>
  <c r="N4473"/>
  <c r="O4473" s="1"/>
  <c r="N4474"/>
  <c r="O4474" s="1"/>
  <c r="N3440"/>
  <c r="O3440" s="1"/>
  <c r="N3441"/>
  <c r="O3441" s="1"/>
  <c r="N4229"/>
  <c r="O4229" s="1"/>
  <c r="N2740"/>
  <c r="O2740" s="1"/>
  <c r="N4991"/>
  <c r="O4991" s="1"/>
  <c r="N4992"/>
  <c r="O4992" s="1"/>
  <c r="N2667"/>
  <c r="O2667" s="1"/>
  <c r="N4822"/>
  <c r="O4822" s="1"/>
  <c r="N4823"/>
  <c r="O4823" s="1"/>
  <c r="N4824"/>
  <c r="O4824" s="1"/>
  <c r="N1625"/>
  <c r="O1625" s="1"/>
  <c r="N5149"/>
  <c r="O5149" s="1"/>
  <c r="N5150"/>
  <c r="O5150" s="1"/>
  <c r="N5151"/>
  <c r="O5151" s="1"/>
  <c r="N4475"/>
  <c r="O4475" s="1"/>
  <c r="N1626"/>
  <c r="O1626" s="1"/>
  <c r="N1627"/>
  <c r="O1627" s="1"/>
  <c r="N1628"/>
  <c r="O1628" s="1"/>
  <c r="N1629"/>
  <c r="O1629" s="1"/>
  <c r="N1630"/>
  <c r="O1630" s="1"/>
  <c r="N4882"/>
  <c r="O4882" s="1"/>
  <c r="N5162"/>
  <c r="O5162" s="1"/>
  <c r="N5154"/>
  <c r="O5154" s="1"/>
  <c r="N5155"/>
  <c r="O5155" s="1"/>
  <c r="N5163"/>
  <c r="O5163" s="1"/>
  <c r="N5156"/>
  <c r="O5156" s="1"/>
  <c r="N5157"/>
  <c r="O5157" s="1"/>
  <c r="N5164"/>
  <c r="O5164" s="1"/>
  <c r="N5158"/>
  <c r="O5158" s="1"/>
  <c r="N5159"/>
  <c r="O5159" s="1"/>
  <c r="N1631"/>
  <c r="O1631" s="1"/>
  <c r="N3057"/>
  <c r="O3057" s="1"/>
  <c r="N1632"/>
  <c r="O1632" s="1"/>
  <c r="N1633"/>
  <c r="O1633" s="1"/>
  <c r="N1634"/>
  <c r="O1634" s="1"/>
  <c r="N1635"/>
  <c r="O1635" s="1"/>
  <c r="N1636"/>
  <c r="O1636" s="1"/>
  <c r="N1637"/>
  <c r="O1637" s="1"/>
  <c r="N1638"/>
  <c r="O1638" s="1"/>
  <c r="N3409"/>
  <c r="O3409" s="1"/>
  <c r="N3376"/>
  <c r="O3376" s="1"/>
  <c r="N3377"/>
  <c r="O3377" s="1"/>
  <c r="N3410"/>
  <c r="O3410" s="1"/>
  <c r="N3378"/>
  <c r="O3378" s="1"/>
  <c r="N3379"/>
  <c r="O3379" s="1"/>
  <c r="N4993"/>
  <c r="O4993" s="1"/>
  <c r="N4994"/>
  <c r="O4994" s="1"/>
  <c r="N4995"/>
  <c r="O4995" s="1"/>
  <c r="N3557"/>
  <c r="O3557" s="1"/>
  <c r="N3843"/>
  <c r="O3843" s="1"/>
  <c r="N1639"/>
  <c r="O1639" s="1"/>
  <c r="N1640"/>
  <c r="O1640" s="1"/>
  <c r="N4996"/>
  <c r="O4996" s="1"/>
  <c r="N1641"/>
  <c r="O1641" s="1"/>
  <c r="N1642"/>
  <c r="O1642" s="1"/>
  <c r="N3442"/>
  <c r="O3442" s="1"/>
  <c r="N3443"/>
  <c r="O3443" s="1"/>
  <c r="N5087"/>
  <c r="O5087" s="1"/>
  <c r="N5088"/>
  <c r="O5088" s="1"/>
  <c r="N5089"/>
  <c r="O5089" s="1"/>
  <c r="N1643"/>
  <c r="O1643" s="1"/>
  <c r="N1476"/>
  <c r="O1476" s="1"/>
  <c r="N1477"/>
  <c r="O1477" s="1"/>
  <c r="N1644"/>
  <c r="O1644" s="1"/>
  <c r="N1478"/>
  <c r="O1478" s="1"/>
  <c r="N1479"/>
  <c r="O1479" s="1"/>
  <c r="N4997"/>
  <c r="O4997" s="1"/>
  <c r="N4906"/>
  <c r="O4906" s="1"/>
  <c r="N4907"/>
  <c r="O4907" s="1"/>
  <c r="N4998"/>
  <c r="O4998" s="1"/>
  <c r="N4908"/>
  <c r="O4908" s="1"/>
  <c r="N4909"/>
  <c r="O4909" s="1"/>
  <c r="N1645"/>
  <c r="O1645" s="1"/>
  <c r="N1646"/>
  <c r="O1646" s="1"/>
  <c r="N1647"/>
  <c r="O1647" s="1"/>
  <c r="N1648"/>
  <c r="O1648" s="1"/>
  <c r="N1649"/>
  <c r="O1649" s="1"/>
  <c r="N1480"/>
  <c r="O1480" s="1"/>
  <c r="N1481"/>
  <c r="O1481" s="1"/>
  <c r="N1650"/>
  <c r="O1650" s="1"/>
  <c r="N1482"/>
  <c r="O1482" s="1"/>
  <c r="N1483"/>
  <c r="O1483" s="1"/>
  <c r="N1651"/>
  <c r="O1651" s="1"/>
  <c r="N1484"/>
  <c r="O1484" s="1"/>
  <c r="N1485"/>
  <c r="O1485" s="1"/>
  <c r="N1652"/>
  <c r="O1652" s="1"/>
  <c r="N1486"/>
  <c r="O1486" s="1"/>
  <c r="N1487"/>
  <c r="O1487" s="1"/>
  <c r="N3411"/>
  <c r="O3411" s="1"/>
  <c r="N2726"/>
  <c r="O2726" s="1"/>
  <c r="N2727"/>
  <c r="O2727" s="1"/>
  <c r="N5041"/>
  <c r="O5041" s="1"/>
  <c r="N5042"/>
  <c r="O5042" s="1"/>
  <c r="N2644"/>
  <c r="O2644" s="1"/>
  <c r="N2645"/>
  <c r="O2645" s="1"/>
  <c r="N2513"/>
  <c r="O2513" s="1"/>
  <c r="N2514"/>
  <c r="O2514" s="1"/>
  <c r="N3724"/>
  <c r="O3724" s="1"/>
  <c r="N1653"/>
  <c r="O1653" s="1"/>
  <c r="N5078"/>
  <c r="O5078" s="1"/>
  <c r="N5046"/>
  <c r="O5046" s="1"/>
  <c r="N5047"/>
  <c r="O5047" s="1"/>
  <c r="N1654"/>
  <c r="O1654" s="1"/>
  <c r="N1655"/>
  <c r="O1655" s="1"/>
  <c r="N1656"/>
  <c r="O1656" s="1"/>
  <c r="N1657"/>
  <c r="O1657" s="1"/>
  <c r="N1658"/>
  <c r="O1658" s="1"/>
  <c r="N1659"/>
  <c r="O1659" s="1"/>
  <c r="N1488"/>
  <c r="O1488" s="1"/>
  <c r="N1489"/>
  <c r="O1489" s="1"/>
  <c r="N4760"/>
  <c r="O4760" s="1"/>
  <c r="N4640"/>
  <c r="O4640" s="1"/>
  <c r="N4641"/>
  <c r="O4641" s="1"/>
  <c r="N4761"/>
  <c r="O4761" s="1"/>
  <c r="N4642"/>
  <c r="O4642" s="1"/>
  <c r="N4643"/>
  <c r="O4643" s="1"/>
  <c r="N4883"/>
  <c r="O4883" s="1"/>
  <c r="N4884"/>
  <c r="O4884" s="1"/>
  <c r="N4825"/>
  <c r="O4825" s="1"/>
  <c r="N4826"/>
  <c r="O4826" s="1"/>
  <c r="N3663"/>
  <c r="O3663" s="1"/>
  <c r="N1660"/>
  <c r="O1660" s="1"/>
  <c r="N1661"/>
  <c r="O1661" s="1"/>
  <c r="N1662"/>
  <c r="O1662" s="1"/>
  <c r="N1663"/>
  <c r="O1663" s="1"/>
  <c r="N1664"/>
  <c r="O1664" s="1"/>
  <c r="N1665"/>
  <c r="O1665" s="1"/>
  <c r="N4122"/>
  <c r="O4122" s="1"/>
  <c r="N4762"/>
  <c r="O4762" s="1"/>
  <c r="N1666"/>
  <c r="O1666" s="1"/>
  <c r="N1667"/>
  <c r="O1667" s="1"/>
  <c r="N3237"/>
  <c r="O3237" s="1"/>
  <c r="N3238"/>
  <c r="O3238" s="1"/>
  <c r="N1668"/>
  <c r="O1668" s="1"/>
  <c r="N1669"/>
  <c r="O1669" s="1"/>
  <c r="N4502"/>
  <c r="O4502" s="1"/>
  <c r="N4503"/>
  <c r="O4503" s="1"/>
  <c r="N1670"/>
  <c r="O1670" s="1"/>
  <c r="N1671"/>
  <c r="O1671" s="1"/>
  <c r="N5117"/>
  <c r="O5117" s="1"/>
  <c r="N5118"/>
  <c r="O5118" s="1"/>
  <c r="N4999"/>
  <c r="O4999" s="1"/>
  <c r="N4910"/>
  <c r="O4910" s="1"/>
  <c r="N4911"/>
  <c r="O4911" s="1"/>
  <c r="N5000"/>
  <c r="O5000" s="1"/>
  <c r="N4912"/>
  <c r="O4912" s="1"/>
  <c r="N4913"/>
  <c r="O4913" s="1"/>
  <c r="N4476"/>
  <c r="O4476" s="1"/>
  <c r="N4477"/>
  <c r="O4477" s="1"/>
  <c r="N4478"/>
  <c r="O4478" s="1"/>
  <c r="N4917"/>
  <c r="O4917" s="1"/>
  <c r="N4918"/>
  <c r="O4918" s="1"/>
  <c r="N5001"/>
  <c r="O5001" s="1"/>
  <c r="N5002"/>
  <c r="O5002" s="1"/>
  <c r="N4919"/>
  <c r="O4919" s="1"/>
  <c r="N5003"/>
  <c r="O5003" s="1"/>
  <c r="N5004"/>
  <c r="O5004" s="1"/>
  <c r="N5005"/>
  <c r="O5005" s="1"/>
  <c r="N3133"/>
  <c r="O3133" s="1"/>
  <c r="N3101"/>
  <c r="O3101" s="1"/>
  <c r="N3102"/>
  <c r="O3102" s="1"/>
  <c r="N5006"/>
  <c r="O5006" s="1"/>
  <c r="N5007"/>
  <c r="O5007" s="1"/>
  <c r="N2610"/>
  <c r="O2610" s="1"/>
  <c r="N2611"/>
  <c r="O2611" s="1"/>
  <c r="N3565"/>
  <c r="O3565" s="1"/>
  <c r="N3476"/>
  <c r="O3476" s="1"/>
  <c r="N3477"/>
  <c r="O3477" s="1"/>
  <c r="N3566"/>
  <c r="O3566" s="1"/>
  <c r="N3478"/>
  <c r="O3478" s="1"/>
  <c r="N3479"/>
  <c r="O3479" s="1"/>
  <c r="N3480"/>
  <c r="O3480" s="1"/>
  <c r="N3567"/>
  <c r="O3567" s="1"/>
  <c r="N3481"/>
  <c r="O3481" s="1"/>
  <c r="N3482"/>
  <c r="O3482" s="1"/>
  <c r="N3483"/>
  <c r="O3483" s="1"/>
  <c r="N4827"/>
  <c r="O4827" s="1"/>
  <c r="N4828"/>
  <c r="O4828" s="1"/>
  <c r="N4829"/>
  <c r="O4829" s="1"/>
  <c r="N5079"/>
  <c r="O5079" s="1"/>
  <c r="N5080"/>
  <c r="O5080" s="1"/>
  <c r="N2804"/>
  <c r="O2804" s="1"/>
  <c r="N2805"/>
  <c r="O2805" s="1"/>
  <c r="N5043"/>
  <c r="O5043" s="1"/>
  <c r="N5018"/>
  <c r="O5018" s="1"/>
  <c r="N5019"/>
  <c r="O5019" s="1"/>
  <c r="N5044"/>
  <c r="O5044" s="1"/>
  <c r="N5020"/>
  <c r="O5020" s="1"/>
  <c r="N5021"/>
  <c r="O5021" s="1"/>
  <c r="N2615"/>
  <c r="O2615" s="1"/>
  <c r="N2616"/>
  <c r="O2616" s="1"/>
  <c r="N4143"/>
  <c r="O4143" s="1"/>
  <c r="N4230"/>
  <c r="O4230" s="1"/>
  <c r="N3987"/>
  <c r="O3987" s="1"/>
  <c r="N3988"/>
  <c r="O3988" s="1"/>
  <c r="N3989"/>
  <c r="O3989" s="1"/>
  <c r="N4582"/>
  <c r="O4582" s="1"/>
  <c r="N2200"/>
  <c r="O2200" s="1"/>
  <c r="N2185"/>
  <c r="O2185" s="1"/>
  <c r="N2186"/>
  <c r="O2186" s="1"/>
  <c r="N2201"/>
  <c r="O2201" s="1"/>
  <c r="N2187"/>
  <c r="O2187" s="1"/>
  <c r="N2188"/>
  <c r="O2188" s="1"/>
  <c r="N3086"/>
  <c r="O3086" s="1"/>
  <c r="N3087"/>
  <c r="O3087" s="1"/>
  <c r="N1672"/>
  <c r="O1672" s="1"/>
  <c r="N1673"/>
  <c r="O1673" s="1"/>
  <c r="N3844"/>
  <c r="O3844" s="1"/>
  <c r="N4123"/>
  <c r="O4123" s="1"/>
  <c r="N5008"/>
  <c r="O5008" s="1"/>
  <c r="N5009"/>
  <c r="O5009" s="1"/>
  <c r="N5119"/>
  <c r="O5119" s="1"/>
  <c r="N5085"/>
  <c r="O5085" s="1"/>
  <c r="N5086"/>
  <c r="O5086" s="1"/>
  <c r="N1674"/>
  <c r="O1674" s="1"/>
  <c r="N3100"/>
  <c r="O3100" s="1"/>
  <c r="N2591"/>
  <c r="O2591" s="1"/>
  <c r="N2202"/>
  <c r="O2202" s="1"/>
  <c r="N2203"/>
  <c r="O2203" s="1"/>
  <c r="N2204"/>
  <c r="O2204" s="1"/>
  <c r="N2189"/>
  <c r="O2189" s="1"/>
  <c r="N2190"/>
  <c r="O2190" s="1"/>
  <c r="N4830"/>
  <c r="O4830" s="1"/>
  <c r="N1675"/>
  <c r="O1675" s="1"/>
  <c r="N1676"/>
  <c r="O1676" s="1"/>
  <c r="N2728"/>
  <c r="O2728" s="1"/>
  <c r="N2729"/>
  <c r="O2729" s="1"/>
  <c r="N2730"/>
  <c r="O2730" s="1"/>
  <c r="N2731"/>
  <c r="O2731" s="1"/>
  <c r="N4885"/>
  <c r="O4885" s="1"/>
  <c r="N4886"/>
  <c r="O4886" s="1"/>
  <c r="N2955"/>
  <c r="O2955" s="1"/>
  <c r="N2936"/>
  <c r="O2936" s="1"/>
  <c r="N2937"/>
  <c r="O2937" s="1"/>
  <c r="N2956"/>
  <c r="O2956" s="1"/>
  <c r="N2938"/>
  <c r="O2938" s="1"/>
  <c r="N2939"/>
  <c r="O2939" s="1"/>
  <c r="N2957"/>
  <c r="O2957" s="1"/>
  <c r="N1677"/>
  <c r="O1677" s="1"/>
  <c r="N1490"/>
  <c r="O1490" s="1"/>
  <c r="N1491"/>
  <c r="O1491" s="1"/>
  <c r="N4763"/>
  <c r="O4763" s="1"/>
  <c r="N1678"/>
  <c r="O1678" s="1"/>
  <c r="N1679"/>
  <c r="O1679" s="1"/>
  <c r="N4887"/>
  <c r="O4887" s="1"/>
  <c r="N1680"/>
  <c r="O1680" s="1"/>
  <c r="N1681"/>
  <c r="O1681" s="1"/>
  <c r="N4583"/>
  <c r="O4583" s="1"/>
  <c r="N4498"/>
  <c r="O4498" s="1"/>
  <c r="N4499"/>
  <c r="O4499" s="1"/>
  <c r="N4479"/>
  <c r="O4479" s="1"/>
  <c r="N3134"/>
  <c r="O3134" s="1"/>
  <c r="N3103"/>
  <c r="O3103" s="1"/>
  <c r="N3104"/>
  <c r="O3104" s="1"/>
  <c r="N3135"/>
  <c r="O3135" s="1"/>
  <c r="N3105"/>
  <c r="O3105" s="1"/>
  <c r="N3106"/>
  <c r="O3106" s="1"/>
  <c r="N3136"/>
  <c r="O3136" s="1"/>
  <c r="N4888"/>
  <c r="O4888" s="1"/>
  <c r="N4889"/>
  <c r="O4889" s="1"/>
  <c r="N4584"/>
  <c r="O4584" s="1"/>
  <c r="N4585"/>
  <c r="O4585" s="1"/>
  <c r="N4586"/>
  <c r="O4586" s="1"/>
  <c r="N4459"/>
  <c r="O4459" s="1"/>
  <c r="N1492"/>
  <c r="O1492" s="1"/>
  <c r="N1493"/>
  <c r="O1493" s="1"/>
  <c r="N1682"/>
  <c r="O1682" s="1"/>
  <c r="N1494"/>
  <c r="O1494" s="1"/>
  <c r="N1495"/>
  <c r="O1495" s="1"/>
  <c r="N4124"/>
  <c r="O4124" s="1"/>
  <c r="N5010"/>
  <c r="O5010" s="1"/>
  <c r="N1683"/>
  <c r="O1683" s="1"/>
  <c r="N1684"/>
  <c r="O1684" s="1"/>
  <c r="N4890"/>
  <c r="O4890" s="1"/>
  <c r="N1685"/>
  <c r="O1685" s="1"/>
  <c r="N2126"/>
  <c r="O2126" s="1"/>
  <c r="N2104"/>
  <c r="O2104" s="1"/>
  <c r="N2105"/>
  <c r="O2105" s="1"/>
  <c r="N2127"/>
  <c r="O2127" s="1"/>
  <c r="N2106"/>
  <c r="O2106" s="1"/>
  <c r="N2107"/>
  <c r="O2107" s="1"/>
  <c r="N4891"/>
  <c r="O4891" s="1"/>
  <c r="N4892"/>
  <c r="O4892" s="1"/>
  <c r="N1686"/>
  <c r="O1686" s="1"/>
  <c r="N2464"/>
  <c r="O2464" s="1"/>
  <c r="N2462"/>
  <c r="O2462" s="1"/>
  <c r="N2463"/>
  <c r="O2463" s="1"/>
  <c r="N5135"/>
  <c r="O5135" s="1"/>
  <c r="N4480"/>
  <c r="O4480" s="1"/>
  <c r="N4339"/>
  <c r="O4339" s="1"/>
  <c r="N4340"/>
  <c r="O4340" s="1"/>
  <c r="N1687"/>
  <c r="O1687" s="1"/>
  <c r="N4231"/>
  <c r="O4231" s="1"/>
  <c r="N3186"/>
  <c r="O3186" s="1"/>
  <c r="N3137"/>
  <c r="O3137" s="1"/>
  <c r="N3138"/>
  <c r="O3138" s="1"/>
  <c r="N4782"/>
  <c r="O4782" s="1"/>
  <c r="N4831"/>
  <c r="O4831" s="1"/>
  <c r="N4832"/>
  <c r="O4832" s="1"/>
  <c r="N4833"/>
  <c r="O4833" s="1"/>
  <c r="N1688"/>
  <c r="O1688" s="1"/>
  <c r="N1689"/>
  <c r="O1689" s="1"/>
  <c r="N1496"/>
  <c r="O1496" s="1"/>
  <c r="N1497"/>
  <c r="O1497" s="1"/>
  <c r="N1690"/>
  <c r="O1690" s="1"/>
  <c r="N1498"/>
  <c r="O1498" s="1"/>
  <c r="N1499"/>
  <c r="O1499" s="1"/>
  <c r="N5136"/>
  <c r="O5136" s="1"/>
  <c r="N5137"/>
  <c r="O5137" s="1"/>
  <c r="N1691"/>
  <c r="O1691" s="1"/>
  <c r="N4764"/>
  <c r="O4764" s="1"/>
  <c r="N4765"/>
  <c r="O4765" s="1"/>
  <c r="N1515"/>
  <c r="O1515" s="1"/>
  <c r="N1692"/>
  <c r="O1692" s="1"/>
  <c r="N4125"/>
  <c r="O4125" s="1"/>
  <c r="N4126"/>
  <c r="O4126" s="1"/>
  <c r="N4924"/>
  <c r="O4924" s="1"/>
  <c r="N4629"/>
  <c r="O4629" s="1"/>
  <c r="N3568"/>
  <c r="O3568" s="1"/>
  <c r="N2047"/>
  <c r="O2047" s="1"/>
  <c r="N5011"/>
  <c r="O5011" s="1"/>
  <c r="N4335"/>
  <c r="O4335" s="1"/>
  <c r="N4768"/>
  <c r="O4768" s="1"/>
  <c r="N3971"/>
  <c r="O3971" s="1"/>
  <c r="N5012"/>
  <c r="O5012" s="1"/>
  <c r="N4847"/>
  <c r="O4847" s="1"/>
  <c r="N5689"/>
  <c r="O5689" s="1"/>
  <c r="N3717"/>
  <c r="O3717" s="1"/>
  <c r="N5600"/>
  <c r="O5600" s="1"/>
  <c r="N4767"/>
  <c r="O4767" s="1"/>
  <c r="N3499"/>
  <c r="O3499" s="1"/>
  <c r="N5690"/>
  <c r="O5690" s="1"/>
  <c r="N5691"/>
  <c r="O5691" s="1"/>
  <c r="N4600"/>
  <c r="O4600" s="1"/>
  <c r="N4841"/>
  <c r="O4841" s="1"/>
  <c r="N4838"/>
  <c r="O4838" s="1"/>
  <c r="N4842"/>
  <c r="O4842" s="1"/>
  <c r="N1362"/>
  <c r="O1362" s="1"/>
  <c r="N3507"/>
  <c r="O3507" s="1"/>
  <c r="N5601"/>
  <c r="O5601" s="1"/>
  <c r="N4601"/>
  <c r="O4601" s="1"/>
  <c r="N3890"/>
  <c r="O3890" s="1"/>
  <c r="N4602"/>
  <c r="O4602" s="1"/>
  <c r="N3969"/>
  <c r="O3969" s="1"/>
  <c r="N4368"/>
  <c r="O4368" s="1"/>
  <c r="N6837"/>
  <c r="O6837" s="1"/>
  <c r="N1363"/>
  <c r="O1363" s="1"/>
  <c r="N4603"/>
  <c r="O4603" s="1"/>
  <c r="N4281"/>
  <c r="O4281" s="1"/>
  <c r="N4604"/>
  <c r="O4604" s="1"/>
  <c r="N5602"/>
  <c r="O5602" s="1"/>
  <c r="N4930"/>
  <c r="O4930" s="1"/>
  <c r="N3967"/>
  <c r="O3967" s="1"/>
  <c r="N5692"/>
  <c r="O5692" s="1"/>
  <c r="N3719"/>
  <c r="O3719" s="1"/>
  <c r="N4672"/>
  <c r="O4672" s="1"/>
  <c r="N6826"/>
  <c r="O6826" s="1"/>
  <c r="N6812"/>
  <c r="O6812" s="1"/>
  <c r="N3500"/>
  <c r="O3500" s="1"/>
  <c r="N3891"/>
  <c r="O3891" s="1"/>
  <c r="N5721"/>
  <c r="O5721" s="1"/>
  <c r="N5693"/>
  <c r="O5693" s="1"/>
  <c r="N5603"/>
  <c r="O5603" s="1"/>
  <c r="N4925"/>
  <c r="O4925" s="1"/>
  <c r="N4926"/>
  <c r="O4926" s="1"/>
  <c r="N5604"/>
  <c r="O5604" s="1"/>
  <c r="N1364"/>
  <c r="O1364" s="1"/>
  <c r="N1365"/>
  <c r="O1365" s="1"/>
  <c r="N4931"/>
  <c r="O4931" s="1"/>
  <c r="N4839"/>
  <c r="O4839" s="1"/>
  <c r="N5694"/>
  <c r="O5694" s="1"/>
  <c r="N4932"/>
  <c r="O4932" s="1"/>
  <c r="N6830"/>
  <c r="O6830" s="1"/>
  <c r="N4893"/>
  <c r="O4893" s="1"/>
  <c r="N5013"/>
  <c r="O5013" s="1"/>
  <c r="N3721"/>
  <c r="O3721" s="1"/>
  <c r="N4928"/>
  <c r="O4928" s="1"/>
  <c r="N4929"/>
  <c r="O4929" s="1"/>
  <c r="N5695"/>
  <c r="O5695" s="1"/>
  <c r="N6833"/>
  <c r="O6833" s="1"/>
  <c r="N4843"/>
  <c r="O4843" s="1"/>
  <c r="N2558"/>
  <c r="O2558" s="1"/>
  <c r="N6813"/>
  <c r="O6813" s="1"/>
  <c r="N5696"/>
  <c r="O5696" s="1"/>
  <c r="N6848"/>
  <c r="O6848" s="1"/>
  <c r="N132"/>
  <c r="O132" s="1"/>
  <c r="N4481"/>
  <c r="O4481" s="1"/>
  <c r="N5605"/>
  <c r="O5605" s="1"/>
  <c r="N5606"/>
  <c r="O5606" s="1"/>
  <c r="N3970"/>
  <c r="O3970" s="1"/>
  <c r="N5598"/>
  <c r="O5598" s="1"/>
  <c r="N5607"/>
  <c r="O5607" s="1"/>
  <c r="N4627"/>
  <c r="O4627" s="1"/>
  <c r="N3718"/>
  <c r="O3718" s="1"/>
  <c r="N3723"/>
  <c r="O3723" s="1"/>
  <c r="N5697"/>
  <c r="O5697" s="1"/>
  <c r="N5608"/>
  <c r="O5608" s="1"/>
  <c r="N5609"/>
  <c r="O5609" s="1"/>
  <c r="N4371"/>
  <c r="O4371" s="1"/>
  <c r="N4372"/>
  <c r="O4372" s="1"/>
  <c r="N1366"/>
  <c r="O1366" s="1"/>
  <c r="N6827"/>
  <c r="O6827" s="1"/>
  <c r="N3193"/>
  <c r="O3193" s="1"/>
  <c r="N4670"/>
  <c r="O4670" s="1"/>
  <c r="N4671"/>
  <c r="O4671" s="1"/>
  <c r="N6840"/>
  <c r="O6840" s="1"/>
  <c r="N3503"/>
  <c r="O3503" s="1"/>
  <c r="N6814"/>
  <c r="O6814" s="1"/>
  <c r="N6839"/>
  <c r="O6839" s="1"/>
  <c r="N4016"/>
  <c r="O4016" s="1"/>
  <c r="N5610"/>
  <c r="O5610" s="1"/>
  <c r="N2461"/>
  <c r="O2461" s="1"/>
  <c r="N3966"/>
  <c r="O3966" s="1"/>
  <c r="N1355"/>
  <c r="O1355" s="1"/>
  <c r="N4267"/>
  <c r="O4267" s="1"/>
  <c r="N3365"/>
  <c r="O3365" s="1"/>
  <c r="N5611"/>
  <c r="O5611" s="1"/>
  <c r="N4268"/>
  <c r="O4268" s="1"/>
  <c r="N4261"/>
  <c r="O4261" s="1"/>
  <c r="N4284"/>
  <c r="O4284" s="1"/>
  <c r="N5698"/>
  <c r="O5698" s="1"/>
  <c r="N3720"/>
  <c r="O3720" s="1"/>
  <c r="N3501"/>
  <c r="O3501" s="1"/>
  <c r="N3502"/>
  <c r="O3502" s="1"/>
  <c r="N3888"/>
  <c r="O3888" s="1"/>
  <c r="N4844"/>
  <c r="O4844" s="1"/>
  <c r="N5699"/>
  <c r="O5699" s="1"/>
  <c r="N4017"/>
  <c r="O4017" s="1"/>
  <c r="N3195"/>
  <c r="O3195" s="1"/>
  <c r="N4675"/>
  <c r="O4675" s="1"/>
  <c r="N4673"/>
  <c r="O4673" s="1"/>
  <c r="N5700"/>
  <c r="O5700" s="1"/>
  <c r="N6821"/>
  <c r="O6821" s="1"/>
  <c r="N5701"/>
  <c r="O5701" s="1"/>
  <c r="N3965"/>
  <c r="O3965" s="1"/>
  <c r="N1357"/>
  <c r="O1357" s="1"/>
  <c r="N5702"/>
  <c r="O5702" s="1"/>
  <c r="N5612"/>
  <c r="O5612" s="1"/>
  <c r="N4282"/>
  <c r="O4282" s="1"/>
  <c r="N4674"/>
  <c r="O4674" s="1"/>
  <c r="N6815"/>
  <c r="O6815" s="1"/>
  <c r="N5613"/>
  <c r="O5613" s="1"/>
  <c r="N4677"/>
  <c r="O4677" s="1"/>
  <c r="N4678"/>
  <c r="O4678" s="1"/>
  <c r="N5703"/>
  <c r="O5703" s="1"/>
  <c r="N4283"/>
  <c r="O4283" s="1"/>
  <c r="N4766"/>
  <c r="O4766" s="1"/>
  <c r="N3893"/>
  <c r="O3893" s="1"/>
  <c r="N4270"/>
  <c r="O4270" s="1"/>
  <c r="N4263"/>
  <c r="O4263" s="1"/>
  <c r="N5704"/>
  <c r="O5704" s="1"/>
  <c r="N1358"/>
  <c r="O1358" s="1"/>
  <c r="N4679"/>
  <c r="O4679" s="1"/>
  <c r="N4933"/>
  <c r="O4933" s="1"/>
  <c r="N3504"/>
  <c r="O3504" s="1"/>
  <c r="N1359"/>
  <c r="O1359" s="1"/>
  <c r="N5614"/>
  <c r="O5614" s="1"/>
  <c r="N5705"/>
  <c r="O5705" s="1"/>
  <c r="N3894"/>
  <c r="O3894" s="1"/>
  <c r="N4934"/>
  <c r="O4934" s="1"/>
  <c r="N127"/>
  <c r="O127" s="1"/>
  <c r="N4018"/>
  <c r="O4018" s="1"/>
  <c r="N5687"/>
  <c r="O5687" s="1"/>
  <c r="N3050"/>
  <c r="O3050" s="1"/>
  <c r="N2368"/>
  <c r="O2368" s="1"/>
  <c r="N2369"/>
  <c r="O2369" s="1"/>
  <c r="N1360"/>
  <c r="O1360" s="1"/>
  <c r="N4676"/>
  <c r="O4676" s="1"/>
  <c r="N1356"/>
  <c r="O1356" s="1"/>
  <c r="N5706"/>
  <c r="O5706" s="1"/>
  <c r="N1368"/>
  <c r="O1368" s="1"/>
  <c r="N4019"/>
  <c r="O4019" s="1"/>
  <c r="N4271"/>
  <c r="O4271" s="1"/>
  <c r="N1361"/>
  <c r="O1361" s="1"/>
  <c r="N5707"/>
  <c r="O5707" s="1"/>
  <c r="N3362"/>
  <c r="O3362" s="1"/>
  <c r="N4682"/>
  <c r="O4682" s="1"/>
  <c r="N3896"/>
  <c r="O3896" s="1"/>
  <c r="N5708"/>
  <c r="O5708" s="1"/>
  <c r="N5688"/>
  <c r="O5688" s="1"/>
  <c r="N4264"/>
  <c r="O4264" s="1"/>
  <c r="N4369"/>
  <c r="O4369" s="1"/>
  <c r="N5615"/>
  <c r="O5615" s="1"/>
  <c r="N4370"/>
  <c r="O4370" s="1"/>
  <c r="N4845"/>
  <c r="O4845" s="1"/>
  <c r="N3895"/>
  <c r="O3895" s="1"/>
  <c r="N5616"/>
  <c r="O5616" s="1"/>
  <c r="N3722"/>
  <c r="O3722" s="1"/>
  <c r="N4262"/>
  <c r="O4262" s="1"/>
  <c r="N4272"/>
  <c r="O4272" s="1"/>
  <c r="N4273"/>
  <c r="O4273" s="1"/>
  <c r="N4265"/>
  <c r="O4265" s="1"/>
  <c r="N4274"/>
  <c r="O4274" s="1"/>
  <c r="N4266"/>
  <c r="O4266" s="1"/>
  <c r="N5709"/>
  <c r="O5709" s="1"/>
  <c r="N3361"/>
  <c r="O3361" s="1"/>
  <c r="N4269"/>
  <c r="O4269" s="1"/>
  <c r="N4276"/>
  <c r="O4276" s="1"/>
  <c r="N4275"/>
  <c r="O4275" s="1"/>
  <c r="N4593"/>
  <c r="O4593" s="1"/>
  <c r="N4595"/>
  <c r="O4595" s="1"/>
  <c r="N4277"/>
  <c r="O4277" s="1"/>
  <c r="N4846"/>
  <c r="O4846" s="1"/>
  <c r="N4278"/>
  <c r="O4278" s="1"/>
  <c r="N4279"/>
  <c r="O4279" s="1"/>
  <c r="N4588"/>
  <c r="O4588" s="1"/>
  <c r="N3196"/>
  <c r="O3196" s="1"/>
  <c r="N4280"/>
  <c r="O4280" s="1"/>
  <c r="N5710"/>
  <c r="O5710" s="1"/>
  <c r="N4592"/>
  <c r="O4592" s="1"/>
  <c r="N4373"/>
  <c r="O4373" s="1"/>
  <c r="N4628"/>
  <c r="O4628" s="1"/>
  <c r="N4596"/>
  <c r="O4596" s="1"/>
  <c r="N5617"/>
  <c r="O5617" s="1"/>
  <c r="N1367"/>
  <c r="O1367" s="1"/>
  <c r="N4597"/>
  <c r="O4597" s="1"/>
  <c r="N4598"/>
  <c r="O4598" s="1"/>
  <c r="N4599"/>
  <c r="O4599" s="1"/>
  <c r="N5686"/>
  <c r="O5686" s="1"/>
  <c r="N5599"/>
  <c r="O5599" s="1"/>
  <c r="N3892"/>
  <c r="O3892" s="1"/>
  <c r="N5711"/>
  <c r="O5711" s="1"/>
  <c r="N4590"/>
  <c r="O4590" s="1"/>
  <c r="N3889"/>
  <c r="O3889" s="1"/>
  <c r="N4927"/>
  <c r="O4927" s="1"/>
  <c r="N4840"/>
  <c r="O4840" s="1"/>
  <c r="N1771"/>
  <c r="O1771" s="1"/>
  <c r="N4605"/>
  <c r="O4605" s="1"/>
  <c r="N4606"/>
  <c r="O4606" s="1"/>
  <c r="N4607"/>
  <c r="O4607" s="1"/>
  <c r="N4608"/>
  <c r="O4608" s="1"/>
  <c r="N4680"/>
  <c r="O4680" s="1"/>
  <c r="N4609"/>
  <c r="O4609" s="1"/>
  <c r="N4610"/>
  <c r="O4610" s="1"/>
  <c r="N5712"/>
  <c r="O5712" s="1"/>
  <c r="N4611"/>
  <c r="O4611" s="1"/>
  <c r="N4587"/>
  <c r="O4587" s="1"/>
  <c r="N4612"/>
  <c r="O4612" s="1"/>
  <c r="N4613"/>
  <c r="O4613" s="1"/>
  <c r="N4614"/>
  <c r="O4614" s="1"/>
  <c r="N4615"/>
  <c r="O4615" s="1"/>
  <c r="N4594"/>
  <c r="O4594" s="1"/>
  <c r="N4616"/>
  <c r="O4616" s="1"/>
  <c r="N4617"/>
  <c r="O4617" s="1"/>
  <c r="N4618"/>
  <c r="O4618" s="1"/>
  <c r="N4619"/>
  <c r="O4619" s="1"/>
  <c r="N4591"/>
  <c r="O4591" s="1"/>
  <c r="N4620"/>
  <c r="O4620" s="1"/>
  <c r="N4621"/>
  <c r="O4621" s="1"/>
  <c r="N4681"/>
  <c r="O4681" s="1"/>
  <c r="N4589"/>
  <c r="O4589" s="1"/>
  <c r="N4622"/>
  <c r="O4622" s="1"/>
  <c r="N4623"/>
  <c r="O4623" s="1"/>
  <c r="N4624"/>
  <c r="O4624" s="1"/>
  <c r="N4848"/>
  <c r="O4848" s="1"/>
  <c r="N4625"/>
  <c r="O4625" s="1"/>
  <c r="N4626"/>
  <c r="O4626" s="1"/>
  <c r="J4626"/>
  <c r="K4626"/>
  <c r="L4626" s="1"/>
  <c r="J4616"/>
  <c r="J4617"/>
  <c r="J4618"/>
  <c r="J4619"/>
  <c r="J4591"/>
  <c r="J4620"/>
  <c r="J4621"/>
  <c r="J4681"/>
  <c r="J4589"/>
  <c r="J4622"/>
  <c r="J4623"/>
  <c r="J4624"/>
  <c r="J4848"/>
  <c r="J4625"/>
  <c r="K4616"/>
  <c r="L4616" s="1"/>
  <c r="K4617"/>
  <c r="L4617" s="1"/>
  <c r="K4618"/>
  <c r="L4618" s="1"/>
  <c r="K4619"/>
  <c r="L4619" s="1"/>
  <c r="K4591"/>
  <c r="L4591" s="1"/>
  <c r="K4620"/>
  <c r="L4620" s="1"/>
  <c r="K4621"/>
  <c r="L4621" s="1"/>
  <c r="K4681"/>
  <c r="L4681" s="1"/>
  <c r="K4589"/>
  <c r="L4589" s="1"/>
  <c r="K4622"/>
  <c r="L4622" s="1"/>
  <c r="K4623"/>
  <c r="L4623" s="1"/>
  <c r="K4624"/>
  <c r="L4624" s="1"/>
  <c r="K4848"/>
  <c r="L4848" s="1"/>
  <c r="K4625"/>
  <c r="L4625" s="1"/>
  <c r="J4615"/>
  <c r="J4594"/>
  <c r="K4615"/>
  <c r="L4615" s="1"/>
  <c r="K4594"/>
  <c r="L4594" s="1"/>
  <c r="J4264"/>
  <c r="J4369"/>
  <c r="J5615"/>
  <c r="J4370"/>
  <c r="J4845"/>
  <c r="J3895"/>
  <c r="J5616"/>
  <c r="J3722"/>
  <c r="J4262"/>
  <c r="J4272"/>
  <c r="J4273"/>
  <c r="J4265"/>
  <c r="J4274"/>
  <c r="J4266"/>
  <c r="J5709"/>
  <c r="J3361"/>
  <c r="J4269"/>
  <c r="J4276"/>
  <c r="J4275"/>
  <c r="J4593"/>
  <c r="J4595"/>
  <c r="J4277"/>
  <c r="J4846"/>
  <c r="J4278"/>
  <c r="J4279"/>
  <c r="J4588"/>
  <c r="J3196"/>
  <c r="J4280"/>
  <c r="J5710"/>
  <c r="J4592"/>
  <c r="J4373"/>
  <c r="J4628"/>
  <c r="J4596"/>
  <c r="J5617"/>
  <c r="J1367"/>
  <c r="J4597"/>
  <c r="J4598"/>
  <c r="J4599"/>
  <c r="J5686"/>
  <c r="J5599"/>
  <c r="J3892"/>
  <c r="J5711"/>
  <c r="J4590"/>
  <c r="J3889"/>
  <c r="J4927"/>
  <c r="J4840"/>
  <c r="J1771"/>
  <c r="J4605"/>
  <c r="J4606"/>
  <c r="J4607"/>
  <c r="J4608"/>
  <c r="J4680"/>
  <c r="J4609"/>
  <c r="J4610"/>
  <c r="J5712"/>
  <c r="J4611"/>
  <c r="J4587"/>
  <c r="J4612"/>
  <c r="J4613"/>
  <c r="J4614"/>
  <c r="K4264"/>
  <c r="L4264" s="1"/>
  <c r="K4369"/>
  <c r="L4369" s="1"/>
  <c r="K5615"/>
  <c r="L5615" s="1"/>
  <c r="K4370"/>
  <c r="L4370" s="1"/>
  <c r="K4845"/>
  <c r="L4845" s="1"/>
  <c r="K3895"/>
  <c r="L3895" s="1"/>
  <c r="K5616"/>
  <c r="L5616" s="1"/>
  <c r="K3722"/>
  <c r="L3722" s="1"/>
  <c r="K4262"/>
  <c r="L4262" s="1"/>
  <c r="K4272"/>
  <c r="L4272" s="1"/>
  <c r="K4273"/>
  <c r="L4273" s="1"/>
  <c r="K4265"/>
  <c r="L4265" s="1"/>
  <c r="K4274"/>
  <c r="L4274" s="1"/>
  <c r="K4266"/>
  <c r="L4266" s="1"/>
  <c r="K5709"/>
  <c r="L5709" s="1"/>
  <c r="K3361"/>
  <c r="L3361" s="1"/>
  <c r="K4269"/>
  <c r="L4269" s="1"/>
  <c r="K4276"/>
  <c r="L4276" s="1"/>
  <c r="K4275"/>
  <c r="L4275" s="1"/>
  <c r="K4593"/>
  <c r="L4593" s="1"/>
  <c r="K4595"/>
  <c r="L4595" s="1"/>
  <c r="K4277"/>
  <c r="L4277" s="1"/>
  <c r="K4846"/>
  <c r="L4846" s="1"/>
  <c r="K4278"/>
  <c r="L4278" s="1"/>
  <c r="K4279"/>
  <c r="L4279" s="1"/>
  <c r="K4588"/>
  <c r="L4588" s="1"/>
  <c r="K3196"/>
  <c r="L3196" s="1"/>
  <c r="K4280"/>
  <c r="L4280" s="1"/>
  <c r="K5710"/>
  <c r="L5710" s="1"/>
  <c r="K4592"/>
  <c r="L4592" s="1"/>
  <c r="K4373"/>
  <c r="L4373" s="1"/>
  <c r="K4628"/>
  <c r="L4628" s="1"/>
  <c r="K4596"/>
  <c r="L4596" s="1"/>
  <c r="K5617"/>
  <c r="L5617" s="1"/>
  <c r="K1367"/>
  <c r="L1367" s="1"/>
  <c r="K4597"/>
  <c r="L4597" s="1"/>
  <c r="K4598"/>
  <c r="L4598" s="1"/>
  <c r="K4599"/>
  <c r="L4599" s="1"/>
  <c r="K5686"/>
  <c r="L5686" s="1"/>
  <c r="K5599"/>
  <c r="L5599" s="1"/>
  <c r="K3892"/>
  <c r="L3892" s="1"/>
  <c r="K5711"/>
  <c r="L5711" s="1"/>
  <c r="K4590"/>
  <c r="L4590" s="1"/>
  <c r="K3889"/>
  <c r="L3889" s="1"/>
  <c r="K4927"/>
  <c r="L4927" s="1"/>
  <c r="K4840"/>
  <c r="L4840" s="1"/>
  <c r="K1771"/>
  <c r="L1771" s="1"/>
  <c r="K4605"/>
  <c r="L4605" s="1"/>
  <c r="K4606"/>
  <c r="L4606" s="1"/>
  <c r="K4607"/>
  <c r="L4607" s="1"/>
  <c r="K4608"/>
  <c r="L4608" s="1"/>
  <c r="K4680"/>
  <c r="L4680" s="1"/>
  <c r="K4609"/>
  <c r="L4609" s="1"/>
  <c r="K4610"/>
  <c r="L4610" s="1"/>
  <c r="K5712"/>
  <c r="L5712" s="1"/>
  <c r="K4611"/>
  <c r="L4611" s="1"/>
  <c r="K4587"/>
  <c r="L4587" s="1"/>
  <c r="K4612"/>
  <c r="L4612" s="1"/>
  <c r="K4613"/>
  <c r="L4613" s="1"/>
  <c r="K4614"/>
  <c r="L4614" s="1"/>
  <c r="J4018"/>
  <c r="J5687"/>
  <c r="J3050"/>
  <c r="J2368"/>
  <c r="J2369"/>
  <c r="J1360"/>
  <c r="J4676"/>
  <c r="J1356"/>
  <c r="J5706"/>
  <c r="J1368"/>
  <c r="J4019"/>
  <c r="J4271"/>
  <c r="J1361"/>
  <c r="J5707"/>
  <c r="J3362"/>
  <c r="J4682"/>
  <c r="J3896"/>
  <c r="J5708"/>
  <c r="J5688"/>
  <c r="K4018"/>
  <c r="L4018" s="1"/>
  <c r="K5687"/>
  <c r="L5687" s="1"/>
  <c r="K3050"/>
  <c r="L3050" s="1"/>
  <c r="K2368"/>
  <c r="L2368" s="1"/>
  <c r="K2369"/>
  <c r="L2369" s="1"/>
  <c r="K1360"/>
  <c r="L1360" s="1"/>
  <c r="K4676"/>
  <c r="L4676" s="1"/>
  <c r="K1356"/>
  <c r="L1356" s="1"/>
  <c r="K5706"/>
  <c r="L5706" s="1"/>
  <c r="K1368"/>
  <c r="L1368" s="1"/>
  <c r="K4019"/>
  <c r="L4019" s="1"/>
  <c r="K4271"/>
  <c r="L4271" s="1"/>
  <c r="K1361"/>
  <c r="L1361" s="1"/>
  <c r="K5707"/>
  <c r="L5707" s="1"/>
  <c r="K3362"/>
  <c r="L3362" s="1"/>
  <c r="K4682"/>
  <c r="L4682" s="1"/>
  <c r="K3896"/>
  <c r="L3896" s="1"/>
  <c r="K5708"/>
  <c r="L5708" s="1"/>
  <c r="K5688"/>
  <c r="L5688" s="1"/>
  <c r="J127"/>
  <c r="K127"/>
  <c r="L127" s="1"/>
  <c r="J4924"/>
  <c r="J4629"/>
  <c r="J3568"/>
  <c r="J2047"/>
  <c r="J5011"/>
  <c r="J4335"/>
  <c r="J4768"/>
  <c r="J3971"/>
  <c r="J5012"/>
  <c r="J4847"/>
  <c r="J5689"/>
  <c r="J3717"/>
  <c r="J5600"/>
  <c r="J4767"/>
  <c r="J3499"/>
  <c r="J5690"/>
  <c r="J5691"/>
  <c r="J4600"/>
  <c r="J4841"/>
  <c r="J4838"/>
  <c r="J4842"/>
  <c r="J1362"/>
  <c r="J3507"/>
  <c r="J5601"/>
  <c r="J4601"/>
  <c r="J3890"/>
  <c r="J4602"/>
  <c r="J3969"/>
  <c r="J4368"/>
  <c r="J6837"/>
  <c r="J1363"/>
  <c r="J4603"/>
  <c r="J4281"/>
  <c r="J4604"/>
  <c r="J5602"/>
  <c r="J4930"/>
  <c r="J3967"/>
  <c r="J5692"/>
  <c r="J3719"/>
  <c r="J4672"/>
  <c r="J6826"/>
  <c r="J6812"/>
  <c r="J3500"/>
  <c r="J3891"/>
  <c r="J5721"/>
  <c r="J5693"/>
  <c r="J5603"/>
  <c r="J4925"/>
  <c r="J4926"/>
  <c r="J5604"/>
  <c r="J1364"/>
  <c r="J1365"/>
  <c r="J4931"/>
  <c r="J4839"/>
  <c r="J5694"/>
  <c r="J4932"/>
  <c r="J6830"/>
  <c r="J4893"/>
  <c r="J5013"/>
  <c r="J3721"/>
  <c r="J4928"/>
  <c r="J4929"/>
  <c r="J5695"/>
  <c r="J6833"/>
  <c r="J4843"/>
  <c r="J2558"/>
  <c r="J6813"/>
  <c r="J5696"/>
  <c r="J6848"/>
  <c r="J132"/>
  <c r="J4481"/>
  <c r="J5605"/>
  <c r="J5606"/>
  <c r="J3970"/>
  <c r="J5598"/>
  <c r="J5607"/>
  <c r="J4627"/>
  <c r="J3718"/>
  <c r="J3723"/>
  <c r="J5697"/>
  <c r="J5608"/>
  <c r="J5609"/>
  <c r="J4371"/>
  <c r="J4372"/>
  <c r="J1366"/>
  <c r="J6827"/>
  <c r="J3193"/>
  <c r="J4670"/>
  <c r="J4671"/>
  <c r="J6840"/>
  <c r="J3503"/>
  <c r="J6814"/>
  <c r="J6839"/>
  <c r="J4016"/>
  <c r="J5610"/>
  <c r="J2461"/>
  <c r="J3966"/>
  <c r="J1355"/>
  <c r="J4267"/>
  <c r="J3365"/>
  <c r="J5611"/>
  <c r="J4268"/>
  <c r="J4261"/>
  <c r="J4284"/>
  <c r="J5698"/>
  <c r="J3720"/>
  <c r="J3501"/>
  <c r="J3502"/>
  <c r="J3888"/>
  <c r="J4844"/>
  <c r="J5699"/>
  <c r="J4017"/>
  <c r="J3195"/>
  <c r="J4675"/>
  <c r="J4673"/>
  <c r="J5700"/>
  <c r="J6821"/>
  <c r="J5701"/>
  <c r="J3965"/>
  <c r="J1357"/>
  <c r="J5702"/>
  <c r="J5612"/>
  <c r="J4282"/>
  <c r="J4674"/>
  <c r="J6815"/>
  <c r="J5613"/>
  <c r="J4677"/>
  <c r="J4678"/>
  <c r="J5703"/>
  <c r="J4283"/>
  <c r="J4766"/>
  <c r="J3893"/>
  <c r="J4270"/>
  <c r="J4263"/>
  <c r="J5704"/>
  <c r="J1358"/>
  <c r="J4679"/>
  <c r="J4933"/>
  <c r="J3504"/>
  <c r="J1359"/>
  <c r="J5614"/>
  <c r="J5705"/>
  <c r="J3894"/>
  <c r="J4934"/>
  <c r="K4924"/>
  <c r="L4924" s="1"/>
  <c r="K4629"/>
  <c r="L4629" s="1"/>
  <c r="K3568"/>
  <c r="L3568" s="1"/>
  <c r="K2047"/>
  <c r="L2047" s="1"/>
  <c r="K5011"/>
  <c r="L5011" s="1"/>
  <c r="K4335"/>
  <c r="L4335" s="1"/>
  <c r="K4768"/>
  <c r="L4768" s="1"/>
  <c r="K3971"/>
  <c r="L3971" s="1"/>
  <c r="K5012"/>
  <c r="L5012" s="1"/>
  <c r="K4847"/>
  <c r="L4847" s="1"/>
  <c r="K5689"/>
  <c r="L5689" s="1"/>
  <c r="K3717"/>
  <c r="L3717" s="1"/>
  <c r="K5600"/>
  <c r="L5600" s="1"/>
  <c r="K4767"/>
  <c r="L4767" s="1"/>
  <c r="K3499"/>
  <c r="L3499" s="1"/>
  <c r="K5690"/>
  <c r="L5690" s="1"/>
  <c r="K5691"/>
  <c r="L5691" s="1"/>
  <c r="K4600"/>
  <c r="L4600" s="1"/>
  <c r="K4841"/>
  <c r="L4841" s="1"/>
  <c r="K4838"/>
  <c r="L4838" s="1"/>
  <c r="K4842"/>
  <c r="L4842" s="1"/>
  <c r="K1362"/>
  <c r="L1362" s="1"/>
  <c r="K3507"/>
  <c r="L3507" s="1"/>
  <c r="K5601"/>
  <c r="L5601" s="1"/>
  <c r="K4601"/>
  <c r="L4601" s="1"/>
  <c r="K3890"/>
  <c r="L3890" s="1"/>
  <c r="K4602"/>
  <c r="L4602" s="1"/>
  <c r="K3969"/>
  <c r="L3969" s="1"/>
  <c r="K4368"/>
  <c r="L4368" s="1"/>
  <c r="K6837"/>
  <c r="L6837" s="1"/>
  <c r="K1363"/>
  <c r="L1363" s="1"/>
  <c r="K4603"/>
  <c r="L4603" s="1"/>
  <c r="K4281"/>
  <c r="L4281" s="1"/>
  <c r="K4604"/>
  <c r="L4604" s="1"/>
  <c r="K5602"/>
  <c r="L5602" s="1"/>
  <c r="K4930"/>
  <c r="L4930" s="1"/>
  <c r="K3967"/>
  <c r="L3967" s="1"/>
  <c r="K5692"/>
  <c r="L5692" s="1"/>
  <c r="K3719"/>
  <c r="L3719" s="1"/>
  <c r="K4672"/>
  <c r="L4672" s="1"/>
  <c r="K6826"/>
  <c r="L6826" s="1"/>
  <c r="K6812"/>
  <c r="L6812" s="1"/>
  <c r="K3500"/>
  <c r="L3500" s="1"/>
  <c r="K3891"/>
  <c r="L3891" s="1"/>
  <c r="K5721"/>
  <c r="L5721" s="1"/>
  <c r="K5693"/>
  <c r="L5693" s="1"/>
  <c r="K5603"/>
  <c r="L5603" s="1"/>
  <c r="K4925"/>
  <c r="L4925" s="1"/>
  <c r="K4926"/>
  <c r="L4926" s="1"/>
  <c r="K5604"/>
  <c r="L5604" s="1"/>
  <c r="K1364"/>
  <c r="L1364" s="1"/>
  <c r="K1365"/>
  <c r="L1365" s="1"/>
  <c r="K4931"/>
  <c r="L4931" s="1"/>
  <c r="K4839"/>
  <c r="L4839" s="1"/>
  <c r="K5694"/>
  <c r="L5694" s="1"/>
  <c r="K4932"/>
  <c r="L4932" s="1"/>
  <c r="K6830"/>
  <c r="L6830" s="1"/>
  <c r="K4893"/>
  <c r="L4893" s="1"/>
  <c r="K5013"/>
  <c r="L5013" s="1"/>
  <c r="K3721"/>
  <c r="L3721" s="1"/>
  <c r="K4928"/>
  <c r="L4928" s="1"/>
  <c r="K4929"/>
  <c r="L4929" s="1"/>
  <c r="K5695"/>
  <c r="L5695" s="1"/>
  <c r="K6833"/>
  <c r="L6833" s="1"/>
  <c r="K4843"/>
  <c r="L4843" s="1"/>
  <c r="K2558"/>
  <c r="L2558" s="1"/>
  <c r="K6813"/>
  <c r="L6813" s="1"/>
  <c r="K5696"/>
  <c r="L5696" s="1"/>
  <c r="K6848"/>
  <c r="L6848" s="1"/>
  <c r="K132"/>
  <c r="L132" s="1"/>
  <c r="K4481"/>
  <c r="L4481" s="1"/>
  <c r="K5605"/>
  <c r="L5605" s="1"/>
  <c r="K5606"/>
  <c r="L5606" s="1"/>
  <c r="K3970"/>
  <c r="L3970" s="1"/>
  <c r="K5598"/>
  <c r="L5598" s="1"/>
  <c r="K5607"/>
  <c r="L5607" s="1"/>
  <c r="K4627"/>
  <c r="L4627" s="1"/>
  <c r="K3718"/>
  <c r="L3718" s="1"/>
  <c r="K3723"/>
  <c r="L3723" s="1"/>
  <c r="K5697"/>
  <c r="L5697" s="1"/>
  <c r="K5608"/>
  <c r="L5608" s="1"/>
  <c r="K5609"/>
  <c r="L5609" s="1"/>
  <c r="K4371"/>
  <c r="L4371" s="1"/>
  <c r="K4372"/>
  <c r="L4372" s="1"/>
  <c r="K1366"/>
  <c r="L1366" s="1"/>
  <c r="K6827"/>
  <c r="L6827" s="1"/>
  <c r="K3193"/>
  <c r="L3193" s="1"/>
  <c r="K4670"/>
  <c r="L4670" s="1"/>
  <c r="K4671"/>
  <c r="L4671" s="1"/>
  <c r="K6840"/>
  <c r="L6840" s="1"/>
  <c r="K3503"/>
  <c r="L3503" s="1"/>
  <c r="K6814"/>
  <c r="L6814" s="1"/>
  <c r="K6839"/>
  <c r="L6839" s="1"/>
  <c r="K4016"/>
  <c r="L4016" s="1"/>
  <c r="K5610"/>
  <c r="L5610" s="1"/>
  <c r="K2461"/>
  <c r="L2461" s="1"/>
  <c r="K3966"/>
  <c r="L3966" s="1"/>
  <c r="K1355"/>
  <c r="L1355" s="1"/>
  <c r="K4267"/>
  <c r="L4267" s="1"/>
  <c r="K3365"/>
  <c r="L3365" s="1"/>
  <c r="K5611"/>
  <c r="L5611" s="1"/>
  <c r="K4268"/>
  <c r="L4268" s="1"/>
  <c r="K4261"/>
  <c r="L4261" s="1"/>
  <c r="K4284"/>
  <c r="L4284" s="1"/>
  <c r="K5698"/>
  <c r="L5698" s="1"/>
  <c r="K3720"/>
  <c r="L3720" s="1"/>
  <c r="K3501"/>
  <c r="L3501" s="1"/>
  <c r="K3502"/>
  <c r="L3502" s="1"/>
  <c r="K3888"/>
  <c r="L3888" s="1"/>
  <c r="K4844"/>
  <c r="L4844" s="1"/>
  <c r="K5699"/>
  <c r="L5699" s="1"/>
  <c r="K4017"/>
  <c r="L4017" s="1"/>
  <c r="K3195"/>
  <c r="L3195" s="1"/>
  <c r="K4675"/>
  <c r="L4675" s="1"/>
  <c r="K4673"/>
  <c r="L4673" s="1"/>
  <c r="K5700"/>
  <c r="L5700" s="1"/>
  <c r="K6821"/>
  <c r="L6821" s="1"/>
  <c r="K5701"/>
  <c r="L5701" s="1"/>
  <c r="K3965"/>
  <c r="L3965" s="1"/>
  <c r="K1357"/>
  <c r="L1357" s="1"/>
  <c r="K5702"/>
  <c r="L5702" s="1"/>
  <c r="K5612"/>
  <c r="L5612" s="1"/>
  <c r="K4282"/>
  <c r="L4282" s="1"/>
  <c r="K4674"/>
  <c r="L4674" s="1"/>
  <c r="K6815"/>
  <c r="L6815" s="1"/>
  <c r="K5613"/>
  <c r="L5613" s="1"/>
  <c r="K4677"/>
  <c r="L4677" s="1"/>
  <c r="K4678"/>
  <c r="L4678" s="1"/>
  <c r="K5703"/>
  <c r="L5703" s="1"/>
  <c r="K4283"/>
  <c r="L4283" s="1"/>
  <c r="K4766"/>
  <c r="L4766" s="1"/>
  <c r="K3893"/>
  <c r="L3893" s="1"/>
  <c r="K4270"/>
  <c r="L4270" s="1"/>
  <c r="K4263"/>
  <c r="L4263" s="1"/>
  <c r="K5704"/>
  <c r="L5704" s="1"/>
  <c r="K1358"/>
  <c r="L1358" s="1"/>
  <c r="K4679"/>
  <c r="L4679" s="1"/>
  <c r="K4933"/>
  <c r="L4933" s="1"/>
  <c r="K3504"/>
  <c r="L3504" s="1"/>
  <c r="K1359"/>
  <c r="L1359" s="1"/>
  <c r="K5614"/>
  <c r="L5614" s="1"/>
  <c r="K5705"/>
  <c r="L5705" s="1"/>
  <c r="K3894"/>
  <c r="L3894" s="1"/>
  <c r="K4934"/>
  <c r="L4934" s="1"/>
  <c r="K4125" l="1"/>
  <c r="L4125" s="1"/>
  <c r="K1692"/>
  <c r="L1692" s="1"/>
  <c r="K1515"/>
  <c r="L1515" s="1"/>
  <c r="K4765"/>
  <c r="L4765" s="1"/>
  <c r="K4764"/>
  <c r="L4764" s="1"/>
  <c r="K1691"/>
  <c r="L1691" s="1"/>
  <c r="K5137"/>
  <c r="L5137" s="1"/>
  <c r="K5136"/>
  <c r="L5136" s="1"/>
  <c r="K1499"/>
  <c r="L1499" s="1"/>
  <c r="K1498"/>
  <c r="L1498" s="1"/>
  <c r="K1690"/>
  <c r="L1690" s="1"/>
  <c r="K1497"/>
  <c r="L1497" s="1"/>
  <c r="K1496"/>
  <c r="L1496" s="1"/>
  <c r="K1689"/>
  <c r="L1689" s="1"/>
  <c r="K1688"/>
  <c r="L1688" s="1"/>
  <c r="K4833"/>
  <c r="L4833" s="1"/>
  <c r="K4832"/>
  <c r="L4832" s="1"/>
  <c r="K4831"/>
  <c r="L4831" s="1"/>
  <c r="K4782"/>
  <c r="L4782" s="1"/>
  <c r="K3138"/>
  <c r="L3138" s="1"/>
  <c r="K3137"/>
  <c r="L3137" s="1"/>
  <c r="K3186"/>
  <c r="L3186" s="1"/>
  <c r="K4231"/>
  <c r="L4231" s="1"/>
  <c r="K1687"/>
  <c r="L1687" s="1"/>
  <c r="K4340"/>
  <c r="L4340" s="1"/>
  <c r="K4339"/>
  <c r="L4339" s="1"/>
  <c r="K4480"/>
  <c r="L4480" s="1"/>
  <c r="K5135"/>
  <c r="L5135" s="1"/>
  <c r="K2463"/>
  <c r="L2463" s="1"/>
  <c r="K2462"/>
  <c r="L2462" s="1"/>
  <c r="K2464"/>
  <c r="L2464" s="1"/>
  <c r="K1686"/>
  <c r="L1686" s="1"/>
  <c r="K4892"/>
  <c r="L4892" s="1"/>
  <c r="K4891"/>
  <c r="L4891" s="1"/>
  <c r="K2107"/>
  <c r="L2107" s="1"/>
  <c r="K2106"/>
  <c r="L2106" s="1"/>
  <c r="K2127"/>
  <c r="L2127" s="1"/>
  <c r="K2105"/>
  <c r="L2105" s="1"/>
  <c r="K2104"/>
  <c r="L2104" s="1"/>
  <c r="K2126"/>
  <c r="L2126" s="1"/>
  <c r="K1685"/>
  <c r="L1685" s="1"/>
  <c r="K4890"/>
  <c r="L4890" s="1"/>
  <c r="K1684"/>
  <c r="L1684" s="1"/>
  <c r="K1683"/>
  <c r="L1683" s="1"/>
  <c r="K5010"/>
  <c r="L5010" s="1"/>
  <c r="K4124"/>
  <c r="L4124" s="1"/>
  <c r="K1495"/>
  <c r="L1495" s="1"/>
  <c r="K1494"/>
  <c r="L1494" s="1"/>
  <c r="K1682"/>
  <c r="L1682" s="1"/>
  <c r="K1493"/>
  <c r="L1493" s="1"/>
  <c r="K1492"/>
  <c r="L1492" s="1"/>
  <c r="K4459"/>
  <c r="L4459" s="1"/>
  <c r="K4586"/>
  <c r="L4586" s="1"/>
  <c r="K4585"/>
  <c r="L4585" s="1"/>
  <c r="K4584"/>
  <c r="L4584" s="1"/>
  <c r="K4889"/>
  <c r="L4889" s="1"/>
  <c r="K4888"/>
  <c r="L4888" s="1"/>
  <c r="K3136"/>
  <c r="L3136" s="1"/>
  <c r="K3106"/>
  <c r="L3106" s="1"/>
  <c r="K3105"/>
  <c r="L3105" s="1"/>
  <c r="K3135"/>
  <c r="L3135" s="1"/>
  <c r="K3104"/>
  <c r="L3104" s="1"/>
  <c r="K3103"/>
  <c r="L3103" s="1"/>
  <c r="K3134"/>
  <c r="L3134" s="1"/>
  <c r="K4479"/>
  <c r="L4479" s="1"/>
  <c r="K4499"/>
  <c r="L4499" s="1"/>
  <c r="K4498"/>
  <c r="L4498" s="1"/>
  <c r="K4583"/>
  <c r="L4583" s="1"/>
  <c r="K1681"/>
  <c r="L1681" s="1"/>
  <c r="K1680"/>
  <c r="L1680" s="1"/>
  <c r="K4887"/>
  <c r="L4887" s="1"/>
  <c r="K1679"/>
  <c r="L1679" s="1"/>
  <c r="K1678"/>
  <c r="L1678" s="1"/>
  <c r="K4763"/>
  <c r="L4763" s="1"/>
  <c r="K1491"/>
  <c r="L1491" s="1"/>
  <c r="K1490"/>
  <c r="L1490" s="1"/>
  <c r="K1677"/>
  <c r="L1677" s="1"/>
  <c r="K2957"/>
  <c r="L2957" s="1"/>
  <c r="K2939"/>
  <c r="L2939" s="1"/>
  <c r="K2938"/>
  <c r="L2938" s="1"/>
  <c r="K2956"/>
  <c r="L2956" s="1"/>
  <c r="K2937"/>
  <c r="L2937" s="1"/>
  <c r="K2936"/>
  <c r="L2936" s="1"/>
  <c r="K2955"/>
  <c r="L2955" s="1"/>
  <c r="K4886"/>
  <c r="L4886" s="1"/>
  <c r="K4885"/>
  <c r="L4885" s="1"/>
  <c r="K2731"/>
  <c r="L2731" s="1"/>
  <c r="K2730"/>
  <c r="L2730" s="1"/>
  <c r="K2729"/>
  <c r="L2729" s="1"/>
  <c r="K2728"/>
  <c r="L2728" s="1"/>
  <c r="K1676"/>
  <c r="L1676" s="1"/>
  <c r="K1675"/>
  <c r="L1675" s="1"/>
  <c r="K4830"/>
  <c r="L4830" s="1"/>
  <c r="K2190"/>
  <c r="L2190" s="1"/>
  <c r="K2189"/>
  <c r="L2189" s="1"/>
  <c r="K2204"/>
  <c r="L2204" s="1"/>
  <c r="K2203"/>
  <c r="L2203" s="1"/>
  <c r="K2202"/>
  <c r="L2202" s="1"/>
  <c r="K2591"/>
  <c r="L2591" s="1"/>
  <c r="K3100"/>
  <c r="L3100" s="1"/>
  <c r="K1674"/>
  <c r="L1674" s="1"/>
  <c r="K5086"/>
  <c r="L5086" s="1"/>
  <c r="K5085"/>
  <c r="L5085" s="1"/>
  <c r="K5119"/>
  <c r="L5119" s="1"/>
  <c r="K5009"/>
  <c r="L5009" s="1"/>
  <c r="K5008"/>
  <c r="L5008" s="1"/>
  <c r="K4123"/>
  <c r="L4123" s="1"/>
  <c r="K3844"/>
  <c r="L3844" s="1"/>
  <c r="K1673"/>
  <c r="L1673" s="1"/>
  <c r="K1672"/>
  <c r="L1672" s="1"/>
  <c r="K3087"/>
  <c r="L3087" s="1"/>
  <c r="K3086"/>
  <c r="L3086" s="1"/>
  <c r="K2188"/>
  <c r="L2188" s="1"/>
  <c r="K2187"/>
  <c r="L2187" s="1"/>
  <c r="K2201"/>
  <c r="L2201" s="1"/>
  <c r="K2186"/>
  <c r="L2186" s="1"/>
  <c r="K2185"/>
  <c r="L2185" s="1"/>
  <c r="K2200"/>
  <c r="L2200" s="1"/>
  <c r="K4582"/>
  <c r="L4582" s="1"/>
  <c r="K3989"/>
  <c r="L3989" s="1"/>
  <c r="K3988"/>
  <c r="L3988" s="1"/>
  <c r="K3987"/>
  <c r="L3987" s="1"/>
  <c r="K4230"/>
  <c r="L4230" s="1"/>
  <c r="K4143"/>
  <c r="L4143" s="1"/>
  <c r="K2616"/>
  <c r="L2616" s="1"/>
  <c r="K2615"/>
  <c r="L2615" s="1"/>
  <c r="K5021"/>
  <c r="L5021" s="1"/>
  <c r="K5020"/>
  <c r="L5020" s="1"/>
  <c r="K5044"/>
  <c r="L5044" s="1"/>
  <c r="K5019"/>
  <c r="L5019" s="1"/>
  <c r="K5018"/>
  <c r="L5018" s="1"/>
  <c r="K5043"/>
  <c r="L5043" s="1"/>
  <c r="K2805"/>
  <c r="L2805" s="1"/>
  <c r="K2804"/>
  <c r="L2804" s="1"/>
  <c r="K5080"/>
  <c r="L5080" s="1"/>
  <c r="K5079"/>
  <c r="L5079" s="1"/>
  <c r="K4829"/>
  <c r="L4829" s="1"/>
  <c r="K4828"/>
  <c r="L4828" s="1"/>
  <c r="K4827"/>
  <c r="L4827" s="1"/>
  <c r="K3483"/>
  <c r="L3483" s="1"/>
  <c r="K3482"/>
  <c r="L3482" s="1"/>
  <c r="K3481"/>
  <c r="L3481" s="1"/>
  <c r="K3567"/>
  <c r="L3567" s="1"/>
  <c r="K3480"/>
  <c r="L3480" s="1"/>
  <c r="K3479"/>
  <c r="L3479" s="1"/>
  <c r="K3478"/>
  <c r="L3478" s="1"/>
  <c r="K3566"/>
  <c r="L3566" s="1"/>
  <c r="K3477"/>
  <c r="L3477" s="1"/>
  <c r="K3476"/>
  <c r="L3476" s="1"/>
  <c r="K3565"/>
  <c r="L3565" s="1"/>
  <c r="K2611"/>
  <c r="L2611" s="1"/>
  <c r="K2610"/>
  <c r="L2610" s="1"/>
  <c r="K5007"/>
  <c r="L5007" s="1"/>
  <c r="K5006"/>
  <c r="L5006" s="1"/>
  <c r="K3102"/>
  <c r="L3102" s="1"/>
  <c r="K3101"/>
  <c r="L3101" s="1"/>
  <c r="K3133"/>
  <c r="L3133" s="1"/>
  <c r="K5005"/>
  <c r="L5005" s="1"/>
  <c r="K5004"/>
  <c r="L5004" s="1"/>
  <c r="K5003"/>
  <c r="L5003" s="1"/>
  <c r="K4919"/>
  <c r="L4919" s="1"/>
  <c r="K5002"/>
  <c r="L5002" s="1"/>
  <c r="K5001"/>
  <c r="L5001" s="1"/>
  <c r="K4918"/>
  <c r="L4918" s="1"/>
  <c r="K4917"/>
  <c r="L4917" s="1"/>
  <c r="K4478"/>
  <c r="L4478" s="1"/>
  <c r="K4477"/>
  <c r="L4477" s="1"/>
  <c r="K4476"/>
  <c r="L4476" s="1"/>
  <c r="K4913"/>
  <c r="L4913" s="1"/>
  <c r="K4912"/>
  <c r="L4912" s="1"/>
  <c r="K5000"/>
  <c r="L5000" s="1"/>
  <c r="K4911"/>
  <c r="L4911" s="1"/>
  <c r="K4910"/>
  <c r="L4910" s="1"/>
  <c r="K4999"/>
  <c r="L4999" s="1"/>
  <c r="K5118"/>
  <c r="L5118" s="1"/>
  <c r="K5117"/>
  <c r="L5117" s="1"/>
  <c r="K1671"/>
  <c r="L1671" s="1"/>
  <c r="K1670"/>
  <c r="L1670" s="1"/>
  <c r="K4503"/>
  <c r="L4503" s="1"/>
  <c r="K4502"/>
  <c r="L4502" s="1"/>
  <c r="K1669"/>
  <c r="L1669" s="1"/>
  <c r="K1668"/>
  <c r="L1668" s="1"/>
  <c r="K3238"/>
  <c r="L3238" s="1"/>
  <c r="K3237"/>
  <c r="L3237" s="1"/>
  <c r="K1667"/>
  <c r="L1667" s="1"/>
  <c r="K1666"/>
  <c r="L1666" s="1"/>
  <c r="K4762"/>
  <c r="L4762" s="1"/>
  <c r="K4122"/>
  <c r="L4122" s="1"/>
  <c r="K1665"/>
  <c r="L1665" s="1"/>
  <c r="K1664"/>
  <c r="L1664" s="1"/>
  <c r="K1663"/>
  <c r="L1663" s="1"/>
  <c r="K1662"/>
  <c r="L1662" s="1"/>
  <c r="K1661"/>
  <c r="L1661" s="1"/>
  <c r="K1660"/>
  <c r="L1660" s="1"/>
  <c r="K3663"/>
  <c r="L3663" s="1"/>
  <c r="K4826"/>
  <c r="L4826" s="1"/>
  <c r="K4825"/>
  <c r="L4825" s="1"/>
  <c r="K4884"/>
  <c r="L4884" s="1"/>
  <c r="K4883"/>
  <c r="L4883" s="1"/>
  <c r="K4643"/>
  <c r="L4643" s="1"/>
  <c r="K4642"/>
  <c r="L4642" s="1"/>
  <c r="K4761"/>
  <c r="L4761" s="1"/>
  <c r="K4641"/>
  <c r="L4641" s="1"/>
  <c r="K4640"/>
  <c r="L4640" s="1"/>
  <c r="K4760"/>
  <c r="L4760" s="1"/>
  <c r="K1489"/>
  <c r="L1489" s="1"/>
  <c r="K1488"/>
  <c r="L1488" s="1"/>
  <c r="K1659"/>
  <c r="L1659" s="1"/>
  <c r="K1658"/>
  <c r="L1658" s="1"/>
  <c r="K1657"/>
  <c r="L1657" s="1"/>
  <c r="K1656"/>
  <c r="L1656" s="1"/>
  <c r="K1655"/>
  <c r="L1655" s="1"/>
  <c r="K1654"/>
  <c r="L1654" s="1"/>
  <c r="K5047"/>
  <c r="L5047" s="1"/>
  <c r="K5046"/>
  <c r="L5046" s="1"/>
  <c r="K5078"/>
  <c r="L5078" s="1"/>
  <c r="K1653"/>
  <c r="L1653" s="1"/>
  <c r="K3724"/>
  <c r="L3724" s="1"/>
  <c r="K2514"/>
  <c r="L2514" s="1"/>
  <c r="K2513"/>
  <c r="L2513" s="1"/>
  <c r="K2645"/>
  <c r="L2645" s="1"/>
  <c r="K2644"/>
  <c r="L2644" s="1"/>
  <c r="K5042"/>
  <c r="L5042" s="1"/>
  <c r="K5041"/>
  <c r="L5041" s="1"/>
  <c r="K2727"/>
  <c r="L2727" s="1"/>
  <c r="K2726"/>
  <c r="L2726" s="1"/>
  <c r="K3411"/>
  <c r="L3411" s="1"/>
  <c r="K1487"/>
  <c r="L1487" s="1"/>
  <c r="K1486"/>
  <c r="L1486" s="1"/>
  <c r="K1652"/>
  <c r="L1652" s="1"/>
  <c r="K1485"/>
  <c r="L1485" s="1"/>
  <c r="K1484"/>
  <c r="L1484" s="1"/>
  <c r="K1651"/>
  <c r="L1651" s="1"/>
  <c r="K1483"/>
  <c r="L1483" s="1"/>
  <c r="K1482"/>
  <c r="L1482" s="1"/>
  <c r="K1650"/>
  <c r="L1650" s="1"/>
  <c r="K1481"/>
  <c r="L1481" s="1"/>
  <c r="K1480"/>
  <c r="L1480" s="1"/>
  <c r="K1649"/>
  <c r="L1649" s="1"/>
  <c r="K1648"/>
  <c r="L1648" s="1"/>
  <c r="K1647"/>
  <c r="L1647" s="1"/>
  <c r="K1646"/>
  <c r="L1646" s="1"/>
  <c r="K1645"/>
  <c r="L1645" s="1"/>
  <c r="K4909"/>
  <c r="L4909" s="1"/>
  <c r="K4908"/>
  <c r="L4908" s="1"/>
  <c r="K4998"/>
  <c r="L4998" s="1"/>
  <c r="K4907"/>
  <c r="L4907" s="1"/>
  <c r="K4906"/>
  <c r="L4906" s="1"/>
  <c r="K4997"/>
  <c r="L4997" s="1"/>
  <c r="K1479"/>
  <c r="L1479" s="1"/>
  <c r="K1478"/>
  <c r="L1478" s="1"/>
  <c r="K1644"/>
  <c r="L1644" s="1"/>
  <c r="K1477"/>
  <c r="L1477" s="1"/>
  <c r="K1476"/>
  <c r="L1476" s="1"/>
  <c r="K1643"/>
  <c r="L1643" s="1"/>
  <c r="K5089"/>
  <c r="L5089" s="1"/>
  <c r="K5088"/>
  <c r="L5088" s="1"/>
  <c r="K5087"/>
  <c r="L5087" s="1"/>
  <c r="K3443"/>
  <c r="L3443" s="1"/>
  <c r="K3442"/>
  <c r="L3442" s="1"/>
  <c r="K1642"/>
  <c r="L1642" s="1"/>
  <c r="K1641"/>
  <c r="L1641" s="1"/>
  <c r="K4996"/>
  <c r="L4996" s="1"/>
  <c r="K1640"/>
  <c r="L1640" s="1"/>
  <c r="K1639"/>
  <c r="L1639" s="1"/>
  <c r="K3843"/>
  <c r="L3843" s="1"/>
  <c r="K3557"/>
  <c r="L3557" s="1"/>
  <c r="K4995"/>
  <c r="L4995" s="1"/>
  <c r="K4994"/>
  <c r="L4994" s="1"/>
  <c r="K4993"/>
  <c r="L4993" s="1"/>
  <c r="K3379"/>
  <c r="L3379" s="1"/>
  <c r="K3378"/>
  <c r="L3378" s="1"/>
  <c r="K3410"/>
  <c r="L3410" s="1"/>
  <c r="K3377"/>
  <c r="L3377" s="1"/>
  <c r="K3376"/>
  <c r="L3376" s="1"/>
  <c r="K3409"/>
  <c r="L3409" s="1"/>
  <c r="K1638"/>
  <c r="L1638" s="1"/>
  <c r="K1637"/>
  <c r="L1637" s="1"/>
  <c r="K1636"/>
  <c r="L1636" s="1"/>
  <c r="K1635"/>
  <c r="L1635" s="1"/>
  <c r="K1634"/>
  <c r="L1634" s="1"/>
  <c r="K1633"/>
  <c r="L1633" s="1"/>
  <c r="K1632"/>
  <c r="L1632" s="1"/>
  <c r="K3057"/>
  <c r="L3057" s="1"/>
  <c r="K1631"/>
  <c r="L1631" s="1"/>
  <c r="K5159"/>
  <c r="L5159" s="1"/>
  <c r="K5158"/>
  <c r="L5158" s="1"/>
  <c r="K5164"/>
  <c r="L5164" s="1"/>
  <c r="K5157"/>
  <c r="L5157" s="1"/>
  <c r="K5156"/>
  <c r="L5156" s="1"/>
  <c r="K5163"/>
  <c r="L5163" s="1"/>
  <c r="K5155"/>
  <c r="L5155" s="1"/>
  <c r="K5154"/>
  <c r="L5154" s="1"/>
  <c r="K5162"/>
  <c r="L5162" s="1"/>
  <c r="K4882"/>
  <c r="L4882" s="1"/>
  <c r="K1630"/>
  <c r="L1630" s="1"/>
  <c r="K1629"/>
  <c r="L1629" s="1"/>
  <c r="K1628"/>
  <c r="L1628" s="1"/>
  <c r="K1627"/>
  <c r="L1627" s="1"/>
  <c r="K1626"/>
  <c r="L1626" s="1"/>
  <c r="K4475"/>
  <c r="L4475" s="1"/>
  <c r="K5151"/>
  <c r="L5151" s="1"/>
  <c r="K5150"/>
  <c r="L5150" s="1"/>
  <c r="K5149"/>
  <c r="L5149" s="1"/>
  <c r="K1625"/>
  <c r="L1625" s="1"/>
  <c r="K4824"/>
  <c r="L4824" s="1"/>
  <c r="K4823"/>
  <c r="L4823" s="1"/>
  <c r="K4822"/>
  <c r="L4822" s="1"/>
  <c r="K2667"/>
  <c r="L2667" s="1"/>
  <c r="K4992"/>
  <c r="L4992" s="1"/>
  <c r="K4991"/>
  <c r="L4991" s="1"/>
  <c r="K2740"/>
  <c r="L2740" s="1"/>
  <c r="K4229"/>
  <c r="L4229" s="1"/>
  <c r="K3441"/>
  <c r="L3441" s="1"/>
  <c r="K3440"/>
  <c r="L3440" s="1"/>
  <c r="K4474"/>
  <c r="L4474" s="1"/>
  <c r="K4473"/>
  <c r="L4473" s="1"/>
  <c r="K3964"/>
  <c r="L3964" s="1"/>
  <c r="K1624"/>
  <c r="L1624" s="1"/>
  <c r="K1623"/>
  <c r="L1623" s="1"/>
  <c r="K1622"/>
  <c r="L1622" s="1"/>
  <c r="K1621"/>
  <c r="L1621" s="1"/>
  <c r="K1620"/>
  <c r="L1620" s="1"/>
  <c r="K1619"/>
  <c r="L1619" s="1"/>
  <c r="K1618"/>
  <c r="L1618" s="1"/>
  <c r="K1617"/>
  <c r="L1617" s="1"/>
  <c r="K1616"/>
  <c r="L1616" s="1"/>
  <c r="K1514"/>
  <c r="L1514" s="1"/>
  <c r="K1517"/>
  <c r="L1517" s="1"/>
  <c r="K1475"/>
  <c r="L1475" s="1"/>
  <c r="K1474"/>
  <c r="L1474" s="1"/>
  <c r="K1615"/>
  <c r="L1615" s="1"/>
  <c r="K1473"/>
  <c r="L1473" s="1"/>
  <c r="K1472"/>
  <c r="L1472" s="1"/>
  <c r="K1614"/>
  <c r="L1614" s="1"/>
  <c r="K4759"/>
  <c r="L4759" s="1"/>
  <c r="K4758"/>
  <c r="L4758" s="1"/>
  <c r="K1613"/>
  <c r="L1613" s="1"/>
  <c r="K2045"/>
  <c r="L2045" s="1"/>
  <c r="K2044"/>
  <c r="L2044" s="1"/>
  <c r="K2043"/>
  <c r="L2043" s="1"/>
  <c r="K2042"/>
  <c r="L2042" s="1"/>
  <c r="K2041"/>
  <c r="L2041" s="1"/>
  <c r="K2040"/>
  <c r="L2040" s="1"/>
  <c r="K4581"/>
  <c r="L4581" s="1"/>
  <c r="K4580"/>
  <c r="L4580" s="1"/>
  <c r="K1612"/>
  <c r="L1612" s="1"/>
  <c r="K1611"/>
  <c r="L1611" s="1"/>
  <c r="K1610"/>
  <c r="L1610" s="1"/>
  <c r="K1471"/>
  <c r="L1471" s="1"/>
  <c r="K1470"/>
  <c r="L1470" s="1"/>
  <c r="K4875"/>
  <c r="L4875" s="1"/>
  <c r="K4821"/>
  <c r="L4821" s="1"/>
  <c r="K4472"/>
  <c r="L4472" s="1"/>
  <c r="K4471"/>
  <c r="L4471" s="1"/>
  <c r="K3426"/>
  <c r="L3426" s="1"/>
  <c r="K1469"/>
  <c r="L1469" s="1"/>
  <c r="K1468"/>
  <c r="L1468" s="1"/>
  <c r="K4874"/>
  <c r="L4874" s="1"/>
  <c r="K4579"/>
  <c r="L4579" s="1"/>
  <c r="K4497"/>
  <c r="L4497" s="1"/>
  <c r="K4496"/>
  <c r="L4496" s="1"/>
  <c r="K4578"/>
  <c r="L4578" s="1"/>
  <c r="K4334"/>
  <c r="L4334" s="1"/>
  <c r="K4228"/>
  <c r="L4228" s="1"/>
  <c r="K4227"/>
  <c r="L4227" s="1"/>
  <c r="K4226"/>
  <c r="L4226" s="1"/>
  <c r="K4225"/>
  <c r="L4225" s="1"/>
  <c r="K5148"/>
  <c r="L5148" s="1"/>
  <c r="K5147"/>
  <c r="L5147" s="1"/>
  <c r="K5146"/>
  <c r="L5146" s="1"/>
  <c r="K5145"/>
  <c r="L5145" s="1"/>
  <c r="K5144"/>
  <c r="L5144" s="1"/>
  <c r="K3851"/>
  <c r="L3851" s="1"/>
  <c r="K3850"/>
  <c r="L3850" s="1"/>
  <c r="K3963"/>
  <c r="L3963" s="1"/>
  <c r="K3849"/>
  <c r="L3849" s="1"/>
  <c r="K3848"/>
  <c r="L3848" s="1"/>
  <c r="K3962"/>
  <c r="L3962" s="1"/>
  <c r="K1609"/>
  <c r="L1609" s="1"/>
  <c r="K1608"/>
  <c r="L1608" s="1"/>
  <c r="K1607"/>
  <c r="L1607" s="1"/>
  <c r="K1606"/>
  <c r="L1606" s="1"/>
  <c r="K4121"/>
  <c r="L4121" s="1"/>
  <c r="K1605"/>
  <c r="L1605" s="1"/>
  <c r="K5116"/>
  <c r="L5116" s="1"/>
  <c r="K5115"/>
  <c r="L5115" s="1"/>
  <c r="K4990"/>
  <c r="L4990" s="1"/>
  <c r="K4577"/>
  <c r="L4577" s="1"/>
  <c r="K4989"/>
  <c r="L4989" s="1"/>
  <c r="K4988"/>
  <c r="L4988" s="1"/>
  <c r="K5017"/>
  <c r="L5017" s="1"/>
  <c r="K5016"/>
  <c r="L5016" s="1"/>
  <c r="K5040"/>
  <c r="L5040" s="1"/>
  <c r="K5015"/>
  <c r="L5015" s="1"/>
  <c r="K5014"/>
  <c r="L5014" s="1"/>
  <c r="K5039"/>
  <c r="L5039" s="1"/>
  <c r="K1516"/>
  <c r="L1516" s="1"/>
  <c r="K4757"/>
  <c r="L4757" s="1"/>
  <c r="K4756"/>
  <c r="L4756" s="1"/>
  <c r="K4905"/>
  <c r="L4905" s="1"/>
  <c r="K4904"/>
  <c r="L4904" s="1"/>
  <c r="K4987"/>
  <c r="L4987" s="1"/>
  <c r="K4903"/>
  <c r="L4903" s="1"/>
  <c r="K4902"/>
  <c r="L4902" s="1"/>
  <c r="K4986"/>
  <c r="L4986" s="1"/>
  <c r="K4901"/>
  <c r="L4901" s="1"/>
  <c r="K4900"/>
  <c r="L4900" s="1"/>
  <c r="K4985"/>
  <c r="L4985" s="1"/>
  <c r="K4470"/>
  <c r="L4470" s="1"/>
  <c r="K4820"/>
  <c r="L4820" s="1"/>
  <c r="K4819"/>
  <c r="L4819" s="1"/>
  <c r="K4881"/>
  <c r="L4881" s="1"/>
  <c r="K4899"/>
  <c r="L4899" s="1"/>
  <c r="K4898"/>
  <c r="L4898" s="1"/>
  <c r="K4984"/>
  <c r="L4984" s="1"/>
  <c r="K4897"/>
  <c r="L4897" s="1"/>
  <c r="K4896"/>
  <c r="L4896" s="1"/>
  <c r="K4983"/>
  <c r="L4983" s="1"/>
  <c r="K4818"/>
  <c r="L4818" s="1"/>
  <c r="K4469"/>
  <c r="L4469" s="1"/>
  <c r="K4468"/>
  <c r="L4468" s="1"/>
  <c r="K3408"/>
  <c r="L3408" s="1"/>
  <c r="K5143"/>
  <c r="L5143" s="1"/>
  <c r="K5142"/>
  <c r="L5142" s="1"/>
  <c r="K3842"/>
  <c r="L3842" s="1"/>
  <c r="K4107"/>
  <c r="L4107" s="1"/>
  <c r="K4381"/>
  <c r="L4381" s="1"/>
  <c r="K4380"/>
  <c r="L4380" s="1"/>
  <c r="K4379"/>
  <c r="L4379" s="1"/>
  <c r="K4224"/>
  <c r="L4224" s="1"/>
  <c r="K4223"/>
  <c r="L4223" s="1"/>
  <c r="K1604"/>
  <c r="L1604" s="1"/>
  <c r="K1603"/>
  <c r="L1603" s="1"/>
  <c r="K4120"/>
  <c r="L4120" s="1"/>
  <c r="K4119"/>
  <c r="L4119" s="1"/>
  <c r="K4118"/>
  <c r="L4118" s="1"/>
  <c r="K4117"/>
  <c r="L4117" s="1"/>
  <c r="K3961"/>
  <c r="L3961" s="1"/>
  <c r="K3960"/>
  <c r="L3960" s="1"/>
  <c r="K4817"/>
  <c r="L4817" s="1"/>
  <c r="K4816"/>
  <c r="L4816" s="1"/>
  <c r="K3564"/>
  <c r="L3564" s="1"/>
  <c r="K3563"/>
  <c r="L3563" s="1"/>
  <c r="K4773"/>
  <c r="L4773" s="1"/>
  <c r="K4815"/>
  <c r="L4815" s="1"/>
  <c r="K3375"/>
  <c r="L3375" s="1"/>
  <c r="K3374"/>
  <c r="L3374" s="1"/>
  <c r="K5077"/>
  <c r="L5077" s="1"/>
  <c r="K4755"/>
  <c r="L4755" s="1"/>
  <c r="K1441"/>
  <c r="L1441" s="1"/>
  <c r="K1440"/>
  <c r="L1440" s="1"/>
  <c r="K1439"/>
  <c r="L1439" s="1"/>
  <c r="K1524"/>
  <c r="L1524" s="1"/>
  <c r="K1438"/>
  <c r="L1438" s="1"/>
  <c r="K1437"/>
  <c r="L1437" s="1"/>
  <c r="K1436"/>
  <c r="L1436" s="1"/>
  <c r="K1523"/>
  <c r="L1523" s="1"/>
  <c r="K1435"/>
  <c r="L1435" s="1"/>
  <c r="K1434"/>
  <c r="L1434" s="1"/>
  <c r="K1522"/>
  <c r="L1522" s="1"/>
  <c r="K1521"/>
  <c r="L1521" s="1"/>
  <c r="K1602"/>
  <c r="L1602" s="1"/>
  <c r="K1601"/>
  <c r="L1601" s="1"/>
  <c r="K1600"/>
  <c r="L1600" s="1"/>
  <c r="K4873"/>
  <c r="L4873" s="1"/>
  <c r="K1599"/>
  <c r="L1599" s="1"/>
  <c r="K1598"/>
  <c r="L1598" s="1"/>
  <c r="K1597"/>
  <c r="L1597" s="1"/>
  <c r="K1596"/>
  <c r="L1596" s="1"/>
  <c r="K4781"/>
  <c r="L4781" s="1"/>
  <c r="K4780"/>
  <c r="L4780" s="1"/>
  <c r="K5134"/>
  <c r="L5134" s="1"/>
  <c r="K4222"/>
  <c r="L4222" s="1"/>
  <c r="K4221"/>
  <c r="L4221" s="1"/>
  <c r="K2318"/>
  <c r="L2318" s="1"/>
  <c r="K4982"/>
  <c r="L4982" s="1"/>
  <c r="K4981"/>
  <c r="L4981" s="1"/>
  <c r="K4467"/>
  <c r="L4467" s="1"/>
  <c r="K4814"/>
  <c r="L4814" s="1"/>
  <c r="K4813"/>
  <c r="L4813" s="1"/>
  <c r="K4812"/>
  <c r="L4812" s="1"/>
  <c r="K3662"/>
  <c r="L3662" s="1"/>
  <c r="K3223"/>
  <c r="L3223" s="1"/>
  <c r="K4980"/>
  <c r="L4980" s="1"/>
  <c r="K4979"/>
  <c r="L4979" s="1"/>
  <c r="K4978"/>
  <c r="L4978" s="1"/>
  <c r="K4880"/>
  <c r="L4880" s="1"/>
  <c r="K4879"/>
  <c r="L4879" s="1"/>
  <c r="K5114"/>
  <c r="L5114" s="1"/>
  <c r="K2356"/>
  <c r="L2356" s="1"/>
  <c r="K2355"/>
  <c r="L2355" s="1"/>
  <c r="K3959"/>
  <c r="L3959" s="1"/>
  <c r="K3958"/>
  <c r="L3958" s="1"/>
  <c r="K3957"/>
  <c r="L3957" s="1"/>
  <c r="K3956"/>
  <c r="L3956" s="1"/>
  <c r="K2617"/>
  <c r="L2617" s="1"/>
  <c r="K2618"/>
  <c r="L2618" s="1"/>
  <c r="K4466"/>
  <c r="L4466" s="1"/>
  <c r="K4465"/>
  <c r="L4465" s="1"/>
  <c r="K4754"/>
  <c r="L4754" s="1"/>
  <c r="K4753"/>
  <c r="L4753" s="1"/>
  <c r="K4752"/>
  <c r="L4752" s="1"/>
  <c r="K4751"/>
  <c r="L4751" s="1"/>
  <c r="K4639"/>
  <c r="L4639" s="1"/>
  <c r="K4638"/>
  <c r="L4638" s="1"/>
  <c r="K4750"/>
  <c r="L4750" s="1"/>
  <c r="K4637"/>
  <c r="L4637" s="1"/>
  <c r="K4636"/>
  <c r="L4636" s="1"/>
  <c r="K4749"/>
  <c r="L4749" s="1"/>
  <c r="K1595"/>
  <c r="L1595" s="1"/>
  <c r="K1594"/>
  <c r="L1594" s="1"/>
  <c r="K1513"/>
  <c r="L1513" s="1"/>
  <c r="K1593"/>
  <c r="L1593" s="1"/>
  <c r="K1592"/>
  <c r="L1592" s="1"/>
  <c r="K1467"/>
  <c r="L1467" s="1"/>
  <c r="K1466"/>
  <c r="L1466" s="1"/>
  <c r="K1591"/>
  <c r="L1591" s="1"/>
  <c r="K1465"/>
  <c r="L1465" s="1"/>
  <c r="K1464"/>
  <c r="L1464" s="1"/>
  <c r="K1590"/>
  <c r="L1590" s="1"/>
  <c r="K3982"/>
  <c r="L3982" s="1"/>
  <c r="K3981"/>
  <c r="L3981" s="1"/>
  <c r="K4116"/>
  <c r="L4116" s="1"/>
  <c r="K3980"/>
  <c r="L3980" s="1"/>
  <c r="K3979"/>
  <c r="L3979" s="1"/>
  <c r="K4115"/>
  <c r="L4115" s="1"/>
  <c r="K2039"/>
  <c r="L2039" s="1"/>
  <c r="K4464"/>
  <c r="L4464" s="1"/>
  <c r="K4463"/>
  <c r="L4463" s="1"/>
  <c r="K5133"/>
  <c r="L5133" s="1"/>
  <c r="K1589"/>
  <c r="L1589" s="1"/>
  <c r="K1588"/>
  <c r="L1588" s="1"/>
  <c r="K1587"/>
  <c r="L1587" s="1"/>
  <c r="K1586"/>
  <c r="L1586" s="1"/>
  <c r="K4136"/>
  <c r="L4136" s="1"/>
  <c r="K4135"/>
  <c r="L4135" s="1"/>
  <c r="K4220"/>
  <c r="L4220" s="1"/>
  <c r="K4134"/>
  <c r="L4134" s="1"/>
  <c r="K4133"/>
  <c r="L4133" s="1"/>
  <c r="K4219"/>
  <c r="L4219" s="1"/>
  <c r="K4132"/>
  <c r="L4132" s="1"/>
  <c r="K4131"/>
  <c r="L4131" s="1"/>
  <c r="K4218"/>
  <c r="L4218" s="1"/>
  <c r="K2494"/>
  <c r="L2494" s="1"/>
  <c r="K2493"/>
  <c r="L2493" s="1"/>
  <c r="K2492"/>
  <c r="L2492" s="1"/>
  <c r="K1585"/>
  <c r="L1585" s="1"/>
  <c r="K1584"/>
  <c r="L1584" s="1"/>
  <c r="K1583"/>
  <c r="L1583" s="1"/>
  <c r="K1582"/>
  <c r="L1582" s="1"/>
  <c r="K2734"/>
  <c r="L2734" s="1"/>
  <c r="K2733"/>
  <c r="L2733" s="1"/>
  <c r="K5113"/>
  <c r="L5113" s="1"/>
  <c r="K5112"/>
  <c r="L5112" s="1"/>
  <c r="K1512"/>
  <c r="L1512" s="1"/>
  <c r="K1581"/>
  <c r="L1581" s="1"/>
  <c r="K1580"/>
  <c r="L1580" s="1"/>
  <c r="K1579"/>
  <c r="L1579" s="1"/>
  <c r="K1578"/>
  <c r="L1578" s="1"/>
  <c r="K1577"/>
  <c r="L1577" s="1"/>
  <c r="K1576"/>
  <c r="L1576" s="1"/>
  <c r="K4772"/>
  <c r="L4772" s="1"/>
  <c r="K4771"/>
  <c r="L4771" s="1"/>
  <c r="K4811"/>
  <c r="L4811" s="1"/>
  <c r="K3342"/>
  <c r="L3342" s="1"/>
  <c r="K3341"/>
  <c r="L3341" s="1"/>
  <c r="K4495"/>
  <c r="L4495" s="1"/>
  <c r="K4494"/>
  <c r="L4494" s="1"/>
  <c r="K4576"/>
  <c r="L4576" s="1"/>
  <c r="K4493"/>
  <c r="L4493" s="1"/>
  <c r="K4492"/>
  <c r="L4492" s="1"/>
  <c r="K4575"/>
  <c r="L4575" s="1"/>
  <c r="K3841"/>
  <c r="L3841" s="1"/>
  <c r="K3840"/>
  <c r="L3840" s="1"/>
  <c r="K2935"/>
  <c r="L2935" s="1"/>
  <c r="K2934"/>
  <c r="L2934" s="1"/>
  <c r="K2954"/>
  <c r="L2954" s="1"/>
  <c r="K4977"/>
  <c r="L4977" s="1"/>
  <c r="K4976"/>
  <c r="L4976" s="1"/>
  <c r="K4810"/>
  <c r="L4810" s="1"/>
  <c r="K4809"/>
  <c r="L4809" s="1"/>
  <c r="K5111"/>
  <c r="L5111" s="1"/>
  <c r="K5084"/>
  <c r="L5084" s="1"/>
  <c r="K5083"/>
  <c r="L5083" s="1"/>
  <c r="K5110"/>
  <c r="L5110" s="1"/>
  <c r="K4635"/>
  <c r="L4635" s="1"/>
  <c r="K4634"/>
  <c r="L4634" s="1"/>
  <c r="K4748"/>
  <c r="L4748" s="1"/>
  <c r="K4633"/>
  <c r="L4633" s="1"/>
  <c r="K4632"/>
  <c r="L4632" s="1"/>
  <c r="K4747"/>
  <c r="L4747" s="1"/>
  <c r="K2407"/>
  <c r="L2407" s="1"/>
  <c r="K2406"/>
  <c r="L2406" s="1"/>
  <c r="K2423"/>
  <c r="L2423" s="1"/>
  <c r="K2403"/>
  <c r="L2403" s="1"/>
  <c r="K2402"/>
  <c r="L2402" s="1"/>
  <c r="K2422"/>
  <c r="L2422" s="1"/>
  <c r="K2401"/>
  <c r="L2401" s="1"/>
  <c r="K2400"/>
  <c r="L2400" s="1"/>
  <c r="K2421"/>
  <c r="L2421" s="1"/>
  <c r="K5082"/>
  <c r="L5082" s="1"/>
  <c r="K5081"/>
  <c r="L5081" s="1"/>
  <c r="K5109"/>
  <c r="L5109" s="1"/>
  <c r="K3661"/>
  <c r="L3661" s="1"/>
  <c r="K3660"/>
  <c r="L3660" s="1"/>
  <c r="K1575"/>
  <c r="L1575" s="1"/>
  <c r="K4746"/>
  <c r="L4746" s="1"/>
  <c r="K4835"/>
  <c r="L4835" s="1"/>
  <c r="K4631"/>
  <c r="L4631" s="1"/>
  <c r="K4630"/>
  <c r="L4630" s="1"/>
  <c r="K4745"/>
  <c r="L4745" s="1"/>
  <c r="K5108"/>
  <c r="L5108" s="1"/>
  <c r="K3325"/>
  <c r="L3325" s="1"/>
  <c r="K3324"/>
  <c r="L3324" s="1"/>
  <c r="K3340"/>
  <c r="L3340" s="1"/>
  <c r="K4744"/>
  <c r="L4744" s="1"/>
  <c r="K3562"/>
  <c r="L3562" s="1"/>
  <c r="K3029"/>
  <c r="L3029" s="1"/>
  <c r="K1520"/>
  <c r="L1520" s="1"/>
  <c r="K4574"/>
  <c r="L4574" s="1"/>
  <c r="K1463"/>
  <c r="L1463" s="1"/>
  <c r="K1462"/>
  <c r="L1462" s="1"/>
  <c r="K1574"/>
  <c r="L1574" s="1"/>
  <c r="K1573"/>
  <c r="L1573" s="1"/>
  <c r="K4878"/>
  <c r="L4878" s="1"/>
  <c r="K1572"/>
  <c r="L1572" s="1"/>
  <c r="K4743"/>
  <c r="L4743" s="1"/>
  <c r="K2460"/>
  <c r="L2460" s="1"/>
  <c r="K2459"/>
  <c r="L2459" s="1"/>
  <c r="K5038"/>
  <c r="L5038" s="1"/>
  <c r="K3506"/>
  <c r="L3506" s="1"/>
  <c r="K3505"/>
  <c r="L3505" s="1"/>
  <c r="K5132"/>
  <c r="L5132" s="1"/>
  <c r="K1693"/>
  <c r="L1693" s="1"/>
  <c r="K4232"/>
  <c r="L4232" s="1"/>
  <c r="K3847"/>
  <c r="L3847" s="1"/>
  <c r="K3846"/>
  <c r="L3846" s="1"/>
  <c r="K3955"/>
  <c r="L3955" s="1"/>
  <c r="K1571"/>
  <c r="L1571" s="1"/>
  <c r="K3033"/>
  <c r="L3033" s="1"/>
  <c r="K3032"/>
  <c r="L3032" s="1"/>
  <c r="K3048"/>
  <c r="L3048" s="1"/>
  <c r="K3031"/>
  <c r="L3031" s="1"/>
  <c r="K3030"/>
  <c r="L3030" s="1"/>
  <c r="K3047"/>
  <c r="L3047" s="1"/>
  <c r="K2437"/>
  <c r="L2437" s="1"/>
  <c r="K4770"/>
  <c r="L4770" s="1"/>
  <c r="K4769"/>
  <c r="L4769" s="1"/>
  <c r="K4808"/>
  <c r="L4808" s="1"/>
  <c r="K4916"/>
  <c r="L4916" s="1"/>
  <c r="K1461"/>
  <c r="L1461" s="1"/>
  <c r="K1460"/>
  <c r="L1460" s="1"/>
  <c r="K1570"/>
  <c r="L1570" s="1"/>
  <c r="K1459"/>
  <c r="L1459" s="1"/>
  <c r="K1458"/>
  <c r="L1458" s="1"/>
  <c r="K1569"/>
  <c r="L1569" s="1"/>
  <c r="K3839"/>
  <c r="L3839" s="1"/>
  <c r="K3585"/>
  <c r="L3585" s="1"/>
  <c r="K3584"/>
  <c r="L3584" s="1"/>
  <c r="K3659"/>
  <c r="L3659" s="1"/>
  <c r="K3583"/>
  <c r="L3583" s="1"/>
  <c r="K3582"/>
  <c r="L3582" s="1"/>
  <c r="K3658"/>
  <c r="L3658" s="1"/>
  <c r="K2803"/>
  <c r="L2803" s="1"/>
  <c r="K1457"/>
  <c r="L1457" s="1"/>
  <c r="K1456"/>
  <c r="L1456" s="1"/>
  <c r="K1568"/>
  <c r="L1568" s="1"/>
  <c r="K4333"/>
  <c r="L4333" s="1"/>
  <c r="K4332"/>
  <c r="L4332" s="1"/>
  <c r="K4331"/>
  <c r="L4331" s="1"/>
  <c r="K4330"/>
  <c r="L4330" s="1"/>
  <c r="K2802"/>
  <c r="L2802" s="1"/>
  <c r="K1567"/>
  <c r="L1567" s="1"/>
  <c r="K1566"/>
  <c r="L1566" s="1"/>
  <c r="K3978"/>
  <c r="L3978" s="1"/>
  <c r="K3977"/>
  <c r="L3977" s="1"/>
  <c r="K4114"/>
  <c r="L4114" s="1"/>
  <c r="K3657"/>
  <c r="L3657" s="1"/>
  <c r="K1511"/>
  <c r="L1511" s="1"/>
  <c r="K1510"/>
  <c r="L1510" s="1"/>
  <c r="K1509"/>
  <c r="L1509" s="1"/>
  <c r="K4742"/>
  <c r="L4742" s="1"/>
  <c r="K1565"/>
  <c r="L1565" s="1"/>
  <c r="K5107"/>
  <c r="L5107" s="1"/>
  <c r="K3671"/>
  <c r="L3671" s="1"/>
  <c r="K3670"/>
  <c r="L3670" s="1"/>
  <c r="K3838"/>
  <c r="L3838" s="1"/>
  <c r="K3669"/>
  <c r="L3669" s="1"/>
  <c r="K3668"/>
  <c r="L3668" s="1"/>
  <c r="K3837"/>
  <c r="L3837" s="1"/>
  <c r="K3561"/>
  <c r="L3561" s="1"/>
  <c r="K3560"/>
  <c r="L3560" s="1"/>
  <c r="K4975"/>
  <c r="L4975" s="1"/>
  <c r="K1564"/>
  <c r="L1564" s="1"/>
  <c r="K4217"/>
  <c r="L4217" s="1"/>
  <c r="K5106"/>
  <c r="L5106" s="1"/>
  <c r="K5105"/>
  <c r="L5105" s="1"/>
  <c r="K5141"/>
  <c r="L5141" s="1"/>
  <c r="K5140"/>
  <c r="L5140" s="1"/>
  <c r="K4216"/>
  <c r="L4216" s="1"/>
  <c r="K5076"/>
  <c r="L5076" s="1"/>
  <c r="K5075"/>
  <c r="L5075" s="1"/>
  <c r="K5074"/>
  <c r="L5074" s="1"/>
  <c r="K3836"/>
  <c r="L3836" s="1"/>
  <c r="K1563"/>
  <c r="L1563" s="1"/>
  <c r="K4974"/>
  <c r="L4974" s="1"/>
  <c r="K1562"/>
  <c r="L1562" s="1"/>
  <c r="K1561"/>
  <c r="L1561" s="1"/>
  <c r="K1560"/>
  <c r="L1560" s="1"/>
  <c r="K4973"/>
  <c r="L4973" s="1"/>
  <c r="K1559"/>
  <c r="L1559" s="1"/>
  <c r="K4020"/>
  <c r="L4020" s="1"/>
  <c r="K2801"/>
  <c r="L2801" s="1"/>
  <c r="K3835"/>
  <c r="L3835" s="1"/>
  <c r="K4972"/>
  <c r="L4972" s="1"/>
  <c r="K4971"/>
  <c r="L4971" s="1"/>
  <c r="K5131"/>
  <c r="L5131" s="1"/>
  <c r="K5130"/>
  <c r="L5130" s="1"/>
  <c r="K4491"/>
  <c r="L4491" s="1"/>
  <c r="K4490"/>
  <c r="L4490" s="1"/>
  <c r="K2398"/>
  <c r="L2398" s="1"/>
  <c r="K4489"/>
  <c r="L4489" s="1"/>
  <c r="K4488"/>
  <c r="L4488" s="1"/>
  <c r="K4563"/>
  <c r="L4563" s="1"/>
  <c r="K1455"/>
  <c r="L1455" s="1"/>
  <c r="K1454"/>
  <c r="L1454" s="1"/>
  <c r="K4562"/>
  <c r="L4562" s="1"/>
  <c r="K1453"/>
  <c r="L1453" s="1"/>
  <c r="K1452"/>
  <c r="L1452" s="1"/>
  <c r="K4561"/>
  <c r="L4561" s="1"/>
  <c r="K4807"/>
  <c r="L4807" s="1"/>
  <c r="K4806"/>
  <c r="L4806" s="1"/>
  <c r="K3425"/>
  <c r="L3425" s="1"/>
  <c r="K3424"/>
  <c r="L3424" s="1"/>
  <c r="K1558"/>
  <c r="L1558" s="1"/>
  <c r="K1557"/>
  <c r="L1557" s="1"/>
  <c r="K5050"/>
  <c r="L5050" s="1"/>
  <c r="K5049"/>
  <c r="L5049" s="1"/>
  <c r="K5073"/>
  <c r="L5073" s="1"/>
  <c r="K1556"/>
  <c r="L1556" s="1"/>
  <c r="K1555"/>
  <c r="L1555" s="1"/>
  <c r="K2557"/>
  <c r="L2557" s="1"/>
  <c r="K1554"/>
  <c r="L1554" s="1"/>
  <c r="K1553"/>
  <c r="L1553" s="1"/>
  <c r="K1552"/>
  <c r="L1552" s="1"/>
  <c r="K1551"/>
  <c r="L1551" s="1"/>
  <c r="K1550"/>
  <c r="L1550" s="1"/>
  <c r="K5165"/>
  <c r="L5165" s="1"/>
  <c r="K5072"/>
  <c r="L5072" s="1"/>
  <c r="K3475"/>
  <c r="L3475" s="1"/>
  <c r="K3474"/>
  <c r="L3474" s="1"/>
  <c r="K3559"/>
  <c r="L3559" s="1"/>
  <c r="K2207"/>
  <c r="L2207" s="1"/>
  <c r="K2206"/>
  <c r="L2206" s="1"/>
  <c r="K2219"/>
  <c r="L2219" s="1"/>
  <c r="K2218"/>
  <c r="L2218" s="1"/>
  <c r="K4877"/>
  <c r="L4877" s="1"/>
  <c r="K5129"/>
  <c r="L5129" s="1"/>
  <c r="K2136"/>
  <c r="L2136" s="1"/>
  <c r="K2800"/>
  <c r="L2800" s="1"/>
  <c r="K2799"/>
  <c r="L2799" s="1"/>
  <c r="K2798"/>
  <c r="L2798" s="1"/>
  <c r="K4113"/>
  <c r="L4113" s="1"/>
  <c r="K4112"/>
  <c r="L4112" s="1"/>
  <c r="K3976"/>
  <c r="L3976" s="1"/>
  <c r="K3975"/>
  <c r="L3975" s="1"/>
  <c r="K4111"/>
  <c r="L4111" s="1"/>
  <c r="K3974"/>
  <c r="L3974" s="1"/>
  <c r="K3973"/>
  <c r="L3973" s="1"/>
  <c r="K4110"/>
  <c r="L4110" s="1"/>
  <c r="K4109"/>
  <c r="L4109" s="1"/>
  <c r="K5037"/>
  <c r="L5037" s="1"/>
  <c r="K3323"/>
  <c r="L3323" s="1"/>
  <c r="K3322"/>
  <c r="L3322" s="1"/>
  <c r="K3339"/>
  <c r="L3339" s="1"/>
  <c r="K3321"/>
  <c r="L3321" s="1"/>
  <c r="K3320"/>
  <c r="L3320" s="1"/>
  <c r="K3338"/>
  <c r="L3338" s="1"/>
  <c r="K2420"/>
  <c r="L2420" s="1"/>
  <c r="K2419"/>
  <c r="L2419" s="1"/>
  <c r="K2418"/>
  <c r="L2418" s="1"/>
  <c r="K4573"/>
  <c r="L4573" s="1"/>
  <c r="K4572"/>
  <c r="L4572" s="1"/>
  <c r="K5104"/>
  <c r="L5104" s="1"/>
  <c r="K5103"/>
  <c r="L5103" s="1"/>
  <c r="K5102"/>
  <c r="L5102" s="1"/>
  <c r="K3581"/>
  <c r="L3581" s="1"/>
  <c r="K3580"/>
  <c r="L3580" s="1"/>
  <c r="K3656"/>
  <c r="L3656" s="1"/>
  <c r="K3579"/>
  <c r="L3579" s="1"/>
  <c r="K3578"/>
  <c r="L3578" s="1"/>
  <c r="K3655"/>
  <c r="L3655" s="1"/>
  <c r="K4970"/>
  <c r="L4970" s="1"/>
  <c r="K4895"/>
  <c r="L4895" s="1"/>
  <c r="K4894"/>
  <c r="L4894" s="1"/>
  <c r="K4969"/>
  <c r="L4969" s="1"/>
  <c r="K4215"/>
  <c r="L4215" s="1"/>
  <c r="K4214"/>
  <c r="L4214" s="1"/>
  <c r="K1549"/>
  <c r="L1549" s="1"/>
  <c r="K4571"/>
  <c r="L4571" s="1"/>
  <c r="K4570"/>
  <c r="L4570" s="1"/>
  <c r="K1451"/>
  <c r="L1451" s="1"/>
  <c r="K1450"/>
  <c r="L1450" s="1"/>
  <c r="K1548"/>
  <c r="L1548" s="1"/>
  <c r="K1449"/>
  <c r="L1449" s="1"/>
  <c r="K1448"/>
  <c r="L1448" s="1"/>
  <c r="K1547"/>
  <c r="L1547" s="1"/>
  <c r="K1447"/>
  <c r="L1447" s="1"/>
  <c r="K1446"/>
  <c r="L1446" s="1"/>
  <c r="K1546"/>
  <c r="L1546" s="1"/>
  <c r="K4741"/>
  <c r="L4741" s="1"/>
  <c r="K3088"/>
  <c r="L3088" s="1"/>
  <c r="K4968"/>
  <c r="L4968" s="1"/>
  <c r="K5036"/>
  <c r="L5036" s="1"/>
  <c r="K4967"/>
  <c r="L4967" s="1"/>
  <c r="K2317"/>
  <c r="L2317" s="1"/>
  <c r="K2316"/>
  <c r="L2316" s="1"/>
  <c r="K3558"/>
  <c r="L3558" s="1"/>
  <c r="K4569"/>
  <c r="L4569" s="1"/>
  <c r="K4568"/>
  <c r="L4568" s="1"/>
  <c r="K4567"/>
  <c r="L4567" s="1"/>
  <c r="K5139"/>
  <c r="L5139" s="1"/>
  <c r="K1508"/>
  <c r="L1508" s="1"/>
  <c r="K1507"/>
  <c r="L1507" s="1"/>
  <c r="K1545"/>
  <c r="L1545" s="1"/>
  <c r="K1544"/>
  <c r="L1544" s="1"/>
  <c r="K1445"/>
  <c r="L1445" s="1"/>
  <c r="K1444"/>
  <c r="L1444" s="1"/>
  <c r="K4872"/>
  <c r="L4872" s="1"/>
  <c r="K4337"/>
  <c r="L4337" s="1"/>
  <c r="K4336"/>
  <c r="L4336" s="1"/>
  <c r="K4462"/>
  <c r="L4462" s="1"/>
  <c r="K1543"/>
  <c r="L1543" s="1"/>
  <c r="K5035"/>
  <c r="L5035" s="1"/>
  <c r="K5071"/>
  <c r="L5071" s="1"/>
  <c r="K4213"/>
  <c r="L4213" s="1"/>
  <c r="K5101"/>
  <c r="L5101" s="1"/>
  <c r="K5100"/>
  <c r="L5100" s="1"/>
  <c r="K1443"/>
  <c r="L1443" s="1"/>
  <c r="K1442"/>
  <c r="L1442" s="1"/>
  <c r="K1542"/>
  <c r="L1542" s="1"/>
  <c r="K4108"/>
  <c r="L4108" s="1"/>
  <c r="K3954"/>
  <c r="L3954" s="1"/>
  <c r="K1541"/>
  <c r="L1541" s="1"/>
  <c r="K1540"/>
  <c r="L1540" s="1"/>
  <c r="K1539"/>
  <c r="L1539" s="1"/>
  <c r="K4805"/>
  <c r="L4805" s="1"/>
  <c r="K1538"/>
  <c r="L1538" s="1"/>
  <c r="K2512"/>
  <c r="L2512" s="1"/>
  <c r="K1537"/>
  <c r="L1537" s="1"/>
  <c r="K4966"/>
  <c r="L4966" s="1"/>
  <c r="K4965"/>
  <c r="L4965" s="1"/>
  <c r="K4964"/>
  <c r="L4964" s="1"/>
  <c r="K1536"/>
  <c r="L1536" s="1"/>
  <c r="K1519"/>
  <c r="L1519" s="1"/>
  <c r="K3373"/>
  <c r="L3373" s="1"/>
  <c r="K5070"/>
  <c r="L5070" s="1"/>
  <c r="K5069"/>
  <c r="L5069" s="1"/>
  <c r="K4461"/>
  <c r="L4461" s="1"/>
  <c r="K4460"/>
  <c r="L4460" s="1"/>
  <c r="K5099"/>
  <c r="L5099" s="1"/>
  <c r="K5098"/>
  <c r="L5098" s="1"/>
  <c r="K4963"/>
  <c r="L4963" s="1"/>
  <c r="K1535"/>
  <c r="L1535" s="1"/>
  <c r="K1534"/>
  <c r="L1534" s="1"/>
  <c r="K1533"/>
  <c r="L1533" s="1"/>
  <c r="K1532"/>
  <c r="L1532" s="1"/>
  <c r="K1531"/>
  <c r="L1531" s="1"/>
  <c r="K1530"/>
  <c r="L1530" s="1"/>
  <c r="K4876"/>
  <c r="L4876" s="1"/>
  <c r="K3078"/>
  <c r="L3078" s="1"/>
  <c r="K3077"/>
  <c r="L3077" s="1"/>
  <c r="K1518"/>
  <c r="L1518" s="1"/>
  <c r="K4212"/>
  <c r="L4212" s="1"/>
  <c r="K6681"/>
  <c r="L6681" s="1"/>
  <c r="K6680"/>
  <c r="L6680" s="1"/>
  <c r="K4566"/>
  <c r="L4566" s="1"/>
  <c r="K4565"/>
  <c r="L4565" s="1"/>
  <c r="K3986"/>
  <c r="L3986" s="1"/>
  <c r="K5128"/>
  <c r="L5128" s="1"/>
  <c r="K5127"/>
  <c r="L5127" s="1"/>
  <c r="K5126"/>
  <c r="L5126" s="1"/>
  <c r="K1529"/>
  <c r="L1529" s="1"/>
  <c r="K1528"/>
  <c r="L1528" s="1"/>
  <c r="K1506"/>
  <c r="L1506" s="1"/>
  <c r="K1505"/>
  <c r="L1505" s="1"/>
  <c r="K1527"/>
  <c r="L1527" s="1"/>
  <c r="K3654"/>
  <c r="L3654" s="1"/>
  <c r="K3346"/>
  <c r="L3346" s="1"/>
  <c r="K3834"/>
  <c r="L3834" s="1"/>
  <c r="K3833"/>
  <c r="L3833" s="1"/>
  <c r="K3832"/>
  <c r="L3832" s="1"/>
  <c r="K1526"/>
  <c r="L1526" s="1"/>
  <c r="K1525"/>
  <c r="L1525" s="1"/>
  <c r="K5161"/>
  <c r="L5161" s="1"/>
  <c r="K5153"/>
  <c r="L5153" s="1"/>
  <c r="K5152"/>
  <c r="L5152" s="1"/>
  <c r="K5160"/>
  <c r="L5160" s="1"/>
  <c r="K4564"/>
  <c r="L4564" s="1"/>
  <c r="K4650"/>
  <c r="L4650" s="1"/>
  <c r="K4649"/>
  <c r="L4649" s="1"/>
  <c r="K4740"/>
  <c r="L4740" s="1"/>
  <c r="K377"/>
  <c r="L377" s="1"/>
  <c r="K4129"/>
  <c r="L4129" s="1"/>
  <c r="K6882"/>
  <c r="L6882" s="1"/>
  <c r="K6766"/>
  <c r="L6766" s="1"/>
  <c r="K5045"/>
  <c r="L5045" s="1"/>
  <c r="K6832"/>
  <c r="L6832" s="1"/>
  <c r="K4128"/>
  <c r="L4128" s="1"/>
  <c r="K6881"/>
  <c r="L6881" s="1"/>
  <c r="K3471"/>
  <c r="L3471" s="1"/>
  <c r="K4130"/>
  <c r="L4130" s="1"/>
  <c r="K6852"/>
  <c r="L6852" s="1"/>
  <c r="K4834"/>
  <c r="L4834" s="1"/>
  <c r="K5138"/>
  <c r="L5138" s="1"/>
  <c r="K4126"/>
  <c r="L4126" s="1"/>
  <c r="J4126"/>
  <c r="J4125"/>
  <c r="J1692"/>
  <c r="J1515"/>
  <c r="J4765"/>
  <c r="J4764"/>
  <c r="J1691"/>
  <c r="J5137"/>
  <c r="J5136"/>
  <c r="J1499"/>
  <c r="J1498"/>
  <c r="J1690"/>
  <c r="J1497"/>
  <c r="J1496"/>
  <c r="J1689"/>
  <c r="J1688"/>
  <c r="J4833"/>
  <c r="J4832"/>
  <c r="J4831"/>
  <c r="J4782"/>
  <c r="J3138"/>
  <c r="J3137"/>
  <c r="J3186"/>
  <c r="J4231"/>
  <c r="J1687"/>
  <c r="J4340"/>
  <c r="J4339"/>
  <c r="J4480"/>
  <c r="J5135"/>
  <c r="J2463"/>
  <c r="J2462"/>
  <c r="J2464"/>
  <c r="J1686"/>
  <c r="J4892"/>
  <c r="J4891"/>
  <c r="J2107"/>
  <c r="J2106"/>
  <c r="J2127"/>
  <c r="J2105"/>
  <c r="J2104"/>
  <c r="J2126"/>
  <c r="J1685"/>
  <c r="J4890"/>
  <c r="J1684"/>
  <c r="J1683"/>
  <c r="J5010"/>
  <c r="J4124"/>
  <c r="J1495"/>
  <c r="J1494"/>
  <c r="J1682"/>
  <c r="J1493"/>
  <c r="J1492"/>
  <c r="J4459"/>
  <c r="J4586"/>
  <c r="J4585"/>
  <c r="J4584"/>
  <c r="J4889"/>
  <c r="J4888"/>
  <c r="J3136"/>
  <c r="J3106"/>
  <c r="J3105"/>
  <c r="J3135"/>
  <c r="J3104"/>
  <c r="J3103"/>
  <c r="J3134"/>
  <c r="J4479"/>
  <c r="J4499"/>
  <c r="J4498"/>
  <c r="J4583"/>
  <c r="J1681"/>
  <c r="J1680"/>
  <c r="J4887"/>
  <c r="J1679"/>
  <c r="J1678"/>
  <c r="J4763"/>
  <c r="J1491"/>
  <c r="J1490"/>
  <c r="J1677"/>
  <c r="J2957"/>
  <c r="J2939"/>
  <c r="J2938"/>
  <c r="J2956"/>
  <c r="J2937"/>
  <c r="J2936"/>
  <c r="J2955"/>
  <c r="J4886"/>
  <c r="J4885"/>
  <c r="J2731"/>
  <c r="J2730"/>
  <c r="J2729"/>
  <c r="J2728"/>
  <c r="J1676"/>
  <c r="J1675"/>
  <c r="J4830"/>
  <c r="J2190"/>
  <c r="J2189"/>
  <c r="J2204"/>
  <c r="J2203"/>
  <c r="J2202"/>
  <c r="J2591"/>
  <c r="J3100"/>
  <c r="J1674"/>
  <c r="J5086"/>
  <c r="J5085"/>
  <c r="J5119"/>
  <c r="J5009"/>
  <c r="J5008"/>
  <c r="J4123"/>
  <c r="J3844"/>
  <c r="J1673"/>
  <c r="J1672"/>
  <c r="J3087"/>
  <c r="J3086"/>
  <c r="J2188"/>
  <c r="J2187"/>
  <c r="J2201"/>
  <c r="J2186"/>
  <c r="J2185"/>
  <c r="J2200"/>
  <c r="J4582"/>
  <c r="J3989"/>
  <c r="J3988"/>
  <c r="J3987"/>
  <c r="J4230"/>
  <c r="J4143"/>
  <c r="J2616"/>
  <c r="J2615"/>
  <c r="J5021"/>
  <c r="J5020"/>
  <c r="J5044"/>
  <c r="J5019"/>
  <c r="J5018"/>
  <c r="J5043"/>
  <c r="J2805"/>
  <c r="J2804"/>
  <c r="J5080"/>
  <c r="J5079"/>
  <c r="J4829"/>
  <c r="J4828"/>
  <c r="J4827"/>
  <c r="J3483"/>
  <c r="J3482"/>
  <c r="J3481"/>
  <c r="J3567"/>
  <c r="J3480"/>
  <c r="J3479"/>
  <c r="J3478"/>
  <c r="J3566"/>
  <c r="J3477"/>
  <c r="J3476"/>
  <c r="J3565"/>
  <c r="J2611"/>
  <c r="J2610"/>
  <c r="J5007"/>
  <c r="J5006"/>
  <c r="J3102"/>
  <c r="J3101"/>
  <c r="J3133"/>
  <c r="J5005"/>
  <c r="J5004"/>
  <c r="J5003"/>
  <c r="J4919"/>
  <c r="J5002"/>
  <c r="J5001"/>
  <c r="J4918"/>
  <c r="J4917"/>
  <c r="J4478"/>
  <c r="J4477"/>
  <c r="J4476"/>
  <c r="J4913"/>
  <c r="J4912"/>
  <c r="J5000"/>
  <c r="J4911"/>
  <c r="J4910"/>
  <c r="J4999"/>
  <c r="J5118"/>
  <c r="J5117"/>
  <c r="J1671"/>
  <c r="J1670"/>
  <c r="J4503"/>
  <c r="J4502"/>
  <c r="J1669"/>
  <c r="J1668"/>
  <c r="J3238"/>
  <c r="J3237"/>
  <c r="J1667"/>
  <c r="J1666"/>
  <c r="J4762"/>
  <c r="J4122"/>
  <c r="J1665"/>
  <c r="J1664"/>
  <c r="J1663"/>
  <c r="J1662"/>
  <c r="J1661"/>
  <c r="J1660"/>
  <c r="J3663"/>
  <c r="J4826"/>
  <c r="J4825"/>
  <c r="J4884"/>
  <c r="J4883"/>
  <c r="J4643"/>
  <c r="J4642"/>
  <c r="J4761"/>
  <c r="J4641"/>
  <c r="J4640"/>
  <c r="J4760"/>
  <c r="J1489"/>
  <c r="J1488"/>
  <c r="J1659"/>
  <c r="J1658"/>
  <c r="J1657"/>
  <c r="J1656"/>
  <c r="J1655"/>
  <c r="J1654"/>
  <c r="J5047"/>
  <c r="J5046"/>
  <c r="J5078"/>
  <c r="J1653"/>
  <c r="J3724"/>
  <c r="J2514"/>
  <c r="J2513"/>
  <c r="J2645"/>
  <c r="J2644"/>
  <c r="J5042"/>
  <c r="J5041"/>
  <c r="J2727"/>
  <c r="J2726"/>
  <c r="J3411"/>
  <c r="J1487"/>
  <c r="J1486"/>
  <c r="J1652"/>
  <c r="J1485"/>
  <c r="J1484"/>
  <c r="J1651"/>
  <c r="J1483"/>
  <c r="J1482"/>
  <c r="J1650"/>
  <c r="J1481"/>
  <c r="J1480"/>
  <c r="J1649"/>
  <c r="J1648"/>
  <c r="J1647"/>
  <c r="J1646"/>
  <c r="J1645"/>
  <c r="J4909"/>
  <c r="J4908"/>
  <c r="J4998"/>
  <c r="J4907"/>
  <c r="J4906"/>
  <c r="J4997"/>
  <c r="J1479"/>
  <c r="J1478"/>
  <c r="J1644"/>
  <c r="J1477"/>
  <c r="J1476"/>
  <c r="J1643"/>
  <c r="J5089"/>
  <c r="J5088"/>
  <c r="J5087"/>
  <c r="J3443"/>
  <c r="J3442"/>
  <c r="J1642"/>
  <c r="J1641"/>
  <c r="J4996"/>
  <c r="J1640"/>
  <c r="J1639"/>
  <c r="J3843"/>
  <c r="J3557"/>
  <c r="J4995"/>
  <c r="J4994"/>
  <c r="J4993"/>
  <c r="J3379"/>
  <c r="J3378"/>
  <c r="J3410"/>
  <c r="J3377"/>
  <c r="J3376"/>
  <c r="J3409"/>
  <c r="J1638"/>
  <c r="J1637"/>
  <c r="J1636"/>
  <c r="J1635"/>
  <c r="J1634"/>
  <c r="J1633"/>
  <c r="J1632"/>
  <c r="J3057"/>
  <c r="J1631"/>
  <c r="J5159"/>
  <c r="J5158"/>
  <c r="J5164"/>
  <c r="J5157"/>
  <c r="J5156"/>
  <c r="J5163"/>
  <c r="J5155"/>
  <c r="J5154"/>
  <c r="J5162"/>
  <c r="J4882"/>
  <c r="J1630"/>
  <c r="J1629"/>
  <c r="J1628"/>
  <c r="J1627"/>
  <c r="J1626"/>
  <c r="J4475"/>
  <c r="J5151"/>
  <c r="J5150"/>
  <c r="J5149"/>
  <c r="J1625"/>
  <c r="J4824"/>
  <c r="J4823"/>
  <c r="J4822"/>
  <c r="J2667"/>
  <c r="J4992"/>
  <c r="J4991"/>
  <c r="J2740"/>
  <c r="J4229"/>
  <c r="J3441"/>
  <c r="J3440"/>
  <c r="J4474"/>
  <c r="J4473"/>
  <c r="J3964"/>
  <c r="J1624"/>
  <c r="J1623"/>
  <c r="J1622"/>
  <c r="J1621"/>
  <c r="J1620"/>
  <c r="J1619"/>
  <c r="J1618"/>
  <c r="J1617"/>
  <c r="J1616"/>
  <c r="J1514"/>
  <c r="J1517"/>
  <c r="J1475"/>
  <c r="J1474"/>
  <c r="J1615"/>
  <c r="J1473"/>
  <c r="J1472"/>
  <c r="J1614"/>
  <c r="J4759"/>
  <c r="J4758"/>
  <c r="J1613"/>
  <c r="J2045"/>
  <c r="J2044"/>
  <c r="J2043"/>
  <c r="J2042"/>
  <c r="J2041"/>
  <c r="J2040"/>
  <c r="J4581"/>
  <c r="J4580"/>
  <c r="J1612"/>
  <c r="J1611"/>
  <c r="J1610"/>
  <c r="J1471"/>
  <c r="J1470"/>
  <c r="J4875"/>
  <c r="J4821"/>
  <c r="J4472"/>
  <c r="J4471"/>
  <c r="J3426"/>
  <c r="J1469"/>
  <c r="J1468"/>
  <c r="J4874"/>
  <c r="J4579"/>
  <c r="J4497"/>
  <c r="J4496"/>
  <c r="J4578"/>
  <c r="J4334"/>
  <c r="J4228"/>
  <c r="J4227"/>
  <c r="J4226"/>
  <c r="J4225"/>
  <c r="J5148"/>
  <c r="J5147"/>
  <c r="J5146"/>
  <c r="J5145"/>
  <c r="J5144"/>
  <c r="J3851"/>
  <c r="J3850"/>
  <c r="J3963"/>
  <c r="J3849"/>
  <c r="J3848"/>
  <c r="J3962"/>
  <c r="J1609"/>
  <c r="J1608"/>
  <c r="J1607"/>
  <c r="J1606"/>
  <c r="J4121"/>
  <c r="J1605"/>
  <c r="J5116"/>
  <c r="J5115"/>
  <c r="J4990"/>
  <c r="J4577"/>
  <c r="J4989"/>
  <c r="J4988"/>
  <c r="J5017"/>
  <c r="J5016"/>
  <c r="J5040"/>
  <c r="J5015"/>
  <c r="J5014"/>
  <c r="J5039"/>
  <c r="J1516"/>
  <c r="J4757"/>
  <c r="J4756"/>
  <c r="J4905"/>
  <c r="J4904"/>
  <c r="J4987"/>
  <c r="J4903"/>
  <c r="J4902"/>
  <c r="J4986"/>
  <c r="J4901"/>
  <c r="J4900"/>
  <c r="J4985"/>
  <c r="J4470"/>
  <c r="J4820"/>
  <c r="J4819"/>
  <c r="J4881"/>
  <c r="J4899"/>
  <c r="J4898"/>
  <c r="J4984"/>
  <c r="J4897"/>
  <c r="J4896"/>
  <c r="J4983"/>
  <c r="J4818"/>
  <c r="J4469"/>
  <c r="J4468"/>
  <c r="J3408"/>
  <c r="J5143"/>
  <c r="J5142"/>
  <c r="J3842"/>
  <c r="J4107"/>
  <c r="J4381"/>
  <c r="J4380"/>
  <c r="J4379"/>
  <c r="J4224"/>
  <c r="J4223"/>
  <c r="J1604"/>
  <c r="J1603"/>
  <c r="J4120"/>
  <c r="J4119"/>
  <c r="J4118"/>
  <c r="J4117"/>
  <c r="J3961"/>
  <c r="J3960"/>
  <c r="J4817"/>
  <c r="J4816"/>
  <c r="J3564"/>
  <c r="J3563"/>
  <c r="J4773"/>
  <c r="J4815"/>
  <c r="J3375"/>
  <c r="J3374"/>
  <c r="J5077"/>
  <c r="J4755"/>
  <c r="J1441"/>
  <c r="J1440"/>
  <c r="J1439"/>
  <c r="J1524"/>
  <c r="J1438"/>
  <c r="J1437"/>
  <c r="J1436"/>
  <c r="J1523"/>
  <c r="J1435"/>
  <c r="J1434"/>
  <c r="J1522"/>
  <c r="J1521"/>
  <c r="J1602"/>
  <c r="J1601"/>
  <c r="J1600"/>
  <c r="J4873"/>
  <c r="J1599"/>
  <c r="J1598"/>
  <c r="J1597"/>
  <c r="J1596"/>
  <c r="J4781"/>
  <c r="J4780"/>
  <c r="J5134"/>
  <c r="J4222"/>
  <c r="J4221"/>
  <c r="J2318"/>
  <c r="J4982"/>
  <c r="J4981"/>
  <c r="J4467"/>
  <c r="J4814"/>
  <c r="J4813"/>
  <c r="J4812"/>
  <c r="J3662"/>
  <c r="J3223"/>
  <c r="J4980"/>
  <c r="J4979"/>
  <c r="J4978"/>
  <c r="J4880"/>
  <c r="J4879"/>
  <c r="J5114"/>
  <c r="J2356"/>
  <c r="J2355"/>
  <c r="J3959"/>
  <c r="J3958"/>
  <c r="J3957"/>
  <c r="J3956"/>
  <c r="J2617"/>
  <c r="J2618"/>
  <c r="J4466"/>
  <c r="J4465"/>
  <c r="J4754"/>
  <c r="J4753"/>
  <c r="J4752"/>
  <c r="J4751"/>
  <c r="J4639"/>
  <c r="J4638"/>
  <c r="J4750"/>
  <c r="J4637"/>
  <c r="J4636"/>
  <c r="J4749"/>
  <c r="J1595"/>
  <c r="J1594"/>
  <c r="J1513"/>
  <c r="J1593"/>
  <c r="J1592"/>
  <c r="J1467"/>
  <c r="J1466"/>
  <c r="J1591"/>
  <c r="J1465"/>
  <c r="J1464"/>
  <c r="J1590"/>
  <c r="J3982"/>
  <c r="J3981"/>
  <c r="J4116"/>
  <c r="J3980"/>
  <c r="J3979"/>
  <c r="J4115"/>
  <c r="J2039"/>
  <c r="J4464"/>
  <c r="J4463"/>
  <c r="J5133"/>
  <c r="J1589"/>
  <c r="J1588"/>
  <c r="J1587"/>
  <c r="J1586"/>
  <c r="J4136"/>
  <c r="J4135"/>
  <c r="J4220"/>
  <c r="J4134"/>
  <c r="J4133"/>
  <c r="J4219"/>
  <c r="J4132"/>
  <c r="J4131"/>
  <c r="J4218"/>
  <c r="J2494"/>
  <c r="J2493"/>
  <c r="J2492"/>
  <c r="J1585"/>
  <c r="J1584"/>
  <c r="J1583"/>
  <c r="J1582"/>
  <c r="J2734"/>
  <c r="J2733"/>
  <c r="J5113"/>
  <c r="J5112"/>
  <c r="J1512"/>
  <c r="J1581"/>
  <c r="J1580"/>
  <c r="J1579"/>
  <c r="J1578"/>
  <c r="J1577"/>
  <c r="J1576"/>
  <c r="J4772"/>
  <c r="J4771"/>
  <c r="J4811"/>
  <c r="J3342"/>
  <c r="J3341"/>
  <c r="J4495"/>
  <c r="J4494"/>
  <c r="J4576"/>
  <c r="J4493"/>
  <c r="J4492"/>
  <c r="J4575"/>
  <c r="J3841"/>
  <c r="J3840"/>
  <c r="J2935"/>
  <c r="J2934"/>
  <c r="J2954"/>
  <c r="J4977"/>
  <c r="J4976"/>
  <c r="J4810"/>
  <c r="J4809"/>
  <c r="J5111"/>
  <c r="J5084"/>
  <c r="J5083"/>
  <c r="J5110"/>
  <c r="J4635"/>
  <c r="J4634"/>
  <c r="J4748"/>
  <c r="J4633"/>
  <c r="J4632"/>
  <c r="J4747"/>
  <c r="J2407"/>
  <c r="J2406"/>
  <c r="J2423"/>
  <c r="J2403"/>
  <c r="J2402"/>
  <c r="J2422"/>
  <c r="J2401"/>
  <c r="J2400"/>
  <c r="J2421"/>
  <c r="J5082"/>
  <c r="J5081"/>
  <c r="J5109"/>
  <c r="J3661"/>
  <c r="J3660"/>
  <c r="J1575"/>
  <c r="J4746"/>
  <c r="J4835"/>
  <c r="J4631"/>
  <c r="J4630"/>
  <c r="J4745"/>
  <c r="J5108"/>
  <c r="J3325"/>
  <c r="J3324"/>
  <c r="J3340"/>
  <c r="J4744"/>
  <c r="J3562"/>
  <c r="J3029"/>
  <c r="J1520"/>
  <c r="J4574"/>
  <c r="J1463"/>
  <c r="J1462"/>
  <c r="J1574"/>
  <c r="J1573"/>
  <c r="J4878"/>
  <c r="J1572"/>
  <c r="J4743"/>
  <c r="J2460"/>
  <c r="J2459"/>
  <c r="J5038"/>
  <c r="J3506"/>
  <c r="J3505"/>
  <c r="J5132"/>
  <c r="J1693"/>
  <c r="J4232"/>
  <c r="J3847"/>
  <c r="J3846"/>
  <c r="J3955"/>
  <c r="J1571"/>
  <c r="J3033"/>
  <c r="J3032"/>
  <c r="J3048"/>
  <c r="J3031"/>
  <c r="J3030"/>
  <c r="J3047"/>
  <c r="J2437"/>
  <c r="J4770"/>
  <c r="J4769"/>
  <c r="J4808"/>
  <c r="J4916"/>
  <c r="J1461"/>
  <c r="J1460"/>
  <c r="J1570"/>
  <c r="J1459"/>
  <c r="J1458"/>
  <c r="J1569"/>
  <c r="J3839"/>
  <c r="J3585"/>
  <c r="J3584"/>
  <c r="J3659"/>
  <c r="J3583"/>
  <c r="J3582"/>
  <c r="J3658"/>
  <c r="J2803"/>
  <c r="J1457"/>
  <c r="J1456"/>
  <c r="J1568"/>
  <c r="J4333"/>
  <c r="J4332"/>
  <c r="J4331"/>
  <c r="J4330"/>
  <c r="J2802"/>
  <c r="J1567"/>
  <c r="J1566"/>
  <c r="J3978"/>
  <c r="J3977"/>
  <c r="J4114"/>
  <c r="J3657"/>
  <c r="J1511"/>
  <c r="J1510"/>
  <c r="J1509"/>
  <c r="J4742"/>
  <c r="J1565"/>
  <c r="J5107"/>
  <c r="J3671"/>
  <c r="J3670"/>
  <c r="J3838"/>
  <c r="J3669"/>
  <c r="J3668"/>
  <c r="J3837"/>
  <c r="J3561"/>
  <c r="J3560"/>
  <c r="J4975"/>
  <c r="J1564"/>
  <c r="J4217"/>
  <c r="J5106"/>
  <c r="J5105"/>
  <c r="J5141"/>
  <c r="J5140"/>
  <c r="J4216"/>
  <c r="J5076"/>
  <c r="J5075"/>
  <c r="J5074"/>
  <c r="J3836"/>
  <c r="J1563"/>
  <c r="J4974"/>
  <c r="J1562"/>
  <c r="J1561"/>
  <c r="J1560"/>
  <c r="J4973"/>
  <c r="J1559"/>
  <c r="J4020"/>
  <c r="J2801"/>
  <c r="J3835"/>
  <c r="J4972"/>
  <c r="J4971"/>
  <c r="J5131"/>
  <c r="J5130"/>
  <c r="J4491"/>
  <c r="J4490"/>
  <c r="J2398"/>
  <c r="J4489"/>
  <c r="J4488"/>
  <c r="J4563"/>
  <c r="J1455"/>
  <c r="J1454"/>
  <c r="J4562"/>
  <c r="J1453"/>
  <c r="J1452"/>
  <c r="J4561"/>
  <c r="J4807"/>
  <c r="J4806"/>
  <c r="J3425"/>
  <c r="J3424"/>
  <c r="J1558"/>
  <c r="J1557"/>
  <c r="J5050"/>
  <c r="J5049"/>
  <c r="J5073"/>
  <c r="J1556"/>
  <c r="J1555"/>
  <c r="J2557"/>
  <c r="J1554"/>
  <c r="J1553"/>
  <c r="J1552"/>
  <c r="J1551"/>
  <c r="J1550"/>
  <c r="J5165"/>
  <c r="J5072"/>
  <c r="J3475"/>
  <c r="J3474"/>
  <c r="J3559"/>
  <c r="J2207"/>
  <c r="J2206"/>
  <c r="J2219"/>
  <c r="J2218"/>
  <c r="J4877"/>
  <c r="J5129"/>
  <c r="J2136"/>
  <c r="J2800"/>
  <c r="J2799"/>
  <c r="J2798"/>
  <c r="J4113"/>
  <c r="J4112"/>
  <c r="J3976"/>
  <c r="J3975"/>
  <c r="J4111"/>
  <c r="J3974"/>
  <c r="J3973"/>
  <c r="J4110"/>
  <c r="J4109"/>
  <c r="J5037"/>
  <c r="J3323"/>
  <c r="J3322"/>
  <c r="J3339"/>
  <c r="J3321"/>
  <c r="J3320"/>
  <c r="J3338"/>
  <c r="J2420"/>
  <c r="J2419"/>
  <c r="J2418"/>
  <c r="J4573"/>
  <c r="J4572"/>
  <c r="J5104"/>
  <c r="J5103"/>
  <c r="J5102"/>
  <c r="J3581"/>
  <c r="J3580"/>
  <c r="J3656"/>
  <c r="J3579"/>
  <c r="J3578"/>
  <c r="J3655"/>
  <c r="J4970"/>
  <c r="J4895"/>
  <c r="J4894"/>
  <c r="J4969"/>
  <c r="J4215"/>
  <c r="J4214"/>
  <c r="J1549"/>
  <c r="J4571"/>
  <c r="J4570"/>
  <c r="J1451"/>
  <c r="J1450"/>
  <c r="J1548"/>
  <c r="J1449"/>
  <c r="J1448"/>
  <c r="J1547"/>
  <c r="J1447"/>
  <c r="J1446"/>
  <c r="J1546"/>
  <c r="J4741"/>
  <c r="J3088"/>
  <c r="J4968"/>
  <c r="J5036"/>
  <c r="J4967"/>
  <c r="J2317"/>
  <c r="J2316"/>
  <c r="J3558"/>
  <c r="J4569"/>
  <c r="J4568"/>
  <c r="J4567"/>
  <c r="J5139"/>
  <c r="J1508"/>
  <c r="J1507"/>
  <c r="J1545"/>
  <c r="J1544"/>
  <c r="J1445"/>
  <c r="J1444"/>
  <c r="J4872"/>
  <c r="J4337"/>
  <c r="J4336"/>
  <c r="J4462"/>
  <c r="J1543"/>
  <c r="J5035"/>
  <c r="J5071"/>
  <c r="J4213"/>
  <c r="J5101"/>
  <c r="J5100"/>
  <c r="J1443"/>
  <c r="J1442"/>
  <c r="J1542"/>
  <c r="J4108"/>
  <c r="J3954"/>
  <c r="J1541"/>
  <c r="J1540"/>
  <c r="J1539"/>
  <c r="J4805"/>
  <c r="J1538"/>
  <c r="J2512"/>
  <c r="J1537"/>
  <c r="J4966"/>
  <c r="J4965"/>
  <c r="J4964"/>
  <c r="J1536"/>
  <c r="J1519"/>
  <c r="J3373"/>
  <c r="J5070"/>
  <c r="J5069"/>
  <c r="J4461"/>
  <c r="J4460"/>
  <c r="J5099"/>
  <c r="J5098"/>
  <c r="J4963"/>
  <c r="J1535"/>
  <c r="J1534"/>
  <c r="J1533"/>
  <c r="J1532"/>
  <c r="J1531"/>
  <c r="J1530"/>
  <c r="J4876"/>
  <c r="J3078"/>
  <c r="J3077"/>
  <c r="J1518"/>
  <c r="J4212"/>
  <c r="J6681"/>
  <c r="J6680"/>
  <c r="J4566"/>
  <c r="J4565"/>
  <c r="J3986"/>
  <c r="J5128"/>
  <c r="J5127"/>
  <c r="J5126"/>
  <c r="J1529"/>
  <c r="J1528"/>
  <c r="J1506"/>
  <c r="J1505"/>
  <c r="J1527"/>
  <c r="J3654"/>
  <c r="J3346"/>
  <c r="J3834"/>
  <c r="J3833"/>
  <c r="J3832"/>
  <c r="J1526"/>
  <c r="J1525"/>
  <c r="J5161"/>
  <c r="J5153"/>
  <c r="J5152"/>
  <c r="J5160"/>
  <c r="J4564"/>
  <c r="J4650"/>
  <c r="J4649"/>
  <c r="J4740"/>
  <c r="J377"/>
  <c r="J4129"/>
  <c r="J6882"/>
  <c r="J6766"/>
  <c r="J5045"/>
  <c r="J6832"/>
  <c r="J4128"/>
  <c r="J6881"/>
  <c r="J3471"/>
  <c r="J4130"/>
  <c r="J6852"/>
  <c r="J4834"/>
  <c r="J5138"/>
  <c r="W5"/>
  <c r="W4"/>
  <c r="S5"/>
  <c r="S4"/>
  <c r="G19"/>
  <c r="K19" l="1"/>
  <c r="W6"/>
  <c r="X4" s="1"/>
  <c r="S6"/>
  <c r="T5" s="1"/>
  <c r="X5" l="1"/>
  <c r="T4"/>
</calcChain>
</file>

<file path=xl/comments1.xml><?xml version="1.0" encoding="utf-8"?>
<comments xmlns="http://schemas.openxmlformats.org/spreadsheetml/2006/main">
  <authors>
    <author>Li-Chiun Su</author>
  </authors>
  <commentList>
    <comment ref="B81" authorId="0">
      <text>
        <r>
          <rPr>
            <b/>
            <sz val="9"/>
            <color indexed="81"/>
            <rFont val="Tahoma"/>
            <family val="2"/>
          </rPr>
          <t>This was a partial collection that we could not figure which sub-batch it belonged to, so we wanted to put 15, but that messes with future runs, so just changed to 15.1</t>
        </r>
        <r>
          <rPr>
            <sz val="9"/>
            <color indexed="81"/>
            <rFont val="Tahoma"/>
            <family val="2"/>
          </rPr>
          <t xml:space="preserve">
</t>
        </r>
      </text>
    </comment>
    <comment ref="B82" authorId="0">
      <text>
        <r>
          <rPr>
            <b/>
            <sz val="9"/>
            <color indexed="81"/>
            <rFont val="Tahoma"/>
            <family val="2"/>
          </rPr>
          <t>This was a partial collection that we could not figure which sub-batch it belonged to, so we wanted to put 15, but that messes with future runs, so just changed to 15.1</t>
        </r>
        <r>
          <rPr>
            <sz val="9"/>
            <color indexed="81"/>
            <rFont val="Tahoma"/>
            <family val="2"/>
          </rPr>
          <t xml:space="preserve">
</t>
        </r>
      </text>
    </comment>
    <comment ref="B83" authorId="0">
      <text>
        <r>
          <rPr>
            <b/>
            <sz val="9"/>
            <color indexed="81"/>
            <rFont val="Tahoma"/>
            <family val="2"/>
          </rPr>
          <t>This was a partial collection that we could not figure which sub-batch it belonged to, so we wanted to put 15, but that messes with future runs, so just changed to 15.1</t>
        </r>
        <r>
          <rPr>
            <sz val="9"/>
            <color indexed="81"/>
            <rFont val="Tahoma"/>
            <family val="2"/>
          </rPr>
          <t xml:space="preserve">
</t>
        </r>
      </text>
    </comment>
    <comment ref="B84" authorId="0">
      <text>
        <r>
          <rPr>
            <b/>
            <sz val="9"/>
            <color indexed="81"/>
            <rFont val="Tahoma"/>
            <family val="2"/>
          </rPr>
          <t>This was a partial collection that we could not figure which sub-batch it belonged to, so we wanted to put 15, but that messes with future runs, so just changed to 15.1</t>
        </r>
        <r>
          <rPr>
            <sz val="9"/>
            <color indexed="81"/>
            <rFont val="Tahoma"/>
            <family val="2"/>
          </rPr>
          <t xml:space="preserve">
</t>
        </r>
      </text>
    </comment>
    <comment ref="B85" authorId="0">
      <text>
        <r>
          <rPr>
            <b/>
            <sz val="9"/>
            <color indexed="81"/>
            <rFont val="Tahoma"/>
            <family val="2"/>
          </rPr>
          <t>This was a partial collection that we could not figure which sub-batch it belonged to, so we wanted to put 15, but that messes with future runs, so just changed to 15.1</t>
        </r>
        <r>
          <rPr>
            <sz val="9"/>
            <color indexed="81"/>
            <rFont val="Tahoma"/>
            <family val="2"/>
          </rPr>
          <t xml:space="preserve">
</t>
        </r>
      </text>
    </comment>
  </commentList>
</comments>
</file>

<file path=xl/comments2.xml><?xml version="1.0" encoding="utf-8"?>
<comments xmlns="http://schemas.openxmlformats.org/spreadsheetml/2006/main">
  <authors>
    <author>Li-Chiun Su</author>
  </authors>
  <commentList>
    <comment ref="D3" authorId="0">
      <text>
        <r>
          <rPr>
            <b/>
            <sz val="9"/>
            <color indexed="81"/>
            <rFont val="Tahoma"/>
            <family val="2"/>
          </rPr>
          <t>Comprehensive Spine and Pain Batch 02 is a duplicate of CSP Batch 2, so just modifiy the Portfolio Name Mapping to whichever the TIM file is using</t>
        </r>
        <r>
          <rPr>
            <sz val="9"/>
            <color indexed="81"/>
            <rFont val="Tahoma"/>
            <family val="2"/>
          </rPr>
          <t xml:space="preserve">
</t>
        </r>
      </text>
    </comment>
    <comment ref="D5" authorId="0">
      <text>
        <r>
          <rPr>
            <b/>
            <sz val="9"/>
            <color indexed="81"/>
            <rFont val="Tahoma"/>
            <family val="2"/>
          </rPr>
          <t>Expert MRI Buy 71 is a duplicate of Expert Buy 71, so just modifiy the Portfolio Name Mapping to whichever the TIM file is using</t>
        </r>
        <r>
          <rPr>
            <sz val="9"/>
            <color indexed="81"/>
            <rFont val="Tahoma"/>
            <family val="2"/>
          </rPr>
          <t xml:space="preserve">
</t>
        </r>
      </text>
    </comment>
    <comment ref="D7" authorId="0">
      <text>
        <r>
          <rPr>
            <b/>
            <sz val="9"/>
            <color indexed="81"/>
            <rFont val="Tahoma"/>
            <family val="2"/>
          </rPr>
          <t xml:space="preserve">Michigan First Rehab Batch 03 is a duplicate of Michigan First Batch 03, so just modifiy the Portfolio Name Mapping to whichever the TIM file is using
</t>
        </r>
        <r>
          <rPr>
            <sz val="9"/>
            <color indexed="81"/>
            <rFont val="Tahoma"/>
            <family val="2"/>
          </rPr>
          <t xml:space="preserve">
</t>
        </r>
      </text>
    </comment>
    <comment ref="D9" authorId="0">
      <text>
        <r>
          <rPr>
            <b/>
            <sz val="9"/>
            <color indexed="81"/>
            <rFont val="Tahoma"/>
            <family val="2"/>
          </rPr>
          <t xml:space="preserve">Michigan First Rehab Batch 08 is a duplicate of Michigan First Batch 08, so just modifiy the Portfolio Name Mapping to whichever the TIM file is using
</t>
        </r>
        <r>
          <rPr>
            <sz val="9"/>
            <color indexed="81"/>
            <rFont val="Tahoma"/>
            <family val="2"/>
          </rPr>
          <t xml:space="preserve">
</t>
        </r>
      </text>
    </comment>
    <comment ref="D13" authorId="0">
      <text>
        <r>
          <rPr>
            <b/>
            <sz val="9"/>
            <color indexed="81"/>
            <rFont val="Tahoma"/>
            <family val="2"/>
          </rPr>
          <t>One Source Diagnostics Batch 154 is a duplicate of OSD Batch 154, so just modifiy the Portfolio Name Mapping to whichever the TIM file is using</t>
        </r>
        <r>
          <rPr>
            <sz val="9"/>
            <color indexed="81"/>
            <rFont val="Tahoma"/>
            <family val="2"/>
          </rPr>
          <t xml:space="preserve">
</t>
        </r>
      </text>
    </comment>
    <comment ref="D14" authorId="0">
      <text>
        <r>
          <rPr>
            <b/>
            <sz val="9"/>
            <color indexed="81"/>
            <rFont val="Tahoma"/>
            <family val="2"/>
          </rPr>
          <t>One Source Diagnostics Buy 74 is a duplicate of OSD Buy 74, so just modifiy the Portfolio Name Mapping to whichever the TIM file is using</t>
        </r>
        <r>
          <rPr>
            <sz val="9"/>
            <color indexed="81"/>
            <rFont val="Tahoma"/>
            <family val="2"/>
          </rPr>
          <t xml:space="preserve">
</t>
        </r>
      </text>
    </comment>
    <comment ref="D15" authorId="0">
      <text>
        <r>
          <rPr>
            <b/>
            <sz val="9"/>
            <color indexed="81"/>
            <rFont val="Tahoma"/>
            <family val="2"/>
          </rPr>
          <t>One Source Diagnostics Buy 86 is a duplicate of OSD Buy 86, so just modifiy the Portfolio Name Mapping to whichever the TIM file is using</t>
        </r>
        <r>
          <rPr>
            <sz val="9"/>
            <color indexed="81"/>
            <rFont val="Tahoma"/>
            <family val="2"/>
          </rPr>
          <t xml:space="preserve">
</t>
        </r>
      </text>
    </comment>
    <comment ref="D16" authorId="0">
      <text>
        <r>
          <rPr>
            <b/>
            <sz val="9"/>
            <color indexed="81"/>
            <rFont val="Tahoma"/>
            <family val="2"/>
          </rPr>
          <t>One Source Diagnostics Buy 97.2 is a duplicate of OneSource Buy 97.2, so just modifiy the Portfolio Name Mapping to whichever the TIM file is using</t>
        </r>
        <r>
          <rPr>
            <sz val="9"/>
            <color indexed="81"/>
            <rFont val="Tahoma"/>
            <family val="2"/>
          </rPr>
          <t xml:space="preserve">
</t>
        </r>
      </text>
    </comment>
    <comment ref="D17" authorId="0">
      <text>
        <r>
          <rPr>
            <b/>
            <sz val="9"/>
            <color indexed="81"/>
            <rFont val="Tahoma"/>
            <family val="2"/>
          </rPr>
          <t>One Source Diagnostics Buy 116 is a duplicate of OneSource Buy116, so just modifiy the Portfolio Name Mapping to whichever the TIM file is using</t>
        </r>
        <r>
          <rPr>
            <sz val="9"/>
            <color indexed="81"/>
            <rFont val="Tahoma"/>
            <family val="2"/>
          </rPr>
          <t xml:space="preserve">
</t>
        </r>
      </text>
    </comment>
    <comment ref="D18" authorId="0">
      <text>
        <r>
          <rPr>
            <b/>
            <sz val="9"/>
            <color indexed="81"/>
            <rFont val="Tahoma"/>
            <family val="2"/>
          </rPr>
          <t>One Source Diagnostics Buy 118 is a duplicate of OneSource Buy118, so just modifiy the Portfolio Name Mapping to whichever the TIM file is using</t>
        </r>
        <r>
          <rPr>
            <sz val="9"/>
            <color indexed="81"/>
            <rFont val="Tahoma"/>
            <family val="2"/>
          </rPr>
          <t xml:space="preserve">
</t>
        </r>
      </text>
    </comment>
    <comment ref="D23" authorId="0">
      <text>
        <r>
          <rPr>
            <b/>
            <sz val="9"/>
            <color rgb="FF000000"/>
            <rFont val="Tahoma"/>
            <family val="2"/>
          </rPr>
          <t>OSD Buy 90 is a duplicate of OSD Batch 90, so just modifiy the Portfolio Name Mapping to whichever the TIM file is using</t>
        </r>
        <r>
          <rPr>
            <sz val="9"/>
            <color rgb="FF000000"/>
            <rFont val="Tahoma"/>
            <family val="2"/>
          </rPr>
          <t xml:space="preserve">
</t>
        </r>
      </text>
    </comment>
    <comment ref="D24" authorId="0">
      <text>
        <r>
          <rPr>
            <b/>
            <sz val="9"/>
            <color rgb="FF000000"/>
            <rFont val="Tahoma"/>
            <family val="2"/>
          </rPr>
          <t>OSD Buy 97.2 is a duplicate of OSD Buy 97.2, so just modifiy the Portfolio Name Mapping to whichever the TIM file is using</t>
        </r>
        <r>
          <rPr>
            <sz val="9"/>
            <color rgb="FF000000"/>
            <rFont val="Tahoma"/>
            <family val="2"/>
          </rPr>
          <t xml:space="preserve">
</t>
        </r>
      </text>
    </comment>
    <comment ref="D25" authorId="0">
      <text>
        <r>
          <rPr>
            <b/>
            <sz val="9"/>
            <color rgb="FF000000"/>
            <rFont val="Tahoma"/>
            <family val="2"/>
          </rPr>
          <t xml:space="preserve">OSD Buy 116 is a duplicate of OneSource Buy116, so just modifiy the Portfolio Name Mapping to whichever the TIM file is using
</t>
        </r>
        <r>
          <rPr>
            <sz val="9"/>
            <color rgb="FF000000"/>
            <rFont val="Tahoma"/>
            <family val="2"/>
          </rPr>
          <t xml:space="preserve">
</t>
        </r>
      </text>
    </comment>
    <comment ref="D26" authorId="0">
      <text>
        <r>
          <rPr>
            <b/>
            <sz val="9"/>
            <color indexed="81"/>
            <rFont val="Tahoma"/>
            <family val="2"/>
          </rPr>
          <t>OSD Buy 118 is a duplicate of OneSource Buy118, so just modifiy the Portfolio Name Mapping to whichever the TIM file is using</t>
        </r>
        <r>
          <rPr>
            <sz val="9"/>
            <color indexed="81"/>
            <rFont val="Tahoma"/>
            <family val="2"/>
          </rPr>
          <t xml:space="preserve">
</t>
        </r>
      </text>
    </comment>
    <comment ref="D31" authorId="0">
      <text>
        <r>
          <rPr>
            <b/>
            <sz val="9"/>
            <color indexed="81"/>
            <rFont val="Tahoma"/>
            <family val="2"/>
          </rPr>
          <t>SoCal Imaging Batch 15.1 is a duplicate of SoCal Batch 15.1, so just modifiy the Portfolio Name Mapping to whichever the TIM file is using</t>
        </r>
        <r>
          <rPr>
            <sz val="9"/>
            <color indexed="81"/>
            <rFont val="Tahoma"/>
            <family val="2"/>
          </rPr>
          <t xml:space="preserve">
</t>
        </r>
      </text>
    </comment>
    <comment ref="D32" authorId="0">
      <text>
        <r>
          <rPr>
            <b/>
            <sz val="9"/>
            <color indexed="81"/>
            <rFont val="Tahoma"/>
            <family val="2"/>
          </rPr>
          <t>SoCal Imaging Batch 15.2 is a duplicate of SoCal Batch 15.2, so just modifiy the Portfolio Name Mapping to whichever the TIM file is using</t>
        </r>
        <r>
          <rPr>
            <sz val="9"/>
            <color indexed="81"/>
            <rFont val="Tahoma"/>
            <family val="2"/>
          </rPr>
          <t xml:space="preserve">
</t>
        </r>
      </text>
    </comment>
    <comment ref="D33" authorId="0">
      <text>
        <r>
          <rPr>
            <b/>
            <sz val="9"/>
            <color indexed="81"/>
            <rFont val="Tahoma"/>
            <family val="2"/>
          </rPr>
          <t>SoCal Imaging Batch 15.3 is a duplicate of SoCal Batch 15.3, so just modifiy the Portfolio Name Mapping to whichever the TIM file is using</t>
        </r>
        <r>
          <rPr>
            <sz val="9"/>
            <color indexed="81"/>
            <rFont val="Tahoma"/>
            <family val="2"/>
          </rPr>
          <t xml:space="preserve">
</t>
        </r>
      </text>
    </comment>
    <comment ref="D34" authorId="0">
      <text>
        <r>
          <rPr>
            <b/>
            <sz val="9"/>
            <color indexed="81"/>
            <rFont val="Tahoma"/>
            <family val="2"/>
          </rPr>
          <t xml:space="preserve">Surgical Institute of Michigan Batch 01 is a duplicate of SIM Batch 1. Use whichever the TIM file is using
</t>
        </r>
        <r>
          <rPr>
            <sz val="9"/>
            <color indexed="81"/>
            <rFont val="Tahoma"/>
            <family val="2"/>
          </rPr>
          <t xml:space="preserve">
</t>
        </r>
      </text>
    </comment>
    <comment ref="D35" authorId="0">
      <text>
        <r>
          <rPr>
            <b/>
            <sz val="9"/>
            <color indexed="81"/>
            <rFont val="Tahoma"/>
            <family val="2"/>
          </rPr>
          <t>Need to also change macro which uses this name to copy CPT codes into Claim Number if duplicate name is used</t>
        </r>
        <r>
          <rPr>
            <sz val="9"/>
            <color indexed="81"/>
            <rFont val="Tahoma"/>
            <family val="2"/>
          </rPr>
          <t xml:space="preserve">
</t>
        </r>
      </text>
    </comment>
    <comment ref="D36" authorId="0">
      <text>
        <r>
          <rPr>
            <b/>
            <sz val="9"/>
            <color indexed="81"/>
            <rFont val="Tahoma"/>
            <family val="2"/>
          </rPr>
          <t>Texas Injury Group Batch 05 is a duplicate of Texas Injury Batch 05, so just modifiy the Portfolio Name Mapping to whichever the TIM file is using
Need to also change macro which uses this name to copy CPT codes into Claim Number</t>
        </r>
        <r>
          <rPr>
            <sz val="9"/>
            <color indexed="81"/>
            <rFont val="Tahoma"/>
            <family val="2"/>
          </rPr>
          <t xml:space="preserve">
</t>
        </r>
      </text>
    </comment>
    <comment ref="D37" authorId="0">
      <text>
        <r>
          <rPr>
            <b/>
            <sz val="9"/>
            <color indexed="81"/>
            <rFont val="Tahoma"/>
            <family val="2"/>
          </rPr>
          <t>Texas Regional Center Batch 33a is a duplicate of TRC Batch 33a, so just modifiy the Portfolio Name Mapping to whichever the TIM file is using</t>
        </r>
        <r>
          <rPr>
            <sz val="9"/>
            <color indexed="81"/>
            <rFont val="Tahoma"/>
            <family val="2"/>
          </rPr>
          <t xml:space="preserve">
</t>
        </r>
      </text>
    </comment>
  </commentList>
</comments>
</file>

<file path=xl/sharedStrings.xml><?xml version="1.0" encoding="utf-8"?>
<sst xmlns="http://schemas.openxmlformats.org/spreadsheetml/2006/main" count="22776" uniqueCount="2399">
  <si>
    <t>PI</t>
  </si>
  <si>
    <t>MRI</t>
  </si>
  <si>
    <t>Purchased Receivables</t>
  </si>
  <si>
    <t>Intake</t>
  </si>
  <si>
    <t>Number</t>
  </si>
  <si>
    <t>S-1/CSP</t>
  </si>
  <si>
    <t>A101426</t>
  </si>
  <si>
    <t>A101947</t>
  </si>
  <si>
    <t>A101949</t>
  </si>
  <si>
    <t>A103912</t>
  </si>
  <si>
    <t>A105058</t>
  </si>
  <si>
    <t>A106610</t>
  </si>
  <si>
    <t>A106960</t>
  </si>
  <si>
    <t>A107037</t>
  </si>
  <si>
    <t>A107053</t>
  </si>
  <si>
    <t>A107443</t>
  </si>
  <si>
    <t>A107752</t>
  </si>
  <si>
    <t>A108051</t>
  </si>
  <si>
    <t>A108287</t>
  </si>
  <si>
    <t>A108593</t>
  </si>
  <si>
    <t>A108700</t>
  </si>
  <si>
    <t>A109644</t>
  </si>
  <si>
    <t>A109712</t>
  </si>
  <si>
    <t>A110127</t>
  </si>
  <si>
    <t>A110260</t>
  </si>
  <si>
    <t>A110349</t>
  </si>
  <si>
    <t>A110468</t>
  </si>
  <si>
    <t>A110589</t>
  </si>
  <si>
    <t>A110902</t>
  </si>
  <si>
    <t>A110918</t>
  </si>
  <si>
    <t>A111415</t>
  </si>
  <si>
    <t>A111937</t>
  </si>
  <si>
    <t>A112079</t>
  </si>
  <si>
    <t>A112120</t>
  </si>
  <si>
    <t>A112276</t>
  </si>
  <si>
    <t>A112373</t>
  </si>
  <si>
    <t>A112713</t>
  </si>
  <si>
    <t>A112746</t>
  </si>
  <si>
    <t>A112771</t>
  </si>
  <si>
    <t>A112773</t>
  </si>
  <si>
    <t>A113005</t>
  </si>
  <si>
    <t>A113105</t>
  </si>
  <si>
    <t>A113121</t>
  </si>
  <si>
    <t>A113206</t>
  </si>
  <si>
    <t>A113503</t>
  </si>
  <si>
    <t>A113525</t>
  </si>
  <si>
    <t>A113548</t>
  </si>
  <si>
    <t>A113582</t>
  </si>
  <si>
    <t>A113635</t>
  </si>
  <si>
    <t>A113707</t>
  </si>
  <si>
    <t>A113782</t>
  </si>
  <si>
    <t>A113807</t>
  </si>
  <si>
    <t>A113927</t>
  </si>
  <si>
    <t>A113929</t>
  </si>
  <si>
    <t>A113957</t>
  </si>
  <si>
    <t>A114040</t>
  </si>
  <si>
    <t>A114137</t>
  </si>
  <si>
    <t>A114262</t>
  </si>
  <si>
    <t>A114289</t>
  </si>
  <si>
    <t>A114363</t>
  </si>
  <si>
    <t>A114430</t>
  </si>
  <si>
    <t>A114584</t>
  </si>
  <si>
    <t>A114649</t>
  </si>
  <si>
    <t>A114687</t>
  </si>
  <si>
    <t>A114828</t>
  </si>
  <si>
    <t>A114833</t>
  </si>
  <si>
    <t>A114854</t>
  </si>
  <si>
    <t>A114894</t>
  </si>
  <si>
    <t>A114949</t>
  </si>
  <si>
    <t>A114966</t>
  </si>
  <si>
    <t>A115022</t>
  </si>
  <si>
    <t>A115025</t>
  </si>
  <si>
    <t>A115058</t>
  </si>
  <si>
    <t>A115078</t>
  </si>
  <si>
    <t>A115080</t>
  </si>
  <si>
    <t>A115172</t>
  </si>
  <si>
    <t>A115242</t>
  </si>
  <si>
    <t>A115252</t>
  </si>
  <si>
    <t>A115505</t>
  </si>
  <si>
    <t>A115506</t>
  </si>
  <si>
    <t>A115565</t>
  </si>
  <si>
    <t>A115594</t>
  </si>
  <si>
    <t>A115611</t>
  </si>
  <si>
    <t>A115680</t>
  </si>
  <si>
    <t>A115710</t>
  </si>
  <si>
    <t>A115712</t>
  </si>
  <si>
    <t>A115757</t>
  </si>
  <si>
    <t>A115766</t>
  </si>
  <si>
    <t>A115795</t>
  </si>
  <si>
    <t>A115809</t>
  </si>
  <si>
    <t>A115879</t>
  </si>
  <si>
    <t>A115932</t>
  </si>
  <si>
    <t>A115964</t>
  </si>
  <si>
    <t>A116017</t>
  </si>
  <si>
    <t>A116024</t>
  </si>
  <si>
    <t>A116026</t>
  </si>
  <si>
    <t>A116041</t>
  </si>
  <si>
    <t>A116085</t>
  </si>
  <si>
    <t>A116106</t>
  </si>
  <si>
    <t>A116118</t>
  </si>
  <si>
    <t>A116124</t>
  </si>
  <si>
    <t>A116135</t>
  </si>
  <si>
    <t>A116169</t>
  </si>
  <si>
    <t>A116197</t>
  </si>
  <si>
    <t>A116232</t>
  </si>
  <si>
    <t>A116245</t>
  </si>
  <si>
    <t>A116262</t>
  </si>
  <si>
    <t>A116279</t>
  </si>
  <si>
    <t>A116280</t>
  </si>
  <si>
    <t>A116289</t>
  </si>
  <si>
    <t>A116336</t>
  </si>
  <si>
    <t>A116352</t>
  </si>
  <si>
    <t>A116368</t>
  </si>
  <si>
    <t>A116399</t>
  </si>
  <si>
    <t>A116432</t>
  </si>
  <si>
    <t>A116518</t>
  </si>
  <si>
    <t>A116529</t>
  </si>
  <si>
    <t>A116561</t>
  </si>
  <si>
    <t>A116576</t>
  </si>
  <si>
    <t>A116595</t>
  </si>
  <si>
    <t>A116605</t>
  </si>
  <si>
    <t>A116632</t>
  </si>
  <si>
    <t>A116662</t>
  </si>
  <si>
    <t>A116759</t>
  </si>
  <si>
    <t>A116768</t>
  </si>
  <si>
    <t>A116779</t>
  </si>
  <si>
    <t>A116782</t>
  </si>
  <si>
    <t>A116802</t>
  </si>
  <si>
    <t>A116845</t>
  </si>
  <si>
    <t>A116853</t>
  </si>
  <si>
    <t>A116857</t>
  </si>
  <si>
    <t>A116860</t>
  </si>
  <si>
    <t>A116864</t>
  </si>
  <si>
    <t>A116869</t>
  </si>
  <si>
    <t>A116898</t>
  </si>
  <si>
    <t>A116911</t>
  </si>
  <si>
    <t>A116929</t>
  </si>
  <si>
    <t>A116934</t>
  </si>
  <si>
    <t>A116969</t>
  </si>
  <si>
    <t>A116971</t>
  </si>
  <si>
    <t>A117000</t>
  </si>
  <si>
    <t>A117004</t>
  </si>
  <si>
    <t>A117008</t>
  </si>
  <si>
    <t>A117015</t>
  </si>
  <si>
    <t>A117034</t>
  </si>
  <si>
    <t>A117035</t>
  </si>
  <si>
    <t>A117036</t>
  </si>
  <si>
    <t>A117039</t>
  </si>
  <si>
    <t>A117057</t>
  </si>
  <si>
    <t>A117077</t>
  </si>
  <si>
    <t>A117093</t>
  </si>
  <si>
    <t>A117103</t>
  </si>
  <si>
    <t>A117113</t>
  </si>
  <si>
    <t>A117121</t>
  </si>
  <si>
    <t>A117127</t>
  </si>
  <si>
    <t>A117139</t>
  </si>
  <si>
    <t>A117145</t>
  </si>
  <si>
    <t>A117157</t>
  </si>
  <si>
    <t>A117177</t>
  </si>
  <si>
    <t>A117189</t>
  </si>
  <si>
    <t>A117192</t>
  </si>
  <si>
    <t>A117200</t>
  </si>
  <si>
    <t>A117205</t>
  </si>
  <si>
    <t>A117234</t>
  </si>
  <si>
    <t>A117281</t>
  </si>
  <si>
    <t>A117284</t>
  </si>
  <si>
    <t>A117291</t>
  </si>
  <si>
    <t>A117293</t>
  </si>
  <si>
    <t>A117294</t>
  </si>
  <si>
    <t>A117299</t>
  </si>
  <si>
    <t>A117302</t>
  </si>
  <si>
    <t>A117309</t>
  </si>
  <si>
    <t>A117316</t>
  </si>
  <si>
    <t>A117329</t>
  </si>
  <si>
    <t>A117351</t>
  </si>
  <si>
    <t>A117352</t>
  </si>
  <si>
    <t>A117354</t>
  </si>
  <si>
    <t>A117358</t>
  </si>
  <si>
    <t>A117367</t>
  </si>
  <si>
    <t>A117368</t>
  </si>
  <si>
    <t>A117373</t>
  </si>
  <si>
    <t>A117390</t>
  </si>
  <si>
    <t>A117398</t>
  </si>
  <si>
    <t>A117404</t>
  </si>
  <si>
    <t>A117411</t>
  </si>
  <si>
    <t>A117413</t>
  </si>
  <si>
    <t>A117414</t>
  </si>
  <si>
    <t>A117415</t>
  </si>
  <si>
    <t>A117428</t>
  </si>
  <si>
    <t>A117433</t>
  </si>
  <si>
    <t>A117435</t>
  </si>
  <si>
    <t>A117437</t>
  </si>
  <si>
    <t>A117438</t>
  </si>
  <si>
    <t>A117450</t>
  </si>
  <si>
    <t>A117465</t>
  </si>
  <si>
    <t>A117470</t>
  </si>
  <si>
    <t>A117482</t>
  </si>
  <si>
    <t>A117497</t>
  </si>
  <si>
    <t>A117500</t>
  </si>
  <si>
    <t>A117501</t>
  </si>
  <si>
    <t>A117502</t>
  </si>
  <si>
    <t>A117507</t>
  </si>
  <si>
    <t>A117510</t>
  </si>
  <si>
    <t>A117517</t>
  </si>
  <si>
    <t>A117525</t>
  </si>
  <si>
    <t>A117527</t>
  </si>
  <si>
    <t>A117537</t>
  </si>
  <si>
    <t>A117542</t>
  </si>
  <si>
    <t>A117552</t>
  </si>
  <si>
    <t>A117553</t>
  </si>
  <si>
    <t>A117554</t>
  </si>
  <si>
    <t>A117556</t>
  </si>
  <si>
    <t>A117557</t>
  </si>
  <si>
    <t>A117565</t>
  </si>
  <si>
    <t>A117571</t>
  </si>
  <si>
    <t>A117574</t>
  </si>
  <si>
    <t>A117577</t>
  </si>
  <si>
    <t>A117580</t>
  </si>
  <si>
    <t>A117585</t>
  </si>
  <si>
    <t>A117597</t>
  </si>
  <si>
    <t>A117601</t>
  </si>
  <si>
    <t>A117608</t>
  </si>
  <si>
    <t>A117611</t>
  </si>
  <si>
    <t>A117626</t>
  </si>
  <si>
    <t>A117630</t>
  </si>
  <si>
    <t>A117631</t>
  </si>
  <si>
    <t>A117632</t>
  </si>
  <si>
    <t>A117636</t>
  </si>
  <si>
    <t>A117641</t>
  </si>
  <si>
    <t>A117646</t>
  </si>
  <si>
    <t>A117655</t>
  </si>
  <si>
    <t>A117656</t>
  </si>
  <si>
    <t>A117659</t>
  </si>
  <si>
    <t>A117660</t>
  </si>
  <si>
    <t>A117669</t>
  </si>
  <si>
    <t>A117680</t>
  </si>
  <si>
    <t>A117689</t>
  </si>
  <si>
    <t>A117692</t>
  </si>
  <si>
    <t>A117697</t>
  </si>
  <si>
    <t>A117712</t>
  </si>
  <si>
    <t>A117715</t>
  </si>
  <si>
    <t>A117729</t>
  </si>
  <si>
    <t>A117732</t>
  </si>
  <si>
    <t>A117740</t>
  </si>
  <si>
    <t>A117744</t>
  </si>
  <si>
    <t>A117745</t>
  </si>
  <si>
    <t>A117749</t>
  </si>
  <si>
    <t>A117751</t>
  </si>
  <si>
    <t>A117758</t>
  </si>
  <si>
    <t>A117759</t>
  </si>
  <si>
    <t>A117761</t>
  </si>
  <si>
    <t>A117768</t>
  </si>
  <si>
    <t>A117773</t>
  </si>
  <si>
    <t>A117774</t>
  </si>
  <si>
    <t>A117779</t>
  </si>
  <si>
    <t>A117782</t>
  </si>
  <si>
    <t>A117783</t>
  </si>
  <si>
    <t>A117787</t>
  </si>
  <si>
    <t>A117790</t>
  </si>
  <si>
    <t>A117798</t>
  </si>
  <si>
    <t>A117802</t>
  </si>
  <si>
    <t>A117804</t>
  </si>
  <si>
    <t>A117808</t>
  </si>
  <si>
    <t>A117810</t>
  </si>
  <si>
    <t>A117813</t>
  </si>
  <si>
    <t>A117816</t>
  </si>
  <si>
    <t>A117822</t>
  </si>
  <si>
    <t>A117828</t>
  </si>
  <si>
    <t>A117831</t>
  </si>
  <si>
    <t>A117838</t>
  </si>
  <si>
    <t>A117842</t>
  </si>
  <si>
    <t>A117844</t>
  </si>
  <si>
    <t>A117847</t>
  </si>
  <si>
    <t>A117849</t>
  </si>
  <si>
    <t>A117851</t>
  </si>
  <si>
    <t>A117853</t>
  </si>
  <si>
    <t>A117858</t>
  </si>
  <si>
    <t>A117861</t>
  </si>
  <si>
    <t>A117862</t>
  </si>
  <si>
    <t>A117879</t>
  </si>
  <si>
    <t>A117881</t>
  </si>
  <si>
    <t>A117882</t>
  </si>
  <si>
    <t>A117890</t>
  </si>
  <si>
    <t>A117895</t>
  </si>
  <si>
    <t>A117896</t>
  </si>
  <si>
    <t>A117919</t>
  </si>
  <si>
    <t>A117921</t>
  </si>
  <si>
    <t>A117923</t>
  </si>
  <si>
    <t>A117928</t>
  </si>
  <si>
    <t>A117933</t>
  </si>
  <si>
    <t>A117943</t>
  </si>
  <si>
    <t>A117956</t>
  </si>
  <si>
    <t>A117966</t>
  </si>
  <si>
    <t>A117973</t>
  </si>
  <si>
    <t>A117979</t>
  </si>
  <si>
    <t>A117980</t>
  </si>
  <si>
    <t>A117987</t>
  </si>
  <si>
    <t>A117990</t>
  </si>
  <si>
    <t>A117992</t>
  </si>
  <si>
    <t>A117996</t>
  </si>
  <si>
    <t>A118010</t>
  </si>
  <si>
    <t>A118011</t>
  </si>
  <si>
    <t>A118029</t>
  </si>
  <si>
    <t>A118034</t>
  </si>
  <si>
    <t>A118046</t>
  </si>
  <si>
    <t>A118048</t>
  </si>
  <si>
    <t>A118050</t>
  </si>
  <si>
    <t>A118052</t>
  </si>
  <si>
    <t>A118054</t>
  </si>
  <si>
    <t>A118059</t>
  </si>
  <si>
    <t>A118063</t>
  </si>
  <si>
    <t>A118070</t>
  </si>
  <si>
    <t>A118088</t>
  </si>
  <si>
    <t>A118097</t>
  </si>
  <si>
    <t>A118099</t>
  </si>
  <si>
    <t>A118101</t>
  </si>
  <si>
    <t>A118111</t>
  </si>
  <si>
    <t>A118113</t>
  </si>
  <si>
    <t>A118119</t>
  </si>
  <si>
    <t>A118120</t>
  </si>
  <si>
    <t>A118124</t>
  </si>
  <si>
    <t>A118131</t>
  </si>
  <si>
    <t>A118134</t>
  </si>
  <si>
    <t>A118135</t>
  </si>
  <si>
    <t>A118138</t>
  </si>
  <si>
    <t>A118140</t>
  </si>
  <si>
    <t>A118143</t>
  </si>
  <si>
    <t>A118151</t>
  </si>
  <si>
    <t>A118169</t>
  </si>
  <si>
    <t>A118188</t>
  </si>
  <si>
    <t>A118194</t>
  </si>
  <si>
    <t>A118214</t>
  </si>
  <si>
    <t>A118216</t>
  </si>
  <si>
    <t>A118235</t>
  </si>
  <si>
    <t>A118245</t>
  </si>
  <si>
    <t>A118248</t>
  </si>
  <si>
    <t>A118249</t>
  </si>
  <si>
    <t>A118255</t>
  </si>
  <si>
    <t>A118259</t>
  </si>
  <si>
    <t>A118265</t>
  </si>
  <si>
    <t>A118269</t>
  </si>
  <si>
    <t>A118272</t>
  </si>
  <si>
    <t>A118274</t>
  </si>
  <si>
    <t>A118276</t>
  </si>
  <si>
    <t>A118277</t>
  </si>
  <si>
    <t>A118278</t>
  </si>
  <si>
    <t>A118279</t>
  </si>
  <si>
    <t>A118299</t>
  </si>
  <si>
    <t>A118316</t>
  </si>
  <si>
    <t>A118322</t>
  </si>
  <si>
    <t>A118324</t>
  </si>
  <si>
    <t>A118325</t>
  </si>
  <si>
    <t>A118326</t>
  </si>
  <si>
    <t>A118329</t>
  </si>
  <si>
    <t>A118347</t>
  </si>
  <si>
    <t>A118373</t>
  </si>
  <si>
    <t>A118395</t>
  </si>
  <si>
    <t>A118404</t>
  </si>
  <si>
    <t>A118414</t>
  </si>
  <si>
    <t>A118420</t>
  </si>
  <si>
    <t>A118443</t>
  </si>
  <si>
    <t>A118464</t>
  </si>
  <si>
    <t>A118473</t>
  </si>
  <si>
    <t>A118498</t>
  </si>
  <si>
    <t>A118533</t>
  </si>
  <si>
    <t>A118535</t>
  </si>
  <si>
    <t>A118574</t>
  </si>
  <si>
    <t>A98102</t>
  </si>
  <si>
    <t>A98895</t>
  </si>
  <si>
    <t>Purchases</t>
  </si>
  <si>
    <t>Batch Number</t>
  </si>
  <si>
    <t>Claim/Bill ID</t>
  </si>
  <si>
    <t>Date Purchased</t>
  </si>
  <si>
    <t>Funding Type</t>
  </si>
  <si>
    <t>Balance Amount</t>
  </si>
  <si>
    <t>Purchase Cost</t>
  </si>
  <si>
    <t>Collected Receivables Date</t>
  </si>
  <si>
    <t>Collected Receivables Amount</t>
  </si>
  <si>
    <t>Days to Collect</t>
  </si>
  <si>
    <t>Gross Profit Amount</t>
  </si>
  <si>
    <t>Gross Profit % Return</t>
  </si>
  <si>
    <t>Cost Value</t>
  </si>
  <si>
    <t>Totals</t>
  </si>
  <si>
    <t>Status</t>
  </si>
  <si>
    <t>S-1/TRC</t>
  </si>
  <si>
    <t>33a</t>
  </si>
  <si>
    <t>Intake Batch Combo</t>
  </si>
  <si>
    <t>S-1/CSP 2</t>
  </si>
  <si>
    <t>S-1/TRC 33a</t>
  </si>
  <si>
    <t>Intake Batch Combos</t>
  </si>
  <si>
    <t>Portfolio Name Mapping</t>
  </si>
  <si>
    <t>Portfolio Name</t>
  </si>
  <si>
    <t>Found Portfolio Name</t>
  </si>
  <si>
    <t>Found Bill Ids</t>
  </si>
  <si>
    <t>TRC Batch 33a</t>
  </si>
  <si>
    <t>CSP Batch 2</t>
  </si>
  <si>
    <t>A125522</t>
  </si>
  <si>
    <t>A125527</t>
  </si>
  <si>
    <t>A125533</t>
  </si>
  <si>
    <t>A125539</t>
  </si>
  <si>
    <t>A125546</t>
  </si>
  <si>
    <t>A125547</t>
  </si>
  <si>
    <t>A125549</t>
  </si>
  <si>
    <t>A125551</t>
  </si>
  <si>
    <t>A125557</t>
  </si>
  <si>
    <t>A125564</t>
  </si>
  <si>
    <t>A125565</t>
  </si>
  <si>
    <t>A125566</t>
  </si>
  <si>
    <t>A125570</t>
  </si>
  <si>
    <t>A125578</t>
  </si>
  <si>
    <t>A125586</t>
  </si>
  <si>
    <t>A125588</t>
  </si>
  <si>
    <t>A125594</t>
  </si>
  <si>
    <t>A125598</t>
  </si>
  <si>
    <t>A125601</t>
  </si>
  <si>
    <t>A125609</t>
  </si>
  <si>
    <t>A125611</t>
  </si>
  <si>
    <t>A125613</t>
  </si>
  <si>
    <t>A125615</t>
  </si>
  <si>
    <t>A125623</t>
  </si>
  <si>
    <t>A125629</t>
  </si>
  <si>
    <t>A125636</t>
  </si>
  <si>
    <t>A125656</t>
  </si>
  <si>
    <t>A125659</t>
  </si>
  <si>
    <t>A125661</t>
  </si>
  <si>
    <t>A125664</t>
  </si>
  <si>
    <t>A125668</t>
  </si>
  <si>
    <t>A125673</t>
  </si>
  <si>
    <t>A125677</t>
  </si>
  <si>
    <t>A125680</t>
  </si>
  <si>
    <t>A125685</t>
  </si>
  <si>
    <t>A125687</t>
  </si>
  <si>
    <t>A125688</t>
  </si>
  <si>
    <t>A125690</t>
  </si>
  <si>
    <t>A125694</t>
  </si>
  <si>
    <t>A125697</t>
  </si>
  <si>
    <t>A125699</t>
  </si>
  <si>
    <t>A125706</t>
  </si>
  <si>
    <t>A125709</t>
  </si>
  <si>
    <t>A125711</t>
  </si>
  <si>
    <t>A125712</t>
  </si>
  <si>
    <t>A125717</t>
  </si>
  <si>
    <t>A125719</t>
  </si>
  <si>
    <t>A125720</t>
  </si>
  <si>
    <t>A125722</t>
  </si>
  <si>
    <t>A125725</t>
  </si>
  <si>
    <t>A125729</t>
  </si>
  <si>
    <t>A125731</t>
  </si>
  <si>
    <t>A125738</t>
  </si>
  <si>
    <t>A125741</t>
  </si>
  <si>
    <t>A125742</t>
  </si>
  <si>
    <t>A125744</t>
  </si>
  <si>
    <t>A125750</t>
  </si>
  <si>
    <t>A125751</t>
  </si>
  <si>
    <t>A125752</t>
  </si>
  <si>
    <t>A125757</t>
  </si>
  <si>
    <t>A125760</t>
  </si>
  <si>
    <t>A125773</t>
  </si>
  <si>
    <t>A125774</t>
  </si>
  <si>
    <t>A125779</t>
  </si>
  <si>
    <t>A125782</t>
  </si>
  <si>
    <t>A125784</t>
  </si>
  <si>
    <t>A125797</t>
  </si>
  <si>
    <t>A125798</t>
  </si>
  <si>
    <t>A125805</t>
  </si>
  <si>
    <t>A125808</t>
  </si>
  <si>
    <t>A125812</t>
  </si>
  <si>
    <t>A125813</t>
  </si>
  <si>
    <t>A125817</t>
  </si>
  <si>
    <t>A125818</t>
  </si>
  <si>
    <t>A125823</t>
  </si>
  <si>
    <t>A125829</t>
  </si>
  <si>
    <t>A125836</t>
  </si>
  <si>
    <t>A125838</t>
  </si>
  <si>
    <t>A125839</t>
  </si>
  <si>
    <t>A125840</t>
  </si>
  <si>
    <t>A125843</t>
  </si>
  <si>
    <t>A125847</t>
  </si>
  <si>
    <t>A125856</t>
  </si>
  <si>
    <t>A125868</t>
  </si>
  <si>
    <t>A125885</t>
  </si>
  <si>
    <t>A125889</t>
  </si>
  <si>
    <t>A125895</t>
  </si>
  <si>
    <t>A125899</t>
  </si>
  <si>
    <t>A125901</t>
  </si>
  <si>
    <t>A125902</t>
  </si>
  <si>
    <t>A125903</t>
  </si>
  <si>
    <t>A125904</t>
  </si>
  <si>
    <t>A125909</t>
  </si>
  <si>
    <t>A125910</t>
  </si>
  <si>
    <t>A125911</t>
  </si>
  <si>
    <t>A125916</t>
  </si>
  <si>
    <t>A125919</t>
  </si>
  <si>
    <t>A125923</t>
  </si>
  <si>
    <t>A125942</t>
  </si>
  <si>
    <t>A125945</t>
  </si>
  <si>
    <t>A125947</t>
  </si>
  <si>
    <t>A125971</t>
  </si>
  <si>
    <t>A125973</t>
  </si>
  <si>
    <t>A125974</t>
  </si>
  <si>
    <t>A125976</t>
  </si>
  <si>
    <t>A125983</t>
  </si>
  <si>
    <t>A125987</t>
  </si>
  <si>
    <t>A125993</t>
  </si>
  <si>
    <t>A125995</t>
  </si>
  <si>
    <t>A126004</t>
  </si>
  <si>
    <t>A126006</t>
  </si>
  <si>
    <t>A126008</t>
  </si>
  <si>
    <t>A126009</t>
  </si>
  <si>
    <t>A126011</t>
  </si>
  <si>
    <t>A126018</t>
  </si>
  <si>
    <t>A126019</t>
  </si>
  <si>
    <t>A126024</t>
  </si>
  <si>
    <t>A126034</t>
  </si>
  <si>
    <t>A126039</t>
  </si>
  <si>
    <t>A126043</t>
  </si>
  <si>
    <t>A126044</t>
  </si>
  <si>
    <t>A126047</t>
  </si>
  <si>
    <t>A126050</t>
  </si>
  <si>
    <t>A126064</t>
  </si>
  <si>
    <t>A126067</t>
  </si>
  <si>
    <t>A126082</t>
  </si>
  <si>
    <t>A126083</t>
  </si>
  <si>
    <t>A126084</t>
  </si>
  <si>
    <t>A126085</t>
  </si>
  <si>
    <t>A126092</t>
  </si>
  <si>
    <t>A126096</t>
  </si>
  <si>
    <t>A126098</t>
  </si>
  <si>
    <t>A126103</t>
  </si>
  <si>
    <t>A126108</t>
  </si>
  <si>
    <t>A126116</t>
  </si>
  <si>
    <t>A126120</t>
  </si>
  <si>
    <t>A126123</t>
  </si>
  <si>
    <t>A126125</t>
  </si>
  <si>
    <t>A126134</t>
  </si>
  <si>
    <t>A126139</t>
  </si>
  <si>
    <t>A126142</t>
  </si>
  <si>
    <t>A126151</t>
  </si>
  <si>
    <t>A126180</t>
  </si>
  <si>
    <t>A126182</t>
  </si>
  <si>
    <t>A126185</t>
  </si>
  <si>
    <t>A126190</t>
  </si>
  <si>
    <t>A126235</t>
  </si>
  <si>
    <t>A126240</t>
  </si>
  <si>
    <t>A126249</t>
  </si>
  <si>
    <t>A126268</t>
  </si>
  <si>
    <t>A126287</t>
  </si>
  <si>
    <t>A126289</t>
  </si>
  <si>
    <t>A126294</t>
  </si>
  <si>
    <t>A126304</t>
  </si>
  <si>
    <t>A126308</t>
  </si>
  <si>
    <t>A126312</t>
  </si>
  <si>
    <t>A126317</t>
  </si>
  <si>
    <t>A126332</t>
  </si>
  <si>
    <t>A97205</t>
  </si>
  <si>
    <t>OSD Batch 90</t>
  </si>
  <si>
    <t>Portfolio Names</t>
  </si>
  <si>
    <t>A101246</t>
  </si>
  <si>
    <t>A102958</t>
  </si>
  <si>
    <t>A106151</t>
  </si>
  <si>
    <t>A108422</t>
  </si>
  <si>
    <t>A110108</t>
  </si>
  <si>
    <t>A110241</t>
  </si>
  <si>
    <t>A110295</t>
  </si>
  <si>
    <t>A112009</t>
  </si>
  <si>
    <t>A113251</t>
  </si>
  <si>
    <t>A113278</t>
  </si>
  <si>
    <t>A114564</t>
  </si>
  <si>
    <t>A114716</t>
  </si>
  <si>
    <t>A114938</t>
  </si>
  <si>
    <t>A115497</t>
  </si>
  <si>
    <t>A115770</t>
  </si>
  <si>
    <t>A116703</t>
  </si>
  <si>
    <t>A117064</t>
  </si>
  <si>
    <t>A117827</t>
  </si>
  <si>
    <t>A117935</t>
  </si>
  <si>
    <t>A118978</t>
  </si>
  <si>
    <t>A119243</t>
  </si>
  <si>
    <t>A120967</t>
  </si>
  <si>
    <t>A121368</t>
  </si>
  <si>
    <t>A121435</t>
  </si>
  <si>
    <t>A121592</t>
  </si>
  <si>
    <t>A121755</t>
  </si>
  <si>
    <t>A122062</t>
  </si>
  <si>
    <t>A122158</t>
  </si>
  <si>
    <t>A122336</t>
  </si>
  <si>
    <t>A122452</t>
  </si>
  <si>
    <t>A122719</t>
  </si>
  <si>
    <t>A122869</t>
  </si>
  <si>
    <t>A123170</t>
  </si>
  <si>
    <t>A123173</t>
  </si>
  <si>
    <t>A123459</t>
  </si>
  <si>
    <t>A123741</t>
  </si>
  <si>
    <t>A123810</t>
  </si>
  <si>
    <t>A123961</t>
  </si>
  <si>
    <t>A124156</t>
  </si>
  <si>
    <t>A124305</t>
  </si>
  <si>
    <t>A124419</t>
  </si>
  <si>
    <t>A124520</t>
  </si>
  <si>
    <t>A124612</t>
  </si>
  <si>
    <t>A124622</t>
  </si>
  <si>
    <t>A124859</t>
  </si>
  <si>
    <t>A125205</t>
  </si>
  <si>
    <t>A125220</t>
  </si>
  <si>
    <t>A125472</t>
  </si>
  <si>
    <t>A125693</t>
  </si>
  <si>
    <t>A125761</t>
  </si>
  <si>
    <t>A125806</t>
  </si>
  <si>
    <t>A125998</t>
  </si>
  <si>
    <t>A126010</t>
  </si>
  <si>
    <t>A126054</t>
  </si>
  <si>
    <t>A126179</t>
  </si>
  <si>
    <t>A126555</t>
  </si>
  <si>
    <t>A126884</t>
  </si>
  <si>
    <t>A126896</t>
  </si>
  <si>
    <t>A126934</t>
  </si>
  <si>
    <t>A126950</t>
  </si>
  <si>
    <t>A126951</t>
  </si>
  <si>
    <t>A127001</t>
  </si>
  <si>
    <t>A127035</t>
  </si>
  <si>
    <t>A127076</t>
  </si>
  <si>
    <t>A127095</t>
  </si>
  <si>
    <t>A127124</t>
  </si>
  <si>
    <t>A127250</t>
  </si>
  <si>
    <t>A127271</t>
  </si>
  <si>
    <t>A127310</t>
  </si>
  <si>
    <t>A127340</t>
  </si>
  <si>
    <t>A127518</t>
  </si>
  <si>
    <t>A127538</t>
  </si>
  <si>
    <t>A127545</t>
  </si>
  <si>
    <t>A127547</t>
  </si>
  <si>
    <t>A127557</t>
  </si>
  <si>
    <t>A127565</t>
  </si>
  <si>
    <t>A127577</t>
  </si>
  <si>
    <t>A127610</t>
  </si>
  <si>
    <t>A127612</t>
  </si>
  <si>
    <t>A127618</t>
  </si>
  <si>
    <t>A127655</t>
  </si>
  <si>
    <t>A127677</t>
  </si>
  <si>
    <t>A127686</t>
  </si>
  <si>
    <t>A127716</t>
  </si>
  <si>
    <t>A127765</t>
  </si>
  <si>
    <t>A127780</t>
  </si>
  <si>
    <t>A127781</t>
  </si>
  <si>
    <t>A127814</t>
  </si>
  <si>
    <t>A127825</t>
  </si>
  <si>
    <t>A127830</t>
  </si>
  <si>
    <t>A127833</t>
  </si>
  <si>
    <t>A127834</t>
  </si>
  <si>
    <t>A127840</t>
  </si>
  <si>
    <t>A127909</t>
  </si>
  <si>
    <t>A127964</t>
  </si>
  <si>
    <t>A127968</t>
  </si>
  <si>
    <t>A128028</t>
  </si>
  <si>
    <t>A128102</t>
  </si>
  <si>
    <t>A128120</t>
  </si>
  <si>
    <t>A128140</t>
  </si>
  <si>
    <t>A128149</t>
  </si>
  <si>
    <t>A128150</t>
  </si>
  <si>
    <t>A128156</t>
  </si>
  <si>
    <t>A128230</t>
  </si>
  <si>
    <t>A128254</t>
  </si>
  <si>
    <t>A128260</t>
  </si>
  <si>
    <t>A128274</t>
  </si>
  <si>
    <t>A128307</t>
  </si>
  <si>
    <t>A128340</t>
  </si>
  <si>
    <t>A128341</t>
  </si>
  <si>
    <t>A128370</t>
  </si>
  <si>
    <t>A128376</t>
  </si>
  <si>
    <t>A128384</t>
  </si>
  <si>
    <t>A128388</t>
  </si>
  <si>
    <t>A128408</t>
  </si>
  <si>
    <t>A128413</t>
  </si>
  <si>
    <t>A128416</t>
  </si>
  <si>
    <t>A128443</t>
  </si>
  <si>
    <t>A128444</t>
  </si>
  <si>
    <t>A128452</t>
  </si>
  <si>
    <t>A128461</t>
  </si>
  <si>
    <t>A128475</t>
  </si>
  <si>
    <t>A128477</t>
  </si>
  <si>
    <t>A128491</t>
  </si>
  <si>
    <t>A128494</t>
  </si>
  <si>
    <t>A128497</t>
  </si>
  <si>
    <t>A128532</t>
  </si>
  <si>
    <t>A128536</t>
  </si>
  <si>
    <t>A128541</t>
  </si>
  <si>
    <t>A128552</t>
  </si>
  <si>
    <t>A128562</t>
  </si>
  <si>
    <t>A128569</t>
  </si>
  <si>
    <t>A128594</t>
  </si>
  <si>
    <t>A128597</t>
  </si>
  <si>
    <t>A128603</t>
  </si>
  <si>
    <t>A128612</t>
  </si>
  <si>
    <t>A128663</t>
  </si>
  <si>
    <t>A128682</t>
  </si>
  <si>
    <t>A128697</t>
  </si>
  <si>
    <t>A128709</t>
  </si>
  <si>
    <t>A128730</t>
  </si>
  <si>
    <t>A128739</t>
  </si>
  <si>
    <t>A128749</t>
  </si>
  <si>
    <t>A128752</t>
  </si>
  <si>
    <t>A128790</t>
  </si>
  <si>
    <t>A128792</t>
  </si>
  <si>
    <t>A128796</t>
  </si>
  <si>
    <t>A128809</t>
  </si>
  <si>
    <t>A128810</t>
  </si>
  <si>
    <t>A128820</t>
  </si>
  <si>
    <t>A128825</t>
  </si>
  <si>
    <t>A128848</t>
  </si>
  <si>
    <t>A128849</t>
  </si>
  <si>
    <t>A128858</t>
  </si>
  <si>
    <t>A128861</t>
  </si>
  <si>
    <t>A128867</t>
  </si>
  <si>
    <t>A128870</t>
  </si>
  <si>
    <t>A128882</t>
  </si>
  <si>
    <t>A128893</t>
  </si>
  <si>
    <t>A128896</t>
  </si>
  <si>
    <t>A128906</t>
  </si>
  <si>
    <t>A128912</t>
  </si>
  <si>
    <t>A128914</t>
  </si>
  <si>
    <t>A128916</t>
  </si>
  <si>
    <t>A128918</t>
  </si>
  <si>
    <t>A128937</t>
  </si>
  <si>
    <t>A128947</t>
  </si>
  <si>
    <t>A128955</t>
  </si>
  <si>
    <t>A128980</t>
  </si>
  <si>
    <t>A128987</t>
  </si>
  <si>
    <t>A128997</t>
  </si>
  <si>
    <t>A129001</t>
  </si>
  <si>
    <t>A129012</t>
  </si>
  <si>
    <t>A129016</t>
  </si>
  <si>
    <t>A129022</t>
  </si>
  <si>
    <t>A129026</t>
  </si>
  <si>
    <t>A129028</t>
  </si>
  <si>
    <t>A129029</t>
  </si>
  <si>
    <t>A129034</t>
  </si>
  <si>
    <t>A129037</t>
  </si>
  <si>
    <t>A129038</t>
  </si>
  <si>
    <t>A129053</t>
  </si>
  <si>
    <t>A129057</t>
  </si>
  <si>
    <t>A129059</t>
  </si>
  <si>
    <t>A129061</t>
  </si>
  <si>
    <t>A129062</t>
  </si>
  <si>
    <t>A129073</t>
  </si>
  <si>
    <t>A129075</t>
  </si>
  <si>
    <t>A129077</t>
  </si>
  <si>
    <t>A129103</t>
  </si>
  <si>
    <t>A129105</t>
  </si>
  <si>
    <t>A129107</t>
  </si>
  <si>
    <t>A129109</t>
  </si>
  <si>
    <t>A129111</t>
  </si>
  <si>
    <t>A129117</t>
  </si>
  <si>
    <t>A129121</t>
  </si>
  <si>
    <t>A129128</t>
  </si>
  <si>
    <t>A129130</t>
  </si>
  <si>
    <t>A129133</t>
  </si>
  <si>
    <t>A129135</t>
  </si>
  <si>
    <t>A129158</t>
  </si>
  <si>
    <t>A129161</t>
  </si>
  <si>
    <t>A129177</t>
  </si>
  <si>
    <t>A129178</t>
  </si>
  <si>
    <t>A129179</t>
  </si>
  <si>
    <t>A129201</t>
  </si>
  <si>
    <t>A129214</t>
  </si>
  <si>
    <t>A129216</t>
  </si>
  <si>
    <t>A129218</t>
  </si>
  <si>
    <t>A129219</t>
  </si>
  <si>
    <t>A129224</t>
  </si>
  <si>
    <t>A129227</t>
  </si>
  <si>
    <t>A129235</t>
  </si>
  <si>
    <t>A129236</t>
  </si>
  <si>
    <t>A129240</t>
  </si>
  <si>
    <t>A129247</t>
  </si>
  <si>
    <t>A129257</t>
  </si>
  <si>
    <t>A129262</t>
  </si>
  <si>
    <t>A129263</t>
  </si>
  <si>
    <t>A129283</t>
  </si>
  <si>
    <t>A129284</t>
  </si>
  <si>
    <t>A129286</t>
  </si>
  <si>
    <t>A129288</t>
  </si>
  <si>
    <t>A129289</t>
  </si>
  <si>
    <t>A129290</t>
  </si>
  <si>
    <t>A129304</t>
  </si>
  <si>
    <t>A129307</t>
  </si>
  <si>
    <t>A129321</t>
  </si>
  <si>
    <t>A129324</t>
  </si>
  <si>
    <t>A129330</t>
  </si>
  <si>
    <t>A129335</t>
  </si>
  <si>
    <t>A129340</t>
  </si>
  <si>
    <t>A129345</t>
  </si>
  <si>
    <t>A129348</t>
  </si>
  <si>
    <t>A129350</t>
  </si>
  <si>
    <t>A129351</t>
  </si>
  <si>
    <t>A129352</t>
  </si>
  <si>
    <t>A129353</t>
  </si>
  <si>
    <t>A129360</t>
  </si>
  <si>
    <t>A129364</t>
  </si>
  <si>
    <t>A129371</t>
  </si>
  <si>
    <t>A129372</t>
  </si>
  <si>
    <t>A129374</t>
  </si>
  <si>
    <t>A129375</t>
  </si>
  <si>
    <t>A129385</t>
  </si>
  <si>
    <t>A129389</t>
  </si>
  <si>
    <t>A129390</t>
  </si>
  <si>
    <t>A129396</t>
  </si>
  <si>
    <t>A129397</t>
  </si>
  <si>
    <t>A129401</t>
  </si>
  <si>
    <t>A129404</t>
  </si>
  <si>
    <t>A129409</t>
  </si>
  <si>
    <t>A129432</t>
  </si>
  <si>
    <t>A129436</t>
  </si>
  <si>
    <t>A129438</t>
  </si>
  <si>
    <t>A129442</t>
  </si>
  <si>
    <t>A129446</t>
  </si>
  <si>
    <t>A129449</t>
  </si>
  <si>
    <t>A129454</t>
  </si>
  <si>
    <t>A129456</t>
  </si>
  <si>
    <t>A129460</t>
  </si>
  <si>
    <t>A129463</t>
  </si>
  <si>
    <t>A129464</t>
  </si>
  <si>
    <t>A129465</t>
  </si>
  <si>
    <t>A129466</t>
  </si>
  <si>
    <t>A129468</t>
  </si>
  <si>
    <t>A129469</t>
  </si>
  <si>
    <t>A129471</t>
  </si>
  <si>
    <t>A129472</t>
  </si>
  <si>
    <t>A129483</t>
  </si>
  <si>
    <t>A129484</t>
  </si>
  <si>
    <t>A129488</t>
  </si>
  <si>
    <t>A129489</t>
  </si>
  <si>
    <t>A129496</t>
  </si>
  <si>
    <t>A129503</t>
  </si>
  <si>
    <t>A129504</t>
  </si>
  <si>
    <t>A129508</t>
  </si>
  <si>
    <t>A129510</t>
  </si>
  <si>
    <t>A129512</t>
  </si>
  <si>
    <t>A129515</t>
  </si>
  <si>
    <t>A129517</t>
  </si>
  <si>
    <t>A129519</t>
  </si>
  <si>
    <t>A129520</t>
  </si>
  <si>
    <t>A129525</t>
  </si>
  <si>
    <t>A129533</t>
  </si>
  <si>
    <t>A129535</t>
  </si>
  <si>
    <t>A129541</t>
  </si>
  <si>
    <t>A129544</t>
  </si>
  <si>
    <t>A129548</t>
  </si>
  <si>
    <t>A129550</t>
  </si>
  <si>
    <t>A129559</t>
  </si>
  <si>
    <t>A129560</t>
  </si>
  <si>
    <t>A129567</t>
  </si>
  <si>
    <t>A129570</t>
  </si>
  <si>
    <t>A129573</t>
  </si>
  <si>
    <t>A129581</t>
  </si>
  <si>
    <t>A129583</t>
  </si>
  <si>
    <t>A129585</t>
  </si>
  <si>
    <t>A129587</t>
  </si>
  <si>
    <t>A129594</t>
  </si>
  <si>
    <t>A129595</t>
  </si>
  <si>
    <t>A129596</t>
  </si>
  <si>
    <t>A129603</t>
  </si>
  <si>
    <t>A129605</t>
  </si>
  <si>
    <t>A129607</t>
  </si>
  <si>
    <t>A129612</t>
  </si>
  <si>
    <t>A129616</t>
  </si>
  <si>
    <t>A129620</t>
  </si>
  <si>
    <t>A129624</t>
  </si>
  <si>
    <t>A129626</t>
  </si>
  <si>
    <t>A129627</t>
  </si>
  <si>
    <t>A129635</t>
  </si>
  <si>
    <t>A129640</t>
  </si>
  <si>
    <t>A129643</t>
  </si>
  <si>
    <t>A129644</t>
  </si>
  <si>
    <t>A129661</t>
  </si>
  <si>
    <t>A129667</t>
  </si>
  <si>
    <t>A129669</t>
  </si>
  <si>
    <t>A129670</t>
  </si>
  <si>
    <t>A129680</t>
  </si>
  <si>
    <t>A129683</t>
  </si>
  <si>
    <t>A129685</t>
  </si>
  <si>
    <t>A129686</t>
  </si>
  <si>
    <t>A129689</t>
  </si>
  <si>
    <t>A129690</t>
  </si>
  <si>
    <t>A129693</t>
  </si>
  <si>
    <t>A129700</t>
  </si>
  <si>
    <t>A129701</t>
  </si>
  <si>
    <t>A129702</t>
  </si>
  <si>
    <t>A129717</t>
  </si>
  <si>
    <t>A129718</t>
  </si>
  <si>
    <t>A129723</t>
  </si>
  <si>
    <t>A129724</t>
  </si>
  <si>
    <t>A129727</t>
  </si>
  <si>
    <t>A129728</t>
  </si>
  <si>
    <t>A129729</t>
  </si>
  <si>
    <t>A129734</t>
  </si>
  <si>
    <t>A129735</t>
  </si>
  <si>
    <t>A129785</t>
  </si>
  <si>
    <t>A129787</t>
  </si>
  <si>
    <t>A129788</t>
  </si>
  <si>
    <t>A129790</t>
  </si>
  <si>
    <t>A129810</t>
  </si>
  <si>
    <t>A129816</t>
  </si>
  <si>
    <t>A129817</t>
  </si>
  <si>
    <t>A129818</t>
  </si>
  <si>
    <t>A129820</t>
  </si>
  <si>
    <t>A129828</t>
  </si>
  <si>
    <t>A129830</t>
  </si>
  <si>
    <t>A129834</t>
  </si>
  <si>
    <t>A129835</t>
  </si>
  <si>
    <t>A129842</t>
  </si>
  <si>
    <t>A129844</t>
  </si>
  <si>
    <t>A129845</t>
  </si>
  <si>
    <t>A129847</t>
  </si>
  <si>
    <t>A129849</t>
  </si>
  <si>
    <t>A129852</t>
  </si>
  <si>
    <t>A129860</t>
  </si>
  <si>
    <t>A129862</t>
  </si>
  <si>
    <t>A129870</t>
  </si>
  <si>
    <t>A129874</t>
  </si>
  <si>
    <t>A129878</t>
  </si>
  <si>
    <t>A129879</t>
  </si>
  <si>
    <t>A129882</t>
  </si>
  <si>
    <t>A129883</t>
  </si>
  <si>
    <t>A129885</t>
  </si>
  <si>
    <t>A129886</t>
  </si>
  <si>
    <t>A129888</t>
  </si>
  <si>
    <t>A129892</t>
  </si>
  <si>
    <t>A129893</t>
  </si>
  <si>
    <t>A129895</t>
  </si>
  <si>
    <t>A129897</t>
  </si>
  <si>
    <t>A129904</t>
  </si>
  <si>
    <t>A129915</t>
  </si>
  <si>
    <t>A129917</t>
  </si>
  <si>
    <t>A129921</t>
  </si>
  <si>
    <t>A129923</t>
  </si>
  <si>
    <t>A129927</t>
  </si>
  <si>
    <t>A129930</t>
  </si>
  <si>
    <t>A129935</t>
  </si>
  <si>
    <t>A129937</t>
  </si>
  <si>
    <t>A129939</t>
  </si>
  <si>
    <t>A129944</t>
  </si>
  <si>
    <t>A129946</t>
  </si>
  <si>
    <t>A129949</t>
  </si>
  <si>
    <t>A129956</t>
  </si>
  <si>
    <t>A129958</t>
  </si>
  <si>
    <t>A129959</t>
  </si>
  <si>
    <t>A129963</t>
  </si>
  <si>
    <t>A129965</t>
  </si>
  <si>
    <t>A129967</t>
  </si>
  <si>
    <t>A129971</t>
  </si>
  <si>
    <t>A129974</t>
  </si>
  <si>
    <t>A129978</t>
  </si>
  <si>
    <t>A129981</t>
  </si>
  <si>
    <t>A129985</t>
  </si>
  <si>
    <t>A129989</t>
  </si>
  <si>
    <t>A129993</t>
  </si>
  <si>
    <t>A129995</t>
  </si>
  <si>
    <t>A129998</t>
  </si>
  <si>
    <t>A129999</t>
  </si>
  <si>
    <t>A130003</t>
  </si>
  <si>
    <t>A130007</t>
  </si>
  <si>
    <t>A130011</t>
  </si>
  <si>
    <t>A130013</t>
  </si>
  <si>
    <t>A130014</t>
  </si>
  <si>
    <t>A130021</t>
  </si>
  <si>
    <t>A130023</t>
  </si>
  <si>
    <t>A130025</t>
  </si>
  <si>
    <t>A130028</t>
  </si>
  <si>
    <t>A130031</t>
  </si>
  <si>
    <t>A130033</t>
  </si>
  <si>
    <t>A130035</t>
  </si>
  <si>
    <t>A130039</t>
  </si>
  <si>
    <t>A130047</t>
  </si>
  <si>
    <t>A130048</t>
  </si>
  <si>
    <t>A130056</t>
  </si>
  <si>
    <t>A130057</t>
  </si>
  <si>
    <t>A130064</t>
  </si>
  <si>
    <t>A130065</t>
  </si>
  <si>
    <t>A130066</t>
  </si>
  <si>
    <t>A130077</t>
  </si>
  <si>
    <t>A130079</t>
  </si>
  <si>
    <t>A130085</t>
  </si>
  <si>
    <t>A130095</t>
  </si>
  <si>
    <t>A130096</t>
  </si>
  <si>
    <t>A130099</t>
  </si>
  <si>
    <t>A130100</t>
  </si>
  <si>
    <t>A130106</t>
  </si>
  <si>
    <t>A130117</t>
  </si>
  <si>
    <t>A130121</t>
  </si>
  <si>
    <t>A130136</t>
  </si>
  <si>
    <t>A130157</t>
  </si>
  <si>
    <t>A130162</t>
  </si>
  <si>
    <t>A130166</t>
  </si>
  <si>
    <t>A130172</t>
  </si>
  <si>
    <t>A130175</t>
  </si>
  <si>
    <t>A130185</t>
  </si>
  <si>
    <t>A130187</t>
  </si>
  <si>
    <t>A130194</t>
  </si>
  <si>
    <t>A130195</t>
  </si>
  <si>
    <t>A130196</t>
  </si>
  <si>
    <t>A130204</t>
  </si>
  <si>
    <t>A130208</t>
  </si>
  <si>
    <t>A130214</t>
  </si>
  <si>
    <t>A130219</t>
  </si>
  <si>
    <t>A130226</t>
  </si>
  <si>
    <t>A130229</t>
  </si>
  <si>
    <t>A130236</t>
  </si>
  <si>
    <t>A130240</t>
  </si>
  <si>
    <t>A130242</t>
  </si>
  <si>
    <t>A130253</t>
  </si>
  <si>
    <t>A130283</t>
  </si>
  <si>
    <t>A130293</t>
  </si>
  <si>
    <t>A130308</t>
  </si>
  <si>
    <t>A130320</t>
  </si>
  <si>
    <t>A130338</t>
  </si>
  <si>
    <t>A130340</t>
  </si>
  <si>
    <t>A130341</t>
  </si>
  <si>
    <t>A130343</t>
  </si>
  <si>
    <t>A130363</t>
  </si>
  <si>
    <t>A130365</t>
  </si>
  <si>
    <t>A130369</t>
  </si>
  <si>
    <t>A130373</t>
  </si>
  <si>
    <t>A130374</t>
  </si>
  <si>
    <t>A130377</t>
  </si>
  <si>
    <t>A130388</t>
  </si>
  <si>
    <t>A130409</t>
  </si>
  <si>
    <t>A130423</t>
  </si>
  <si>
    <t>A130427</t>
  </si>
  <si>
    <t>A130445</t>
  </si>
  <si>
    <t>A130447</t>
  </si>
  <si>
    <t>A130448</t>
  </si>
  <si>
    <t>A130459</t>
  </si>
  <si>
    <t>A130460</t>
  </si>
  <si>
    <t>A130475</t>
  </si>
  <si>
    <t>A130478</t>
  </si>
  <si>
    <t>A130482</t>
  </si>
  <si>
    <t>A130490</t>
  </si>
  <si>
    <t>A130508</t>
  </si>
  <si>
    <t>A130527</t>
  </si>
  <si>
    <t>A130535</t>
  </si>
  <si>
    <t>A130538</t>
  </si>
  <si>
    <t>A130539</t>
  </si>
  <si>
    <t>A130560</t>
  </si>
  <si>
    <t>A130562</t>
  </si>
  <si>
    <t>A130611</t>
  </si>
  <si>
    <t>A97507</t>
  </si>
  <si>
    <t>A99002</t>
  </si>
  <si>
    <t>One Source Buy 97.2</t>
  </si>
  <si>
    <t>Expert Buy 71</t>
  </si>
  <si>
    <t>OSD Buy 90</t>
  </si>
  <si>
    <t>OSD Buy 97.2</t>
  </si>
  <si>
    <t>S-1/SIM</t>
  </si>
  <si>
    <t>S-1/SIM 1</t>
  </si>
  <si>
    <t>A159640</t>
  </si>
  <si>
    <t>A159647</t>
  </si>
  <si>
    <t>A159650</t>
  </si>
  <si>
    <t>A159651</t>
  </si>
  <si>
    <t>A159658</t>
  </si>
  <si>
    <t>A159659</t>
  </si>
  <si>
    <t>A159664</t>
  </si>
  <si>
    <t>A159665</t>
  </si>
  <si>
    <t>A159666</t>
  </si>
  <si>
    <t>A159670</t>
  </si>
  <si>
    <t>A159675</t>
  </si>
  <si>
    <t>A159680</t>
  </si>
  <si>
    <t>A159682</t>
  </si>
  <si>
    <t>A159698</t>
  </si>
  <si>
    <t>A159712</t>
  </si>
  <si>
    <t>A159715</t>
  </si>
  <si>
    <t>A159719</t>
  </si>
  <si>
    <t>A159723</t>
  </si>
  <si>
    <t>A159724</t>
  </si>
  <si>
    <t>A159725</t>
  </si>
  <si>
    <t>A159727</t>
  </si>
  <si>
    <t>A159732</t>
  </si>
  <si>
    <t>A159738</t>
  </si>
  <si>
    <t>A159747</t>
  </si>
  <si>
    <t>A159749</t>
  </si>
  <si>
    <t>A159750</t>
  </si>
  <si>
    <t>A159760</t>
  </si>
  <si>
    <t>A159761</t>
  </si>
  <si>
    <t>A159768</t>
  </si>
  <si>
    <t>A159771</t>
  </si>
  <si>
    <t>A159776</t>
  </si>
  <si>
    <t>A159777</t>
  </si>
  <si>
    <t>A159781</t>
  </si>
  <si>
    <t>A159791</t>
  </si>
  <si>
    <t>A159816</t>
  </si>
  <si>
    <t>A159818</t>
  </si>
  <si>
    <t>A159819</t>
  </si>
  <si>
    <t>A159825</t>
  </si>
  <si>
    <t>A159837</t>
  </si>
  <si>
    <t>A159852</t>
  </si>
  <si>
    <t>A159856</t>
  </si>
  <si>
    <t>A159869</t>
  </si>
  <si>
    <t>A159870</t>
  </si>
  <si>
    <t>A159873</t>
  </si>
  <si>
    <t>A159878</t>
  </si>
  <si>
    <t>A159880</t>
  </si>
  <si>
    <t>A159885</t>
  </si>
  <si>
    <t>A159886</t>
  </si>
  <si>
    <t>A159907</t>
  </si>
  <si>
    <t>A159908</t>
  </si>
  <si>
    <t>A159923</t>
  </si>
  <si>
    <t>A159927</t>
  </si>
  <si>
    <t>A159928</t>
  </si>
  <si>
    <t>A159943</t>
  </si>
  <si>
    <t>A159944</t>
  </si>
  <si>
    <t>A159946</t>
  </si>
  <si>
    <t>A159952</t>
  </si>
  <si>
    <t>A159955</t>
  </si>
  <si>
    <t>A159957</t>
  </si>
  <si>
    <t>A159979</t>
  </si>
  <si>
    <t>A159986</t>
  </si>
  <si>
    <t>A159996</t>
  </si>
  <si>
    <t>A159997</t>
  </si>
  <si>
    <t>A160004</t>
  </si>
  <si>
    <t>A160005</t>
  </si>
  <si>
    <t>A160018</t>
  </si>
  <si>
    <t>A160023</t>
  </si>
  <si>
    <t>A160031</t>
  </si>
  <si>
    <t>A160034</t>
  </si>
  <si>
    <t>A160038</t>
  </si>
  <si>
    <t>A160040</t>
  </si>
  <si>
    <t>A160047</t>
  </si>
  <si>
    <t>A160049</t>
  </si>
  <si>
    <t>A160052</t>
  </si>
  <si>
    <t>A160060</t>
  </si>
  <si>
    <t>A160062</t>
  </si>
  <si>
    <t>A160064</t>
  </si>
  <si>
    <t>A160066</t>
  </si>
  <si>
    <t>A160070</t>
  </si>
  <si>
    <t>A160072</t>
  </si>
  <si>
    <t>A160073</t>
  </si>
  <si>
    <t>A160075</t>
  </si>
  <si>
    <t>A160077</t>
  </si>
  <si>
    <t>A160078</t>
  </si>
  <si>
    <t>A160079</t>
  </si>
  <si>
    <t>A160081</t>
  </si>
  <si>
    <t>A160082</t>
  </si>
  <si>
    <t>A160083</t>
  </si>
  <si>
    <t>A160085</t>
  </si>
  <si>
    <t>A160101</t>
  </si>
  <si>
    <t>A160103</t>
  </si>
  <si>
    <t>A160104</t>
  </si>
  <si>
    <t>A160110</t>
  </si>
  <si>
    <t>A160125</t>
  </si>
  <si>
    <t>A160129</t>
  </si>
  <si>
    <t>A160130</t>
  </si>
  <si>
    <t>A160134</t>
  </si>
  <si>
    <t>A160139</t>
  </si>
  <si>
    <t>A160149</t>
  </si>
  <si>
    <t>A160164</t>
  </si>
  <si>
    <t>A160168</t>
  </si>
  <si>
    <t>A160170</t>
  </si>
  <si>
    <t>A160173</t>
  </si>
  <si>
    <t>A160175</t>
  </si>
  <si>
    <t>A160177</t>
  </si>
  <si>
    <t>A160181</t>
  </si>
  <si>
    <t>A160187</t>
  </si>
  <si>
    <t>A160191</t>
  </si>
  <si>
    <t>A160193</t>
  </si>
  <si>
    <t>A160196</t>
  </si>
  <si>
    <t>A160199</t>
  </si>
  <si>
    <t>A160207</t>
  </si>
  <si>
    <t>A160216</t>
  </si>
  <si>
    <t>A160219</t>
  </si>
  <si>
    <t>A160221</t>
  </si>
  <si>
    <t>A160223</t>
  </si>
  <si>
    <t>A160241</t>
  </si>
  <si>
    <t>A160243</t>
  </si>
  <si>
    <t>A160244</t>
  </si>
  <si>
    <t>A160252</t>
  </si>
  <si>
    <t>A160254</t>
  </si>
  <si>
    <t>A160267</t>
  </si>
  <si>
    <t>A160269</t>
  </si>
  <si>
    <t>A160271</t>
  </si>
  <si>
    <t>A160285</t>
  </si>
  <si>
    <t>A160291</t>
  </si>
  <si>
    <t>A160293</t>
  </si>
  <si>
    <t>A160294</t>
  </si>
  <si>
    <t>A160304</t>
  </si>
  <si>
    <t>A160306</t>
  </si>
  <si>
    <t>A160307</t>
  </si>
  <si>
    <t>A160316</t>
  </si>
  <si>
    <t>A160319</t>
  </si>
  <si>
    <t>A160325</t>
  </si>
  <si>
    <t>A160328</t>
  </si>
  <si>
    <t>A160375</t>
  </si>
  <si>
    <t>A160376</t>
  </si>
  <si>
    <t>A160378</t>
  </si>
  <si>
    <t>A160380</t>
  </si>
  <si>
    <t>A160385</t>
  </si>
  <si>
    <t>A160389</t>
  </si>
  <si>
    <t>A160390</t>
  </si>
  <si>
    <t>A160394</t>
  </si>
  <si>
    <t>A160398</t>
  </si>
  <si>
    <t>A160399</t>
  </si>
  <si>
    <t>A160417</t>
  </si>
  <si>
    <t>A160419</t>
  </si>
  <si>
    <t>A160422</t>
  </si>
  <si>
    <t>A160428</t>
  </si>
  <si>
    <t>A160431</t>
  </si>
  <si>
    <t>A160434</t>
  </si>
  <si>
    <t>A160440</t>
  </si>
  <si>
    <t>A160460</t>
  </si>
  <si>
    <t>A160461</t>
  </si>
  <si>
    <t>A160466</t>
  </si>
  <si>
    <t>A160477</t>
  </si>
  <si>
    <t>A160478</t>
  </si>
  <si>
    <t>A160479</t>
  </si>
  <si>
    <t>A160484</t>
  </si>
  <si>
    <t>A160493</t>
  </si>
  <si>
    <t>A160499</t>
  </si>
  <si>
    <t>A160500</t>
  </si>
  <si>
    <t>A160505</t>
  </si>
  <si>
    <t>A160509</t>
  </si>
  <si>
    <t>A160512</t>
  </si>
  <si>
    <t>A160527</t>
  </si>
  <si>
    <t>A160557</t>
  </si>
  <si>
    <t>A160558</t>
  </si>
  <si>
    <t>A160561</t>
  </si>
  <si>
    <t>A160569</t>
  </si>
  <si>
    <t>A160572</t>
  </si>
  <si>
    <t>A160576</t>
  </si>
  <si>
    <t>A160581</t>
  </si>
  <si>
    <t>A160584</t>
  </si>
  <si>
    <t>A160585</t>
  </si>
  <si>
    <t>A160588</t>
  </si>
  <si>
    <t>A160609</t>
  </si>
  <si>
    <t>A160610</t>
  </si>
  <si>
    <t>A160621</t>
  </si>
  <si>
    <t>A160626</t>
  </si>
  <si>
    <t>A160629</t>
  </si>
  <si>
    <t>A160632</t>
  </si>
  <si>
    <t>A160635</t>
  </si>
  <si>
    <t>A160653</t>
  </si>
  <si>
    <t>A160654</t>
  </si>
  <si>
    <t>A160663</t>
  </si>
  <si>
    <t>A160665</t>
  </si>
  <si>
    <t>A160676</t>
  </si>
  <si>
    <t>A160683</t>
  </si>
  <si>
    <t>A160685</t>
  </si>
  <si>
    <t>A160693</t>
  </si>
  <si>
    <t>A160699</t>
  </si>
  <si>
    <t>A160712</t>
  </si>
  <si>
    <t>A160718</t>
  </si>
  <si>
    <t>A160728</t>
  </si>
  <si>
    <t>A160733</t>
  </si>
  <si>
    <t>A160735</t>
  </si>
  <si>
    <t>A160747</t>
  </si>
  <si>
    <t>A160749</t>
  </si>
  <si>
    <t>A160752</t>
  </si>
  <si>
    <t>A160755</t>
  </si>
  <si>
    <t>A160770</t>
  </si>
  <si>
    <t>A160786</t>
  </si>
  <si>
    <t>A160792</t>
  </si>
  <si>
    <t>A160795</t>
  </si>
  <si>
    <t>A160800</t>
  </si>
  <si>
    <t>A160804</t>
  </si>
  <si>
    <t>A160806</t>
  </si>
  <si>
    <t>A160811</t>
  </si>
  <si>
    <t>A160814</t>
  </si>
  <si>
    <t>A160817</t>
  </si>
  <si>
    <t>A160819</t>
  </si>
  <si>
    <t>A160820</t>
  </si>
  <si>
    <t>A160827</t>
  </si>
  <si>
    <t>A160842</t>
  </si>
  <si>
    <t>A160847</t>
  </si>
  <si>
    <t>A160857</t>
  </si>
  <si>
    <t>A160864</t>
  </si>
  <si>
    <t>A160866</t>
  </si>
  <si>
    <t>A160869</t>
  </si>
  <si>
    <t>A160870</t>
  </si>
  <si>
    <t>A160893</t>
  </si>
  <si>
    <t>A160902</t>
  </si>
  <si>
    <t>A160908</t>
  </si>
  <si>
    <t>A160913</t>
  </si>
  <si>
    <t>A160914</t>
  </si>
  <si>
    <t>A160918</t>
  </si>
  <si>
    <t>A160938</t>
  </si>
  <si>
    <t>A160941</t>
  </si>
  <si>
    <t>A160950</t>
  </si>
  <si>
    <t>A160953</t>
  </si>
  <si>
    <t>A160956</t>
  </si>
  <si>
    <t>A160966</t>
  </si>
  <si>
    <t>A160979</t>
  </si>
  <si>
    <t>A160984</t>
  </si>
  <si>
    <t>A160985</t>
  </si>
  <si>
    <t>A160991</t>
  </si>
  <si>
    <t>A161002</t>
  </si>
  <si>
    <t>A161010</t>
  </si>
  <si>
    <t>A161031</t>
  </si>
  <si>
    <t>A161066</t>
  </si>
  <si>
    <t>A161091</t>
  </si>
  <si>
    <t>A161121</t>
  </si>
  <si>
    <t>A161122</t>
  </si>
  <si>
    <t>A161132</t>
  </si>
  <si>
    <t>A161134</t>
  </si>
  <si>
    <t>A161136</t>
  </si>
  <si>
    <t>A161140</t>
  </si>
  <si>
    <t>A161174</t>
  </si>
  <si>
    <t>A161206</t>
  </si>
  <si>
    <t>A161213</t>
  </si>
  <si>
    <t>A161221</t>
  </si>
  <si>
    <t>A161233</t>
  </si>
  <si>
    <t>A161251</t>
  </si>
  <si>
    <t>A161332</t>
  </si>
  <si>
    <t>OneSource Buy116</t>
  </si>
  <si>
    <t>Outstanding Receivables</t>
  </si>
  <si>
    <t>OneSource Buy118</t>
  </si>
  <si>
    <t>SIM Batch 1</t>
  </si>
  <si>
    <t>Partial</t>
  </si>
  <si>
    <t>S-1/MF</t>
  </si>
  <si>
    <t>S-1/MF 3</t>
  </si>
  <si>
    <t>S-1/EB</t>
  </si>
  <si>
    <t>S-1/EB 71</t>
  </si>
  <si>
    <t>S-1/OS</t>
  </si>
  <si>
    <t>S-1/OS 90</t>
  </si>
  <si>
    <t>S-1/OS 116</t>
  </si>
  <si>
    <t>S-1/OS 118</t>
  </si>
  <si>
    <t>S-1/OS 97</t>
  </si>
  <si>
    <t>OSD Buy 116</t>
  </si>
  <si>
    <t>OSD Buy 118</t>
  </si>
  <si>
    <t>TECUMSEH - MR II Fund</t>
  </si>
  <si>
    <t>A101843</t>
  </si>
  <si>
    <t>A102969</t>
  </si>
  <si>
    <t>A103173</t>
  </si>
  <si>
    <t>A104518</t>
  </si>
  <si>
    <t>A104809</t>
  </si>
  <si>
    <t>A97150</t>
  </si>
  <si>
    <t>3.28 (1)</t>
  </si>
  <si>
    <t>A107171</t>
  </si>
  <si>
    <t>A111036</t>
  </si>
  <si>
    <t>A112781</t>
  </si>
  <si>
    <t>A113543</t>
  </si>
  <si>
    <t>A113710</t>
  </si>
  <si>
    <t>A113718</t>
  </si>
  <si>
    <t>A113872</t>
  </si>
  <si>
    <t>A113974</t>
  </si>
  <si>
    <t>A114448</t>
  </si>
  <si>
    <t>A114561</t>
  </si>
  <si>
    <t>A114613</t>
  </si>
  <si>
    <t>A114625</t>
  </si>
  <si>
    <t>A115115</t>
  </si>
  <si>
    <t>A115951</t>
  </si>
  <si>
    <t>3.28 (2)</t>
  </si>
  <si>
    <t>S-1/OS 3.28 (1)</t>
  </si>
  <si>
    <t>S-1/OS 3.28 (2)</t>
  </si>
  <si>
    <t>SoCal Batch 15.1</t>
  </si>
  <si>
    <t>SoCal Batch 15.2</t>
  </si>
  <si>
    <t>SoCal Batch 15.3</t>
  </si>
  <si>
    <t>OSD Buy 74</t>
  </si>
  <si>
    <t>10213539-052</t>
  </si>
  <si>
    <t>A162378</t>
  </si>
  <si>
    <t>A162097</t>
  </si>
  <si>
    <t>A161144</t>
  </si>
  <si>
    <t>A161980</t>
  </si>
  <si>
    <t>A161004</t>
  </si>
  <si>
    <t>A160123</t>
  </si>
  <si>
    <t>A160118</t>
  </si>
  <si>
    <t>A154022</t>
  </si>
  <si>
    <t>A162231</t>
  </si>
  <si>
    <t>AB949-472297-99</t>
  </si>
  <si>
    <t>OSD Buy 86</t>
  </si>
  <si>
    <t>A149818</t>
  </si>
  <si>
    <t>A151704</t>
  </si>
  <si>
    <t>A161807</t>
  </si>
  <si>
    <t>A161806</t>
  </si>
  <si>
    <t>A162400</t>
  </si>
  <si>
    <t>A159139</t>
  </si>
  <si>
    <t>A162028</t>
  </si>
  <si>
    <t>A161198</t>
  </si>
  <si>
    <t>A157337</t>
  </si>
  <si>
    <t>A161954</t>
  </si>
  <si>
    <t>A161999</t>
  </si>
  <si>
    <t>A162522</t>
  </si>
  <si>
    <t>A160601</t>
  </si>
  <si>
    <t>A162179</t>
  </si>
  <si>
    <t>A162792</t>
  </si>
  <si>
    <t>A161694</t>
  </si>
  <si>
    <t>A161161</t>
  </si>
  <si>
    <t>A161758</t>
  </si>
  <si>
    <t>A161823</t>
  </si>
  <si>
    <t>A161843</t>
  </si>
  <si>
    <t>A161093</t>
  </si>
  <si>
    <t>A162332</t>
  </si>
  <si>
    <t>A158635</t>
  </si>
  <si>
    <t>A161278</t>
  </si>
  <si>
    <t>A160681</t>
  </si>
  <si>
    <t>A103089</t>
  </si>
  <si>
    <t>A114785</t>
  </si>
  <si>
    <t>A115263</t>
  </si>
  <si>
    <t>A132311</t>
  </si>
  <si>
    <t>A140554</t>
  </si>
  <si>
    <t>A147903</t>
  </si>
  <si>
    <t>A157417</t>
  </si>
  <si>
    <t>A157526</t>
  </si>
  <si>
    <t>A158802</t>
  </si>
  <si>
    <t>A159162</t>
  </si>
  <si>
    <t>A159164</t>
  </si>
  <si>
    <t>A159962</t>
  </si>
  <si>
    <t>A160096</t>
  </si>
  <si>
    <t>A161111</t>
  </si>
  <si>
    <t>A161201</t>
  </si>
  <si>
    <t>A161242</t>
  </si>
  <si>
    <t>A161243</t>
  </si>
  <si>
    <t>A161249</t>
  </si>
  <si>
    <t>A161289</t>
  </si>
  <si>
    <t>A161422</t>
  </si>
  <si>
    <t>A161575</t>
  </si>
  <si>
    <t>A161698</t>
  </si>
  <si>
    <t>A161763</t>
  </si>
  <si>
    <t>A161821</t>
  </si>
  <si>
    <t>A161856</t>
  </si>
  <si>
    <t>A161961</t>
  </si>
  <si>
    <t>A162183</t>
  </si>
  <si>
    <t>A162208</t>
  </si>
  <si>
    <t>A162362</t>
  </si>
  <si>
    <t>A162421</t>
  </si>
  <si>
    <t>A162771</t>
  </si>
  <si>
    <t>A162794</t>
  </si>
  <si>
    <t>A162473</t>
  </si>
  <si>
    <t>A161938</t>
  </si>
  <si>
    <t>A119869</t>
  </si>
  <si>
    <t>A154468</t>
  </si>
  <si>
    <t>A156877</t>
  </si>
  <si>
    <t>A157380</t>
  </si>
  <si>
    <t>A158214</t>
  </si>
  <si>
    <t>A159026</t>
  </si>
  <si>
    <t>A159178</t>
  </si>
  <si>
    <t>A159596</t>
  </si>
  <si>
    <t>A160510</t>
  </si>
  <si>
    <t>A160721</t>
  </si>
  <si>
    <t>A160758</t>
  </si>
  <si>
    <t>A160840</t>
  </si>
  <si>
    <t>A160860</t>
  </si>
  <si>
    <t>A160861</t>
  </si>
  <si>
    <t>A160987</t>
  </si>
  <si>
    <t>A161009</t>
  </si>
  <si>
    <t>A161033</t>
  </si>
  <si>
    <t>A161257</t>
  </si>
  <si>
    <t>A161293</t>
  </si>
  <si>
    <t>A161310</t>
  </si>
  <si>
    <t>A161321</t>
  </si>
  <si>
    <t>A161323</t>
  </si>
  <si>
    <t>A161443</t>
  </si>
  <si>
    <t>A161452</t>
  </si>
  <si>
    <t>A161455</t>
  </si>
  <si>
    <t>A161471</t>
  </si>
  <si>
    <t>A161618</t>
  </si>
  <si>
    <t>A161646</t>
  </si>
  <si>
    <t>A161693</t>
  </si>
  <si>
    <t>A161697</t>
  </si>
  <si>
    <t>A161704</t>
  </si>
  <si>
    <t>A161707</t>
  </si>
  <si>
    <t>A161725</t>
  </si>
  <si>
    <t>A161732</t>
  </si>
  <si>
    <t>A161743</t>
  </si>
  <si>
    <t>A161782</t>
  </si>
  <si>
    <t>A161784</t>
  </si>
  <si>
    <t>A161795</t>
  </si>
  <si>
    <t>A161802</t>
  </si>
  <si>
    <t>A161874</t>
  </si>
  <si>
    <t>A161878</t>
  </si>
  <si>
    <t>A161910</t>
  </si>
  <si>
    <t>A161915</t>
  </si>
  <si>
    <t>A161953</t>
  </si>
  <si>
    <t>A161957</t>
  </si>
  <si>
    <t>A162008</t>
  </si>
  <si>
    <t>A162015</t>
  </si>
  <si>
    <t>A162017</t>
  </si>
  <si>
    <t>A162130</t>
  </si>
  <si>
    <t>A162143</t>
  </si>
  <si>
    <t>A162205</t>
  </si>
  <si>
    <t>A162221</t>
  </si>
  <si>
    <t>A162289</t>
  </si>
  <si>
    <t>A162299</t>
  </si>
  <si>
    <t>A162303</t>
  </si>
  <si>
    <t>A162305</t>
  </si>
  <si>
    <t>A162351</t>
  </si>
  <si>
    <t>A162357</t>
  </si>
  <si>
    <t>A162391</t>
  </si>
  <si>
    <t>A162402</t>
  </si>
  <si>
    <t>A162411</t>
  </si>
  <si>
    <t>A162428</t>
  </si>
  <si>
    <t>A162433</t>
  </si>
  <si>
    <t>A162455</t>
  </si>
  <si>
    <t>A162515</t>
  </si>
  <si>
    <t>A162566</t>
  </si>
  <si>
    <t>A162567</t>
  </si>
  <si>
    <t>A162586</t>
  </si>
  <si>
    <t>A162595</t>
  </si>
  <si>
    <t>A162599</t>
  </si>
  <si>
    <t>A162703</t>
  </si>
  <si>
    <t>A162900</t>
  </si>
  <si>
    <t>A99823</t>
  </si>
  <si>
    <t>A143116</t>
  </si>
  <si>
    <t>A151113</t>
  </si>
  <si>
    <t>A153601</t>
  </si>
  <si>
    <t>A156500</t>
  </si>
  <si>
    <t>A159053</t>
  </si>
  <si>
    <t>A159100</t>
  </si>
  <si>
    <t>A159976</t>
  </si>
  <si>
    <t>A161410</t>
  </si>
  <si>
    <t>A161756</t>
  </si>
  <si>
    <t>A161956</t>
  </si>
  <si>
    <t>A161344</t>
  </si>
  <si>
    <t>A162041</t>
  </si>
  <si>
    <t>A162058</t>
  </si>
  <si>
    <t>A162419</t>
  </si>
  <si>
    <t>A162201</t>
  </si>
  <si>
    <t>A160386</t>
  </si>
  <si>
    <t>A161685</t>
  </si>
  <si>
    <t>A162448</t>
  </si>
  <si>
    <t>A162596</t>
  </si>
  <si>
    <t>A161695</t>
  </si>
  <si>
    <t>A162590</t>
  </si>
  <si>
    <t>A162425</t>
  </si>
  <si>
    <t>A100484</t>
  </si>
  <si>
    <t>A103873</t>
  </si>
  <si>
    <t>A104630</t>
  </si>
  <si>
    <t>A110708</t>
  </si>
  <si>
    <t>A110713</t>
  </si>
  <si>
    <t>A111580</t>
  </si>
  <si>
    <t>A127554</t>
  </si>
  <si>
    <t>A137143</t>
  </si>
  <si>
    <t>A138499</t>
  </si>
  <si>
    <t>A141391</t>
  </si>
  <si>
    <t>A143722</t>
  </si>
  <si>
    <t>A144081</t>
  </si>
  <si>
    <t>A146669</t>
  </si>
  <si>
    <t>A147638</t>
  </si>
  <si>
    <t>A147844</t>
  </si>
  <si>
    <t>A147948</t>
  </si>
  <si>
    <t>A148254</t>
  </si>
  <si>
    <t>A148401</t>
  </si>
  <si>
    <t>A149840</t>
  </si>
  <si>
    <t>A151527</t>
  </si>
  <si>
    <t>A151929</t>
  </si>
  <si>
    <t>A152065</t>
  </si>
  <si>
    <t>A152149</t>
  </si>
  <si>
    <t>A153091</t>
  </si>
  <si>
    <t>A153142</t>
  </si>
  <si>
    <t>A153427</t>
  </si>
  <si>
    <t>A153926</t>
  </si>
  <si>
    <t>A154574</t>
  </si>
  <si>
    <t>A154716</t>
  </si>
  <si>
    <t>A154967</t>
  </si>
  <si>
    <t>A155255</t>
  </si>
  <si>
    <t>A155277</t>
  </si>
  <si>
    <t>A155324</t>
  </si>
  <si>
    <t>A155577</t>
  </si>
  <si>
    <t>A155942</t>
  </si>
  <si>
    <t>A155981</t>
  </si>
  <si>
    <t>A156526</t>
  </si>
  <si>
    <t>A157017</t>
  </si>
  <si>
    <t>A157132</t>
  </si>
  <si>
    <t>A157363</t>
  </si>
  <si>
    <t>A157636</t>
  </si>
  <si>
    <t>A157671</t>
  </si>
  <si>
    <t>A157942</t>
  </si>
  <si>
    <t>A157978</t>
  </si>
  <si>
    <t>A158008</t>
  </si>
  <si>
    <t>A158123</t>
  </si>
  <si>
    <t>A158190</t>
  </si>
  <si>
    <t>A158198</t>
  </si>
  <si>
    <t>A158344</t>
  </si>
  <si>
    <t>A158507</t>
  </si>
  <si>
    <t>A158833</t>
  </si>
  <si>
    <t>A158869</t>
  </si>
  <si>
    <t>A158922</t>
  </si>
  <si>
    <t>A159112</t>
  </si>
  <si>
    <t>A159317</t>
  </si>
  <si>
    <t>A159323</t>
  </si>
  <si>
    <t>A159394</t>
  </si>
  <si>
    <t>A159416</t>
  </si>
  <si>
    <t>A159426</t>
  </si>
  <si>
    <t>A159439</t>
  </si>
  <si>
    <t>A159540</t>
  </si>
  <si>
    <t>A159678</t>
  </si>
  <si>
    <t>A159683</t>
  </si>
  <si>
    <t>A159736</t>
  </si>
  <si>
    <t>A159990</t>
  </si>
  <si>
    <t>A160094</t>
  </si>
  <si>
    <t>A160108</t>
  </si>
  <si>
    <t>A160117</t>
  </si>
  <si>
    <t>A160159</t>
  </si>
  <si>
    <t>A160183</t>
  </si>
  <si>
    <t>A160411</t>
  </si>
  <si>
    <t>A160418</t>
  </si>
  <si>
    <t>A160497</t>
  </si>
  <si>
    <t>A160517</t>
  </si>
  <si>
    <t>A160603</t>
  </si>
  <si>
    <t>A160604</t>
  </si>
  <si>
    <t>A160641</t>
  </si>
  <si>
    <t>A160655</t>
  </si>
  <si>
    <t>A160658</t>
  </si>
  <si>
    <t>A160661</t>
  </si>
  <si>
    <t>A160696</t>
  </si>
  <si>
    <t>A160711</t>
  </si>
  <si>
    <t>A160760</t>
  </si>
  <si>
    <t>A160803</t>
  </si>
  <si>
    <t>A160846</t>
  </si>
  <si>
    <t>A160886</t>
  </si>
  <si>
    <t>A160920</t>
  </si>
  <si>
    <t>A160923</t>
  </si>
  <si>
    <t>A160940</t>
  </si>
  <si>
    <t>A160945</t>
  </si>
  <si>
    <t>A160948</t>
  </si>
  <si>
    <t>A160980</t>
  </si>
  <si>
    <t>A160997</t>
  </si>
  <si>
    <t>A161000</t>
  </si>
  <si>
    <t>A161008</t>
  </si>
  <si>
    <t>A161011</t>
  </si>
  <si>
    <t>A161023</t>
  </si>
  <si>
    <t>A161027</t>
  </si>
  <si>
    <t>A161050</t>
  </si>
  <si>
    <t>A161105</t>
  </si>
  <si>
    <t>A161118</t>
  </si>
  <si>
    <t>A161130</t>
  </si>
  <si>
    <t>A161139</t>
  </si>
  <si>
    <t>A161151</t>
  </si>
  <si>
    <t>A161152</t>
  </si>
  <si>
    <t>A161159</t>
  </si>
  <si>
    <t>A161238</t>
  </si>
  <si>
    <t>A161258</t>
  </si>
  <si>
    <t>A161274</t>
  </si>
  <si>
    <t>A161286</t>
  </si>
  <si>
    <t>A161299</t>
  </si>
  <si>
    <t>A161302</t>
  </si>
  <si>
    <t>A161303</t>
  </si>
  <si>
    <t>A161312</t>
  </si>
  <si>
    <t>A161318</t>
  </si>
  <si>
    <t>A161328</t>
  </si>
  <si>
    <t>A161351</t>
  </si>
  <si>
    <t>A161374</t>
  </si>
  <si>
    <t>A161382</t>
  </si>
  <si>
    <t>A161412</t>
  </si>
  <si>
    <t>A161440</t>
  </si>
  <si>
    <t>A161468</t>
  </si>
  <si>
    <t>A161475</t>
  </si>
  <si>
    <t>A161488</t>
  </si>
  <si>
    <t>A161495</t>
  </si>
  <si>
    <t>A161504</t>
  </si>
  <si>
    <t>A161505</t>
  </si>
  <si>
    <t>A161511</t>
  </si>
  <si>
    <t>A161512</t>
  </si>
  <si>
    <t>A161514</t>
  </si>
  <si>
    <t>A161518</t>
  </si>
  <si>
    <t>A161530</t>
  </si>
  <si>
    <t>A161541</t>
  </si>
  <si>
    <t>A161546</t>
  </si>
  <si>
    <t>A161552</t>
  </si>
  <si>
    <t>A161554</t>
  </si>
  <si>
    <t>A161555</t>
  </si>
  <si>
    <t>A161561</t>
  </si>
  <si>
    <t>A161570</t>
  </si>
  <si>
    <t>A161579</t>
  </si>
  <si>
    <t>A161584</t>
  </si>
  <si>
    <t>A161597</t>
  </si>
  <si>
    <t>A161614</t>
  </si>
  <si>
    <t>A161619</t>
  </si>
  <si>
    <t>A161623</t>
  </si>
  <si>
    <t>A161639</t>
  </si>
  <si>
    <t>A161645</t>
  </si>
  <si>
    <t>A161649</t>
  </si>
  <si>
    <t>A161654</t>
  </si>
  <si>
    <t>A161677</t>
  </si>
  <si>
    <t>A161678</t>
  </si>
  <si>
    <t>A161679</t>
  </si>
  <si>
    <t>A161692</t>
  </si>
  <si>
    <t>A161706</t>
  </si>
  <si>
    <t>A161712</t>
  </si>
  <si>
    <t>A161714</t>
  </si>
  <si>
    <t>A161726</t>
  </si>
  <si>
    <t>A161730</t>
  </si>
  <si>
    <t>A161734</t>
  </si>
  <si>
    <t>A161735</t>
  </si>
  <si>
    <t>A161737</t>
  </si>
  <si>
    <t>A161739</t>
  </si>
  <si>
    <t>A161746</t>
  </si>
  <si>
    <t>A161747</t>
  </si>
  <si>
    <t>A161748</t>
  </si>
  <si>
    <t>A161757</t>
  </si>
  <si>
    <t>A161768</t>
  </si>
  <si>
    <t>A161774</t>
  </si>
  <si>
    <t>A161779</t>
  </si>
  <si>
    <t>A161790</t>
  </si>
  <si>
    <t>A161794</t>
  </si>
  <si>
    <t>A161808</t>
  </si>
  <si>
    <t>A161814</t>
  </si>
  <si>
    <t>A161818</t>
  </si>
  <si>
    <t>A161819</t>
  </si>
  <si>
    <t>A161822</t>
  </si>
  <si>
    <t>A161824</t>
  </si>
  <si>
    <t>A161825</t>
  </si>
  <si>
    <t>A161835</t>
  </si>
  <si>
    <t>A161839</t>
  </si>
  <si>
    <t>A161842</t>
  </si>
  <si>
    <t>A161845</t>
  </si>
  <si>
    <t>A161853</t>
  </si>
  <si>
    <t>A161865</t>
  </si>
  <si>
    <t>A161866</t>
  </si>
  <si>
    <t>A161887</t>
  </si>
  <si>
    <t>A161888</t>
  </si>
  <si>
    <t>A161889</t>
  </si>
  <si>
    <t>A161890</t>
  </si>
  <si>
    <t>A161891</t>
  </si>
  <si>
    <t>A161892</t>
  </si>
  <si>
    <t>A161893</t>
  </si>
  <si>
    <t>A161894</t>
  </si>
  <si>
    <t>A161895</t>
  </si>
  <si>
    <t>A161913</t>
  </si>
  <si>
    <t>A161919</t>
  </si>
  <si>
    <t>A161935</t>
  </si>
  <si>
    <t>A161937</t>
  </si>
  <si>
    <t>A161939</t>
  </si>
  <si>
    <t>A161944</t>
  </si>
  <si>
    <t>A161965</t>
  </si>
  <si>
    <t>A161967</t>
  </si>
  <si>
    <t>A161969</t>
  </si>
  <si>
    <t>A161972</t>
  </si>
  <si>
    <t>A161973</t>
  </si>
  <si>
    <t>A161976</t>
  </si>
  <si>
    <t>A161979</t>
  </si>
  <si>
    <t>A161983</t>
  </si>
  <si>
    <t>A161987</t>
  </si>
  <si>
    <t>A161993</t>
  </si>
  <si>
    <t>A161995</t>
  </si>
  <si>
    <t>A161997</t>
  </si>
  <si>
    <t>A161998</t>
  </si>
  <si>
    <t>A162016</t>
  </si>
  <si>
    <t>A162018</t>
  </si>
  <si>
    <t>A162019</t>
  </si>
  <si>
    <t>A162020</t>
  </si>
  <si>
    <t>A162023</t>
  </si>
  <si>
    <t>A162024</t>
  </si>
  <si>
    <t>A162025</t>
  </si>
  <si>
    <t>A162027</t>
  </si>
  <si>
    <t>A162033</t>
  </si>
  <si>
    <t>A162038</t>
  </si>
  <si>
    <t>A162039</t>
  </si>
  <si>
    <t>A162042</t>
  </si>
  <si>
    <t>A162048</t>
  </si>
  <si>
    <t>A162055</t>
  </si>
  <si>
    <t>A162061</t>
  </si>
  <si>
    <t>A162062</t>
  </si>
  <si>
    <t>A162064</t>
  </si>
  <si>
    <t>A162067</t>
  </si>
  <si>
    <t>A162069</t>
  </si>
  <si>
    <t>A162074</t>
  </si>
  <si>
    <t>A162077</t>
  </si>
  <si>
    <t>A162085</t>
  </si>
  <si>
    <t>A162088</t>
  </si>
  <si>
    <t>A162099</t>
  </si>
  <si>
    <t>A162101</t>
  </si>
  <si>
    <t>A162102</t>
  </si>
  <si>
    <t>A162107</t>
  </si>
  <si>
    <t>A162123</t>
  </si>
  <si>
    <t>A162124</t>
  </si>
  <si>
    <t>A162129</t>
  </si>
  <si>
    <t>A162134</t>
  </si>
  <si>
    <t>A162141</t>
  </si>
  <si>
    <t>A162146</t>
  </si>
  <si>
    <t>A162147</t>
  </si>
  <si>
    <t>A162148</t>
  </si>
  <si>
    <t>A162150</t>
  </si>
  <si>
    <t>A162166</t>
  </si>
  <si>
    <t>A162187</t>
  </si>
  <si>
    <t>A162193</t>
  </si>
  <si>
    <t>A162196</t>
  </si>
  <si>
    <t>A162197</t>
  </si>
  <si>
    <t>A162210</t>
  </si>
  <si>
    <t>A162212</t>
  </si>
  <si>
    <t>A162215</t>
  </si>
  <si>
    <t>A162216</t>
  </si>
  <si>
    <t>A162264</t>
  </si>
  <si>
    <t>A162294</t>
  </si>
  <si>
    <t>A162308</t>
  </si>
  <si>
    <t>A162310</t>
  </si>
  <si>
    <t>A162318</t>
  </si>
  <si>
    <t>A162319</t>
  </si>
  <si>
    <t>A162320</t>
  </si>
  <si>
    <t>A162322</t>
  </si>
  <si>
    <t>A162334</t>
  </si>
  <si>
    <t>A162341</t>
  </si>
  <si>
    <t>A162345</t>
  </si>
  <si>
    <t>A162350</t>
  </si>
  <si>
    <t>A162355</t>
  </si>
  <si>
    <t>A162356</t>
  </si>
  <si>
    <t>A162359</t>
  </si>
  <si>
    <t>A162372</t>
  </si>
  <si>
    <t>A162373</t>
  </si>
  <si>
    <t>A162375</t>
  </si>
  <si>
    <t>A162380</t>
  </si>
  <si>
    <t>A162384</t>
  </si>
  <si>
    <t>A162387</t>
  </si>
  <si>
    <t>A162390</t>
  </si>
  <si>
    <t>A162392</t>
  </si>
  <si>
    <t>A162396</t>
  </si>
  <si>
    <t>A162397</t>
  </si>
  <si>
    <t>A162401</t>
  </si>
  <si>
    <t>A162405</t>
  </si>
  <si>
    <t>A162406</t>
  </si>
  <si>
    <t>A162409</t>
  </si>
  <si>
    <t>A162415</t>
  </si>
  <si>
    <t>A162417</t>
  </si>
  <si>
    <t>A162420</t>
  </si>
  <si>
    <t>A162431</t>
  </si>
  <si>
    <t>A162435</t>
  </si>
  <si>
    <t>A162454</t>
  </si>
  <si>
    <t>A162459</t>
  </si>
  <si>
    <t>A162462</t>
  </si>
  <si>
    <t>A162465</t>
  </si>
  <si>
    <t>A162480</t>
  </si>
  <si>
    <t>A162486</t>
  </si>
  <si>
    <t>A162487</t>
  </si>
  <si>
    <t>A162493</t>
  </si>
  <si>
    <t>A162494</t>
  </si>
  <si>
    <t>A162495</t>
  </si>
  <si>
    <t>A162499</t>
  </si>
  <si>
    <t>A162500</t>
  </si>
  <si>
    <t>A162501</t>
  </si>
  <si>
    <t>A162502</t>
  </si>
  <si>
    <t>A162503</t>
  </si>
  <si>
    <t>A162523</t>
  </si>
  <si>
    <t>A162527</t>
  </si>
  <si>
    <t>A162532</t>
  </si>
  <si>
    <t>A162541</t>
  </si>
  <si>
    <t>A162543</t>
  </si>
  <si>
    <t>A162558</t>
  </si>
  <si>
    <t>A162561</t>
  </si>
  <si>
    <t>A162562</t>
  </si>
  <si>
    <t>A162565</t>
  </si>
  <si>
    <t>A162571</t>
  </si>
  <si>
    <t>A162577</t>
  </si>
  <si>
    <t>A162585</t>
  </si>
  <si>
    <t>A162597</t>
  </si>
  <si>
    <t>A162636</t>
  </si>
  <si>
    <t>A162644</t>
  </si>
  <si>
    <t>A162675</t>
  </si>
  <si>
    <t>A162682</t>
  </si>
  <si>
    <t>A162685</t>
  </si>
  <si>
    <t>A162707</t>
  </si>
  <si>
    <t>A162709</t>
  </si>
  <si>
    <t>A162720</t>
  </si>
  <si>
    <t>A162731</t>
  </si>
  <si>
    <t>A162733</t>
  </si>
  <si>
    <t>A162755</t>
  </si>
  <si>
    <t>A162765</t>
  </si>
  <si>
    <t>A162774</t>
  </si>
  <si>
    <t>A162779</t>
  </si>
  <si>
    <t>A162939</t>
  </si>
  <si>
    <t>A162965</t>
  </si>
  <si>
    <t>A162990</t>
  </si>
  <si>
    <t>033174-GO</t>
  </si>
  <si>
    <t>22-3177978</t>
  </si>
  <si>
    <t>DMA-0253214</t>
  </si>
  <si>
    <t>22-26784563</t>
  </si>
  <si>
    <t>22-26359781</t>
  </si>
  <si>
    <t>ac-100072669984</t>
  </si>
  <si>
    <t>7004328918-1-1</t>
  </si>
  <si>
    <t>AC1000844734</t>
  </si>
  <si>
    <t>AC-1000844734</t>
  </si>
  <si>
    <t>05Z084370</t>
  </si>
  <si>
    <t>22-37Z220P</t>
  </si>
  <si>
    <t>DMA-0253686</t>
  </si>
  <si>
    <t>2242N048N</t>
  </si>
  <si>
    <t>ac-10007788541</t>
  </si>
  <si>
    <t>22-5681975</t>
  </si>
  <si>
    <t>22439894Q</t>
  </si>
  <si>
    <t>DMA-026532</t>
  </si>
  <si>
    <t>DMA0253387</t>
  </si>
  <si>
    <t>Z0759</t>
  </si>
  <si>
    <t>97110 (2UNITS)</t>
  </si>
  <si>
    <t>97112 (2UNITS)</t>
  </si>
  <si>
    <t>97110 (3UNITS)</t>
  </si>
  <si>
    <t>97110- 2UNITS</t>
  </si>
  <si>
    <t>97112- 2UNITS</t>
  </si>
  <si>
    <t>92540- 2UNITS</t>
  </si>
  <si>
    <t>97110-2UNITS</t>
  </si>
  <si>
    <t>97112-2UNITS</t>
  </si>
  <si>
    <t>97112-4UNITS</t>
  </si>
  <si>
    <t>Hardware</t>
  </si>
  <si>
    <t>20552 (2UNITS)</t>
  </si>
  <si>
    <t>20553 (3UNITS)</t>
  </si>
  <si>
    <t>S-1/TI</t>
  </si>
  <si>
    <t>S-1/TI 5</t>
  </si>
  <si>
    <t>ac-1000727275</t>
  </si>
  <si>
    <t>CLM00011740</t>
  </si>
  <si>
    <t>2253W670B</t>
  </si>
  <si>
    <t>85-00429196</t>
  </si>
  <si>
    <t>CLM-00011010</t>
  </si>
  <si>
    <t>28-5062417</t>
  </si>
  <si>
    <t>7004517729-1-1</t>
  </si>
  <si>
    <t>7005289888-1-1</t>
  </si>
  <si>
    <t>CLM11630</t>
  </si>
  <si>
    <t>23-7928393</t>
  </si>
  <si>
    <t>21-9201623</t>
  </si>
  <si>
    <t>7005313698-1-1</t>
  </si>
  <si>
    <t>613268-GO</t>
  </si>
  <si>
    <t>46-22489653</t>
  </si>
  <si>
    <t>DMA-0251226</t>
  </si>
  <si>
    <t>453885-gm</t>
  </si>
  <si>
    <t>CLM-00013591</t>
  </si>
  <si>
    <t>AC-1000736678</t>
  </si>
  <si>
    <t>23-8080612</t>
  </si>
  <si>
    <t>AC-1000745356</t>
  </si>
  <si>
    <t>22Q56545S</t>
  </si>
  <si>
    <t>22-237-1734</t>
  </si>
  <si>
    <t>CLM10941</t>
  </si>
  <si>
    <t>S-1/MF 8</t>
  </si>
  <si>
    <t>Disclaimer: Although we do our best to ensure accuracy we do not guarantee this worksheet to correctly represent every receivable</t>
  </si>
  <si>
    <t>S-1/OS 154</t>
  </si>
  <si>
    <t>A101791</t>
  </si>
  <si>
    <t>A109587</t>
  </si>
  <si>
    <t>A118714</t>
  </si>
  <si>
    <t>A137626</t>
  </si>
  <si>
    <t>A146061</t>
  </si>
  <si>
    <t>A147814</t>
  </si>
  <si>
    <t>A158189</t>
  </si>
  <si>
    <t>A160415</t>
  </si>
  <si>
    <t>A168468</t>
  </si>
  <si>
    <t>A170394</t>
  </si>
  <si>
    <t>A171614</t>
  </si>
  <si>
    <t>A172192</t>
  </si>
  <si>
    <t>A174341</t>
  </si>
  <si>
    <t>A178102</t>
  </si>
  <si>
    <t>A179494</t>
  </si>
  <si>
    <t>A182401</t>
  </si>
  <si>
    <t>A183528</t>
  </si>
  <si>
    <t>A185563</t>
  </si>
  <si>
    <t>A188362</t>
  </si>
  <si>
    <t>A189516</t>
  </si>
  <si>
    <t>A190326</t>
  </si>
  <si>
    <t>A191244</t>
  </si>
  <si>
    <t>A191847</t>
  </si>
  <si>
    <t>A192892</t>
  </si>
  <si>
    <t>A193273</t>
  </si>
  <si>
    <t>A194364</t>
  </si>
  <si>
    <t>A197498</t>
  </si>
  <si>
    <t>A197855</t>
  </si>
  <si>
    <t>A197902</t>
  </si>
  <si>
    <t>A198596</t>
  </si>
  <si>
    <t>A198858</t>
  </si>
  <si>
    <t>A199106</t>
  </si>
  <si>
    <t>A199834</t>
  </si>
  <si>
    <t>A200016</t>
  </si>
  <si>
    <t>A200021</t>
  </si>
  <si>
    <t>A201512</t>
  </si>
  <si>
    <t>A202725</t>
  </si>
  <si>
    <t>A203749</t>
  </si>
  <si>
    <t>A204397</t>
  </si>
  <si>
    <t>A204565</t>
  </si>
  <si>
    <t>A204621</t>
  </si>
  <si>
    <t>A204950</t>
  </si>
  <si>
    <t>A204983</t>
  </si>
  <si>
    <t>A205412</t>
  </si>
  <si>
    <t>A205516</t>
  </si>
  <si>
    <t>A205764</t>
  </si>
  <si>
    <t>A207130</t>
  </si>
  <si>
    <t>A207682</t>
  </si>
  <si>
    <t>A207913</t>
  </si>
  <si>
    <t>A209058</t>
  </si>
  <si>
    <t>A209489</t>
  </si>
  <si>
    <t>A209910</t>
  </si>
  <si>
    <t>A210272</t>
  </si>
  <si>
    <t>A210349</t>
  </si>
  <si>
    <t>A210430</t>
  </si>
  <si>
    <t>A210659</t>
  </si>
  <si>
    <t>A210993</t>
  </si>
  <si>
    <t>A211678</t>
  </si>
  <si>
    <t>A212029</t>
  </si>
  <si>
    <t>A212100</t>
  </si>
  <si>
    <t>A212238</t>
  </si>
  <si>
    <t>A212272</t>
  </si>
  <si>
    <t>A212348</t>
  </si>
  <si>
    <t>A212563</t>
  </si>
  <si>
    <t>A212747</t>
  </si>
  <si>
    <t>A212793</t>
  </si>
  <si>
    <t>A212872</t>
  </si>
  <si>
    <t>A212881</t>
  </si>
  <si>
    <t>A212882</t>
  </si>
  <si>
    <t>A212921</t>
  </si>
  <si>
    <t>A213070</t>
  </si>
  <si>
    <t>A213669</t>
  </si>
  <si>
    <t>A213858</t>
  </si>
  <si>
    <t>A213962</t>
  </si>
  <si>
    <t>A214173</t>
  </si>
  <si>
    <t>A214193</t>
  </si>
  <si>
    <t>A214240</t>
  </si>
  <si>
    <t>A214320</t>
  </si>
  <si>
    <t>A214338</t>
  </si>
  <si>
    <t>A214432</t>
  </si>
  <si>
    <t>A214493</t>
  </si>
  <si>
    <t>A214619</t>
  </si>
  <si>
    <t>A214698</t>
  </si>
  <si>
    <t>A214882</t>
  </si>
  <si>
    <t>A214954</t>
  </si>
  <si>
    <t>A215024</t>
  </si>
  <si>
    <t>A215069</t>
  </si>
  <si>
    <t>A215155</t>
  </si>
  <si>
    <t>A215337</t>
  </si>
  <si>
    <t>A215342</t>
  </si>
  <si>
    <t>A215542</t>
  </si>
  <si>
    <t>A215551</t>
  </si>
  <si>
    <t>A215597</t>
  </si>
  <si>
    <t>A215609</t>
  </si>
  <si>
    <t>A215881</t>
  </si>
  <si>
    <t>A215906</t>
  </si>
  <si>
    <t>A215930</t>
  </si>
  <si>
    <t>A215931</t>
  </si>
  <si>
    <t>A216185</t>
  </si>
  <si>
    <t>A216257</t>
  </si>
  <si>
    <t>A216320</t>
  </si>
  <si>
    <t>A216332</t>
  </si>
  <si>
    <t>A216335</t>
  </si>
  <si>
    <t>A216346</t>
  </si>
  <si>
    <t>A216415</t>
  </si>
  <si>
    <t>A216466</t>
  </si>
  <si>
    <t>A216468</t>
  </si>
  <si>
    <t>A216620</t>
  </si>
  <si>
    <t>A216621</t>
  </si>
  <si>
    <t>A216725</t>
  </si>
  <si>
    <t>A216729</t>
  </si>
  <si>
    <t>A216743</t>
  </si>
  <si>
    <t>A216764</t>
  </si>
  <si>
    <t>A216823</t>
  </si>
  <si>
    <t>A216856</t>
  </si>
  <si>
    <t>A216972</t>
  </si>
  <si>
    <t>A217049</t>
  </si>
  <si>
    <t>A217086</t>
  </si>
  <si>
    <t>A217089</t>
  </si>
  <si>
    <t>A217137</t>
  </si>
  <si>
    <t>A217224</t>
  </si>
  <si>
    <t>A217236</t>
  </si>
  <si>
    <t>A217239</t>
  </si>
  <si>
    <t>A217306</t>
  </si>
  <si>
    <t>A217359</t>
  </si>
  <si>
    <t>A217361</t>
  </si>
  <si>
    <t>A217367</t>
  </si>
  <si>
    <t>A217413</t>
  </si>
  <si>
    <t>A217418</t>
  </si>
  <si>
    <t>A217429</t>
  </si>
  <si>
    <t>A217437</t>
  </si>
  <si>
    <t>A217471</t>
  </si>
  <si>
    <t>A217556</t>
  </si>
  <si>
    <t>A217575</t>
  </si>
  <si>
    <t>A217583</t>
  </si>
  <si>
    <t>A217628</t>
  </si>
  <si>
    <t>A217643</t>
  </si>
  <si>
    <t>A217652</t>
  </si>
  <si>
    <t>A217686</t>
  </si>
  <si>
    <t>A217709</t>
  </si>
  <si>
    <t>A217728</t>
  </si>
  <si>
    <t>A217761</t>
  </si>
  <si>
    <t>A217778</t>
  </si>
  <si>
    <t>A217780</t>
  </si>
  <si>
    <t>A217856</t>
  </si>
  <si>
    <t>A217875</t>
  </si>
  <si>
    <t>A217881</t>
  </si>
  <si>
    <t>A217905</t>
  </si>
  <si>
    <t>A217914</t>
  </si>
  <si>
    <t>A217930</t>
  </si>
  <si>
    <t>A218019</t>
  </si>
  <si>
    <t>A218025</t>
  </si>
  <si>
    <t>A218031</t>
  </si>
  <si>
    <t>A218034</t>
  </si>
  <si>
    <t>A218041</t>
  </si>
  <si>
    <t>A218052</t>
  </si>
  <si>
    <t>A218097</t>
  </si>
  <si>
    <t>A218101</t>
  </si>
  <si>
    <t>A218103</t>
  </si>
  <si>
    <t>A218110</t>
  </si>
  <si>
    <t>A218121</t>
  </si>
  <si>
    <t>A218125</t>
  </si>
  <si>
    <t>A218153</t>
  </si>
  <si>
    <t>A218193</t>
  </si>
  <si>
    <t>A218199</t>
  </si>
  <si>
    <t>A218200</t>
  </si>
  <si>
    <t>A218212</t>
  </si>
  <si>
    <t>A218260</t>
  </si>
  <si>
    <t>A218269</t>
  </si>
  <si>
    <t>A218288</t>
  </si>
  <si>
    <t>A218290</t>
  </si>
  <si>
    <t>A218342</t>
  </si>
  <si>
    <t>A218359</t>
  </si>
  <si>
    <t>A218366</t>
  </si>
  <si>
    <t>A218370</t>
  </si>
  <si>
    <t>A218378</t>
  </si>
  <si>
    <t>A218387</t>
  </si>
  <si>
    <t>A218393</t>
  </si>
  <si>
    <t>A218411</t>
  </si>
  <si>
    <t>A218414</t>
  </si>
  <si>
    <t>A218417</t>
  </si>
  <si>
    <t>A218419</t>
  </si>
  <si>
    <t>A218429</t>
  </si>
  <si>
    <t>A218444</t>
  </si>
  <si>
    <t>A218448</t>
  </si>
  <si>
    <t>A218449</t>
  </si>
  <si>
    <t>A218475</t>
  </si>
  <si>
    <t>A218477</t>
  </si>
  <si>
    <t>A218485</t>
  </si>
  <si>
    <t>A218512</t>
  </si>
  <si>
    <t>A218515</t>
  </si>
  <si>
    <t>A218516</t>
  </si>
  <si>
    <t>A218519</t>
  </si>
  <si>
    <t>A218520</t>
  </si>
  <si>
    <t>A218532</t>
  </si>
  <si>
    <t>A218555</t>
  </si>
  <si>
    <t>A218556</t>
  </si>
  <si>
    <t>A218561</t>
  </si>
  <si>
    <t>A218571</t>
  </si>
  <si>
    <t>A218596</t>
  </si>
  <si>
    <t>A218645</t>
  </si>
  <si>
    <t>A218652</t>
  </si>
  <si>
    <t>A218657</t>
  </si>
  <si>
    <t>A218658</t>
  </si>
  <si>
    <t>A218660</t>
  </si>
  <si>
    <t>A218666</t>
  </si>
  <si>
    <t>A218670</t>
  </si>
  <si>
    <t>A218675</t>
  </si>
  <si>
    <t>A218679</t>
  </si>
  <si>
    <t>A218688</t>
  </si>
  <si>
    <t>A218694</t>
  </si>
  <si>
    <t>A218702</t>
  </si>
  <si>
    <t>A218710</t>
  </si>
  <si>
    <t>A218728</t>
  </si>
  <si>
    <t>A218733</t>
  </si>
  <si>
    <t>A218741</t>
  </si>
  <si>
    <t>A218750</t>
  </si>
  <si>
    <t>A218761</t>
  </si>
  <si>
    <t>A218779</t>
  </si>
  <si>
    <t>A218820</t>
  </si>
  <si>
    <t>A218824</t>
  </si>
  <si>
    <t>A218829</t>
  </si>
  <si>
    <t>A218831</t>
  </si>
  <si>
    <t>A218850</t>
  </si>
  <si>
    <t>A218856</t>
  </si>
  <si>
    <t>A218860</t>
  </si>
  <si>
    <t>A218872</t>
  </si>
  <si>
    <t>A218934</t>
  </si>
  <si>
    <t>A218937</t>
  </si>
  <si>
    <t>A218938</t>
  </si>
  <si>
    <t>A218948</t>
  </si>
  <si>
    <t>A218956</t>
  </si>
  <si>
    <t>A218963</t>
  </si>
  <si>
    <t>A218974</t>
  </si>
  <si>
    <t>A218975</t>
  </si>
  <si>
    <t>A218977</t>
  </si>
  <si>
    <t>A218987</t>
  </si>
  <si>
    <t>A218989</t>
  </si>
  <si>
    <t>A218993</t>
  </si>
  <si>
    <t>A219004</t>
  </si>
  <si>
    <t>A219007</t>
  </si>
  <si>
    <t>A219012</t>
  </si>
  <si>
    <t>A219021</t>
  </si>
  <si>
    <t>A219026</t>
  </si>
  <si>
    <t>A219027</t>
  </si>
  <si>
    <t>A219041</t>
  </si>
  <si>
    <t>A219059</t>
  </si>
  <si>
    <t>A219062</t>
  </si>
  <si>
    <t>A219065</t>
  </si>
  <si>
    <t>A219078</t>
  </si>
  <si>
    <t>A219088</t>
  </si>
  <si>
    <t>A219095</t>
  </si>
  <si>
    <t>A219110</t>
  </si>
  <si>
    <t>A219113</t>
  </si>
  <si>
    <t>A219118</t>
  </si>
  <si>
    <t>A219123</t>
  </si>
  <si>
    <t>A219127</t>
  </si>
  <si>
    <t>A219128</t>
  </si>
  <si>
    <t>A219130</t>
  </si>
  <si>
    <t>A219134</t>
  </si>
  <si>
    <t>A219152</t>
  </si>
  <si>
    <t>A219155</t>
  </si>
  <si>
    <t>A219166</t>
  </si>
  <si>
    <t>A219169</t>
  </si>
  <si>
    <t>A219171</t>
  </si>
  <si>
    <t>A219174</t>
  </si>
  <si>
    <t>A219181</t>
  </si>
  <si>
    <t>A219187</t>
  </si>
  <si>
    <t>A219189</t>
  </si>
  <si>
    <t>A219192</t>
  </si>
  <si>
    <t>A219195</t>
  </si>
  <si>
    <t>A219196</t>
  </si>
  <si>
    <t>A219201</t>
  </si>
  <si>
    <t>A219212</t>
  </si>
  <si>
    <t>A219228</t>
  </si>
  <si>
    <t>A219239</t>
  </si>
  <si>
    <t>A219240</t>
  </si>
  <si>
    <t>A219242</t>
  </si>
  <si>
    <t>A219247</t>
  </si>
  <si>
    <t>A219255</t>
  </si>
  <si>
    <t>A219261</t>
  </si>
  <si>
    <t>A219262</t>
  </si>
  <si>
    <t>A219267</t>
  </si>
  <si>
    <t>A219272</t>
  </si>
  <si>
    <t>A219282</t>
  </si>
  <si>
    <t>A219284</t>
  </si>
  <si>
    <t>A219287</t>
  </si>
  <si>
    <t>A219291</t>
  </si>
  <si>
    <t>A219295</t>
  </si>
  <si>
    <t>A219297</t>
  </si>
  <si>
    <t>A219299</t>
  </si>
  <si>
    <t>A219317</t>
  </si>
  <si>
    <t>A219342</t>
  </si>
  <si>
    <t>A219343</t>
  </si>
  <si>
    <t>A219350</t>
  </si>
  <si>
    <t>A219352</t>
  </si>
  <si>
    <t>A219355</t>
  </si>
  <si>
    <t>A219362</t>
  </si>
  <si>
    <t>A219363</t>
  </si>
  <si>
    <t>A219364</t>
  </si>
  <si>
    <t>A219366</t>
  </si>
  <si>
    <t>A219374</t>
  </si>
  <si>
    <t>A219383</t>
  </si>
  <si>
    <t>A219388</t>
  </si>
  <si>
    <t>A219393</t>
  </si>
  <si>
    <t>A219394</t>
  </si>
  <si>
    <t>A219398</t>
  </si>
  <si>
    <t>A219402</t>
  </si>
  <si>
    <t>A219404</t>
  </si>
  <si>
    <t>A219405</t>
  </si>
  <si>
    <t>A219406</t>
  </si>
  <si>
    <t>A219408</t>
  </si>
  <si>
    <t>A219413</t>
  </si>
  <si>
    <t>A219415</t>
  </si>
  <si>
    <t>A219416</t>
  </si>
  <si>
    <t>A219417</t>
  </si>
  <si>
    <t>A219419</t>
  </si>
  <si>
    <t>A219421</t>
  </si>
  <si>
    <t>A219424</t>
  </si>
  <si>
    <t>A219433</t>
  </si>
  <si>
    <t>A219437</t>
  </si>
  <si>
    <t>A219440</t>
  </si>
  <si>
    <t>A219446</t>
  </si>
  <si>
    <t>A219450</t>
  </si>
  <si>
    <t>A219451</t>
  </si>
  <si>
    <t>A219455</t>
  </si>
  <si>
    <t>A219458</t>
  </si>
  <si>
    <t>A219461</t>
  </si>
  <si>
    <t>A219465</t>
  </si>
  <si>
    <t>A219475</t>
  </si>
  <si>
    <t>A219481</t>
  </si>
  <si>
    <t>A219483</t>
  </si>
  <si>
    <t>A219487</t>
  </si>
  <si>
    <t>A219490</t>
  </si>
  <si>
    <t>A219492</t>
  </si>
  <si>
    <t>A219494</t>
  </si>
  <si>
    <t>A219495</t>
  </si>
  <si>
    <t>A219497</t>
  </si>
  <si>
    <t>A219498</t>
  </si>
  <si>
    <t>A219508</t>
  </si>
  <si>
    <t>A219517</t>
  </si>
  <si>
    <t>A219520</t>
  </si>
  <si>
    <t>A219530</t>
  </si>
  <si>
    <t>A219534</t>
  </si>
  <si>
    <t>A219539</t>
  </si>
  <si>
    <t>A219541</t>
  </si>
  <si>
    <t>A219545</t>
  </si>
  <si>
    <t>A219548</t>
  </si>
  <si>
    <t>A219549</t>
  </si>
  <si>
    <t>A219553</t>
  </si>
  <si>
    <t>A219556</t>
  </si>
  <si>
    <t>A219558</t>
  </si>
  <si>
    <t>A219559</t>
  </si>
  <si>
    <t>A219560</t>
  </si>
  <si>
    <t>A219561</t>
  </si>
  <si>
    <t>A219564</t>
  </si>
  <si>
    <t>A219568</t>
  </si>
  <si>
    <t>A219572</t>
  </si>
  <si>
    <t>A219579</t>
  </si>
  <si>
    <t>A219587</t>
  </si>
  <si>
    <t>A219589</t>
  </si>
  <si>
    <t>A219594</t>
  </si>
  <si>
    <t>A219596</t>
  </si>
  <si>
    <t>A219597</t>
  </si>
  <si>
    <t>A219608</t>
  </si>
  <si>
    <t>A219611</t>
  </si>
  <si>
    <t>A219619</t>
  </si>
  <si>
    <t>A219620</t>
  </si>
  <si>
    <t>A219630</t>
  </si>
  <si>
    <t>A219636</t>
  </si>
  <si>
    <t>A219651</t>
  </si>
  <si>
    <t>A219657</t>
  </si>
  <si>
    <t>A219658</t>
  </si>
  <si>
    <t>A219670</t>
  </si>
  <si>
    <t>A219672</t>
  </si>
  <si>
    <t>A219673</t>
  </si>
  <si>
    <t>A219675</t>
  </si>
  <si>
    <t>A219676</t>
  </si>
  <si>
    <t>A219681</t>
  </si>
  <si>
    <t>A219689</t>
  </si>
  <si>
    <t>A219693</t>
  </si>
  <si>
    <t>A219698</t>
  </si>
  <si>
    <t>A219705</t>
  </si>
  <si>
    <t>A219706</t>
  </si>
  <si>
    <t>A219707</t>
  </si>
  <si>
    <t>A219716</t>
  </si>
  <si>
    <t>A219719</t>
  </si>
  <si>
    <t>A219721</t>
  </si>
  <si>
    <t>A219724</t>
  </si>
  <si>
    <t>A219725</t>
  </si>
  <si>
    <t>A219726</t>
  </si>
  <si>
    <t>A219731</t>
  </si>
  <si>
    <t>A219732</t>
  </si>
  <si>
    <t>A219734</t>
  </si>
  <si>
    <t>A219736</t>
  </si>
  <si>
    <t>A219739</t>
  </si>
  <si>
    <t>A219745</t>
  </si>
  <si>
    <t>A219747</t>
  </si>
  <si>
    <t>A219762</t>
  </si>
  <si>
    <t>A219763</t>
  </si>
  <si>
    <t>A219765</t>
  </si>
  <si>
    <t>A219772</t>
  </si>
  <si>
    <t>A219773</t>
  </si>
  <si>
    <t>A219774</t>
  </si>
  <si>
    <t>A219775</t>
  </si>
  <si>
    <t>A219780</t>
  </si>
  <si>
    <t>A219781</t>
  </si>
  <si>
    <t>A219783</t>
  </si>
  <si>
    <t>A219787</t>
  </si>
  <si>
    <t>A219811</t>
  </si>
  <si>
    <t>A219815</t>
  </si>
  <si>
    <t>A219821</t>
  </si>
  <si>
    <t>A219822</t>
  </si>
  <si>
    <t>A219823</t>
  </si>
  <si>
    <t>A219824</t>
  </si>
  <si>
    <t>A219825</t>
  </si>
  <si>
    <t>A219832</t>
  </si>
  <si>
    <t>A219834</t>
  </si>
  <si>
    <t>A219835</t>
  </si>
  <si>
    <t>A219851</t>
  </si>
  <si>
    <t>A219854</t>
  </si>
  <si>
    <t>A219857</t>
  </si>
  <si>
    <t>A219860</t>
  </si>
  <si>
    <t>A219866</t>
  </si>
  <si>
    <t>A219867</t>
  </si>
  <si>
    <t>A219871</t>
  </si>
  <si>
    <t>A219872</t>
  </si>
  <si>
    <t>A219874</t>
  </si>
  <si>
    <t>A219877</t>
  </si>
  <si>
    <t>A219879</t>
  </si>
  <si>
    <t>A219880</t>
  </si>
  <si>
    <t>A219882</t>
  </si>
  <si>
    <t>A219884</t>
  </si>
  <si>
    <t>A219887</t>
  </si>
  <si>
    <t>A219894</t>
  </si>
  <si>
    <t>A219895</t>
  </si>
  <si>
    <t>A219896</t>
  </si>
  <si>
    <t>A219898</t>
  </si>
  <si>
    <t>A219909</t>
  </si>
  <si>
    <t>A219911</t>
  </si>
  <si>
    <t>A219913</t>
  </si>
  <si>
    <t>A219914</t>
  </si>
  <si>
    <t>A219916</t>
  </si>
  <si>
    <t>A219917</t>
  </si>
  <si>
    <t>A219919</t>
  </si>
  <si>
    <t>A219923</t>
  </si>
  <si>
    <t>A219927</t>
  </si>
  <si>
    <t>A219936</t>
  </si>
  <si>
    <t>A219940</t>
  </si>
  <si>
    <t>A219941</t>
  </si>
  <si>
    <t>A219949</t>
  </si>
  <si>
    <t>A219951</t>
  </si>
  <si>
    <t>A219953</t>
  </si>
  <si>
    <t>A219954</t>
  </si>
  <si>
    <t>A219955</t>
  </si>
  <si>
    <t>A219957</t>
  </si>
  <si>
    <t>A219960</t>
  </si>
  <si>
    <t>A219972</t>
  </si>
  <si>
    <t>A219977</t>
  </si>
  <si>
    <t>OSD Batch 154</t>
  </si>
  <si>
    <t>Michigan First Batch 03</t>
  </si>
  <si>
    <t>Michigan First Batch 08</t>
  </si>
  <si>
    <t>Texas Injury Batch 05</t>
  </si>
  <si>
    <t>028576652-807</t>
  </si>
  <si>
    <t>Texas Injury Group Batch 05</t>
  </si>
  <si>
    <t>One Source Diagnostics Batch 154</t>
  </si>
  <si>
    <t>Michigan First Rehab Batch 08</t>
  </si>
  <si>
    <t>Michigan First Rehab Batch 03</t>
  </si>
  <si>
    <t>SoCal Imaging Batch 15.2</t>
  </si>
  <si>
    <t>One Source Diagnostics Buy 118</t>
  </si>
  <si>
    <t>One Source Diagnostics Buy 97.2</t>
  </si>
  <si>
    <t>One Source Diagnostics Buy 116</t>
  </si>
  <si>
    <t>Surgical Institute of Michigan Batch 01</t>
  </si>
  <si>
    <t>Texas Regional Center Batch 33a</t>
  </si>
  <si>
    <t>Comprehensive Spine and Pain Batch 02</t>
  </si>
  <si>
    <t>One Source Diagnostics Buy 74</t>
  </si>
  <si>
    <t>SoCal Imaging Batch 15.1</t>
  </si>
  <si>
    <t>Expert MRI Buy 71</t>
  </si>
  <si>
    <t>One Source Diagnostics Buy 86</t>
  </si>
  <si>
    <t>SoCal Imaging Batch 15.3</t>
  </si>
  <si>
    <t>AA129878</t>
  </si>
  <si>
    <t>S-1/SCI</t>
  </si>
  <si>
    <t>S-1/SCI 15.1</t>
  </si>
  <si>
    <t>S-1/SCI 15.2</t>
  </si>
  <si>
    <t>S-1/SCI 15.3</t>
  </si>
</sst>
</file>

<file path=xl/styles.xml><?xml version="1.0" encoding="utf-8"?>
<styleSheet xmlns="http://schemas.openxmlformats.org/spreadsheetml/2006/main">
  <numFmts count="2">
    <numFmt numFmtId="44" formatCode="_(&quot;$&quot;* #,##0.00_);_(&quot;$&quot;* \(#,##0.00\);_(&quot;$&quot;* &quot;-&quot;??_);_(@_)"/>
    <numFmt numFmtId="164" formatCode="[$-409]mmmm\ d\,\ yyyy;@"/>
  </numFmts>
  <fonts count="48">
    <font>
      <sz val="12"/>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20"/>
      <name val="Calibri"/>
      <family val="2"/>
      <scheme val="minor"/>
    </font>
    <font>
      <b/>
      <u/>
      <sz val="11"/>
      <name val="Calibri"/>
      <family val="2"/>
      <scheme val="minor"/>
    </font>
    <font>
      <sz val="11"/>
      <name val="Calibri"/>
      <family val="2"/>
      <scheme val="minor"/>
    </font>
    <font>
      <sz val="14"/>
      <name val="Calibri"/>
      <family val="2"/>
      <scheme val="minor"/>
    </font>
    <font>
      <sz val="12"/>
      <name val="Calibri"/>
      <family val="2"/>
      <scheme val="minor"/>
    </font>
    <font>
      <b/>
      <sz val="11"/>
      <name val="Calibri"/>
      <family val="2"/>
      <scheme val="minor"/>
    </font>
    <font>
      <b/>
      <u/>
      <sz val="14"/>
      <name val="Calibri"/>
      <family val="2"/>
      <scheme val="minor"/>
    </font>
    <font>
      <sz val="11"/>
      <name val="Calibri"/>
      <family val="2"/>
      <scheme val="minor"/>
    </font>
    <font>
      <b/>
      <sz val="11"/>
      <name val="Calibri"/>
      <family val="2"/>
      <scheme val="minor"/>
    </font>
    <font>
      <sz val="11"/>
      <name val="Calibri"/>
      <family val="2"/>
      <scheme val="minor"/>
    </font>
    <font>
      <sz val="12"/>
      <name val="Calibri"/>
      <family val="2"/>
      <scheme val="minor"/>
    </font>
    <font>
      <b/>
      <sz val="11"/>
      <name val="Calibri"/>
      <family val="2"/>
      <scheme val="minor"/>
    </font>
    <font>
      <sz val="11"/>
      <name val="Calibri"/>
      <family val="2"/>
      <scheme val="minor"/>
    </font>
    <font>
      <sz val="12"/>
      <name val="Calibri"/>
      <family val="2"/>
      <scheme val="minor"/>
    </font>
    <font>
      <b/>
      <sz val="9"/>
      <color rgb="FF000000"/>
      <name val="Tahoma"/>
      <family val="2"/>
    </font>
    <font>
      <sz val="9"/>
      <color rgb="FF000000"/>
      <name val="Tahoma"/>
      <family val="2"/>
    </font>
    <font>
      <sz val="11"/>
      <name val="Calibri"/>
      <family val="2"/>
      <scheme val="minor"/>
    </font>
    <font>
      <sz val="12"/>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indexed="81"/>
      <name val="Tahoma"/>
      <family val="2"/>
    </font>
    <font>
      <b/>
      <sz val="9"/>
      <color indexed="81"/>
      <name val="Tahoma"/>
      <family val="2"/>
    </font>
    <font>
      <i/>
      <sz val="11"/>
      <name val="Calibri"/>
      <family val="2"/>
      <scheme val="minor"/>
    </font>
    <font>
      <sz val="11"/>
      <color theme="1"/>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rgb="FF00B050"/>
        <bgColor indexed="64"/>
      </patternFill>
    </fill>
    <fill>
      <patternFill patternType="solid">
        <fgColor rgb="FFFFFFFF"/>
        <bgColor rgb="FFFFFFFF"/>
      </patternFill>
    </fill>
  </fills>
  <borders count="7">
    <border>
      <left/>
      <right/>
      <top/>
      <bottom/>
      <diagonal/>
    </border>
    <border>
      <left/>
      <right/>
      <top/>
      <bottom style="thin">
        <color auto="1"/>
      </bottom>
      <diagonal/>
    </border>
    <border>
      <left/>
      <right/>
      <top style="thin">
        <color auto="1"/>
      </top>
      <bottom style="double">
        <color auto="1"/>
      </bottom>
      <diagonal/>
    </border>
    <border>
      <left/>
      <right/>
      <top style="thin">
        <color rgb="FF000000"/>
      </top>
      <bottom style="double">
        <color rgb="FF000000"/>
      </bottom>
      <diagonal/>
    </border>
    <border>
      <left/>
      <right style="thin">
        <color rgb="FF000000"/>
      </right>
      <top/>
      <bottom style="thin">
        <color rgb="FF000000"/>
      </bottom>
      <diagonal/>
    </border>
    <border>
      <left/>
      <right style="thin">
        <color rgb="FF000000"/>
      </right>
      <top/>
      <bottom/>
      <diagonal/>
    </border>
    <border>
      <left/>
      <right/>
      <top style="thin">
        <color theme="4"/>
      </top>
      <bottom/>
      <diagonal/>
    </border>
  </borders>
  <cellStyleXfs count="4">
    <xf numFmtId="0" fontId="0" fillId="0" borderId="0"/>
    <xf numFmtId="0" fontId="22" fillId="0" borderId="0"/>
    <xf numFmtId="44" fontId="22" fillId="0" borderId="0" applyFont="0" applyFill="0" applyBorder="0" applyAlignment="0" applyProtection="0"/>
    <xf numFmtId="44" fontId="42" fillId="0" borderId="0" applyFont="0" applyFill="0" applyBorder="0" applyAlignment="0" applyProtection="0"/>
  </cellStyleXfs>
  <cellXfs count="137">
    <xf numFmtId="0" fontId="0" fillId="0" borderId="0" xfId="0"/>
    <xf numFmtId="0" fontId="24" fillId="0" borderId="0" xfId="0" applyFont="1" applyAlignment="1">
      <alignment vertical="center" wrapText="1"/>
    </xf>
    <xf numFmtId="0" fontId="25" fillId="0" borderId="0" xfId="0" applyFont="1" applyAlignment="1">
      <alignment vertical="center" wrapText="1"/>
    </xf>
    <xf numFmtId="0" fontId="27" fillId="0" borderId="0" xfId="0" applyFont="1"/>
    <xf numFmtId="0" fontId="25" fillId="0" borderId="0" xfId="0" applyFont="1"/>
    <xf numFmtId="0" fontId="24" fillId="0" borderId="0" xfId="0" applyFont="1" applyAlignment="1">
      <alignment horizontal="center" vertical="center" wrapText="1"/>
    </xf>
    <xf numFmtId="0" fontId="24" fillId="0" borderId="0" xfId="0" applyFont="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vertical="center" wrapText="1"/>
    </xf>
    <xf numFmtId="0" fontId="25" fillId="0" borderId="0" xfId="0" applyFont="1" applyAlignment="1">
      <alignment vertical="top" wrapText="1"/>
    </xf>
    <xf numFmtId="0" fontId="25" fillId="0" borderId="0" xfId="0" applyFont="1" applyAlignment="1">
      <alignment horizontal="center" vertical="center" wrapText="1"/>
    </xf>
    <xf numFmtId="44" fontId="25" fillId="0" borderId="0" xfId="0" applyNumberFormat="1" applyFont="1" applyAlignment="1">
      <alignment vertical="center" wrapText="1"/>
    </xf>
    <xf numFmtId="0" fontId="28" fillId="0" borderId="0" xfId="0" applyFont="1" applyAlignment="1">
      <alignment horizontal="right" wrapText="1"/>
    </xf>
    <xf numFmtId="0" fontId="29" fillId="0" borderId="0" xfId="0" applyFont="1" applyAlignment="1">
      <alignment wrapText="1"/>
    </xf>
    <xf numFmtId="44" fontId="25" fillId="0" borderId="0" xfId="0" applyNumberFormat="1" applyFont="1" applyAlignment="1">
      <alignment horizontal="left" wrapText="1"/>
    </xf>
    <xf numFmtId="0" fontId="25" fillId="0" borderId="0" xfId="0" applyFont="1" applyAlignment="1">
      <alignment horizontal="center"/>
    </xf>
    <xf numFmtId="44" fontId="28" fillId="0" borderId="0" xfId="0" applyNumberFormat="1" applyFont="1" applyAlignment="1">
      <alignment horizontal="center" vertical="center" wrapText="1"/>
    </xf>
    <xf numFmtId="0" fontId="27" fillId="0" borderId="0" xfId="0" applyFont="1" applyAlignment="1">
      <alignment horizontal="center" wrapText="1"/>
    </xf>
    <xf numFmtId="10" fontId="28" fillId="0" borderId="0" xfId="0" applyNumberFormat="1" applyFont="1" applyAlignment="1">
      <alignment horizontal="center" vertical="center" wrapText="1"/>
    </xf>
    <xf numFmtId="14" fontId="28" fillId="0" borderId="0" xfId="0" applyNumberFormat="1" applyFont="1" applyAlignment="1">
      <alignment horizontal="center" vertical="center" wrapText="1"/>
    </xf>
    <xf numFmtId="44" fontId="25" fillId="0" borderId="0" xfId="0" applyNumberFormat="1" applyFont="1"/>
    <xf numFmtId="0" fontId="25" fillId="0" borderId="0" xfId="0" applyFont="1" applyAlignment="1">
      <alignment horizontal="center" wrapText="1"/>
    </xf>
    <xf numFmtId="0" fontId="25" fillId="0" borderId="2" xfId="0" applyFont="1" applyBorder="1" applyAlignment="1">
      <alignment vertical="center" wrapText="1"/>
    </xf>
    <xf numFmtId="44" fontId="25" fillId="0" borderId="2" xfId="0" applyNumberFormat="1" applyFont="1" applyBorder="1" applyAlignment="1">
      <alignment vertical="center" wrapText="1"/>
    </xf>
    <xf numFmtId="44" fontId="28" fillId="0" borderId="3" xfId="0" applyNumberFormat="1" applyFont="1" applyBorder="1" applyAlignment="1">
      <alignment vertical="center" wrapText="1"/>
    </xf>
    <xf numFmtId="10" fontId="25" fillId="0" borderId="0" xfId="0" applyNumberFormat="1" applyFont="1"/>
    <xf numFmtId="0" fontId="25" fillId="0" borderId="0" xfId="0" applyFont="1" applyAlignment="1">
      <alignment horizontal="center" vertical="center"/>
    </xf>
    <xf numFmtId="10" fontId="25" fillId="0" borderId="0" xfId="0" applyNumberFormat="1" applyFont="1" applyAlignment="1">
      <alignment vertical="center" wrapText="1"/>
    </xf>
    <xf numFmtId="10" fontId="30" fillId="0" borderId="0" xfId="0" applyNumberFormat="1" applyFont="1"/>
    <xf numFmtId="10" fontId="31" fillId="0" borderId="0" xfId="0" applyNumberFormat="1" applyFont="1" applyAlignment="1">
      <alignment horizontal="center" vertical="center" wrapText="1"/>
    </xf>
    <xf numFmtId="14" fontId="25" fillId="0" borderId="0" xfId="0" applyNumberFormat="1" applyFont="1" applyAlignment="1">
      <alignment horizontal="center"/>
    </xf>
    <xf numFmtId="10" fontId="32" fillId="0" borderId="0" xfId="0" applyNumberFormat="1" applyFont="1"/>
    <xf numFmtId="10" fontId="34" fillId="0" borderId="0" xfId="0" applyNumberFormat="1" applyFont="1" applyAlignment="1">
      <alignment horizontal="center" vertical="center" wrapText="1"/>
    </xf>
    <xf numFmtId="10" fontId="33" fillId="0" borderId="0" xfId="0" applyNumberFormat="1" applyFont="1"/>
    <xf numFmtId="0" fontId="32" fillId="0" borderId="0" xfId="0" applyFont="1"/>
    <xf numFmtId="0" fontId="33" fillId="0" borderId="0" xfId="0" applyFont="1"/>
    <xf numFmtId="44" fontId="32" fillId="0" borderId="0" xfId="0" applyNumberFormat="1" applyFont="1" applyAlignment="1">
      <alignment horizontal="left" wrapText="1"/>
    </xf>
    <xf numFmtId="44" fontId="32" fillId="0" borderId="0" xfId="0" applyNumberFormat="1" applyFont="1"/>
    <xf numFmtId="0" fontId="32" fillId="0" borderId="0" xfId="0" applyFont="1" applyAlignment="1">
      <alignment horizontal="center"/>
    </xf>
    <xf numFmtId="14" fontId="32" fillId="0" borderId="0" xfId="0" applyNumberFormat="1" applyFont="1" applyAlignment="1">
      <alignment horizontal="center"/>
    </xf>
    <xf numFmtId="44" fontId="28" fillId="0" borderId="2" xfId="0" applyNumberFormat="1" applyFont="1" applyBorder="1" applyAlignment="1">
      <alignment vertical="center" wrapText="1"/>
    </xf>
    <xf numFmtId="44" fontId="35" fillId="0" borderId="0" xfId="0" applyNumberFormat="1" applyFont="1" applyAlignment="1">
      <alignment horizontal="left" wrapText="1"/>
    </xf>
    <xf numFmtId="44" fontId="35" fillId="0" borderId="0" xfId="0" applyNumberFormat="1" applyFont="1"/>
    <xf numFmtId="0" fontId="35" fillId="0" borderId="0" xfId="0" applyFont="1" applyAlignment="1">
      <alignment horizontal="center"/>
    </xf>
    <xf numFmtId="10" fontId="35" fillId="0" borderId="0" xfId="0" applyNumberFormat="1" applyFont="1"/>
    <xf numFmtId="0" fontId="36" fillId="0" borderId="0" xfId="0" applyFont="1"/>
    <xf numFmtId="10" fontId="36" fillId="0" borderId="0" xfId="0" applyNumberFormat="1" applyFont="1"/>
    <xf numFmtId="14" fontId="35" fillId="0" borderId="0" xfId="0" applyNumberFormat="1" applyFont="1" applyAlignment="1">
      <alignment horizontal="center"/>
    </xf>
    <xf numFmtId="0" fontId="39" fillId="0" borderId="0" xfId="0" applyFont="1"/>
    <xf numFmtId="44" fontId="39" fillId="0" borderId="0" xfId="0" applyNumberFormat="1" applyFont="1" applyAlignment="1">
      <alignment horizontal="left" wrapText="1"/>
    </xf>
    <xf numFmtId="44" fontId="39" fillId="0" borderId="0" xfId="0" applyNumberFormat="1" applyFont="1"/>
    <xf numFmtId="0" fontId="39" fillId="0" borderId="0" xfId="0" applyFont="1" applyAlignment="1">
      <alignment horizontal="center"/>
    </xf>
    <xf numFmtId="10" fontId="39" fillId="0" borderId="0" xfId="0" applyNumberFormat="1" applyFont="1"/>
    <xf numFmtId="0" fontId="40" fillId="0" borderId="0" xfId="0" applyFont="1"/>
    <xf numFmtId="10" fontId="40" fillId="0" borderId="0" xfId="0" applyNumberFormat="1" applyFont="1"/>
    <xf numFmtId="0" fontId="39" fillId="0" borderId="0" xfId="0" applyFont="1" applyAlignment="1">
      <alignment horizontal="center" vertical="center"/>
    </xf>
    <xf numFmtId="14" fontId="39" fillId="0" borderId="0" xfId="0" applyNumberFormat="1" applyFont="1" applyAlignment="1">
      <alignment horizontal="center"/>
    </xf>
    <xf numFmtId="164" fontId="26" fillId="0" borderId="0" xfId="0" applyNumberFormat="1" applyFont="1" applyAlignment="1">
      <alignment horizontal="center" vertical="center"/>
    </xf>
    <xf numFmtId="10" fontId="27" fillId="0" borderId="0" xfId="0" applyNumberFormat="1" applyFont="1"/>
    <xf numFmtId="0" fontId="21" fillId="0" borderId="0" xfId="0" applyFont="1" applyAlignment="1">
      <alignment horizontal="center" vertical="center"/>
    </xf>
    <xf numFmtId="0" fontId="21" fillId="0" borderId="0" xfId="0" applyFont="1" applyAlignment="1">
      <alignment horizontal="center"/>
    </xf>
    <xf numFmtId="0" fontId="20" fillId="0" borderId="0" xfId="0" applyFont="1" applyAlignment="1">
      <alignment horizontal="center" vertical="center"/>
    </xf>
    <xf numFmtId="0" fontId="25" fillId="0" borderId="6" xfId="0" applyFont="1" applyBorder="1" applyAlignment="1">
      <alignment horizontal="center"/>
    </xf>
    <xf numFmtId="0" fontId="19" fillId="0" borderId="0" xfId="0" applyFont="1" applyAlignment="1">
      <alignment horizontal="center" vertical="center"/>
    </xf>
    <xf numFmtId="0" fontId="18" fillId="0" borderId="0" xfId="0" applyFont="1" applyAlignment="1">
      <alignment horizontal="center"/>
    </xf>
    <xf numFmtId="0" fontId="18" fillId="0" borderId="6" xfId="0" applyFont="1" applyBorder="1" applyAlignment="1">
      <alignment horizontal="center"/>
    </xf>
    <xf numFmtId="0" fontId="18" fillId="5" borderId="0" xfId="0" applyFont="1" applyFill="1" applyAlignment="1">
      <alignment horizontal="center" wrapText="1"/>
    </xf>
    <xf numFmtId="44" fontId="25" fillId="0" borderId="4" xfId="0" applyNumberFormat="1" applyFont="1" applyBorder="1" applyAlignment="1">
      <alignment horizontal="left" wrapText="1"/>
    </xf>
    <xf numFmtId="0" fontId="17" fillId="0" borderId="0" xfId="0" applyFont="1" applyAlignment="1">
      <alignment horizontal="center"/>
    </xf>
    <xf numFmtId="0" fontId="17" fillId="0" borderId="0" xfId="0" applyFont="1" applyAlignment="1">
      <alignment horizontal="center" vertical="center"/>
    </xf>
    <xf numFmtId="44" fontId="25" fillId="0" borderId="5" xfId="0" applyNumberFormat="1" applyFont="1" applyBorder="1" applyAlignment="1">
      <alignment horizontal="left" wrapText="1"/>
    </xf>
    <xf numFmtId="0" fontId="25" fillId="4" borderId="0" xfId="0" applyFont="1" applyFill="1"/>
    <xf numFmtId="14" fontId="25" fillId="0" borderId="0" xfId="0" applyNumberFormat="1" applyFont="1" applyAlignment="1">
      <alignment horizontal="center" vertical="center" wrapText="1"/>
    </xf>
    <xf numFmtId="0" fontId="16" fillId="0" borderId="0" xfId="0" applyFont="1" applyAlignment="1">
      <alignment horizontal="center"/>
    </xf>
    <xf numFmtId="0" fontId="15" fillId="0" borderId="0" xfId="0" applyFont="1" applyAlignment="1">
      <alignment horizontal="center" vertical="center"/>
    </xf>
    <xf numFmtId="0" fontId="14" fillId="2" borderId="0" xfId="0" applyFont="1" applyFill="1"/>
    <xf numFmtId="0" fontId="14" fillId="0" borderId="0" xfId="0" applyFont="1"/>
    <xf numFmtId="0" fontId="14" fillId="3" borderId="0" xfId="0" applyFont="1" applyFill="1"/>
    <xf numFmtId="0" fontId="13" fillId="0" borderId="0" xfId="0" applyFont="1" applyAlignment="1">
      <alignment horizontal="center"/>
    </xf>
    <xf numFmtId="0" fontId="13" fillId="0" borderId="0" xfId="0" applyFont="1" applyAlignment="1">
      <alignment horizontal="center" vertical="center"/>
    </xf>
    <xf numFmtId="0" fontId="47" fillId="0" borderId="0" xfId="0" applyFont="1"/>
    <xf numFmtId="0" fontId="27" fillId="4" borderId="0" xfId="0" applyFont="1" applyFill="1"/>
    <xf numFmtId="0" fontId="25" fillId="0" borderId="0" xfId="0" applyFont="1" applyAlignment="1">
      <alignment horizontal="left" vertical="center" wrapText="1"/>
    </xf>
    <xf numFmtId="44" fontId="25"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xf>
    <xf numFmtId="0" fontId="10" fillId="0" borderId="0" xfId="0" applyFont="1"/>
    <xf numFmtId="0" fontId="10" fillId="3" borderId="0" xfId="0" applyFont="1" applyFill="1"/>
    <xf numFmtId="0" fontId="9" fillId="3" borderId="0" xfId="0" applyFont="1" applyFill="1"/>
    <xf numFmtId="0" fontId="9" fillId="0" borderId="0" xfId="0" applyFont="1"/>
    <xf numFmtId="0" fontId="8" fillId="0" borderId="0" xfId="0" applyFont="1"/>
    <xf numFmtId="0" fontId="25" fillId="0" borderId="4" xfId="0" applyFont="1" applyBorder="1" applyAlignment="1">
      <alignment horizontal="center"/>
    </xf>
    <xf numFmtId="0" fontId="7" fillId="0" borderId="0" xfId="0" applyFont="1"/>
    <xf numFmtId="0" fontId="7" fillId="3" borderId="0" xfId="0" applyFont="1" applyFill="1"/>
    <xf numFmtId="0" fontId="6" fillId="3" borderId="0" xfId="0" applyFont="1" applyFill="1"/>
    <xf numFmtId="0" fontId="6" fillId="0" borderId="0" xfId="0" applyFont="1"/>
    <xf numFmtId="0" fontId="5" fillId="3" borderId="0" xfId="0" applyFont="1" applyFill="1"/>
    <xf numFmtId="0" fontId="5" fillId="0" borderId="0" xfId="0" applyFont="1"/>
    <xf numFmtId="0" fontId="4" fillId="3" borderId="0" xfId="0" applyFont="1" applyFill="1"/>
    <xf numFmtId="0" fontId="4" fillId="0" borderId="0" xfId="0" applyFont="1"/>
    <xf numFmtId="0" fontId="3" fillId="3" borderId="0" xfId="0" applyFont="1" applyFill="1"/>
    <xf numFmtId="0" fontId="3" fillId="0" borderId="0" xfId="0" applyFont="1"/>
    <xf numFmtId="44" fontId="35" fillId="0" borderId="4" xfId="0" applyNumberFormat="1" applyFont="1" applyBorder="1" applyAlignment="1">
      <alignment horizontal="left" wrapText="1"/>
    </xf>
    <xf numFmtId="0" fontId="2" fillId="0" borderId="0" xfId="0" applyFont="1"/>
    <xf numFmtId="0" fontId="2" fillId="0" borderId="0" xfId="0" applyFont="1" applyAlignment="1">
      <alignment horizontal="center"/>
    </xf>
    <xf numFmtId="0" fontId="25" fillId="0" borderId="0" xfId="0" applyFont="1" applyBorder="1" applyAlignment="1">
      <alignment horizontal="center"/>
    </xf>
    <xf numFmtId="0" fontId="18" fillId="0" borderId="0" xfId="0" applyFont="1" applyBorder="1" applyAlignment="1">
      <alignment horizontal="center"/>
    </xf>
    <xf numFmtId="44" fontId="25" fillId="0" borderId="0" xfId="0" applyNumberFormat="1" applyFont="1" applyBorder="1" applyAlignment="1">
      <alignment horizontal="left" wrapText="1"/>
    </xf>
    <xf numFmtId="44" fontId="35" fillId="0" borderId="0" xfId="0" applyNumberFormat="1" applyFont="1" applyBorder="1" applyAlignment="1">
      <alignment horizontal="left" wrapText="1"/>
    </xf>
    <xf numFmtId="0" fontId="27" fillId="0" borderId="0" xfId="0" applyFont="1"/>
    <xf numFmtId="0" fontId="27" fillId="0" borderId="0" xfId="0" applyFont="1"/>
    <xf numFmtId="0" fontId="25" fillId="3" borderId="0" xfId="0" applyFont="1" applyFill="1" applyAlignment="1">
      <alignment horizontal="center"/>
    </xf>
    <xf numFmtId="44" fontId="39" fillId="0" borderId="0" xfId="0" applyNumberFormat="1" applyFont="1" applyBorder="1" applyAlignment="1">
      <alignment horizontal="left" wrapText="1"/>
    </xf>
    <xf numFmtId="0" fontId="27" fillId="0" borderId="0" xfId="0" applyFont="1" applyFill="1"/>
    <xf numFmtId="0" fontId="25" fillId="0" borderId="0" xfId="0" applyFont="1" applyFill="1"/>
    <xf numFmtId="10" fontId="25" fillId="0" borderId="0" xfId="0" applyNumberFormat="1" applyFont="1" applyFill="1" applyAlignment="1">
      <alignment horizontal="center" vertical="center" wrapText="1"/>
    </xf>
    <xf numFmtId="44" fontId="25" fillId="0" borderId="0" xfId="0" applyNumberFormat="1" applyFont="1" applyFill="1"/>
    <xf numFmtId="44" fontId="25" fillId="0" borderId="6" xfId="0" applyNumberFormat="1" applyFont="1" applyFill="1" applyBorder="1"/>
    <xf numFmtId="44" fontId="25" fillId="0" borderId="0" xfId="0" applyNumberFormat="1" applyFont="1" applyFill="1" applyBorder="1"/>
    <xf numFmtId="44" fontId="25" fillId="0" borderId="0" xfId="0" applyNumberFormat="1" applyFont="1" applyFill="1" applyAlignment="1">
      <alignment horizontal="center" vertical="center" wrapText="1"/>
    </xf>
    <xf numFmtId="44" fontId="25" fillId="0" borderId="0" xfId="0" applyNumberFormat="1" applyFont="1" applyFill="1" applyAlignment="1">
      <alignment vertical="center" wrapText="1"/>
    </xf>
    <xf numFmtId="44" fontId="1" fillId="0" borderId="0" xfId="3" applyNumberFormat="1" applyFont="1" applyFill="1" applyBorder="1"/>
    <xf numFmtId="44" fontId="25" fillId="0" borderId="0" xfId="0" applyNumberFormat="1" applyFont="1" applyFill="1" applyBorder="1" applyAlignment="1">
      <alignment vertical="center" wrapText="1"/>
    </xf>
    <xf numFmtId="0" fontId="29" fillId="0" borderId="0" xfId="0" applyFont="1" applyAlignment="1">
      <alignment horizontal="left"/>
    </xf>
    <xf numFmtId="0" fontId="25" fillId="0" borderId="1" xfId="0" applyFont="1" applyBorder="1" applyAlignment="1">
      <alignment horizontal="center" vertical="center"/>
    </xf>
    <xf numFmtId="0" fontId="27" fillId="0" borderId="1" xfId="0" applyFont="1" applyBorder="1" applyAlignment="1">
      <alignment horizontal="center" vertical="center"/>
    </xf>
    <xf numFmtId="0" fontId="23" fillId="0" borderId="0" xfId="0" applyFont="1"/>
    <xf numFmtId="0" fontId="0" fillId="0" borderId="0" xfId="0"/>
    <xf numFmtId="164" fontId="41" fillId="0" borderId="0" xfId="0" applyNumberFormat="1" applyFont="1" applyAlignment="1">
      <alignment horizontal="center"/>
    </xf>
    <xf numFmtId="0" fontId="28" fillId="0" borderId="0" xfId="0" applyFont="1" applyAlignment="1">
      <alignment horizontal="right"/>
    </xf>
    <xf numFmtId="0" fontId="0" fillId="0" borderId="0" xfId="0" applyAlignment="1">
      <alignment horizontal="right"/>
    </xf>
    <xf numFmtId="0" fontId="27" fillId="0" borderId="0" xfId="0" applyFont="1"/>
    <xf numFmtId="44" fontId="39" fillId="0" borderId="4" xfId="0" applyNumberFormat="1" applyFont="1" applyBorder="1" applyAlignment="1">
      <alignment horizontal="left" wrapText="1"/>
    </xf>
    <xf numFmtId="44" fontId="25" fillId="0" borderId="6" xfId="0" applyNumberFormat="1" applyFont="1" applyFill="1" applyBorder="1" applyAlignment="1">
      <alignment horizontal="center" vertical="center" wrapText="1"/>
    </xf>
    <xf numFmtId="44" fontId="46" fillId="0" borderId="0" xfId="0" applyNumberFormat="1" applyFont="1" applyFill="1"/>
  </cellXfs>
  <cellStyles count="4">
    <cellStyle name="Currency" xfId="3" builtinId="4"/>
    <cellStyle name="Currency 2" xfId="2"/>
    <cellStyle name="Normal" xfId="0" builtinId="0"/>
    <cellStyle name="Normal 2" xfId="1"/>
  </cellStyles>
  <dxfs count="19">
    <dxf>
      <font>
        <strike val="0"/>
        <outline val="0"/>
        <shadow val="0"/>
        <vertAlign val="baseline"/>
        <color auto="1"/>
        <name val="Calibri"/>
        <scheme val="minor"/>
      </font>
      <numFmt numFmtId="0" formatCode="General"/>
      <fill>
        <patternFill patternType="none">
          <fgColor indexed="64"/>
          <bgColor indexed="65"/>
        </patternFill>
      </fill>
    </dxf>
    <dxf>
      <font>
        <strike val="0"/>
        <outline val="0"/>
        <shadow val="0"/>
        <vertAlign val="baseline"/>
        <color auto="1"/>
        <name val="Calibri"/>
        <scheme val="minor"/>
      </font>
      <numFmt numFmtId="0" formatCode="General"/>
      <fill>
        <patternFill patternType="none">
          <fgColor indexed="64"/>
          <bgColor indexed="65"/>
        </patternFill>
      </fill>
    </dxf>
    <dxf>
      <font>
        <strike val="0"/>
        <outline val="0"/>
        <shadow val="0"/>
        <vertAlign val="baseline"/>
        <color auto="1"/>
        <name val="Calibri"/>
        <scheme val="minor"/>
      </font>
      <numFmt numFmtId="0" formatCode="General"/>
    </dxf>
    <dxf>
      <font>
        <strike val="0"/>
        <outline val="0"/>
        <shadow val="0"/>
        <vertAlign val="baseline"/>
        <color auto="1"/>
        <name val="Calibri"/>
        <scheme val="minor"/>
      </font>
      <numFmt numFmtId="14" formatCode="0.00%"/>
    </dxf>
    <dxf>
      <font>
        <strike val="0"/>
        <outline val="0"/>
        <shadow val="0"/>
        <vertAlign val="baseline"/>
        <color auto="1"/>
        <name val="Calibri"/>
        <scheme val="minor"/>
      </font>
    </dxf>
    <dxf>
      <font>
        <strike val="0"/>
        <outline val="0"/>
        <shadow val="0"/>
        <u val="none"/>
        <vertAlign val="baseline"/>
        <sz val="11"/>
        <color auto="1"/>
        <name val="Calibri"/>
        <scheme val="minor"/>
      </font>
      <numFmt numFmtId="14" formatCode="0.00%"/>
    </dxf>
    <dxf>
      <font>
        <strike val="0"/>
        <outline val="0"/>
        <shadow val="0"/>
        <u val="none"/>
        <vertAlign val="baseline"/>
        <sz val="11"/>
        <color auto="1"/>
        <name val="Calibri"/>
        <scheme val="minor"/>
      </font>
      <numFmt numFmtId="34" formatCode="_(&quot;$&quot;* #,##0.00_);_(&quot;$&quot;* \(#,##0.00\);_(&quot;$&quot;* &quot;-&quot;??_);_(@_)"/>
    </dxf>
    <dxf>
      <font>
        <strike val="0"/>
        <outline val="0"/>
        <shadow val="0"/>
        <u val="none"/>
        <vertAlign val="baseline"/>
        <sz val="11"/>
        <color auto="1"/>
        <name val="Calibri"/>
        <scheme val="minor"/>
      </font>
      <numFmt numFmtId="0" formatCode="General"/>
      <alignment horizontal="center" vertical="bottom" textRotation="0" indent="0" relativeIndent="255" justifyLastLine="0" shrinkToFit="0" readingOrder="0"/>
    </dxf>
    <dxf>
      <font>
        <b val="0"/>
        <i val="0"/>
        <strike val="0"/>
        <condense val="0"/>
        <extend val="0"/>
        <outline val="0"/>
        <shadow val="0"/>
        <u val="none"/>
        <vertAlign val="baseline"/>
        <sz val="11"/>
        <color auto="1"/>
        <name val="Calibri"/>
        <scheme val="minor"/>
      </font>
      <numFmt numFmtId="34" formatCode="_(&quot;$&quot;* #,##0.00_);_(&quot;$&quot;* \(#,##0.00\);_(&quot;$&quot;* &quot;-&quot;??_);_(@_)"/>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9" formatCode="m/d/yyyy"/>
      <alignment horizontal="center" textRotation="0" indent="0" relativeIndent="255" justifyLastLine="0" shrinkToFit="0" readingOrder="0"/>
    </dxf>
    <dxf>
      <font>
        <b val="0"/>
        <i val="0"/>
        <strike val="0"/>
        <condense val="0"/>
        <extend val="0"/>
        <outline val="0"/>
        <shadow val="0"/>
        <u val="none"/>
        <vertAlign val="baseline"/>
        <sz val="11"/>
        <color auto="1"/>
        <name val="Calibri"/>
        <scheme val="minor"/>
      </font>
      <numFmt numFmtId="34" formatCode="_(&quot;$&quot;* #,##0.00_);_(&quot;$&quot;* \(#,##0.00\);_(&quot;$&quot;* &quot;-&quot;??_);_(@_)"/>
      <alignment horizontal="left" vertical="bottom" textRotation="0" wrapText="1" indent="0" relativeIndent="0" justifyLastLine="0" shrinkToFit="0" readingOrder="0"/>
    </dxf>
    <dxf>
      <font>
        <b val="0"/>
        <i val="0"/>
        <strike val="0"/>
        <condense val="0"/>
        <extend val="0"/>
        <outline val="0"/>
        <shadow val="0"/>
        <u val="none"/>
        <vertAlign val="baseline"/>
        <sz val="11"/>
        <color auto="1"/>
        <name val="Calibri"/>
        <scheme val="minor"/>
      </font>
      <numFmt numFmtId="34" formatCode="_(&quot;$&quot;* #,##0.00_);_(&quot;$&quot;* \(#,##0.00\);_(&quot;$&quot;* &quot;-&quot;??_);_(@_)"/>
      <alignment horizontal="left" vertical="bottom" textRotation="0" wrapText="1" indent="0" relative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1" indent="0" relativeIndent="0" justifyLastLine="0" shrinkToFit="0" readingOrder="0"/>
    </dxf>
    <dxf>
      <font>
        <b val="0"/>
        <i val="0"/>
        <strike val="0"/>
        <condense val="0"/>
        <extend val="0"/>
        <outline val="0"/>
        <shadow val="0"/>
        <u val="none"/>
        <vertAlign val="baseline"/>
        <sz val="11"/>
        <color auto="1"/>
        <name val="Calibri"/>
        <scheme val="minor"/>
      </font>
      <numFmt numFmtId="19" formatCode="m/d/yyyy"/>
      <alignment horizontal="center" vertical="bottom" textRotation="0" wrapText="0" indent="0" relative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relativeIndent="255" justifyLastLine="0" shrinkToFit="0" readingOrder="0"/>
    </dxf>
    <dxf>
      <font>
        <strike val="0"/>
        <outline val="0"/>
        <shadow val="0"/>
        <vertAlign val="baseline"/>
        <sz val="11"/>
        <color auto="1"/>
        <name val="Calibri"/>
        <scheme val="minor"/>
      </font>
      <alignment horizontal="center" textRotation="0" indent="0" relativeIndent="255" justifyLastLine="0" shrinkToFit="0" readingOrder="0"/>
    </dxf>
    <dxf>
      <font>
        <strike val="0"/>
        <outline val="0"/>
        <shadow val="0"/>
        <u val="none"/>
        <vertAlign val="baseline"/>
        <sz val="11"/>
        <color auto="1"/>
        <name val="Calibri"/>
        <scheme val="minor"/>
      </font>
    </dxf>
    <dxf>
      <font>
        <strike val="0"/>
        <outline val="0"/>
        <shadow val="0"/>
        <vertAlign val="baseline"/>
        <color auto="1"/>
        <name val="Calibri"/>
        <scheme val="minor"/>
      </font>
    </dxf>
    <dxf>
      <font>
        <strike val="0"/>
        <outline val="0"/>
        <shadow val="0"/>
        <vertAlign val="baseline"/>
        <color auto="1"/>
        <name val="Calibri"/>
        <scheme val="minor"/>
      </font>
      <alignment horizontal="center" vertical="center" textRotation="0" wrapText="1" indent="0" relativeIndent="255"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0" vertOverflow="ellipsis" vert="horz" wrap="square" anchor="ctr" anchorCtr="1"/>
          <a:lstStyle/>
          <a:p>
            <a:pPr>
              <a:defRPr lang="en-US" sz="1800" b="1" i="0" u="none" strike="noStrike" kern="1200" baseline="0">
                <a:solidFill>
                  <a:schemeClr val="tx1"/>
                </a:solidFill>
                <a:latin typeface="+mn-lt"/>
                <a:ea typeface="+mn-ea"/>
                <a:cs typeface="+mn-cs"/>
              </a:defRPr>
            </a:pPr>
            <a:r>
              <a:rPr lang="en-US" sz="1400" b="0"/>
              <a:t>Category Mix by Number of Purchased Receivables</a:t>
            </a:r>
          </a:p>
        </c:rich>
      </c:tx>
      <c:layout/>
    </c:title>
    <c:plotArea>
      <c:layout/>
      <c:pieChart>
        <c:varyColors val="1"/>
        <c:ser>
          <c:idx val="1"/>
          <c:order val="1"/>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Sheet1!$R$4:$R$5</c:f>
              <c:strCache>
                <c:ptCount val="2"/>
                <c:pt idx="0">
                  <c:v>MRI</c:v>
                </c:pt>
                <c:pt idx="1">
                  <c:v>PI</c:v>
                </c:pt>
              </c:strCache>
            </c:strRef>
          </c:cat>
          <c:val>
            <c:numRef>
              <c:f>Sheet1!$S$4:$S$5</c:f>
              <c:numCache>
                <c:formatCode>General</c:formatCode>
                <c:ptCount val="2"/>
                <c:pt idx="0">
                  <c:v>5316</c:v>
                </c:pt>
                <c:pt idx="1">
                  <c:v>1545</c:v>
                </c:pt>
              </c:numCache>
            </c:numRef>
          </c:val>
          <c:extLst xmlns:c16r2="http://schemas.microsoft.com/office/drawing/2015/06/chart">
            <c:ext xmlns:c16="http://schemas.microsoft.com/office/drawing/2014/chart" uri="{C3380CC4-5D6E-409C-BE32-E72D297353CC}">
              <c16:uniqueId val="{00000000-1FEF-1643-8C55-E376937A0806}"/>
            </c:ext>
          </c:extLst>
        </c:ser>
        <c:ser>
          <c:idx val="0"/>
          <c:order val="0"/>
          <c:dLbls>
            <c:spPr>
              <a:noFill/>
              <a:ln>
                <a:noFill/>
              </a:ln>
              <a:effectLst/>
            </c:spPr>
            <c:txPr>
              <a:bodyPr rot="0" spcFirstLastPara="0" vertOverflow="ellipsis" vert="horz" wrap="square" lIns="38100" tIns="19050" rIns="38100" bIns="19050" anchor="ctr" anchorCtr="1"/>
              <a:lstStyle/>
              <a:p>
                <a:pPr>
                  <a:defRPr lang="en-US" sz="1000" b="0" i="0" u="none" strike="noStrike" kern="1200" baseline="0">
                    <a:solidFill>
                      <a:schemeClr val="tx1"/>
                    </a:solidFill>
                    <a:latin typeface="+mn-lt"/>
                    <a:ea typeface="+mn-ea"/>
                    <a:cs typeface="+mn-cs"/>
                  </a:defRPr>
                </a:pPr>
                <a:endParaRPr lang="en-US"/>
              </a:p>
            </c:txPr>
            <c:dLblPos val="bestFit"/>
            <c:showPercent val="1"/>
            <c:showLeaderLines val="1"/>
            <c:extLst xmlns:c16r2="http://schemas.microsoft.com/office/drawing/2015/06/chart">
              <c:ext xmlns:c15="http://schemas.microsoft.com/office/drawing/2012/chart" uri="{CE6537A1-D6FC-4f65-9D91-7224C49458BB}"/>
            </c:extLst>
          </c:dLbls>
          <c:cat>
            <c:strRef>
              <c:f>Sheet1!$R$4:$R$5</c:f>
              <c:strCache>
                <c:ptCount val="2"/>
                <c:pt idx="0">
                  <c:v>MRI</c:v>
                </c:pt>
                <c:pt idx="1">
                  <c:v>PI</c:v>
                </c:pt>
              </c:strCache>
            </c:strRef>
          </c:cat>
          <c:val>
            <c:numRef>
              <c:f>Sheet1!$S$4:$S$5</c:f>
              <c:numCache>
                <c:formatCode>General</c:formatCode>
                <c:ptCount val="2"/>
                <c:pt idx="0">
                  <c:v>5316</c:v>
                </c:pt>
                <c:pt idx="1">
                  <c:v>1545</c:v>
                </c:pt>
              </c:numCache>
            </c:numRef>
          </c:val>
          <c:extLst xmlns:c16r2="http://schemas.microsoft.com/office/drawing/2015/06/chart">
            <c:ext xmlns:c16="http://schemas.microsoft.com/office/drawing/2014/chart" uri="{C3380CC4-5D6E-409C-BE32-E72D297353CC}">
              <c16:uniqueId val="{00000001-1FEF-1643-8C55-E376937A0806}"/>
            </c:ext>
          </c:extLst>
        </c:ser>
        <c:dLbls>
          <c:showPercent val="1"/>
        </c:dLbls>
        <c:firstSliceAng val="0"/>
      </c:pieChart>
    </c:plotArea>
    <c:legend>
      <c:legendPos val="r"/>
      <c:layout/>
      <c:txPr>
        <a:bodyPr rot="0" spcFirstLastPara="0"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legend>
    <c:plotVisOnly val="1"/>
    <c:dispBlanksAs val="zero"/>
  </c:chart>
  <c:txPr>
    <a:bodyPr/>
    <a:lstStyle/>
    <a:p>
      <a:pPr>
        <a:defRPr lang="en-US"/>
      </a:pPr>
      <a:endParaRPr lang="en-US"/>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0" vertOverflow="ellipsis" vert="horz" wrap="square" anchor="ctr" anchorCtr="1"/>
          <a:lstStyle/>
          <a:p>
            <a:pPr>
              <a:defRPr lang="en-US" sz="1800" b="1" i="0" u="none" strike="noStrike" kern="1200" baseline="0">
                <a:solidFill>
                  <a:schemeClr val="tx1"/>
                </a:solidFill>
                <a:latin typeface="+mn-lt"/>
                <a:ea typeface="+mn-ea"/>
                <a:cs typeface="+mn-cs"/>
              </a:defRPr>
            </a:pPr>
            <a:r>
              <a:rPr lang="en-US" sz="1400" b="0" i="0" baseline="0"/>
              <a:t>Category Mix by Cost of Purchased Receivables</a:t>
            </a:r>
          </a:p>
        </c:rich>
      </c:tx>
      <c:layout/>
    </c:title>
    <c:plotArea>
      <c:layout/>
      <c:pieChart>
        <c:varyColors val="1"/>
        <c:ser>
          <c:idx val="0"/>
          <c:order val="0"/>
          <c:dLbls>
            <c:spPr>
              <a:noFill/>
              <a:ln>
                <a:noFill/>
              </a:ln>
              <a:effectLst/>
            </c:spPr>
            <c:txPr>
              <a:bodyPr rot="0" spcFirstLastPara="0" vertOverflow="ellipsis" vert="horz" wrap="square" lIns="38100" tIns="19050" rIns="38100" bIns="19050" anchor="ctr" anchorCtr="1"/>
              <a:lstStyle/>
              <a:p>
                <a:pPr>
                  <a:defRPr lang="en-US" sz="1000" b="0" i="0" u="none" strike="noStrike" kern="1200" baseline="0">
                    <a:solidFill>
                      <a:schemeClr val="tx1"/>
                    </a:solidFill>
                    <a:latin typeface="+mn-lt"/>
                    <a:ea typeface="+mn-ea"/>
                    <a:cs typeface="+mn-cs"/>
                  </a:defRPr>
                </a:pPr>
                <a:endParaRPr lang="en-US"/>
              </a:p>
            </c:txPr>
            <c:dLblPos val="bestFit"/>
            <c:showPercent val="1"/>
            <c:showLeaderLines val="1"/>
            <c:extLst xmlns:c16r2="http://schemas.microsoft.com/office/drawing/2015/06/chart">
              <c:ext xmlns:c15="http://schemas.microsoft.com/office/drawing/2012/chart" uri="{CE6537A1-D6FC-4f65-9D91-7224C49458BB}"/>
            </c:extLst>
          </c:dLbls>
          <c:cat>
            <c:strRef>
              <c:f>Sheet1!$V$4:$V$5</c:f>
              <c:strCache>
                <c:ptCount val="2"/>
                <c:pt idx="0">
                  <c:v>MRI</c:v>
                </c:pt>
                <c:pt idx="1">
                  <c:v>PI</c:v>
                </c:pt>
              </c:strCache>
            </c:strRef>
          </c:cat>
          <c:val>
            <c:numRef>
              <c:f>Sheet1!$W$4:$W$5</c:f>
              <c:numCache>
                <c:formatCode>_("$"* #,##0.00_);_("$"* \(#,##0.00\);_("$"* "-"??_);_(@_)</c:formatCode>
                <c:ptCount val="2"/>
                <c:pt idx="0">
                  <c:v>1763476.6906401464</c:v>
                </c:pt>
                <c:pt idx="1">
                  <c:v>2597494.8363106749</c:v>
                </c:pt>
              </c:numCache>
            </c:numRef>
          </c:val>
          <c:extLst xmlns:c16r2="http://schemas.microsoft.com/office/drawing/2015/06/chart">
            <c:ext xmlns:c16="http://schemas.microsoft.com/office/drawing/2014/chart" uri="{C3380CC4-5D6E-409C-BE32-E72D297353CC}">
              <c16:uniqueId val="{00000000-7926-7E4E-9D4D-F5CD04FF401C}"/>
            </c:ext>
          </c:extLst>
        </c:ser>
        <c:dLbls>
          <c:showPercent val="1"/>
        </c:dLbls>
        <c:firstSliceAng val="0"/>
      </c:pieChart>
    </c:plotArea>
    <c:legend>
      <c:legendPos val="r"/>
      <c:layout/>
      <c:txPr>
        <a:bodyPr rot="0" spcFirstLastPara="0"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legend>
    <c:plotVisOnly val="1"/>
    <c:dispBlanksAs val="zero"/>
  </c:chart>
  <c:txPr>
    <a:bodyPr/>
    <a:lstStyle/>
    <a:p>
      <a:pPr>
        <a:defRPr lang="en-US"/>
      </a:pPr>
      <a:endParaRPr lang="en-US"/>
    </a:p>
  </c:tx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1</xdr:row>
      <xdr:rowOff>125095</xdr:rowOff>
    </xdr:from>
    <xdr:to>
      <xdr:col>4</xdr:col>
      <xdr:colOff>666750</xdr:colOff>
      <xdr:row>13</xdr:row>
      <xdr:rowOff>24130</xdr:rowOff>
    </xdr:to>
    <xdr:graphicFrame macro="">
      <xdr:nvGraphicFramePr>
        <xdr:cNvPr id="24" name="Chart 23">
          <a:extLst>
            <a:ext uri="{FF2B5EF4-FFF2-40B4-BE49-F238E27FC236}">
              <a16:creationId xmlns:a16="http://schemas.microsoft.com/office/drawing/2014/main" xmlns="" id="{00000000-0008-0000-00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942975</xdr:colOff>
      <xdr:row>1</xdr:row>
      <xdr:rowOff>114300</xdr:rowOff>
    </xdr:from>
    <xdr:to>
      <xdr:col>10</xdr:col>
      <xdr:colOff>228600</xdr:colOff>
      <xdr:row>13</xdr:row>
      <xdr:rowOff>13335</xdr:rowOff>
    </xdr:to>
    <xdr:graphicFrame macro="">
      <xdr:nvGraphicFramePr>
        <xdr:cNvPr id="3" name="Chart 2">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1" displayName="Table1" ref="A21:Q6882" totalsRowShown="0" headerRowDxfId="18" dataDxfId="17">
  <autoFilter ref="A21:Q6882"/>
  <sortState ref="A22:Q6882">
    <sortCondition descending="1" ref="H21:H6882"/>
  </sortState>
  <tableColumns count="17">
    <tableColumn id="1" name="Intake" dataDxfId="16"/>
    <tableColumn id="2" name="Batch Number" dataDxfId="15"/>
    <tableColumn id="3" name="Claim/Bill ID" dataDxfId="14"/>
    <tableColumn id="4" name="Date Purchased" dataDxfId="13"/>
    <tableColumn id="5" name="Funding Type" dataDxfId="12"/>
    <tableColumn id="6" name="Balance Amount" dataDxfId="11"/>
    <tableColumn id="7" name="Purchase Cost" dataDxfId="10"/>
    <tableColumn id="9" name="Collected Receivables Date" dataDxfId="9"/>
    <tableColumn id="10" name="Collected Receivables Amount" dataDxfId="8"/>
    <tableColumn id="11" name="Days to Collect" dataDxfId="7">
      <calculatedColumnFormula>IF(M22="",IF(AND(H22&lt;&gt; "",D22&lt;&gt;""),IF(H22&gt;=D22,H22-D22,0),""),"")</calculatedColumnFormula>
    </tableColumn>
    <tableColumn id="12" name="Gross Profit Amount" dataDxfId="6">
      <calculatedColumnFormula>IF(M22="",IF(I22&lt;&gt;"",I22-G22,""),"")</calculatedColumnFormula>
    </tableColumn>
    <tableColumn id="13" name="Gross Profit % Return" dataDxfId="5">
      <calculatedColumnFormula>IF(M22="",IF(K22&lt;&gt;"",IF(G22=0,IF(I22=0,0,9.99),K22/G22),""),"")</calculatedColumnFormula>
    </tableColumn>
    <tableColumn id="15" name="Status" dataDxfId="4"/>
    <tableColumn id="14" name="Intake Batch Combo" dataDxfId="3">
      <calculatedColumnFormula>TRIM(CONCATENATE(Table1[[#This Row],[Intake]]," ",Table1[[#This Row],[Batch Number]]))</calculatedColumnFormula>
    </tableColumn>
    <tableColumn id="16" name="Portfolio Name" dataDxfId="2">
      <calculatedColumnFormula>IF(VLOOKUP(Table1[[#This Row],[Intake Batch Combo]],Sheet2!A:B,2,FALSE)="","",VLOOKUP(Table1[[#This Row],[Intake Batch Combo]],Sheet2!A:B,2,FALSE))</calculatedColumnFormula>
    </tableColumn>
    <tableColumn id="17" name="Found Portfolio Name" dataDxfId="1"/>
    <tableColumn id="18" name="Found Bill Ids"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C6882"/>
  <sheetViews>
    <sheetView tabSelected="1" workbookViewId="0">
      <selection sqref="A1:D1"/>
    </sheetView>
  </sheetViews>
  <sheetFormatPr defaultColWidth="9" defaultRowHeight="15.75"/>
  <cols>
    <col min="1" max="1" width="10.125" style="3" customWidth="1"/>
    <col min="2" max="2" width="10.625" style="15" customWidth="1"/>
    <col min="3" max="3" width="13.375" style="4" customWidth="1"/>
    <col min="4" max="4" width="11.125" style="15" customWidth="1"/>
    <col min="5" max="5" width="11.125" style="15" bestFit="1" customWidth="1"/>
    <col min="6" max="6" width="13.375" style="4" customWidth="1"/>
    <col min="7" max="7" width="14.375" style="4" customWidth="1"/>
    <col min="8" max="8" width="13.125" style="4" customWidth="1"/>
    <col min="9" max="9" width="15.875" style="20" customWidth="1"/>
    <col min="10" max="10" width="9.875" style="3" customWidth="1"/>
    <col min="11" max="11" width="15.375" style="3" bestFit="1" customWidth="1"/>
    <col min="12" max="13" width="13.5" style="3" customWidth="1"/>
    <col min="14" max="14" width="14.375" style="3" hidden="1" customWidth="1"/>
    <col min="15" max="15" width="32.875" style="3" hidden="1" customWidth="1"/>
    <col min="16" max="16" width="30.625" style="3" hidden="1" customWidth="1"/>
    <col min="17" max="17" width="13.5" style="3" hidden="1" customWidth="1"/>
    <col min="18" max="18" width="3.875" style="3" bestFit="1" customWidth="1"/>
    <col min="19" max="19" width="7.125" style="3" bestFit="1" customWidth="1"/>
    <col min="20" max="20" width="7.625" style="3" customWidth="1"/>
    <col min="21" max="21" width="3.5" style="3" customWidth="1"/>
    <col min="22" max="22" width="3.875" style="3" bestFit="1" customWidth="1"/>
    <col min="23" max="23" width="13.625" style="3" customWidth="1"/>
    <col min="24" max="24" width="7.875" style="3" customWidth="1"/>
    <col min="25" max="16384" width="9" style="3"/>
  </cols>
  <sheetData>
    <row r="1" spans="1:24" ht="26.1" customHeight="1">
      <c r="A1" s="128" t="s">
        <v>1323</v>
      </c>
      <c r="B1" s="129"/>
      <c r="C1" s="129"/>
      <c r="D1" s="129"/>
      <c r="E1" s="1"/>
      <c r="F1" s="1"/>
      <c r="G1" s="1"/>
      <c r="H1" s="57"/>
      <c r="I1" s="130">
        <v>45936</v>
      </c>
      <c r="J1" s="130"/>
      <c r="K1" s="2"/>
      <c r="L1" s="2"/>
      <c r="M1" s="2"/>
      <c r="N1" s="2"/>
      <c r="O1" s="2"/>
      <c r="P1" s="2"/>
      <c r="Q1" s="2"/>
      <c r="R1" s="2"/>
      <c r="S1" s="2"/>
      <c r="T1" s="2"/>
      <c r="U1" s="2"/>
      <c r="V1" s="2"/>
      <c r="W1" s="2"/>
      <c r="X1" s="2"/>
    </row>
    <row r="2" spans="1:24" ht="18.75" customHeight="1">
      <c r="D2" s="5"/>
      <c r="E2" s="5"/>
      <c r="F2" s="6"/>
      <c r="G2" s="6"/>
      <c r="H2" s="2"/>
      <c r="I2" s="11"/>
      <c r="J2" s="2"/>
      <c r="K2" s="2"/>
      <c r="L2" s="2"/>
      <c r="M2" s="2"/>
      <c r="N2" s="2"/>
      <c r="O2" s="2"/>
      <c r="P2" s="2"/>
      <c r="Q2" s="2"/>
      <c r="R2" s="126" t="s">
        <v>369</v>
      </c>
      <c r="S2" s="127"/>
      <c r="T2" s="126"/>
      <c r="U2" s="126"/>
      <c r="V2" s="126"/>
      <c r="W2" s="126"/>
      <c r="X2" s="126"/>
    </row>
    <row r="3" spans="1:24" ht="17.25" customHeight="1">
      <c r="C3" s="7"/>
      <c r="D3" s="8"/>
      <c r="E3" s="7"/>
      <c r="F3" s="8"/>
      <c r="G3" s="8"/>
      <c r="H3" s="2"/>
      <c r="I3" s="11"/>
      <c r="J3" s="2"/>
      <c r="K3" s="2"/>
      <c r="L3" s="2"/>
      <c r="M3" s="2"/>
      <c r="N3" s="2"/>
      <c r="O3" s="2"/>
      <c r="P3" s="2"/>
      <c r="Q3" s="2"/>
      <c r="R3" s="2"/>
      <c r="S3" s="26" t="s">
        <v>4</v>
      </c>
      <c r="T3" s="9"/>
      <c r="U3" s="9"/>
      <c r="V3" s="9"/>
      <c r="W3" s="26" t="s">
        <v>381</v>
      </c>
      <c r="X3" s="2"/>
    </row>
    <row r="4" spans="1:24">
      <c r="C4" s="10"/>
      <c r="D4" s="3"/>
      <c r="E4" s="10"/>
      <c r="H4" s="2"/>
      <c r="I4" s="11"/>
      <c r="J4" s="2"/>
      <c r="K4" s="2"/>
      <c r="L4" s="2"/>
      <c r="M4" s="2"/>
      <c r="N4" s="2"/>
      <c r="O4" s="2"/>
      <c r="P4" s="2"/>
      <c r="Q4" s="2"/>
      <c r="R4" s="10" t="s">
        <v>1</v>
      </c>
      <c r="S4" s="2">
        <f>COUNTIF(Table1[[#All],[Funding Type]],R4)</f>
        <v>5316</v>
      </c>
      <c r="T4" s="27">
        <f>S4/S6</f>
        <v>0.774814167031045</v>
      </c>
      <c r="U4" s="2"/>
      <c r="V4" s="10" t="s">
        <v>1</v>
      </c>
      <c r="W4" s="11">
        <f>SUMIF(Table1[[#All],[Funding Type]],V4,Table1[[#All],[Purchase Cost]])</f>
        <v>1763476.6906401464</v>
      </c>
      <c r="X4" s="27">
        <f>W4/W6</f>
        <v>0.40437702464734143</v>
      </c>
    </row>
    <row r="5" spans="1:24">
      <c r="C5" s="10"/>
      <c r="D5" s="3"/>
      <c r="E5" s="10"/>
      <c r="H5" s="2"/>
      <c r="I5" s="11"/>
      <c r="J5" s="2"/>
      <c r="K5" s="2"/>
      <c r="L5" s="2"/>
      <c r="M5" s="2"/>
      <c r="N5" s="2"/>
      <c r="O5" s="2"/>
      <c r="P5" s="2"/>
      <c r="Q5" s="2"/>
      <c r="R5" s="10" t="s">
        <v>0</v>
      </c>
      <c r="S5" s="2">
        <f>COUNTIF(Table1[[#All],[Funding Type]],R5)</f>
        <v>1545</v>
      </c>
      <c r="T5" s="27">
        <f>S5/S6</f>
        <v>0.22518583296895497</v>
      </c>
      <c r="U5" s="2"/>
      <c r="V5" s="10" t="s">
        <v>0</v>
      </c>
      <c r="W5" s="11">
        <f>SUMIF(Table1[[#All],[Funding Type]],V5,Table1[[#All],[Purchase Cost]])</f>
        <v>2597494.8363106749</v>
      </c>
      <c r="X5" s="27">
        <f>W5/W6</f>
        <v>0.59562297535265862</v>
      </c>
    </row>
    <row r="6" spans="1:24" ht="16.5" thickBot="1">
      <c r="C6" s="10"/>
      <c r="D6" s="2"/>
      <c r="E6" s="10"/>
      <c r="F6" s="2"/>
      <c r="H6" s="2"/>
      <c r="I6" s="11"/>
      <c r="J6" s="2"/>
      <c r="K6" s="2"/>
      <c r="L6" s="2"/>
      <c r="M6" s="2"/>
      <c r="N6" s="2"/>
      <c r="O6" s="2"/>
      <c r="P6" s="2"/>
      <c r="Q6" s="2"/>
      <c r="R6" s="2"/>
      <c r="S6" s="22">
        <f>SUM(S4:S5)</f>
        <v>6861</v>
      </c>
      <c r="T6" s="2"/>
      <c r="U6" s="2"/>
      <c r="V6" s="2"/>
      <c r="W6" s="23">
        <f>SUM(W4:W5)</f>
        <v>4360971.5269508213</v>
      </c>
      <c r="X6" s="2"/>
    </row>
    <row r="7" spans="1:24" ht="16.5" thickTop="1">
      <c r="C7" s="10"/>
      <c r="D7" s="2"/>
      <c r="E7" s="10"/>
      <c r="F7" s="2"/>
      <c r="H7" s="2"/>
      <c r="I7" s="11"/>
      <c r="J7" s="2"/>
      <c r="K7" s="2"/>
      <c r="L7" s="2"/>
      <c r="M7" s="2"/>
      <c r="N7" s="2"/>
      <c r="O7" s="2"/>
      <c r="P7" s="2"/>
      <c r="Q7" s="2"/>
      <c r="R7" s="2"/>
      <c r="S7" s="2"/>
      <c r="T7" s="2"/>
      <c r="U7" s="2"/>
      <c r="V7" s="2"/>
      <c r="W7" s="2"/>
      <c r="X7" s="2"/>
    </row>
    <row r="8" spans="1:24">
      <c r="C8" s="10"/>
      <c r="D8" s="2"/>
      <c r="E8" s="10"/>
      <c r="F8" s="2"/>
      <c r="H8" s="2"/>
      <c r="I8" s="11"/>
      <c r="J8" s="2"/>
      <c r="K8" s="2"/>
      <c r="L8" s="2"/>
      <c r="M8" s="2"/>
      <c r="N8" s="2"/>
      <c r="O8" s="2"/>
      <c r="P8" s="2"/>
      <c r="Q8" s="2"/>
      <c r="R8" s="2"/>
      <c r="S8" s="2"/>
      <c r="T8" s="2"/>
      <c r="U8" s="2"/>
      <c r="V8" s="2"/>
      <c r="W8" s="2"/>
      <c r="X8" s="2"/>
    </row>
    <row r="9" spans="1:24">
      <c r="D9" s="10"/>
      <c r="E9" s="10"/>
      <c r="F9" s="2"/>
      <c r="G9" s="2"/>
      <c r="H9" s="2"/>
      <c r="I9" s="11"/>
      <c r="J9" s="2"/>
      <c r="K9" s="2"/>
      <c r="L9" s="2"/>
      <c r="M9" s="2"/>
      <c r="N9" s="2"/>
      <c r="O9" s="2"/>
      <c r="P9" s="2"/>
      <c r="Q9" s="2"/>
      <c r="R9" s="2"/>
      <c r="S9" s="2"/>
      <c r="T9" s="2"/>
      <c r="U9" s="2"/>
      <c r="V9" s="2"/>
      <c r="W9" s="2"/>
      <c r="X9" s="2"/>
    </row>
    <row r="10" spans="1:24">
      <c r="D10" s="10"/>
      <c r="E10" s="10"/>
      <c r="F10" s="2"/>
      <c r="G10" s="2"/>
      <c r="H10" s="2"/>
      <c r="I10" s="11"/>
      <c r="J10" s="2"/>
      <c r="K10" s="2"/>
      <c r="L10" s="2"/>
      <c r="M10" s="2"/>
      <c r="N10" s="2"/>
      <c r="O10" s="2"/>
      <c r="P10" s="2"/>
      <c r="Q10" s="2"/>
      <c r="R10" s="2"/>
      <c r="S10" s="2"/>
      <c r="T10" s="2"/>
      <c r="U10" s="2"/>
      <c r="V10" s="2"/>
      <c r="W10" s="2"/>
      <c r="X10" s="2"/>
    </row>
    <row r="11" spans="1:24">
      <c r="D11" s="10"/>
      <c r="E11" s="10"/>
      <c r="F11" s="2"/>
      <c r="G11" s="2"/>
      <c r="H11" s="2"/>
      <c r="I11" s="11"/>
      <c r="J11" s="2"/>
      <c r="K11" s="2"/>
      <c r="L11" s="2"/>
      <c r="M11" s="2"/>
      <c r="N11" s="2"/>
      <c r="O11" s="2"/>
      <c r="P11" s="2"/>
      <c r="Q11" s="2"/>
      <c r="R11" s="2"/>
      <c r="S11" s="2"/>
      <c r="T11" s="2"/>
      <c r="U11" s="2"/>
      <c r="V11" s="2"/>
      <c r="W11" s="2"/>
      <c r="X11" s="2"/>
    </row>
    <row r="12" spans="1:24">
      <c r="D12" s="10"/>
      <c r="E12" s="10"/>
      <c r="F12" s="2"/>
      <c r="G12" s="2"/>
      <c r="H12" s="2"/>
      <c r="I12" s="11"/>
      <c r="J12" s="2"/>
      <c r="K12" s="2"/>
      <c r="L12" s="2"/>
      <c r="M12" s="2"/>
      <c r="N12" s="2"/>
      <c r="O12" s="2"/>
      <c r="P12" s="2"/>
      <c r="Q12" s="2"/>
      <c r="R12" s="2"/>
      <c r="S12" s="2"/>
      <c r="T12" s="2"/>
      <c r="U12" s="2"/>
      <c r="V12" s="2"/>
      <c r="W12" s="2"/>
      <c r="X12" s="2"/>
    </row>
    <row r="13" spans="1:24">
      <c r="D13" s="10"/>
      <c r="E13" s="10"/>
      <c r="F13" s="2"/>
      <c r="G13" s="2"/>
      <c r="H13" s="2"/>
      <c r="I13" s="11"/>
      <c r="J13" s="2"/>
      <c r="K13" s="2"/>
      <c r="L13" s="2"/>
      <c r="M13" s="2"/>
      <c r="N13" s="2"/>
      <c r="O13" s="2"/>
      <c r="P13" s="2"/>
      <c r="Q13" s="2"/>
      <c r="R13" s="2"/>
      <c r="S13" s="2"/>
      <c r="T13" s="2"/>
      <c r="U13" s="2"/>
      <c r="V13" s="2"/>
      <c r="W13" s="2"/>
      <c r="X13" s="2"/>
    </row>
    <row r="14" spans="1:24">
      <c r="D14" s="10"/>
      <c r="E14" s="10"/>
      <c r="F14" s="2"/>
      <c r="G14" s="2"/>
      <c r="H14" s="2"/>
      <c r="I14" s="11"/>
      <c r="J14" s="2"/>
      <c r="K14" s="2"/>
      <c r="L14" s="2"/>
      <c r="M14" s="2"/>
      <c r="N14" s="2"/>
      <c r="O14" s="2"/>
      <c r="P14" s="2"/>
      <c r="Q14" s="2"/>
      <c r="R14" s="2"/>
      <c r="S14" s="2"/>
      <c r="T14" s="2"/>
      <c r="U14" s="2"/>
      <c r="V14" s="2"/>
      <c r="W14" s="2"/>
      <c r="X14" s="2"/>
    </row>
    <row r="15" spans="1:24">
      <c r="A15" s="133" t="s">
        <v>1912</v>
      </c>
      <c r="B15" s="129"/>
      <c r="C15" s="129"/>
      <c r="D15" s="129"/>
      <c r="E15" s="129"/>
      <c r="F15" s="129"/>
      <c r="G15" s="129"/>
      <c r="H15" s="129"/>
      <c r="I15" s="129"/>
      <c r="J15" s="2"/>
      <c r="K15" s="2"/>
      <c r="L15" s="2"/>
      <c r="M15" s="2"/>
      <c r="N15" s="2"/>
      <c r="O15" s="2"/>
      <c r="P15" s="2"/>
      <c r="Q15" s="2"/>
      <c r="R15" s="2"/>
      <c r="S15" s="2"/>
      <c r="T15" s="2"/>
      <c r="U15" s="2"/>
      <c r="V15" s="2"/>
      <c r="W15" s="2"/>
      <c r="X15" s="2"/>
    </row>
    <row r="16" spans="1:24">
      <c r="D16" s="10"/>
      <c r="E16" s="10"/>
      <c r="F16" s="2"/>
      <c r="G16" s="2"/>
      <c r="H16" s="2"/>
      <c r="I16" s="11"/>
      <c r="J16" s="2"/>
      <c r="K16" s="2"/>
      <c r="L16" s="2"/>
      <c r="M16" s="2"/>
      <c r="N16" s="2"/>
      <c r="O16" s="2"/>
      <c r="P16" s="2"/>
      <c r="Q16" s="2"/>
      <c r="R16" s="2"/>
      <c r="S16" s="2"/>
      <c r="T16" s="2"/>
      <c r="U16" s="2"/>
      <c r="V16" s="2"/>
      <c r="W16" s="2"/>
      <c r="X16" s="2"/>
    </row>
    <row r="17" spans="1:29" ht="16.5" thickBot="1">
      <c r="D17" s="131" t="s">
        <v>1308</v>
      </c>
      <c r="E17" s="132"/>
      <c r="F17" s="2"/>
      <c r="G17" s="40">
        <v>1820828.7086</v>
      </c>
      <c r="H17" s="2"/>
      <c r="I17" s="11"/>
      <c r="J17" s="2"/>
      <c r="K17" s="2"/>
      <c r="L17" s="2"/>
      <c r="M17" s="2"/>
      <c r="N17" s="2"/>
      <c r="O17" s="2"/>
      <c r="P17" s="2"/>
      <c r="Q17" s="2"/>
      <c r="R17" s="2"/>
      <c r="S17" s="2"/>
      <c r="T17" s="2"/>
      <c r="U17" s="2"/>
      <c r="V17" s="2"/>
      <c r="W17" s="2"/>
      <c r="X17" s="2"/>
    </row>
    <row r="18" spans="1:29" ht="16.5" thickTop="1">
      <c r="D18" s="10"/>
      <c r="E18" s="10"/>
      <c r="F18" s="2"/>
      <c r="G18" s="2"/>
      <c r="H18" s="2"/>
      <c r="I18" s="11"/>
      <c r="J18" s="2"/>
      <c r="K18" s="2"/>
      <c r="L18" s="2"/>
      <c r="M18" s="2"/>
      <c r="N18" s="2"/>
      <c r="O18" s="2"/>
      <c r="P18" s="2"/>
      <c r="Q18" s="2"/>
      <c r="R18" s="2"/>
      <c r="S18" s="2"/>
      <c r="T18" s="2"/>
      <c r="U18" s="2"/>
      <c r="V18" s="2"/>
      <c r="W18" s="2"/>
      <c r="X18" s="2"/>
    </row>
    <row r="19" spans="1:29" ht="19.5" thickBot="1">
      <c r="A19" s="125" t="s">
        <v>2</v>
      </c>
      <c r="B19" s="125"/>
      <c r="C19" s="125"/>
      <c r="D19" s="13"/>
      <c r="E19" s="12" t="s">
        <v>382</v>
      </c>
      <c r="F19" s="2"/>
      <c r="G19" s="24">
        <f>SUM(Table1[[#All],[Purchase Cost]])</f>
        <v>4360971.5269507673</v>
      </c>
      <c r="H19" s="2"/>
      <c r="I19" s="40">
        <f>SUM(Table1[Collected Receivables Amount])</f>
        <v>3689243.3990072897</v>
      </c>
      <c r="J19" s="2"/>
      <c r="K19" s="40">
        <f>SUM(Table1[Gross Profit Amount])</f>
        <v>1305817.07014956</v>
      </c>
      <c r="L19" s="2"/>
      <c r="M19" s="2"/>
      <c r="N19" s="2"/>
      <c r="O19" s="2"/>
      <c r="P19" s="2"/>
      <c r="Q19" s="2"/>
      <c r="R19" s="2"/>
      <c r="S19" s="2"/>
      <c r="T19" s="2"/>
      <c r="U19" s="2"/>
      <c r="V19" s="2"/>
      <c r="W19" s="2"/>
      <c r="X19" s="2"/>
    </row>
    <row r="20" spans="1:29" ht="16.5" thickTop="1">
      <c r="D20" s="10"/>
      <c r="E20" s="10"/>
      <c r="F20" s="2"/>
      <c r="G20" s="2"/>
      <c r="H20" s="2"/>
      <c r="I20" s="11"/>
      <c r="J20" s="2"/>
      <c r="K20" s="2"/>
      <c r="L20" s="2"/>
      <c r="M20" s="2"/>
      <c r="N20" s="2"/>
      <c r="O20" s="2"/>
      <c r="P20" s="2"/>
      <c r="Q20" s="2"/>
      <c r="R20" s="2"/>
      <c r="S20" s="2"/>
      <c r="T20" s="2"/>
      <c r="U20" s="2"/>
      <c r="V20" s="2"/>
      <c r="W20" s="2"/>
      <c r="X20" s="2"/>
    </row>
    <row r="21" spans="1:29" s="17" customFormat="1" ht="45">
      <c r="A21" s="7" t="s">
        <v>3</v>
      </c>
      <c r="B21" s="7" t="s">
        <v>370</v>
      </c>
      <c r="C21" s="7" t="s">
        <v>371</v>
      </c>
      <c r="D21" s="7" t="s">
        <v>372</v>
      </c>
      <c r="E21" s="7" t="s">
        <v>373</v>
      </c>
      <c r="F21" s="7" t="s">
        <v>374</v>
      </c>
      <c r="G21" s="16" t="s">
        <v>375</v>
      </c>
      <c r="H21" s="19" t="s">
        <v>376</v>
      </c>
      <c r="I21" s="16" t="s">
        <v>377</v>
      </c>
      <c r="J21" s="7" t="s">
        <v>378</v>
      </c>
      <c r="K21" s="16" t="s">
        <v>379</v>
      </c>
      <c r="L21" s="18" t="s">
        <v>380</v>
      </c>
      <c r="M21" s="29" t="s">
        <v>383</v>
      </c>
      <c r="N21" s="32" t="s">
        <v>386</v>
      </c>
      <c r="O21" s="32" t="s">
        <v>391</v>
      </c>
      <c r="P21" s="18" t="s">
        <v>392</v>
      </c>
      <c r="Q21" s="18" t="s">
        <v>393</v>
      </c>
      <c r="R21" s="29"/>
      <c r="S21" s="29"/>
      <c r="T21" s="29"/>
      <c r="U21" s="29"/>
      <c r="V21" s="18"/>
      <c r="W21" s="10"/>
      <c r="X21" s="10"/>
      <c r="Y21" s="10"/>
      <c r="Z21" s="10"/>
      <c r="AA21" s="10"/>
      <c r="AB21" s="10"/>
      <c r="AC21" s="10"/>
    </row>
    <row r="22" spans="1:29" s="17" customFormat="1">
      <c r="A22" s="4" t="s">
        <v>1316</v>
      </c>
      <c r="B22" s="15">
        <v>118</v>
      </c>
      <c r="C22" s="64" t="s">
        <v>1559</v>
      </c>
      <c r="D22" s="30">
        <v>44897</v>
      </c>
      <c r="E22" s="60" t="s">
        <v>1</v>
      </c>
      <c r="F22" s="14">
        <v>1695</v>
      </c>
      <c r="G22" s="14">
        <v>404.96364199804663</v>
      </c>
      <c r="H22" s="30">
        <v>45896</v>
      </c>
      <c r="I22" s="118">
        <v>592.6146</v>
      </c>
      <c r="J22" s="15">
        <f>IF(M22="",IF(AND(H22&lt;&gt; "",D22&lt;&gt;""),IF(H22&gt;=D22,H22-D22,0),""),"")</f>
        <v>999</v>
      </c>
      <c r="K22" s="20">
        <f>IF(M22="",IF(I22&lt;&gt;"",I22-G22,""),"")</f>
        <v>187.65095800195337</v>
      </c>
      <c r="L22" s="25">
        <f>IF(M22="",IF(K22&lt;&gt;"",IF(G22=0,IF(I22=0,0,9.99),K22/G22),""),"")</f>
        <v>0.46337729746824657</v>
      </c>
      <c r="M22" s="111"/>
      <c r="N22" s="58" t="str">
        <f>TRIM(CONCATENATE(Table1[[#This Row],[Intake]]," ",Table1[[#This Row],[Batch Number]]))</f>
        <v>S-1/OS 118</v>
      </c>
      <c r="O22" s="111" t="str">
        <f>IF(VLOOKUP(Table1[[#This Row],[Intake Batch Combo]],Sheet2!A:B,2,FALSE)="","",VLOOKUP(Table1[[#This Row],[Intake Batch Combo]],Sheet2!A:B,2,FALSE))</f>
        <v>One Source Diagnostics Buy 118</v>
      </c>
      <c r="P22" s="115" t="s">
        <v>2383</v>
      </c>
      <c r="Q22" s="81" t="s">
        <v>1559</v>
      </c>
      <c r="R22" s="84"/>
      <c r="S22" s="84"/>
      <c r="T22" s="84"/>
      <c r="U22" s="84"/>
      <c r="V22" s="84"/>
      <c r="W22" s="10"/>
      <c r="X22" s="10"/>
      <c r="Y22" s="10"/>
      <c r="Z22" s="10"/>
      <c r="AA22" s="10"/>
      <c r="AB22" s="10"/>
      <c r="AC22" s="10"/>
    </row>
    <row r="23" spans="1:29" s="17" customFormat="1">
      <c r="A23" s="4" t="s">
        <v>1316</v>
      </c>
      <c r="B23" s="15">
        <v>118</v>
      </c>
      <c r="C23" s="64" t="s">
        <v>1559</v>
      </c>
      <c r="D23" s="30">
        <v>44897</v>
      </c>
      <c r="E23" s="60" t="s">
        <v>1</v>
      </c>
      <c r="F23" s="14">
        <v>1695</v>
      </c>
      <c r="G23" s="14">
        <v>404.96364199804663</v>
      </c>
      <c r="H23" s="30">
        <v>45896</v>
      </c>
      <c r="I23" s="118">
        <v>592.6146</v>
      </c>
      <c r="J23" s="15">
        <f>IF(M23="",IF(AND(H23&lt;&gt; "",D23&lt;&gt;""),IF(H23&gt;=D23,H23-D23,0),""),"")</f>
        <v>999</v>
      </c>
      <c r="K23" s="20">
        <f>IF(M23="",IF(I23&lt;&gt;"",I23-G23,""),"")</f>
        <v>187.65095800195337</v>
      </c>
      <c r="L23" s="25">
        <f>IF(M23="",IF(K23&lt;&gt;"",IF(G23=0,IF(I23=0,0,9.99),K23/G23),""),"")</f>
        <v>0.46337729746824657</v>
      </c>
      <c r="M23" s="3"/>
      <c r="N23" s="58" t="str">
        <f>TRIM(CONCATENATE(Table1[[#This Row],[Intake]]," ",Table1[[#This Row],[Batch Number]]))</f>
        <v>S-1/OS 118</v>
      </c>
      <c r="O23" s="3" t="str">
        <f>IF(VLOOKUP(Table1[[#This Row],[Intake Batch Combo]],Sheet2!A:B,2,FALSE)="","",VLOOKUP(Table1[[#This Row],[Intake Batch Combo]],Sheet2!A:B,2,FALSE))</f>
        <v>One Source Diagnostics Buy 118</v>
      </c>
      <c r="P23" s="115" t="s">
        <v>2383</v>
      </c>
      <c r="Q23" s="81" t="s">
        <v>1559</v>
      </c>
      <c r="R23" s="84"/>
      <c r="S23" s="84"/>
      <c r="T23" s="84"/>
      <c r="U23" s="84"/>
      <c r="V23" s="84"/>
      <c r="W23" s="10"/>
      <c r="X23" s="10"/>
      <c r="Y23" s="10"/>
      <c r="Z23" s="10"/>
      <c r="AA23" s="10"/>
      <c r="AB23" s="10"/>
      <c r="AC23" s="10"/>
    </row>
    <row r="24" spans="1:29" s="17" customFormat="1">
      <c r="A24" s="4" t="s">
        <v>1316</v>
      </c>
      <c r="B24" s="15">
        <v>118</v>
      </c>
      <c r="C24" s="64" t="s">
        <v>1386</v>
      </c>
      <c r="D24" s="30">
        <v>44897</v>
      </c>
      <c r="E24" s="60" t="s">
        <v>1</v>
      </c>
      <c r="F24" s="14">
        <v>100</v>
      </c>
      <c r="G24" s="14">
        <v>23.891660294870004</v>
      </c>
      <c r="H24" s="30">
        <v>45896</v>
      </c>
      <c r="I24" s="118">
        <v>332.14019999999999</v>
      </c>
      <c r="J24" s="15">
        <f>IF(M24="",IF(AND(H24&lt;&gt; "",D24&lt;&gt;""),IF(H24&gt;=D24,H24-D24,0),""),"")</f>
        <v>999</v>
      </c>
      <c r="K24" s="20">
        <f>IF(M24="",IF(I24&lt;&gt;"",I24-G24,""),"")</f>
        <v>308.24853970512999</v>
      </c>
      <c r="L24" s="25">
        <f>IF(M24="",IF(K24&lt;&gt;"",IF(G24=0,IF(I24=0,0,9.99),K24/G24),""),"")</f>
        <v>12.901930460283534</v>
      </c>
      <c r="M24" s="3"/>
      <c r="N24" s="58" t="str">
        <f>TRIM(CONCATENATE(Table1[[#This Row],[Intake]]," ",Table1[[#This Row],[Batch Number]]))</f>
        <v>S-1/OS 118</v>
      </c>
      <c r="O24" s="3" t="str">
        <f>IF(VLOOKUP(Table1[[#This Row],[Intake Batch Combo]],Sheet2!A:B,2,FALSE)="","",VLOOKUP(Table1[[#This Row],[Intake Batch Combo]],Sheet2!A:B,2,FALSE))</f>
        <v>One Source Diagnostics Buy 118</v>
      </c>
      <c r="P24" s="115" t="s">
        <v>2383</v>
      </c>
      <c r="Q24" s="81" t="s">
        <v>1386</v>
      </c>
      <c r="R24" s="84"/>
      <c r="S24" s="84"/>
      <c r="T24" s="84"/>
      <c r="U24" s="84"/>
      <c r="V24" s="84"/>
      <c r="W24" s="10"/>
      <c r="X24" s="10"/>
      <c r="Y24" s="10"/>
      <c r="Z24" s="10"/>
      <c r="AA24" s="10"/>
      <c r="AB24" s="10"/>
      <c r="AC24" s="10"/>
    </row>
    <row r="25" spans="1:29" s="17" customFormat="1">
      <c r="A25" s="4" t="s">
        <v>1316</v>
      </c>
      <c r="B25" s="15">
        <v>118</v>
      </c>
      <c r="C25" s="64" t="s">
        <v>1386</v>
      </c>
      <c r="D25" s="30">
        <v>44897</v>
      </c>
      <c r="E25" s="60" t="s">
        <v>1</v>
      </c>
      <c r="F25" s="14">
        <v>100</v>
      </c>
      <c r="G25" s="14">
        <v>23.891660294870004</v>
      </c>
      <c r="H25" s="30">
        <v>45896</v>
      </c>
      <c r="I25" s="118">
        <v>332.14019999999999</v>
      </c>
      <c r="J25" s="15">
        <f>IF(M25="",IF(AND(H25&lt;&gt; "",D25&lt;&gt;""),IF(H25&gt;=D25,H25-D25,0),""),"")</f>
        <v>999</v>
      </c>
      <c r="K25" s="20">
        <f>IF(M25="",IF(I25&lt;&gt;"",I25-G25,""),"")</f>
        <v>308.24853970512999</v>
      </c>
      <c r="L25" s="25">
        <f>IF(M25="",IF(K25&lt;&gt;"",IF(G25=0,IF(I25=0,0,9.99),K25/G25),""),"")</f>
        <v>12.901930460283534</v>
      </c>
      <c r="M25" s="3"/>
      <c r="N25" s="58" t="str">
        <f>TRIM(CONCATENATE(Table1[[#This Row],[Intake]]," ",Table1[[#This Row],[Batch Number]]))</f>
        <v>S-1/OS 118</v>
      </c>
      <c r="O25" s="3" t="str">
        <f>IF(VLOOKUP(Table1[[#This Row],[Intake Batch Combo]],Sheet2!A:B,2,FALSE)="","",VLOOKUP(Table1[[#This Row],[Intake Batch Combo]],Sheet2!A:B,2,FALSE))</f>
        <v>One Source Diagnostics Buy 118</v>
      </c>
      <c r="P25" s="115" t="s">
        <v>2383</v>
      </c>
      <c r="Q25" s="81" t="s">
        <v>1386</v>
      </c>
      <c r="R25" s="84"/>
      <c r="S25" s="84"/>
      <c r="T25" s="84"/>
      <c r="U25" s="84"/>
      <c r="V25" s="84"/>
      <c r="W25" s="10"/>
      <c r="X25" s="10"/>
      <c r="Y25" s="10"/>
      <c r="Z25" s="10"/>
      <c r="AA25" s="10"/>
      <c r="AB25" s="10"/>
      <c r="AC25" s="10"/>
    </row>
    <row r="26" spans="1:29">
      <c r="A26" s="4" t="s">
        <v>1316</v>
      </c>
      <c r="B26" s="15">
        <v>118</v>
      </c>
      <c r="C26" s="64" t="s">
        <v>1386</v>
      </c>
      <c r="D26" s="30">
        <v>44897</v>
      </c>
      <c r="E26" s="60" t="s">
        <v>1</v>
      </c>
      <c r="F26" s="14">
        <v>115</v>
      </c>
      <c r="G26" s="14">
        <v>27.475409339100505</v>
      </c>
      <c r="H26" s="30">
        <v>45896</v>
      </c>
      <c r="I26" s="119">
        <v>372</v>
      </c>
      <c r="J26" s="15">
        <f>IF(M26="",IF(AND(H26&lt;&gt; "",D26&lt;&gt;""),IF(H26&gt;=D26,H26-D26,0),""),"")</f>
        <v>999</v>
      </c>
      <c r="K26" s="20">
        <f>IF(M26="",IF(I26&lt;&gt;"",I26-G26,""),"")</f>
        <v>344.52459066089949</v>
      </c>
      <c r="L26" s="25">
        <f>IF(M26="",IF(K26&lt;&gt;"",IF(G26=0,IF(I26=0,0,9.99),K26/G26),""),"")</f>
        <v>12.539379719835635</v>
      </c>
      <c r="N26" s="58" t="str">
        <f>TRIM(CONCATENATE(Table1[[#This Row],[Intake]]," ",Table1[[#This Row],[Batch Number]]))</f>
        <v>S-1/OS 118</v>
      </c>
      <c r="O26" s="3" t="str">
        <f>IF(VLOOKUP(Table1[[#This Row],[Intake Batch Combo]],Sheet2!A:B,2,FALSE)="","",VLOOKUP(Table1[[#This Row],[Intake Batch Combo]],Sheet2!A:B,2,FALSE))</f>
        <v>One Source Diagnostics Buy 118</v>
      </c>
      <c r="P26" s="115" t="s">
        <v>2383</v>
      </c>
      <c r="Q26" s="81" t="s">
        <v>1386</v>
      </c>
      <c r="R26" s="28"/>
      <c r="S26" s="28"/>
      <c r="T26" s="28"/>
      <c r="U26" s="28"/>
      <c r="V26" s="25"/>
      <c r="W26" s="2"/>
      <c r="X26" s="2"/>
      <c r="Y26" s="2"/>
      <c r="Z26" s="2"/>
      <c r="AA26" s="2"/>
      <c r="AB26" s="2"/>
    </row>
    <row r="27" spans="1:29">
      <c r="A27" s="4" t="s">
        <v>1316</v>
      </c>
      <c r="B27" s="15">
        <v>118</v>
      </c>
      <c r="C27" s="64" t="s">
        <v>1386</v>
      </c>
      <c r="D27" s="30">
        <v>44897</v>
      </c>
      <c r="E27" s="60" t="s">
        <v>1</v>
      </c>
      <c r="F27" s="14">
        <v>115</v>
      </c>
      <c r="G27" s="14">
        <v>27.475409339100505</v>
      </c>
      <c r="H27" s="30">
        <v>45896</v>
      </c>
      <c r="I27" s="119">
        <v>372</v>
      </c>
      <c r="J27" s="15">
        <f>IF(M27="",IF(AND(H27&lt;&gt; "",D27&lt;&gt;""),IF(H27&gt;=D27,H27-D27,0),""),"")</f>
        <v>999</v>
      </c>
      <c r="K27" s="20">
        <f>IF(M27="",IF(I27&lt;&gt;"",I27-G27,""),"")</f>
        <v>344.52459066089949</v>
      </c>
      <c r="L27" s="25">
        <f>IF(M27="",IF(K27&lt;&gt;"",IF(G27=0,IF(I27=0,0,9.99),K27/G27),""),"")</f>
        <v>12.539379719835635</v>
      </c>
      <c r="N27" s="58" t="str">
        <f>TRIM(CONCATENATE(Table1[[#This Row],[Intake]]," ",Table1[[#This Row],[Batch Number]]))</f>
        <v>S-1/OS 118</v>
      </c>
      <c r="O27" s="3" t="str">
        <f>IF(VLOOKUP(Table1[[#This Row],[Intake Batch Combo]],Sheet2!A:B,2,FALSE)="","",VLOOKUP(Table1[[#This Row],[Intake Batch Combo]],Sheet2!A:B,2,FALSE))</f>
        <v>One Source Diagnostics Buy 118</v>
      </c>
      <c r="P27" s="115" t="s">
        <v>2383</v>
      </c>
      <c r="Q27" s="81" t="s">
        <v>1386</v>
      </c>
      <c r="R27" s="28"/>
      <c r="S27" s="28"/>
      <c r="T27" s="28"/>
      <c r="U27" s="28"/>
      <c r="V27" s="25"/>
      <c r="W27" s="2"/>
      <c r="X27" s="2"/>
      <c r="Y27" s="2"/>
      <c r="Z27" s="2"/>
      <c r="AA27" s="2"/>
      <c r="AB27" s="2"/>
    </row>
    <row r="28" spans="1:29">
      <c r="A28" s="4" t="s">
        <v>1316</v>
      </c>
      <c r="B28" s="15">
        <v>118</v>
      </c>
      <c r="C28" s="64" t="s">
        <v>1386</v>
      </c>
      <c r="D28" s="30">
        <v>44897</v>
      </c>
      <c r="E28" s="60" t="s">
        <v>1</v>
      </c>
      <c r="F28" s="14">
        <v>2045</v>
      </c>
      <c r="G28" s="14">
        <v>488.58445303009159</v>
      </c>
      <c r="H28" s="30">
        <v>45896</v>
      </c>
      <c r="I28" s="119">
        <v>465</v>
      </c>
      <c r="J28" s="15">
        <f>IF(M28="",IF(AND(H28&lt;&gt; "",D28&lt;&gt;""),IF(H28&gt;=D28,H28-D28,0),""),"")</f>
        <v>999</v>
      </c>
      <c r="K28" s="20">
        <f>IF(M28="",IF(I28&lt;&gt;"",I28-G28,""),"")</f>
        <v>-23.584453030091595</v>
      </c>
      <c r="L28" s="25">
        <f>IF(M28="",IF(K28&lt;&gt;"",IF(G28=0,IF(I28=0,0,9.99),K28/G28),""),"")</f>
        <v>-4.8270985463876488E-2</v>
      </c>
      <c r="N28" s="58" t="str">
        <f>TRIM(CONCATENATE(Table1[[#This Row],[Intake]]," ",Table1[[#This Row],[Batch Number]]))</f>
        <v>S-1/OS 118</v>
      </c>
      <c r="O28" s="3" t="str">
        <f>IF(VLOOKUP(Table1[[#This Row],[Intake Batch Combo]],Sheet2!A:B,2,FALSE)="","",VLOOKUP(Table1[[#This Row],[Intake Batch Combo]],Sheet2!A:B,2,FALSE))</f>
        <v>One Source Diagnostics Buy 118</v>
      </c>
      <c r="P28" s="115" t="s">
        <v>2383</v>
      </c>
      <c r="Q28" s="81" t="s">
        <v>1386</v>
      </c>
      <c r="R28" s="28"/>
      <c r="S28" s="28"/>
      <c r="T28" s="28"/>
      <c r="U28" s="28"/>
      <c r="V28" s="25"/>
      <c r="W28" s="2"/>
      <c r="X28" s="2"/>
      <c r="Y28" s="2"/>
      <c r="Z28" s="2"/>
      <c r="AA28" s="2"/>
      <c r="AB28" s="2"/>
    </row>
    <row r="29" spans="1:29">
      <c r="A29" s="4" t="s">
        <v>1316</v>
      </c>
      <c r="B29" s="15">
        <v>118</v>
      </c>
      <c r="C29" s="64" t="s">
        <v>1386</v>
      </c>
      <c r="D29" s="30">
        <v>44897</v>
      </c>
      <c r="E29" s="60" t="s">
        <v>1</v>
      </c>
      <c r="F29" s="14">
        <v>2045</v>
      </c>
      <c r="G29" s="14">
        <v>488.58445303009159</v>
      </c>
      <c r="H29" s="30">
        <v>45896</v>
      </c>
      <c r="I29" s="119">
        <v>465</v>
      </c>
      <c r="J29" s="15">
        <f>IF(M29="",IF(AND(H29&lt;&gt; "",D29&lt;&gt;""),IF(H29&gt;=D29,H29-D29,0),""),"")</f>
        <v>999</v>
      </c>
      <c r="K29" s="20">
        <f>IF(M29="",IF(I29&lt;&gt;"",I29-G29,""),"")</f>
        <v>-23.584453030091595</v>
      </c>
      <c r="L29" s="25">
        <f>IF(M29="",IF(K29&lt;&gt;"",IF(G29=0,IF(I29=0,0,9.99),K29/G29),""),"")</f>
        <v>-4.8270985463876488E-2</v>
      </c>
      <c r="N29" s="58" t="str">
        <f>TRIM(CONCATENATE(Table1[[#This Row],[Intake]]," ",Table1[[#This Row],[Batch Number]]))</f>
        <v>S-1/OS 118</v>
      </c>
      <c r="O29" s="3" t="str">
        <f>IF(VLOOKUP(Table1[[#This Row],[Intake Batch Combo]],Sheet2!A:B,2,FALSE)="","",VLOOKUP(Table1[[#This Row],[Intake Batch Combo]],Sheet2!A:B,2,FALSE))</f>
        <v>One Source Diagnostics Buy 118</v>
      </c>
      <c r="P29" s="115" t="s">
        <v>2383</v>
      </c>
      <c r="Q29" s="81" t="s">
        <v>1386</v>
      </c>
      <c r="R29" s="28"/>
      <c r="S29" s="28"/>
      <c r="T29" s="28"/>
      <c r="U29" s="28"/>
      <c r="V29" s="25"/>
      <c r="W29" s="2"/>
      <c r="X29" s="2"/>
      <c r="Y29" s="2"/>
      <c r="Z29" s="2"/>
      <c r="AA29" s="2"/>
      <c r="AB29" s="2"/>
    </row>
    <row r="30" spans="1:29">
      <c r="A30" s="4" t="s">
        <v>1316</v>
      </c>
      <c r="B30" s="15">
        <v>154</v>
      </c>
      <c r="C30" s="15" t="s">
        <v>1946</v>
      </c>
      <c r="D30" s="30">
        <v>45359</v>
      </c>
      <c r="E30" s="10" t="s">
        <v>1</v>
      </c>
      <c r="F30" s="14">
        <v>1695</v>
      </c>
      <c r="G30" s="14">
        <v>375.57</v>
      </c>
      <c r="H30" s="30">
        <v>45896</v>
      </c>
      <c r="I30" s="119">
        <v>496.00620000000004</v>
      </c>
      <c r="J30" s="15">
        <f>IF(M30="",IF(AND(H30&lt;&gt; "",D30&lt;&gt;""),IF(H30&gt;=D30,H30-D30,0),""),"")</f>
        <v>537</v>
      </c>
      <c r="K30" s="20">
        <f>IF(M30="",IF(I30&lt;&gt;"",I30-G30,""),"")</f>
        <v>120.43620000000004</v>
      </c>
      <c r="L30" s="25">
        <f>IF(M30="",IF(K30&lt;&gt;"",IF(G30=0,IF(I30=0,0,9.99),K30/G30),""),"")</f>
        <v>0.32067577282530563</v>
      </c>
      <c r="N30" s="58" t="str">
        <f>TRIM(CONCATENATE(Table1[[#This Row],[Intake]]," ",Table1[[#This Row],[Batch Number]]))</f>
        <v>S-1/OS 154</v>
      </c>
      <c r="O30" s="3" t="str">
        <f>IF(VLOOKUP(Table1[[#This Row],[Intake Batch Combo]],Sheet2!A:B,2,FALSE)="","",VLOOKUP(Table1[[#This Row],[Intake Batch Combo]],Sheet2!A:B,2,FALSE))</f>
        <v>One Source Diagnostics Batch 154</v>
      </c>
      <c r="P30" s="115" t="s">
        <v>2379</v>
      </c>
      <c r="Q30" s="81" t="s">
        <v>1946</v>
      </c>
      <c r="R30" s="28"/>
      <c r="S30" s="28"/>
      <c r="T30" s="28"/>
      <c r="U30" s="28"/>
      <c r="V30" s="25"/>
      <c r="W30" s="2"/>
      <c r="X30" s="2"/>
      <c r="Y30" s="2"/>
      <c r="Z30" s="2"/>
      <c r="AA30" s="2"/>
      <c r="AB30" s="2"/>
    </row>
    <row r="31" spans="1:29">
      <c r="A31" s="4" t="s">
        <v>1316</v>
      </c>
      <c r="B31" s="15">
        <v>154</v>
      </c>
      <c r="C31" s="15" t="s">
        <v>2130</v>
      </c>
      <c r="D31" s="30">
        <v>45359</v>
      </c>
      <c r="E31" s="10" t="s">
        <v>1</v>
      </c>
      <c r="F31" s="14">
        <v>1695</v>
      </c>
      <c r="G31" s="14">
        <v>375.57</v>
      </c>
      <c r="H31" s="30">
        <v>45896</v>
      </c>
      <c r="I31" s="119">
        <v>558</v>
      </c>
      <c r="J31" s="15">
        <f>IF(M31="",IF(AND(H31&lt;&gt; "",D31&lt;&gt;""),IF(H31&gt;=D31,H31-D31,0),""),"")</f>
        <v>537</v>
      </c>
      <c r="K31" s="20">
        <f>IF(M31="",IF(I31&lt;&gt;"",I31-G31,""),"")</f>
        <v>182.43</v>
      </c>
      <c r="L31" s="25">
        <f>IF(M31="",IF(K31&lt;&gt;"",IF(G31=0,IF(I31=0,0,9.99),K31/G31),""),"")</f>
        <v>0.48574167265756052</v>
      </c>
      <c r="N31" s="58" t="str">
        <f>TRIM(CONCATENATE(Table1[[#This Row],[Intake]]," ",Table1[[#This Row],[Batch Number]]))</f>
        <v>S-1/OS 154</v>
      </c>
      <c r="O31" s="3" t="str">
        <f>IF(VLOOKUP(Table1[[#This Row],[Intake Batch Combo]],Sheet2!A:B,2,FALSE)="","",VLOOKUP(Table1[[#This Row],[Intake Batch Combo]],Sheet2!A:B,2,FALSE))</f>
        <v>One Source Diagnostics Batch 154</v>
      </c>
      <c r="P31" s="115" t="s">
        <v>2379</v>
      </c>
      <c r="Q31" s="81" t="s">
        <v>2130</v>
      </c>
      <c r="R31" s="28"/>
      <c r="S31" s="28"/>
      <c r="T31" s="28"/>
      <c r="U31" s="28"/>
      <c r="V31" s="25"/>
      <c r="W31" s="2"/>
      <c r="X31" s="2"/>
      <c r="Y31" s="2"/>
      <c r="Z31" s="2"/>
      <c r="AA31" s="2"/>
      <c r="AB31" s="2"/>
    </row>
    <row r="32" spans="1:29">
      <c r="A32" s="4" t="s">
        <v>1312</v>
      </c>
      <c r="B32" s="15">
        <v>8</v>
      </c>
      <c r="C32" s="15">
        <v>218542356</v>
      </c>
      <c r="D32" s="30">
        <v>45195</v>
      </c>
      <c r="E32" s="10" t="s">
        <v>0</v>
      </c>
      <c r="F32" s="14">
        <v>21500</v>
      </c>
      <c r="G32" s="14">
        <v>4831.05</v>
      </c>
      <c r="H32" s="30">
        <v>45894</v>
      </c>
      <c r="I32" s="119">
        <v>4911.5213727712626</v>
      </c>
      <c r="J32" s="15">
        <f>IF(M32="",IF(AND(H32&lt;&gt; "",D32&lt;&gt;""),IF(H32&gt;=D32,H32-D32,0),""),"")</f>
        <v>699</v>
      </c>
      <c r="K32" s="20">
        <f>IF(M32="",IF(I32&lt;&gt;"",I32-G32,""),"")</f>
        <v>80.471372771262395</v>
      </c>
      <c r="L32" s="25">
        <f>IF(M32="",IF(K32&lt;&gt;"",IF(G32=0,IF(I32=0,0,9.99),K32/G32),""),"")</f>
        <v>1.665711859145784E-2</v>
      </c>
      <c r="N32" s="58" t="str">
        <f>TRIM(CONCATENATE(Table1[[#This Row],[Intake]]," ",Table1[[#This Row],[Batch Number]]))</f>
        <v>S-1/MF 8</v>
      </c>
      <c r="O32" s="3" t="str">
        <f>IF(VLOOKUP(Table1[[#This Row],[Intake Batch Combo]],Sheet2!A:B,2,FALSE)="","",VLOOKUP(Table1[[#This Row],[Intake Batch Combo]],Sheet2!A:B,2,FALSE))</f>
        <v>Michigan First Rehab Batch 08</v>
      </c>
      <c r="P32" s="115" t="s">
        <v>2380</v>
      </c>
      <c r="Q32" s="81">
        <v>218542356</v>
      </c>
      <c r="R32" s="28"/>
      <c r="S32" s="28"/>
      <c r="T32" s="28"/>
      <c r="U32" s="28"/>
      <c r="V32" s="25"/>
      <c r="W32" s="2"/>
      <c r="X32" s="2"/>
      <c r="Y32" s="2"/>
      <c r="Z32" s="2"/>
      <c r="AA32" s="2"/>
      <c r="AB32" s="2"/>
    </row>
    <row r="33" spans="1:29">
      <c r="A33" s="4" t="s">
        <v>1312</v>
      </c>
      <c r="B33" s="15">
        <v>8</v>
      </c>
      <c r="C33" s="62">
        <v>686017716</v>
      </c>
      <c r="D33" s="30">
        <v>45195</v>
      </c>
      <c r="E33" s="10" t="s">
        <v>0</v>
      </c>
      <c r="F33" s="14">
        <v>21200</v>
      </c>
      <c r="G33" s="14">
        <v>4763.6400000000003</v>
      </c>
      <c r="H33" s="30">
        <v>45894</v>
      </c>
      <c r="I33" s="119">
        <v>6859.6415355056124</v>
      </c>
      <c r="J33" s="15">
        <f>IF(M33="",IF(AND(H33&lt;&gt; "",D33&lt;&gt;""),IF(H33&gt;=D33,H33-D33,0),""),"")</f>
        <v>699</v>
      </c>
      <c r="K33" s="20">
        <f>IF(M33="",IF(I33&lt;&gt;"",I33-G33,""),"")</f>
        <v>2096.0015355056121</v>
      </c>
      <c r="L33" s="25">
        <f>IF(M33="",IF(K33&lt;&gt;"",IF(G33=0,IF(I33=0,0,9.99),K33/G33),""),"")</f>
        <v>0.4399999864611121</v>
      </c>
      <c r="N33" s="58" t="str">
        <f>TRIM(CONCATENATE(Table1[[#This Row],[Intake]]," ",Table1[[#This Row],[Batch Number]]))</f>
        <v>S-1/MF 8</v>
      </c>
      <c r="O33" s="3" t="str">
        <f>IF(VLOOKUP(Table1[[#This Row],[Intake Batch Combo]],Sheet2!A:B,2,FALSE)="","",VLOOKUP(Table1[[#This Row],[Intake Batch Combo]],Sheet2!A:B,2,FALSE))</f>
        <v>Michigan First Rehab Batch 08</v>
      </c>
      <c r="P33" s="115" t="s">
        <v>2380</v>
      </c>
      <c r="Q33" s="81">
        <v>686017716</v>
      </c>
      <c r="R33" s="28"/>
      <c r="S33" s="28"/>
      <c r="T33" s="28"/>
      <c r="U33" s="28"/>
      <c r="V33" s="25"/>
      <c r="W33" s="2"/>
      <c r="X33" s="2"/>
      <c r="Y33" s="2"/>
      <c r="Z33" s="2"/>
      <c r="AA33" s="2"/>
      <c r="AB33" s="2"/>
    </row>
    <row r="34" spans="1:29">
      <c r="A34" s="4" t="s">
        <v>1316</v>
      </c>
      <c r="B34" s="15">
        <v>154</v>
      </c>
      <c r="C34" s="62" t="s">
        <v>2172</v>
      </c>
      <c r="D34" s="30">
        <v>45359</v>
      </c>
      <c r="E34" s="10" t="s">
        <v>1</v>
      </c>
      <c r="F34" s="14">
        <v>1695</v>
      </c>
      <c r="G34" s="14">
        <v>375.57</v>
      </c>
      <c r="H34" s="30">
        <v>45891</v>
      </c>
      <c r="I34" s="119">
        <v>581.25</v>
      </c>
      <c r="J34" s="15">
        <f>IF(M34="",IF(AND(H34&lt;&gt; "",D34&lt;&gt;""),IF(H34&gt;=D34,H34-D34,0),""),"")</f>
        <v>532</v>
      </c>
      <c r="K34" s="20">
        <f>IF(M34="",IF(I34&lt;&gt;"",I34-G34,""),"")</f>
        <v>205.68</v>
      </c>
      <c r="L34" s="25">
        <f>IF(M34="",IF(K34&lt;&gt;"",IF(G34=0,IF(I34=0,0,9.99),K34/G34),""),"")</f>
        <v>0.54764757568495892</v>
      </c>
      <c r="N34" s="58" t="str">
        <f>TRIM(CONCATENATE(Table1[[#This Row],[Intake]]," ",Table1[[#This Row],[Batch Number]]))</f>
        <v>S-1/OS 154</v>
      </c>
      <c r="O34" s="3" t="str">
        <f>IF(VLOOKUP(Table1[[#This Row],[Intake Batch Combo]],Sheet2!A:B,2,FALSE)="","",VLOOKUP(Table1[[#This Row],[Intake Batch Combo]],Sheet2!A:B,2,FALSE))</f>
        <v>One Source Diagnostics Batch 154</v>
      </c>
      <c r="P34" s="115" t="s">
        <v>2379</v>
      </c>
      <c r="Q34" s="81" t="s">
        <v>2172</v>
      </c>
      <c r="R34" s="28"/>
      <c r="S34" s="28"/>
      <c r="T34" s="28"/>
      <c r="U34" s="28"/>
      <c r="V34" s="25"/>
      <c r="W34" s="2"/>
      <c r="X34" s="2"/>
      <c r="Y34" s="2"/>
      <c r="Z34" s="2"/>
      <c r="AA34" s="2"/>
      <c r="AB34" s="2"/>
    </row>
    <row r="35" spans="1:29">
      <c r="A35" s="4" t="s">
        <v>1316</v>
      </c>
      <c r="B35" s="15">
        <v>154</v>
      </c>
      <c r="C35" s="62" t="s">
        <v>2172</v>
      </c>
      <c r="D35" s="30">
        <v>45359</v>
      </c>
      <c r="E35" s="10" t="s">
        <v>1</v>
      </c>
      <c r="F35" s="14">
        <v>1695</v>
      </c>
      <c r="G35" s="14">
        <v>375.57</v>
      </c>
      <c r="H35" s="30">
        <v>45891</v>
      </c>
      <c r="I35" s="119">
        <v>581.25</v>
      </c>
      <c r="J35" s="15">
        <f>IF(M35="",IF(AND(H35&lt;&gt; "",D35&lt;&gt;""),IF(H35&gt;=D35,H35-D35,0),""),"")</f>
        <v>532</v>
      </c>
      <c r="K35" s="20">
        <f>IF(M35="",IF(I35&lt;&gt;"",I35-G35,""),"")</f>
        <v>205.68</v>
      </c>
      <c r="L35" s="25">
        <f>IF(M35="",IF(K35&lt;&gt;"",IF(G35=0,IF(I35=0,0,9.99),K35/G35),""),"")</f>
        <v>0.54764757568495892</v>
      </c>
      <c r="N35" s="58" t="str">
        <f>TRIM(CONCATENATE(Table1[[#This Row],[Intake]]," ",Table1[[#This Row],[Batch Number]]))</f>
        <v>S-1/OS 154</v>
      </c>
      <c r="O35" s="3" t="str">
        <f>IF(VLOOKUP(Table1[[#This Row],[Intake Batch Combo]],Sheet2!A:B,2,FALSE)="","",VLOOKUP(Table1[[#This Row],[Intake Batch Combo]],Sheet2!A:B,2,FALSE))</f>
        <v>One Source Diagnostics Batch 154</v>
      </c>
      <c r="P35" s="115" t="s">
        <v>2379</v>
      </c>
      <c r="Q35" s="81" t="s">
        <v>2172</v>
      </c>
      <c r="R35" s="28"/>
      <c r="S35" s="28"/>
      <c r="T35" s="28"/>
      <c r="U35" s="28"/>
      <c r="V35" s="25"/>
      <c r="W35" s="2"/>
      <c r="X35" s="2"/>
      <c r="Y35" s="2"/>
      <c r="Z35" s="2"/>
      <c r="AA35" s="2"/>
      <c r="AB35" s="2"/>
    </row>
    <row r="36" spans="1:29">
      <c r="A36" s="4" t="s">
        <v>1316</v>
      </c>
      <c r="B36" s="15">
        <v>154</v>
      </c>
      <c r="C36" s="15" t="s">
        <v>2172</v>
      </c>
      <c r="D36" s="30">
        <v>45359</v>
      </c>
      <c r="E36" s="10" t="s">
        <v>1</v>
      </c>
      <c r="F36" s="14">
        <v>1695</v>
      </c>
      <c r="G36" s="14">
        <v>375.57</v>
      </c>
      <c r="H36" s="30">
        <v>45891</v>
      </c>
      <c r="I36" s="119">
        <v>581.25</v>
      </c>
      <c r="J36" s="15">
        <f>IF(M36="",IF(AND(H36&lt;&gt; "",D36&lt;&gt;""),IF(H36&gt;=D36,H36-D36,0),""),"")</f>
        <v>532</v>
      </c>
      <c r="K36" s="20">
        <f>IF(M36="",IF(I36&lt;&gt;"",I36-G36,""),"")</f>
        <v>205.68</v>
      </c>
      <c r="L36" s="25">
        <f>IF(M36="",IF(K36&lt;&gt;"",IF(G36=0,IF(I36=0,0,9.99),K36/G36),""),"")</f>
        <v>0.54764757568495892</v>
      </c>
      <c r="N36" s="58" t="str">
        <f>TRIM(CONCATENATE(Table1[[#This Row],[Intake]]," ",Table1[[#This Row],[Batch Number]]))</f>
        <v>S-1/OS 154</v>
      </c>
      <c r="O36" s="3" t="str">
        <f>IF(VLOOKUP(Table1[[#This Row],[Intake Batch Combo]],Sheet2!A:B,2,FALSE)="","",VLOOKUP(Table1[[#This Row],[Intake Batch Combo]],Sheet2!A:B,2,FALSE))</f>
        <v>One Source Diagnostics Batch 154</v>
      </c>
      <c r="P36" s="115" t="s">
        <v>2379</v>
      </c>
      <c r="Q36" s="81" t="s">
        <v>2172</v>
      </c>
      <c r="R36" s="28"/>
      <c r="S36" s="28"/>
      <c r="T36" s="28"/>
      <c r="U36" s="28"/>
      <c r="V36" s="25"/>
      <c r="W36" s="2"/>
      <c r="X36" s="2"/>
      <c r="Y36" s="2"/>
      <c r="Z36" s="2"/>
      <c r="AA36" s="2"/>
      <c r="AB36" s="2"/>
    </row>
    <row r="37" spans="1:29">
      <c r="A37" s="4" t="s">
        <v>1316</v>
      </c>
      <c r="B37" s="15">
        <v>118</v>
      </c>
      <c r="C37" s="64" t="s">
        <v>1546</v>
      </c>
      <c r="D37" s="30">
        <v>44897</v>
      </c>
      <c r="E37" s="60" t="s">
        <v>1</v>
      </c>
      <c r="F37" s="14">
        <v>1695</v>
      </c>
      <c r="G37" s="14">
        <v>404.96364199804663</v>
      </c>
      <c r="H37" s="30">
        <v>45889</v>
      </c>
      <c r="I37" s="119">
        <v>558</v>
      </c>
      <c r="J37" s="15">
        <f>IF(M37="",IF(AND(H37&lt;&gt; "",D37&lt;&gt;""),IF(H37&gt;=D37,H37-D37,0),""),"")</f>
        <v>992</v>
      </c>
      <c r="K37" s="20">
        <f>IF(M37="",IF(I37&lt;&gt;"",I37-G37,""),"")</f>
        <v>153.03635800195337</v>
      </c>
      <c r="L37" s="25">
        <f>IF(M37="",IF(K37&lt;&gt;"",IF(G37=0,IF(I37=0,0,9.99),K37/G37),""),"")</f>
        <v>0.37790147591247603</v>
      </c>
      <c r="N37" s="58" t="str">
        <f>TRIM(CONCATENATE(Table1[[#This Row],[Intake]]," ",Table1[[#This Row],[Batch Number]]))</f>
        <v>S-1/OS 118</v>
      </c>
      <c r="O37" s="3" t="str">
        <f>IF(VLOOKUP(Table1[[#This Row],[Intake Batch Combo]],Sheet2!A:B,2,FALSE)="","",VLOOKUP(Table1[[#This Row],[Intake Batch Combo]],Sheet2!A:B,2,FALSE))</f>
        <v>One Source Diagnostics Buy 118</v>
      </c>
      <c r="P37" s="115" t="s">
        <v>2383</v>
      </c>
      <c r="Q37" s="81" t="s">
        <v>1546</v>
      </c>
      <c r="R37" s="28"/>
      <c r="S37" s="28"/>
      <c r="T37" s="28"/>
      <c r="U37" s="28"/>
      <c r="V37" s="25"/>
      <c r="W37" s="2"/>
      <c r="X37" s="2"/>
      <c r="Y37" s="2"/>
      <c r="Z37" s="2"/>
      <c r="AA37" s="2"/>
      <c r="AB37" s="2"/>
    </row>
    <row r="38" spans="1:29">
      <c r="A38" s="4" t="s">
        <v>1316</v>
      </c>
      <c r="B38" s="15">
        <v>118</v>
      </c>
      <c r="C38" s="64" t="s">
        <v>1546</v>
      </c>
      <c r="D38" s="30">
        <v>44897</v>
      </c>
      <c r="E38" s="60" t="s">
        <v>1</v>
      </c>
      <c r="F38" s="14">
        <v>1695</v>
      </c>
      <c r="G38" s="14">
        <v>404.96364199804663</v>
      </c>
      <c r="H38" s="30">
        <v>45889</v>
      </c>
      <c r="I38" s="119">
        <v>558</v>
      </c>
      <c r="J38" s="15">
        <f>IF(M38="",IF(AND(H38&lt;&gt; "",D38&lt;&gt;""),IF(H38&gt;=D38,H38-D38,0),""),"")</f>
        <v>992</v>
      </c>
      <c r="K38" s="20">
        <f>IF(M38="",IF(I38&lt;&gt;"",I38-G38,""),"")</f>
        <v>153.03635800195337</v>
      </c>
      <c r="L38" s="25">
        <f>IF(M38="",IF(K38&lt;&gt;"",IF(G38=0,IF(I38=0,0,9.99),K38/G38),""),"")</f>
        <v>0.37790147591247603</v>
      </c>
      <c r="N38" s="58" t="str">
        <f>TRIM(CONCATENATE(Table1[[#This Row],[Intake]]," ",Table1[[#This Row],[Batch Number]]))</f>
        <v>S-1/OS 118</v>
      </c>
      <c r="O38" s="3" t="str">
        <f>IF(VLOOKUP(Table1[[#This Row],[Intake Batch Combo]],Sheet2!A:B,2,FALSE)="","",VLOOKUP(Table1[[#This Row],[Intake Batch Combo]],Sheet2!A:B,2,FALSE))</f>
        <v>One Source Diagnostics Buy 118</v>
      </c>
      <c r="P38" s="115" t="s">
        <v>2383</v>
      </c>
      <c r="Q38" s="81" t="s">
        <v>1546</v>
      </c>
      <c r="R38" s="28"/>
      <c r="S38" s="28"/>
      <c r="T38" s="28"/>
      <c r="U38" s="28"/>
      <c r="V38" s="25"/>
      <c r="W38" s="2"/>
      <c r="X38" s="2"/>
      <c r="Y38" s="2"/>
      <c r="Z38" s="2"/>
      <c r="AA38" s="2"/>
      <c r="AB38" s="2"/>
    </row>
    <row r="39" spans="1:29">
      <c r="A39" s="4" t="s">
        <v>1316</v>
      </c>
      <c r="B39" s="15">
        <v>118</v>
      </c>
      <c r="C39" s="64" t="s">
        <v>1546</v>
      </c>
      <c r="D39" s="30">
        <v>44897</v>
      </c>
      <c r="E39" s="60" t="s">
        <v>1</v>
      </c>
      <c r="F39" s="14">
        <v>1695</v>
      </c>
      <c r="G39" s="14">
        <v>404.96364199804663</v>
      </c>
      <c r="H39" s="30">
        <v>45889</v>
      </c>
      <c r="I39" s="119">
        <v>558</v>
      </c>
      <c r="J39" s="15">
        <f>IF(M39="",IF(AND(H39&lt;&gt; "",D39&lt;&gt;""),IF(H39&gt;=D39,H39-D39,0),""),"")</f>
        <v>992</v>
      </c>
      <c r="K39" s="20">
        <f>IF(M39="",IF(I39&lt;&gt;"",I39-G39,""),"")</f>
        <v>153.03635800195337</v>
      </c>
      <c r="L39" s="25">
        <f>IF(M39="",IF(K39&lt;&gt;"",IF(G39=0,IF(I39=0,0,9.99),K39/G39),""),"")</f>
        <v>0.37790147591247603</v>
      </c>
      <c r="N39" s="58" t="str">
        <f>TRIM(CONCATENATE(Table1[[#This Row],[Intake]]," ",Table1[[#This Row],[Batch Number]]))</f>
        <v>S-1/OS 118</v>
      </c>
      <c r="O39" s="3" t="str">
        <f>IF(VLOOKUP(Table1[[#This Row],[Intake Batch Combo]],Sheet2!A:B,2,FALSE)="","",VLOOKUP(Table1[[#This Row],[Intake Batch Combo]],Sheet2!A:B,2,FALSE))</f>
        <v>One Source Diagnostics Buy 118</v>
      </c>
      <c r="P39" s="115" t="s">
        <v>2383</v>
      </c>
      <c r="Q39" s="81" t="s">
        <v>1546</v>
      </c>
      <c r="R39" s="28"/>
      <c r="S39" s="28"/>
      <c r="T39" s="28"/>
      <c r="U39" s="28"/>
      <c r="V39" s="25"/>
      <c r="W39" s="2"/>
      <c r="X39" s="2"/>
      <c r="Y39" s="2"/>
      <c r="Z39" s="2"/>
      <c r="AA39" s="2"/>
      <c r="AB39" s="2"/>
    </row>
    <row r="40" spans="1:29">
      <c r="A40" s="4" t="s">
        <v>1316</v>
      </c>
      <c r="B40" s="15">
        <v>154</v>
      </c>
      <c r="C40" s="15" t="s">
        <v>2333</v>
      </c>
      <c r="D40" s="30">
        <v>45359</v>
      </c>
      <c r="E40" s="10" t="s">
        <v>1</v>
      </c>
      <c r="F40" s="14">
        <v>1695</v>
      </c>
      <c r="G40" s="14">
        <v>375.57</v>
      </c>
      <c r="H40" s="30">
        <v>45889</v>
      </c>
      <c r="I40" s="119">
        <v>465</v>
      </c>
      <c r="J40" s="15">
        <f>IF(M40="",IF(AND(H40&lt;&gt; "",D40&lt;&gt;""),IF(H40&gt;=D40,H40-D40,0),""),"")</f>
        <v>530</v>
      </c>
      <c r="K40" s="20">
        <f>IF(M40="",IF(I40&lt;&gt;"",I40-G40,""),"")</f>
        <v>89.43</v>
      </c>
      <c r="L40" s="25">
        <f>IF(M40="",IF(K40&lt;&gt;"",IF(G40=0,IF(I40=0,0,9.99),K40/G40),""),"")</f>
        <v>0.23811806054796711</v>
      </c>
      <c r="N40" s="58" t="str">
        <f>TRIM(CONCATENATE(Table1[[#This Row],[Intake]]," ",Table1[[#This Row],[Batch Number]]))</f>
        <v>S-1/OS 154</v>
      </c>
      <c r="O40" s="3" t="str">
        <f>IF(VLOOKUP(Table1[[#This Row],[Intake Batch Combo]],Sheet2!A:B,2,FALSE)="","",VLOOKUP(Table1[[#This Row],[Intake Batch Combo]],Sheet2!A:B,2,FALSE))</f>
        <v>One Source Diagnostics Batch 154</v>
      </c>
      <c r="P40" s="115" t="s">
        <v>2379</v>
      </c>
      <c r="Q40" s="81" t="s">
        <v>2333</v>
      </c>
      <c r="R40" s="28"/>
      <c r="S40" s="28"/>
      <c r="T40" s="28"/>
      <c r="U40" s="28"/>
      <c r="V40" s="25"/>
      <c r="W40" s="2"/>
      <c r="X40" s="2"/>
      <c r="Y40" s="2"/>
      <c r="Z40" s="2"/>
      <c r="AA40" s="2"/>
      <c r="AB40" s="2"/>
    </row>
    <row r="41" spans="1:29">
      <c r="A41" s="4" t="s">
        <v>1316</v>
      </c>
      <c r="B41" s="15" t="s">
        <v>1330</v>
      </c>
      <c r="C41" s="15" t="s">
        <v>1329</v>
      </c>
      <c r="D41" s="30">
        <v>45021</v>
      </c>
      <c r="E41" s="10" t="s">
        <v>1</v>
      </c>
      <c r="F41" s="14">
        <v>1695</v>
      </c>
      <c r="G41" s="14">
        <v>406.53922178429201</v>
      </c>
      <c r="H41" s="30">
        <v>45889</v>
      </c>
      <c r="I41" s="119">
        <v>496.62</v>
      </c>
      <c r="J41" s="15">
        <f>IF(M41="",IF(AND(H41&lt;&gt; "",D41&lt;&gt;""),IF(H41&gt;=D41,H41-D41,0),""),"")</f>
        <v>868</v>
      </c>
      <c r="K41" s="20">
        <f>IF(M41="",IF(I41&lt;&gt;"",I41-G41,""),"")</f>
        <v>90.080778215707994</v>
      </c>
      <c r="L41" s="25">
        <f>IF(M41="",IF(K41&lt;&gt;"",IF(G41=0,IF(I41=0,0,9.99),K41/G41),""),"")</f>
        <v>0.22157955097258605</v>
      </c>
      <c r="N41" s="58" t="str">
        <f>TRIM(CONCATENATE(Table1[[#This Row],[Intake]]," ",Table1[[#This Row],[Batch Number]]))</f>
        <v>S-1/OS 3.28 (1)</v>
      </c>
      <c r="O41" s="3" t="str">
        <f>IF(VLOOKUP(Table1[[#This Row],[Intake Batch Combo]],Sheet2!A:B,2,FALSE)="","",VLOOKUP(Table1[[#This Row],[Intake Batch Combo]],Sheet2!A:B,2,FALSE))</f>
        <v>One Source Diagnostics Buy 74</v>
      </c>
      <c r="P41" s="115" t="s">
        <v>2389</v>
      </c>
      <c r="Q41" s="81" t="s">
        <v>1329</v>
      </c>
      <c r="R41" s="28"/>
      <c r="S41" s="28"/>
      <c r="T41" s="28"/>
      <c r="U41" s="28"/>
      <c r="V41" s="25"/>
      <c r="W41" s="2"/>
      <c r="X41" s="2"/>
      <c r="Y41" s="2"/>
      <c r="Z41" s="2"/>
      <c r="AA41" s="2"/>
      <c r="AB41" s="2"/>
      <c r="AC41" s="2"/>
    </row>
    <row r="42" spans="1:29">
      <c r="A42" s="4" t="s">
        <v>1886</v>
      </c>
      <c r="B42" s="15">
        <v>5</v>
      </c>
      <c r="C42" s="15">
        <v>20553</v>
      </c>
      <c r="D42" s="30">
        <v>45195</v>
      </c>
      <c r="E42" s="10" t="s">
        <v>0</v>
      </c>
      <c r="F42" s="14">
        <v>620</v>
      </c>
      <c r="G42" s="14">
        <v>139.74888228164673</v>
      </c>
      <c r="H42" s="30">
        <v>45883</v>
      </c>
      <c r="I42" s="119">
        <v>278.69490000000002</v>
      </c>
      <c r="J42" s="15">
        <f>IF(M42="",IF(AND(H42&lt;&gt; "",D42&lt;&gt;""),IF(H42&gt;=D42,H42-D42,0),""),"")</f>
        <v>688</v>
      </c>
      <c r="K42" s="20">
        <f>IF(M42="",IF(I42&lt;&gt;"",I42-G42,""),"")</f>
        <v>138.94601771835329</v>
      </c>
      <c r="L42" s="25">
        <f>IF(M42="",IF(K42&lt;&gt;"",IF(G42=0,IF(I42=0,0,9.99),K42/G42),""),"")</f>
        <v>0.99425494823153315</v>
      </c>
      <c r="N42" s="58" t="str">
        <f>TRIM(CONCATENATE(Table1[[#This Row],[Intake]]," ",Table1[[#This Row],[Batch Number]]))</f>
        <v>S-1/TI 5</v>
      </c>
      <c r="O42" s="3" t="str">
        <f>IF(VLOOKUP(Table1[[#This Row],[Intake Batch Combo]],Sheet2!A:B,2,FALSE)="","",VLOOKUP(Table1[[#This Row],[Intake Batch Combo]],Sheet2!A:B,2,FALSE))</f>
        <v>Texas Injury Group Batch 05</v>
      </c>
      <c r="P42" s="115" t="s">
        <v>2378</v>
      </c>
      <c r="Q42" s="81">
        <v>20553</v>
      </c>
      <c r="R42" s="28"/>
      <c r="S42" s="28"/>
      <c r="T42" s="28"/>
      <c r="U42" s="28"/>
      <c r="V42" s="25"/>
      <c r="W42" s="2"/>
      <c r="X42" s="2"/>
      <c r="Y42" s="2"/>
      <c r="Z42" s="2"/>
      <c r="AA42" s="2"/>
      <c r="AB42" s="2"/>
      <c r="AC42" s="2"/>
    </row>
    <row r="43" spans="1:29">
      <c r="A43" s="4" t="s">
        <v>1886</v>
      </c>
      <c r="B43" s="15">
        <v>5</v>
      </c>
      <c r="C43" s="15">
        <v>95816</v>
      </c>
      <c r="D43" s="30">
        <v>45195</v>
      </c>
      <c r="E43" s="10" t="s">
        <v>0</v>
      </c>
      <c r="F43" s="14">
        <v>4716</v>
      </c>
      <c r="G43" s="14">
        <v>1062.993111032655</v>
      </c>
      <c r="H43" s="30">
        <v>45883</v>
      </c>
      <c r="I43" s="119">
        <v>1530.7101038609032</v>
      </c>
      <c r="J43" s="15">
        <f>IF(M43="",IF(AND(H43&lt;&gt; "",D43&lt;&gt;""),IF(H43&gt;=D43,H43-D43,0),""),"")</f>
        <v>688</v>
      </c>
      <c r="K43" s="20">
        <f>IF(M43="",IF(I43&lt;&gt;"",I43-G43,""),"")</f>
        <v>467.71699282824829</v>
      </c>
      <c r="L43" s="25">
        <f>IF(M43="",IF(K43&lt;&gt;"",IF(G43=0,IF(I43=0,0,9.99),K43/G43),""),"")</f>
        <v>0.44000002255318482</v>
      </c>
      <c r="N43" s="58" t="str">
        <f>TRIM(CONCATENATE(Table1[[#This Row],[Intake]]," ",Table1[[#This Row],[Batch Number]]))</f>
        <v>S-1/TI 5</v>
      </c>
      <c r="O43" s="3" t="str">
        <f>IF(VLOOKUP(Table1[[#This Row],[Intake Batch Combo]],Sheet2!A:B,2,FALSE)="","",VLOOKUP(Table1[[#This Row],[Intake Batch Combo]],Sheet2!A:B,2,FALSE))</f>
        <v>Texas Injury Group Batch 05</v>
      </c>
      <c r="P43" s="115" t="s">
        <v>2378</v>
      </c>
      <c r="Q43" s="81">
        <v>95816</v>
      </c>
      <c r="R43" s="28"/>
      <c r="S43" s="28"/>
      <c r="T43" s="28"/>
      <c r="U43" s="28"/>
      <c r="V43" s="25"/>
      <c r="W43" s="2"/>
      <c r="X43" s="2"/>
      <c r="Y43" s="2"/>
      <c r="Z43" s="2"/>
      <c r="AA43" s="2"/>
      <c r="AB43" s="2"/>
      <c r="AC43" s="2"/>
    </row>
    <row r="44" spans="1:29">
      <c r="A44" s="4" t="s">
        <v>1886</v>
      </c>
      <c r="B44" s="15">
        <v>5</v>
      </c>
      <c r="C44" s="15">
        <v>95957</v>
      </c>
      <c r="D44" s="30">
        <v>45195</v>
      </c>
      <c r="E44" s="10" t="s">
        <v>0</v>
      </c>
      <c r="F44" s="14">
        <v>3384</v>
      </c>
      <c r="G44" s="14">
        <v>762.75841555014927</v>
      </c>
      <c r="H44" s="30">
        <v>45883</v>
      </c>
      <c r="I44" s="119">
        <v>1098.3721355948464</v>
      </c>
      <c r="J44" s="15">
        <f>IF(M44="",IF(AND(H44&lt;&gt; "",D44&lt;&gt;""),IF(H44&gt;=D44,H44-D44,0),""),"")</f>
        <v>688</v>
      </c>
      <c r="K44" s="20">
        <f>IF(M44="",IF(I44&lt;&gt;"",I44-G44,""),"")</f>
        <v>335.61372004469717</v>
      </c>
      <c r="L44" s="25">
        <f>IF(M44="",IF(K44&lt;&gt;"",IF(G44=0,IF(I44=0,0,9.99),K44/G44),""),"")</f>
        <v>0.44000002255318477</v>
      </c>
      <c r="N44" s="58" t="str">
        <f>TRIM(CONCATENATE(Table1[[#This Row],[Intake]]," ",Table1[[#This Row],[Batch Number]]))</f>
        <v>S-1/TI 5</v>
      </c>
      <c r="O44" s="3" t="str">
        <f>IF(VLOOKUP(Table1[[#This Row],[Intake Batch Combo]],Sheet2!A:B,2,FALSE)="","",VLOOKUP(Table1[[#This Row],[Intake Batch Combo]],Sheet2!A:B,2,FALSE))</f>
        <v>Texas Injury Group Batch 05</v>
      </c>
      <c r="P44" s="115" t="s">
        <v>2378</v>
      </c>
      <c r="Q44" s="81">
        <v>95957</v>
      </c>
      <c r="R44" s="28"/>
      <c r="S44" s="28"/>
      <c r="T44" s="28"/>
      <c r="U44" s="28"/>
      <c r="V44" s="25"/>
      <c r="W44" s="2"/>
      <c r="X44" s="2"/>
      <c r="Y44" s="2"/>
      <c r="Z44" s="2"/>
      <c r="AA44" s="2"/>
      <c r="AB44" s="2"/>
      <c r="AC44" s="2"/>
    </row>
    <row r="45" spans="1:29">
      <c r="A45" s="4" t="s">
        <v>1886</v>
      </c>
      <c r="B45" s="15">
        <v>5</v>
      </c>
      <c r="C45" s="15">
        <v>99204</v>
      </c>
      <c r="D45" s="30">
        <v>45195</v>
      </c>
      <c r="E45" s="10" t="s">
        <v>0</v>
      </c>
      <c r="F45" s="14">
        <v>1334</v>
      </c>
      <c r="G45" s="14">
        <v>300.68549832857542</v>
      </c>
      <c r="H45" s="30">
        <v>45883</v>
      </c>
      <c r="I45" s="119">
        <v>495</v>
      </c>
      <c r="J45" s="15">
        <f>IF(M45="",IF(AND(H45&lt;&gt; "",D45&lt;&gt;""),IF(H45&gt;=D45,H45-D45,0),""),"")</f>
        <v>688</v>
      </c>
      <c r="K45" s="20">
        <f>IF(M45="",IF(I45&lt;&gt;"",I45-G45,""),"")</f>
        <v>194.31450167142458</v>
      </c>
      <c r="L45" s="25">
        <f>IF(M45="",IF(K45&lt;&gt;"",IF(G45=0,IF(I45=0,0,9.99),K45/G45),""),"")</f>
        <v>0.64623835453177236</v>
      </c>
      <c r="N45" s="58" t="str">
        <f>TRIM(CONCATENATE(Table1[[#This Row],[Intake]]," ",Table1[[#This Row],[Batch Number]]))</f>
        <v>S-1/TI 5</v>
      </c>
      <c r="O45" s="3" t="str">
        <f>IF(VLOOKUP(Table1[[#This Row],[Intake Batch Combo]],Sheet2!A:B,2,FALSE)="","",VLOOKUP(Table1[[#This Row],[Intake Batch Combo]],Sheet2!A:B,2,FALSE))</f>
        <v>Texas Injury Group Batch 05</v>
      </c>
      <c r="P45" s="115" t="s">
        <v>2378</v>
      </c>
      <c r="Q45" s="81">
        <v>99204</v>
      </c>
      <c r="R45" s="28"/>
      <c r="S45" s="28"/>
      <c r="T45" s="28"/>
      <c r="U45" s="28"/>
      <c r="V45" s="25"/>
      <c r="W45" s="2"/>
      <c r="X45" s="2"/>
      <c r="Y45" s="2"/>
      <c r="Z45" s="2"/>
      <c r="AA45" s="2"/>
      <c r="AB45" s="2"/>
      <c r="AC45" s="2"/>
    </row>
    <row r="46" spans="1:29">
      <c r="A46" s="4" t="s">
        <v>1886</v>
      </c>
      <c r="B46" s="15">
        <v>5</v>
      </c>
      <c r="C46" s="15">
        <v>99215</v>
      </c>
      <c r="D46" s="30">
        <v>45195</v>
      </c>
      <c r="E46" s="10" t="s">
        <v>0</v>
      </c>
      <c r="F46" s="14">
        <v>1437.1</v>
      </c>
      <c r="G46" s="14">
        <v>323.92438504347501</v>
      </c>
      <c r="H46" s="30">
        <v>45883</v>
      </c>
      <c r="I46" s="119">
        <v>413.0811226651096</v>
      </c>
      <c r="J46" s="15">
        <f>IF(M46="",IF(AND(H46&lt;&gt; "",D46&lt;&gt;""),IF(H46&gt;=D46,H46-D46,0),""),"")</f>
        <v>688</v>
      </c>
      <c r="K46" s="20">
        <f>IF(M46="",IF(I46&lt;&gt;"",I46-G46,""),"")</f>
        <v>89.156737621634591</v>
      </c>
      <c r="L46" s="25">
        <f>IF(M46="",IF(K46&lt;&gt;"",IF(G46=0,IF(I46=0,0,9.99),K46/G46),""),"")</f>
        <v>0.27523935133709848</v>
      </c>
      <c r="N46" s="58" t="str">
        <f>TRIM(CONCATENATE(Table1[[#This Row],[Intake]]," ",Table1[[#This Row],[Batch Number]]))</f>
        <v>S-1/TI 5</v>
      </c>
      <c r="O46" s="3" t="str">
        <f>IF(VLOOKUP(Table1[[#This Row],[Intake Batch Combo]],Sheet2!A:B,2,FALSE)="","",VLOOKUP(Table1[[#This Row],[Intake Batch Combo]],Sheet2!A:B,2,FALSE))</f>
        <v>Texas Injury Group Batch 05</v>
      </c>
      <c r="P46" s="115" t="s">
        <v>2378</v>
      </c>
      <c r="Q46" s="81">
        <v>99215</v>
      </c>
      <c r="R46" s="28"/>
      <c r="S46" s="28"/>
      <c r="T46" s="28"/>
      <c r="U46" s="28"/>
      <c r="V46" s="25"/>
      <c r="W46" s="2"/>
      <c r="X46" s="2"/>
      <c r="Y46" s="2"/>
      <c r="Z46" s="2"/>
      <c r="AA46" s="2"/>
      <c r="AB46" s="2"/>
      <c r="AC46" s="2"/>
    </row>
    <row r="47" spans="1:29">
      <c r="A47" s="4" t="s">
        <v>1886</v>
      </c>
      <c r="B47" s="15">
        <v>5</v>
      </c>
      <c r="C47" s="15">
        <v>99215</v>
      </c>
      <c r="D47" s="30">
        <v>45195</v>
      </c>
      <c r="E47" s="10" t="s">
        <v>0</v>
      </c>
      <c r="F47" s="14">
        <v>1437.1</v>
      </c>
      <c r="G47" s="14">
        <v>323.92438504347501</v>
      </c>
      <c r="H47" s="30">
        <v>45883</v>
      </c>
      <c r="I47" s="119">
        <v>466.45112176813058</v>
      </c>
      <c r="J47" s="15">
        <f>IF(M47="",IF(AND(H47&lt;&gt; "",D47&lt;&gt;""),IF(H47&gt;=D47,H47-D47,0),""),"")</f>
        <v>688</v>
      </c>
      <c r="K47" s="20">
        <f>IF(M47="",IF(I47&lt;&gt;"",I47-G47,""),"")</f>
        <v>142.52673672465556</v>
      </c>
      <c r="L47" s="25">
        <f>IF(M47="",IF(K47&lt;&gt;"",IF(G47=0,IF(I47=0,0,9.99),K47/G47),""),"")</f>
        <v>0.44000002255318493</v>
      </c>
      <c r="N47" s="58" t="str">
        <f>TRIM(CONCATENATE(Table1[[#This Row],[Intake]]," ",Table1[[#This Row],[Batch Number]]))</f>
        <v>S-1/TI 5</v>
      </c>
      <c r="O47" s="3" t="str">
        <f>IF(VLOOKUP(Table1[[#This Row],[Intake Batch Combo]],Sheet2!A:B,2,FALSE)="","",VLOOKUP(Table1[[#This Row],[Intake Batch Combo]],Sheet2!A:B,2,FALSE))</f>
        <v>Texas Injury Group Batch 05</v>
      </c>
      <c r="P47" s="115" t="s">
        <v>2378</v>
      </c>
      <c r="Q47" s="81">
        <v>99215</v>
      </c>
      <c r="R47" s="28"/>
      <c r="S47" s="28"/>
      <c r="T47" s="28"/>
      <c r="U47" s="28"/>
      <c r="V47" s="25"/>
      <c r="W47" s="2"/>
      <c r="X47" s="2"/>
      <c r="Y47" s="2"/>
      <c r="Z47" s="2"/>
      <c r="AA47" s="2"/>
      <c r="AB47" s="2"/>
      <c r="AC47" s="2"/>
    </row>
    <row r="48" spans="1:29">
      <c r="A48" s="4" t="s">
        <v>1886</v>
      </c>
      <c r="B48" s="15">
        <v>5</v>
      </c>
      <c r="C48" s="15">
        <v>99442</v>
      </c>
      <c r="D48" s="30">
        <v>45195</v>
      </c>
      <c r="E48" s="10" t="s">
        <v>0</v>
      </c>
      <c r="F48" s="14">
        <v>661.7</v>
      </c>
      <c r="G48" s="14">
        <v>149.14812162220267</v>
      </c>
      <c r="H48" s="30">
        <v>45883</v>
      </c>
      <c r="I48" s="119">
        <v>214.77329849973702</v>
      </c>
      <c r="J48" s="15">
        <f>IF(M48="",IF(AND(H48&lt;&gt; "",D48&lt;&gt;""),IF(H48&gt;=D48,H48-D48,0),""),"")</f>
        <v>688</v>
      </c>
      <c r="K48" s="20">
        <f>IF(M48="",IF(I48&lt;&gt;"",I48-G48,""),"")</f>
        <v>65.625176877534358</v>
      </c>
      <c r="L48" s="25">
        <f>IF(M48="",IF(K48&lt;&gt;"",IF(G48=0,IF(I48=0,0,9.99),K48/G48),""),"")</f>
        <v>0.44000002255318504</v>
      </c>
      <c r="N48" s="58" t="str">
        <f>TRIM(CONCATENATE(Table1[[#This Row],[Intake]]," ",Table1[[#This Row],[Batch Number]]))</f>
        <v>S-1/TI 5</v>
      </c>
      <c r="O48" s="3" t="str">
        <f>IF(VLOOKUP(Table1[[#This Row],[Intake Batch Combo]],Sheet2!A:B,2,FALSE)="","",VLOOKUP(Table1[[#This Row],[Intake Batch Combo]],Sheet2!A:B,2,FALSE))</f>
        <v>Texas Injury Group Batch 05</v>
      </c>
      <c r="P48" s="115" t="s">
        <v>2378</v>
      </c>
      <c r="Q48" s="81">
        <v>99442</v>
      </c>
      <c r="R48" s="28"/>
      <c r="S48" s="28"/>
      <c r="T48" s="28"/>
      <c r="U48" s="28"/>
      <c r="V48" s="25"/>
      <c r="W48" s="2"/>
      <c r="X48" s="2"/>
      <c r="Y48" s="2"/>
      <c r="Z48" s="2"/>
      <c r="AA48" s="2"/>
      <c r="AB48" s="2"/>
      <c r="AC48" s="2"/>
    </row>
    <row r="49" spans="1:29">
      <c r="A49" s="4" t="s">
        <v>1886</v>
      </c>
      <c r="B49" s="15">
        <v>5</v>
      </c>
      <c r="C49" s="15">
        <v>99443</v>
      </c>
      <c r="D49" s="30">
        <v>45195</v>
      </c>
      <c r="E49" s="10" t="s">
        <v>0</v>
      </c>
      <c r="F49" s="14">
        <v>973.2</v>
      </c>
      <c r="G49" s="14">
        <v>219.3606648975784</v>
      </c>
      <c r="H49" s="30">
        <v>45883</v>
      </c>
      <c r="I49" s="119">
        <v>315.8793623997945</v>
      </c>
      <c r="J49" s="15">
        <f>IF(M49="",IF(AND(H49&lt;&gt; "",D49&lt;&gt;""),IF(H49&gt;=D49,H49-D49,0),""),"")</f>
        <v>688</v>
      </c>
      <c r="K49" s="20">
        <f>IF(M49="",IF(I49&lt;&gt;"",I49-G49,""),"")</f>
        <v>96.518697502216099</v>
      </c>
      <c r="L49" s="25">
        <f>IF(M49="",IF(K49&lt;&gt;"",IF(G49=0,IF(I49=0,0,9.99),K49/G49),""),"")</f>
        <v>0.44000002255318477</v>
      </c>
      <c r="N49" s="58" t="str">
        <f>TRIM(CONCATENATE(Table1[[#This Row],[Intake]]," ",Table1[[#This Row],[Batch Number]]))</f>
        <v>S-1/TI 5</v>
      </c>
      <c r="O49" s="3" t="str">
        <f>IF(VLOOKUP(Table1[[#This Row],[Intake Batch Combo]],Sheet2!A:B,2,FALSE)="","",VLOOKUP(Table1[[#This Row],[Intake Batch Combo]],Sheet2!A:B,2,FALSE))</f>
        <v>Texas Injury Group Batch 05</v>
      </c>
      <c r="P49" s="115" t="s">
        <v>2378</v>
      </c>
      <c r="Q49" s="81">
        <v>99443</v>
      </c>
      <c r="R49" s="28"/>
      <c r="S49" s="28"/>
      <c r="T49" s="28"/>
      <c r="U49" s="28"/>
      <c r="V49" s="25"/>
      <c r="W49" s="2"/>
      <c r="X49" s="2"/>
      <c r="Y49" s="2"/>
      <c r="Z49" s="2"/>
      <c r="AA49" s="2"/>
      <c r="AB49" s="2"/>
      <c r="AC49" s="2"/>
    </row>
    <row r="50" spans="1:29">
      <c r="A50" s="4" t="s">
        <v>1886</v>
      </c>
      <c r="B50" s="15">
        <v>5</v>
      </c>
      <c r="C50" s="15">
        <v>99443</v>
      </c>
      <c r="D50" s="30">
        <v>45195</v>
      </c>
      <c r="E50" s="10" t="s">
        <v>0</v>
      </c>
      <c r="F50" s="14">
        <v>1070.52</v>
      </c>
      <c r="G50" s="14">
        <v>241.29673138733622</v>
      </c>
      <c r="H50" s="30">
        <v>45883</v>
      </c>
      <c r="I50" s="119">
        <v>347.46729863977396</v>
      </c>
      <c r="J50" s="15">
        <f>IF(M50="",IF(AND(H50&lt;&gt; "",D50&lt;&gt;""),IF(H50&gt;=D50,H50-D50,0),""),"")</f>
        <v>688</v>
      </c>
      <c r="K50" s="20">
        <f>IF(M50="",IF(I50&lt;&gt;"",I50-G50,""),"")</f>
        <v>106.17056725243773</v>
      </c>
      <c r="L50" s="25">
        <f>IF(M50="",IF(K50&lt;&gt;"",IF(G50=0,IF(I50=0,0,9.99),K50/G50),""),"")</f>
        <v>0.44000002255318488</v>
      </c>
      <c r="N50" s="58" t="str">
        <f>TRIM(CONCATENATE(Table1[[#This Row],[Intake]]," ",Table1[[#This Row],[Batch Number]]))</f>
        <v>S-1/TI 5</v>
      </c>
      <c r="O50" s="3" t="str">
        <f>IF(VLOOKUP(Table1[[#This Row],[Intake Batch Combo]],Sheet2!A:B,2,FALSE)="","",VLOOKUP(Table1[[#This Row],[Intake Batch Combo]],Sheet2!A:B,2,FALSE))</f>
        <v>Texas Injury Group Batch 05</v>
      </c>
      <c r="P50" s="115" t="s">
        <v>2378</v>
      </c>
      <c r="Q50" s="81">
        <v>99443</v>
      </c>
      <c r="R50" s="28"/>
      <c r="S50" s="28"/>
      <c r="T50" s="28"/>
      <c r="U50" s="28"/>
      <c r="V50" s="25"/>
      <c r="W50" s="2"/>
      <c r="X50" s="2"/>
      <c r="Y50" s="2"/>
      <c r="Z50" s="2"/>
      <c r="AA50" s="2"/>
      <c r="AB50" s="2"/>
      <c r="AC50" s="2"/>
    </row>
    <row r="51" spans="1:29">
      <c r="A51" s="4" t="s">
        <v>1316</v>
      </c>
      <c r="B51" s="38">
        <v>97</v>
      </c>
      <c r="C51" s="15" t="s">
        <v>501</v>
      </c>
      <c r="D51" s="39">
        <v>44631</v>
      </c>
      <c r="E51" s="10" t="s">
        <v>1</v>
      </c>
      <c r="F51" s="36">
        <v>1695</v>
      </c>
      <c r="G51" s="36">
        <v>408.58132852990423</v>
      </c>
      <c r="H51" s="39">
        <v>45882</v>
      </c>
      <c r="I51" s="119">
        <v>566.48159999999996</v>
      </c>
      <c r="J51" s="38">
        <f>IF(M51="",IF(AND(H51&lt;&gt; "",D51&lt;&gt;""),IF(H51&gt;=D51,H51-D51,0),""),"")</f>
        <v>1251</v>
      </c>
      <c r="K51" s="37">
        <f>IF(M51="",IF(I51&lt;&gt;"",I51-G51,""),"")</f>
        <v>157.90027147009573</v>
      </c>
      <c r="L51" s="31">
        <f>IF(M51="",IF(K51&lt;&gt;"",IF(G51=0,IF(I51=0,0,9.99),K51/G51),""),"")</f>
        <v>0.38645983172610626</v>
      </c>
      <c r="M51" s="35"/>
      <c r="N51" s="33" t="str">
        <f>TRIM(CONCATENATE(Table1[[#This Row],[Intake]]," ",Table1[[#This Row],[Batch Number]]))</f>
        <v>S-1/OS 97</v>
      </c>
      <c r="O51" s="35" t="str">
        <f>IF(VLOOKUP(Table1[[#This Row],[Intake Batch Combo]],Sheet2!A:B,2,FALSE)="","",VLOOKUP(Table1[[#This Row],[Intake Batch Combo]],Sheet2!A:B,2,FALSE))</f>
        <v>One Source Diagnostics Buy 97.2</v>
      </c>
      <c r="P51" s="116" t="s">
        <v>2384</v>
      </c>
      <c r="Q51" s="71" t="s">
        <v>501</v>
      </c>
      <c r="R51" s="28"/>
      <c r="S51" s="28"/>
      <c r="T51" s="28"/>
      <c r="U51" s="28"/>
      <c r="V51" s="25"/>
      <c r="W51" s="2"/>
      <c r="X51" s="2"/>
      <c r="Y51" s="2"/>
      <c r="Z51" s="2"/>
      <c r="AA51" s="2"/>
      <c r="AB51" s="2"/>
      <c r="AC51" s="2"/>
    </row>
    <row r="52" spans="1:29">
      <c r="A52" s="4" t="s">
        <v>1316</v>
      </c>
      <c r="B52" s="38">
        <v>97</v>
      </c>
      <c r="C52" s="15" t="s">
        <v>501</v>
      </c>
      <c r="D52" s="39">
        <v>44631</v>
      </c>
      <c r="E52" s="10" t="s">
        <v>1</v>
      </c>
      <c r="F52" s="36">
        <v>1695</v>
      </c>
      <c r="G52" s="36">
        <v>408.58132852990423</v>
      </c>
      <c r="H52" s="39">
        <v>45882</v>
      </c>
      <c r="I52" s="119">
        <v>566.48159999999996</v>
      </c>
      <c r="J52" s="38">
        <f>IF(M52="",IF(AND(H52&lt;&gt; "",D52&lt;&gt;""),IF(H52&gt;=D52,H52-D52,0),""),"")</f>
        <v>1251</v>
      </c>
      <c r="K52" s="37">
        <f>IF(M52="",IF(I52&lt;&gt;"",I52-G52,""),"")</f>
        <v>157.90027147009573</v>
      </c>
      <c r="L52" s="31">
        <f>IF(M52="",IF(K52&lt;&gt;"",IF(G52=0,IF(I52=0,0,9.99),K52/G52),""),"")</f>
        <v>0.38645983172610626</v>
      </c>
      <c r="M52" s="35"/>
      <c r="N52" s="33" t="str">
        <f>TRIM(CONCATENATE(Table1[[#This Row],[Intake]]," ",Table1[[#This Row],[Batch Number]]))</f>
        <v>S-1/OS 97</v>
      </c>
      <c r="O52" s="35" t="str">
        <f>IF(VLOOKUP(Table1[[#This Row],[Intake Batch Combo]],Sheet2!A:B,2,FALSE)="","",VLOOKUP(Table1[[#This Row],[Intake Batch Combo]],Sheet2!A:B,2,FALSE))</f>
        <v>One Source Diagnostics Buy 97.2</v>
      </c>
      <c r="P52" s="116" t="s">
        <v>2384</v>
      </c>
      <c r="Q52" s="71" t="s">
        <v>501</v>
      </c>
      <c r="R52" s="28"/>
      <c r="S52" s="28"/>
      <c r="T52" s="28"/>
      <c r="U52" s="28"/>
      <c r="V52" s="25"/>
      <c r="W52" s="2"/>
      <c r="X52" s="2"/>
      <c r="Y52" s="2"/>
      <c r="Z52" s="2"/>
      <c r="AA52" s="2"/>
      <c r="AB52" s="2"/>
      <c r="AC52" s="2"/>
    </row>
    <row r="53" spans="1:29">
      <c r="A53" s="4" t="s">
        <v>1316</v>
      </c>
      <c r="B53" s="15">
        <v>118</v>
      </c>
      <c r="C53" s="64" t="s">
        <v>1601</v>
      </c>
      <c r="D53" s="30">
        <v>44897</v>
      </c>
      <c r="E53" s="60" t="s">
        <v>1</v>
      </c>
      <c r="F53" s="14">
        <v>1695</v>
      </c>
      <c r="G53" s="14">
        <v>404.96364199804663</v>
      </c>
      <c r="H53" s="30">
        <v>45882</v>
      </c>
      <c r="I53" s="119">
        <v>465</v>
      </c>
      <c r="J53" s="15">
        <f>IF(M53="",IF(AND(H53&lt;&gt; "",D53&lt;&gt;""),IF(H53&gt;=D53,H53-D53,0),""),"")</f>
        <v>985</v>
      </c>
      <c r="K53" s="20">
        <f>IF(M53="",IF(I53&lt;&gt;"",I53-G53,""),"")</f>
        <v>60.036358001953374</v>
      </c>
      <c r="L53" s="25">
        <f>IF(M53="",IF(K53&lt;&gt;"",IF(G53=0,IF(I53=0,0,9.99),K53/G53),""),"")</f>
        <v>0.14825122992706333</v>
      </c>
      <c r="N53" s="58" t="str">
        <f>TRIM(CONCATENATE(Table1[[#This Row],[Intake]]," ",Table1[[#This Row],[Batch Number]]))</f>
        <v>S-1/OS 118</v>
      </c>
      <c r="O53" s="3" t="str">
        <f>IF(VLOOKUP(Table1[[#This Row],[Intake Batch Combo]],Sheet2!A:B,2,FALSE)="","",VLOOKUP(Table1[[#This Row],[Intake Batch Combo]],Sheet2!A:B,2,FALSE))</f>
        <v>One Source Diagnostics Buy 118</v>
      </c>
      <c r="P53" s="115" t="s">
        <v>2383</v>
      </c>
      <c r="Q53" s="81" t="s">
        <v>1601</v>
      </c>
      <c r="R53" s="28"/>
      <c r="S53" s="28"/>
      <c r="T53" s="28"/>
      <c r="U53" s="28"/>
      <c r="V53" s="25"/>
      <c r="W53" s="2"/>
      <c r="X53" s="2"/>
      <c r="Y53" s="2"/>
      <c r="Z53" s="2"/>
      <c r="AA53" s="2"/>
      <c r="AB53" s="2"/>
      <c r="AC53" s="2"/>
    </row>
    <row r="54" spans="1:29">
      <c r="A54" s="4" t="s">
        <v>1316</v>
      </c>
      <c r="B54" s="15">
        <v>118</v>
      </c>
      <c r="C54" s="64" t="s">
        <v>1601</v>
      </c>
      <c r="D54" s="30">
        <v>44897</v>
      </c>
      <c r="E54" s="60" t="s">
        <v>1</v>
      </c>
      <c r="F54" s="14">
        <v>1695</v>
      </c>
      <c r="G54" s="14">
        <v>404.96364199804663</v>
      </c>
      <c r="H54" s="30">
        <v>45882</v>
      </c>
      <c r="I54" s="119">
        <v>465</v>
      </c>
      <c r="J54" s="15">
        <f>IF(M54="",IF(AND(H54&lt;&gt; "",D54&lt;&gt;""),IF(H54&gt;=D54,H54-D54,0),""),"")</f>
        <v>985</v>
      </c>
      <c r="K54" s="20">
        <f>IF(M54="",IF(I54&lt;&gt;"",I54-G54,""),"")</f>
        <v>60.036358001953374</v>
      </c>
      <c r="L54" s="25">
        <f>IF(M54="",IF(K54&lt;&gt;"",IF(G54=0,IF(I54=0,0,9.99),K54/G54),""),"")</f>
        <v>0.14825122992706333</v>
      </c>
      <c r="N54" s="58" t="str">
        <f>TRIM(CONCATENATE(Table1[[#This Row],[Intake]]," ",Table1[[#This Row],[Batch Number]]))</f>
        <v>S-1/OS 118</v>
      </c>
      <c r="O54" s="3" t="str">
        <f>IF(VLOOKUP(Table1[[#This Row],[Intake Batch Combo]],Sheet2!A:B,2,FALSE)="","",VLOOKUP(Table1[[#This Row],[Intake Batch Combo]],Sheet2!A:B,2,FALSE))</f>
        <v>One Source Diagnostics Buy 118</v>
      </c>
      <c r="P54" s="115" t="s">
        <v>2383</v>
      </c>
      <c r="Q54" s="81" t="s">
        <v>1601</v>
      </c>
      <c r="R54" s="28"/>
      <c r="S54" s="28"/>
      <c r="T54" s="28"/>
      <c r="U54" s="28"/>
      <c r="V54" s="25"/>
      <c r="W54" s="2"/>
      <c r="X54" s="2"/>
      <c r="Y54" s="2"/>
      <c r="Z54" s="2"/>
      <c r="AA54" s="2"/>
      <c r="AB54" s="2"/>
      <c r="AC54" s="2"/>
    </row>
    <row r="55" spans="1:29">
      <c r="A55" s="4" t="s">
        <v>1316</v>
      </c>
      <c r="B55" s="15">
        <v>118</v>
      </c>
      <c r="C55" s="64" t="s">
        <v>1607</v>
      </c>
      <c r="D55" s="30">
        <v>44897</v>
      </c>
      <c r="E55" s="60" t="s">
        <v>1</v>
      </c>
      <c r="F55" s="14">
        <v>1695</v>
      </c>
      <c r="G55" s="14">
        <v>404.96364199804663</v>
      </c>
      <c r="H55" s="30">
        <v>45882</v>
      </c>
      <c r="I55" s="119">
        <v>964.41</v>
      </c>
      <c r="J55" s="15">
        <f>IF(M55="",IF(AND(H55&lt;&gt; "",D55&lt;&gt;""),IF(H55&gt;=D55,H55-D55,0),""),"")</f>
        <v>985</v>
      </c>
      <c r="K55" s="20">
        <f>IF(M55="",IF(I55&lt;&gt;"",I55-G55,""),"")</f>
        <v>559.44635800195329</v>
      </c>
      <c r="L55" s="25">
        <f>IF(M55="",IF(K55&lt;&gt;"",IF(G55=0,IF(I55=0,0,9.99),K55/G55),""),"")</f>
        <v>1.3814730508687292</v>
      </c>
      <c r="N55" s="58" t="str">
        <f>TRIM(CONCATENATE(Table1[[#This Row],[Intake]]," ",Table1[[#This Row],[Batch Number]]))</f>
        <v>S-1/OS 118</v>
      </c>
      <c r="O55" s="3" t="str">
        <f>IF(VLOOKUP(Table1[[#This Row],[Intake Batch Combo]],Sheet2!A:B,2,FALSE)="","",VLOOKUP(Table1[[#This Row],[Intake Batch Combo]],Sheet2!A:B,2,FALSE))</f>
        <v>One Source Diagnostics Buy 118</v>
      </c>
      <c r="P55" s="115" t="s">
        <v>2383</v>
      </c>
      <c r="Q55" s="81" t="s">
        <v>1607</v>
      </c>
      <c r="R55" s="28"/>
      <c r="S55" s="28"/>
      <c r="T55" s="28"/>
      <c r="U55" s="28"/>
      <c r="V55" s="25"/>
      <c r="W55" s="2"/>
      <c r="X55" s="2"/>
      <c r="Y55" s="2"/>
      <c r="Z55" s="2"/>
      <c r="AA55" s="2"/>
      <c r="AB55" s="2"/>
      <c r="AC55" s="2"/>
    </row>
    <row r="56" spans="1:29">
      <c r="A56" s="4" t="s">
        <v>1316</v>
      </c>
      <c r="B56" s="15">
        <v>118</v>
      </c>
      <c r="C56" s="64" t="s">
        <v>1607</v>
      </c>
      <c r="D56" s="30">
        <v>44897</v>
      </c>
      <c r="E56" s="60" t="s">
        <v>1</v>
      </c>
      <c r="F56" s="14">
        <v>1695</v>
      </c>
      <c r="G56" s="14">
        <v>404.96364199804663</v>
      </c>
      <c r="H56" s="30">
        <v>45882</v>
      </c>
      <c r="I56" s="119">
        <v>964.41</v>
      </c>
      <c r="J56" s="15">
        <f>IF(M56="",IF(AND(H56&lt;&gt; "",D56&lt;&gt;""),IF(H56&gt;=D56,H56-D56,0),""),"")</f>
        <v>985</v>
      </c>
      <c r="K56" s="20">
        <f>IF(M56="",IF(I56&lt;&gt;"",I56-G56,""),"")</f>
        <v>559.44635800195329</v>
      </c>
      <c r="L56" s="25">
        <f>IF(M56="",IF(K56&lt;&gt;"",IF(G56=0,IF(I56=0,0,9.99),K56/G56),""),"")</f>
        <v>1.3814730508687292</v>
      </c>
      <c r="N56" s="58" t="str">
        <f>TRIM(CONCATENATE(Table1[[#This Row],[Intake]]," ",Table1[[#This Row],[Batch Number]]))</f>
        <v>S-1/OS 118</v>
      </c>
      <c r="O56" s="3" t="str">
        <f>IF(VLOOKUP(Table1[[#This Row],[Intake Batch Combo]],Sheet2!A:B,2,FALSE)="","",VLOOKUP(Table1[[#This Row],[Intake Batch Combo]],Sheet2!A:B,2,FALSE))</f>
        <v>One Source Diagnostics Buy 118</v>
      </c>
      <c r="P56" s="115" t="s">
        <v>2383</v>
      </c>
      <c r="Q56" s="81" t="s">
        <v>1607</v>
      </c>
      <c r="R56" s="28"/>
      <c r="S56" s="28"/>
      <c r="T56" s="28"/>
      <c r="U56" s="28"/>
      <c r="V56" s="25"/>
      <c r="W56" s="2"/>
      <c r="X56" s="2"/>
      <c r="Y56" s="2"/>
      <c r="Z56" s="2"/>
      <c r="AA56" s="2"/>
      <c r="AB56" s="2"/>
      <c r="AC56" s="2"/>
    </row>
    <row r="57" spans="1:29">
      <c r="A57" s="4" t="s">
        <v>1316</v>
      </c>
      <c r="B57" s="15">
        <v>154</v>
      </c>
      <c r="C57" s="15" t="s">
        <v>2107</v>
      </c>
      <c r="D57" s="30">
        <v>45359</v>
      </c>
      <c r="E57" s="10" t="s">
        <v>1</v>
      </c>
      <c r="F57" s="14">
        <v>1695</v>
      </c>
      <c r="G57" s="14">
        <v>375.57</v>
      </c>
      <c r="H57" s="30">
        <v>45882</v>
      </c>
      <c r="I57" s="119">
        <v>558</v>
      </c>
      <c r="J57" s="15">
        <f>IF(M57="",IF(AND(H57&lt;&gt; "",D57&lt;&gt;""),IF(H57&gt;=D57,H57-D57,0),""),"")</f>
        <v>523</v>
      </c>
      <c r="K57" s="20">
        <f>IF(M57="",IF(I57&lt;&gt;"",I57-G57,""),"")</f>
        <v>182.43</v>
      </c>
      <c r="L57" s="25">
        <f>IF(M57="",IF(K57&lt;&gt;"",IF(G57=0,IF(I57=0,0,9.99),K57/G57),""),"")</f>
        <v>0.48574167265756052</v>
      </c>
      <c r="N57" s="58" t="str">
        <f>TRIM(CONCATENATE(Table1[[#This Row],[Intake]]," ",Table1[[#This Row],[Batch Number]]))</f>
        <v>S-1/OS 154</v>
      </c>
      <c r="O57" s="3" t="str">
        <f>IF(VLOOKUP(Table1[[#This Row],[Intake Batch Combo]],Sheet2!A:B,2,FALSE)="","",VLOOKUP(Table1[[#This Row],[Intake Batch Combo]],Sheet2!A:B,2,FALSE))</f>
        <v>One Source Diagnostics Batch 154</v>
      </c>
      <c r="P57" s="115" t="s">
        <v>2379</v>
      </c>
      <c r="Q57" s="81" t="s">
        <v>2107</v>
      </c>
      <c r="R57" s="28"/>
      <c r="S57" s="28"/>
      <c r="T57" s="28"/>
      <c r="U57" s="28"/>
      <c r="V57" s="25"/>
      <c r="W57" s="2"/>
      <c r="X57" s="2"/>
      <c r="Y57" s="2"/>
      <c r="Z57" s="2"/>
      <c r="AA57" s="2"/>
      <c r="AB57" s="2"/>
      <c r="AC57" s="2"/>
    </row>
    <row r="58" spans="1:29">
      <c r="A58" s="4" t="s">
        <v>1316</v>
      </c>
      <c r="B58" s="15">
        <v>154</v>
      </c>
      <c r="C58" s="15" t="s">
        <v>2199</v>
      </c>
      <c r="D58" s="30">
        <v>45359</v>
      </c>
      <c r="E58" s="10" t="s">
        <v>0</v>
      </c>
      <c r="F58" s="14">
        <v>1100</v>
      </c>
      <c r="G58" s="14">
        <v>221.3295</v>
      </c>
      <c r="H58" s="30">
        <v>45882</v>
      </c>
      <c r="I58" s="119">
        <v>542.49689999999998</v>
      </c>
      <c r="J58" s="15">
        <f>IF(M58="",IF(AND(H58&lt;&gt; "",D58&lt;&gt;""),IF(H58&gt;=D58,H58-D58,0),""),"")</f>
        <v>523</v>
      </c>
      <c r="K58" s="20">
        <f>IF(M58="",IF(I58&lt;&gt;"",I58-G58,""),"")</f>
        <v>321.16739999999999</v>
      </c>
      <c r="L58" s="25">
        <f>IF(M58="",IF(K58&lt;&gt;"",IF(G58=0,IF(I58=0,0,9.99),K58/G58),""),"")</f>
        <v>1.4510826618232093</v>
      </c>
      <c r="N58" s="58" t="str">
        <f>TRIM(CONCATENATE(Table1[[#This Row],[Intake]]," ",Table1[[#This Row],[Batch Number]]))</f>
        <v>S-1/OS 154</v>
      </c>
      <c r="O58" s="3" t="str">
        <f>IF(VLOOKUP(Table1[[#This Row],[Intake Batch Combo]],Sheet2!A:B,2,FALSE)="","",VLOOKUP(Table1[[#This Row],[Intake Batch Combo]],Sheet2!A:B,2,FALSE))</f>
        <v>One Source Diagnostics Batch 154</v>
      </c>
      <c r="P58" s="115" t="s">
        <v>2379</v>
      </c>
      <c r="Q58" s="81" t="s">
        <v>2199</v>
      </c>
      <c r="R58" s="28"/>
      <c r="S58" s="28"/>
      <c r="T58" s="28"/>
      <c r="U58" s="28"/>
      <c r="V58" s="25"/>
      <c r="W58" s="2"/>
      <c r="X58" s="2"/>
      <c r="Y58" s="2"/>
      <c r="Z58" s="2"/>
      <c r="AA58" s="2"/>
      <c r="AB58" s="2"/>
      <c r="AC58" s="2"/>
    </row>
    <row r="59" spans="1:29">
      <c r="A59" s="4" t="s">
        <v>1316</v>
      </c>
      <c r="B59" s="15">
        <v>154</v>
      </c>
      <c r="C59" s="15" t="s">
        <v>2199</v>
      </c>
      <c r="D59" s="30">
        <v>45359</v>
      </c>
      <c r="E59" s="10" t="s">
        <v>1</v>
      </c>
      <c r="F59" s="14">
        <v>1695</v>
      </c>
      <c r="G59" s="14">
        <v>375.57</v>
      </c>
      <c r="H59" s="30">
        <v>45882</v>
      </c>
      <c r="I59" s="119">
        <v>542.49689999999998</v>
      </c>
      <c r="J59" s="15">
        <f>IF(M59="",IF(AND(H59&lt;&gt; "",D59&lt;&gt;""),IF(H59&gt;=D59,H59-D59,0),""),"")</f>
        <v>523</v>
      </c>
      <c r="K59" s="20">
        <f>IF(M59="",IF(I59&lt;&gt;"",I59-G59,""),"")</f>
        <v>166.92689999999999</v>
      </c>
      <c r="L59" s="25">
        <f>IF(M59="",IF(K59&lt;&gt;"",IF(G59=0,IF(I59=0,0,9.99),K59/G59),""),"")</f>
        <v>0.44446281651889125</v>
      </c>
      <c r="N59" s="58" t="str">
        <f>TRIM(CONCATENATE(Table1[[#This Row],[Intake]]," ",Table1[[#This Row],[Batch Number]]))</f>
        <v>S-1/OS 154</v>
      </c>
      <c r="O59" s="3" t="str">
        <f>IF(VLOOKUP(Table1[[#This Row],[Intake Batch Combo]],Sheet2!A:B,2,FALSE)="","",VLOOKUP(Table1[[#This Row],[Intake Batch Combo]],Sheet2!A:B,2,FALSE))</f>
        <v>One Source Diagnostics Batch 154</v>
      </c>
      <c r="P59" s="115" t="s">
        <v>2379</v>
      </c>
      <c r="Q59" s="81" t="s">
        <v>2199</v>
      </c>
      <c r="R59" s="28"/>
      <c r="S59" s="28"/>
      <c r="T59" s="28"/>
      <c r="U59" s="28"/>
      <c r="V59" s="25"/>
      <c r="W59" s="2"/>
      <c r="X59" s="2"/>
      <c r="Y59" s="2"/>
      <c r="Z59" s="2"/>
      <c r="AA59" s="2"/>
      <c r="AB59" s="2"/>
      <c r="AC59" s="2"/>
    </row>
    <row r="60" spans="1:29">
      <c r="A60" s="4" t="s">
        <v>1316</v>
      </c>
      <c r="B60" s="15">
        <v>154</v>
      </c>
      <c r="C60" s="15" t="s">
        <v>2199</v>
      </c>
      <c r="D60" s="30">
        <v>45359</v>
      </c>
      <c r="E60" s="10" t="s">
        <v>1</v>
      </c>
      <c r="F60" s="14">
        <v>1695</v>
      </c>
      <c r="G60" s="14">
        <v>375.57</v>
      </c>
      <c r="H60" s="30">
        <v>45882</v>
      </c>
      <c r="I60" s="119">
        <v>542.49689999999998</v>
      </c>
      <c r="J60" s="15">
        <f>IF(M60="",IF(AND(H60&lt;&gt; "",D60&lt;&gt;""),IF(H60&gt;=D60,H60-D60,0),""),"")</f>
        <v>523</v>
      </c>
      <c r="K60" s="20">
        <f>IF(M60="",IF(I60&lt;&gt;"",I60-G60,""),"")</f>
        <v>166.92689999999999</v>
      </c>
      <c r="L60" s="25">
        <f>IF(M60="",IF(K60&lt;&gt;"",IF(G60=0,IF(I60=0,0,9.99),K60/G60),""),"")</f>
        <v>0.44446281651889125</v>
      </c>
      <c r="N60" s="58" t="str">
        <f>TRIM(CONCATENATE(Table1[[#This Row],[Intake]]," ",Table1[[#This Row],[Batch Number]]))</f>
        <v>S-1/OS 154</v>
      </c>
      <c r="O60" s="3" t="str">
        <f>IF(VLOOKUP(Table1[[#This Row],[Intake Batch Combo]],Sheet2!A:B,2,FALSE)="","",VLOOKUP(Table1[[#This Row],[Intake Batch Combo]],Sheet2!A:B,2,FALSE))</f>
        <v>One Source Diagnostics Batch 154</v>
      </c>
      <c r="P60" s="115" t="s">
        <v>2379</v>
      </c>
      <c r="Q60" s="81" t="s">
        <v>2199</v>
      </c>
      <c r="R60" s="28"/>
      <c r="S60" s="28"/>
      <c r="T60" s="28"/>
      <c r="U60" s="28"/>
      <c r="V60" s="25"/>
      <c r="W60" s="2"/>
      <c r="X60" s="2"/>
      <c r="Y60" s="2"/>
      <c r="Z60" s="2"/>
      <c r="AA60" s="2"/>
      <c r="AB60" s="2"/>
      <c r="AC60" s="2"/>
    </row>
    <row r="61" spans="1:29">
      <c r="A61" s="4" t="s">
        <v>1316</v>
      </c>
      <c r="B61" s="15">
        <v>154</v>
      </c>
      <c r="C61" s="15" t="s">
        <v>2199</v>
      </c>
      <c r="D61" s="30">
        <v>45359</v>
      </c>
      <c r="E61" s="10" t="s">
        <v>1</v>
      </c>
      <c r="F61" s="14">
        <v>1695</v>
      </c>
      <c r="G61" s="14">
        <v>375.57</v>
      </c>
      <c r="H61" s="30">
        <v>45882</v>
      </c>
      <c r="I61" s="119">
        <v>542.49689999999998</v>
      </c>
      <c r="J61" s="15">
        <f>IF(M61="",IF(AND(H61&lt;&gt; "",D61&lt;&gt;""),IF(H61&gt;=D61,H61-D61,0),""),"")</f>
        <v>523</v>
      </c>
      <c r="K61" s="20">
        <f>IF(M61="",IF(I61&lt;&gt;"",I61-G61,""),"")</f>
        <v>166.92689999999999</v>
      </c>
      <c r="L61" s="25">
        <f>IF(M61="",IF(K61&lt;&gt;"",IF(G61=0,IF(I61=0,0,9.99),K61/G61),""),"")</f>
        <v>0.44446281651889125</v>
      </c>
      <c r="N61" s="58" t="str">
        <f>TRIM(CONCATENATE(Table1[[#This Row],[Intake]]," ",Table1[[#This Row],[Batch Number]]))</f>
        <v>S-1/OS 154</v>
      </c>
      <c r="O61" s="3" t="str">
        <f>IF(VLOOKUP(Table1[[#This Row],[Intake Batch Combo]],Sheet2!A:B,2,FALSE)="","",VLOOKUP(Table1[[#This Row],[Intake Batch Combo]],Sheet2!A:B,2,FALSE))</f>
        <v>One Source Diagnostics Batch 154</v>
      </c>
      <c r="P61" s="115" t="s">
        <v>2379</v>
      </c>
      <c r="Q61" s="81" t="s">
        <v>2199</v>
      </c>
      <c r="R61" s="28"/>
      <c r="S61" s="28"/>
      <c r="T61" s="28"/>
      <c r="U61" s="28"/>
      <c r="V61" s="25"/>
    </row>
    <row r="62" spans="1:29">
      <c r="A62" s="4" t="s">
        <v>1316</v>
      </c>
      <c r="B62" s="15">
        <v>154</v>
      </c>
      <c r="C62" s="15" t="s">
        <v>2199</v>
      </c>
      <c r="D62" s="30">
        <v>45359</v>
      </c>
      <c r="E62" s="10" t="s">
        <v>1</v>
      </c>
      <c r="F62" s="14">
        <v>1695</v>
      </c>
      <c r="G62" s="14">
        <v>375.57</v>
      </c>
      <c r="H62" s="30">
        <v>45882</v>
      </c>
      <c r="I62" s="119">
        <v>542.49689999999998</v>
      </c>
      <c r="J62" s="15">
        <f>IF(M62="",IF(AND(H62&lt;&gt; "",D62&lt;&gt;""),IF(H62&gt;=D62,H62-D62,0),""),"")</f>
        <v>523</v>
      </c>
      <c r="K62" s="20">
        <f>IF(M62="",IF(I62&lt;&gt;"",I62-G62,""),"")</f>
        <v>166.92689999999999</v>
      </c>
      <c r="L62" s="25">
        <f>IF(M62="",IF(K62&lt;&gt;"",IF(G62=0,IF(I62=0,0,9.99),K62/G62),""),"")</f>
        <v>0.44446281651889125</v>
      </c>
      <c r="N62" s="58" t="str">
        <f>TRIM(CONCATENATE(Table1[[#This Row],[Intake]]," ",Table1[[#This Row],[Batch Number]]))</f>
        <v>S-1/OS 154</v>
      </c>
      <c r="O62" s="3" t="str">
        <f>IF(VLOOKUP(Table1[[#This Row],[Intake Batch Combo]],Sheet2!A:B,2,FALSE)="","",VLOOKUP(Table1[[#This Row],[Intake Batch Combo]],Sheet2!A:B,2,FALSE))</f>
        <v>One Source Diagnostics Batch 154</v>
      </c>
      <c r="P62" s="115" t="s">
        <v>2379</v>
      </c>
      <c r="Q62" s="81" t="s">
        <v>2199</v>
      </c>
      <c r="R62" s="28"/>
      <c r="S62" s="28"/>
      <c r="T62" s="28"/>
      <c r="U62" s="28"/>
      <c r="V62" s="25"/>
    </row>
    <row r="63" spans="1:29">
      <c r="A63" s="4" t="s">
        <v>1316</v>
      </c>
      <c r="B63" s="15">
        <v>154</v>
      </c>
      <c r="C63" s="15" t="s">
        <v>2355</v>
      </c>
      <c r="D63" s="30">
        <v>45359</v>
      </c>
      <c r="E63" s="10" t="s">
        <v>1</v>
      </c>
      <c r="F63" s="14">
        <v>1695</v>
      </c>
      <c r="G63" s="14">
        <v>375.57</v>
      </c>
      <c r="H63" s="30">
        <v>45882</v>
      </c>
      <c r="I63" s="119">
        <v>465</v>
      </c>
      <c r="J63" s="15">
        <f>IF(M63="",IF(AND(H63&lt;&gt; "",D63&lt;&gt;""),IF(H63&gt;=D63,H63-D63,0),""),"")</f>
        <v>523</v>
      </c>
      <c r="K63" s="20">
        <f>IF(M63="",IF(I63&lt;&gt;"",I63-G63,""),"")</f>
        <v>89.43</v>
      </c>
      <c r="L63" s="25">
        <f>IF(M63="",IF(K63&lt;&gt;"",IF(G63=0,IF(I63=0,0,9.99),K63/G63),""),"")</f>
        <v>0.23811806054796711</v>
      </c>
      <c r="N63" s="58" t="str">
        <f>TRIM(CONCATENATE(Table1[[#This Row],[Intake]]," ",Table1[[#This Row],[Batch Number]]))</f>
        <v>S-1/OS 154</v>
      </c>
      <c r="O63" s="3" t="str">
        <f>IF(VLOOKUP(Table1[[#This Row],[Intake Batch Combo]],Sheet2!A:B,2,FALSE)="","",VLOOKUP(Table1[[#This Row],[Intake Batch Combo]],Sheet2!A:B,2,FALSE))</f>
        <v>One Source Diagnostics Batch 154</v>
      </c>
      <c r="P63" s="115" t="s">
        <v>2379</v>
      </c>
      <c r="Q63" s="81" t="s">
        <v>2355</v>
      </c>
      <c r="R63" s="28"/>
      <c r="S63" s="28"/>
      <c r="T63" s="28"/>
      <c r="U63" s="28"/>
      <c r="V63" s="25"/>
    </row>
    <row r="64" spans="1:29">
      <c r="A64" s="4" t="s">
        <v>1316</v>
      </c>
      <c r="B64" s="15">
        <v>154</v>
      </c>
      <c r="C64" s="15" t="s">
        <v>2371</v>
      </c>
      <c r="D64" s="30">
        <v>45359</v>
      </c>
      <c r="E64" s="10" t="s">
        <v>1</v>
      </c>
      <c r="F64" s="14">
        <v>1695</v>
      </c>
      <c r="G64" s="14">
        <v>375.57</v>
      </c>
      <c r="H64" s="30">
        <v>45882</v>
      </c>
      <c r="I64" s="119">
        <v>651</v>
      </c>
      <c r="J64" s="15">
        <f>IF(M64="",IF(AND(H64&lt;&gt; "",D64&lt;&gt;""),IF(H64&gt;=D64,H64-D64,0),""),"")</f>
        <v>523</v>
      </c>
      <c r="K64" s="20">
        <f>IF(M64="",IF(I64&lt;&gt;"",I64-G64,""),"")</f>
        <v>275.43</v>
      </c>
      <c r="L64" s="25">
        <f>IF(M64="",IF(K64&lt;&gt;"",IF(G64=0,IF(I64=0,0,9.99),K64/G64),""),"")</f>
        <v>0.7333652847671539</v>
      </c>
      <c r="N64" s="58" t="str">
        <f>TRIM(CONCATENATE(Table1[[#This Row],[Intake]]," ",Table1[[#This Row],[Batch Number]]))</f>
        <v>S-1/OS 154</v>
      </c>
      <c r="O64" s="3" t="str">
        <f>IF(VLOOKUP(Table1[[#This Row],[Intake Batch Combo]],Sheet2!A:B,2,FALSE)="","",VLOOKUP(Table1[[#This Row],[Intake Batch Combo]],Sheet2!A:B,2,FALSE))</f>
        <v>One Source Diagnostics Batch 154</v>
      </c>
      <c r="P64" s="115" t="s">
        <v>2379</v>
      </c>
      <c r="Q64" s="81" t="s">
        <v>2371</v>
      </c>
      <c r="R64" s="28"/>
      <c r="S64" s="28"/>
      <c r="T64" s="28"/>
      <c r="U64" s="28"/>
      <c r="V64" s="25"/>
    </row>
    <row r="65" spans="1:22">
      <c r="A65" s="4" t="s">
        <v>1316</v>
      </c>
      <c r="B65" s="15">
        <v>154</v>
      </c>
      <c r="C65" s="15" t="s">
        <v>2371</v>
      </c>
      <c r="D65" s="30">
        <v>45359</v>
      </c>
      <c r="E65" s="10" t="s">
        <v>1</v>
      </c>
      <c r="F65" s="14">
        <v>1695</v>
      </c>
      <c r="G65" s="14">
        <v>375.57</v>
      </c>
      <c r="H65" s="30">
        <v>45882</v>
      </c>
      <c r="I65" s="119">
        <v>651</v>
      </c>
      <c r="J65" s="15">
        <f>IF(M65="",IF(AND(H65&lt;&gt; "",D65&lt;&gt;""),IF(H65&gt;=D65,H65-D65,0),""),"")</f>
        <v>523</v>
      </c>
      <c r="K65" s="20">
        <f>IF(M65="",IF(I65&lt;&gt;"",I65-G65,""),"")</f>
        <v>275.43</v>
      </c>
      <c r="L65" s="25">
        <f>IF(M65="",IF(K65&lt;&gt;"",IF(G65=0,IF(I65=0,0,9.99),K65/G65),""),"")</f>
        <v>0.7333652847671539</v>
      </c>
      <c r="N65" s="58" t="str">
        <f>TRIM(CONCATENATE(Table1[[#This Row],[Intake]]," ",Table1[[#This Row],[Batch Number]]))</f>
        <v>S-1/OS 154</v>
      </c>
      <c r="O65" s="3" t="str">
        <f>IF(VLOOKUP(Table1[[#This Row],[Intake Batch Combo]],Sheet2!A:B,2,FALSE)="","",VLOOKUP(Table1[[#This Row],[Intake Batch Combo]],Sheet2!A:B,2,FALSE))</f>
        <v>One Source Diagnostics Batch 154</v>
      </c>
      <c r="P65" s="115" t="s">
        <v>2379</v>
      </c>
      <c r="Q65" s="81" t="s">
        <v>2371</v>
      </c>
      <c r="R65" s="28"/>
      <c r="S65" s="28"/>
      <c r="T65" s="28"/>
      <c r="U65" s="28"/>
      <c r="V65" s="25"/>
    </row>
    <row r="66" spans="1:22">
      <c r="A66" s="4" t="s">
        <v>2395</v>
      </c>
      <c r="B66" s="15">
        <v>15.3</v>
      </c>
      <c r="C66" s="15"/>
      <c r="D66" s="30">
        <v>45021</v>
      </c>
      <c r="E66" s="10" t="s">
        <v>1</v>
      </c>
      <c r="F66" s="14">
        <v>2300</v>
      </c>
      <c r="G66" s="14">
        <v>432.04350000000113</v>
      </c>
      <c r="H66" s="30">
        <v>45882</v>
      </c>
      <c r="I66" s="119">
        <v>418.5</v>
      </c>
      <c r="J66" s="15">
        <f>IF(M66="",IF(AND(H66&lt;&gt; "",D66&lt;&gt;""),IF(H66&gt;=D66,H66-D66,0),""),"")</f>
        <v>861</v>
      </c>
      <c r="K66" s="20">
        <f>IF(M66="",IF(I66&lt;&gt;"",I66-G66,""),"")</f>
        <v>-13.543500000001131</v>
      </c>
      <c r="L66" s="25">
        <f>IF(M66="",IF(K66&lt;&gt;"",IF(G66=0,IF(I66=0,0,9.99),K66/G66),""),"")</f>
        <v>-3.134753792153127E-2</v>
      </c>
      <c r="N66" s="58" t="str">
        <f>TRIM(CONCATENATE(Table1[[#This Row],[Intake]]," ",Table1[[#This Row],[Batch Number]]))</f>
        <v>S-1/SCI 15.3</v>
      </c>
      <c r="O66" s="3" t="str">
        <f>IF(VLOOKUP(Table1[[#This Row],[Intake Batch Combo]],Sheet2!A:B,2,FALSE)="","",VLOOKUP(Table1[[#This Row],[Intake Batch Combo]],Sheet2!A:B,2,FALSE))</f>
        <v>SoCal Imaging Batch 15.3</v>
      </c>
      <c r="P66" s="81" t="s">
        <v>2393</v>
      </c>
      <c r="Q66" s="115" t="e">
        <v>#N/A</v>
      </c>
      <c r="R66" s="28"/>
      <c r="S66" s="28"/>
      <c r="T66" s="28"/>
      <c r="U66" s="28"/>
      <c r="V66" s="25"/>
    </row>
    <row r="67" spans="1:22">
      <c r="A67" s="4" t="s">
        <v>2395</v>
      </c>
      <c r="B67" s="15">
        <v>15.3</v>
      </c>
      <c r="C67" s="15"/>
      <c r="D67" s="30">
        <v>45021</v>
      </c>
      <c r="E67" s="10" t="s">
        <v>1</v>
      </c>
      <c r="F67" s="14">
        <v>2300</v>
      </c>
      <c r="G67" s="14">
        <v>432.04350000000113</v>
      </c>
      <c r="H67" s="30">
        <v>45882</v>
      </c>
      <c r="I67" s="119">
        <v>418.5</v>
      </c>
      <c r="J67" s="15">
        <f>IF(M67="",IF(AND(H67&lt;&gt; "",D67&lt;&gt;""),IF(H67&gt;=D67,H67-D67,0),""),"")</f>
        <v>861</v>
      </c>
      <c r="K67" s="20">
        <f>IF(M67="",IF(I67&lt;&gt;"",I67-G67,""),"")</f>
        <v>-13.543500000001131</v>
      </c>
      <c r="L67" s="25">
        <f>IF(M67="",IF(K67&lt;&gt;"",IF(G67=0,IF(I67=0,0,9.99),K67/G67),""),"")</f>
        <v>-3.134753792153127E-2</v>
      </c>
      <c r="N67" s="58" t="str">
        <f>TRIM(CONCATENATE(Table1[[#This Row],[Intake]]," ",Table1[[#This Row],[Batch Number]]))</f>
        <v>S-1/SCI 15.3</v>
      </c>
      <c r="O67" s="3" t="str">
        <f>IF(VLOOKUP(Table1[[#This Row],[Intake Batch Combo]],Sheet2!A:B,2,FALSE)="","",VLOOKUP(Table1[[#This Row],[Intake Batch Combo]],Sheet2!A:B,2,FALSE))</f>
        <v>SoCal Imaging Batch 15.3</v>
      </c>
      <c r="P67" s="81" t="s">
        <v>2393</v>
      </c>
      <c r="Q67" s="115" t="e">
        <v>#N/A</v>
      </c>
      <c r="R67" s="28"/>
      <c r="S67" s="28"/>
      <c r="T67" s="28"/>
      <c r="U67" s="28"/>
      <c r="V67" s="25"/>
    </row>
    <row r="68" spans="1:22">
      <c r="A68" s="4" t="s">
        <v>1316</v>
      </c>
      <c r="B68" s="15">
        <v>154</v>
      </c>
      <c r="C68" s="15" t="s">
        <v>1952</v>
      </c>
      <c r="D68" s="30">
        <v>45359</v>
      </c>
      <c r="E68" s="10" t="s">
        <v>1</v>
      </c>
      <c r="F68" s="14">
        <v>300</v>
      </c>
      <c r="G68" s="14">
        <v>0</v>
      </c>
      <c r="H68" s="30">
        <v>45875</v>
      </c>
      <c r="I68" s="119">
        <v>232.5</v>
      </c>
      <c r="J68" s="15">
        <f>IF(M68="",IF(AND(H68&lt;&gt; "",D68&lt;&gt;""),IF(H68&gt;=D68,H68-D68,0),""),"")</f>
        <v>516</v>
      </c>
      <c r="K68" s="20">
        <f>IF(M68="",IF(I68&lt;&gt;"",I68-G68,""),"")</f>
        <v>232.5</v>
      </c>
      <c r="L68" s="25">
        <f>IF(M68="",IF(K68&lt;&gt;"",IF(G68=0,IF(I68=0,0,9.99),K68/G68),""),"")</f>
        <v>9.99</v>
      </c>
      <c r="N68" s="58" t="str">
        <f>TRIM(CONCATENATE(Table1[[#This Row],[Intake]]," ",Table1[[#This Row],[Batch Number]]))</f>
        <v>S-1/OS 154</v>
      </c>
      <c r="O68" s="3" t="str">
        <f>IF(VLOOKUP(Table1[[#This Row],[Intake Batch Combo]],Sheet2!A:B,2,FALSE)="","",VLOOKUP(Table1[[#This Row],[Intake Batch Combo]],Sheet2!A:B,2,FALSE))</f>
        <v>One Source Diagnostics Batch 154</v>
      </c>
      <c r="P68" s="115" t="s">
        <v>2379</v>
      </c>
      <c r="Q68" s="81" t="s">
        <v>1952</v>
      </c>
      <c r="R68" s="28"/>
      <c r="S68" s="28"/>
      <c r="T68" s="28"/>
      <c r="U68" s="28"/>
      <c r="V68" s="25"/>
    </row>
    <row r="69" spans="1:22">
      <c r="A69" s="4" t="s">
        <v>1316</v>
      </c>
      <c r="B69" s="15">
        <v>154</v>
      </c>
      <c r="C69" s="15" t="s">
        <v>1952</v>
      </c>
      <c r="D69" s="30">
        <v>45359</v>
      </c>
      <c r="E69" s="10" t="s">
        <v>1</v>
      </c>
      <c r="F69" s="14">
        <v>300</v>
      </c>
      <c r="G69" s="14">
        <v>0</v>
      </c>
      <c r="H69" s="30">
        <v>45875</v>
      </c>
      <c r="I69" s="119">
        <v>232.5</v>
      </c>
      <c r="J69" s="15">
        <f>IF(M69="",IF(AND(H69&lt;&gt; "",D69&lt;&gt;""),IF(H69&gt;=D69,H69-D69,0),""),"")</f>
        <v>516</v>
      </c>
      <c r="K69" s="20">
        <f>IF(M69="",IF(I69&lt;&gt;"",I69-G69,""),"")</f>
        <v>232.5</v>
      </c>
      <c r="L69" s="25">
        <f>IF(M69="",IF(K69&lt;&gt;"",IF(G69=0,IF(I69=0,0,9.99),K69/G69),""),"")</f>
        <v>9.99</v>
      </c>
      <c r="N69" s="58" t="str">
        <f>TRIM(CONCATENATE(Table1[[#This Row],[Intake]]," ",Table1[[#This Row],[Batch Number]]))</f>
        <v>S-1/OS 154</v>
      </c>
      <c r="O69" s="111" t="str">
        <f>IF(VLOOKUP(Table1[[#This Row],[Intake Batch Combo]],Sheet2!A:B,2,FALSE)="","",VLOOKUP(Table1[[#This Row],[Intake Batch Combo]],Sheet2!A:B,2,FALSE))</f>
        <v>One Source Diagnostics Batch 154</v>
      </c>
      <c r="P69" s="115" t="s">
        <v>2379</v>
      </c>
      <c r="Q69" s="81" t="s">
        <v>1952</v>
      </c>
      <c r="R69" s="28"/>
      <c r="S69" s="28"/>
      <c r="T69" s="28"/>
      <c r="U69" s="28"/>
      <c r="V69" s="25"/>
    </row>
    <row r="70" spans="1:22">
      <c r="A70" s="4" t="s">
        <v>1316</v>
      </c>
      <c r="B70" s="15">
        <v>154</v>
      </c>
      <c r="C70" s="15" t="s">
        <v>1952</v>
      </c>
      <c r="D70" s="30">
        <v>45359</v>
      </c>
      <c r="E70" s="10" t="s">
        <v>1</v>
      </c>
      <c r="F70" s="14">
        <v>1695</v>
      </c>
      <c r="G70" s="14">
        <v>477.48750000000001</v>
      </c>
      <c r="H70" s="30">
        <v>45875</v>
      </c>
      <c r="I70" s="119">
        <v>232.5</v>
      </c>
      <c r="J70" s="15">
        <f>IF(M70="",IF(AND(H70&lt;&gt; "",D70&lt;&gt;""),IF(H70&gt;=D70,H70-D70,0),""),"")</f>
        <v>516</v>
      </c>
      <c r="K70" s="20">
        <f>IF(M70="",IF(I70&lt;&gt;"",I70-G70,""),"")</f>
        <v>-244.98750000000001</v>
      </c>
      <c r="L70" s="25">
        <f>IF(M70="",IF(K70&lt;&gt;"",IF(G70=0,IF(I70=0,0,9.99),K70/G70),""),"")</f>
        <v>-0.51307625854079952</v>
      </c>
      <c r="N70" s="58" t="str">
        <f>TRIM(CONCATENATE(Table1[[#This Row],[Intake]]," ",Table1[[#This Row],[Batch Number]]))</f>
        <v>S-1/OS 154</v>
      </c>
      <c r="O70" s="111" t="str">
        <f>IF(VLOOKUP(Table1[[#This Row],[Intake Batch Combo]],Sheet2!A:B,2,FALSE)="","",VLOOKUP(Table1[[#This Row],[Intake Batch Combo]],Sheet2!A:B,2,FALSE))</f>
        <v>One Source Diagnostics Batch 154</v>
      </c>
      <c r="P70" s="115" t="s">
        <v>2379</v>
      </c>
      <c r="Q70" s="81" t="s">
        <v>1952</v>
      </c>
      <c r="R70" s="28"/>
      <c r="S70" s="28"/>
      <c r="T70" s="28"/>
      <c r="U70" s="28"/>
      <c r="V70" s="25"/>
    </row>
    <row r="71" spans="1:22">
      <c r="A71" s="4" t="s">
        <v>1316</v>
      </c>
      <c r="B71" s="15">
        <v>154</v>
      </c>
      <c r="C71" s="15" t="s">
        <v>2331</v>
      </c>
      <c r="D71" s="30">
        <v>45359</v>
      </c>
      <c r="E71" s="10" t="s">
        <v>1</v>
      </c>
      <c r="F71" s="14">
        <v>300</v>
      </c>
      <c r="G71" s="14">
        <v>0</v>
      </c>
      <c r="H71" s="30">
        <v>45875</v>
      </c>
      <c r="I71" s="119">
        <v>123.99690000000001</v>
      </c>
      <c r="J71" s="15">
        <f>IF(M71="",IF(AND(H71&lt;&gt; "",D71&lt;&gt;""),IF(H71&gt;=D71,H71-D71,0),""),"")</f>
        <v>516</v>
      </c>
      <c r="K71" s="20">
        <f>IF(M71="",IF(I71&lt;&gt;"",I71-G71,""),"")</f>
        <v>123.99690000000001</v>
      </c>
      <c r="L71" s="25">
        <f>IF(M71="",IF(K71&lt;&gt;"",IF(G71=0,IF(I71=0,0,9.99),K71/G71),""),"")</f>
        <v>9.99</v>
      </c>
      <c r="N71" s="58" t="str">
        <f>TRIM(CONCATENATE(Table1[[#This Row],[Intake]]," ",Table1[[#This Row],[Batch Number]]))</f>
        <v>S-1/OS 154</v>
      </c>
      <c r="O71" s="3" t="str">
        <f>IF(VLOOKUP(Table1[[#This Row],[Intake Batch Combo]],Sheet2!A:B,2,FALSE)="","",VLOOKUP(Table1[[#This Row],[Intake Batch Combo]],Sheet2!A:B,2,FALSE))</f>
        <v>One Source Diagnostics Batch 154</v>
      </c>
      <c r="P71" s="115" t="s">
        <v>2379</v>
      </c>
      <c r="Q71" s="81" t="s">
        <v>2331</v>
      </c>
      <c r="R71" s="28"/>
      <c r="S71" s="28"/>
      <c r="T71" s="28"/>
      <c r="U71" s="28"/>
      <c r="V71" s="25"/>
    </row>
    <row r="72" spans="1:22">
      <c r="A72" s="4" t="s">
        <v>1316</v>
      </c>
      <c r="B72" s="15">
        <v>154</v>
      </c>
      <c r="C72" s="15" t="s">
        <v>2331</v>
      </c>
      <c r="D72" s="30">
        <v>45359</v>
      </c>
      <c r="E72" s="10" t="s">
        <v>1</v>
      </c>
      <c r="F72" s="14">
        <v>300</v>
      </c>
      <c r="G72" s="14">
        <v>0</v>
      </c>
      <c r="H72" s="30">
        <v>45875</v>
      </c>
      <c r="I72" s="119">
        <v>123.99690000000001</v>
      </c>
      <c r="J72" s="15">
        <f>IF(M72="",IF(AND(H72&lt;&gt; "",D72&lt;&gt;""),IF(H72&gt;=D72,H72-D72,0),""),"")</f>
        <v>516</v>
      </c>
      <c r="K72" s="20">
        <f>IF(M72="",IF(I72&lt;&gt;"",I72-G72,""),"")</f>
        <v>123.99690000000001</v>
      </c>
      <c r="L72" s="25">
        <f>IF(M72="",IF(K72&lt;&gt;"",IF(G72=0,IF(I72=0,0,9.99),K72/G72),""),"")</f>
        <v>9.99</v>
      </c>
      <c r="N72" s="58" t="str">
        <f>TRIM(CONCATENATE(Table1[[#This Row],[Intake]]," ",Table1[[#This Row],[Batch Number]]))</f>
        <v>S-1/OS 154</v>
      </c>
      <c r="O72" s="3" t="str">
        <f>IF(VLOOKUP(Table1[[#This Row],[Intake Batch Combo]],Sheet2!A:B,2,FALSE)="","",VLOOKUP(Table1[[#This Row],[Intake Batch Combo]],Sheet2!A:B,2,FALSE))</f>
        <v>One Source Diagnostics Batch 154</v>
      </c>
      <c r="P72" s="115" t="s">
        <v>2379</v>
      </c>
      <c r="Q72" s="81" t="s">
        <v>2331</v>
      </c>
      <c r="R72" s="28"/>
      <c r="S72" s="28"/>
      <c r="T72" s="28"/>
      <c r="U72" s="28"/>
      <c r="V72" s="25"/>
    </row>
    <row r="73" spans="1:22">
      <c r="A73" s="4" t="s">
        <v>1316</v>
      </c>
      <c r="B73" s="15">
        <v>154</v>
      </c>
      <c r="C73" s="15" t="s">
        <v>2331</v>
      </c>
      <c r="D73" s="30">
        <v>45359</v>
      </c>
      <c r="E73" s="10" t="s">
        <v>1</v>
      </c>
      <c r="F73" s="14">
        <v>300</v>
      </c>
      <c r="G73" s="14">
        <v>0</v>
      </c>
      <c r="H73" s="30">
        <v>45875</v>
      </c>
      <c r="I73" s="119">
        <v>123.99690000000001</v>
      </c>
      <c r="J73" s="15">
        <f>IF(M73="",IF(AND(H73&lt;&gt; "",D73&lt;&gt;""),IF(H73&gt;=D73,H73-D73,0),""),"")</f>
        <v>516</v>
      </c>
      <c r="K73" s="20">
        <f>IF(M73="",IF(I73&lt;&gt;"",I73-G73,""),"")</f>
        <v>123.99690000000001</v>
      </c>
      <c r="L73" s="25">
        <f>IF(M73="",IF(K73&lt;&gt;"",IF(G73=0,IF(I73=0,0,9.99),K73/G73),""),"")</f>
        <v>9.99</v>
      </c>
      <c r="N73" s="58" t="str">
        <f>TRIM(CONCATENATE(Table1[[#This Row],[Intake]]," ",Table1[[#This Row],[Batch Number]]))</f>
        <v>S-1/OS 154</v>
      </c>
      <c r="O73" s="3" t="str">
        <f>IF(VLOOKUP(Table1[[#This Row],[Intake Batch Combo]],Sheet2!A:B,2,FALSE)="","",VLOOKUP(Table1[[#This Row],[Intake Batch Combo]],Sheet2!A:B,2,FALSE))</f>
        <v>One Source Diagnostics Batch 154</v>
      </c>
      <c r="P73" s="115" t="s">
        <v>2379</v>
      </c>
      <c r="Q73" s="81" t="s">
        <v>2331</v>
      </c>
      <c r="R73" s="28"/>
      <c r="S73" s="28"/>
      <c r="T73" s="28"/>
      <c r="U73" s="28"/>
      <c r="V73" s="25"/>
    </row>
    <row r="74" spans="1:22">
      <c r="A74" s="4" t="s">
        <v>1316</v>
      </c>
      <c r="B74" s="15">
        <v>154</v>
      </c>
      <c r="C74" s="15" t="s">
        <v>2331</v>
      </c>
      <c r="D74" s="30">
        <v>45359</v>
      </c>
      <c r="E74" s="10" t="s">
        <v>1</v>
      </c>
      <c r="F74" s="14">
        <v>300</v>
      </c>
      <c r="G74" s="14">
        <v>0</v>
      </c>
      <c r="H74" s="30">
        <v>45875</v>
      </c>
      <c r="I74" s="119">
        <v>123.99690000000001</v>
      </c>
      <c r="J74" s="15">
        <f>IF(M74="",IF(AND(H74&lt;&gt; "",D74&lt;&gt;""),IF(H74&gt;=D74,H74-D74,0),""),"")</f>
        <v>516</v>
      </c>
      <c r="K74" s="20">
        <f>IF(M74="",IF(I74&lt;&gt;"",I74-G74,""),"")</f>
        <v>123.99690000000001</v>
      </c>
      <c r="L74" s="25">
        <f>IF(M74="",IF(K74&lt;&gt;"",IF(G74=0,IF(I74=0,0,9.99),K74/G74),""),"")</f>
        <v>9.99</v>
      </c>
      <c r="N74" s="58" t="str">
        <f>TRIM(CONCATENATE(Table1[[#This Row],[Intake]]," ",Table1[[#This Row],[Batch Number]]))</f>
        <v>S-1/OS 154</v>
      </c>
      <c r="O74" s="3" t="str">
        <f>IF(VLOOKUP(Table1[[#This Row],[Intake Batch Combo]],Sheet2!A:B,2,FALSE)="","",VLOOKUP(Table1[[#This Row],[Intake Batch Combo]],Sheet2!A:B,2,FALSE))</f>
        <v>One Source Diagnostics Batch 154</v>
      </c>
      <c r="P74" s="115" t="s">
        <v>2379</v>
      </c>
      <c r="Q74" s="81" t="s">
        <v>2331</v>
      </c>
      <c r="R74" s="28"/>
      <c r="S74" s="28"/>
      <c r="T74" s="28"/>
      <c r="U74" s="28"/>
      <c r="V74" s="25"/>
    </row>
    <row r="75" spans="1:22">
      <c r="A75" s="4" t="s">
        <v>1316</v>
      </c>
      <c r="B75" s="15">
        <v>154</v>
      </c>
      <c r="C75" s="15" t="s">
        <v>2331</v>
      </c>
      <c r="D75" s="30">
        <v>45359</v>
      </c>
      <c r="E75" s="10" t="s">
        <v>1</v>
      </c>
      <c r="F75" s="14">
        <v>1695</v>
      </c>
      <c r="G75" s="14">
        <v>477.48750000000001</v>
      </c>
      <c r="H75" s="30">
        <v>45875</v>
      </c>
      <c r="I75" s="119">
        <v>123.99690000000001</v>
      </c>
      <c r="J75" s="15">
        <f>IF(M75="",IF(AND(H75&lt;&gt; "",D75&lt;&gt;""),IF(H75&gt;=D75,H75-D75,0),""),"")</f>
        <v>516</v>
      </c>
      <c r="K75" s="20">
        <f>IF(M75="",IF(I75&lt;&gt;"",I75-G75,""),"")</f>
        <v>-353.49059999999997</v>
      </c>
      <c r="L75" s="25">
        <f>IF(M75="",IF(K75&lt;&gt;"",IF(G75=0,IF(I75=0,0,9.99),K75/G75),""),"")</f>
        <v>-0.7403138302049791</v>
      </c>
      <c r="N75" s="58" t="str">
        <f>TRIM(CONCATENATE(Table1[[#This Row],[Intake]]," ",Table1[[#This Row],[Batch Number]]))</f>
        <v>S-1/OS 154</v>
      </c>
      <c r="O75" s="3" t="str">
        <f>IF(VLOOKUP(Table1[[#This Row],[Intake Batch Combo]],Sheet2!A:B,2,FALSE)="","",VLOOKUP(Table1[[#This Row],[Intake Batch Combo]],Sheet2!A:B,2,FALSE))</f>
        <v>One Source Diagnostics Batch 154</v>
      </c>
      <c r="P75" s="115" t="s">
        <v>2379</v>
      </c>
      <c r="Q75" s="81" t="s">
        <v>2331</v>
      </c>
      <c r="R75" s="28"/>
      <c r="S75" s="28"/>
      <c r="T75" s="28"/>
      <c r="U75" s="28"/>
      <c r="V75" s="25"/>
    </row>
    <row r="76" spans="1:22">
      <c r="A76" s="4" t="s">
        <v>1316</v>
      </c>
      <c r="B76" s="15">
        <v>154</v>
      </c>
      <c r="C76" s="15" t="s">
        <v>2331</v>
      </c>
      <c r="D76" s="30">
        <v>45359</v>
      </c>
      <c r="E76" s="10" t="s">
        <v>1</v>
      </c>
      <c r="F76" s="14">
        <v>1695</v>
      </c>
      <c r="G76" s="14">
        <v>477.48750000000001</v>
      </c>
      <c r="H76" s="30">
        <v>45875</v>
      </c>
      <c r="I76" s="119">
        <v>123.99690000000001</v>
      </c>
      <c r="J76" s="15">
        <f>IF(M76="",IF(AND(H76&lt;&gt; "",D76&lt;&gt;""),IF(H76&gt;=D76,H76-D76,0),""),"")</f>
        <v>516</v>
      </c>
      <c r="K76" s="20">
        <f>IF(M76="",IF(I76&lt;&gt;"",I76-G76,""),"")</f>
        <v>-353.49059999999997</v>
      </c>
      <c r="L76" s="25">
        <f>IF(M76="",IF(K76&lt;&gt;"",IF(G76=0,IF(I76=0,0,9.99),K76/G76),""),"")</f>
        <v>-0.7403138302049791</v>
      </c>
      <c r="N76" s="58" t="str">
        <f>TRIM(CONCATENATE(Table1[[#This Row],[Intake]]," ",Table1[[#This Row],[Batch Number]]))</f>
        <v>S-1/OS 154</v>
      </c>
      <c r="O76" s="3" t="str">
        <f>IF(VLOOKUP(Table1[[#This Row],[Intake Batch Combo]],Sheet2!A:B,2,FALSE)="","",VLOOKUP(Table1[[#This Row],[Intake Batch Combo]],Sheet2!A:B,2,FALSE))</f>
        <v>One Source Diagnostics Batch 154</v>
      </c>
      <c r="P76" s="115" t="s">
        <v>2379</v>
      </c>
      <c r="Q76" s="81" t="s">
        <v>2331</v>
      </c>
      <c r="R76" s="28"/>
      <c r="S76" s="28"/>
      <c r="T76" s="28"/>
      <c r="U76" s="28"/>
      <c r="V76" s="25"/>
    </row>
    <row r="77" spans="1:22">
      <c r="A77" s="4" t="s">
        <v>2395</v>
      </c>
      <c r="B77" s="15">
        <v>15.3</v>
      </c>
      <c r="C77" s="15"/>
      <c r="D77" s="30">
        <v>45021</v>
      </c>
      <c r="E77" s="10" t="s">
        <v>1</v>
      </c>
      <c r="F77" s="14">
        <v>2300</v>
      </c>
      <c r="G77" s="14">
        <v>432.04350000000113</v>
      </c>
      <c r="H77" s="30">
        <v>45874</v>
      </c>
      <c r="I77" s="119">
        <v>418.5</v>
      </c>
      <c r="J77" s="15">
        <f>IF(M77="",IF(AND(H77&lt;&gt; "",D77&lt;&gt;""),IF(H77&gt;=D77,H77-D77,0),""),"")</f>
        <v>853</v>
      </c>
      <c r="K77" s="20">
        <f>IF(M77="",IF(I77&lt;&gt;"",I77-G77,""),"")</f>
        <v>-13.543500000001131</v>
      </c>
      <c r="L77" s="25">
        <f>IF(M77="",IF(K77&lt;&gt;"",IF(G77=0,IF(I77=0,0,9.99),K77/G77),""),"")</f>
        <v>-3.134753792153127E-2</v>
      </c>
      <c r="N77" s="58" t="str">
        <f>TRIM(CONCATENATE(Table1[[#This Row],[Intake]]," ",Table1[[#This Row],[Batch Number]]))</f>
        <v>S-1/SCI 15.3</v>
      </c>
      <c r="O77" s="3" t="str">
        <f>IF(VLOOKUP(Table1[[#This Row],[Intake Batch Combo]],Sheet2!A:B,2,FALSE)="","",VLOOKUP(Table1[[#This Row],[Intake Batch Combo]],Sheet2!A:B,2,FALSE))</f>
        <v>SoCal Imaging Batch 15.3</v>
      </c>
      <c r="P77" s="81" t="s">
        <v>2393</v>
      </c>
      <c r="Q77" s="115" t="e">
        <v>#N/A</v>
      </c>
      <c r="R77" s="28"/>
      <c r="S77" s="28"/>
      <c r="T77" s="28"/>
      <c r="U77" s="28"/>
      <c r="V77" s="25"/>
    </row>
    <row r="78" spans="1:22">
      <c r="A78" s="4" t="s">
        <v>2395</v>
      </c>
      <c r="B78" s="15">
        <v>15.3</v>
      </c>
      <c r="C78" s="15"/>
      <c r="D78" s="30">
        <v>45021</v>
      </c>
      <c r="E78" s="10" t="s">
        <v>1</v>
      </c>
      <c r="F78" s="14">
        <v>2300</v>
      </c>
      <c r="G78" s="14">
        <v>432.04350000000113</v>
      </c>
      <c r="H78" s="30">
        <v>45874</v>
      </c>
      <c r="I78" s="119">
        <v>418.5</v>
      </c>
      <c r="J78" s="15">
        <f>IF(M78="",IF(AND(H78&lt;&gt; "",D78&lt;&gt;""),IF(H78&gt;=D78,H78-D78,0),""),"")</f>
        <v>853</v>
      </c>
      <c r="K78" s="20">
        <f>IF(M78="",IF(I78&lt;&gt;"",I78-G78,""),"")</f>
        <v>-13.543500000001131</v>
      </c>
      <c r="L78" s="25">
        <f>IF(M78="",IF(K78&lt;&gt;"",IF(G78=0,IF(I78=0,0,9.99),K78/G78),""),"")</f>
        <v>-3.134753792153127E-2</v>
      </c>
      <c r="N78" s="58" t="str">
        <f>TRIM(CONCATENATE(Table1[[#This Row],[Intake]]," ",Table1[[#This Row],[Batch Number]]))</f>
        <v>S-1/SCI 15.3</v>
      </c>
      <c r="O78" s="3" t="str">
        <f>IF(VLOOKUP(Table1[[#This Row],[Intake Batch Combo]],Sheet2!A:B,2,FALSE)="","",VLOOKUP(Table1[[#This Row],[Intake Batch Combo]],Sheet2!A:B,2,FALSE))</f>
        <v>SoCal Imaging Batch 15.3</v>
      </c>
      <c r="P78" s="81" t="s">
        <v>2393</v>
      </c>
      <c r="Q78" s="115" t="e">
        <v>#N/A</v>
      </c>
      <c r="R78" s="28"/>
      <c r="S78" s="28"/>
      <c r="T78" s="28"/>
      <c r="U78" s="28"/>
      <c r="V78" s="25"/>
    </row>
    <row r="79" spans="1:22">
      <c r="A79" s="4" t="s">
        <v>1316</v>
      </c>
      <c r="B79" s="15">
        <v>118</v>
      </c>
      <c r="C79" s="64">
        <v>80983</v>
      </c>
      <c r="D79" s="30">
        <v>44897</v>
      </c>
      <c r="E79" s="60" t="s">
        <v>0</v>
      </c>
      <c r="F79" s="14">
        <v>250</v>
      </c>
      <c r="G79" s="14">
        <v>59.729150737175019</v>
      </c>
      <c r="H79" s="30">
        <v>45870</v>
      </c>
      <c r="I79" s="119">
        <v>93</v>
      </c>
      <c r="J79" s="15">
        <f>IF(M79="",IF(AND(H79&lt;&gt; "",D79&lt;&gt;""),IF(H79&gt;=D79,H79-D79,0),""),"")</f>
        <v>973</v>
      </c>
      <c r="K79" s="20">
        <f>IF(M79="",IF(I79&lt;&gt;"",I79-G79,""),"")</f>
        <v>33.270849262824981</v>
      </c>
      <c r="L79" s="25">
        <f>IF(M79="",IF(K79&lt;&gt;"",IF(G79=0,IF(I79=0,0,9.99),K79/G79),""),"")</f>
        <v>0.55702866778109794</v>
      </c>
      <c r="N79" s="58" t="str">
        <f>TRIM(CONCATENATE(Table1[[#This Row],[Intake]]," ",Table1[[#This Row],[Batch Number]]))</f>
        <v>S-1/OS 118</v>
      </c>
      <c r="O79" s="3" t="str">
        <f>IF(VLOOKUP(Table1[[#This Row],[Intake Batch Combo]],Sheet2!A:B,2,FALSE)="","",VLOOKUP(Table1[[#This Row],[Intake Batch Combo]],Sheet2!A:B,2,FALSE))</f>
        <v>One Source Diagnostics Buy 118</v>
      </c>
      <c r="P79" s="115" t="s">
        <v>2383</v>
      </c>
      <c r="Q79" s="81">
        <v>80983</v>
      </c>
      <c r="R79" s="28"/>
      <c r="S79" s="28"/>
      <c r="T79" s="28"/>
      <c r="U79" s="28"/>
      <c r="V79" s="25"/>
    </row>
    <row r="80" spans="1:22">
      <c r="A80" s="82" t="s">
        <v>1314</v>
      </c>
      <c r="B80" s="10">
        <v>71</v>
      </c>
      <c r="C80" s="10">
        <v>56684</v>
      </c>
      <c r="D80" s="72">
        <v>44670</v>
      </c>
      <c r="E80" s="10" t="s">
        <v>1</v>
      </c>
      <c r="F80" s="10">
        <v>0</v>
      </c>
      <c r="G80" s="83">
        <v>0</v>
      </c>
      <c r="H80" s="72">
        <v>45868</v>
      </c>
      <c r="I80" s="135">
        <v>404.22</v>
      </c>
      <c r="J80" s="10">
        <f>IF(M80="",IF(AND(H80&lt;&gt; "",D80&lt;&gt;""),IF(H80&gt;=D80,H80-D80,0),""),"")</f>
        <v>1198</v>
      </c>
      <c r="K80" s="83">
        <f>IF(M80="",IF(I80&lt;&gt;"",I80-G80,""),"")</f>
        <v>404.22</v>
      </c>
      <c r="L80" s="84">
        <f>IF(M80="",IF(K80&lt;&gt;"",IF(G80=0,IF(I80=0,0,9.99),K80/G80),""),"")</f>
        <v>9.99</v>
      </c>
      <c r="M80" s="84"/>
      <c r="N80" s="84" t="str">
        <f>TRIM(CONCATENATE(Table1[[#This Row],[Intake]]," ",Table1[[#This Row],[Batch Number]]))</f>
        <v>S-1/EB 71</v>
      </c>
      <c r="O80" s="84" t="str">
        <f>IF(VLOOKUP(Table1[[#This Row],[Intake Batch Combo]],Sheet2!A:B,2,FALSE)="","",VLOOKUP(Table1[[#This Row],[Intake Batch Combo]],Sheet2!A:B,2,FALSE))</f>
        <v>Expert MRI Buy 71</v>
      </c>
      <c r="P80" s="117" t="e">
        <v>#N/A</v>
      </c>
      <c r="Q80" s="117" t="e">
        <v>#N/A</v>
      </c>
      <c r="R80" s="28"/>
      <c r="S80" s="28"/>
      <c r="T80" s="28"/>
      <c r="U80" s="28"/>
      <c r="V80" s="25"/>
    </row>
    <row r="81" spans="1:22">
      <c r="A81" s="4" t="s">
        <v>2395</v>
      </c>
      <c r="B81" s="113">
        <v>15.1</v>
      </c>
      <c r="C81" s="64"/>
      <c r="D81" s="30">
        <v>45021</v>
      </c>
      <c r="E81" s="106" t="s">
        <v>1</v>
      </c>
      <c r="F81" s="14">
        <v>0</v>
      </c>
      <c r="G81" s="14">
        <v>0</v>
      </c>
      <c r="H81" s="30">
        <v>45868</v>
      </c>
      <c r="I81" s="119">
        <v>396.31</v>
      </c>
      <c r="J81" s="15">
        <f>IF(M81="",IF(AND(H81&lt;&gt; "",D81&lt;&gt;""),IF(H81&gt;=D81,H81-D81,0),""),"")</f>
        <v>847</v>
      </c>
      <c r="K81" s="20">
        <f>IF(M81="",IF(I81&lt;&gt;"",I81-G81,""),"")</f>
        <v>396.31</v>
      </c>
      <c r="L81" s="25">
        <f>IF(M81="",IF(K81&lt;&gt;"",IF(G81=0,IF(I81=0,0,9.99),K81/G81),""),"")</f>
        <v>9.99</v>
      </c>
      <c r="N81" s="58" t="str">
        <f>TRIM(CONCATENATE(Table1[[#This Row],[Intake]]," ",Table1[[#This Row],[Batch Number]]))</f>
        <v>S-1/SCI 15.1</v>
      </c>
      <c r="O81" s="3" t="str">
        <f>IF(VLOOKUP(Table1[[#This Row],[Intake Batch Combo]],Sheet2!A:B,2,FALSE)="","",VLOOKUP(Table1[[#This Row],[Intake Batch Combo]],Sheet2!A:B,2,FALSE))</f>
        <v>SoCal Imaging Batch 15.1</v>
      </c>
      <c r="P81" s="115" t="e">
        <v>#N/A</v>
      </c>
      <c r="Q81" s="115" t="e">
        <v>#N/A</v>
      </c>
      <c r="R81" s="28"/>
      <c r="S81" s="28"/>
      <c r="T81" s="28"/>
      <c r="U81" s="28"/>
      <c r="V81" s="25"/>
    </row>
    <row r="82" spans="1:22">
      <c r="A82" s="4" t="s">
        <v>2395</v>
      </c>
      <c r="B82" s="113">
        <v>15.1</v>
      </c>
      <c r="C82" s="64"/>
      <c r="D82" s="30">
        <v>45021</v>
      </c>
      <c r="E82" s="106" t="s">
        <v>1</v>
      </c>
      <c r="F82" s="14">
        <v>0</v>
      </c>
      <c r="G82" s="14">
        <v>0</v>
      </c>
      <c r="H82" s="30">
        <v>45868</v>
      </c>
      <c r="I82" s="119">
        <v>608.77</v>
      </c>
      <c r="J82" s="15">
        <f>IF(M82="",IF(AND(H82&lt;&gt; "",D82&lt;&gt;""),IF(H82&gt;=D82,H82-D82,0),""),"")</f>
        <v>847</v>
      </c>
      <c r="K82" s="20">
        <f>IF(M82="",IF(I82&lt;&gt;"",I82-G82,""),"")</f>
        <v>608.77</v>
      </c>
      <c r="L82" s="25">
        <f>IF(M82="",IF(K82&lt;&gt;"",IF(G82=0,IF(I82=0,0,9.99),K82/G82),""),"")</f>
        <v>9.99</v>
      </c>
      <c r="N82" s="58" t="str">
        <f>TRIM(CONCATENATE(Table1[[#This Row],[Intake]]," ",Table1[[#This Row],[Batch Number]]))</f>
        <v>S-1/SCI 15.1</v>
      </c>
      <c r="O82" s="3" t="str">
        <f>IF(VLOOKUP(Table1[[#This Row],[Intake Batch Combo]],Sheet2!A:B,2,FALSE)="","",VLOOKUP(Table1[[#This Row],[Intake Batch Combo]],Sheet2!A:B,2,FALSE))</f>
        <v>SoCal Imaging Batch 15.1</v>
      </c>
      <c r="P82" s="115" t="e">
        <v>#N/A</v>
      </c>
      <c r="Q82" s="115" t="e">
        <v>#N/A</v>
      </c>
      <c r="R82" s="28"/>
      <c r="S82" s="28"/>
      <c r="T82" s="28"/>
      <c r="U82" s="28"/>
      <c r="V82" s="25"/>
    </row>
    <row r="83" spans="1:22">
      <c r="A83" s="4" t="s">
        <v>2395</v>
      </c>
      <c r="B83" s="113">
        <v>15.1</v>
      </c>
      <c r="C83" s="64"/>
      <c r="D83" s="30">
        <v>45021</v>
      </c>
      <c r="E83" s="106" t="s">
        <v>1</v>
      </c>
      <c r="F83" s="14">
        <v>0</v>
      </c>
      <c r="G83" s="14">
        <v>0</v>
      </c>
      <c r="H83" s="30">
        <v>45868</v>
      </c>
      <c r="I83" s="119">
        <v>792.62</v>
      </c>
      <c r="J83" s="15">
        <f>IF(M83="",IF(AND(H83&lt;&gt; "",D83&lt;&gt;""),IF(H83&gt;=D83,H83-D83,0),""),"")</f>
        <v>847</v>
      </c>
      <c r="K83" s="20">
        <f>IF(M83="",IF(I83&lt;&gt;"",I83-G83,""),"")</f>
        <v>792.62</v>
      </c>
      <c r="L83" s="25">
        <f>IF(M83="",IF(K83&lt;&gt;"",IF(G83=0,IF(I83=0,0,9.99),K83/G83),""),"")</f>
        <v>9.99</v>
      </c>
      <c r="N83" s="58" t="str">
        <f>TRIM(CONCATENATE(Table1[[#This Row],[Intake]]," ",Table1[[#This Row],[Batch Number]]))</f>
        <v>S-1/SCI 15.1</v>
      </c>
      <c r="O83" s="3" t="str">
        <f>IF(VLOOKUP(Table1[[#This Row],[Intake Batch Combo]],Sheet2!A:B,2,FALSE)="","",VLOOKUP(Table1[[#This Row],[Intake Batch Combo]],Sheet2!A:B,2,FALSE))</f>
        <v>SoCal Imaging Batch 15.1</v>
      </c>
      <c r="P83" s="115" t="e">
        <v>#N/A</v>
      </c>
      <c r="Q83" s="115" t="e">
        <v>#N/A</v>
      </c>
      <c r="R83" s="28"/>
      <c r="S83" s="28"/>
      <c r="T83" s="28"/>
      <c r="U83" s="28"/>
      <c r="V83" s="25"/>
    </row>
    <row r="84" spans="1:22">
      <c r="A84" s="4" t="s">
        <v>2395</v>
      </c>
      <c r="B84" s="113">
        <v>15.1</v>
      </c>
      <c r="C84" s="64"/>
      <c r="D84" s="30">
        <v>45021</v>
      </c>
      <c r="E84" s="106" t="s">
        <v>1</v>
      </c>
      <c r="F84" s="14">
        <v>0</v>
      </c>
      <c r="G84" s="14">
        <v>0</v>
      </c>
      <c r="H84" s="30">
        <v>45868</v>
      </c>
      <c r="I84" s="119">
        <v>792.62</v>
      </c>
      <c r="J84" s="15">
        <f>IF(M84="",IF(AND(H84&lt;&gt; "",D84&lt;&gt;""),IF(H84&gt;=D84,H84-D84,0),""),"")</f>
        <v>847</v>
      </c>
      <c r="K84" s="20">
        <f>IF(M84="",IF(I84&lt;&gt;"",I84-G84,""),"")</f>
        <v>792.62</v>
      </c>
      <c r="L84" s="25">
        <f>IF(M84="",IF(K84&lt;&gt;"",IF(G84=0,IF(I84=0,0,9.99),K84/G84),""),"")</f>
        <v>9.99</v>
      </c>
      <c r="N84" s="58" t="str">
        <f>TRIM(CONCATENATE(Table1[[#This Row],[Intake]]," ",Table1[[#This Row],[Batch Number]]))</f>
        <v>S-1/SCI 15.1</v>
      </c>
      <c r="O84" s="3" t="str">
        <f>IF(VLOOKUP(Table1[[#This Row],[Intake Batch Combo]],Sheet2!A:B,2,FALSE)="","",VLOOKUP(Table1[[#This Row],[Intake Batch Combo]],Sheet2!A:B,2,FALSE))</f>
        <v>SoCal Imaging Batch 15.1</v>
      </c>
      <c r="P84" s="115" t="e">
        <v>#N/A</v>
      </c>
      <c r="Q84" s="115" t="e">
        <v>#N/A</v>
      </c>
      <c r="R84" s="28"/>
      <c r="S84" s="28"/>
      <c r="T84" s="28"/>
      <c r="U84" s="28"/>
      <c r="V84" s="25"/>
    </row>
    <row r="85" spans="1:22">
      <c r="A85" s="4" t="s">
        <v>2395</v>
      </c>
      <c r="B85" s="113">
        <v>15.1</v>
      </c>
      <c r="C85" s="64"/>
      <c r="D85" s="30">
        <v>45021</v>
      </c>
      <c r="E85" s="106" t="s">
        <v>1</v>
      </c>
      <c r="F85" s="14">
        <v>0</v>
      </c>
      <c r="G85" s="14">
        <v>0</v>
      </c>
      <c r="H85" s="30">
        <v>45868</v>
      </c>
      <c r="I85" s="119">
        <v>1008</v>
      </c>
      <c r="J85" s="15">
        <f>IF(M85="",IF(AND(H85&lt;&gt; "",D85&lt;&gt;""),IF(H85&gt;=D85,H85-D85,0),""),"")</f>
        <v>847</v>
      </c>
      <c r="K85" s="20">
        <f>IF(M85="",IF(I85&lt;&gt;"",I85-G85,""),"")</f>
        <v>1008</v>
      </c>
      <c r="L85" s="25">
        <f>IF(M85="",IF(K85&lt;&gt;"",IF(G85=0,IF(I85=0,0,9.99),K85/G85),""),"")</f>
        <v>9.99</v>
      </c>
      <c r="N85" s="58" t="str">
        <f>TRIM(CONCATENATE(Table1[[#This Row],[Intake]]," ",Table1[[#This Row],[Batch Number]]))</f>
        <v>S-1/SCI 15.1</v>
      </c>
      <c r="O85" s="3" t="str">
        <f>IF(VLOOKUP(Table1[[#This Row],[Intake Batch Combo]],Sheet2!A:B,2,FALSE)="","",VLOOKUP(Table1[[#This Row],[Intake Batch Combo]],Sheet2!A:B,2,FALSE))</f>
        <v>SoCal Imaging Batch 15.1</v>
      </c>
      <c r="P85" s="115" t="e">
        <v>#N/A</v>
      </c>
      <c r="Q85" s="115" t="e">
        <v>#N/A</v>
      </c>
      <c r="R85" s="28"/>
      <c r="S85" s="28"/>
      <c r="T85" s="28"/>
      <c r="U85" s="28"/>
      <c r="V85" s="25"/>
    </row>
    <row r="86" spans="1:22">
      <c r="A86" s="4" t="s">
        <v>1316</v>
      </c>
      <c r="B86" s="15">
        <v>154</v>
      </c>
      <c r="C86" s="15" t="s">
        <v>2292</v>
      </c>
      <c r="D86" s="30">
        <v>45359</v>
      </c>
      <c r="E86" s="10" t="s">
        <v>0</v>
      </c>
      <c r="F86" s="14">
        <v>250</v>
      </c>
      <c r="G86" s="14">
        <v>50.557499999999997</v>
      </c>
      <c r="H86" s="30">
        <v>45868</v>
      </c>
      <c r="I86" s="119">
        <v>395.25</v>
      </c>
      <c r="J86" s="15">
        <f>IF(M86="",IF(AND(H86&lt;&gt; "",D86&lt;&gt;""),IF(H86&gt;=D86,H86-D86,0),""),"")</f>
        <v>509</v>
      </c>
      <c r="K86" s="20">
        <f>IF(M86="",IF(I86&lt;&gt;"",I86-G86,""),"")</f>
        <v>344.6925</v>
      </c>
      <c r="L86" s="25">
        <f>IF(M86="",IF(K86&lt;&gt;"",IF(G86=0,IF(I86=0,0,9.99),K86/G86),""),"")</f>
        <v>6.817831182317164</v>
      </c>
      <c r="N86" s="58" t="str">
        <f>TRIM(CONCATENATE(Table1[[#This Row],[Intake]]," ",Table1[[#This Row],[Batch Number]]))</f>
        <v>S-1/OS 154</v>
      </c>
      <c r="O86" s="3" t="str">
        <f>IF(VLOOKUP(Table1[[#This Row],[Intake Batch Combo]],Sheet2!A:B,2,FALSE)="","",VLOOKUP(Table1[[#This Row],[Intake Batch Combo]],Sheet2!A:B,2,FALSE))</f>
        <v>One Source Diagnostics Batch 154</v>
      </c>
      <c r="P86" s="115" t="s">
        <v>2379</v>
      </c>
      <c r="Q86" s="115" t="e">
        <v>#N/A</v>
      </c>
      <c r="R86" s="28"/>
      <c r="S86" s="28"/>
      <c r="T86" s="28"/>
      <c r="U86" s="28"/>
      <c r="V86" s="25"/>
    </row>
    <row r="87" spans="1:22">
      <c r="A87" s="4" t="s">
        <v>1316</v>
      </c>
      <c r="B87" s="15">
        <v>154</v>
      </c>
      <c r="C87" s="15" t="s">
        <v>2292</v>
      </c>
      <c r="D87" s="30">
        <v>45359</v>
      </c>
      <c r="E87" s="10" t="s">
        <v>0</v>
      </c>
      <c r="F87" s="14">
        <v>250</v>
      </c>
      <c r="G87" s="14">
        <v>50.557499999999997</v>
      </c>
      <c r="H87" s="30">
        <v>45868</v>
      </c>
      <c r="I87" s="119">
        <v>395.25</v>
      </c>
      <c r="J87" s="15">
        <f>IF(M87="",IF(AND(H87&lt;&gt; "",D87&lt;&gt;""),IF(H87&gt;=D87,H87-D87,0),""),"")</f>
        <v>509</v>
      </c>
      <c r="K87" s="20">
        <f>IF(M87="",IF(I87&lt;&gt;"",I87-G87,""),"")</f>
        <v>344.6925</v>
      </c>
      <c r="L87" s="25">
        <f>IF(M87="",IF(K87&lt;&gt;"",IF(G87=0,IF(I87=0,0,9.99),K87/G87),""),"")</f>
        <v>6.817831182317164</v>
      </c>
      <c r="N87" s="58" t="str">
        <f>TRIM(CONCATENATE(Table1[[#This Row],[Intake]]," ",Table1[[#This Row],[Batch Number]]))</f>
        <v>S-1/OS 154</v>
      </c>
      <c r="O87" s="3" t="str">
        <f>IF(VLOOKUP(Table1[[#This Row],[Intake Batch Combo]],Sheet2!A:B,2,FALSE)="","",VLOOKUP(Table1[[#This Row],[Intake Batch Combo]],Sheet2!A:B,2,FALSE))</f>
        <v>One Source Diagnostics Batch 154</v>
      </c>
      <c r="P87" s="115" t="s">
        <v>2379</v>
      </c>
      <c r="Q87" s="115" t="e">
        <v>#N/A</v>
      </c>
      <c r="R87" s="28"/>
      <c r="S87" s="28"/>
      <c r="T87" s="28"/>
      <c r="U87" s="28"/>
      <c r="V87" s="25"/>
    </row>
    <row r="88" spans="1:22">
      <c r="A88" s="4" t="s">
        <v>1316</v>
      </c>
      <c r="B88" s="15">
        <v>154</v>
      </c>
      <c r="C88" s="15" t="s">
        <v>2146</v>
      </c>
      <c r="D88" s="30">
        <v>45359</v>
      </c>
      <c r="E88" s="10" t="s">
        <v>1</v>
      </c>
      <c r="F88" s="14">
        <v>1695</v>
      </c>
      <c r="G88" s="14">
        <v>375.57</v>
      </c>
      <c r="H88" s="30">
        <v>45868</v>
      </c>
      <c r="I88" s="119">
        <v>309.99689999999998</v>
      </c>
      <c r="J88" s="15">
        <f>IF(M88="",IF(AND(H88&lt;&gt; "",D88&lt;&gt;""),IF(H88&gt;=D88,H88-D88,0),""),"")</f>
        <v>509</v>
      </c>
      <c r="K88" s="20">
        <f>IF(M88="",IF(I88&lt;&gt;"",I88-G88,""),"")</f>
        <v>-65.573100000000011</v>
      </c>
      <c r="L88" s="25">
        <f>IF(M88="",IF(K88&lt;&gt;"",IF(G88=0,IF(I88=0,0,9.99),K88/G88),""),"")</f>
        <v>-0.17459621375509229</v>
      </c>
      <c r="N88" s="58" t="str">
        <f>TRIM(CONCATENATE(Table1[[#This Row],[Intake]]," ",Table1[[#This Row],[Batch Number]]))</f>
        <v>S-1/OS 154</v>
      </c>
      <c r="O88" s="3" t="str">
        <f>IF(VLOOKUP(Table1[[#This Row],[Intake Batch Combo]],Sheet2!A:B,2,FALSE)="","",VLOOKUP(Table1[[#This Row],[Intake Batch Combo]],Sheet2!A:B,2,FALSE))</f>
        <v>One Source Diagnostics Batch 154</v>
      </c>
      <c r="P88" s="115" t="s">
        <v>2379</v>
      </c>
      <c r="Q88" s="115" t="e">
        <v>#N/A</v>
      </c>
      <c r="R88" s="28"/>
      <c r="S88" s="28"/>
      <c r="T88" s="28"/>
      <c r="U88" s="28"/>
      <c r="V88" s="25"/>
    </row>
    <row r="89" spans="1:22">
      <c r="A89" s="4" t="s">
        <v>1316</v>
      </c>
      <c r="B89" s="15">
        <v>154</v>
      </c>
      <c r="C89" s="15" t="s">
        <v>2292</v>
      </c>
      <c r="D89" s="30">
        <v>45359</v>
      </c>
      <c r="E89" s="10" t="s">
        <v>1</v>
      </c>
      <c r="F89" s="14">
        <v>1695</v>
      </c>
      <c r="G89" s="14">
        <v>375.57</v>
      </c>
      <c r="H89" s="30">
        <v>45868</v>
      </c>
      <c r="I89" s="119">
        <v>395.25</v>
      </c>
      <c r="J89" s="15">
        <f>IF(M89="",IF(AND(H89&lt;&gt; "",D89&lt;&gt;""),IF(H89&gt;=D89,H89-D89,0),""),"")</f>
        <v>509</v>
      </c>
      <c r="K89" s="20">
        <f>IF(M89="",IF(I89&lt;&gt;"",I89-G89,""),"")</f>
        <v>19.680000000000007</v>
      </c>
      <c r="L89" s="25">
        <f>IF(M89="",IF(K89&lt;&gt;"",IF(G89=0,IF(I89=0,0,9.99),K89/G89),""),"")</f>
        <v>5.2400351465772044E-2</v>
      </c>
      <c r="N89" s="58" t="str">
        <f>TRIM(CONCATENATE(Table1[[#This Row],[Intake]]," ",Table1[[#This Row],[Batch Number]]))</f>
        <v>S-1/OS 154</v>
      </c>
      <c r="O89" s="3" t="str">
        <f>IF(VLOOKUP(Table1[[#This Row],[Intake Batch Combo]],Sheet2!A:B,2,FALSE)="","",VLOOKUP(Table1[[#This Row],[Intake Batch Combo]],Sheet2!A:B,2,FALSE))</f>
        <v>One Source Diagnostics Batch 154</v>
      </c>
      <c r="P89" s="115" t="s">
        <v>2379</v>
      </c>
      <c r="Q89" s="115" t="e">
        <v>#N/A</v>
      </c>
      <c r="R89" s="28"/>
      <c r="S89" s="28"/>
      <c r="T89" s="28"/>
      <c r="U89" s="28"/>
      <c r="V89" s="25"/>
    </row>
    <row r="90" spans="1:22">
      <c r="A90" s="4" t="s">
        <v>2395</v>
      </c>
      <c r="B90" s="15">
        <v>15.3</v>
      </c>
      <c r="C90" s="15"/>
      <c r="D90" s="30">
        <v>45021</v>
      </c>
      <c r="E90" s="10" t="s">
        <v>1</v>
      </c>
      <c r="F90" s="14">
        <v>2300</v>
      </c>
      <c r="G90" s="14">
        <v>432.04350000000113</v>
      </c>
      <c r="H90" s="30">
        <v>45868</v>
      </c>
      <c r="I90" s="119">
        <v>396</v>
      </c>
      <c r="J90" s="15">
        <f>IF(M90="",IF(AND(H90&lt;&gt; "",D90&lt;&gt;""),IF(H90&gt;=D90,H90-D90,0),""),"")</f>
        <v>847</v>
      </c>
      <c r="K90" s="20">
        <f>IF(M90="",IF(I90&lt;&gt;"",I90-G90,""),"")</f>
        <v>-36.043500000001131</v>
      </c>
      <c r="L90" s="25">
        <f>IF(M90="",IF(K90&lt;&gt;"",IF(G90=0,IF(I90=0,0,9.99),K90/G90),""),"")</f>
        <v>-8.3425627280588735E-2</v>
      </c>
      <c r="N90" s="58" t="str">
        <f>TRIM(CONCATENATE(Table1[[#This Row],[Intake]]," ",Table1[[#This Row],[Batch Number]]))</f>
        <v>S-1/SCI 15.3</v>
      </c>
      <c r="O90" s="3" t="str">
        <f>IF(VLOOKUP(Table1[[#This Row],[Intake Batch Combo]],Sheet2!A:B,2,FALSE)="","",VLOOKUP(Table1[[#This Row],[Intake Batch Combo]],Sheet2!A:B,2,FALSE))</f>
        <v>SoCal Imaging Batch 15.3</v>
      </c>
      <c r="P90" s="115" t="s">
        <v>2393</v>
      </c>
      <c r="Q90" s="115" t="e">
        <v>#N/A</v>
      </c>
      <c r="R90" s="28"/>
      <c r="S90" s="28"/>
      <c r="T90" s="28"/>
      <c r="U90" s="28"/>
      <c r="V90" s="25"/>
    </row>
    <row r="91" spans="1:22">
      <c r="A91" s="4" t="s">
        <v>2395</v>
      </c>
      <c r="B91" s="15">
        <v>15.3</v>
      </c>
      <c r="C91" s="15"/>
      <c r="D91" s="30">
        <v>45021</v>
      </c>
      <c r="E91" s="10" t="s">
        <v>1</v>
      </c>
      <c r="F91" s="14">
        <v>2300</v>
      </c>
      <c r="G91" s="14">
        <v>432.04350000000113</v>
      </c>
      <c r="H91" s="30">
        <v>45868</v>
      </c>
      <c r="I91" s="119">
        <v>396.30954742539751</v>
      </c>
      <c r="J91" s="15">
        <f>IF(M91="",IF(AND(H91&lt;&gt; "",D91&lt;&gt;""),IF(H91&gt;=D91,H91-D91,0),""),"")</f>
        <v>847</v>
      </c>
      <c r="K91" s="20">
        <f>IF(M91="",IF(I91&lt;&gt;"",I91-G91,""),"")</f>
        <v>-35.73395257460362</v>
      </c>
      <c r="L91" s="25">
        <f>IF(M91="",IF(K91&lt;&gt;"",IF(G91=0,IF(I91=0,0,9.99),K91/G91),""),"")</f>
        <v>-8.27091544592235E-2</v>
      </c>
      <c r="N91" s="58" t="str">
        <f>TRIM(CONCATENATE(Table1[[#This Row],[Intake]]," ",Table1[[#This Row],[Batch Number]]))</f>
        <v>S-1/SCI 15.3</v>
      </c>
      <c r="O91" s="3" t="str">
        <f>IF(VLOOKUP(Table1[[#This Row],[Intake Batch Combo]],Sheet2!A:B,2,FALSE)="","",VLOOKUP(Table1[[#This Row],[Intake Batch Combo]],Sheet2!A:B,2,FALSE))</f>
        <v>SoCal Imaging Batch 15.3</v>
      </c>
      <c r="P91" s="115" t="s">
        <v>2393</v>
      </c>
      <c r="Q91" s="115" t="e">
        <v>#N/A</v>
      </c>
      <c r="R91" s="28"/>
      <c r="S91" s="28"/>
      <c r="T91" s="28"/>
      <c r="U91" s="28"/>
      <c r="V91" s="25"/>
    </row>
    <row r="92" spans="1:22">
      <c r="A92" s="4" t="s">
        <v>2395</v>
      </c>
      <c r="B92" s="15">
        <v>15.3</v>
      </c>
      <c r="C92" s="15"/>
      <c r="D92" s="30">
        <v>45021</v>
      </c>
      <c r="E92" s="10" t="s">
        <v>1</v>
      </c>
      <c r="F92" s="14">
        <v>2300</v>
      </c>
      <c r="G92" s="14">
        <v>432.04350000000113</v>
      </c>
      <c r="H92" s="30">
        <v>45868</v>
      </c>
      <c r="I92" s="119">
        <v>396.30954742539751</v>
      </c>
      <c r="J92" s="15">
        <f>IF(M92="",IF(AND(H92&lt;&gt; "",D92&lt;&gt;""),IF(H92&gt;=D92,H92-D92,0),""),"")</f>
        <v>847</v>
      </c>
      <c r="K92" s="20">
        <f>IF(M92="",IF(I92&lt;&gt;"",I92-G92,""),"")</f>
        <v>-35.73395257460362</v>
      </c>
      <c r="L92" s="25">
        <f>IF(M92="",IF(K92&lt;&gt;"",IF(G92=0,IF(I92=0,0,9.99),K92/G92),""),"")</f>
        <v>-8.27091544592235E-2</v>
      </c>
      <c r="M92" s="111"/>
      <c r="N92" s="58" t="str">
        <f>TRIM(CONCATENATE(Table1[[#This Row],[Intake]]," ",Table1[[#This Row],[Batch Number]]))</f>
        <v>S-1/SCI 15.3</v>
      </c>
      <c r="O92" s="111" t="str">
        <f>IF(VLOOKUP(Table1[[#This Row],[Intake Batch Combo]],Sheet2!A:B,2,FALSE)="","",VLOOKUP(Table1[[#This Row],[Intake Batch Combo]],Sheet2!A:B,2,FALSE))</f>
        <v>SoCal Imaging Batch 15.3</v>
      </c>
      <c r="P92" s="115" t="s">
        <v>2393</v>
      </c>
      <c r="Q92" s="115" t="e">
        <v>#N/A</v>
      </c>
      <c r="R92" s="28"/>
      <c r="S92" s="28"/>
      <c r="T92" s="28"/>
      <c r="U92" s="28"/>
      <c r="V92" s="25"/>
    </row>
    <row r="93" spans="1:22">
      <c r="A93" s="4" t="s">
        <v>2395</v>
      </c>
      <c r="B93" s="15">
        <v>15.3</v>
      </c>
      <c r="C93" s="15"/>
      <c r="D93" s="30">
        <v>45021</v>
      </c>
      <c r="E93" s="10" t="s">
        <v>1</v>
      </c>
      <c r="F93" s="14">
        <v>2300</v>
      </c>
      <c r="G93" s="14">
        <v>432.04350000000113</v>
      </c>
      <c r="H93" s="30">
        <v>45868</v>
      </c>
      <c r="I93" s="119">
        <v>396.62369999999999</v>
      </c>
      <c r="J93" s="15">
        <f>IF(M93="",IF(AND(H93&lt;&gt; "",D93&lt;&gt;""),IF(H93&gt;=D93,H93-D93,0),""),"")</f>
        <v>847</v>
      </c>
      <c r="K93" s="20">
        <f>IF(M93="",IF(I93&lt;&gt;"",I93-G93,""),"")</f>
        <v>-35.419800000001146</v>
      </c>
      <c r="L93" s="25">
        <f>IF(M93="",IF(K93&lt;&gt;"",IF(G93=0,IF(I93=0,0,9.99),K93/G93),""),"")</f>
        <v>-8.1982022643555696E-2</v>
      </c>
      <c r="M93" s="111"/>
      <c r="N93" s="58" t="str">
        <f>TRIM(CONCATENATE(Table1[[#This Row],[Intake]]," ",Table1[[#This Row],[Batch Number]]))</f>
        <v>S-1/SCI 15.3</v>
      </c>
      <c r="O93" s="111" t="str">
        <f>IF(VLOOKUP(Table1[[#This Row],[Intake Batch Combo]],Sheet2!A:B,2,FALSE)="","",VLOOKUP(Table1[[#This Row],[Intake Batch Combo]],Sheet2!A:B,2,FALSE))</f>
        <v>SoCal Imaging Batch 15.3</v>
      </c>
      <c r="P93" s="115" t="s">
        <v>2393</v>
      </c>
      <c r="Q93" s="115" t="e">
        <v>#N/A</v>
      </c>
      <c r="R93" s="28"/>
      <c r="S93" s="28"/>
      <c r="T93" s="28"/>
      <c r="U93" s="28"/>
      <c r="V93" s="25"/>
    </row>
    <row r="94" spans="1:22">
      <c r="A94" s="4" t="s">
        <v>2395</v>
      </c>
      <c r="B94" s="15">
        <v>15.3</v>
      </c>
      <c r="C94" s="15"/>
      <c r="D94" s="30">
        <v>45021</v>
      </c>
      <c r="E94" s="10" t="s">
        <v>1</v>
      </c>
      <c r="F94" s="14">
        <v>2300</v>
      </c>
      <c r="G94" s="14">
        <v>432.04350000000113</v>
      </c>
      <c r="H94" s="30">
        <v>45868</v>
      </c>
      <c r="I94" s="119">
        <v>594</v>
      </c>
      <c r="J94" s="15">
        <f>IF(M94="",IF(AND(H94&lt;&gt; "",D94&lt;&gt;""),IF(H94&gt;=D94,H94-D94,0),""),"")</f>
        <v>847</v>
      </c>
      <c r="K94" s="20">
        <f>IF(M94="",IF(I94&lt;&gt;"",I94-G94,""),"")</f>
        <v>161.95649999999887</v>
      </c>
      <c r="L94" s="25">
        <f>IF(M94="",IF(K94&lt;&gt;"",IF(G94=0,IF(I94=0,0,9.99),K94/G94),""),"")</f>
        <v>0.37486155907911689</v>
      </c>
      <c r="M94" s="111"/>
      <c r="N94" s="58" t="str">
        <f>TRIM(CONCATENATE(Table1[[#This Row],[Intake]]," ",Table1[[#This Row],[Batch Number]]))</f>
        <v>S-1/SCI 15.3</v>
      </c>
      <c r="O94" s="111" t="str">
        <f>IF(VLOOKUP(Table1[[#This Row],[Intake Batch Combo]],Sheet2!A:B,2,FALSE)="","",VLOOKUP(Table1[[#This Row],[Intake Batch Combo]],Sheet2!A:B,2,FALSE))</f>
        <v>SoCal Imaging Batch 15.3</v>
      </c>
      <c r="P94" s="115" t="s">
        <v>2393</v>
      </c>
      <c r="Q94" s="115" t="e">
        <v>#N/A</v>
      </c>
      <c r="R94" s="28"/>
      <c r="S94" s="28"/>
      <c r="T94" s="28"/>
      <c r="U94" s="28"/>
      <c r="V94" s="25"/>
    </row>
    <row r="95" spans="1:22">
      <c r="A95" s="4" t="s">
        <v>2395</v>
      </c>
      <c r="B95" s="15">
        <v>15.1</v>
      </c>
      <c r="C95" s="15"/>
      <c r="D95" s="30">
        <v>45021</v>
      </c>
      <c r="E95" s="10" t="s">
        <v>1</v>
      </c>
      <c r="F95" s="14">
        <v>2300</v>
      </c>
      <c r="G95" s="14">
        <v>432.04350000000113</v>
      </c>
      <c r="H95" s="30">
        <v>45868</v>
      </c>
      <c r="I95" s="119">
        <v>396</v>
      </c>
      <c r="J95" s="15">
        <f>IF(M95="",IF(AND(H95&lt;&gt; "",D95&lt;&gt;""),IF(H95&gt;=D95,H95-D95,0),""),"")</f>
        <v>847</v>
      </c>
      <c r="K95" s="20">
        <f>IF(M95="",IF(I95&lt;&gt;"",I95-G95,""),"")</f>
        <v>-36.043500000001131</v>
      </c>
      <c r="L95" s="25">
        <f>IF(M95="",IF(K95&lt;&gt;"",IF(G95=0,IF(I95=0,0,9.99),K95/G95),""),"")</f>
        <v>-8.3425627280588735E-2</v>
      </c>
      <c r="N95" s="58" t="str">
        <f>TRIM(CONCATENATE(Table1[[#This Row],[Intake]]," ",Table1[[#This Row],[Batch Number]]))</f>
        <v>S-1/SCI 15.1</v>
      </c>
      <c r="O95" s="3" t="str">
        <f>IF(VLOOKUP(Table1[[#This Row],[Intake Batch Combo]],Sheet2!A:B,2,FALSE)="","",VLOOKUP(Table1[[#This Row],[Intake Batch Combo]],Sheet2!A:B,2,FALSE))</f>
        <v>SoCal Imaging Batch 15.1</v>
      </c>
      <c r="P95" s="115" t="e">
        <v>#N/A</v>
      </c>
      <c r="Q95" s="115" t="e">
        <v>#N/A</v>
      </c>
      <c r="R95" s="28"/>
      <c r="S95" s="28"/>
      <c r="T95" s="28"/>
      <c r="U95" s="28"/>
      <c r="V95" s="25"/>
    </row>
    <row r="96" spans="1:22">
      <c r="A96" s="4" t="s">
        <v>2395</v>
      </c>
      <c r="B96" s="15">
        <v>15.1</v>
      </c>
      <c r="C96" s="15"/>
      <c r="D96" s="30">
        <v>45021</v>
      </c>
      <c r="E96" s="10" t="s">
        <v>1</v>
      </c>
      <c r="F96" s="14">
        <v>2300</v>
      </c>
      <c r="G96" s="14">
        <v>432.04350000000113</v>
      </c>
      <c r="H96" s="30">
        <v>45868</v>
      </c>
      <c r="I96" s="119">
        <v>396.30954742539751</v>
      </c>
      <c r="J96" s="15">
        <f>IF(M96="",IF(AND(H96&lt;&gt; "",D96&lt;&gt;""),IF(H96&gt;=D96,H96-D96,0),""),"")</f>
        <v>847</v>
      </c>
      <c r="K96" s="20">
        <f>IF(M96="",IF(I96&lt;&gt;"",I96-G96,""),"")</f>
        <v>-35.73395257460362</v>
      </c>
      <c r="L96" s="25">
        <f>IF(M96="",IF(K96&lt;&gt;"",IF(G96=0,IF(I96=0,0,9.99),K96/G96),""),"")</f>
        <v>-8.27091544592235E-2</v>
      </c>
      <c r="N96" s="58" t="str">
        <f>TRIM(CONCATENATE(Table1[[#This Row],[Intake]]," ",Table1[[#This Row],[Batch Number]]))</f>
        <v>S-1/SCI 15.1</v>
      </c>
      <c r="O96" s="3" t="str">
        <f>IF(VLOOKUP(Table1[[#This Row],[Intake Batch Combo]],Sheet2!A:B,2,FALSE)="","",VLOOKUP(Table1[[#This Row],[Intake Batch Combo]],Sheet2!A:B,2,FALSE))</f>
        <v>SoCal Imaging Batch 15.1</v>
      </c>
      <c r="P96" s="115" t="e">
        <v>#N/A</v>
      </c>
      <c r="Q96" s="115" t="e">
        <v>#N/A</v>
      </c>
      <c r="R96" s="28"/>
      <c r="S96" s="28"/>
      <c r="T96" s="28"/>
      <c r="U96" s="28"/>
      <c r="V96" s="25"/>
    </row>
    <row r="97" spans="1:22">
      <c r="A97" s="4" t="s">
        <v>2395</v>
      </c>
      <c r="B97" s="15">
        <v>15.1</v>
      </c>
      <c r="C97" s="15"/>
      <c r="D97" s="30">
        <v>45021</v>
      </c>
      <c r="E97" s="10" t="s">
        <v>1</v>
      </c>
      <c r="F97" s="14">
        <v>2300</v>
      </c>
      <c r="G97" s="14">
        <v>432.04350000000113</v>
      </c>
      <c r="H97" s="30">
        <v>45868</v>
      </c>
      <c r="I97" s="119">
        <v>396.30954742539751</v>
      </c>
      <c r="J97" s="15">
        <f>IF(M97="",IF(AND(H97&lt;&gt; "",D97&lt;&gt;""),IF(H97&gt;=D97,H97-D97,0),""),"")</f>
        <v>847</v>
      </c>
      <c r="K97" s="20">
        <f>IF(M97="",IF(I97&lt;&gt;"",I97-G97,""),"")</f>
        <v>-35.73395257460362</v>
      </c>
      <c r="L97" s="25">
        <f>IF(M97="",IF(K97&lt;&gt;"",IF(G97=0,IF(I97=0,0,9.99),K97/G97),""),"")</f>
        <v>-8.27091544592235E-2</v>
      </c>
      <c r="N97" s="58" t="str">
        <f>TRIM(CONCATENATE(Table1[[#This Row],[Intake]]," ",Table1[[#This Row],[Batch Number]]))</f>
        <v>S-1/SCI 15.1</v>
      </c>
      <c r="O97" s="3" t="str">
        <f>IF(VLOOKUP(Table1[[#This Row],[Intake Batch Combo]],Sheet2!A:B,2,FALSE)="","",VLOOKUP(Table1[[#This Row],[Intake Batch Combo]],Sheet2!A:B,2,FALSE))</f>
        <v>SoCal Imaging Batch 15.1</v>
      </c>
      <c r="P97" s="115" t="e">
        <v>#N/A</v>
      </c>
      <c r="Q97" s="115" t="e">
        <v>#N/A</v>
      </c>
      <c r="R97" s="28"/>
      <c r="S97" s="28"/>
      <c r="T97" s="28"/>
      <c r="U97" s="28"/>
      <c r="V97" s="25"/>
    </row>
    <row r="98" spans="1:22">
      <c r="A98" s="4" t="s">
        <v>2395</v>
      </c>
      <c r="B98" s="15">
        <v>15.1</v>
      </c>
      <c r="C98" s="15"/>
      <c r="D98" s="30">
        <v>45021</v>
      </c>
      <c r="E98" s="10" t="s">
        <v>1</v>
      </c>
      <c r="F98" s="14">
        <v>2300</v>
      </c>
      <c r="G98" s="14">
        <v>432.04350000000113</v>
      </c>
      <c r="H98" s="30">
        <v>45868</v>
      </c>
      <c r="I98" s="119">
        <v>396.30954742539751</v>
      </c>
      <c r="J98" s="15">
        <f>IF(M98="",IF(AND(H98&lt;&gt; "",D98&lt;&gt;""),IF(H98&gt;=D98,H98-D98,0),""),"")</f>
        <v>847</v>
      </c>
      <c r="K98" s="20">
        <f>IF(M98="",IF(I98&lt;&gt;"",I98-G98,""),"")</f>
        <v>-35.73395257460362</v>
      </c>
      <c r="L98" s="25">
        <f>IF(M98="",IF(K98&lt;&gt;"",IF(G98=0,IF(I98=0,0,9.99),K98/G98),""),"")</f>
        <v>-8.27091544592235E-2</v>
      </c>
      <c r="N98" s="58" t="str">
        <f>TRIM(CONCATENATE(Table1[[#This Row],[Intake]]," ",Table1[[#This Row],[Batch Number]]))</f>
        <v>S-1/SCI 15.1</v>
      </c>
      <c r="O98" s="3" t="str">
        <f>IF(VLOOKUP(Table1[[#This Row],[Intake Batch Combo]],Sheet2!A:B,2,FALSE)="","",VLOOKUP(Table1[[#This Row],[Intake Batch Combo]],Sheet2!A:B,2,FALSE))</f>
        <v>SoCal Imaging Batch 15.1</v>
      </c>
      <c r="P98" s="115" t="e">
        <v>#N/A</v>
      </c>
      <c r="Q98" s="115" t="e">
        <v>#N/A</v>
      </c>
      <c r="R98" s="28"/>
      <c r="S98" s="28"/>
      <c r="T98" s="28"/>
      <c r="U98" s="28"/>
      <c r="V98" s="25"/>
    </row>
    <row r="99" spans="1:22">
      <c r="A99" s="4" t="s">
        <v>2395</v>
      </c>
      <c r="B99" s="15">
        <v>15.1</v>
      </c>
      <c r="C99" s="15"/>
      <c r="D99" s="30">
        <v>45021</v>
      </c>
      <c r="E99" s="10" t="s">
        <v>1</v>
      </c>
      <c r="F99" s="14">
        <v>2300</v>
      </c>
      <c r="G99" s="14">
        <v>432.04350000000113</v>
      </c>
      <c r="H99" s="30">
        <v>45868</v>
      </c>
      <c r="I99" s="119">
        <v>396.30954742539751</v>
      </c>
      <c r="J99" s="15">
        <f>IF(M99="",IF(AND(H99&lt;&gt; "",D99&lt;&gt;""),IF(H99&gt;=D99,H99-D99,0),""),"")</f>
        <v>847</v>
      </c>
      <c r="K99" s="20">
        <f>IF(M99="",IF(I99&lt;&gt;"",I99-G99,""),"")</f>
        <v>-35.73395257460362</v>
      </c>
      <c r="L99" s="25">
        <f>IF(M99="",IF(K99&lt;&gt;"",IF(G99=0,IF(I99=0,0,9.99),K99/G99),""),"")</f>
        <v>-8.27091544592235E-2</v>
      </c>
      <c r="N99" s="58" t="str">
        <f>TRIM(CONCATENATE(Table1[[#This Row],[Intake]]," ",Table1[[#This Row],[Batch Number]]))</f>
        <v>S-1/SCI 15.1</v>
      </c>
      <c r="O99" s="3" t="str">
        <f>IF(VLOOKUP(Table1[[#This Row],[Intake Batch Combo]],Sheet2!A:B,2,FALSE)="","",VLOOKUP(Table1[[#This Row],[Intake Batch Combo]],Sheet2!A:B,2,FALSE))</f>
        <v>SoCal Imaging Batch 15.1</v>
      </c>
      <c r="P99" s="115" t="e">
        <v>#N/A</v>
      </c>
      <c r="Q99" s="115" t="e">
        <v>#N/A</v>
      </c>
      <c r="R99" s="28"/>
      <c r="S99" s="28"/>
      <c r="T99" s="28"/>
      <c r="U99" s="28"/>
      <c r="V99" s="25"/>
    </row>
    <row r="100" spans="1:22">
      <c r="A100" s="4" t="s">
        <v>2395</v>
      </c>
      <c r="B100" s="15">
        <v>15.1</v>
      </c>
      <c r="C100" s="15"/>
      <c r="D100" s="30">
        <v>45021</v>
      </c>
      <c r="E100" s="10" t="s">
        <v>1</v>
      </c>
      <c r="F100" s="14">
        <v>2300</v>
      </c>
      <c r="G100" s="14">
        <v>432.04350000000113</v>
      </c>
      <c r="H100" s="30">
        <v>45868</v>
      </c>
      <c r="I100" s="119">
        <v>396.30954742539751</v>
      </c>
      <c r="J100" s="15">
        <f>IF(M100="",IF(AND(H100&lt;&gt; "",D100&lt;&gt;""),IF(H100&gt;=D100,H100-D100,0),""),"")</f>
        <v>847</v>
      </c>
      <c r="K100" s="20">
        <f>IF(M100="",IF(I100&lt;&gt;"",I100-G100,""),"")</f>
        <v>-35.73395257460362</v>
      </c>
      <c r="L100" s="25">
        <f>IF(M100="",IF(K100&lt;&gt;"",IF(G100=0,IF(I100=0,0,9.99),K100/G100),""),"")</f>
        <v>-8.27091544592235E-2</v>
      </c>
      <c r="N100" s="58" t="str">
        <f>TRIM(CONCATENATE(Table1[[#This Row],[Intake]]," ",Table1[[#This Row],[Batch Number]]))</f>
        <v>S-1/SCI 15.1</v>
      </c>
      <c r="O100" s="3" t="str">
        <f>IF(VLOOKUP(Table1[[#This Row],[Intake Batch Combo]],Sheet2!A:B,2,FALSE)="","",VLOOKUP(Table1[[#This Row],[Intake Batch Combo]],Sheet2!A:B,2,FALSE))</f>
        <v>SoCal Imaging Batch 15.1</v>
      </c>
      <c r="P100" s="115" t="e">
        <v>#N/A</v>
      </c>
      <c r="Q100" s="115" t="e">
        <v>#N/A</v>
      </c>
      <c r="R100" s="28"/>
      <c r="S100" s="28"/>
      <c r="T100" s="28"/>
      <c r="U100" s="28"/>
      <c r="V100" s="25"/>
    </row>
    <row r="101" spans="1:22">
      <c r="A101" s="4" t="s">
        <v>2395</v>
      </c>
      <c r="B101" s="15">
        <v>15.1</v>
      </c>
      <c r="C101" s="15"/>
      <c r="D101" s="30">
        <v>45021</v>
      </c>
      <c r="E101" s="10" t="s">
        <v>1</v>
      </c>
      <c r="F101" s="14">
        <v>2300</v>
      </c>
      <c r="G101" s="14">
        <v>432.04350000000113</v>
      </c>
      <c r="H101" s="30">
        <v>45868</v>
      </c>
      <c r="I101" s="119">
        <v>396.30954742539751</v>
      </c>
      <c r="J101" s="15">
        <f>IF(M101="",IF(AND(H101&lt;&gt; "",D101&lt;&gt;""),IF(H101&gt;=D101,H101-D101,0),""),"")</f>
        <v>847</v>
      </c>
      <c r="K101" s="20">
        <f>IF(M101="",IF(I101&lt;&gt;"",I101-G101,""),"")</f>
        <v>-35.73395257460362</v>
      </c>
      <c r="L101" s="25">
        <f>IF(M101="",IF(K101&lt;&gt;"",IF(G101=0,IF(I101=0,0,9.99),K101/G101),""),"")</f>
        <v>-8.27091544592235E-2</v>
      </c>
      <c r="N101" s="58" t="str">
        <f>TRIM(CONCATENATE(Table1[[#This Row],[Intake]]," ",Table1[[#This Row],[Batch Number]]))</f>
        <v>S-1/SCI 15.1</v>
      </c>
      <c r="O101" s="3" t="str">
        <f>IF(VLOOKUP(Table1[[#This Row],[Intake Batch Combo]],Sheet2!A:B,2,FALSE)="","",VLOOKUP(Table1[[#This Row],[Intake Batch Combo]],Sheet2!A:B,2,FALSE))</f>
        <v>SoCal Imaging Batch 15.1</v>
      </c>
      <c r="P101" s="115" t="e">
        <v>#N/A</v>
      </c>
      <c r="Q101" s="115" t="e">
        <v>#N/A</v>
      </c>
      <c r="R101" s="28"/>
      <c r="S101" s="28"/>
      <c r="T101" s="28"/>
      <c r="U101" s="28"/>
      <c r="V101" s="25"/>
    </row>
    <row r="102" spans="1:22">
      <c r="A102" s="4" t="s">
        <v>2395</v>
      </c>
      <c r="B102" s="15">
        <v>15.1</v>
      </c>
      <c r="C102" s="15"/>
      <c r="D102" s="30">
        <v>45021</v>
      </c>
      <c r="E102" s="10" t="s">
        <v>1</v>
      </c>
      <c r="F102" s="14">
        <v>2300</v>
      </c>
      <c r="G102" s="14">
        <v>432.04350000000113</v>
      </c>
      <c r="H102" s="30">
        <v>45868</v>
      </c>
      <c r="I102" s="119">
        <v>396.30954742539751</v>
      </c>
      <c r="J102" s="15">
        <f>IF(M102="",IF(AND(H102&lt;&gt; "",D102&lt;&gt;""),IF(H102&gt;=D102,H102-D102,0),""),"")</f>
        <v>847</v>
      </c>
      <c r="K102" s="20">
        <f>IF(M102="",IF(I102&lt;&gt;"",I102-G102,""),"")</f>
        <v>-35.73395257460362</v>
      </c>
      <c r="L102" s="25">
        <f>IF(M102="",IF(K102&lt;&gt;"",IF(G102=0,IF(I102=0,0,9.99),K102/G102),""),"")</f>
        <v>-8.27091544592235E-2</v>
      </c>
      <c r="N102" s="58" t="str">
        <f>TRIM(CONCATENATE(Table1[[#This Row],[Intake]]," ",Table1[[#This Row],[Batch Number]]))</f>
        <v>S-1/SCI 15.1</v>
      </c>
      <c r="O102" s="3" t="str">
        <f>IF(VLOOKUP(Table1[[#This Row],[Intake Batch Combo]],Sheet2!A:B,2,FALSE)="","",VLOOKUP(Table1[[#This Row],[Intake Batch Combo]],Sheet2!A:B,2,FALSE))</f>
        <v>SoCal Imaging Batch 15.1</v>
      </c>
      <c r="P102" s="115" t="e">
        <v>#N/A</v>
      </c>
      <c r="Q102" s="115" t="e">
        <v>#N/A</v>
      </c>
      <c r="R102" s="28"/>
      <c r="S102" s="28"/>
      <c r="T102" s="28"/>
      <c r="U102" s="28"/>
      <c r="V102" s="25"/>
    </row>
    <row r="103" spans="1:22">
      <c r="A103" s="4" t="s">
        <v>2395</v>
      </c>
      <c r="B103" s="15">
        <v>15.1</v>
      </c>
      <c r="C103" s="15"/>
      <c r="D103" s="30">
        <v>45021</v>
      </c>
      <c r="E103" s="10" t="s">
        <v>1</v>
      </c>
      <c r="F103" s="14">
        <v>2300</v>
      </c>
      <c r="G103" s="14">
        <v>432.04350000000113</v>
      </c>
      <c r="H103" s="30">
        <v>45868</v>
      </c>
      <c r="I103" s="119">
        <v>396.62369999999999</v>
      </c>
      <c r="J103" s="15">
        <f>IF(M103="",IF(AND(H103&lt;&gt; "",D103&lt;&gt;""),IF(H103&gt;=D103,H103-D103,0),""),"")</f>
        <v>847</v>
      </c>
      <c r="K103" s="20">
        <f>IF(M103="",IF(I103&lt;&gt;"",I103-G103,""),"")</f>
        <v>-35.419800000001146</v>
      </c>
      <c r="L103" s="25">
        <f>IF(M103="",IF(K103&lt;&gt;"",IF(G103=0,IF(I103=0,0,9.99),K103/G103),""),"")</f>
        <v>-8.1982022643555696E-2</v>
      </c>
      <c r="N103" s="58" t="str">
        <f>TRIM(CONCATENATE(Table1[[#This Row],[Intake]]," ",Table1[[#This Row],[Batch Number]]))</f>
        <v>S-1/SCI 15.1</v>
      </c>
      <c r="O103" s="3" t="str">
        <f>IF(VLOOKUP(Table1[[#This Row],[Intake Batch Combo]],Sheet2!A:B,2,FALSE)="","",VLOOKUP(Table1[[#This Row],[Intake Batch Combo]],Sheet2!A:B,2,FALSE))</f>
        <v>SoCal Imaging Batch 15.1</v>
      </c>
      <c r="P103" s="115" t="e">
        <v>#N/A</v>
      </c>
      <c r="Q103" s="115" t="e">
        <v>#N/A</v>
      </c>
      <c r="R103" s="28"/>
      <c r="S103" s="28"/>
      <c r="T103" s="28"/>
      <c r="U103" s="28"/>
      <c r="V103" s="25"/>
    </row>
    <row r="104" spans="1:22">
      <c r="A104" s="4" t="s">
        <v>2395</v>
      </c>
      <c r="B104" s="15">
        <v>15.2</v>
      </c>
      <c r="C104" s="15"/>
      <c r="D104" s="30">
        <v>45021</v>
      </c>
      <c r="E104" s="10" t="s">
        <v>1</v>
      </c>
      <c r="F104" s="14">
        <v>2300</v>
      </c>
      <c r="G104" s="14">
        <v>432.04350000000113</v>
      </c>
      <c r="H104" s="30">
        <v>45868</v>
      </c>
      <c r="I104" s="119">
        <v>396.30954742539751</v>
      </c>
      <c r="J104" s="15">
        <f>IF(M104="",IF(AND(H104&lt;&gt; "",D104&lt;&gt;""),IF(H104&gt;=D104,H104-D104,0),""),"")</f>
        <v>847</v>
      </c>
      <c r="K104" s="20">
        <f>IF(M104="",IF(I104&lt;&gt;"",I104-G104,""),"")</f>
        <v>-35.73395257460362</v>
      </c>
      <c r="L104" s="25">
        <f>IF(M104="",IF(K104&lt;&gt;"",IF(G104=0,IF(I104=0,0,9.99),K104/G104),""),"")</f>
        <v>-8.27091544592235E-2</v>
      </c>
      <c r="N104" s="58" t="str">
        <f>TRIM(CONCATENATE(Table1[[#This Row],[Intake]]," ",Table1[[#This Row],[Batch Number]]))</f>
        <v>S-1/SCI 15.2</v>
      </c>
      <c r="O104" s="3" t="str">
        <f>IF(VLOOKUP(Table1[[#This Row],[Intake Batch Combo]],Sheet2!A:B,2,FALSE)="","",VLOOKUP(Table1[[#This Row],[Intake Batch Combo]],Sheet2!A:B,2,FALSE))</f>
        <v>SoCal Imaging Batch 15.2</v>
      </c>
      <c r="P104" s="115" t="e">
        <v>#N/A</v>
      </c>
      <c r="Q104" s="115" t="e">
        <v>#N/A</v>
      </c>
      <c r="R104" s="28"/>
      <c r="S104" s="28"/>
      <c r="T104" s="28"/>
      <c r="U104" s="28"/>
      <c r="V104" s="25"/>
    </row>
    <row r="105" spans="1:22">
      <c r="A105" s="4" t="s">
        <v>2395</v>
      </c>
      <c r="B105" s="15">
        <v>15.2</v>
      </c>
      <c r="C105" s="15"/>
      <c r="D105" s="30">
        <v>45021</v>
      </c>
      <c r="E105" s="10" t="s">
        <v>1</v>
      </c>
      <c r="F105" s="14">
        <v>2300</v>
      </c>
      <c r="G105" s="14">
        <v>432.04350000000113</v>
      </c>
      <c r="H105" s="30">
        <v>45868</v>
      </c>
      <c r="I105" s="119">
        <v>396.30954742539751</v>
      </c>
      <c r="J105" s="15">
        <f>IF(M105="",IF(AND(H105&lt;&gt; "",D105&lt;&gt;""),IF(H105&gt;=D105,H105-D105,0),""),"")</f>
        <v>847</v>
      </c>
      <c r="K105" s="20">
        <f>IF(M105="",IF(I105&lt;&gt;"",I105-G105,""),"")</f>
        <v>-35.73395257460362</v>
      </c>
      <c r="L105" s="25">
        <f>IF(M105="",IF(K105&lt;&gt;"",IF(G105=0,IF(I105=0,0,9.99),K105/G105),""),"")</f>
        <v>-8.27091544592235E-2</v>
      </c>
      <c r="N105" s="58" t="str">
        <f>TRIM(CONCATENATE(Table1[[#This Row],[Intake]]," ",Table1[[#This Row],[Batch Number]]))</f>
        <v>S-1/SCI 15.2</v>
      </c>
      <c r="O105" s="3" t="str">
        <f>IF(VLOOKUP(Table1[[#This Row],[Intake Batch Combo]],Sheet2!A:B,2,FALSE)="","",VLOOKUP(Table1[[#This Row],[Intake Batch Combo]],Sheet2!A:B,2,FALSE))</f>
        <v>SoCal Imaging Batch 15.2</v>
      </c>
      <c r="P105" s="115" t="e">
        <v>#N/A</v>
      </c>
      <c r="Q105" s="115" t="e">
        <v>#N/A</v>
      </c>
      <c r="R105" s="28"/>
      <c r="S105" s="28"/>
      <c r="T105" s="28"/>
      <c r="U105" s="28"/>
      <c r="V105" s="25"/>
    </row>
    <row r="106" spans="1:22">
      <c r="A106" s="4" t="s">
        <v>2395</v>
      </c>
      <c r="B106" s="15">
        <v>15.2</v>
      </c>
      <c r="C106" s="15"/>
      <c r="D106" s="30">
        <v>45021</v>
      </c>
      <c r="E106" s="10" t="s">
        <v>1</v>
      </c>
      <c r="F106" s="14">
        <v>2300</v>
      </c>
      <c r="G106" s="14">
        <v>432.04350000000113</v>
      </c>
      <c r="H106" s="30">
        <v>45868</v>
      </c>
      <c r="I106" s="119">
        <v>1188</v>
      </c>
      <c r="J106" s="15">
        <f>IF(M106="",IF(AND(H106&lt;&gt; "",D106&lt;&gt;""),IF(H106&gt;=D106,H106-D106,0),""),"")</f>
        <v>847</v>
      </c>
      <c r="K106" s="20">
        <f>IF(M106="",IF(I106&lt;&gt;"",I106-G106,""),"")</f>
        <v>755.95649999999887</v>
      </c>
      <c r="L106" s="25">
        <f>IF(M106="",IF(K106&lt;&gt;"",IF(G106=0,IF(I106=0,0,9.99),K106/G106),""),"")</f>
        <v>1.7497231181582338</v>
      </c>
      <c r="N106" s="58" t="str">
        <f>TRIM(CONCATENATE(Table1[[#This Row],[Intake]]," ",Table1[[#This Row],[Batch Number]]))</f>
        <v>S-1/SCI 15.2</v>
      </c>
      <c r="O106" s="3" t="str">
        <f>IF(VLOOKUP(Table1[[#This Row],[Intake Batch Combo]],Sheet2!A:B,2,FALSE)="","",VLOOKUP(Table1[[#This Row],[Intake Batch Combo]],Sheet2!A:B,2,FALSE))</f>
        <v>SoCal Imaging Batch 15.2</v>
      </c>
      <c r="P106" s="115" t="e">
        <v>#N/A</v>
      </c>
      <c r="Q106" s="115" t="e">
        <v>#N/A</v>
      </c>
      <c r="R106" s="28"/>
      <c r="S106" s="28"/>
      <c r="T106" s="28"/>
      <c r="U106" s="28"/>
      <c r="V106" s="25"/>
    </row>
    <row r="107" spans="1:22">
      <c r="A107" s="4" t="s">
        <v>2395</v>
      </c>
      <c r="B107" s="15">
        <v>15.2</v>
      </c>
      <c r="C107" s="15"/>
      <c r="D107" s="30">
        <v>45021</v>
      </c>
      <c r="E107" s="10" t="s">
        <v>1</v>
      </c>
      <c r="F107" s="14">
        <v>2300</v>
      </c>
      <c r="G107" s="14">
        <v>432.04350000000113</v>
      </c>
      <c r="H107" s="30">
        <v>45867</v>
      </c>
      <c r="I107" s="119">
        <v>643.5</v>
      </c>
      <c r="J107" s="15">
        <f>IF(M107="",IF(AND(H107&lt;&gt; "",D107&lt;&gt;""),IF(H107&gt;=D107,H107-D107,0),""),"")</f>
        <v>846</v>
      </c>
      <c r="K107" s="20">
        <f>IF(M107="",IF(I107&lt;&gt;"",I107-G107,""),"")</f>
        <v>211.45649999999887</v>
      </c>
      <c r="L107" s="25">
        <f>IF(M107="",IF(K107&lt;&gt;"",IF(G107=0,IF(I107=0,0,9.99),K107/G107),""),"")</f>
        <v>0.48943335566904334</v>
      </c>
      <c r="M107" s="111"/>
      <c r="N107" s="58" t="str">
        <f>TRIM(CONCATENATE(Table1[[#This Row],[Intake]]," ",Table1[[#This Row],[Batch Number]]))</f>
        <v>S-1/SCI 15.2</v>
      </c>
      <c r="O107" s="111" t="str">
        <f>IF(VLOOKUP(Table1[[#This Row],[Intake Batch Combo]],Sheet2!A:B,2,FALSE)="","",VLOOKUP(Table1[[#This Row],[Intake Batch Combo]],Sheet2!A:B,2,FALSE))</f>
        <v>SoCal Imaging Batch 15.2</v>
      </c>
      <c r="P107" s="115" t="e">
        <v>#N/A</v>
      </c>
      <c r="Q107" s="115" t="e">
        <v>#N/A</v>
      </c>
      <c r="R107" s="28"/>
      <c r="S107" s="28"/>
      <c r="T107" s="28"/>
      <c r="U107" s="28"/>
      <c r="V107" s="25"/>
    </row>
    <row r="108" spans="1:22">
      <c r="A108" s="4" t="s">
        <v>2395</v>
      </c>
      <c r="B108" s="15">
        <v>15.2</v>
      </c>
      <c r="C108" s="15"/>
      <c r="D108" s="30">
        <v>45021</v>
      </c>
      <c r="E108" s="10" t="s">
        <v>1</v>
      </c>
      <c r="F108" s="14">
        <v>2300</v>
      </c>
      <c r="G108" s="14">
        <v>432.04350000000113</v>
      </c>
      <c r="H108" s="30">
        <v>45867</v>
      </c>
      <c r="I108" s="119">
        <v>643.5</v>
      </c>
      <c r="J108" s="15">
        <f>IF(M108="",IF(AND(H108&lt;&gt; "",D108&lt;&gt;""),IF(H108&gt;=D108,H108-D108,0),""),"")</f>
        <v>846</v>
      </c>
      <c r="K108" s="20">
        <f>IF(M108="",IF(I108&lt;&gt;"",I108-G108,""),"")</f>
        <v>211.45649999999887</v>
      </c>
      <c r="L108" s="25">
        <f>IF(M108="",IF(K108&lt;&gt;"",IF(G108=0,IF(I108=0,0,9.99),K108/G108),""),"")</f>
        <v>0.48943335566904334</v>
      </c>
      <c r="M108" s="111"/>
      <c r="N108" s="58" t="str">
        <f>TRIM(CONCATENATE(Table1[[#This Row],[Intake]]," ",Table1[[#This Row],[Batch Number]]))</f>
        <v>S-1/SCI 15.2</v>
      </c>
      <c r="O108" s="111" t="str">
        <f>IF(VLOOKUP(Table1[[#This Row],[Intake Batch Combo]],Sheet2!A:B,2,FALSE)="","",VLOOKUP(Table1[[#This Row],[Intake Batch Combo]],Sheet2!A:B,2,FALSE))</f>
        <v>SoCal Imaging Batch 15.2</v>
      </c>
      <c r="P108" s="115" t="e">
        <v>#N/A</v>
      </c>
      <c r="Q108" s="115" t="e">
        <v>#N/A</v>
      </c>
      <c r="R108" s="28"/>
      <c r="S108" s="28"/>
      <c r="T108" s="28"/>
      <c r="U108" s="28"/>
      <c r="V108" s="25"/>
    </row>
    <row r="109" spans="1:22">
      <c r="A109" s="4" t="s">
        <v>2395</v>
      </c>
      <c r="B109" s="15">
        <v>15.2</v>
      </c>
      <c r="C109" s="15"/>
      <c r="D109" s="30">
        <v>45021</v>
      </c>
      <c r="E109" s="10" t="s">
        <v>1</v>
      </c>
      <c r="F109" s="14">
        <v>2300</v>
      </c>
      <c r="G109" s="14">
        <v>432.04350000000113</v>
      </c>
      <c r="H109" s="30">
        <v>45863</v>
      </c>
      <c r="I109" s="119">
        <v>891</v>
      </c>
      <c r="J109" s="15">
        <f>IF(M109="",IF(AND(H109&lt;&gt; "",D109&lt;&gt;""),IF(H109&gt;=D109,H109-D109,0),""),"")</f>
        <v>842</v>
      </c>
      <c r="K109" s="20">
        <f>IF(M109="",IF(I109&lt;&gt;"",I109-G109,""),"")</f>
        <v>458.95649999999887</v>
      </c>
      <c r="L109" s="25">
        <f>IF(M109="",IF(K109&lt;&gt;"",IF(G109=0,IF(I109=0,0,9.99),K109/G109),""),"")</f>
        <v>1.0622923386186753</v>
      </c>
      <c r="N109" s="58" t="str">
        <f>TRIM(CONCATENATE(Table1[[#This Row],[Intake]]," ",Table1[[#This Row],[Batch Number]]))</f>
        <v>S-1/SCI 15.2</v>
      </c>
      <c r="O109" s="3" t="str">
        <f>IF(VLOOKUP(Table1[[#This Row],[Intake Batch Combo]],Sheet2!A:B,2,FALSE)="","",VLOOKUP(Table1[[#This Row],[Intake Batch Combo]],Sheet2!A:B,2,FALSE))</f>
        <v>SoCal Imaging Batch 15.2</v>
      </c>
      <c r="P109" s="115" t="e">
        <v>#N/A</v>
      </c>
      <c r="Q109" s="115" t="e">
        <v>#N/A</v>
      </c>
      <c r="R109" s="28"/>
      <c r="S109" s="28"/>
      <c r="T109" s="28"/>
      <c r="U109" s="28"/>
      <c r="V109" s="25"/>
    </row>
    <row r="110" spans="1:22">
      <c r="A110" s="4" t="s">
        <v>1886</v>
      </c>
      <c r="B110" s="15">
        <v>5</v>
      </c>
      <c r="C110" s="15">
        <v>99204</v>
      </c>
      <c r="D110" s="30">
        <v>45195</v>
      </c>
      <c r="E110" s="10" t="s">
        <v>0</v>
      </c>
      <c r="F110" s="14">
        <v>1334</v>
      </c>
      <c r="G110" s="14">
        <v>300.68549832857542</v>
      </c>
      <c r="H110" s="30">
        <v>45861</v>
      </c>
      <c r="I110" s="119">
        <v>294.02999999999997</v>
      </c>
      <c r="J110" s="15">
        <f>IF(M110="",IF(AND(H110&lt;&gt; "",D110&lt;&gt;""),IF(H110&gt;=D110,H110-D110,0),""),"")</f>
        <v>666</v>
      </c>
      <c r="K110" s="20">
        <f>IF(M110="",IF(I110&lt;&gt;"",I110-G110,""),"")</f>
        <v>-6.6554983285754474</v>
      </c>
      <c r="L110" s="25">
        <f>IF(M110="",IF(K110&lt;&gt;"",IF(G110=0,IF(I110=0,0,9.99),K110/G110),""),"")</f>
        <v>-2.2134417408127285E-2</v>
      </c>
      <c r="N110" s="58" t="str">
        <f>TRIM(CONCATENATE(Table1[[#This Row],[Intake]]," ",Table1[[#This Row],[Batch Number]]))</f>
        <v>S-1/TI 5</v>
      </c>
      <c r="O110" s="3" t="str">
        <f>IF(VLOOKUP(Table1[[#This Row],[Intake Batch Combo]],Sheet2!A:B,2,FALSE)="","",VLOOKUP(Table1[[#This Row],[Intake Batch Combo]],Sheet2!A:B,2,FALSE))</f>
        <v>Texas Injury Group Batch 05</v>
      </c>
      <c r="P110" s="115" t="s">
        <v>2378</v>
      </c>
      <c r="Q110" s="115">
        <v>99204</v>
      </c>
      <c r="R110" s="28"/>
      <c r="S110" s="28"/>
      <c r="T110" s="28"/>
      <c r="U110" s="28"/>
      <c r="V110" s="25"/>
    </row>
    <row r="111" spans="1:22">
      <c r="A111" s="4" t="s">
        <v>1886</v>
      </c>
      <c r="B111" s="15">
        <v>5</v>
      </c>
      <c r="C111" s="15">
        <v>99442</v>
      </c>
      <c r="D111" s="30">
        <v>45195</v>
      </c>
      <c r="E111" s="10" t="s">
        <v>0</v>
      </c>
      <c r="F111" s="14">
        <v>661.7</v>
      </c>
      <c r="G111" s="14">
        <v>149.14812162220267</v>
      </c>
      <c r="H111" s="30">
        <v>45861</v>
      </c>
      <c r="I111" s="119">
        <v>168.3</v>
      </c>
      <c r="J111" s="15">
        <f>IF(M111="",IF(AND(H111&lt;&gt; "",D111&lt;&gt;""),IF(H111&gt;=D111,H111-D111,0),""),"")</f>
        <v>666</v>
      </c>
      <c r="K111" s="20">
        <f>IF(M111="",IF(I111&lt;&gt;"",I111-G111,""),"")</f>
        <v>19.151878377797345</v>
      </c>
      <c r="L111" s="25">
        <f>IF(M111="",IF(K111&lt;&gt;"",IF(G111=0,IF(I111=0,0,9.99),K111/G111),""),"")</f>
        <v>0.12840844503767679</v>
      </c>
      <c r="N111" s="58" t="str">
        <f>TRIM(CONCATENATE(Table1[[#This Row],[Intake]]," ",Table1[[#This Row],[Batch Number]]))</f>
        <v>S-1/TI 5</v>
      </c>
      <c r="O111" s="3" t="str">
        <f>IF(VLOOKUP(Table1[[#This Row],[Intake Batch Combo]],Sheet2!A:B,2,FALSE)="","",VLOOKUP(Table1[[#This Row],[Intake Batch Combo]],Sheet2!A:B,2,FALSE))</f>
        <v>Texas Injury Group Batch 05</v>
      </c>
      <c r="P111" s="115" t="s">
        <v>2378</v>
      </c>
      <c r="Q111" s="115">
        <v>99442</v>
      </c>
      <c r="R111" s="28"/>
      <c r="S111" s="28"/>
      <c r="T111" s="28"/>
      <c r="U111" s="28"/>
      <c r="V111" s="25"/>
    </row>
    <row r="112" spans="1:22">
      <c r="A112" s="4" t="s">
        <v>1316</v>
      </c>
      <c r="B112" s="15">
        <v>154</v>
      </c>
      <c r="C112" s="15" t="s">
        <v>2283</v>
      </c>
      <c r="D112" s="30">
        <v>45359</v>
      </c>
      <c r="E112" s="10" t="s">
        <v>1</v>
      </c>
      <c r="F112" s="14">
        <v>300</v>
      </c>
      <c r="G112" s="14">
        <v>0</v>
      </c>
      <c r="H112" s="30">
        <v>45861</v>
      </c>
      <c r="I112" s="119">
        <v>393.0831</v>
      </c>
      <c r="J112" s="15">
        <f>IF(M112="",IF(AND(H112&lt;&gt; "",D112&lt;&gt;""),IF(H112&gt;=D112,H112-D112,0),""),"")</f>
        <v>502</v>
      </c>
      <c r="K112" s="20">
        <f>IF(M112="",IF(I112&lt;&gt;"",I112-G112,""),"")</f>
        <v>393.0831</v>
      </c>
      <c r="L112" s="25">
        <f>IF(M112="",IF(K112&lt;&gt;"",IF(G112=0,IF(I112=0,0,9.99),K112/G112),""),"")</f>
        <v>9.99</v>
      </c>
      <c r="N112" s="58" t="str">
        <f>TRIM(CONCATENATE(Table1[[#This Row],[Intake]]," ",Table1[[#This Row],[Batch Number]]))</f>
        <v>S-1/OS 154</v>
      </c>
      <c r="O112" s="3" t="str">
        <f>IF(VLOOKUP(Table1[[#This Row],[Intake Batch Combo]],Sheet2!A:B,2,FALSE)="","",VLOOKUP(Table1[[#This Row],[Intake Batch Combo]],Sheet2!A:B,2,FALSE))</f>
        <v>One Source Diagnostics Batch 154</v>
      </c>
      <c r="P112" s="115" t="s">
        <v>2379</v>
      </c>
      <c r="Q112" s="115" t="e">
        <v>#N/A</v>
      </c>
      <c r="R112" s="28"/>
      <c r="S112" s="28"/>
      <c r="T112" s="28"/>
      <c r="U112" s="28"/>
      <c r="V112" s="25"/>
    </row>
    <row r="113" spans="1:22">
      <c r="A113" s="4" t="s">
        <v>1316</v>
      </c>
      <c r="B113" s="15">
        <v>154</v>
      </c>
      <c r="C113" s="15" t="s">
        <v>2283</v>
      </c>
      <c r="D113" s="30">
        <v>45359</v>
      </c>
      <c r="E113" s="10" t="s">
        <v>1</v>
      </c>
      <c r="F113" s="14">
        <v>300</v>
      </c>
      <c r="G113" s="14">
        <v>0</v>
      </c>
      <c r="H113" s="30">
        <v>45861</v>
      </c>
      <c r="I113" s="119">
        <v>393.0831</v>
      </c>
      <c r="J113" s="15">
        <f>IF(M113="",IF(AND(H113&lt;&gt; "",D113&lt;&gt;""),IF(H113&gt;=D113,H113-D113,0),""),"")</f>
        <v>502</v>
      </c>
      <c r="K113" s="20">
        <f>IF(M113="",IF(I113&lt;&gt;"",I113-G113,""),"")</f>
        <v>393.0831</v>
      </c>
      <c r="L113" s="25">
        <f>IF(M113="",IF(K113&lt;&gt;"",IF(G113=0,IF(I113=0,0,9.99),K113/G113),""),"")</f>
        <v>9.99</v>
      </c>
      <c r="N113" s="58" t="str">
        <f>TRIM(CONCATENATE(Table1[[#This Row],[Intake]]," ",Table1[[#This Row],[Batch Number]]))</f>
        <v>S-1/OS 154</v>
      </c>
      <c r="O113" s="3" t="str">
        <f>IF(VLOOKUP(Table1[[#This Row],[Intake Batch Combo]],Sheet2!A:B,2,FALSE)="","",VLOOKUP(Table1[[#This Row],[Intake Batch Combo]],Sheet2!A:B,2,FALSE))</f>
        <v>One Source Diagnostics Batch 154</v>
      </c>
      <c r="P113" s="115" t="s">
        <v>2379</v>
      </c>
      <c r="Q113" s="115" t="e">
        <v>#N/A</v>
      </c>
      <c r="R113" s="28"/>
      <c r="S113" s="28"/>
      <c r="T113" s="28"/>
      <c r="U113" s="28"/>
      <c r="V113" s="25"/>
    </row>
    <row r="114" spans="1:22">
      <c r="A114" s="4" t="s">
        <v>1316</v>
      </c>
      <c r="B114" s="15">
        <v>154</v>
      </c>
      <c r="C114" s="15" t="s">
        <v>2013</v>
      </c>
      <c r="D114" s="30">
        <v>45359</v>
      </c>
      <c r="E114" s="10" t="s">
        <v>0</v>
      </c>
      <c r="F114" s="14">
        <v>250</v>
      </c>
      <c r="G114" s="14">
        <v>50.557499999999997</v>
      </c>
      <c r="H114" s="30">
        <v>45861</v>
      </c>
      <c r="I114" s="119">
        <v>232.5</v>
      </c>
      <c r="J114" s="15">
        <f>IF(M114="",IF(AND(H114&lt;&gt; "",D114&lt;&gt;""),IF(H114&gt;=D114,H114-D114,0),""),"")</f>
        <v>502</v>
      </c>
      <c r="K114" s="20">
        <f>IF(M114="",IF(I114&lt;&gt;"",I114-G114,""),"")</f>
        <v>181.9425</v>
      </c>
      <c r="L114" s="25">
        <f>IF(M114="",IF(K114&lt;&gt;"",IF(G114=0,IF(I114=0,0,9.99),K114/G114),""),"")</f>
        <v>3.5987242248924494</v>
      </c>
      <c r="M114" s="111"/>
      <c r="N114" s="58" t="str">
        <f>TRIM(CONCATENATE(Table1[[#This Row],[Intake]]," ",Table1[[#This Row],[Batch Number]]))</f>
        <v>S-1/OS 154</v>
      </c>
      <c r="O114" s="111" t="str">
        <f>IF(VLOOKUP(Table1[[#This Row],[Intake Batch Combo]],Sheet2!A:B,2,FALSE)="","",VLOOKUP(Table1[[#This Row],[Intake Batch Combo]],Sheet2!A:B,2,FALSE))</f>
        <v>One Source Diagnostics Batch 154</v>
      </c>
      <c r="P114" s="115" t="s">
        <v>2379</v>
      </c>
      <c r="Q114" s="115" t="e">
        <v>#N/A</v>
      </c>
      <c r="R114" s="28"/>
      <c r="S114" s="28"/>
      <c r="T114" s="28"/>
      <c r="U114" s="28"/>
      <c r="V114" s="25"/>
    </row>
    <row r="115" spans="1:22">
      <c r="A115" s="4" t="s">
        <v>1316</v>
      </c>
      <c r="B115" s="15">
        <v>154</v>
      </c>
      <c r="C115" s="15" t="s">
        <v>1938</v>
      </c>
      <c r="D115" s="30">
        <v>45359</v>
      </c>
      <c r="E115" s="10" t="s">
        <v>1</v>
      </c>
      <c r="F115" s="14">
        <v>1695</v>
      </c>
      <c r="G115" s="14">
        <v>375.57</v>
      </c>
      <c r="H115" s="30">
        <v>45861</v>
      </c>
      <c r="I115" s="119">
        <v>581.25</v>
      </c>
      <c r="J115" s="15">
        <f>IF(M115="",IF(AND(H115&lt;&gt; "",D115&lt;&gt;""),IF(H115&gt;=D115,H115-D115,0),""),"")</f>
        <v>502</v>
      </c>
      <c r="K115" s="20">
        <f>IF(M115="",IF(I115&lt;&gt;"",I115-G115,""),"")</f>
        <v>205.68</v>
      </c>
      <c r="L115" s="25">
        <f>IF(M115="",IF(K115&lt;&gt;"",IF(G115=0,IF(I115=0,0,9.99),K115/G115),""),"")</f>
        <v>0.54764757568495892</v>
      </c>
      <c r="N115" s="58" t="str">
        <f>TRIM(CONCATENATE(Table1[[#This Row],[Intake]]," ",Table1[[#This Row],[Batch Number]]))</f>
        <v>S-1/OS 154</v>
      </c>
      <c r="O115" s="3" t="str">
        <f>IF(VLOOKUP(Table1[[#This Row],[Intake Batch Combo]],Sheet2!A:B,2,FALSE)="","",VLOOKUP(Table1[[#This Row],[Intake Batch Combo]],Sheet2!A:B,2,FALSE))</f>
        <v>One Source Diagnostics Batch 154</v>
      </c>
      <c r="P115" s="115" t="s">
        <v>2379</v>
      </c>
      <c r="Q115" s="115" t="e">
        <v>#N/A</v>
      </c>
      <c r="R115" s="28"/>
      <c r="S115" s="28"/>
      <c r="T115" s="28"/>
      <c r="U115" s="28"/>
      <c r="V115" s="25"/>
    </row>
    <row r="116" spans="1:22">
      <c r="A116" s="4" t="s">
        <v>1316</v>
      </c>
      <c r="B116" s="15">
        <v>154</v>
      </c>
      <c r="C116" s="15" t="s">
        <v>1972</v>
      </c>
      <c r="D116" s="30">
        <v>45359</v>
      </c>
      <c r="E116" s="10" t="s">
        <v>1</v>
      </c>
      <c r="F116" s="14">
        <v>1695</v>
      </c>
      <c r="G116" s="14">
        <v>375.57</v>
      </c>
      <c r="H116" s="30">
        <v>45861</v>
      </c>
      <c r="I116" s="119">
        <v>377.61720000000003</v>
      </c>
      <c r="J116" s="15">
        <f>IF(M116="",IF(AND(H116&lt;&gt; "",D116&lt;&gt;""),IF(H116&gt;=D116,H116-D116,0),""),"")</f>
        <v>502</v>
      </c>
      <c r="K116" s="20">
        <f>IF(M116="",IF(I116&lt;&gt;"",I116-G116,""),"")</f>
        <v>2.0472000000000321</v>
      </c>
      <c r="L116" s="25">
        <f>IF(M116="",IF(K116&lt;&gt;"",IF(G116=0,IF(I116=0,0,9.99),K116/G116),""),"")</f>
        <v>5.4509146097931997E-3</v>
      </c>
      <c r="N116" s="58" t="str">
        <f>TRIM(CONCATENATE(Table1[[#This Row],[Intake]]," ",Table1[[#This Row],[Batch Number]]))</f>
        <v>S-1/OS 154</v>
      </c>
      <c r="O116" s="3" t="str">
        <f>IF(VLOOKUP(Table1[[#This Row],[Intake Batch Combo]],Sheet2!A:B,2,FALSE)="","",VLOOKUP(Table1[[#This Row],[Intake Batch Combo]],Sheet2!A:B,2,FALSE))</f>
        <v>One Source Diagnostics Batch 154</v>
      </c>
      <c r="P116" s="115" t="s">
        <v>2379</v>
      </c>
      <c r="Q116" s="115" t="e">
        <v>#N/A</v>
      </c>
      <c r="R116" s="28"/>
      <c r="S116" s="28"/>
      <c r="T116" s="28"/>
      <c r="U116" s="28"/>
      <c r="V116" s="25"/>
    </row>
    <row r="117" spans="1:22">
      <c r="A117" s="4" t="s">
        <v>1316</v>
      </c>
      <c r="B117" s="15">
        <v>154</v>
      </c>
      <c r="C117" s="15" t="s">
        <v>2001</v>
      </c>
      <c r="D117" s="30">
        <v>45359</v>
      </c>
      <c r="E117" s="10" t="s">
        <v>1</v>
      </c>
      <c r="F117" s="14">
        <v>1695</v>
      </c>
      <c r="G117" s="14">
        <v>375.57</v>
      </c>
      <c r="H117" s="30">
        <v>45861</v>
      </c>
      <c r="I117" s="119">
        <v>542.49689999999998</v>
      </c>
      <c r="J117" s="15">
        <f>IF(M117="",IF(AND(H117&lt;&gt; "",D117&lt;&gt;""),IF(H117&gt;=D117,H117-D117,0),""),"")</f>
        <v>502</v>
      </c>
      <c r="K117" s="20">
        <f>IF(M117="",IF(I117&lt;&gt;"",I117-G117,""),"")</f>
        <v>166.92689999999999</v>
      </c>
      <c r="L117" s="25">
        <f>IF(M117="",IF(K117&lt;&gt;"",IF(G117=0,IF(I117=0,0,9.99),K117/G117),""),"")</f>
        <v>0.44446281651889125</v>
      </c>
      <c r="N117" s="58" t="str">
        <f>TRIM(CONCATENATE(Table1[[#This Row],[Intake]]," ",Table1[[#This Row],[Batch Number]]))</f>
        <v>S-1/OS 154</v>
      </c>
      <c r="O117" s="3" t="str">
        <f>IF(VLOOKUP(Table1[[#This Row],[Intake Batch Combo]],Sheet2!A:B,2,FALSE)="","",VLOOKUP(Table1[[#This Row],[Intake Batch Combo]],Sheet2!A:B,2,FALSE))</f>
        <v>One Source Diagnostics Batch 154</v>
      </c>
      <c r="P117" s="115" t="s">
        <v>2379</v>
      </c>
      <c r="Q117" s="115" t="e">
        <v>#N/A</v>
      </c>
      <c r="R117" s="28"/>
      <c r="S117" s="28"/>
      <c r="T117" s="28"/>
      <c r="U117" s="28"/>
      <c r="V117" s="25"/>
    </row>
    <row r="118" spans="1:22">
      <c r="A118" s="4" t="s">
        <v>1316</v>
      </c>
      <c r="B118" s="15">
        <v>154</v>
      </c>
      <c r="C118" s="15" t="s">
        <v>2001</v>
      </c>
      <c r="D118" s="30">
        <v>45359</v>
      </c>
      <c r="E118" s="10" t="s">
        <v>1</v>
      </c>
      <c r="F118" s="14">
        <v>1695</v>
      </c>
      <c r="G118" s="14">
        <v>375.57</v>
      </c>
      <c r="H118" s="30">
        <v>45861</v>
      </c>
      <c r="I118" s="119">
        <v>542.49689999999998</v>
      </c>
      <c r="J118" s="15">
        <f>IF(M118="",IF(AND(H118&lt;&gt; "",D118&lt;&gt;""),IF(H118&gt;=D118,H118-D118,0),""),"")</f>
        <v>502</v>
      </c>
      <c r="K118" s="20">
        <f>IF(M118="",IF(I118&lt;&gt;"",I118-G118,""),"")</f>
        <v>166.92689999999999</v>
      </c>
      <c r="L118" s="25">
        <f>IF(M118="",IF(K118&lt;&gt;"",IF(G118=0,IF(I118=0,0,9.99),K118/G118),""),"")</f>
        <v>0.44446281651889125</v>
      </c>
      <c r="N118" s="58" t="str">
        <f>TRIM(CONCATENATE(Table1[[#This Row],[Intake]]," ",Table1[[#This Row],[Batch Number]]))</f>
        <v>S-1/OS 154</v>
      </c>
      <c r="O118" s="3" t="str">
        <f>IF(VLOOKUP(Table1[[#This Row],[Intake Batch Combo]],Sheet2!A:B,2,FALSE)="","",VLOOKUP(Table1[[#This Row],[Intake Batch Combo]],Sheet2!A:B,2,FALSE))</f>
        <v>One Source Diagnostics Batch 154</v>
      </c>
      <c r="P118" s="115" t="s">
        <v>2379</v>
      </c>
      <c r="Q118" s="115" t="e">
        <v>#N/A</v>
      </c>
      <c r="R118" s="28"/>
      <c r="S118" s="28"/>
      <c r="T118" s="28"/>
      <c r="U118" s="28"/>
      <c r="V118" s="25"/>
    </row>
    <row r="119" spans="1:22">
      <c r="A119" s="4" t="s">
        <v>1316</v>
      </c>
      <c r="B119" s="15">
        <v>154</v>
      </c>
      <c r="C119" s="15" t="s">
        <v>2001</v>
      </c>
      <c r="D119" s="30">
        <v>45359</v>
      </c>
      <c r="E119" s="10" t="s">
        <v>1</v>
      </c>
      <c r="F119" s="14">
        <v>1695</v>
      </c>
      <c r="G119" s="14">
        <v>375.57</v>
      </c>
      <c r="H119" s="30">
        <v>45861</v>
      </c>
      <c r="I119" s="119">
        <v>542.49689999999998</v>
      </c>
      <c r="J119" s="15">
        <f>IF(M119="",IF(AND(H119&lt;&gt; "",D119&lt;&gt;""),IF(H119&gt;=D119,H119-D119,0),""),"")</f>
        <v>502</v>
      </c>
      <c r="K119" s="20">
        <f>IF(M119="",IF(I119&lt;&gt;"",I119-G119,""),"")</f>
        <v>166.92689999999999</v>
      </c>
      <c r="L119" s="25">
        <f>IF(M119="",IF(K119&lt;&gt;"",IF(G119=0,IF(I119=0,0,9.99),K119/G119),""),"")</f>
        <v>0.44446281651889125</v>
      </c>
      <c r="N119" s="58" t="str">
        <f>TRIM(CONCATENATE(Table1[[#This Row],[Intake]]," ",Table1[[#This Row],[Batch Number]]))</f>
        <v>S-1/OS 154</v>
      </c>
      <c r="O119" s="3" t="str">
        <f>IF(VLOOKUP(Table1[[#This Row],[Intake Batch Combo]],Sheet2!A:B,2,FALSE)="","",VLOOKUP(Table1[[#This Row],[Intake Batch Combo]],Sheet2!A:B,2,FALSE))</f>
        <v>One Source Diagnostics Batch 154</v>
      </c>
      <c r="P119" s="115" t="s">
        <v>2379</v>
      </c>
      <c r="Q119" s="115" t="e">
        <v>#N/A</v>
      </c>
      <c r="R119" s="28"/>
      <c r="S119" s="28"/>
      <c r="T119" s="28"/>
      <c r="U119" s="28"/>
      <c r="V119" s="25"/>
    </row>
    <row r="120" spans="1:22">
      <c r="A120" s="4" t="s">
        <v>1316</v>
      </c>
      <c r="B120" s="15">
        <v>154</v>
      </c>
      <c r="C120" s="15" t="s">
        <v>2283</v>
      </c>
      <c r="D120" s="30">
        <v>45359</v>
      </c>
      <c r="E120" s="10" t="s">
        <v>1</v>
      </c>
      <c r="F120" s="14">
        <v>1695</v>
      </c>
      <c r="G120" s="14">
        <v>477.48750000000001</v>
      </c>
      <c r="H120" s="30">
        <v>45861</v>
      </c>
      <c r="I120" s="119">
        <v>393.0831</v>
      </c>
      <c r="J120" s="15">
        <f>IF(M120="",IF(AND(H120&lt;&gt; "",D120&lt;&gt;""),IF(H120&gt;=D120,H120-D120,0),""),"")</f>
        <v>502</v>
      </c>
      <c r="K120" s="20">
        <f>IF(M120="",IF(I120&lt;&gt;"",I120-G120,""),"")</f>
        <v>-84.40440000000001</v>
      </c>
      <c r="L120" s="25">
        <f>IF(M120="",IF(K120&lt;&gt;"",IF(G120=0,IF(I120=0,0,9.99),K120/G120),""),"")</f>
        <v>-0.17676776878975892</v>
      </c>
      <c r="N120" s="58" t="str">
        <f>TRIM(CONCATENATE(Table1[[#This Row],[Intake]]," ",Table1[[#This Row],[Batch Number]]))</f>
        <v>S-1/OS 154</v>
      </c>
      <c r="O120" s="3" t="str">
        <f>IF(VLOOKUP(Table1[[#This Row],[Intake Batch Combo]],Sheet2!A:B,2,FALSE)="","",VLOOKUP(Table1[[#This Row],[Intake Batch Combo]],Sheet2!A:B,2,FALSE))</f>
        <v>One Source Diagnostics Batch 154</v>
      </c>
      <c r="P120" s="115" t="s">
        <v>2379</v>
      </c>
      <c r="Q120" s="115" t="e">
        <v>#N/A</v>
      </c>
      <c r="R120" s="28"/>
      <c r="S120" s="28"/>
      <c r="T120" s="28"/>
      <c r="U120" s="28"/>
      <c r="V120" s="25"/>
    </row>
    <row r="121" spans="1:22">
      <c r="A121" s="4" t="s">
        <v>2395</v>
      </c>
      <c r="B121" s="15">
        <v>15.2</v>
      </c>
      <c r="C121" s="15"/>
      <c r="D121" s="30">
        <v>45021</v>
      </c>
      <c r="E121" s="10" t="s">
        <v>1</v>
      </c>
      <c r="F121" s="14">
        <v>2300</v>
      </c>
      <c r="G121" s="14">
        <v>432.04350000000113</v>
      </c>
      <c r="H121" s="30">
        <v>45856</v>
      </c>
      <c r="I121" s="119">
        <v>558</v>
      </c>
      <c r="J121" s="15">
        <f>IF(M121="",IF(AND(H121&lt;&gt; "",D121&lt;&gt;""),IF(H121&gt;=D121,H121-D121,0),""),"")</f>
        <v>835</v>
      </c>
      <c r="K121" s="20">
        <f>IF(M121="",IF(I121&lt;&gt;"",I121-G121,""),"")</f>
        <v>125.95649999999887</v>
      </c>
      <c r="L121" s="25">
        <f>IF(M121="",IF(K121&lt;&gt;"",IF(G121=0,IF(I121=0,0,9.99),K121/G121),""),"")</f>
        <v>0.29153661610462495</v>
      </c>
      <c r="N121" s="58" t="str">
        <f>TRIM(CONCATENATE(Table1[[#This Row],[Intake]]," ",Table1[[#This Row],[Batch Number]]))</f>
        <v>S-1/SCI 15.2</v>
      </c>
      <c r="O121" s="3" t="str">
        <f>IF(VLOOKUP(Table1[[#This Row],[Intake Batch Combo]],Sheet2!A:B,2,FALSE)="","",VLOOKUP(Table1[[#This Row],[Intake Batch Combo]],Sheet2!A:B,2,FALSE))</f>
        <v>SoCal Imaging Batch 15.2</v>
      </c>
      <c r="P121" s="115" t="e">
        <v>#N/A</v>
      </c>
      <c r="Q121" s="115" t="e">
        <v>#N/A</v>
      </c>
      <c r="R121" s="28"/>
      <c r="S121" s="28"/>
      <c r="T121" s="28"/>
      <c r="U121" s="28"/>
      <c r="V121" s="25"/>
    </row>
    <row r="122" spans="1:22">
      <c r="A122" s="4" t="s">
        <v>1316</v>
      </c>
      <c r="B122" s="15">
        <v>118</v>
      </c>
      <c r="C122" s="64" t="s">
        <v>1420</v>
      </c>
      <c r="D122" s="30">
        <v>44897</v>
      </c>
      <c r="E122" s="60" t="s">
        <v>0</v>
      </c>
      <c r="F122" s="14">
        <v>250</v>
      </c>
      <c r="G122" s="14">
        <v>59.729150737175019</v>
      </c>
      <c r="H122" s="30">
        <v>45854</v>
      </c>
      <c r="I122" s="119">
        <v>402.99689999999998</v>
      </c>
      <c r="J122" s="15">
        <f>IF(M122="",IF(AND(H122&lt;&gt; "",D122&lt;&gt;""),IF(H122&gt;=D122,H122-D122,0),""),"")</f>
        <v>957</v>
      </c>
      <c r="K122" s="20">
        <f>IF(M122="",IF(I122&lt;&gt;"",I122-G122,""),"")</f>
        <v>343.26774926282496</v>
      </c>
      <c r="L122" s="25">
        <f>IF(M122="",IF(K122&lt;&gt;"",IF(G122=0,IF(I122=0,0,9.99),K122/G122),""),"")</f>
        <v>5.7470723260958314</v>
      </c>
      <c r="N122" s="58" t="str">
        <f>TRIM(CONCATENATE(Table1[[#This Row],[Intake]]," ",Table1[[#This Row],[Batch Number]]))</f>
        <v>S-1/OS 118</v>
      </c>
      <c r="O122" s="3" t="str">
        <f>IF(VLOOKUP(Table1[[#This Row],[Intake Batch Combo]],Sheet2!A:B,2,FALSE)="","",VLOOKUP(Table1[[#This Row],[Intake Batch Combo]],Sheet2!A:B,2,FALSE))</f>
        <v>One Source Diagnostics Buy 118</v>
      </c>
      <c r="P122" s="115" t="s">
        <v>2383</v>
      </c>
      <c r="Q122" s="115" t="e">
        <v>#N/A</v>
      </c>
      <c r="R122" s="28"/>
      <c r="S122" s="28"/>
      <c r="T122" s="28"/>
      <c r="U122" s="28"/>
      <c r="V122" s="25"/>
    </row>
    <row r="123" spans="1:22">
      <c r="A123" s="4" t="s">
        <v>1316</v>
      </c>
      <c r="B123" s="15">
        <v>118</v>
      </c>
      <c r="C123" s="64" t="s">
        <v>1420</v>
      </c>
      <c r="D123" s="30">
        <v>44897</v>
      </c>
      <c r="E123" s="60" t="s">
        <v>0</v>
      </c>
      <c r="F123" s="14">
        <v>250</v>
      </c>
      <c r="G123" s="14">
        <v>59.729150737175019</v>
      </c>
      <c r="H123" s="30">
        <v>45854</v>
      </c>
      <c r="I123" s="119">
        <v>402.99689999999998</v>
      </c>
      <c r="J123" s="15">
        <f>IF(M123="",IF(AND(H123&lt;&gt; "",D123&lt;&gt;""),IF(H123&gt;=D123,H123-D123,0),""),"")</f>
        <v>957</v>
      </c>
      <c r="K123" s="20">
        <f>IF(M123="",IF(I123&lt;&gt;"",I123-G123,""),"")</f>
        <v>343.26774926282496</v>
      </c>
      <c r="L123" s="25">
        <f>IF(M123="",IF(K123&lt;&gt;"",IF(G123=0,IF(I123=0,0,9.99),K123/G123),""),"")</f>
        <v>5.7470723260958314</v>
      </c>
      <c r="N123" s="58" t="str">
        <f>TRIM(CONCATENATE(Table1[[#This Row],[Intake]]," ",Table1[[#This Row],[Batch Number]]))</f>
        <v>S-1/OS 118</v>
      </c>
      <c r="O123" s="3" t="str">
        <f>IF(VLOOKUP(Table1[[#This Row],[Intake Batch Combo]],Sheet2!A:B,2,FALSE)="","",VLOOKUP(Table1[[#This Row],[Intake Batch Combo]],Sheet2!A:B,2,FALSE))</f>
        <v>One Source Diagnostics Buy 118</v>
      </c>
      <c r="P123" s="115" t="s">
        <v>2383</v>
      </c>
      <c r="Q123" s="115" t="e">
        <v>#N/A</v>
      </c>
      <c r="R123" s="28"/>
      <c r="S123" s="28"/>
      <c r="T123" s="28"/>
      <c r="U123" s="28"/>
      <c r="V123" s="25"/>
    </row>
    <row r="124" spans="1:22">
      <c r="A124" s="4" t="s">
        <v>1316</v>
      </c>
      <c r="B124" s="15">
        <v>154</v>
      </c>
      <c r="C124" s="15" t="s">
        <v>2363</v>
      </c>
      <c r="D124" s="30">
        <v>45359</v>
      </c>
      <c r="E124" s="10" t="s">
        <v>1</v>
      </c>
      <c r="F124" s="14">
        <v>1695</v>
      </c>
      <c r="G124" s="14">
        <v>375.57</v>
      </c>
      <c r="H124" s="30">
        <v>45854</v>
      </c>
      <c r="I124" s="119">
        <v>302.25</v>
      </c>
      <c r="J124" s="15">
        <f>IF(M124="",IF(AND(H124&lt;&gt; "",D124&lt;&gt;""),IF(H124&gt;=D124,H124-D124,0),""),"")</f>
        <v>495</v>
      </c>
      <c r="K124" s="20">
        <f>IF(M124="",IF(I124&lt;&gt;"",I124-G124,""),"")</f>
        <v>-73.319999999999993</v>
      </c>
      <c r="L124" s="25">
        <f>IF(M124="",IF(K124&lt;&gt;"",IF(G124=0,IF(I124=0,0,9.99),K124/G124),""),"")</f>
        <v>-0.19522326064382137</v>
      </c>
      <c r="N124" s="58" t="str">
        <f>TRIM(CONCATENATE(Table1[[#This Row],[Intake]]," ",Table1[[#This Row],[Batch Number]]))</f>
        <v>S-1/OS 154</v>
      </c>
      <c r="O124" s="3" t="str">
        <f>IF(VLOOKUP(Table1[[#This Row],[Intake Batch Combo]],Sheet2!A:B,2,FALSE)="","",VLOOKUP(Table1[[#This Row],[Intake Batch Combo]],Sheet2!A:B,2,FALSE))</f>
        <v>One Source Diagnostics Batch 154</v>
      </c>
      <c r="P124" s="115" t="s">
        <v>2379</v>
      </c>
      <c r="Q124" s="115" t="e">
        <v>#N/A</v>
      </c>
      <c r="R124" s="28"/>
      <c r="S124" s="28"/>
      <c r="T124" s="28"/>
      <c r="U124" s="28"/>
      <c r="V124" s="25"/>
    </row>
    <row r="125" spans="1:22">
      <c r="A125" s="4" t="s">
        <v>1316</v>
      </c>
      <c r="B125" s="15">
        <v>154</v>
      </c>
      <c r="C125" s="15" t="s">
        <v>2363</v>
      </c>
      <c r="D125" s="30">
        <v>45359</v>
      </c>
      <c r="E125" s="10" t="s">
        <v>1</v>
      </c>
      <c r="F125" s="14">
        <v>1695</v>
      </c>
      <c r="G125" s="14">
        <v>375.57</v>
      </c>
      <c r="H125" s="30">
        <v>45854</v>
      </c>
      <c r="I125" s="119">
        <v>302.25</v>
      </c>
      <c r="J125" s="15">
        <f>IF(M125="",IF(AND(H125&lt;&gt; "",D125&lt;&gt;""),IF(H125&gt;=D125,H125-D125,0),""),"")</f>
        <v>495</v>
      </c>
      <c r="K125" s="20">
        <f>IF(M125="",IF(I125&lt;&gt;"",I125-G125,""),"")</f>
        <v>-73.319999999999993</v>
      </c>
      <c r="L125" s="25">
        <f>IF(M125="",IF(K125&lt;&gt;"",IF(G125=0,IF(I125=0,0,9.99),K125/G125),""),"")</f>
        <v>-0.19522326064382137</v>
      </c>
      <c r="N125" s="58" t="str">
        <f>TRIM(CONCATENATE(Table1[[#This Row],[Intake]]," ",Table1[[#This Row],[Batch Number]]))</f>
        <v>S-1/OS 154</v>
      </c>
      <c r="O125" s="3" t="str">
        <f>IF(VLOOKUP(Table1[[#This Row],[Intake Batch Combo]],Sheet2!A:B,2,FALSE)="","",VLOOKUP(Table1[[#This Row],[Intake Batch Combo]],Sheet2!A:B,2,FALSE))</f>
        <v>One Source Diagnostics Batch 154</v>
      </c>
      <c r="P125" s="115" t="s">
        <v>2379</v>
      </c>
      <c r="Q125" s="115" t="e">
        <v>#N/A</v>
      </c>
      <c r="R125" s="28"/>
      <c r="S125" s="28"/>
      <c r="T125" s="28"/>
      <c r="U125" s="28"/>
      <c r="V125" s="25"/>
    </row>
    <row r="126" spans="1:22">
      <c r="A126" s="4" t="s">
        <v>1316</v>
      </c>
      <c r="B126" s="15">
        <v>118</v>
      </c>
      <c r="C126" s="64" t="s">
        <v>1291</v>
      </c>
      <c r="D126" s="30">
        <v>44897</v>
      </c>
      <c r="E126" s="60" t="s">
        <v>1</v>
      </c>
      <c r="F126" s="14">
        <v>1695</v>
      </c>
      <c r="G126" s="14">
        <v>404.96364199804663</v>
      </c>
      <c r="H126" s="30">
        <v>45854</v>
      </c>
      <c r="I126" s="119">
        <v>558</v>
      </c>
      <c r="J126" s="15">
        <f>IF(M126="",IF(AND(H126&lt;&gt; "",D126&lt;&gt;""),IF(H126&gt;=D126,H126-D126,0),""),"")</f>
        <v>957</v>
      </c>
      <c r="K126" s="20">
        <f>IF(M126="",IF(I126&lt;&gt;"",I126-G126,""),"")</f>
        <v>153.03635800195337</v>
      </c>
      <c r="L126" s="25">
        <f>IF(M126="",IF(K126&lt;&gt;"",IF(G126=0,IF(I126=0,0,9.99),K126/G126),""),"")</f>
        <v>0.37790147591247603</v>
      </c>
      <c r="N126" s="58" t="str">
        <f>TRIM(CONCATENATE(Table1[[#This Row],[Intake]]," ",Table1[[#This Row],[Batch Number]]))</f>
        <v>S-1/OS 118</v>
      </c>
      <c r="O126" s="3" t="str">
        <f>IF(VLOOKUP(Table1[[#This Row],[Intake Batch Combo]],Sheet2!A:B,2,FALSE)="","",VLOOKUP(Table1[[#This Row],[Intake Batch Combo]],Sheet2!A:B,2,FALSE))</f>
        <v>One Source Diagnostics Buy 118</v>
      </c>
      <c r="P126" s="115" t="s">
        <v>2383</v>
      </c>
      <c r="Q126" s="115" t="e">
        <v>#N/A</v>
      </c>
      <c r="R126" s="28"/>
      <c r="S126" s="28"/>
      <c r="T126" s="28"/>
      <c r="U126" s="28"/>
      <c r="V126" s="25"/>
    </row>
    <row r="127" spans="1:22">
      <c r="A127" s="4" t="s">
        <v>384</v>
      </c>
      <c r="B127" s="15" t="s">
        <v>385</v>
      </c>
      <c r="C127" s="15">
        <v>1022532</v>
      </c>
      <c r="D127" s="30">
        <v>44579</v>
      </c>
      <c r="E127" s="10" t="s">
        <v>0</v>
      </c>
      <c r="F127" s="14">
        <v>750</v>
      </c>
      <c r="G127" s="14">
        <v>154.80000000000001</v>
      </c>
      <c r="H127" s="30">
        <v>45852</v>
      </c>
      <c r="I127" s="119">
        <v>256.13280000000003</v>
      </c>
      <c r="J127" s="15">
        <f>IF(M127="",IF(AND(H127&lt;&gt; "",D127&lt;&gt;""),IF(H127&gt;=D127,H127-D127,0),""),"")</f>
        <v>1273</v>
      </c>
      <c r="K127" s="20">
        <f>IF(M127="",IF(I127&lt;&gt;"",I127-G127,""),"")</f>
        <v>101.33280000000002</v>
      </c>
      <c r="L127" s="25">
        <f>IF(M127="",IF(K127&lt;&gt;"",IF(G127=0,IF(I127=0,0,9.99),K127/G127),""),"")</f>
        <v>0.65460465116279076</v>
      </c>
      <c r="N127" s="33" t="str">
        <f>TRIM(CONCATENATE(Table1[[#This Row],[Intake]]," ",Table1[[#This Row],[Batch Number]]))</f>
        <v>S-1/TRC 33a</v>
      </c>
      <c r="O127" s="35" t="str">
        <f>IF(VLOOKUP(Table1[[#This Row],[Intake Batch Combo]],Sheet2!A:B,2,FALSE)="","",VLOOKUP(Table1[[#This Row],[Intake Batch Combo]],Sheet2!A:B,2,FALSE))</f>
        <v>Texas Regional Center Batch 33a</v>
      </c>
      <c r="P127" s="116" t="e">
        <v>#N/A</v>
      </c>
      <c r="Q127" s="116" t="e">
        <v>#N/A</v>
      </c>
      <c r="R127" s="28"/>
      <c r="S127" s="28"/>
      <c r="T127" s="28"/>
      <c r="U127" s="28"/>
      <c r="V127" s="25"/>
    </row>
    <row r="128" spans="1:22">
      <c r="A128" s="4" t="s">
        <v>1316</v>
      </c>
      <c r="B128" s="15">
        <v>154</v>
      </c>
      <c r="C128" s="15" t="s">
        <v>2144</v>
      </c>
      <c r="D128" s="30">
        <v>45359</v>
      </c>
      <c r="E128" s="10" t="s">
        <v>1</v>
      </c>
      <c r="F128" s="14">
        <v>300</v>
      </c>
      <c r="G128" s="14">
        <v>0</v>
      </c>
      <c r="H128" s="30">
        <v>45847</v>
      </c>
      <c r="I128" s="119">
        <v>542.49689999999998</v>
      </c>
      <c r="J128" s="15">
        <f>IF(M128="",IF(AND(H128&lt;&gt; "",D128&lt;&gt;""),IF(H128&gt;=D128,H128-D128,0),""),"")</f>
        <v>488</v>
      </c>
      <c r="K128" s="20">
        <f>IF(M128="",IF(I128&lt;&gt;"",I128-G128,""),"")</f>
        <v>542.49689999999998</v>
      </c>
      <c r="L128" s="25">
        <f>IF(M128="",IF(K128&lt;&gt;"",IF(G128=0,IF(I128=0,0,9.99),K128/G128),""),"")</f>
        <v>9.99</v>
      </c>
      <c r="N128" s="58" t="str">
        <f>TRIM(CONCATENATE(Table1[[#This Row],[Intake]]," ",Table1[[#This Row],[Batch Number]]))</f>
        <v>S-1/OS 154</v>
      </c>
      <c r="O128" s="3" t="str">
        <f>IF(VLOOKUP(Table1[[#This Row],[Intake Batch Combo]],Sheet2!A:B,2,FALSE)="","",VLOOKUP(Table1[[#This Row],[Intake Batch Combo]],Sheet2!A:B,2,FALSE))</f>
        <v>One Source Diagnostics Batch 154</v>
      </c>
      <c r="P128" s="115" t="s">
        <v>2379</v>
      </c>
      <c r="Q128" s="115" t="e">
        <v>#N/A</v>
      </c>
      <c r="R128" s="28"/>
      <c r="S128" s="28"/>
      <c r="T128" s="28"/>
      <c r="U128" s="28"/>
      <c r="V128" s="25"/>
    </row>
    <row r="129" spans="1:22">
      <c r="A129" s="4" t="s">
        <v>1316</v>
      </c>
      <c r="B129" s="15">
        <v>154</v>
      </c>
      <c r="C129" s="15" t="s">
        <v>2144</v>
      </c>
      <c r="D129" s="30">
        <v>45359</v>
      </c>
      <c r="E129" s="10" t="s">
        <v>1</v>
      </c>
      <c r="F129" s="14">
        <v>300</v>
      </c>
      <c r="G129" s="14">
        <v>0</v>
      </c>
      <c r="H129" s="30">
        <v>45847</v>
      </c>
      <c r="I129" s="119">
        <v>542.49689999999998</v>
      </c>
      <c r="J129" s="15">
        <f>IF(M129="",IF(AND(H129&lt;&gt; "",D129&lt;&gt;""),IF(H129&gt;=D129,H129-D129,0),""),"")</f>
        <v>488</v>
      </c>
      <c r="K129" s="20">
        <f>IF(M129="",IF(I129&lt;&gt;"",I129-G129,""),"")</f>
        <v>542.49689999999998</v>
      </c>
      <c r="L129" s="25">
        <f>IF(M129="",IF(K129&lt;&gt;"",IF(G129=0,IF(I129=0,0,9.99),K129/G129),""),"")</f>
        <v>9.99</v>
      </c>
      <c r="N129" s="58" t="str">
        <f>TRIM(CONCATENATE(Table1[[#This Row],[Intake]]," ",Table1[[#This Row],[Batch Number]]))</f>
        <v>S-1/OS 154</v>
      </c>
      <c r="O129" s="3" t="str">
        <f>IF(VLOOKUP(Table1[[#This Row],[Intake Batch Combo]],Sheet2!A:B,2,FALSE)="","",VLOOKUP(Table1[[#This Row],[Intake Batch Combo]],Sheet2!A:B,2,FALSE))</f>
        <v>One Source Diagnostics Batch 154</v>
      </c>
      <c r="P129" s="115" t="s">
        <v>2379</v>
      </c>
      <c r="Q129" s="115" t="e">
        <v>#N/A</v>
      </c>
      <c r="R129" s="28"/>
      <c r="S129" s="28"/>
      <c r="T129" s="28"/>
      <c r="U129" s="28"/>
      <c r="V129" s="25"/>
    </row>
    <row r="130" spans="1:22">
      <c r="A130" s="4" t="s">
        <v>1316</v>
      </c>
      <c r="B130" s="15">
        <v>154</v>
      </c>
      <c r="C130" s="15" t="s">
        <v>2144</v>
      </c>
      <c r="D130" s="30">
        <v>45359</v>
      </c>
      <c r="E130" s="10" t="s">
        <v>1</v>
      </c>
      <c r="F130" s="14">
        <v>300</v>
      </c>
      <c r="G130" s="14">
        <v>0</v>
      </c>
      <c r="H130" s="30">
        <v>45847</v>
      </c>
      <c r="I130" s="119">
        <v>542.49689999999998</v>
      </c>
      <c r="J130" s="15">
        <f>IF(M130="",IF(AND(H130&lt;&gt; "",D130&lt;&gt;""),IF(H130&gt;=D130,H130-D130,0),""),"")</f>
        <v>488</v>
      </c>
      <c r="K130" s="20">
        <f>IF(M130="",IF(I130&lt;&gt;"",I130-G130,""),"")</f>
        <v>542.49689999999998</v>
      </c>
      <c r="L130" s="25">
        <f>IF(M130="",IF(K130&lt;&gt;"",IF(G130=0,IF(I130=0,0,9.99),K130/G130),""),"")</f>
        <v>9.99</v>
      </c>
      <c r="N130" s="58" t="str">
        <f>TRIM(CONCATENATE(Table1[[#This Row],[Intake]]," ",Table1[[#This Row],[Batch Number]]))</f>
        <v>S-1/OS 154</v>
      </c>
      <c r="O130" s="3" t="str">
        <f>IF(VLOOKUP(Table1[[#This Row],[Intake Batch Combo]],Sheet2!A:B,2,FALSE)="","",VLOOKUP(Table1[[#This Row],[Intake Batch Combo]],Sheet2!A:B,2,FALSE))</f>
        <v>One Source Diagnostics Batch 154</v>
      </c>
      <c r="P130" s="115" t="s">
        <v>2379</v>
      </c>
      <c r="Q130" s="115" t="e">
        <v>#N/A</v>
      </c>
      <c r="R130" s="28"/>
      <c r="S130" s="28"/>
      <c r="T130" s="28"/>
      <c r="U130" s="28"/>
      <c r="V130" s="25"/>
    </row>
    <row r="131" spans="1:22">
      <c r="A131" s="4" t="s">
        <v>1316</v>
      </c>
      <c r="B131" s="15">
        <v>154</v>
      </c>
      <c r="C131" s="107" t="s">
        <v>2144</v>
      </c>
      <c r="D131" s="30">
        <v>45359</v>
      </c>
      <c r="E131" s="10" t="s">
        <v>1</v>
      </c>
      <c r="F131" s="14">
        <v>300</v>
      </c>
      <c r="G131" s="14">
        <v>0</v>
      </c>
      <c r="H131" s="30">
        <v>45847</v>
      </c>
      <c r="I131" s="119">
        <v>542.49689999999998</v>
      </c>
      <c r="J131" s="15">
        <f>IF(M131="",IF(AND(H131&lt;&gt; "",D131&lt;&gt;""),IF(H131&gt;=D131,H131-D131,0),""),"")</f>
        <v>488</v>
      </c>
      <c r="K131" s="20">
        <f>IF(M131="",IF(I131&lt;&gt;"",I131-G131,""),"")</f>
        <v>542.49689999999998</v>
      </c>
      <c r="L131" s="25">
        <f>IF(M131="",IF(K131&lt;&gt;"",IF(G131=0,IF(I131=0,0,9.99),K131/G131),""),"")</f>
        <v>9.99</v>
      </c>
      <c r="N131" s="58" t="str">
        <f>TRIM(CONCATENATE(Table1[[#This Row],[Intake]]," ",Table1[[#This Row],[Batch Number]]))</f>
        <v>S-1/OS 154</v>
      </c>
      <c r="O131" s="3" t="str">
        <f>IF(VLOOKUP(Table1[[#This Row],[Intake Batch Combo]],Sheet2!A:B,2,FALSE)="","",VLOOKUP(Table1[[#This Row],[Intake Batch Combo]],Sheet2!A:B,2,FALSE))</f>
        <v>One Source Diagnostics Batch 154</v>
      </c>
      <c r="P131" s="115" t="s">
        <v>2379</v>
      </c>
      <c r="Q131" s="115" t="e">
        <v>#N/A</v>
      </c>
      <c r="R131" s="28"/>
      <c r="S131" s="28"/>
      <c r="T131" s="28"/>
      <c r="U131" s="28"/>
      <c r="V131" s="25"/>
    </row>
    <row r="132" spans="1:22">
      <c r="A132" s="4" t="s">
        <v>384</v>
      </c>
      <c r="B132" s="15" t="s">
        <v>385</v>
      </c>
      <c r="C132" s="15">
        <v>1021564</v>
      </c>
      <c r="D132" s="30">
        <v>44579</v>
      </c>
      <c r="E132" s="10" t="s">
        <v>0</v>
      </c>
      <c r="F132" s="14">
        <v>400</v>
      </c>
      <c r="G132" s="14">
        <v>82.56</v>
      </c>
      <c r="H132" s="30">
        <v>45847</v>
      </c>
      <c r="I132" s="119">
        <v>313.60000000000002</v>
      </c>
      <c r="J132" s="15">
        <f>IF(M132="",IF(AND(H132&lt;&gt; "",D132&lt;&gt;""),IF(H132&gt;=D132,H132-D132,0),""),"")</f>
        <v>1268</v>
      </c>
      <c r="K132" s="20">
        <f>IF(M132="",IF(I132&lt;&gt;"",I132-G132,""),"")</f>
        <v>231.04000000000002</v>
      </c>
      <c r="L132" s="25">
        <f>IF(M132="",IF(K132&lt;&gt;"",IF(G132=0,IF(I132=0,0,9.99),K132/G132),""),"")</f>
        <v>2.7984496124031009</v>
      </c>
      <c r="N132" s="33" t="str">
        <f>TRIM(CONCATENATE(Table1[[#This Row],[Intake]]," ",Table1[[#This Row],[Batch Number]]))</f>
        <v>S-1/TRC 33a</v>
      </c>
      <c r="O132" s="35" t="str">
        <f>IF(VLOOKUP(Table1[[#This Row],[Intake Batch Combo]],Sheet2!A:B,2,FALSE)="","",VLOOKUP(Table1[[#This Row],[Intake Batch Combo]],Sheet2!A:B,2,FALSE))</f>
        <v>Texas Regional Center Batch 33a</v>
      </c>
      <c r="P132" s="116" t="e">
        <v>#N/A</v>
      </c>
      <c r="Q132" s="116" t="e">
        <v>#N/A</v>
      </c>
      <c r="R132" s="28"/>
      <c r="S132" s="28"/>
      <c r="T132" s="28"/>
      <c r="U132" s="28"/>
      <c r="V132" s="25"/>
    </row>
    <row r="133" spans="1:22">
      <c r="A133" s="4" t="s">
        <v>1316</v>
      </c>
      <c r="B133" s="15">
        <v>154</v>
      </c>
      <c r="C133" s="15" t="s">
        <v>1941</v>
      </c>
      <c r="D133" s="30">
        <v>45359</v>
      </c>
      <c r="E133" s="10" t="s">
        <v>1</v>
      </c>
      <c r="F133" s="14">
        <v>1695</v>
      </c>
      <c r="G133" s="14">
        <v>375.57</v>
      </c>
      <c r="H133" s="30">
        <v>45847</v>
      </c>
      <c r="I133" s="119">
        <v>604.5</v>
      </c>
      <c r="J133" s="15">
        <f>IF(M133="",IF(AND(H133&lt;&gt; "",D133&lt;&gt;""),IF(H133&gt;=D133,H133-D133,0),""),"")</f>
        <v>488</v>
      </c>
      <c r="K133" s="20">
        <f>IF(M133="",IF(I133&lt;&gt;"",I133-G133,""),"")</f>
        <v>228.93</v>
      </c>
      <c r="L133" s="25">
        <f>IF(M133="",IF(K133&lt;&gt;"",IF(G133=0,IF(I133=0,0,9.99),K133/G133),""),"")</f>
        <v>0.60955347871235721</v>
      </c>
      <c r="N133" s="58" t="str">
        <f>TRIM(CONCATENATE(Table1[[#This Row],[Intake]]," ",Table1[[#This Row],[Batch Number]]))</f>
        <v>S-1/OS 154</v>
      </c>
      <c r="O133" s="3" t="str">
        <f>IF(VLOOKUP(Table1[[#This Row],[Intake Batch Combo]],Sheet2!A:B,2,FALSE)="","",VLOOKUP(Table1[[#This Row],[Intake Batch Combo]],Sheet2!A:B,2,FALSE))</f>
        <v>One Source Diagnostics Batch 154</v>
      </c>
      <c r="P133" s="115" t="s">
        <v>2379</v>
      </c>
      <c r="Q133" s="115" t="e">
        <v>#N/A</v>
      </c>
      <c r="R133" s="28"/>
      <c r="S133" s="28"/>
      <c r="T133" s="28"/>
      <c r="U133" s="28"/>
      <c r="V133" s="25"/>
    </row>
    <row r="134" spans="1:22">
      <c r="A134" s="4" t="s">
        <v>1316</v>
      </c>
      <c r="B134" s="15">
        <v>154</v>
      </c>
      <c r="C134" s="15" t="s">
        <v>1998</v>
      </c>
      <c r="D134" s="30">
        <v>45359</v>
      </c>
      <c r="E134" s="10" t="s">
        <v>1</v>
      </c>
      <c r="F134" s="14">
        <v>1695</v>
      </c>
      <c r="G134" s="14">
        <v>375.57</v>
      </c>
      <c r="H134" s="30">
        <v>45847</v>
      </c>
      <c r="I134" s="119">
        <v>433.06380000000001</v>
      </c>
      <c r="J134" s="15">
        <f>IF(M134="",IF(AND(H134&lt;&gt; "",D134&lt;&gt;""),IF(H134&gt;=D134,H134-D134,0),""),"")</f>
        <v>488</v>
      </c>
      <c r="K134" s="20">
        <f>IF(M134="",IF(I134&lt;&gt;"",I134-G134,""),"")</f>
        <v>57.493800000000022</v>
      </c>
      <c r="L134" s="25">
        <f>IF(M134="",IF(K134&lt;&gt;"",IF(G134=0,IF(I134=0,0,9.99),K134/G134),""),"")</f>
        <v>0.15308411214953277</v>
      </c>
      <c r="N134" s="58" t="str">
        <f>TRIM(CONCATENATE(Table1[[#This Row],[Intake]]," ",Table1[[#This Row],[Batch Number]]))</f>
        <v>S-1/OS 154</v>
      </c>
      <c r="O134" s="3" t="str">
        <f>IF(VLOOKUP(Table1[[#This Row],[Intake Batch Combo]],Sheet2!A:B,2,FALSE)="","",VLOOKUP(Table1[[#This Row],[Intake Batch Combo]],Sheet2!A:B,2,FALSE))</f>
        <v>One Source Diagnostics Batch 154</v>
      </c>
      <c r="P134" s="115" t="s">
        <v>2379</v>
      </c>
      <c r="Q134" s="115" t="e">
        <v>#N/A</v>
      </c>
      <c r="R134" s="28"/>
      <c r="S134" s="28"/>
      <c r="T134" s="28"/>
      <c r="U134" s="28"/>
      <c r="V134" s="25"/>
    </row>
    <row r="135" spans="1:22">
      <c r="A135" s="4" t="s">
        <v>1316</v>
      </c>
      <c r="B135" s="15">
        <v>154</v>
      </c>
      <c r="C135" s="15" t="s">
        <v>2106</v>
      </c>
      <c r="D135" s="30">
        <v>45359</v>
      </c>
      <c r="E135" s="10" t="s">
        <v>1</v>
      </c>
      <c r="F135" s="14">
        <v>1695</v>
      </c>
      <c r="G135" s="14">
        <v>375.57</v>
      </c>
      <c r="H135" s="30">
        <v>45847</v>
      </c>
      <c r="I135" s="119">
        <v>651</v>
      </c>
      <c r="J135" s="15">
        <f>IF(M135="",IF(AND(H135&lt;&gt; "",D135&lt;&gt;""),IF(H135&gt;=D135,H135-D135,0),""),"")</f>
        <v>488</v>
      </c>
      <c r="K135" s="20">
        <f>IF(M135="",IF(I135&lt;&gt;"",I135-G135,""),"")</f>
        <v>275.43</v>
      </c>
      <c r="L135" s="25">
        <f>IF(M135="",IF(K135&lt;&gt;"",IF(G135=0,IF(I135=0,0,9.99),K135/G135),""),"")</f>
        <v>0.7333652847671539</v>
      </c>
      <c r="N135" s="58" t="str">
        <f>TRIM(CONCATENATE(Table1[[#This Row],[Intake]]," ",Table1[[#This Row],[Batch Number]]))</f>
        <v>S-1/OS 154</v>
      </c>
      <c r="O135" s="3" t="str">
        <f>IF(VLOOKUP(Table1[[#This Row],[Intake Batch Combo]],Sheet2!A:B,2,FALSE)="","",VLOOKUP(Table1[[#This Row],[Intake Batch Combo]],Sheet2!A:B,2,FALSE))</f>
        <v>One Source Diagnostics Batch 154</v>
      </c>
      <c r="P135" s="115" t="s">
        <v>2379</v>
      </c>
      <c r="Q135" s="115" t="e">
        <v>#N/A</v>
      </c>
      <c r="R135" s="28"/>
      <c r="S135" s="28"/>
      <c r="T135" s="28"/>
      <c r="U135" s="28"/>
      <c r="V135" s="25"/>
    </row>
    <row r="136" spans="1:22">
      <c r="A136" s="4" t="s">
        <v>1316</v>
      </c>
      <c r="B136" s="15">
        <v>154</v>
      </c>
      <c r="C136" s="15" t="s">
        <v>2106</v>
      </c>
      <c r="D136" s="30">
        <v>45359</v>
      </c>
      <c r="E136" s="10" t="s">
        <v>1</v>
      </c>
      <c r="F136" s="14">
        <v>1695</v>
      </c>
      <c r="G136" s="14">
        <v>375.57</v>
      </c>
      <c r="H136" s="30">
        <v>45847</v>
      </c>
      <c r="I136" s="119">
        <v>651</v>
      </c>
      <c r="J136" s="15">
        <f>IF(M136="",IF(AND(H136&lt;&gt; "",D136&lt;&gt;""),IF(H136&gt;=D136,H136-D136,0),""),"")</f>
        <v>488</v>
      </c>
      <c r="K136" s="20">
        <f>IF(M136="",IF(I136&lt;&gt;"",I136-G136,""),"")</f>
        <v>275.43</v>
      </c>
      <c r="L136" s="25">
        <f>IF(M136="",IF(K136&lt;&gt;"",IF(G136=0,IF(I136=0,0,9.99),K136/G136),""),"")</f>
        <v>0.7333652847671539</v>
      </c>
      <c r="N136" s="58" t="str">
        <f>TRIM(CONCATENATE(Table1[[#This Row],[Intake]]," ",Table1[[#This Row],[Batch Number]]))</f>
        <v>S-1/OS 154</v>
      </c>
      <c r="O136" s="3" t="str">
        <f>IF(VLOOKUP(Table1[[#This Row],[Intake Batch Combo]],Sheet2!A:B,2,FALSE)="","",VLOOKUP(Table1[[#This Row],[Intake Batch Combo]],Sheet2!A:B,2,FALSE))</f>
        <v>One Source Diagnostics Batch 154</v>
      </c>
      <c r="P136" s="115" t="s">
        <v>2379</v>
      </c>
      <c r="Q136" s="115" t="e">
        <v>#N/A</v>
      </c>
      <c r="R136" s="28"/>
      <c r="S136" s="28"/>
      <c r="T136" s="28"/>
      <c r="U136" s="28"/>
      <c r="V136" s="25"/>
    </row>
    <row r="137" spans="1:22">
      <c r="A137" s="4" t="s">
        <v>1316</v>
      </c>
      <c r="B137" s="15">
        <v>154</v>
      </c>
      <c r="C137" s="15" t="s">
        <v>2106</v>
      </c>
      <c r="D137" s="30">
        <v>45359</v>
      </c>
      <c r="E137" s="10" t="s">
        <v>1</v>
      </c>
      <c r="F137" s="14">
        <v>1695</v>
      </c>
      <c r="G137" s="14">
        <v>375.57</v>
      </c>
      <c r="H137" s="30">
        <v>45847</v>
      </c>
      <c r="I137" s="119">
        <v>651</v>
      </c>
      <c r="J137" s="15">
        <f>IF(M137="",IF(AND(H137&lt;&gt; "",D137&lt;&gt;""),IF(H137&gt;=D137,H137-D137,0),""),"")</f>
        <v>488</v>
      </c>
      <c r="K137" s="20">
        <f>IF(M137="",IF(I137&lt;&gt;"",I137-G137,""),"")</f>
        <v>275.43</v>
      </c>
      <c r="L137" s="25">
        <f>IF(M137="",IF(K137&lt;&gt;"",IF(G137=0,IF(I137=0,0,9.99),K137/G137),""),"")</f>
        <v>0.7333652847671539</v>
      </c>
      <c r="N137" s="58" t="str">
        <f>TRIM(CONCATENATE(Table1[[#This Row],[Intake]]," ",Table1[[#This Row],[Batch Number]]))</f>
        <v>S-1/OS 154</v>
      </c>
      <c r="O137" s="3" t="str">
        <f>IF(VLOOKUP(Table1[[#This Row],[Intake Batch Combo]],Sheet2!A:B,2,FALSE)="","",VLOOKUP(Table1[[#This Row],[Intake Batch Combo]],Sheet2!A:B,2,FALSE))</f>
        <v>One Source Diagnostics Batch 154</v>
      </c>
      <c r="P137" s="115" t="s">
        <v>2379</v>
      </c>
      <c r="Q137" s="115" t="e">
        <v>#N/A</v>
      </c>
      <c r="R137" s="28"/>
      <c r="S137" s="28"/>
      <c r="T137" s="28"/>
      <c r="U137" s="28"/>
      <c r="V137" s="25"/>
    </row>
    <row r="138" spans="1:22">
      <c r="A138" s="4" t="s">
        <v>1316</v>
      </c>
      <c r="B138" s="15">
        <v>118</v>
      </c>
      <c r="C138" s="64" t="s">
        <v>1681</v>
      </c>
      <c r="D138" s="30">
        <v>44897</v>
      </c>
      <c r="E138" s="60" t="s">
        <v>1</v>
      </c>
      <c r="F138" s="14">
        <v>1695</v>
      </c>
      <c r="G138" s="14">
        <v>404.96364199804663</v>
      </c>
      <c r="H138" s="30">
        <v>45847</v>
      </c>
      <c r="I138" s="119">
        <v>558</v>
      </c>
      <c r="J138" s="15">
        <f>IF(M138="",IF(AND(H138&lt;&gt; "",D138&lt;&gt;""),IF(H138&gt;=D138,H138-D138,0),""),"")</f>
        <v>950</v>
      </c>
      <c r="K138" s="20">
        <f>IF(M138="",IF(I138&lt;&gt;"",I138-G138,""),"")</f>
        <v>153.03635800195337</v>
      </c>
      <c r="L138" s="25">
        <f>IF(M138="",IF(K138&lt;&gt;"",IF(G138=0,IF(I138=0,0,9.99),K138/G138),""),"")</f>
        <v>0.37790147591247603</v>
      </c>
      <c r="N138" s="58" t="str">
        <f>TRIM(CONCATENATE(Table1[[#This Row],[Intake]]," ",Table1[[#This Row],[Batch Number]]))</f>
        <v>S-1/OS 118</v>
      </c>
      <c r="O138" s="3" t="str">
        <f>IF(VLOOKUP(Table1[[#This Row],[Intake Batch Combo]],Sheet2!A:B,2,FALSE)="","",VLOOKUP(Table1[[#This Row],[Intake Batch Combo]],Sheet2!A:B,2,FALSE))</f>
        <v>One Source Diagnostics Buy 118</v>
      </c>
      <c r="P138" s="115" t="s">
        <v>2383</v>
      </c>
      <c r="Q138" s="115" t="e">
        <v>#N/A</v>
      </c>
      <c r="R138" s="28"/>
      <c r="S138" s="28"/>
      <c r="T138" s="28"/>
      <c r="U138" s="28"/>
      <c r="V138" s="25"/>
    </row>
    <row r="139" spans="1:22">
      <c r="A139" s="4" t="s">
        <v>1316</v>
      </c>
      <c r="B139" s="15">
        <v>118</v>
      </c>
      <c r="C139" s="64" t="s">
        <v>1681</v>
      </c>
      <c r="D139" s="30">
        <v>44897</v>
      </c>
      <c r="E139" s="60" t="s">
        <v>1</v>
      </c>
      <c r="F139" s="14">
        <v>1695</v>
      </c>
      <c r="G139" s="14">
        <v>404.96364199804663</v>
      </c>
      <c r="H139" s="30">
        <v>45847</v>
      </c>
      <c r="I139" s="119">
        <v>558</v>
      </c>
      <c r="J139" s="15">
        <f>IF(M139="",IF(AND(H139&lt;&gt; "",D139&lt;&gt;""),IF(H139&gt;=D139,H139-D139,0),""),"")</f>
        <v>950</v>
      </c>
      <c r="K139" s="20">
        <f>IF(M139="",IF(I139&lt;&gt;"",I139-G139,""),"")</f>
        <v>153.03635800195337</v>
      </c>
      <c r="L139" s="25">
        <f>IF(M139="",IF(K139&lt;&gt;"",IF(G139=0,IF(I139=0,0,9.99),K139/G139),""),"")</f>
        <v>0.37790147591247603</v>
      </c>
      <c r="N139" s="58" t="str">
        <f>TRIM(CONCATENATE(Table1[[#This Row],[Intake]]," ",Table1[[#This Row],[Batch Number]]))</f>
        <v>S-1/OS 118</v>
      </c>
      <c r="O139" s="3" t="str">
        <f>IF(VLOOKUP(Table1[[#This Row],[Intake Batch Combo]],Sheet2!A:B,2,FALSE)="","",VLOOKUP(Table1[[#This Row],[Intake Batch Combo]],Sheet2!A:B,2,FALSE))</f>
        <v>One Source Diagnostics Buy 118</v>
      </c>
      <c r="P139" s="115" t="s">
        <v>2383</v>
      </c>
      <c r="Q139" s="115" t="e">
        <v>#N/A</v>
      </c>
      <c r="R139" s="28"/>
      <c r="S139" s="28"/>
      <c r="T139" s="28"/>
      <c r="U139" s="28"/>
      <c r="V139" s="25"/>
    </row>
    <row r="140" spans="1:22">
      <c r="A140" s="4" t="s">
        <v>1316</v>
      </c>
      <c r="B140" s="15">
        <v>118</v>
      </c>
      <c r="C140" s="64" t="s">
        <v>1743</v>
      </c>
      <c r="D140" s="30">
        <v>44897</v>
      </c>
      <c r="E140" s="60" t="s">
        <v>1</v>
      </c>
      <c r="F140" s="14">
        <v>1695</v>
      </c>
      <c r="G140" s="14">
        <v>404.96364199804663</v>
      </c>
      <c r="H140" s="30">
        <v>45847</v>
      </c>
      <c r="I140" s="119">
        <v>558</v>
      </c>
      <c r="J140" s="15">
        <f>IF(M140="",IF(AND(H140&lt;&gt; "",D140&lt;&gt;""),IF(H140&gt;=D140,H140-D140,0),""),"")</f>
        <v>950</v>
      </c>
      <c r="K140" s="20">
        <f>IF(M140="",IF(I140&lt;&gt;"",I140-G140,""),"")</f>
        <v>153.03635800195337</v>
      </c>
      <c r="L140" s="25">
        <f>IF(M140="",IF(K140&lt;&gt;"",IF(G140=0,IF(I140=0,0,9.99),K140/G140),""),"")</f>
        <v>0.37790147591247603</v>
      </c>
      <c r="N140" s="58" t="str">
        <f>TRIM(CONCATENATE(Table1[[#This Row],[Intake]]," ",Table1[[#This Row],[Batch Number]]))</f>
        <v>S-1/OS 118</v>
      </c>
      <c r="O140" s="3" t="str">
        <f>IF(VLOOKUP(Table1[[#This Row],[Intake Batch Combo]],Sheet2!A:B,2,FALSE)="","",VLOOKUP(Table1[[#This Row],[Intake Batch Combo]],Sheet2!A:B,2,FALSE))</f>
        <v>One Source Diagnostics Buy 118</v>
      </c>
      <c r="P140" s="115" t="s">
        <v>2383</v>
      </c>
      <c r="Q140" s="115" t="e">
        <v>#N/A</v>
      </c>
      <c r="R140" s="28"/>
      <c r="S140" s="28"/>
      <c r="T140" s="28"/>
      <c r="U140" s="28"/>
      <c r="V140" s="25"/>
    </row>
    <row r="141" spans="1:22">
      <c r="A141" s="4" t="s">
        <v>1316</v>
      </c>
      <c r="B141" s="15">
        <v>118</v>
      </c>
      <c r="C141" s="64" t="s">
        <v>1743</v>
      </c>
      <c r="D141" s="30">
        <v>44897</v>
      </c>
      <c r="E141" s="60" t="s">
        <v>1</v>
      </c>
      <c r="F141" s="14">
        <v>1695</v>
      </c>
      <c r="G141" s="14">
        <v>404.96364199804663</v>
      </c>
      <c r="H141" s="30">
        <v>45847</v>
      </c>
      <c r="I141" s="119">
        <v>558</v>
      </c>
      <c r="J141" s="15">
        <f>IF(M141="",IF(AND(H141&lt;&gt; "",D141&lt;&gt;""),IF(H141&gt;=D141,H141-D141,0),""),"")</f>
        <v>950</v>
      </c>
      <c r="K141" s="20">
        <f>IF(M141="",IF(I141&lt;&gt;"",I141-G141,""),"")</f>
        <v>153.03635800195337</v>
      </c>
      <c r="L141" s="25">
        <f>IF(M141="",IF(K141&lt;&gt;"",IF(G141=0,IF(I141=0,0,9.99),K141/G141),""),"")</f>
        <v>0.37790147591247603</v>
      </c>
      <c r="N141" s="58" t="str">
        <f>TRIM(CONCATENATE(Table1[[#This Row],[Intake]]," ",Table1[[#This Row],[Batch Number]]))</f>
        <v>S-1/OS 118</v>
      </c>
      <c r="O141" s="3" t="str">
        <f>IF(VLOOKUP(Table1[[#This Row],[Intake Batch Combo]],Sheet2!A:B,2,FALSE)="","",VLOOKUP(Table1[[#This Row],[Intake Batch Combo]],Sheet2!A:B,2,FALSE))</f>
        <v>One Source Diagnostics Buy 118</v>
      </c>
      <c r="P141" s="115" t="s">
        <v>2383</v>
      </c>
      <c r="Q141" s="115" t="e">
        <v>#N/A</v>
      </c>
      <c r="R141" s="28"/>
      <c r="S141" s="28"/>
      <c r="T141" s="28"/>
      <c r="U141" s="28"/>
      <c r="V141" s="25"/>
    </row>
    <row r="142" spans="1:22">
      <c r="A142" s="4" t="s">
        <v>1316</v>
      </c>
      <c r="B142" s="15">
        <v>118</v>
      </c>
      <c r="C142" s="64" t="s">
        <v>1743</v>
      </c>
      <c r="D142" s="30">
        <v>44897</v>
      </c>
      <c r="E142" s="60" t="s">
        <v>1</v>
      </c>
      <c r="F142" s="14">
        <v>1695</v>
      </c>
      <c r="G142" s="14">
        <v>404.96364199804663</v>
      </c>
      <c r="H142" s="30">
        <v>45847</v>
      </c>
      <c r="I142" s="119">
        <v>558</v>
      </c>
      <c r="J142" s="15">
        <f>IF(M142="",IF(AND(H142&lt;&gt; "",D142&lt;&gt;""),IF(H142&gt;=D142,H142-D142,0),""),"")</f>
        <v>950</v>
      </c>
      <c r="K142" s="20">
        <f>IF(M142="",IF(I142&lt;&gt;"",I142-G142,""),"")</f>
        <v>153.03635800195337</v>
      </c>
      <c r="L142" s="25">
        <f>IF(M142="",IF(K142&lt;&gt;"",IF(G142=0,IF(I142=0,0,9.99),K142/G142),""),"")</f>
        <v>0.37790147591247603</v>
      </c>
      <c r="N142" s="58" t="str">
        <f>TRIM(CONCATENATE(Table1[[#This Row],[Intake]]," ",Table1[[#This Row],[Batch Number]]))</f>
        <v>S-1/OS 118</v>
      </c>
      <c r="O142" s="3" t="str">
        <f>IF(VLOOKUP(Table1[[#This Row],[Intake Batch Combo]],Sheet2!A:B,2,FALSE)="","",VLOOKUP(Table1[[#This Row],[Intake Batch Combo]],Sheet2!A:B,2,FALSE))</f>
        <v>One Source Diagnostics Buy 118</v>
      </c>
      <c r="P142" s="115" t="s">
        <v>2383</v>
      </c>
      <c r="Q142" s="115" t="e">
        <v>#N/A</v>
      </c>
      <c r="R142" s="28"/>
      <c r="S142" s="28"/>
      <c r="T142" s="28"/>
      <c r="U142" s="28"/>
      <c r="V142" s="25"/>
    </row>
    <row r="143" spans="1:22">
      <c r="A143" s="4" t="s">
        <v>1316</v>
      </c>
      <c r="B143" s="15">
        <v>154</v>
      </c>
      <c r="C143" s="107" t="s">
        <v>2144</v>
      </c>
      <c r="D143" s="30">
        <v>45359</v>
      </c>
      <c r="E143" s="10" t="s">
        <v>1</v>
      </c>
      <c r="F143" s="14">
        <v>1695</v>
      </c>
      <c r="G143" s="14">
        <v>477.48750000000001</v>
      </c>
      <c r="H143" s="30">
        <v>45847</v>
      </c>
      <c r="I143" s="119">
        <v>542.49689999999998</v>
      </c>
      <c r="J143" s="15">
        <f>IF(M143="",IF(AND(H143&lt;&gt; "",D143&lt;&gt;""),IF(H143&gt;=D143,H143-D143,0),""),"")</f>
        <v>488</v>
      </c>
      <c r="K143" s="20">
        <f>IF(M143="",IF(I143&lt;&gt;"",I143-G143,""),"")</f>
        <v>65.009399999999971</v>
      </c>
      <c r="L143" s="25">
        <f>IF(M143="",IF(K143&lt;&gt;"",IF(G143=0,IF(I143=0,0,9.99),K143/G143),""),"")</f>
        <v>0.13614890442158165</v>
      </c>
      <c r="N143" s="58" t="str">
        <f>TRIM(CONCATENATE(Table1[[#This Row],[Intake]]," ",Table1[[#This Row],[Batch Number]]))</f>
        <v>S-1/OS 154</v>
      </c>
      <c r="O143" s="3" t="str">
        <f>IF(VLOOKUP(Table1[[#This Row],[Intake Batch Combo]],Sheet2!A:B,2,FALSE)="","",VLOOKUP(Table1[[#This Row],[Intake Batch Combo]],Sheet2!A:B,2,FALSE))</f>
        <v>One Source Diagnostics Batch 154</v>
      </c>
      <c r="P143" s="115" t="s">
        <v>2379</v>
      </c>
      <c r="Q143" s="115" t="e">
        <v>#N/A</v>
      </c>
      <c r="R143" s="28"/>
      <c r="S143" s="28"/>
      <c r="T143" s="28"/>
      <c r="U143" s="28"/>
      <c r="V143" s="25"/>
    </row>
    <row r="144" spans="1:22">
      <c r="A144" s="4" t="s">
        <v>1316</v>
      </c>
      <c r="B144" s="15">
        <v>154</v>
      </c>
      <c r="C144" s="107" t="s">
        <v>2144</v>
      </c>
      <c r="D144" s="30">
        <v>45359</v>
      </c>
      <c r="E144" s="10" t="s">
        <v>1</v>
      </c>
      <c r="F144" s="14">
        <v>1695</v>
      </c>
      <c r="G144" s="14">
        <v>477.48750000000001</v>
      </c>
      <c r="H144" s="30">
        <v>45847</v>
      </c>
      <c r="I144" s="119">
        <v>542.49689999999998</v>
      </c>
      <c r="J144" s="15">
        <f>IF(M144="",IF(AND(H144&lt;&gt; "",D144&lt;&gt;""),IF(H144&gt;=D144,H144-D144,0),""),"")</f>
        <v>488</v>
      </c>
      <c r="K144" s="20">
        <f>IF(M144="",IF(I144&lt;&gt;"",I144-G144,""),"")</f>
        <v>65.009399999999971</v>
      </c>
      <c r="L144" s="25">
        <f>IF(M144="",IF(K144&lt;&gt;"",IF(G144=0,IF(I144=0,0,9.99),K144/G144),""),"")</f>
        <v>0.13614890442158165</v>
      </c>
      <c r="N144" s="58" t="str">
        <f>TRIM(CONCATENATE(Table1[[#This Row],[Intake]]," ",Table1[[#This Row],[Batch Number]]))</f>
        <v>S-1/OS 154</v>
      </c>
      <c r="O144" s="3" t="str">
        <f>IF(VLOOKUP(Table1[[#This Row],[Intake Batch Combo]],Sheet2!A:B,2,FALSE)="","",VLOOKUP(Table1[[#This Row],[Intake Batch Combo]],Sheet2!A:B,2,FALSE))</f>
        <v>One Source Diagnostics Batch 154</v>
      </c>
      <c r="P144" s="115" t="s">
        <v>2379</v>
      </c>
      <c r="Q144" s="115" t="e">
        <v>#N/A</v>
      </c>
      <c r="R144" s="28"/>
      <c r="S144" s="28"/>
      <c r="T144" s="28"/>
      <c r="U144" s="28"/>
      <c r="V144" s="25"/>
    </row>
    <row r="145" spans="1:22">
      <c r="A145" s="4" t="s">
        <v>1316</v>
      </c>
      <c r="B145" s="15">
        <v>154</v>
      </c>
      <c r="C145" s="15" t="s">
        <v>2254</v>
      </c>
      <c r="D145" s="30">
        <v>45359</v>
      </c>
      <c r="E145" s="10" t="s">
        <v>1</v>
      </c>
      <c r="F145" s="14">
        <v>1695</v>
      </c>
      <c r="G145" s="14">
        <v>375.57</v>
      </c>
      <c r="H145" s="30">
        <v>45840</v>
      </c>
      <c r="I145" s="119">
        <v>558</v>
      </c>
      <c r="J145" s="15">
        <f>IF(M145="",IF(AND(H145&lt;&gt; "",D145&lt;&gt;""),IF(H145&gt;=D145,H145-D145,0),""),"")</f>
        <v>481</v>
      </c>
      <c r="K145" s="20">
        <f>IF(M145="",IF(I145&lt;&gt;"",I145-G145,""),"")</f>
        <v>182.43</v>
      </c>
      <c r="L145" s="25">
        <f>IF(M145="",IF(K145&lt;&gt;"",IF(G145=0,IF(I145=0,0,9.99),K145/G145),""),"")</f>
        <v>0.48574167265756052</v>
      </c>
      <c r="N145" s="58" t="str">
        <f>TRIM(CONCATENATE(Table1[[#This Row],[Intake]]," ",Table1[[#This Row],[Batch Number]]))</f>
        <v>S-1/OS 154</v>
      </c>
      <c r="O145" s="3" t="str">
        <f>IF(VLOOKUP(Table1[[#This Row],[Intake Batch Combo]],Sheet2!A:B,2,FALSE)="","",VLOOKUP(Table1[[#This Row],[Intake Batch Combo]],Sheet2!A:B,2,FALSE))</f>
        <v>One Source Diagnostics Batch 154</v>
      </c>
      <c r="P145" s="115" t="s">
        <v>2379</v>
      </c>
      <c r="Q145" s="115" t="e">
        <v>#N/A</v>
      </c>
      <c r="R145" s="28"/>
      <c r="S145" s="28"/>
      <c r="T145" s="28"/>
      <c r="U145" s="28"/>
      <c r="V145" s="25"/>
    </row>
    <row r="146" spans="1:22">
      <c r="A146" s="4" t="s">
        <v>1316</v>
      </c>
      <c r="B146" s="15">
        <v>154</v>
      </c>
      <c r="C146" s="15" t="s">
        <v>2254</v>
      </c>
      <c r="D146" s="30">
        <v>45359</v>
      </c>
      <c r="E146" s="10" t="s">
        <v>1</v>
      </c>
      <c r="F146" s="14">
        <v>1695</v>
      </c>
      <c r="G146" s="14">
        <v>375.57</v>
      </c>
      <c r="H146" s="30">
        <v>45840</v>
      </c>
      <c r="I146" s="119">
        <v>558</v>
      </c>
      <c r="J146" s="15">
        <f>IF(M146="",IF(AND(H146&lt;&gt; "",D146&lt;&gt;""),IF(H146&gt;=D146,H146-D146,0),""),"")</f>
        <v>481</v>
      </c>
      <c r="K146" s="20">
        <f>IF(M146="",IF(I146&lt;&gt;"",I146-G146,""),"")</f>
        <v>182.43</v>
      </c>
      <c r="L146" s="25">
        <f>IF(M146="",IF(K146&lt;&gt;"",IF(G146=0,IF(I146=0,0,9.99),K146/G146),""),"")</f>
        <v>0.48574167265756052</v>
      </c>
      <c r="N146" s="58" t="str">
        <f>TRIM(CONCATENATE(Table1[[#This Row],[Intake]]," ",Table1[[#This Row],[Batch Number]]))</f>
        <v>S-1/OS 154</v>
      </c>
      <c r="O146" s="3" t="str">
        <f>IF(VLOOKUP(Table1[[#This Row],[Intake Batch Combo]],Sheet2!A:B,2,FALSE)="","",VLOOKUP(Table1[[#This Row],[Intake Batch Combo]],Sheet2!A:B,2,FALSE))</f>
        <v>One Source Diagnostics Batch 154</v>
      </c>
      <c r="P146" s="115" t="s">
        <v>2379</v>
      </c>
      <c r="Q146" s="115" t="e">
        <v>#N/A</v>
      </c>
      <c r="R146" s="28"/>
      <c r="S146" s="28"/>
      <c r="T146" s="28"/>
      <c r="U146" s="28"/>
      <c r="V146" s="25"/>
    </row>
    <row r="147" spans="1:22">
      <c r="A147" s="4" t="s">
        <v>1316</v>
      </c>
      <c r="B147" s="15">
        <v>118</v>
      </c>
      <c r="C147" s="64" t="s">
        <v>1536</v>
      </c>
      <c r="D147" s="30">
        <v>44897</v>
      </c>
      <c r="E147" s="60" t="s">
        <v>1</v>
      </c>
      <c r="F147" s="14">
        <v>1695</v>
      </c>
      <c r="G147" s="14">
        <v>404.96364199804663</v>
      </c>
      <c r="H147" s="30">
        <v>45840</v>
      </c>
      <c r="I147" s="119">
        <v>547.06320000000005</v>
      </c>
      <c r="J147" s="15">
        <f>IF(M147="",IF(AND(H147&lt;&gt; "",D147&lt;&gt;""),IF(H147&gt;=D147,H147-D147,0),""),"")</f>
        <v>943</v>
      </c>
      <c r="K147" s="20">
        <f>IF(M147="",IF(I147&lt;&gt;"",I147-G147,""),"")</f>
        <v>142.09955800195343</v>
      </c>
      <c r="L147" s="25">
        <f>IF(M147="",IF(K147&lt;&gt;"",IF(G147=0,IF(I147=0,0,9.99),K147/G147),""),"")</f>
        <v>0.35089460698459163</v>
      </c>
      <c r="N147" s="58" t="str">
        <f>TRIM(CONCATENATE(Table1[[#This Row],[Intake]]," ",Table1[[#This Row],[Batch Number]]))</f>
        <v>S-1/OS 118</v>
      </c>
      <c r="O147" s="3" t="str">
        <f>IF(VLOOKUP(Table1[[#This Row],[Intake Batch Combo]],Sheet2!A:B,2,FALSE)="","",VLOOKUP(Table1[[#This Row],[Intake Batch Combo]],Sheet2!A:B,2,FALSE))</f>
        <v>One Source Diagnostics Buy 118</v>
      </c>
      <c r="P147" s="115" t="s">
        <v>2383</v>
      </c>
      <c r="Q147" s="115" t="e">
        <v>#N/A</v>
      </c>
      <c r="R147" s="28"/>
      <c r="S147" s="28"/>
      <c r="T147" s="28"/>
      <c r="U147" s="28"/>
      <c r="V147" s="25"/>
    </row>
    <row r="148" spans="1:22">
      <c r="A148" s="4" t="s">
        <v>1316</v>
      </c>
      <c r="B148" s="15">
        <v>118</v>
      </c>
      <c r="C148" s="64" t="s">
        <v>1536</v>
      </c>
      <c r="D148" s="30">
        <v>44897</v>
      </c>
      <c r="E148" s="60" t="s">
        <v>1</v>
      </c>
      <c r="F148" s="14">
        <v>1695</v>
      </c>
      <c r="G148" s="14">
        <v>404.96364199804663</v>
      </c>
      <c r="H148" s="30">
        <v>45840</v>
      </c>
      <c r="I148" s="119">
        <v>547.06320000000005</v>
      </c>
      <c r="J148" s="15">
        <f>IF(M148="",IF(AND(H148&lt;&gt; "",D148&lt;&gt;""),IF(H148&gt;=D148,H148-D148,0),""),"")</f>
        <v>943</v>
      </c>
      <c r="K148" s="20">
        <f>IF(M148="",IF(I148&lt;&gt;"",I148-G148,""),"")</f>
        <v>142.09955800195343</v>
      </c>
      <c r="L148" s="25">
        <f>IF(M148="",IF(K148&lt;&gt;"",IF(G148=0,IF(I148=0,0,9.99),K148/G148),""),"")</f>
        <v>0.35089460698459163</v>
      </c>
      <c r="N148" s="58" t="str">
        <f>TRIM(CONCATENATE(Table1[[#This Row],[Intake]]," ",Table1[[#This Row],[Batch Number]]))</f>
        <v>S-1/OS 118</v>
      </c>
      <c r="O148" s="3" t="str">
        <f>IF(VLOOKUP(Table1[[#This Row],[Intake Batch Combo]],Sheet2!A:B,2,FALSE)="","",VLOOKUP(Table1[[#This Row],[Intake Batch Combo]],Sheet2!A:B,2,FALSE))</f>
        <v>One Source Diagnostics Buy 118</v>
      </c>
      <c r="P148" s="115" t="s">
        <v>2383</v>
      </c>
      <c r="Q148" s="115" t="e">
        <v>#N/A</v>
      </c>
      <c r="R148" s="28"/>
      <c r="S148" s="28"/>
      <c r="T148" s="28"/>
      <c r="U148" s="28"/>
      <c r="V148" s="25"/>
    </row>
    <row r="149" spans="1:22">
      <c r="A149" s="4" t="s">
        <v>1316</v>
      </c>
      <c r="B149" s="15">
        <v>118</v>
      </c>
      <c r="C149" s="64" t="s">
        <v>1656</v>
      </c>
      <c r="D149" s="30">
        <v>44897</v>
      </c>
      <c r="E149" s="60" t="s">
        <v>1</v>
      </c>
      <c r="F149" s="14">
        <v>1695</v>
      </c>
      <c r="G149" s="14">
        <v>404.96364199804663</v>
      </c>
      <c r="H149" s="30">
        <v>45840</v>
      </c>
      <c r="I149" s="119">
        <v>465</v>
      </c>
      <c r="J149" s="15">
        <f>IF(M149="",IF(AND(H149&lt;&gt; "",D149&lt;&gt;""),IF(H149&gt;=D149,H149-D149,0),""),"")</f>
        <v>943</v>
      </c>
      <c r="K149" s="20">
        <f>IF(M149="",IF(I149&lt;&gt;"",I149-G149,""),"")</f>
        <v>60.036358001953374</v>
      </c>
      <c r="L149" s="25">
        <f>IF(M149="",IF(K149&lt;&gt;"",IF(G149=0,IF(I149=0,0,9.99),K149/G149),""),"")</f>
        <v>0.14825122992706333</v>
      </c>
      <c r="N149" s="58" t="str">
        <f>TRIM(CONCATENATE(Table1[[#This Row],[Intake]]," ",Table1[[#This Row],[Batch Number]]))</f>
        <v>S-1/OS 118</v>
      </c>
      <c r="O149" s="3" t="str">
        <f>IF(VLOOKUP(Table1[[#This Row],[Intake Batch Combo]],Sheet2!A:B,2,FALSE)="","",VLOOKUP(Table1[[#This Row],[Intake Batch Combo]],Sheet2!A:B,2,FALSE))</f>
        <v>One Source Diagnostics Buy 118</v>
      </c>
      <c r="P149" s="115" t="s">
        <v>2383</v>
      </c>
      <c r="Q149" s="115" t="e">
        <v>#N/A</v>
      </c>
      <c r="R149" s="28"/>
      <c r="S149" s="28"/>
      <c r="T149" s="28"/>
      <c r="U149" s="28"/>
      <c r="V149" s="25"/>
    </row>
    <row r="150" spans="1:22">
      <c r="A150" s="4" t="s">
        <v>1050</v>
      </c>
      <c r="B150" s="15">
        <v>1</v>
      </c>
      <c r="C150" s="15"/>
      <c r="D150" s="30">
        <v>44790</v>
      </c>
      <c r="E150" s="10" t="s">
        <v>0</v>
      </c>
      <c r="F150" s="14">
        <v>0</v>
      </c>
      <c r="G150" s="14">
        <v>0</v>
      </c>
      <c r="H150" s="30">
        <v>45835</v>
      </c>
      <c r="I150" s="119">
        <v>19400</v>
      </c>
      <c r="J150" s="21">
        <f>IF(M150="",IF(AND(H150&lt;&gt; "",D150&lt;&gt;""),IF(H150&gt;=D150,H150-D150,0),""),"")</f>
        <v>1045</v>
      </c>
      <c r="K150" s="20">
        <f>IF(M150="",IF(I150&lt;&gt;"",I150-G150,""),"")</f>
        <v>19400</v>
      </c>
      <c r="L150" s="25">
        <f>IF(M150="",IF(K150&lt;&gt;"",IF(G150=0,IF(I150=0,0,9.99),K150/G150),""),"")</f>
        <v>9.99</v>
      </c>
      <c r="M150" s="28"/>
      <c r="N150" s="31" t="str">
        <f>TRIM(CONCATENATE(Table1[[#This Row],[Intake]]," ",Table1[[#This Row],[Batch Number]]))</f>
        <v>S-1/SIM 1</v>
      </c>
      <c r="O150" s="34" t="str">
        <f>IF(VLOOKUP(Table1[[#This Row],[Intake Batch Combo]],Sheet2!A:B,2,FALSE)="","",VLOOKUP(Table1[[#This Row],[Intake Batch Combo]],Sheet2!A:B,2,FALSE))</f>
        <v>Surgical Institute of Michigan Batch 01</v>
      </c>
      <c r="P150" s="116" t="e">
        <v>#N/A</v>
      </c>
      <c r="Q150" s="116" t="e">
        <v>#N/A</v>
      </c>
      <c r="R150" s="28"/>
      <c r="S150" s="28"/>
      <c r="T150" s="28"/>
      <c r="U150" s="28"/>
      <c r="V150" s="25"/>
    </row>
    <row r="151" spans="1:22">
      <c r="A151" s="4" t="s">
        <v>1314</v>
      </c>
      <c r="B151" s="38">
        <v>71</v>
      </c>
      <c r="C151" s="15" t="s">
        <v>2394</v>
      </c>
      <c r="D151" s="39">
        <v>44670</v>
      </c>
      <c r="E151" s="10" t="s">
        <v>1</v>
      </c>
      <c r="F151" s="36">
        <v>0</v>
      </c>
      <c r="G151" s="36">
        <v>0</v>
      </c>
      <c r="H151" s="39">
        <v>45833</v>
      </c>
      <c r="I151" s="119">
        <v>403</v>
      </c>
      <c r="J151" s="38">
        <f>IF(M151="",IF(AND(H151&lt;&gt; "",D151&lt;&gt;""),IF(H151&gt;=D151,H151-D151,0),""),"")</f>
        <v>1163</v>
      </c>
      <c r="K151" s="37">
        <f>IF(M151="",IF(I151&lt;&gt;"",I151-G151,""),"")</f>
        <v>403</v>
      </c>
      <c r="L151" s="31">
        <f>IF(M151="",IF(K151&lt;&gt;"",IF(G151=0,IF(I151=0,0,9.99),K151/G151),""),"")</f>
        <v>9.99</v>
      </c>
      <c r="M151" s="35"/>
      <c r="N151" s="33" t="str">
        <f>TRIM(CONCATENATE(Table1[[#This Row],[Intake]]," ",Table1[[#This Row],[Batch Number]]))</f>
        <v>S-1/EB 71</v>
      </c>
      <c r="O151" s="35" t="str">
        <f>IF(VLOOKUP(Table1[[#This Row],[Intake Batch Combo]],Sheet2!A:B,2,FALSE)="","",VLOOKUP(Table1[[#This Row],[Intake Batch Combo]],Sheet2!A:B,2,FALSE))</f>
        <v>Expert MRI Buy 71</v>
      </c>
      <c r="P151" s="116" t="e">
        <v>#N/A</v>
      </c>
      <c r="Q151" s="116" t="e">
        <v>#N/A</v>
      </c>
      <c r="R151" s="28"/>
      <c r="S151" s="28"/>
      <c r="T151" s="28"/>
      <c r="U151" s="28"/>
      <c r="V151" s="25"/>
    </row>
    <row r="152" spans="1:22">
      <c r="A152" s="48" t="s">
        <v>1050</v>
      </c>
      <c r="B152" s="55">
        <v>1</v>
      </c>
      <c r="C152" s="15"/>
      <c r="D152" s="56">
        <v>44790</v>
      </c>
      <c r="E152" s="10" t="s">
        <v>0</v>
      </c>
      <c r="F152" s="49">
        <v>1447.06</v>
      </c>
      <c r="G152" s="49">
        <v>326.67379499999998</v>
      </c>
      <c r="H152" s="56">
        <v>45833</v>
      </c>
      <c r="I152" s="119">
        <v>194</v>
      </c>
      <c r="J152" s="51">
        <f>IF(M152="",IF(AND(H152&lt;&gt; "",D152&lt;&gt;""),IF(H152&gt;=D152,H152-D152,0),""),"")</f>
        <v>1043</v>
      </c>
      <c r="K152" s="50">
        <f>IF(M152="",IF(I152&lt;&gt;"",I152-G152,""),"")</f>
        <v>-132.67379499999998</v>
      </c>
      <c r="L152" s="52">
        <f>IF(M152="",IF(K152&lt;&gt;"",IF(G152=0,IF(I152=0,0,9.99),K152/G152),""),"")</f>
        <v>-0.40613540795336828</v>
      </c>
      <c r="M152" s="53"/>
      <c r="N152" s="54" t="str">
        <f>TRIM(CONCATENATE(Table1[[#This Row],[Intake]]," ",Table1[[#This Row],[Batch Number]]))</f>
        <v>S-1/SIM 1</v>
      </c>
      <c r="O152" s="53" t="str">
        <f>IF(VLOOKUP(Table1[[#This Row],[Intake Batch Combo]],Sheet2!A:B,2,FALSE)="","",VLOOKUP(Table1[[#This Row],[Intake Batch Combo]],Sheet2!A:B,2,FALSE))</f>
        <v>Surgical Institute of Michigan Batch 01</v>
      </c>
      <c r="P152" s="116" t="e">
        <v>#N/A</v>
      </c>
      <c r="Q152" s="116" t="e">
        <v>#N/A</v>
      </c>
      <c r="R152" s="28"/>
      <c r="S152" s="28"/>
      <c r="T152" s="28"/>
      <c r="U152" s="28"/>
      <c r="V152" s="25"/>
    </row>
    <row r="153" spans="1:22">
      <c r="A153" s="4" t="s">
        <v>1316</v>
      </c>
      <c r="B153" s="15">
        <v>118</v>
      </c>
      <c r="C153" s="64" t="s">
        <v>1530</v>
      </c>
      <c r="D153" s="30">
        <v>44897</v>
      </c>
      <c r="E153" s="60" t="s">
        <v>1</v>
      </c>
      <c r="F153" s="14">
        <v>1695</v>
      </c>
      <c r="G153" s="14">
        <v>404.96364199804663</v>
      </c>
      <c r="H153" s="30">
        <v>45833</v>
      </c>
      <c r="I153" s="119">
        <v>400.29060000000004</v>
      </c>
      <c r="J153" s="15">
        <f>IF(M153="",IF(AND(H153&lt;&gt; "",D153&lt;&gt;""),IF(H153&gt;=D153,H153-D153,0),""),"")</f>
        <v>936</v>
      </c>
      <c r="K153" s="20">
        <f>IF(M153="",IF(I153&lt;&gt;"",I153-G153,""),"")</f>
        <v>-4.6730419980465854</v>
      </c>
      <c r="L153" s="25">
        <f>IF(M153="",IF(K153&lt;&gt;"",IF(G153=0,IF(I153=0,0,9.99),K153/G153),""),"")</f>
        <v>-1.1539411229586695E-2</v>
      </c>
      <c r="N153" s="58" t="str">
        <f>TRIM(CONCATENATE(Table1[[#This Row],[Intake]]," ",Table1[[#This Row],[Batch Number]]))</f>
        <v>S-1/OS 118</v>
      </c>
      <c r="O153" s="3" t="str">
        <f>IF(VLOOKUP(Table1[[#This Row],[Intake Batch Combo]],Sheet2!A:B,2,FALSE)="","",VLOOKUP(Table1[[#This Row],[Intake Batch Combo]],Sheet2!A:B,2,FALSE))</f>
        <v>One Source Diagnostics Buy 118</v>
      </c>
      <c r="P153" s="115" t="s">
        <v>2383</v>
      </c>
      <c r="Q153" s="115" t="e">
        <v>#N/A</v>
      </c>
      <c r="R153" s="28"/>
      <c r="S153" s="28"/>
      <c r="T153" s="28"/>
      <c r="U153" s="28"/>
      <c r="V153" s="25"/>
    </row>
    <row r="154" spans="1:22">
      <c r="A154" s="4" t="s">
        <v>1316</v>
      </c>
      <c r="B154" s="15">
        <v>118</v>
      </c>
      <c r="C154" s="64" t="s">
        <v>1530</v>
      </c>
      <c r="D154" s="30">
        <v>44897</v>
      </c>
      <c r="E154" s="60" t="s">
        <v>1</v>
      </c>
      <c r="F154" s="14">
        <v>1695</v>
      </c>
      <c r="G154" s="14">
        <v>404.96364199804663</v>
      </c>
      <c r="H154" s="30">
        <v>45833</v>
      </c>
      <c r="I154" s="119">
        <v>400.29060000000004</v>
      </c>
      <c r="J154" s="15">
        <f>IF(M154="",IF(AND(H154&lt;&gt; "",D154&lt;&gt;""),IF(H154&gt;=D154,H154-D154,0),""),"")</f>
        <v>936</v>
      </c>
      <c r="K154" s="20">
        <f>IF(M154="",IF(I154&lt;&gt;"",I154-G154,""),"")</f>
        <v>-4.6730419980465854</v>
      </c>
      <c r="L154" s="25">
        <f>IF(M154="",IF(K154&lt;&gt;"",IF(G154=0,IF(I154=0,0,9.99),K154/G154),""),"")</f>
        <v>-1.1539411229586695E-2</v>
      </c>
      <c r="N154" s="58" t="str">
        <f>TRIM(CONCATENATE(Table1[[#This Row],[Intake]]," ",Table1[[#This Row],[Batch Number]]))</f>
        <v>S-1/OS 118</v>
      </c>
      <c r="O154" s="3" t="str">
        <f>IF(VLOOKUP(Table1[[#This Row],[Intake Batch Combo]],Sheet2!A:B,2,FALSE)="","",VLOOKUP(Table1[[#This Row],[Intake Batch Combo]],Sheet2!A:B,2,FALSE))</f>
        <v>One Source Diagnostics Buy 118</v>
      </c>
      <c r="P154" s="115" t="s">
        <v>2383</v>
      </c>
      <c r="Q154" s="115" t="e">
        <v>#N/A</v>
      </c>
      <c r="R154" s="28"/>
      <c r="S154" s="28"/>
      <c r="T154" s="28"/>
      <c r="U154" s="28"/>
      <c r="V154" s="25"/>
    </row>
    <row r="155" spans="1:22">
      <c r="A155" s="4" t="s">
        <v>1316</v>
      </c>
      <c r="B155" s="15">
        <v>154</v>
      </c>
      <c r="C155" s="15" t="s">
        <v>2100</v>
      </c>
      <c r="D155" s="30">
        <v>45359</v>
      </c>
      <c r="E155" s="10" t="s">
        <v>1</v>
      </c>
      <c r="F155" s="14">
        <v>300</v>
      </c>
      <c r="G155" s="14">
        <v>0</v>
      </c>
      <c r="H155" s="30">
        <v>45828</v>
      </c>
      <c r="I155" s="119">
        <v>372</v>
      </c>
      <c r="J155" s="15">
        <f>IF(M155="",IF(AND(H155&lt;&gt; "",D155&lt;&gt;""),IF(H155&gt;=D155,H155-D155,0),""),"")</f>
        <v>469</v>
      </c>
      <c r="K155" s="20">
        <f>IF(M155="",IF(I155&lt;&gt;"",I155-G155,""),"")</f>
        <v>372</v>
      </c>
      <c r="L155" s="25">
        <f>IF(M155="",IF(K155&lt;&gt;"",IF(G155=0,IF(I155=0,0,9.99),K155/G155),""),"")</f>
        <v>9.99</v>
      </c>
      <c r="N155" s="58" t="str">
        <f>TRIM(CONCATENATE(Table1[[#This Row],[Intake]]," ",Table1[[#This Row],[Batch Number]]))</f>
        <v>S-1/OS 154</v>
      </c>
      <c r="O155" s="3" t="str">
        <f>IF(VLOOKUP(Table1[[#This Row],[Intake Batch Combo]],Sheet2!A:B,2,FALSE)="","",VLOOKUP(Table1[[#This Row],[Intake Batch Combo]],Sheet2!A:B,2,FALSE))</f>
        <v>One Source Diagnostics Batch 154</v>
      </c>
      <c r="P155" s="115" t="s">
        <v>2379</v>
      </c>
      <c r="Q155" s="115" t="e">
        <v>#N/A</v>
      </c>
      <c r="R155" s="28"/>
      <c r="S155" s="28"/>
      <c r="T155" s="28"/>
      <c r="U155" s="28"/>
      <c r="V155" s="25"/>
    </row>
    <row r="156" spans="1:22">
      <c r="A156" s="4" t="s">
        <v>1316</v>
      </c>
      <c r="B156" s="15">
        <v>154</v>
      </c>
      <c r="C156" s="93" t="s">
        <v>2100</v>
      </c>
      <c r="D156" s="30">
        <v>45359</v>
      </c>
      <c r="E156" s="10" t="s">
        <v>1</v>
      </c>
      <c r="F156" s="14">
        <v>300</v>
      </c>
      <c r="G156" s="14">
        <v>0</v>
      </c>
      <c r="H156" s="30">
        <v>45828</v>
      </c>
      <c r="I156" s="119">
        <v>372</v>
      </c>
      <c r="J156" s="15">
        <f>IF(M156="",IF(AND(H156&lt;&gt; "",D156&lt;&gt;""),IF(H156&gt;=D156,H156-D156,0),""),"")</f>
        <v>469</v>
      </c>
      <c r="K156" s="20">
        <f>IF(M156="",IF(I156&lt;&gt;"",I156-G156,""),"")</f>
        <v>372</v>
      </c>
      <c r="L156" s="25">
        <f>IF(M156="",IF(K156&lt;&gt;"",IF(G156=0,IF(I156=0,0,9.99),K156/G156),""),"")</f>
        <v>9.99</v>
      </c>
      <c r="N156" s="58" t="str">
        <f>TRIM(CONCATENATE(Table1[[#This Row],[Intake]]," ",Table1[[#This Row],[Batch Number]]))</f>
        <v>S-1/OS 154</v>
      </c>
      <c r="O156" s="3" t="str">
        <f>IF(VLOOKUP(Table1[[#This Row],[Intake Batch Combo]],Sheet2!A:B,2,FALSE)="","",VLOOKUP(Table1[[#This Row],[Intake Batch Combo]],Sheet2!A:B,2,FALSE))</f>
        <v>One Source Diagnostics Batch 154</v>
      </c>
      <c r="P156" s="115" t="s">
        <v>2379</v>
      </c>
      <c r="Q156" s="115" t="e">
        <v>#N/A</v>
      </c>
      <c r="R156" s="28"/>
      <c r="S156" s="28"/>
      <c r="T156" s="28"/>
      <c r="U156" s="28"/>
      <c r="V156" s="25"/>
    </row>
    <row r="157" spans="1:22">
      <c r="A157" s="4" t="s">
        <v>1316</v>
      </c>
      <c r="B157" s="15">
        <v>154</v>
      </c>
      <c r="C157" s="15" t="s">
        <v>2159</v>
      </c>
      <c r="D157" s="30">
        <v>45359</v>
      </c>
      <c r="E157" s="10" t="s">
        <v>1</v>
      </c>
      <c r="F157" s="14">
        <v>1695</v>
      </c>
      <c r="G157" s="14">
        <v>375.57</v>
      </c>
      <c r="H157" s="30">
        <v>45828</v>
      </c>
      <c r="I157" s="119">
        <v>558</v>
      </c>
      <c r="J157" s="15">
        <f>IF(M157="",IF(AND(H157&lt;&gt; "",D157&lt;&gt;""),IF(H157&gt;=D157,H157-D157,0),""),"")</f>
        <v>469</v>
      </c>
      <c r="K157" s="20">
        <f>IF(M157="",IF(I157&lt;&gt;"",I157-G157,""),"")</f>
        <v>182.43</v>
      </c>
      <c r="L157" s="25">
        <f>IF(M157="",IF(K157&lt;&gt;"",IF(G157=0,IF(I157=0,0,9.99),K157/G157),""),"")</f>
        <v>0.48574167265756052</v>
      </c>
      <c r="N157" s="58" t="str">
        <f>TRIM(CONCATENATE(Table1[[#This Row],[Intake]]," ",Table1[[#This Row],[Batch Number]]))</f>
        <v>S-1/OS 154</v>
      </c>
      <c r="O157" s="3" t="str">
        <f>IF(VLOOKUP(Table1[[#This Row],[Intake Batch Combo]],Sheet2!A:B,2,FALSE)="","",VLOOKUP(Table1[[#This Row],[Intake Batch Combo]],Sheet2!A:B,2,FALSE))</f>
        <v>One Source Diagnostics Batch 154</v>
      </c>
      <c r="P157" s="115" t="s">
        <v>2379</v>
      </c>
      <c r="Q157" s="115" t="e">
        <v>#N/A</v>
      </c>
      <c r="R157" s="28"/>
      <c r="S157" s="28"/>
      <c r="T157" s="28"/>
      <c r="U157" s="28"/>
      <c r="V157" s="25"/>
    </row>
    <row r="158" spans="1:22">
      <c r="A158" s="4" t="s">
        <v>1316</v>
      </c>
      <c r="B158" s="15">
        <v>154</v>
      </c>
      <c r="C158" s="15" t="s">
        <v>2159</v>
      </c>
      <c r="D158" s="30">
        <v>45359</v>
      </c>
      <c r="E158" s="10" t="s">
        <v>1</v>
      </c>
      <c r="F158" s="14">
        <v>1695</v>
      </c>
      <c r="G158" s="14">
        <v>375.57</v>
      </c>
      <c r="H158" s="30">
        <v>45828</v>
      </c>
      <c r="I158" s="119">
        <v>558</v>
      </c>
      <c r="J158" s="15">
        <f>IF(M158="",IF(AND(H158&lt;&gt; "",D158&lt;&gt;""),IF(H158&gt;=D158,H158-D158,0),""),"")</f>
        <v>469</v>
      </c>
      <c r="K158" s="20">
        <f>IF(M158="",IF(I158&lt;&gt;"",I158-G158,""),"")</f>
        <v>182.43</v>
      </c>
      <c r="L158" s="25">
        <f>IF(M158="",IF(K158&lt;&gt;"",IF(G158=0,IF(I158=0,0,9.99),K158/G158),""),"")</f>
        <v>0.48574167265756052</v>
      </c>
      <c r="N158" s="58" t="str">
        <f>TRIM(CONCATENATE(Table1[[#This Row],[Intake]]," ",Table1[[#This Row],[Batch Number]]))</f>
        <v>S-1/OS 154</v>
      </c>
      <c r="O158" s="3" t="str">
        <f>IF(VLOOKUP(Table1[[#This Row],[Intake Batch Combo]],Sheet2!A:B,2,FALSE)="","",VLOOKUP(Table1[[#This Row],[Intake Batch Combo]],Sheet2!A:B,2,FALSE))</f>
        <v>One Source Diagnostics Batch 154</v>
      </c>
      <c r="P158" s="115" t="s">
        <v>2379</v>
      </c>
      <c r="Q158" s="115" t="e">
        <v>#N/A</v>
      </c>
      <c r="R158" s="28"/>
      <c r="S158" s="28"/>
      <c r="T158" s="28"/>
      <c r="U158" s="28"/>
      <c r="V158" s="25"/>
    </row>
    <row r="159" spans="1:22">
      <c r="A159" s="4" t="s">
        <v>1316</v>
      </c>
      <c r="B159" s="15">
        <v>118</v>
      </c>
      <c r="C159" s="64" t="s">
        <v>1574</v>
      </c>
      <c r="D159" s="30">
        <v>44897</v>
      </c>
      <c r="E159" s="60" t="s">
        <v>1</v>
      </c>
      <c r="F159" s="14">
        <v>1695</v>
      </c>
      <c r="G159" s="14">
        <v>404.96364199804663</v>
      </c>
      <c r="H159" s="30">
        <v>45828</v>
      </c>
      <c r="I159" s="119">
        <v>620.0030999999999</v>
      </c>
      <c r="J159" s="15">
        <f>IF(M159="",IF(AND(H159&lt;&gt; "",D159&lt;&gt;""),IF(H159&gt;=D159,H159-D159,0),""),"")</f>
        <v>931</v>
      </c>
      <c r="K159" s="20">
        <f>IF(M159="",IF(I159&lt;&gt;"",I159-G159,""),"")</f>
        <v>215.03945800195328</v>
      </c>
      <c r="L159" s="25">
        <f>IF(M159="",IF(K159&lt;&gt;"",IF(G159=0,IF(I159=0,0,9.99),K159/G159),""),"")</f>
        <v>0.53100929491095039</v>
      </c>
      <c r="N159" s="58" t="str">
        <f>TRIM(CONCATENATE(Table1[[#This Row],[Intake]]," ",Table1[[#This Row],[Batch Number]]))</f>
        <v>S-1/OS 118</v>
      </c>
      <c r="O159" s="3" t="str">
        <f>IF(VLOOKUP(Table1[[#This Row],[Intake Batch Combo]],Sheet2!A:B,2,FALSE)="","",VLOOKUP(Table1[[#This Row],[Intake Batch Combo]],Sheet2!A:B,2,FALSE))</f>
        <v>One Source Diagnostics Buy 118</v>
      </c>
      <c r="P159" s="115" t="s">
        <v>2383</v>
      </c>
      <c r="Q159" s="115" t="e">
        <v>#N/A</v>
      </c>
      <c r="R159" s="28"/>
      <c r="S159" s="28"/>
      <c r="T159" s="28"/>
      <c r="U159" s="28"/>
      <c r="V159" s="25"/>
    </row>
    <row r="160" spans="1:22">
      <c r="A160" s="4" t="s">
        <v>1316</v>
      </c>
      <c r="B160" s="15">
        <v>118</v>
      </c>
      <c r="C160" s="64" t="s">
        <v>1574</v>
      </c>
      <c r="D160" s="30">
        <v>44897</v>
      </c>
      <c r="E160" s="60" t="s">
        <v>1</v>
      </c>
      <c r="F160" s="14">
        <v>1695</v>
      </c>
      <c r="G160" s="14">
        <v>404.96364199804663</v>
      </c>
      <c r="H160" s="30">
        <v>45828</v>
      </c>
      <c r="I160" s="119">
        <v>620.0030999999999</v>
      </c>
      <c r="J160" s="15">
        <f>IF(M160="",IF(AND(H160&lt;&gt; "",D160&lt;&gt;""),IF(H160&gt;=D160,H160-D160,0),""),"")</f>
        <v>931</v>
      </c>
      <c r="K160" s="20">
        <f>IF(M160="",IF(I160&lt;&gt;"",I160-G160,""),"")</f>
        <v>215.03945800195328</v>
      </c>
      <c r="L160" s="25">
        <f>IF(M160="",IF(K160&lt;&gt;"",IF(G160=0,IF(I160=0,0,9.99),K160/G160),""),"")</f>
        <v>0.53100929491095039</v>
      </c>
      <c r="N160" s="58" t="str">
        <f>TRIM(CONCATENATE(Table1[[#This Row],[Intake]]," ",Table1[[#This Row],[Batch Number]]))</f>
        <v>S-1/OS 118</v>
      </c>
      <c r="O160" s="3" t="str">
        <f>IF(VLOOKUP(Table1[[#This Row],[Intake Batch Combo]],Sheet2!A:B,2,FALSE)="","",VLOOKUP(Table1[[#This Row],[Intake Batch Combo]],Sheet2!A:B,2,FALSE))</f>
        <v>One Source Diagnostics Buy 118</v>
      </c>
      <c r="P160" s="115" t="s">
        <v>2383</v>
      </c>
      <c r="Q160" s="115" t="e">
        <v>#N/A</v>
      </c>
      <c r="R160" s="28"/>
      <c r="S160" s="28"/>
      <c r="T160" s="28"/>
      <c r="U160" s="28"/>
      <c r="V160" s="25"/>
    </row>
    <row r="161" spans="1:22">
      <c r="A161" s="4" t="s">
        <v>1316</v>
      </c>
      <c r="B161" s="15">
        <v>118</v>
      </c>
      <c r="C161" s="64" t="s">
        <v>1574</v>
      </c>
      <c r="D161" s="30">
        <v>44897</v>
      </c>
      <c r="E161" s="60" t="s">
        <v>1</v>
      </c>
      <c r="F161" s="14">
        <v>1695</v>
      </c>
      <c r="G161" s="14">
        <v>404.96364199804663</v>
      </c>
      <c r="H161" s="30">
        <v>45828</v>
      </c>
      <c r="I161" s="119">
        <v>620.0030999999999</v>
      </c>
      <c r="J161" s="15">
        <f>IF(M161="",IF(AND(H161&lt;&gt; "",D161&lt;&gt;""),IF(H161&gt;=D161,H161-D161,0),""),"")</f>
        <v>931</v>
      </c>
      <c r="K161" s="20">
        <f>IF(M161="",IF(I161&lt;&gt;"",I161-G161,""),"")</f>
        <v>215.03945800195328</v>
      </c>
      <c r="L161" s="25">
        <f>IF(M161="",IF(K161&lt;&gt;"",IF(G161=0,IF(I161=0,0,9.99),K161/G161),""),"")</f>
        <v>0.53100929491095039</v>
      </c>
      <c r="N161" s="58" t="str">
        <f>TRIM(CONCATENATE(Table1[[#This Row],[Intake]]," ",Table1[[#This Row],[Batch Number]]))</f>
        <v>S-1/OS 118</v>
      </c>
      <c r="O161" s="3" t="str">
        <f>IF(VLOOKUP(Table1[[#This Row],[Intake Batch Combo]],Sheet2!A:B,2,FALSE)="","",VLOOKUP(Table1[[#This Row],[Intake Batch Combo]],Sheet2!A:B,2,FALSE))</f>
        <v>One Source Diagnostics Buy 118</v>
      </c>
      <c r="P161" s="115" t="s">
        <v>2383</v>
      </c>
      <c r="Q161" s="115" t="e">
        <v>#N/A</v>
      </c>
      <c r="R161" s="28"/>
      <c r="S161" s="28"/>
      <c r="T161" s="28"/>
      <c r="U161" s="28"/>
      <c r="V161" s="25"/>
    </row>
    <row r="162" spans="1:22">
      <c r="A162" s="4" t="s">
        <v>1316</v>
      </c>
      <c r="B162" s="15">
        <v>118</v>
      </c>
      <c r="C162" s="64" t="s">
        <v>1574</v>
      </c>
      <c r="D162" s="30">
        <v>44897</v>
      </c>
      <c r="E162" s="60" t="s">
        <v>1</v>
      </c>
      <c r="F162" s="14">
        <v>1695</v>
      </c>
      <c r="G162" s="14">
        <v>404.96364199804663</v>
      </c>
      <c r="H162" s="30">
        <v>45828</v>
      </c>
      <c r="I162" s="119">
        <v>620.0030999999999</v>
      </c>
      <c r="J162" s="15">
        <f>IF(M162="",IF(AND(H162&lt;&gt; "",D162&lt;&gt;""),IF(H162&gt;=D162,H162-D162,0),""),"")</f>
        <v>931</v>
      </c>
      <c r="K162" s="20">
        <f>IF(M162="",IF(I162&lt;&gt;"",I162-G162,""),"")</f>
        <v>215.03945800195328</v>
      </c>
      <c r="L162" s="25">
        <f>IF(M162="",IF(K162&lt;&gt;"",IF(G162=0,IF(I162=0,0,9.99),K162/G162),""),"")</f>
        <v>0.53100929491095039</v>
      </c>
      <c r="N162" s="58" t="str">
        <f>TRIM(CONCATENATE(Table1[[#This Row],[Intake]]," ",Table1[[#This Row],[Batch Number]]))</f>
        <v>S-1/OS 118</v>
      </c>
      <c r="O162" s="3" t="str">
        <f>IF(VLOOKUP(Table1[[#This Row],[Intake Batch Combo]],Sheet2!A:B,2,FALSE)="","",VLOOKUP(Table1[[#This Row],[Intake Batch Combo]],Sheet2!A:B,2,FALSE))</f>
        <v>One Source Diagnostics Buy 118</v>
      </c>
      <c r="P162" s="115" t="s">
        <v>2383</v>
      </c>
      <c r="Q162" s="115" t="e">
        <v>#N/A</v>
      </c>
      <c r="R162" s="28"/>
      <c r="S162" s="28"/>
      <c r="T162" s="28"/>
      <c r="U162" s="28"/>
      <c r="V162" s="25"/>
    </row>
    <row r="163" spans="1:22">
      <c r="A163" s="4" t="s">
        <v>1316</v>
      </c>
      <c r="B163" s="15">
        <v>118</v>
      </c>
      <c r="C163" s="64" t="s">
        <v>1574</v>
      </c>
      <c r="D163" s="30">
        <v>44897</v>
      </c>
      <c r="E163" s="60" t="s">
        <v>1</v>
      </c>
      <c r="F163" s="14">
        <v>1695</v>
      </c>
      <c r="G163" s="14">
        <v>404.96364199804663</v>
      </c>
      <c r="H163" s="30">
        <v>45828</v>
      </c>
      <c r="I163" s="119">
        <v>620.0030999999999</v>
      </c>
      <c r="J163" s="15">
        <f>IF(M163="",IF(AND(H163&lt;&gt; "",D163&lt;&gt;""),IF(H163&gt;=D163,H163-D163,0),""),"")</f>
        <v>931</v>
      </c>
      <c r="K163" s="20">
        <f>IF(M163="",IF(I163&lt;&gt;"",I163-G163,""),"")</f>
        <v>215.03945800195328</v>
      </c>
      <c r="L163" s="25">
        <f>IF(M163="",IF(K163&lt;&gt;"",IF(G163=0,IF(I163=0,0,9.99),K163/G163),""),"")</f>
        <v>0.53100929491095039</v>
      </c>
      <c r="N163" s="58" t="str">
        <f>TRIM(CONCATENATE(Table1[[#This Row],[Intake]]," ",Table1[[#This Row],[Batch Number]]))</f>
        <v>S-1/OS 118</v>
      </c>
      <c r="O163" s="3" t="str">
        <f>IF(VLOOKUP(Table1[[#This Row],[Intake Batch Combo]],Sheet2!A:B,2,FALSE)="","",VLOOKUP(Table1[[#This Row],[Intake Batch Combo]],Sheet2!A:B,2,FALSE))</f>
        <v>One Source Diagnostics Buy 118</v>
      </c>
      <c r="P163" s="115" t="s">
        <v>2383</v>
      </c>
      <c r="Q163" s="115" t="e">
        <v>#N/A</v>
      </c>
      <c r="R163" s="28"/>
      <c r="S163" s="28"/>
      <c r="T163" s="28"/>
      <c r="U163" s="28"/>
      <c r="V163" s="25"/>
    </row>
    <row r="164" spans="1:22">
      <c r="A164" s="4" t="s">
        <v>1316</v>
      </c>
      <c r="B164" s="15">
        <v>118</v>
      </c>
      <c r="C164" s="64" t="s">
        <v>1834</v>
      </c>
      <c r="D164" s="30">
        <v>44897</v>
      </c>
      <c r="E164" s="60" t="s">
        <v>1</v>
      </c>
      <c r="F164" s="14">
        <v>1695</v>
      </c>
      <c r="G164" s="14">
        <v>404.96364199804663</v>
      </c>
      <c r="H164" s="30">
        <v>45828</v>
      </c>
      <c r="I164" s="119">
        <v>539.4</v>
      </c>
      <c r="J164" s="15">
        <f>IF(M164="",IF(AND(H164&lt;&gt; "",D164&lt;&gt;""),IF(H164&gt;=D164,H164-D164,0),""),"")</f>
        <v>931</v>
      </c>
      <c r="K164" s="20">
        <f>IF(M164="",IF(I164&lt;&gt;"",I164-G164,""),"")</f>
        <v>134.43635800195335</v>
      </c>
      <c r="L164" s="25">
        <f>IF(M164="",IF(K164&lt;&gt;"",IF(G164=0,IF(I164=0,0,9.99),K164/G164),""),"")</f>
        <v>0.33197142671539343</v>
      </c>
      <c r="N164" s="58" t="str">
        <f>TRIM(CONCATENATE(Table1[[#This Row],[Intake]]," ",Table1[[#This Row],[Batch Number]]))</f>
        <v>S-1/OS 118</v>
      </c>
      <c r="O164" s="3" t="str">
        <f>IF(VLOOKUP(Table1[[#This Row],[Intake Batch Combo]],Sheet2!A:B,2,FALSE)="","",VLOOKUP(Table1[[#This Row],[Intake Batch Combo]],Sheet2!A:B,2,FALSE))</f>
        <v>One Source Diagnostics Buy 118</v>
      </c>
      <c r="P164" s="115" t="s">
        <v>2383</v>
      </c>
      <c r="Q164" s="115" t="e">
        <v>#N/A</v>
      </c>
      <c r="R164" s="28"/>
      <c r="S164" s="28"/>
      <c r="T164" s="28"/>
      <c r="U164" s="28"/>
      <c r="V164" s="25"/>
    </row>
    <row r="165" spans="1:22">
      <c r="A165" s="4" t="s">
        <v>1316</v>
      </c>
      <c r="B165" s="38">
        <v>97</v>
      </c>
      <c r="C165" s="15" t="s">
        <v>503</v>
      </c>
      <c r="D165" s="39">
        <v>44631</v>
      </c>
      <c r="E165" s="10" t="s">
        <v>1</v>
      </c>
      <c r="F165" s="36">
        <v>1695</v>
      </c>
      <c r="G165" s="36">
        <v>408.58132852990423</v>
      </c>
      <c r="H165" s="39">
        <v>45828</v>
      </c>
      <c r="I165" s="119">
        <v>977.3370000000001</v>
      </c>
      <c r="J165" s="38">
        <f>IF(M165="",IF(AND(H165&lt;&gt; "",D165&lt;&gt;""),IF(H165&gt;=D165,H165-D165,0),""),"")</f>
        <v>1197</v>
      </c>
      <c r="K165" s="37">
        <f>IF(M165="",IF(I165&lt;&gt;"",I165-G165,""),"")</f>
        <v>568.75567147009588</v>
      </c>
      <c r="L165" s="31">
        <f>IF(M165="",IF(K165&lt;&gt;"",IF(G165=0,IF(I165=0,0,9.99),K165/G165),""),"")</f>
        <v>1.3920256060562211</v>
      </c>
      <c r="M165" s="35"/>
      <c r="N165" s="33" t="str">
        <f>TRIM(CONCATENATE(Table1[[#This Row],[Intake]]," ",Table1[[#This Row],[Batch Number]]))</f>
        <v>S-1/OS 97</v>
      </c>
      <c r="O165" s="35" t="str">
        <f>IF(VLOOKUP(Table1[[#This Row],[Intake Batch Combo]],Sheet2!A:B,2,FALSE)="","",VLOOKUP(Table1[[#This Row],[Intake Batch Combo]],Sheet2!A:B,2,FALSE))</f>
        <v>One Source Diagnostics Buy 97.2</v>
      </c>
      <c r="P165" s="116" t="s">
        <v>2384</v>
      </c>
      <c r="Q165" s="116" t="e">
        <v>#N/A</v>
      </c>
      <c r="R165" s="28"/>
      <c r="S165" s="28"/>
      <c r="T165" s="28"/>
      <c r="U165" s="28"/>
      <c r="V165" s="25"/>
    </row>
    <row r="166" spans="1:22">
      <c r="A166" s="4" t="s">
        <v>1316</v>
      </c>
      <c r="B166" s="38">
        <v>97</v>
      </c>
      <c r="C166" s="15" t="s">
        <v>503</v>
      </c>
      <c r="D166" s="39">
        <v>44631</v>
      </c>
      <c r="E166" s="10" t="s">
        <v>1</v>
      </c>
      <c r="F166" s="36">
        <v>1695</v>
      </c>
      <c r="G166" s="36">
        <v>408.58132852990423</v>
      </c>
      <c r="H166" s="39">
        <v>45828</v>
      </c>
      <c r="I166" s="119">
        <v>977.3370000000001</v>
      </c>
      <c r="J166" s="38">
        <f>IF(M166="",IF(AND(H166&lt;&gt; "",D166&lt;&gt;""),IF(H166&gt;=D166,H166-D166,0),""),"")</f>
        <v>1197</v>
      </c>
      <c r="K166" s="37">
        <f>IF(M166="",IF(I166&lt;&gt;"",I166-G166,""),"")</f>
        <v>568.75567147009588</v>
      </c>
      <c r="L166" s="31">
        <f>IF(M166="",IF(K166&lt;&gt;"",IF(G166=0,IF(I166=0,0,9.99),K166/G166),""),"")</f>
        <v>1.3920256060562211</v>
      </c>
      <c r="M166" s="35"/>
      <c r="N166" s="33" t="str">
        <f>TRIM(CONCATENATE(Table1[[#This Row],[Intake]]," ",Table1[[#This Row],[Batch Number]]))</f>
        <v>S-1/OS 97</v>
      </c>
      <c r="O166" s="35" t="str">
        <f>IF(VLOOKUP(Table1[[#This Row],[Intake Batch Combo]],Sheet2!A:B,2,FALSE)="","",VLOOKUP(Table1[[#This Row],[Intake Batch Combo]],Sheet2!A:B,2,FALSE))</f>
        <v>One Source Diagnostics Buy 97.2</v>
      </c>
      <c r="P166" s="116" t="s">
        <v>2384</v>
      </c>
      <c r="Q166" s="116" t="e">
        <v>#N/A</v>
      </c>
      <c r="R166" s="28"/>
      <c r="S166" s="28"/>
      <c r="T166" s="28"/>
      <c r="U166" s="28"/>
      <c r="V166" s="25"/>
    </row>
    <row r="167" spans="1:22">
      <c r="A167" s="4" t="s">
        <v>1316</v>
      </c>
      <c r="B167" s="15">
        <v>154</v>
      </c>
      <c r="C167" s="15" t="s">
        <v>2100</v>
      </c>
      <c r="D167" s="30">
        <v>45359</v>
      </c>
      <c r="E167" s="10" t="s">
        <v>1</v>
      </c>
      <c r="F167" s="14">
        <v>1695</v>
      </c>
      <c r="G167" s="14">
        <v>477.48750000000001</v>
      </c>
      <c r="H167" s="30">
        <v>45828</v>
      </c>
      <c r="I167" s="119">
        <v>372</v>
      </c>
      <c r="J167" s="15">
        <f>IF(M167="",IF(AND(H167&lt;&gt; "",D167&lt;&gt;""),IF(H167&gt;=D167,H167-D167,0),""),"")</f>
        <v>469</v>
      </c>
      <c r="K167" s="20">
        <f>IF(M167="",IF(I167&lt;&gt;"",I167-G167,""),"")</f>
        <v>-105.48750000000001</v>
      </c>
      <c r="L167" s="25">
        <f>IF(M167="",IF(K167&lt;&gt;"",IF(G167=0,IF(I167=0,0,9.99),K167/G167),""),"")</f>
        <v>-0.22092201366527922</v>
      </c>
      <c r="N167" s="58" t="str">
        <f>TRIM(CONCATENATE(Table1[[#This Row],[Intake]]," ",Table1[[#This Row],[Batch Number]]))</f>
        <v>S-1/OS 154</v>
      </c>
      <c r="O167" s="3" t="str">
        <f>IF(VLOOKUP(Table1[[#This Row],[Intake Batch Combo]],Sheet2!A:B,2,FALSE)="","",VLOOKUP(Table1[[#This Row],[Intake Batch Combo]],Sheet2!A:B,2,FALSE))</f>
        <v>One Source Diagnostics Batch 154</v>
      </c>
      <c r="P167" s="115" t="s">
        <v>2379</v>
      </c>
      <c r="Q167" s="115" t="e">
        <v>#N/A</v>
      </c>
      <c r="R167" s="28"/>
      <c r="S167" s="28"/>
      <c r="T167" s="28"/>
      <c r="U167" s="28"/>
      <c r="V167" s="25"/>
    </row>
    <row r="168" spans="1:22">
      <c r="A168" s="4" t="s">
        <v>1316</v>
      </c>
      <c r="B168" s="15">
        <v>154</v>
      </c>
      <c r="C168" s="15" t="s">
        <v>1992</v>
      </c>
      <c r="D168" s="30">
        <v>45359</v>
      </c>
      <c r="E168" s="10" t="s">
        <v>1</v>
      </c>
      <c r="F168" s="14">
        <v>1695</v>
      </c>
      <c r="G168" s="14">
        <v>375.57</v>
      </c>
      <c r="H168" s="30">
        <v>45819</v>
      </c>
      <c r="I168" s="119">
        <v>558</v>
      </c>
      <c r="J168" s="15">
        <f>IF(M168="",IF(AND(H168&lt;&gt; "",D168&lt;&gt;""),IF(H168&gt;=D168,H168-D168,0),""),"")</f>
        <v>460</v>
      </c>
      <c r="K168" s="20">
        <f>IF(M168="",IF(I168&lt;&gt;"",I168-G168,""),"")</f>
        <v>182.43</v>
      </c>
      <c r="L168" s="25">
        <f>IF(M168="",IF(K168&lt;&gt;"",IF(G168=0,IF(I168=0,0,9.99),K168/G168),""),"")</f>
        <v>0.48574167265756052</v>
      </c>
      <c r="N168" s="58" t="str">
        <f>TRIM(CONCATENATE(Table1[[#This Row],[Intake]]," ",Table1[[#This Row],[Batch Number]]))</f>
        <v>S-1/OS 154</v>
      </c>
      <c r="O168" s="3" t="str">
        <f>IF(VLOOKUP(Table1[[#This Row],[Intake Batch Combo]],Sheet2!A:B,2,FALSE)="","",VLOOKUP(Table1[[#This Row],[Intake Batch Combo]],Sheet2!A:B,2,FALSE))</f>
        <v>One Source Diagnostics Batch 154</v>
      </c>
      <c r="P168" s="115" t="s">
        <v>2379</v>
      </c>
      <c r="Q168" s="115" t="e">
        <v>#N/A</v>
      </c>
      <c r="R168" s="28"/>
      <c r="S168" s="28"/>
      <c r="T168" s="28"/>
      <c r="U168" s="28"/>
      <c r="V168" s="25"/>
    </row>
    <row r="169" spans="1:22">
      <c r="A169" s="4" t="s">
        <v>1316</v>
      </c>
      <c r="B169" s="15">
        <v>154</v>
      </c>
      <c r="C169" s="15" t="s">
        <v>2149</v>
      </c>
      <c r="D169" s="30">
        <v>45359</v>
      </c>
      <c r="E169" s="10" t="s">
        <v>1</v>
      </c>
      <c r="F169" s="14">
        <v>1695</v>
      </c>
      <c r="G169" s="14">
        <v>375.57</v>
      </c>
      <c r="H169" s="30">
        <v>45819</v>
      </c>
      <c r="I169" s="119">
        <v>837</v>
      </c>
      <c r="J169" s="15">
        <f>IF(M169="",IF(AND(H169&lt;&gt; "",D169&lt;&gt;""),IF(H169&gt;=D169,H169-D169,0),""),"")</f>
        <v>460</v>
      </c>
      <c r="K169" s="20">
        <f>IF(M169="",IF(I169&lt;&gt;"",I169-G169,""),"")</f>
        <v>461.43</v>
      </c>
      <c r="L169" s="25">
        <f>IF(M169="",IF(K169&lt;&gt;"",IF(G169=0,IF(I169=0,0,9.99),K169/G169),""),"")</f>
        <v>1.2286125089863409</v>
      </c>
      <c r="N169" s="58" t="str">
        <f>TRIM(CONCATENATE(Table1[[#This Row],[Intake]]," ",Table1[[#This Row],[Batch Number]]))</f>
        <v>S-1/OS 154</v>
      </c>
      <c r="O169" s="3" t="str">
        <f>IF(VLOOKUP(Table1[[#This Row],[Intake Batch Combo]],Sheet2!A:B,2,FALSE)="","",VLOOKUP(Table1[[#This Row],[Intake Batch Combo]],Sheet2!A:B,2,FALSE))</f>
        <v>One Source Diagnostics Batch 154</v>
      </c>
      <c r="P169" s="115" t="s">
        <v>2379</v>
      </c>
      <c r="Q169" s="115" t="e">
        <v>#N/A</v>
      </c>
      <c r="R169" s="28"/>
      <c r="S169" s="28"/>
      <c r="T169" s="28"/>
      <c r="U169" s="28"/>
      <c r="V169" s="25"/>
    </row>
    <row r="170" spans="1:22">
      <c r="A170" s="4" t="s">
        <v>1316</v>
      </c>
      <c r="B170" s="15">
        <v>154</v>
      </c>
      <c r="C170" s="15" t="s">
        <v>2149</v>
      </c>
      <c r="D170" s="30">
        <v>45359</v>
      </c>
      <c r="E170" s="10" t="s">
        <v>1</v>
      </c>
      <c r="F170" s="14">
        <v>1695</v>
      </c>
      <c r="G170" s="14">
        <v>375.57</v>
      </c>
      <c r="H170" s="30">
        <v>45819</v>
      </c>
      <c r="I170" s="119">
        <v>837</v>
      </c>
      <c r="J170" s="15">
        <f>IF(M170="",IF(AND(H170&lt;&gt; "",D170&lt;&gt;""),IF(H170&gt;=D170,H170-D170,0),""),"")</f>
        <v>460</v>
      </c>
      <c r="K170" s="20">
        <f>IF(M170="",IF(I170&lt;&gt;"",I170-G170,""),"")</f>
        <v>461.43</v>
      </c>
      <c r="L170" s="25">
        <f>IF(M170="",IF(K170&lt;&gt;"",IF(G170=0,IF(I170=0,0,9.99),K170/G170),""),"")</f>
        <v>1.2286125089863409</v>
      </c>
      <c r="N170" s="58" t="str">
        <f>TRIM(CONCATENATE(Table1[[#This Row],[Intake]]," ",Table1[[#This Row],[Batch Number]]))</f>
        <v>S-1/OS 154</v>
      </c>
      <c r="O170" s="3" t="str">
        <f>IF(VLOOKUP(Table1[[#This Row],[Intake Batch Combo]],Sheet2!A:B,2,FALSE)="","",VLOOKUP(Table1[[#This Row],[Intake Batch Combo]],Sheet2!A:B,2,FALSE))</f>
        <v>One Source Diagnostics Batch 154</v>
      </c>
      <c r="P170" s="115" t="s">
        <v>2379</v>
      </c>
      <c r="Q170" s="115" t="e">
        <v>#N/A</v>
      </c>
      <c r="R170" s="28"/>
      <c r="S170" s="28"/>
      <c r="T170" s="28"/>
      <c r="U170" s="28"/>
      <c r="V170" s="25"/>
    </row>
    <row r="171" spans="1:22">
      <c r="A171" s="4" t="s">
        <v>1316</v>
      </c>
      <c r="B171" s="15">
        <v>118</v>
      </c>
      <c r="C171" s="64" t="s">
        <v>1695</v>
      </c>
      <c r="D171" s="30">
        <v>44897</v>
      </c>
      <c r="E171" s="60" t="s">
        <v>1</v>
      </c>
      <c r="F171" s="14">
        <v>1695</v>
      </c>
      <c r="G171" s="14">
        <v>404.96364199804663</v>
      </c>
      <c r="H171" s="30">
        <v>45819</v>
      </c>
      <c r="I171" s="119">
        <v>465</v>
      </c>
      <c r="J171" s="15">
        <f>IF(M171="",IF(AND(H171&lt;&gt; "",D171&lt;&gt;""),IF(H171&gt;=D171,H171-D171,0),""),"")</f>
        <v>922</v>
      </c>
      <c r="K171" s="20">
        <f>IF(M171="",IF(I171&lt;&gt;"",I171-G171,""),"")</f>
        <v>60.036358001953374</v>
      </c>
      <c r="L171" s="25">
        <f>IF(M171="",IF(K171&lt;&gt;"",IF(G171=0,IF(I171=0,0,9.99),K171/G171),""),"")</f>
        <v>0.14825122992706333</v>
      </c>
      <c r="N171" s="58" t="str">
        <f>TRIM(CONCATENATE(Table1[[#This Row],[Intake]]," ",Table1[[#This Row],[Batch Number]]))</f>
        <v>S-1/OS 118</v>
      </c>
      <c r="O171" s="3" t="str">
        <f>IF(VLOOKUP(Table1[[#This Row],[Intake Batch Combo]],Sheet2!A:B,2,FALSE)="","",VLOOKUP(Table1[[#This Row],[Intake Batch Combo]],Sheet2!A:B,2,FALSE))</f>
        <v>One Source Diagnostics Buy 118</v>
      </c>
      <c r="P171" s="115" t="s">
        <v>2383</v>
      </c>
      <c r="Q171" s="115" t="e">
        <v>#N/A</v>
      </c>
      <c r="R171" s="28"/>
      <c r="S171" s="28"/>
      <c r="T171" s="28"/>
      <c r="U171" s="28"/>
      <c r="V171" s="25"/>
    </row>
    <row r="172" spans="1:22">
      <c r="A172" s="82" t="s">
        <v>1316</v>
      </c>
      <c r="B172" s="10">
        <v>154</v>
      </c>
      <c r="C172" s="10" t="s">
        <v>2343</v>
      </c>
      <c r="D172" s="72">
        <v>45359</v>
      </c>
      <c r="E172" s="10" t="s">
        <v>1</v>
      </c>
      <c r="F172" s="83">
        <v>0</v>
      </c>
      <c r="G172" s="83">
        <v>0</v>
      </c>
      <c r="H172" s="72">
        <v>45812</v>
      </c>
      <c r="I172" s="135">
        <v>232.5</v>
      </c>
      <c r="J172" s="10">
        <f>IF(M172="",IF(AND(H172&lt;&gt; "",D172&lt;&gt;""),IF(H172&gt;=D172,H172-D172,0),""),"")</f>
        <v>453</v>
      </c>
      <c r="K172" s="83">
        <f>IF(M172="",IF(I172&lt;&gt;"",I172-G172,""),"")</f>
        <v>232.5</v>
      </c>
      <c r="L172" s="84">
        <f>IF(M172="",IF(K172&lt;&gt;"",IF(G172=0,IF(I172=0,0,9.99),K172/G172),""),"")</f>
        <v>9.99</v>
      </c>
      <c r="M172" s="84"/>
      <c r="N172" s="84" t="str">
        <f>TRIM(CONCATENATE(Table1[[#This Row],[Intake]]," ",Table1[[#This Row],[Batch Number]]))</f>
        <v>S-1/OS 154</v>
      </c>
      <c r="O172" s="84" t="str">
        <f>IF(VLOOKUP(Table1[[#This Row],[Intake Batch Combo]],Sheet2!A:B,2,FALSE)="","",VLOOKUP(Table1[[#This Row],[Intake Batch Combo]],Sheet2!A:B,2,FALSE))</f>
        <v>One Source Diagnostics Batch 154</v>
      </c>
      <c r="P172" s="117" t="s">
        <v>2379</v>
      </c>
      <c r="Q172" s="117" t="e">
        <v>#N/A</v>
      </c>
      <c r="R172" s="28"/>
      <c r="S172" s="28"/>
      <c r="T172" s="28"/>
      <c r="U172" s="28"/>
      <c r="V172" s="25"/>
    </row>
    <row r="173" spans="1:22">
      <c r="A173" s="4" t="s">
        <v>1316</v>
      </c>
      <c r="B173" s="15">
        <v>118</v>
      </c>
      <c r="C173" s="64" t="s">
        <v>1445</v>
      </c>
      <c r="D173" s="30">
        <v>44897</v>
      </c>
      <c r="E173" s="60" t="s">
        <v>1</v>
      </c>
      <c r="F173" s="109">
        <v>300</v>
      </c>
      <c r="G173" s="14">
        <v>71.674980884610022</v>
      </c>
      <c r="H173" s="30">
        <v>45812</v>
      </c>
      <c r="I173" s="119">
        <v>194.928</v>
      </c>
      <c r="J173" s="15">
        <f>IF(M173="",IF(AND(H173&lt;&gt; "",D173&lt;&gt;""),IF(H173&gt;=D173,H173-D173,0),""),"")</f>
        <v>915</v>
      </c>
      <c r="K173" s="20">
        <f>IF(M173="",IF(I173&lt;&gt;"",I173-G173,""),"")</f>
        <v>123.25301911538998</v>
      </c>
      <c r="L173" s="25">
        <f>IF(M173="",IF(K173&lt;&gt;"",IF(G173=0,IF(I173=0,0,9.99),K173/G173),""),"")</f>
        <v>1.7196100730576509</v>
      </c>
      <c r="N173" s="58" t="str">
        <f>TRIM(CONCATENATE(Table1[[#This Row],[Intake]]," ",Table1[[#This Row],[Batch Number]]))</f>
        <v>S-1/OS 118</v>
      </c>
      <c r="O173" s="3" t="str">
        <f>IF(VLOOKUP(Table1[[#This Row],[Intake Batch Combo]],Sheet2!A:B,2,FALSE)="","",VLOOKUP(Table1[[#This Row],[Intake Batch Combo]],Sheet2!A:B,2,FALSE))</f>
        <v>One Source Diagnostics Buy 118</v>
      </c>
      <c r="P173" s="115" t="s">
        <v>2383</v>
      </c>
      <c r="Q173" s="115" t="e">
        <v>#N/A</v>
      </c>
      <c r="R173" s="28"/>
      <c r="S173" s="28"/>
      <c r="T173" s="28"/>
      <c r="U173" s="28"/>
      <c r="V173" s="25"/>
    </row>
    <row r="174" spans="1:22">
      <c r="A174" s="4" t="s">
        <v>1316</v>
      </c>
      <c r="B174" s="15">
        <v>118</v>
      </c>
      <c r="C174" s="64" t="s">
        <v>1445</v>
      </c>
      <c r="D174" s="30">
        <v>44897</v>
      </c>
      <c r="E174" s="60" t="s">
        <v>1</v>
      </c>
      <c r="F174" s="109">
        <v>300</v>
      </c>
      <c r="G174" s="14">
        <v>71.674980884610022</v>
      </c>
      <c r="H174" s="30">
        <v>45812</v>
      </c>
      <c r="I174" s="119">
        <v>194.928</v>
      </c>
      <c r="J174" s="15">
        <f>IF(M174="",IF(AND(H174&lt;&gt; "",D174&lt;&gt;""),IF(H174&gt;=D174,H174-D174,0),""),"")</f>
        <v>915</v>
      </c>
      <c r="K174" s="20">
        <f>IF(M174="",IF(I174&lt;&gt;"",I174-G174,""),"")</f>
        <v>123.25301911538998</v>
      </c>
      <c r="L174" s="25">
        <f>IF(M174="",IF(K174&lt;&gt;"",IF(G174=0,IF(I174=0,0,9.99),K174/G174),""),"")</f>
        <v>1.7196100730576509</v>
      </c>
      <c r="N174" s="58" t="str">
        <f>TRIM(CONCATENATE(Table1[[#This Row],[Intake]]," ",Table1[[#This Row],[Batch Number]]))</f>
        <v>S-1/OS 118</v>
      </c>
      <c r="O174" s="3" t="str">
        <f>IF(VLOOKUP(Table1[[#This Row],[Intake Batch Combo]],Sheet2!A:B,2,FALSE)="","",VLOOKUP(Table1[[#This Row],[Intake Batch Combo]],Sheet2!A:B,2,FALSE))</f>
        <v>One Source Diagnostics Buy 118</v>
      </c>
      <c r="P174" s="115" t="s">
        <v>2383</v>
      </c>
      <c r="Q174" s="115" t="e">
        <v>#N/A</v>
      </c>
      <c r="R174" s="28"/>
      <c r="S174" s="28"/>
      <c r="T174" s="28"/>
      <c r="U174" s="28"/>
      <c r="V174" s="25"/>
    </row>
    <row r="175" spans="1:22">
      <c r="A175" s="4" t="s">
        <v>1316</v>
      </c>
      <c r="B175" s="15">
        <v>118</v>
      </c>
      <c r="C175" s="64" t="s">
        <v>1471</v>
      </c>
      <c r="D175" s="30">
        <v>44897</v>
      </c>
      <c r="E175" s="60" t="s">
        <v>1</v>
      </c>
      <c r="F175" s="109">
        <v>300</v>
      </c>
      <c r="G175" s="14">
        <v>71.674980884610022</v>
      </c>
      <c r="H175" s="30">
        <v>45812</v>
      </c>
      <c r="I175" s="119">
        <v>186</v>
      </c>
      <c r="J175" s="15">
        <f>IF(M175="",IF(AND(H175&lt;&gt; "",D175&lt;&gt;""),IF(H175&gt;=D175,H175-D175,0),""),"")</f>
        <v>915</v>
      </c>
      <c r="K175" s="20">
        <f>IF(M175="",IF(I175&lt;&gt;"",I175-G175,""),"")</f>
        <v>114.32501911538998</v>
      </c>
      <c r="L175" s="25">
        <f>IF(M175="",IF(K175&lt;&gt;"",IF(G175=0,IF(I175=0,0,9.99),K175/G175),""),"")</f>
        <v>1.5950477796351632</v>
      </c>
      <c r="N175" s="58" t="str">
        <f>TRIM(CONCATENATE(Table1[[#This Row],[Intake]]," ",Table1[[#This Row],[Batch Number]]))</f>
        <v>S-1/OS 118</v>
      </c>
      <c r="O175" s="3" t="str">
        <f>IF(VLOOKUP(Table1[[#This Row],[Intake Batch Combo]],Sheet2!A:B,2,FALSE)="","",VLOOKUP(Table1[[#This Row],[Intake Batch Combo]],Sheet2!A:B,2,FALSE))</f>
        <v>One Source Diagnostics Buy 118</v>
      </c>
      <c r="P175" s="115" t="s">
        <v>2383</v>
      </c>
      <c r="Q175" s="115" t="e">
        <v>#N/A</v>
      </c>
      <c r="R175" s="28"/>
      <c r="S175" s="28"/>
      <c r="T175" s="28"/>
      <c r="U175" s="28"/>
      <c r="V175" s="25"/>
    </row>
    <row r="176" spans="1:22">
      <c r="A176" s="4" t="s">
        <v>1316</v>
      </c>
      <c r="B176" s="15">
        <v>118</v>
      </c>
      <c r="C176" s="64" t="s">
        <v>1471</v>
      </c>
      <c r="D176" s="30">
        <v>44897</v>
      </c>
      <c r="E176" s="60" t="s">
        <v>1</v>
      </c>
      <c r="F176" s="109">
        <v>300</v>
      </c>
      <c r="G176" s="14">
        <v>71.674980884610022</v>
      </c>
      <c r="H176" s="30">
        <v>45812</v>
      </c>
      <c r="I176" s="119">
        <v>186</v>
      </c>
      <c r="J176" s="15">
        <f>IF(M176="",IF(AND(H176&lt;&gt; "",D176&lt;&gt;""),IF(H176&gt;=D176,H176-D176,0),""),"")</f>
        <v>915</v>
      </c>
      <c r="K176" s="20">
        <f>IF(M176="",IF(I176&lt;&gt;"",I176-G176,""),"")</f>
        <v>114.32501911538998</v>
      </c>
      <c r="L176" s="25">
        <f>IF(M176="",IF(K176&lt;&gt;"",IF(G176=0,IF(I176=0,0,9.99),K176/G176),""),"")</f>
        <v>1.5950477796351632</v>
      </c>
      <c r="N176" s="58" t="str">
        <f>TRIM(CONCATENATE(Table1[[#This Row],[Intake]]," ",Table1[[#This Row],[Batch Number]]))</f>
        <v>S-1/OS 118</v>
      </c>
      <c r="O176" s="3" t="str">
        <f>IF(VLOOKUP(Table1[[#This Row],[Intake Batch Combo]],Sheet2!A:B,2,FALSE)="","",VLOOKUP(Table1[[#This Row],[Intake Batch Combo]],Sheet2!A:B,2,FALSE))</f>
        <v>One Source Diagnostics Buy 118</v>
      </c>
      <c r="P176" s="115" t="s">
        <v>2383</v>
      </c>
      <c r="Q176" s="115" t="e">
        <v>#N/A</v>
      </c>
      <c r="R176" s="28"/>
      <c r="S176" s="28"/>
      <c r="T176" s="28"/>
      <c r="U176" s="28"/>
      <c r="V176" s="25"/>
    </row>
    <row r="177" spans="1:22">
      <c r="A177" s="4" t="s">
        <v>1316</v>
      </c>
      <c r="B177" s="15">
        <v>118</v>
      </c>
      <c r="C177" s="64" t="s">
        <v>1471</v>
      </c>
      <c r="D177" s="30">
        <v>44897</v>
      </c>
      <c r="E177" s="60" t="s">
        <v>1</v>
      </c>
      <c r="F177" s="109">
        <v>300</v>
      </c>
      <c r="G177" s="14">
        <v>71.674980884610022</v>
      </c>
      <c r="H177" s="30">
        <v>45812</v>
      </c>
      <c r="I177" s="119">
        <v>186</v>
      </c>
      <c r="J177" s="15">
        <f>IF(M177="",IF(AND(H177&lt;&gt; "",D177&lt;&gt;""),IF(H177&gt;=D177,H177-D177,0),""),"")</f>
        <v>915</v>
      </c>
      <c r="K177" s="20">
        <f>IF(M177="",IF(I177&lt;&gt;"",I177-G177,""),"")</f>
        <v>114.32501911538998</v>
      </c>
      <c r="L177" s="25">
        <f>IF(M177="",IF(K177&lt;&gt;"",IF(G177=0,IF(I177=0,0,9.99),K177/G177),""),"")</f>
        <v>1.5950477796351632</v>
      </c>
      <c r="N177" s="58" t="str">
        <f>TRIM(CONCATENATE(Table1[[#This Row],[Intake]]," ",Table1[[#This Row],[Batch Number]]))</f>
        <v>S-1/OS 118</v>
      </c>
      <c r="O177" s="3" t="str">
        <f>IF(VLOOKUP(Table1[[#This Row],[Intake Batch Combo]],Sheet2!A:B,2,FALSE)="","",VLOOKUP(Table1[[#This Row],[Intake Batch Combo]],Sheet2!A:B,2,FALSE))</f>
        <v>One Source Diagnostics Buy 118</v>
      </c>
      <c r="P177" s="115" t="s">
        <v>2383</v>
      </c>
      <c r="Q177" s="115" t="e">
        <v>#N/A</v>
      </c>
      <c r="R177" s="28"/>
      <c r="S177" s="28"/>
      <c r="T177" s="28"/>
      <c r="U177" s="28"/>
      <c r="V177" s="25"/>
    </row>
    <row r="178" spans="1:22">
      <c r="A178" s="4" t="s">
        <v>1316</v>
      </c>
      <c r="B178" s="15">
        <v>118</v>
      </c>
      <c r="C178" s="64" t="s">
        <v>1471</v>
      </c>
      <c r="D178" s="30">
        <v>44897</v>
      </c>
      <c r="E178" s="60" t="s">
        <v>1</v>
      </c>
      <c r="F178" s="109">
        <v>300</v>
      </c>
      <c r="G178" s="14">
        <v>71.674980884610022</v>
      </c>
      <c r="H178" s="30">
        <v>45812</v>
      </c>
      <c r="I178" s="119">
        <v>186</v>
      </c>
      <c r="J178" s="15">
        <f>IF(M178="",IF(AND(H178&lt;&gt; "",D178&lt;&gt;""),IF(H178&gt;=D178,H178-D178,0),""),"")</f>
        <v>915</v>
      </c>
      <c r="K178" s="20">
        <f>IF(M178="",IF(I178&lt;&gt;"",I178-G178,""),"")</f>
        <v>114.32501911538998</v>
      </c>
      <c r="L178" s="25">
        <f>IF(M178="",IF(K178&lt;&gt;"",IF(G178=0,IF(I178=0,0,9.99),K178/G178),""),"")</f>
        <v>1.5950477796351632</v>
      </c>
      <c r="N178" s="58" t="str">
        <f>TRIM(CONCATENATE(Table1[[#This Row],[Intake]]," ",Table1[[#This Row],[Batch Number]]))</f>
        <v>S-1/OS 118</v>
      </c>
      <c r="O178" s="3" t="str">
        <f>IF(VLOOKUP(Table1[[#This Row],[Intake Batch Combo]],Sheet2!A:B,2,FALSE)="","",VLOOKUP(Table1[[#This Row],[Intake Batch Combo]],Sheet2!A:B,2,FALSE))</f>
        <v>One Source Diagnostics Buy 118</v>
      </c>
      <c r="P178" s="115" t="s">
        <v>2383</v>
      </c>
      <c r="Q178" s="115" t="e">
        <v>#N/A</v>
      </c>
      <c r="R178" s="28"/>
      <c r="S178" s="28"/>
      <c r="T178" s="28"/>
      <c r="U178" s="28"/>
      <c r="V178" s="25"/>
    </row>
    <row r="179" spans="1:22">
      <c r="A179" s="4" t="s">
        <v>1316</v>
      </c>
      <c r="B179" s="15">
        <v>154</v>
      </c>
      <c r="C179" s="15" t="s">
        <v>2105</v>
      </c>
      <c r="D179" s="30">
        <v>45359</v>
      </c>
      <c r="E179" s="10" t="s">
        <v>0</v>
      </c>
      <c r="F179" s="14">
        <v>1100</v>
      </c>
      <c r="G179" s="14">
        <v>221.3295</v>
      </c>
      <c r="H179" s="30">
        <v>45812</v>
      </c>
      <c r="I179" s="119">
        <v>418.5</v>
      </c>
      <c r="J179" s="15">
        <f>IF(M179="",IF(AND(H179&lt;&gt; "",D179&lt;&gt;""),IF(H179&gt;=D179,H179-D179,0),""),"")</f>
        <v>453</v>
      </c>
      <c r="K179" s="20">
        <f>IF(M179="",IF(I179&lt;&gt;"",I179-G179,""),"")</f>
        <v>197.1705</v>
      </c>
      <c r="L179" s="25">
        <f>IF(M179="",IF(K179&lt;&gt;"",IF(G179=0,IF(I179=0,0,9.99),K179/G179),""),"")</f>
        <v>0.89084600109791057</v>
      </c>
      <c r="N179" s="58" t="str">
        <f>TRIM(CONCATENATE(Table1[[#This Row],[Intake]]," ",Table1[[#This Row],[Batch Number]]))</f>
        <v>S-1/OS 154</v>
      </c>
      <c r="O179" s="3" t="str">
        <f>IF(VLOOKUP(Table1[[#This Row],[Intake Batch Combo]],Sheet2!A:B,2,FALSE)="","",VLOOKUP(Table1[[#This Row],[Intake Batch Combo]],Sheet2!A:B,2,FALSE))</f>
        <v>One Source Diagnostics Batch 154</v>
      </c>
      <c r="P179" s="115" t="s">
        <v>2379</v>
      </c>
      <c r="Q179" s="115" t="e">
        <v>#N/A</v>
      </c>
      <c r="R179" s="28"/>
      <c r="S179" s="28"/>
      <c r="T179" s="28"/>
      <c r="U179" s="28"/>
      <c r="V179" s="25"/>
    </row>
    <row r="180" spans="1:22">
      <c r="A180" s="4" t="s">
        <v>1316</v>
      </c>
      <c r="B180" s="15">
        <v>154</v>
      </c>
      <c r="C180" s="15" t="s">
        <v>2105</v>
      </c>
      <c r="D180" s="30">
        <v>45359</v>
      </c>
      <c r="E180" s="10" t="s">
        <v>0</v>
      </c>
      <c r="F180" s="14">
        <v>1100</v>
      </c>
      <c r="G180" s="14">
        <v>221.3295</v>
      </c>
      <c r="H180" s="30">
        <v>45812</v>
      </c>
      <c r="I180" s="119">
        <v>418.5</v>
      </c>
      <c r="J180" s="15">
        <f>IF(M180="",IF(AND(H180&lt;&gt; "",D180&lt;&gt;""),IF(H180&gt;=D180,H180-D180,0),""),"")</f>
        <v>453</v>
      </c>
      <c r="K180" s="20">
        <f>IF(M180="",IF(I180&lt;&gt;"",I180-G180,""),"")</f>
        <v>197.1705</v>
      </c>
      <c r="L180" s="25">
        <f>IF(M180="",IF(K180&lt;&gt;"",IF(G180=0,IF(I180=0,0,9.99),K180/G180),""),"")</f>
        <v>0.89084600109791057</v>
      </c>
      <c r="N180" s="58" t="str">
        <f>TRIM(CONCATENATE(Table1[[#This Row],[Intake]]," ",Table1[[#This Row],[Batch Number]]))</f>
        <v>S-1/OS 154</v>
      </c>
      <c r="O180" s="3" t="str">
        <f>IF(VLOOKUP(Table1[[#This Row],[Intake Batch Combo]],Sheet2!A:B,2,FALSE)="","",VLOOKUP(Table1[[#This Row],[Intake Batch Combo]],Sheet2!A:B,2,FALSE))</f>
        <v>One Source Diagnostics Batch 154</v>
      </c>
      <c r="P180" s="115" t="s">
        <v>2379</v>
      </c>
      <c r="Q180" s="115" t="e">
        <v>#N/A</v>
      </c>
      <c r="R180" s="28"/>
      <c r="S180" s="28"/>
      <c r="T180" s="28"/>
      <c r="U180" s="28"/>
      <c r="V180" s="25"/>
    </row>
    <row r="181" spans="1:22">
      <c r="A181" s="4" t="s">
        <v>1316</v>
      </c>
      <c r="B181" s="15">
        <v>154</v>
      </c>
      <c r="C181" s="15" t="s">
        <v>1920</v>
      </c>
      <c r="D181" s="30">
        <v>45359</v>
      </c>
      <c r="E181" s="10" t="s">
        <v>1</v>
      </c>
      <c r="F181" s="14">
        <v>1695</v>
      </c>
      <c r="G181" s="14">
        <v>375.57</v>
      </c>
      <c r="H181" s="30">
        <v>45812</v>
      </c>
      <c r="I181" s="119">
        <v>309.99689999999998</v>
      </c>
      <c r="J181" s="15">
        <f>IF(M181="",IF(AND(H181&lt;&gt; "",D181&lt;&gt;""),IF(H181&gt;=D181,H181-D181,0),""),"")</f>
        <v>453</v>
      </c>
      <c r="K181" s="20">
        <f>IF(M181="",IF(I181&lt;&gt;"",I181-G181,""),"")</f>
        <v>-65.573100000000011</v>
      </c>
      <c r="L181" s="25">
        <f>IF(M181="",IF(K181&lt;&gt;"",IF(G181=0,IF(I181=0,0,9.99),K181/G181),""),"")</f>
        <v>-0.17459621375509229</v>
      </c>
      <c r="N181" s="58" t="str">
        <f>TRIM(CONCATENATE(Table1[[#This Row],[Intake]]," ",Table1[[#This Row],[Batch Number]]))</f>
        <v>S-1/OS 154</v>
      </c>
      <c r="O181" s="3" t="str">
        <f>IF(VLOOKUP(Table1[[#This Row],[Intake Batch Combo]],Sheet2!A:B,2,FALSE)="","",VLOOKUP(Table1[[#This Row],[Intake Batch Combo]],Sheet2!A:B,2,FALSE))</f>
        <v>One Source Diagnostics Batch 154</v>
      </c>
      <c r="P181" s="115" t="s">
        <v>2379</v>
      </c>
      <c r="Q181" s="115" t="e">
        <v>#N/A</v>
      </c>
      <c r="R181" s="28"/>
      <c r="S181" s="28"/>
      <c r="T181" s="28"/>
      <c r="U181" s="28"/>
      <c r="V181" s="25"/>
    </row>
    <row r="182" spans="1:22">
      <c r="A182" s="4" t="s">
        <v>1316</v>
      </c>
      <c r="B182" s="15">
        <v>118</v>
      </c>
      <c r="C182" s="64" t="s">
        <v>1445</v>
      </c>
      <c r="D182" s="30">
        <v>44897</v>
      </c>
      <c r="E182" s="60" t="s">
        <v>1</v>
      </c>
      <c r="F182" s="14">
        <v>1695</v>
      </c>
      <c r="G182" s="14">
        <v>404.96364199804663</v>
      </c>
      <c r="H182" s="30">
        <v>45812</v>
      </c>
      <c r="I182" s="119">
        <v>194.928</v>
      </c>
      <c r="J182" s="15">
        <f>IF(M182="",IF(AND(H182&lt;&gt; "",D182&lt;&gt;""),IF(H182&gt;=D182,H182-D182,0),""),"")</f>
        <v>915</v>
      </c>
      <c r="K182" s="20">
        <f>IF(M182="",IF(I182&lt;&gt;"",I182-G182,""),"")</f>
        <v>-210.03564199804663</v>
      </c>
      <c r="L182" s="25">
        <f>IF(M182="",IF(K182&lt;&gt;"",IF(G182=0,IF(I182=0,0,9.99),K182/G182),""),"")</f>
        <v>-0.51865308441457503</v>
      </c>
      <c r="N182" s="58" t="str">
        <f>TRIM(CONCATENATE(Table1[[#This Row],[Intake]]," ",Table1[[#This Row],[Batch Number]]))</f>
        <v>S-1/OS 118</v>
      </c>
      <c r="O182" s="3" t="str">
        <f>IF(VLOOKUP(Table1[[#This Row],[Intake Batch Combo]],Sheet2!A:B,2,FALSE)="","",VLOOKUP(Table1[[#This Row],[Intake Batch Combo]],Sheet2!A:B,2,FALSE))</f>
        <v>One Source Diagnostics Buy 118</v>
      </c>
      <c r="P182" s="115" t="s">
        <v>2383</v>
      </c>
      <c r="Q182" s="115" t="e">
        <v>#N/A</v>
      </c>
      <c r="R182" s="28"/>
      <c r="S182" s="28"/>
      <c r="T182" s="28"/>
      <c r="U182" s="28"/>
      <c r="V182" s="25"/>
    </row>
    <row r="183" spans="1:22">
      <c r="A183" s="4" t="s">
        <v>1316</v>
      </c>
      <c r="B183" s="15">
        <v>118</v>
      </c>
      <c r="C183" s="64" t="s">
        <v>1719</v>
      </c>
      <c r="D183" s="30">
        <v>44897</v>
      </c>
      <c r="E183" s="60" t="s">
        <v>1</v>
      </c>
      <c r="F183" s="14">
        <v>1695</v>
      </c>
      <c r="G183" s="14">
        <v>404.96364199804663</v>
      </c>
      <c r="H183" s="30">
        <v>45812</v>
      </c>
      <c r="I183" s="119">
        <v>604.5</v>
      </c>
      <c r="J183" s="15">
        <f>IF(M183="",IF(AND(H183&lt;&gt; "",D183&lt;&gt;""),IF(H183&gt;=D183,H183-D183,0),""),"")</f>
        <v>915</v>
      </c>
      <c r="K183" s="20">
        <f>IF(M183="",IF(I183&lt;&gt;"",I183-G183,""),"")</f>
        <v>199.53635800195337</v>
      </c>
      <c r="L183" s="25">
        <f>IF(M183="",IF(K183&lt;&gt;"",IF(G183=0,IF(I183=0,0,9.99),K183/G183),""),"")</f>
        <v>0.49272659890518233</v>
      </c>
      <c r="N183" s="58" t="str">
        <f>TRIM(CONCATENATE(Table1[[#This Row],[Intake]]," ",Table1[[#This Row],[Batch Number]]))</f>
        <v>S-1/OS 118</v>
      </c>
      <c r="O183" s="3" t="str">
        <f>IF(VLOOKUP(Table1[[#This Row],[Intake Batch Combo]],Sheet2!A:B,2,FALSE)="","",VLOOKUP(Table1[[#This Row],[Intake Batch Combo]],Sheet2!A:B,2,FALSE))</f>
        <v>One Source Diagnostics Buy 118</v>
      </c>
      <c r="P183" s="115" t="s">
        <v>2383</v>
      </c>
      <c r="Q183" s="115" t="e">
        <v>#N/A</v>
      </c>
      <c r="R183" s="28"/>
      <c r="S183" s="28"/>
      <c r="T183" s="28"/>
      <c r="U183" s="28"/>
      <c r="V183" s="25"/>
    </row>
    <row r="184" spans="1:22">
      <c r="A184" s="4" t="s">
        <v>1316</v>
      </c>
      <c r="B184" s="15">
        <v>118</v>
      </c>
      <c r="C184" s="64" t="s">
        <v>1719</v>
      </c>
      <c r="D184" s="30">
        <v>44897</v>
      </c>
      <c r="E184" s="60" t="s">
        <v>1</v>
      </c>
      <c r="F184" s="14">
        <v>1695</v>
      </c>
      <c r="G184" s="14">
        <v>404.96364199804663</v>
      </c>
      <c r="H184" s="30">
        <v>45812</v>
      </c>
      <c r="I184" s="119">
        <v>604.5</v>
      </c>
      <c r="J184" s="15">
        <f>IF(M184="",IF(AND(H184&lt;&gt; "",D184&lt;&gt;""),IF(H184&gt;=D184,H184-D184,0),""),"")</f>
        <v>915</v>
      </c>
      <c r="K184" s="20">
        <f>IF(M184="",IF(I184&lt;&gt;"",I184-G184,""),"")</f>
        <v>199.53635800195337</v>
      </c>
      <c r="L184" s="25">
        <f>IF(M184="",IF(K184&lt;&gt;"",IF(G184=0,IF(I184=0,0,9.99),K184/G184),""),"")</f>
        <v>0.49272659890518233</v>
      </c>
      <c r="M184" s="111"/>
      <c r="N184" s="58" t="str">
        <f>TRIM(CONCATENATE(Table1[[#This Row],[Intake]]," ",Table1[[#This Row],[Batch Number]]))</f>
        <v>S-1/OS 118</v>
      </c>
      <c r="O184" s="111" t="str">
        <f>IF(VLOOKUP(Table1[[#This Row],[Intake Batch Combo]],Sheet2!A:B,2,FALSE)="","",VLOOKUP(Table1[[#This Row],[Intake Batch Combo]],Sheet2!A:B,2,FALSE))</f>
        <v>One Source Diagnostics Buy 118</v>
      </c>
      <c r="P184" s="115" t="s">
        <v>2383</v>
      </c>
      <c r="Q184" s="115" t="e">
        <v>#N/A</v>
      </c>
      <c r="R184" s="28"/>
      <c r="S184" s="28"/>
      <c r="T184" s="28"/>
      <c r="U184" s="28"/>
      <c r="V184" s="25"/>
    </row>
    <row r="185" spans="1:22">
      <c r="A185" s="4" t="s">
        <v>1316</v>
      </c>
      <c r="B185" s="15">
        <v>118</v>
      </c>
      <c r="C185" s="64" t="s">
        <v>1719</v>
      </c>
      <c r="D185" s="30">
        <v>44897</v>
      </c>
      <c r="E185" s="60" t="s">
        <v>1</v>
      </c>
      <c r="F185" s="14">
        <v>1695</v>
      </c>
      <c r="G185" s="14">
        <v>404.96364199804663</v>
      </c>
      <c r="H185" s="30">
        <v>45812</v>
      </c>
      <c r="I185" s="119">
        <v>604.5</v>
      </c>
      <c r="J185" s="15">
        <f>IF(M185="",IF(AND(H185&lt;&gt; "",D185&lt;&gt;""),IF(H185&gt;=D185,H185-D185,0),""),"")</f>
        <v>915</v>
      </c>
      <c r="K185" s="20">
        <f>IF(M185="",IF(I185&lt;&gt;"",I185-G185,""),"")</f>
        <v>199.53635800195337</v>
      </c>
      <c r="L185" s="25">
        <f>IF(M185="",IF(K185&lt;&gt;"",IF(G185=0,IF(I185=0,0,9.99),K185/G185),""),"")</f>
        <v>0.49272659890518233</v>
      </c>
      <c r="N185" s="58" t="str">
        <f>TRIM(CONCATENATE(Table1[[#This Row],[Intake]]," ",Table1[[#This Row],[Batch Number]]))</f>
        <v>S-1/OS 118</v>
      </c>
      <c r="O185" s="3" t="str">
        <f>IF(VLOOKUP(Table1[[#This Row],[Intake Batch Combo]],Sheet2!A:B,2,FALSE)="","",VLOOKUP(Table1[[#This Row],[Intake Batch Combo]],Sheet2!A:B,2,FALSE))</f>
        <v>One Source Diagnostics Buy 118</v>
      </c>
      <c r="P185" s="115" t="s">
        <v>2383</v>
      </c>
      <c r="Q185" s="115" t="e">
        <v>#N/A</v>
      </c>
      <c r="R185" s="28"/>
      <c r="S185" s="28"/>
      <c r="T185" s="28"/>
      <c r="U185" s="28"/>
      <c r="V185" s="25"/>
    </row>
    <row r="186" spans="1:22">
      <c r="A186" s="4" t="s">
        <v>1316</v>
      </c>
      <c r="B186" s="15">
        <v>118</v>
      </c>
      <c r="C186" s="64" t="s">
        <v>1471</v>
      </c>
      <c r="D186" s="30">
        <v>44897</v>
      </c>
      <c r="E186" s="60" t="s">
        <v>1</v>
      </c>
      <c r="F186" s="14">
        <v>1695</v>
      </c>
      <c r="G186" s="14">
        <v>404.96364199804663</v>
      </c>
      <c r="H186" s="30">
        <v>45812</v>
      </c>
      <c r="I186" s="119">
        <v>186</v>
      </c>
      <c r="J186" s="15">
        <f>IF(M186="",IF(AND(H186&lt;&gt; "",D186&lt;&gt;""),IF(H186&gt;=D186,H186-D186,0),""),"")</f>
        <v>915</v>
      </c>
      <c r="K186" s="20">
        <f>IF(M186="",IF(I186&lt;&gt;"",I186-G186,""),"")</f>
        <v>-218.96364199804663</v>
      </c>
      <c r="L186" s="25">
        <f>IF(M186="",IF(K186&lt;&gt;"",IF(G186=0,IF(I186=0,0,9.99),K186/G186),""),"")</f>
        <v>-0.54069950802917466</v>
      </c>
      <c r="N186" s="58" t="str">
        <f>TRIM(CONCATENATE(Table1[[#This Row],[Intake]]," ",Table1[[#This Row],[Batch Number]]))</f>
        <v>S-1/OS 118</v>
      </c>
      <c r="O186" s="3" t="str">
        <f>IF(VLOOKUP(Table1[[#This Row],[Intake Batch Combo]],Sheet2!A:B,2,FALSE)="","",VLOOKUP(Table1[[#This Row],[Intake Batch Combo]],Sheet2!A:B,2,FALSE))</f>
        <v>One Source Diagnostics Buy 118</v>
      </c>
      <c r="P186" s="115" t="s">
        <v>2383</v>
      </c>
      <c r="Q186" s="115" t="e">
        <v>#N/A</v>
      </c>
      <c r="R186" s="28"/>
      <c r="S186" s="28"/>
      <c r="T186" s="28"/>
      <c r="U186" s="28"/>
      <c r="V186" s="25"/>
    </row>
    <row r="187" spans="1:22">
      <c r="A187" s="4" t="s">
        <v>1316</v>
      </c>
      <c r="B187" s="15">
        <v>118</v>
      </c>
      <c r="C187" s="64" t="s">
        <v>1471</v>
      </c>
      <c r="D187" s="30">
        <v>44897</v>
      </c>
      <c r="E187" s="60" t="s">
        <v>1</v>
      </c>
      <c r="F187" s="14">
        <v>1695</v>
      </c>
      <c r="G187" s="14">
        <v>404.96364199804663</v>
      </c>
      <c r="H187" s="30">
        <v>45812</v>
      </c>
      <c r="I187" s="119">
        <v>186</v>
      </c>
      <c r="J187" s="15">
        <f>IF(M187="",IF(AND(H187&lt;&gt; "",D187&lt;&gt;""),IF(H187&gt;=D187,H187-D187,0),""),"")</f>
        <v>915</v>
      </c>
      <c r="K187" s="20">
        <f>IF(M187="",IF(I187&lt;&gt;"",I187-G187,""),"")</f>
        <v>-218.96364199804663</v>
      </c>
      <c r="L187" s="25">
        <f>IF(M187="",IF(K187&lt;&gt;"",IF(G187=0,IF(I187=0,0,9.99),K187/G187),""),"")</f>
        <v>-0.54069950802917466</v>
      </c>
      <c r="N187" s="58" t="str">
        <f>TRIM(CONCATENATE(Table1[[#This Row],[Intake]]," ",Table1[[#This Row],[Batch Number]]))</f>
        <v>S-1/OS 118</v>
      </c>
      <c r="O187" s="3" t="str">
        <f>IF(VLOOKUP(Table1[[#This Row],[Intake Batch Combo]],Sheet2!A:B,2,FALSE)="","",VLOOKUP(Table1[[#This Row],[Intake Batch Combo]],Sheet2!A:B,2,FALSE))</f>
        <v>One Source Diagnostics Buy 118</v>
      </c>
      <c r="P187" s="115" t="s">
        <v>2383</v>
      </c>
      <c r="Q187" s="115" t="e">
        <v>#N/A</v>
      </c>
      <c r="R187" s="28"/>
      <c r="S187" s="28"/>
      <c r="T187" s="28"/>
      <c r="U187" s="28"/>
      <c r="V187" s="25"/>
    </row>
    <row r="188" spans="1:22">
      <c r="A188" s="4" t="s">
        <v>1316</v>
      </c>
      <c r="B188" s="15">
        <v>118</v>
      </c>
      <c r="C188" s="65" t="s">
        <v>1773</v>
      </c>
      <c r="D188" s="30">
        <v>44897</v>
      </c>
      <c r="E188" s="60" t="s">
        <v>1</v>
      </c>
      <c r="F188" s="14">
        <v>1695</v>
      </c>
      <c r="G188" s="14">
        <v>404.96364199804663</v>
      </c>
      <c r="H188" s="30">
        <v>45812</v>
      </c>
      <c r="I188" s="119">
        <v>465</v>
      </c>
      <c r="J188" s="15">
        <f>IF(M188="",IF(AND(H188&lt;&gt; "",D188&lt;&gt;""),IF(H188&gt;=D188,H188-D188,0),""),"")</f>
        <v>915</v>
      </c>
      <c r="K188" s="20">
        <f>IF(M188="",IF(I188&lt;&gt;"",I188-G188,""),"")</f>
        <v>60.036358001953374</v>
      </c>
      <c r="L188" s="25">
        <f>IF(M188="",IF(K188&lt;&gt;"",IF(G188=0,IF(I188=0,0,9.99),K188/G188),""),"")</f>
        <v>0.14825122992706333</v>
      </c>
      <c r="N188" s="58" t="str">
        <f>TRIM(CONCATENATE(Table1[[#This Row],[Intake]]," ",Table1[[#This Row],[Batch Number]]))</f>
        <v>S-1/OS 118</v>
      </c>
      <c r="O188" s="3" t="str">
        <f>IF(VLOOKUP(Table1[[#This Row],[Intake Batch Combo]],Sheet2!A:B,2,FALSE)="","",VLOOKUP(Table1[[#This Row],[Intake Batch Combo]],Sheet2!A:B,2,FALSE))</f>
        <v>One Source Diagnostics Buy 118</v>
      </c>
      <c r="P188" s="115" t="s">
        <v>2383</v>
      </c>
      <c r="Q188" s="115" t="e">
        <v>#N/A</v>
      </c>
      <c r="R188" s="28"/>
      <c r="S188" s="28"/>
      <c r="T188" s="28"/>
      <c r="U188" s="28"/>
      <c r="V188" s="25"/>
    </row>
    <row r="189" spans="1:22">
      <c r="A189" s="4" t="s">
        <v>1316</v>
      </c>
      <c r="B189" s="15">
        <v>118</v>
      </c>
      <c r="C189" s="64" t="s">
        <v>1773</v>
      </c>
      <c r="D189" s="30">
        <v>44897</v>
      </c>
      <c r="E189" s="60" t="s">
        <v>1</v>
      </c>
      <c r="F189" s="14">
        <v>1695</v>
      </c>
      <c r="G189" s="14">
        <v>404.96364199804663</v>
      </c>
      <c r="H189" s="30">
        <v>45812</v>
      </c>
      <c r="I189" s="119">
        <v>465</v>
      </c>
      <c r="J189" s="15">
        <f>IF(M189="",IF(AND(H189&lt;&gt; "",D189&lt;&gt;""),IF(H189&gt;=D189,H189-D189,0),""),"")</f>
        <v>915</v>
      </c>
      <c r="K189" s="20">
        <f>IF(M189="",IF(I189&lt;&gt;"",I189-G189,""),"")</f>
        <v>60.036358001953374</v>
      </c>
      <c r="L189" s="25">
        <f>IF(M189="",IF(K189&lt;&gt;"",IF(G189=0,IF(I189=0,0,9.99),K189/G189),""),"")</f>
        <v>0.14825122992706333</v>
      </c>
      <c r="N189" s="58" t="str">
        <f>TRIM(CONCATENATE(Table1[[#This Row],[Intake]]," ",Table1[[#This Row],[Batch Number]]))</f>
        <v>S-1/OS 118</v>
      </c>
      <c r="O189" s="3" t="str">
        <f>IF(VLOOKUP(Table1[[#This Row],[Intake Batch Combo]],Sheet2!A:B,2,FALSE)="","",VLOOKUP(Table1[[#This Row],[Intake Batch Combo]],Sheet2!A:B,2,FALSE))</f>
        <v>One Source Diagnostics Buy 118</v>
      </c>
      <c r="P189" s="115" t="s">
        <v>2383</v>
      </c>
      <c r="Q189" s="115" t="e">
        <v>#N/A</v>
      </c>
      <c r="R189" s="28"/>
      <c r="S189" s="28"/>
      <c r="T189" s="28"/>
      <c r="U189" s="28"/>
      <c r="V189" s="25"/>
    </row>
    <row r="190" spans="1:22">
      <c r="A190" s="4" t="s">
        <v>1316</v>
      </c>
      <c r="B190" s="15">
        <v>118</v>
      </c>
      <c r="C190" s="64" t="s">
        <v>1773</v>
      </c>
      <c r="D190" s="30">
        <v>44897</v>
      </c>
      <c r="E190" s="60" t="s">
        <v>1</v>
      </c>
      <c r="F190" s="14">
        <v>1695</v>
      </c>
      <c r="G190" s="14">
        <v>404.96364199804663</v>
      </c>
      <c r="H190" s="30">
        <v>45812</v>
      </c>
      <c r="I190" s="119">
        <v>465</v>
      </c>
      <c r="J190" s="15">
        <f>IF(M190="",IF(AND(H190&lt;&gt; "",D190&lt;&gt;""),IF(H190&gt;=D190,H190-D190,0),""),"")</f>
        <v>915</v>
      </c>
      <c r="K190" s="20">
        <f>IF(M190="",IF(I190&lt;&gt;"",I190-G190,""),"")</f>
        <v>60.036358001953374</v>
      </c>
      <c r="L190" s="25">
        <f>IF(M190="",IF(K190&lt;&gt;"",IF(G190=0,IF(I190=0,0,9.99),K190/G190),""),"")</f>
        <v>0.14825122992706333</v>
      </c>
      <c r="N190" s="58" t="str">
        <f>TRIM(CONCATENATE(Table1[[#This Row],[Intake]]," ",Table1[[#This Row],[Batch Number]]))</f>
        <v>S-1/OS 118</v>
      </c>
      <c r="O190" s="3" t="str">
        <f>IF(VLOOKUP(Table1[[#This Row],[Intake Batch Combo]],Sheet2!A:B,2,FALSE)="","",VLOOKUP(Table1[[#This Row],[Intake Batch Combo]],Sheet2!A:B,2,FALSE))</f>
        <v>One Source Diagnostics Buy 118</v>
      </c>
      <c r="P190" s="115" t="s">
        <v>2383</v>
      </c>
      <c r="Q190" s="115" t="e">
        <v>#N/A</v>
      </c>
      <c r="R190" s="28"/>
      <c r="S190" s="28"/>
      <c r="T190" s="28"/>
      <c r="U190" s="28"/>
      <c r="V190" s="25"/>
    </row>
    <row r="191" spans="1:22">
      <c r="A191" s="4" t="s">
        <v>2395</v>
      </c>
      <c r="B191" s="15">
        <v>15.3</v>
      </c>
      <c r="C191" s="62"/>
      <c r="D191" s="30">
        <v>45021</v>
      </c>
      <c r="E191" s="10" t="s">
        <v>1</v>
      </c>
      <c r="F191" s="14">
        <v>2300</v>
      </c>
      <c r="G191" s="14">
        <v>432.04350000000113</v>
      </c>
      <c r="H191" s="30">
        <v>45806</v>
      </c>
      <c r="I191" s="119">
        <v>87.675913043478261</v>
      </c>
      <c r="J191" s="15">
        <f>IF(M191="",IF(AND(H191&lt;&gt; "",D191&lt;&gt;""),IF(H191&gt;=D191,H191-D191,0),""),"")</f>
        <v>785</v>
      </c>
      <c r="K191" s="20">
        <f>IF(M191="",IF(I191&lt;&gt;"",I191-G191,""),"")</f>
        <v>-344.36758695652287</v>
      </c>
      <c r="L191" s="25">
        <f>IF(M191="",IF(K191&lt;&gt;"",IF(G191=0,IF(I191=0,0,9.99),K191/G191),""),"")</f>
        <v>-0.79706693181710164</v>
      </c>
      <c r="N191" s="58" t="str">
        <f>TRIM(CONCATENATE(Table1[[#This Row],[Intake]]," ",Table1[[#This Row],[Batch Number]]))</f>
        <v>S-1/SCI 15.3</v>
      </c>
      <c r="O191" s="3" t="str">
        <f>IF(VLOOKUP(Table1[[#This Row],[Intake Batch Combo]],Sheet2!A:B,2,FALSE)="","",VLOOKUP(Table1[[#This Row],[Intake Batch Combo]],Sheet2!A:B,2,FALSE))</f>
        <v>SoCal Imaging Batch 15.3</v>
      </c>
      <c r="P191" s="115" t="s">
        <v>2393</v>
      </c>
      <c r="Q191" s="115" t="e">
        <v>#N/A</v>
      </c>
      <c r="R191" s="28"/>
      <c r="S191" s="28"/>
      <c r="T191" s="28"/>
      <c r="U191" s="28"/>
      <c r="V191" s="25"/>
    </row>
    <row r="192" spans="1:22">
      <c r="A192" s="4" t="s">
        <v>1316</v>
      </c>
      <c r="B192" s="15">
        <v>154</v>
      </c>
      <c r="C192" s="15" t="s">
        <v>2104</v>
      </c>
      <c r="D192" s="30">
        <v>45359</v>
      </c>
      <c r="E192" s="10" t="s">
        <v>1</v>
      </c>
      <c r="F192" s="14">
        <v>1695</v>
      </c>
      <c r="G192" s="14">
        <v>375.57</v>
      </c>
      <c r="H192" s="30">
        <v>45805</v>
      </c>
      <c r="I192" s="119">
        <v>558</v>
      </c>
      <c r="J192" s="15">
        <f>IF(M192="",IF(AND(H192&lt;&gt; "",D192&lt;&gt;""),IF(H192&gt;=D192,H192-D192,0),""),"")</f>
        <v>446</v>
      </c>
      <c r="K192" s="20">
        <f>IF(M192="",IF(I192&lt;&gt;"",I192-G192,""),"")</f>
        <v>182.43</v>
      </c>
      <c r="L192" s="25">
        <f>IF(M192="",IF(K192&lt;&gt;"",IF(G192=0,IF(I192=0,0,9.99),K192/G192),""),"")</f>
        <v>0.48574167265756052</v>
      </c>
      <c r="N192" s="58" t="str">
        <f>TRIM(CONCATENATE(Table1[[#This Row],[Intake]]," ",Table1[[#This Row],[Batch Number]]))</f>
        <v>S-1/OS 154</v>
      </c>
      <c r="O192" s="3" t="str">
        <f>IF(VLOOKUP(Table1[[#This Row],[Intake Batch Combo]],Sheet2!A:B,2,FALSE)="","",VLOOKUP(Table1[[#This Row],[Intake Batch Combo]],Sheet2!A:B,2,FALSE))</f>
        <v>One Source Diagnostics Batch 154</v>
      </c>
      <c r="P192" s="115" t="s">
        <v>2379</v>
      </c>
      <c r="Q192" s="115" t="e">
        <v>#N/A</v>
      </c>
      <c r="R192" s="28"/>
      <c r="S192" s="28"/>
      <c r="T192" s="28"/>
      <c r="U192" s="28"/>
      <c r="V192" s="25"/>
    </row>
    <row r="193" spans="1:22">
      <c r="A193" s="4" t="s">
        <v>1316</v>
      </c>
      <c r="B193" s="15">
        <v>154</v>
      </c>
      <c r="C193" s="15" t="s">
        <v>2258</v>
      </c>
      <c r="D193" s="30">
        <v>45359</v>
      </c>
      <c r="E193" s="10" t="s">
        <v>1</v>
      </c>
      <c r="F193" s="14">
        <v>1695</v>
      </c>
      <c r="G193" s="14">
        <v>375.57</v>
      </c>
      <c r="H193" s="30">
        <v>45805</v>
      </c>
      <c r="I193" s="119">
        <v>604.5</v>
      </c>
      <c r="J193" s="15">
        <f>IF(M193="",IF(AND(H193&lt;&gt; "",D193&lt;&gt;""),IF(H193&gt;=D193,H193-D193,0),""),"")</f>
        <v>446</v>
      </c>
      <c r="K193" s="20">
        <f>IF(M193="",IF(I193&lt;&gt;"",I193-G193,""),"")</f>
        <v>228.93</v>
      </c>
      <c r="L193" s="25">
        <f>IF(M193="",IF(K193&lt;&gt;"",IF(G193=0,IF(I193=0,0,9.99),K193/G193),""),"")</f>
        <v>0.60955347871235721</v>
      </c>
      <c r="N193" s="58" t="str">
        <f>TRIM(CONCATENATE(Table1[[#This Row],[Intake]]," ",Table1[[#This Row],[Batch Number]]))</f>
        <v>S-1/OS 154</v>
      </c>
      <c r="O193" s="3" t="str">
        <f>IF(VLOOKUP(Table1[[#This Row],[Intake Batch Combo]],Sheet2!A:B,2,FALSE)="","",VLOOKUP(Table1[[#This Row],[Intake Batch Combo]],Sheet2!A:B,2,FALSE))</f>
        <v>One Source Diagnostics Batch 154</v>
      </c>
      <c r="P193" s="115" t="s">
        <v>2379</v>
      </c>
      <c r="Q193" s="115" t="e">
        <v>#N/A</v>
      </c>
      <c r="R193" s="28"/>
      <c r="S193" s="28"/>
      <c r="T193" s="28"/>
      <c r="U193" s="28"/>
      <c r="V193" s="25"/>
    </row>
    <row r="194" spans="1:22">
      <c r="A194" s="4" t="s">
        <v>1316</v>
      </c>
      <c r="B194" s="15">
        <v>154</v>
      </c>
      <c r="C194" s="62" t="s">
        <v>2311</v>
      </c>
      <c r="D194" s="30">
        <v>45359</v>
      </c>
      <c r="E194" s="10" t="s">
        <v>1</v>
      </c>
      <c r="F194" s="14">
        <v>1695</v>
      </c>
      <c r="G194" s="14">
        <v>375.57</v>
      </c>
      <c r="H194" s="30">
        <v>45805</v>
      </c>
      <c r="I194" s="119">
        <v>651</v>
      </c>
      <c r="J194" s="15">
        <f>IF(M194="",IF(AND(H194&lt;&gt; "",D194&lt;&gt;""),IF(H194&gt;=D194,H194-D194,0),""),"")</f>
        <v>446</v>
      </c>
      <c r="K194" s="20">
        <f>IF(M194="",IF(I194&lt;&gt;"",I194-G194,""),"")</f>
        <v>275.43</v>
      </c>
      <c r="L194" s="25">
        <f>IF(M194="",IF(K194&lt;&gt;"",IF(G194=0,IF(I194=0,0,9.99),K194/G194),""),"")</f>
        <v>0.7333652847671539</v>
      </c>
      <c r="N194" s="58" t="str">
        <f>TRIM(CONCATENATE(Table1[[#This Row],[Intake]]," ",Table1[[#This Row],[Batch Number]]))</f>
        <v>S-1/OS 154</v>
      </c>
      <c r="O194" s="3" t="str">
        <f>IF(VLOOKUP(Table1[[#This Row],[Intake Batch Combo]],Sheet2!A:B,2,FALSE)="","",VLOOKUP(Table1[[#This Row],[Intake Batch Combo]],Sheet2!A:B,2,FALSE))</f>
        <v>One Source Diagnostics Batch 154</v>
      </c>
      <c r="P194" s="115" t="s">
        <v>2379</v>
      </c>
      <c r="Q194" s="115" t="e">
        <v>#N/A</v>
      </c>
      <c r="R194" s="28"/>
      <c r="S194" s="28"/>
      <c r="T194" s="28"/>
      <c r="U194" s="28"/>
      <c r="V194" s="25"/>
    </row>
    <row r="195" spans="1:22">
      <c r="A195" s="4" t="s">
        <v>1316</v>
      </c>
      <c r="B195" s="15">
        <v>118</v>
      </c>
      <c r="C195" s="65" t="s">
        <v>1570</v>
      </c>
      <c r="D195" s="30">
        <v>44897</v>
      </c>
      <c r="E195" s="60" t="s">
        <v>1</v>
      </c>
      <c r="F195" s="14">
        <v>1695</v>
      </c>
      <c r="G195" s="14">
        <v>404.96364199804663</v>
      </c>
      <c r="H195" s="30">
        <v>45805</v>
      </c>
      <c r="I195" s="119">
        <v>465</v>
      </c>
      <c r="J195" s="15">
        <f>IF(M195="",IF(AND(H195&lt;&gt; "",D195&lt;&gt;""),IF(H195&gt;=D195,H195-D195,0),""),"")</f>
        <v>908</v>
      </c>
      <c r="K195" s="20">
        <f>IF(M195="",IF(I195&lt;&gt;"",I195-G195,""),"")</f>
        <v>60.036358001953374</v>
      </c>
      <c r="L195" s="25">
        <f>IF(M195="",IF(K195&lt;&gt;"",IF(G195=0,IF(I195=0,0,9.99),K195/G195),""),"")</f>
        <v>0.14825122992706333</v>
      </c>
      <c r="N195" s="58" t="str">
        <f>TRIM(CONCATENATE(Table1[[#This Row],[Intake]]," ",Table1[[#This Row],[Batch Number]]))</f>
        <v>S-1/OS 118</v>
      </c>
      <c r="O195" s="3" t="str">
        <f>IF(VLOOKUP(Table1[[#This Row],[Intake Batch Combo]],Sheet2!A:B,2,FALSE)="","",VLOOKUP(Table1[[#This Row],[Intake Batch Combo]],Sheet2!A:B,2,FALSE))</f>
        <v>One Source Diagnostics Buy 118</v>
      </c>
      <c r="P195" s="115" t="s">
        <v>2383</v>
      </c>
      <c r="Q195" s="115" t="e">
        <v>#N/A</v>
      </c>
      <c r="R195" s="28"/>
      <c r="S195" s="28"/>
      <c r="T195" s="28"/>
      <c r="U195" s="28"/>
      <c r="V195" s="25"/>
    </row>
    <row r="196" spans="1:22">
      <c r="A196" s="4" t="s">
        <v>1316</v>
      </c>
      <c r="B196" s="15">
        <v>118</v>
      </c>
      <c r="C196" s="65" t="s">
        <v>1570</v>
      </c>
      <c r="D196" s="30">
        <v>44897</v>
      </c>
      <c r="E196" s="60" t="s">
        <v>1</v>
      </c>
      <c r="F196" s="14">
        <v>1695</v>
      </c>
      <c r="G196" s="14">
        <v>404.96364199804663</v>
      </c>
      <c r="H196" s="30">
        <v>45805</v>
      </c>
      <c r="I196" s="119">
        <v>465</v>
      </c>
      <c r="J196" s="15">
        <f>IF(M196="",IF(AND(H196&lt;&gt; "",D196&lt;&gt;""),IF(H196&gt;=D196,H196-D196,0),""),"")</f>
        <v>908</v>
      </c>
      <c r="K196" s="20">
        <f>IF(M196="",IF(I196&lt;&gt;"",I196-G196,""),"")</f>
        <v>60.036358001953374</v>
      </c>
      <c r="L196" s="25">
        <f>IF(M196="",IF(K196&lt;&gt;"",IF(G196=0,IF(I196=0,0,9.99),K196/G196),""),"")</f>
        <v>0.14825122992706333</v>
      </c>
      <c r="N196" s="58" t="str">
        <f>TRIM(CONCATENATE(Table1[[#This Row],[Intake]]," ",Table1[[#This Row],[Batch Number]]))</f>
        <v>S-1/OS 118</v>
      </c>
      <c r="O196" s="3" t="str">
        <f>IF(VLOOKUP(Table1[[#This Row],[Intake Batch Combo]],Sheet2!A:B,2,FALSE)="","",VLOOKUP(Table1[[#This Row],[Intake Batch Combo]],Sheet2!A:B,2,FALSE))</f>
        <v>One Source Diagnostics Buy 118</v>
      </c>
      <c r="P196" s="115" t="s">
        <v>2383</v>
      </c>
      <c r="Q196" s="115" t="e">
        <v>#N/A</v>
      </c>
      <c r="R196" s="28"/>
      <c r="S196" s="28"/>
      <c r="T196" s="28"/>
      <c r="U196" s="28"/>
      <c r="V196" s="25"/>
    </row>
    <row r="197" spans="1:22">
      <c r="A197" s="4" t="s">
        <v>1316</v>
      </c>
      <c r="B197" s="15">
        <v>118</v>
      </c>
      <c r="C197" s="65" t="s">
        <v>1678</v>
      </c>
      <c r="D197" s="30">
        <v>44897</v>
      </c>
      <c r="E197" s="60" t="s">
        <v>1</v>
      </c>
      <c r="F197" s="14">
        <v>1695</v>
      </c>
      <c r="G197" s="14">
        <v>404.96364199804663</v>
      </c>
      <c r="H197" s="30">
        <v>45800</v>
      </c>
      <c r="I197" s="119">
        <v>339.88710000000003</v>
      </c>
      <c r="J197" s="15">
        <f>IF(M197="",IF(AND(H197&lt;&gt; "",D197&lt;&gt;""),IF(H197&gt;=D197,H197-D197,0),""),"")</f>
        <v>903</v>
      </c>
      <c r="K197" s="20">
        <f>IF(M197="",IF(I197&lt;&gt;"",I197-G197,""),"")</f>
        <v>-65.076541998046594</v>
      </c>
      <c r="L197" s="25">
        <f>IF(M197="",IF(K197&lt;&gt;"",IF(G197=0,IF(I197=0,0,9.99),K197/G197),""),"")</f>
        <v>-0.16069724599711224</v>
      </c>
      <c r="N197" s="58" t="str">
        <f>TRIM(CONCATENATE(Table1[[#This Row],[Intake]]," ",Table1[[#This Row],[Batch Number]]))</f>
        <v>S-1/OS 118</v>
      </c>
      <c r="O197" s="3" t="str">
        <f>IF(VLOOKUP(Table1[[#This Row],[Intake Batch Combo]],Sheet2!A:B,2,FALSE)="","",VLOOKUP(Table1[[#This Row],[Intake Batch Combo]],Sheet2!A:B,2,FALSE))</f>
        <v>One Source Diagnostics Buy 118</v>
      </c>
      <c r="P197" s="115" t="s">
        <v>2383</v>
      </c>
      <c r="Q197" s="115" t="e">
        <v>#N/A</v>
      </c>
      <c r="R197" s="28"/>
      <c r="S197" s="28"/>
      <c r="T197" s="28"/>
      <c r="U197" s="28"/>
      <c r="V197" s="25"/>
    </row>
    <row r="198" spans="1:22">
      <c r="A198" s="4" t="s">
        <v>1316</v>
      </c>
      <c r="B198" s="15">
        <v>118</v>
      </c>
      <c r="C198" s="65" t="s">
        <v>1678</v>
      </c>
      <c r="D198" s="30">
        <v>44897</v>
      </c>
      <c r="E198" s="60" t="s">
        <v>1</v>
      </c>
      <c r="F198" s="14">
        <v>1695</v>
      </c>
      <c r="G198" s="14">
        <v>404.96364199804663</v>
      </c>
      <c r="H198" s="30">
        <v>45800</v>
      </c>
      <c r="I198" s="119">
        <v>339.88710000000003</v>
      </c>
      <c r="J198" s="15">
        <f>IF(M198="",IF(AND(H198&lt;&gt; "",D198&lt;&gt;""),IF(H198&gt;=D198,H198-D198,0),""),"")</f>
        <v>903</v>
      </c>
      <c r="K198" s="20">
        <f>IF(M198="",IF(I198&lt;&gt;"",I198-G198,""),"")</f>
        <v>-65.076541998046594</v>
      </c>
      <c r="L198" s="25">
        <f>IF(M198="",IF(K198&lt;&gt;"",IF(G198=0,IF(I198=0,0,9.99),K198/G198),""),"")</f>
        <v>-0.16069724599711224</v>
      </c>
      <c r="N198" s="58" t="str">
        <f>TRIM(CONCATENATE(Table1[[#This Row],[Intake]]," ",Table1[[#This Row],[Batch Number]]))</f>
        <v>S-1/OS 118</v>
      </c>
      <c r="O198" s="3" t="str">
        <f>IF(VLOOKUP(Table1[[#This Row],[Intake Batch Combo]],Sheet2!A:B,2,FALSE)="","",VLOOKUP(Table1[[#This Row],[Intake Batch Combo]],Sheet2!A:B,2,FALSE))</f>
        <v>One Source Diagnostics Buy 118</v>
      </c>
      <c r="P198" s="115" t="s">
        <v>2383</v>
      </c>
      <c r="Q198" s="115" t="e">
        <v>#N/A</v>
      </c>
      <c r="R198" s="28"/>
      <c r="S198" s="28"/>
      <c r="T198" s="28"/>
      <c r="U198" s="28"/>
      <c r="V198" s="25"/>
    </row>
    <row r="199" spans="1:22">
      <c r="A199" s="4" t="s">
        <v>1316</v>
      </c>
      <c r="B199" s="15">
        <v>154</v>
      </c>
      <c r="C199" s="62" t="s">
        <v>1996</v>
      </c>
      <c r="D199" s="30">
        <v>45359</v>
      </c>
      <c r="E199" s="10" t="s">
        <v>1</v>
      </c>
      <c r="F199" s="14">
        <v>1695</v>
      </c>
      <c r="G199" s="14">
        <v>375.57</v>
      </c>
      <c r="H199" s="30">
        <v>45798</v>
      </c>
      <c r="I199" s="119">
        <v>460.11750000000001</v>
      </c>
      <c r="J199" s="15">
        <f>IF(M199="",IF(AND(H199&lt;&gt; "",D199&lt;&gt;""),IF(H199&gt;=D199,H199-D199,0),""),"")</f>
        <v>439</v>
      </c>
      <c r="K199" s="20">
        <f>IF(M199="",IF(I199&lt;&gt;"",I199-G199,""),"")</f>
        <v>84.547500000000014</v>
      </c>
      <c r="L199" s="25">
        <f>IF(M199="",IF(K199&lt;&gt;"",IF(G199=0,IF(I199=0,0,9.99),K199/G199),""),"")</f>
        <v>0.22511782091221347</v>
      </c>
      <c r="M199" s="111"/>
      <c r="N199" s="58" t="str">
        <f>TRIM(CONCATENATE(Table1[[#This Row],[Intake]]," ",Table1[[#This Row],[Batch Number]]))</f>
        <v>S-1/OS 154</v>
      </c>
      <c r="O199" s="111" t="str">
        <f>IF(VLOOKUP(Table1[[#This Row],[Intake Batch Combo]],Sheet2!A:B,2,FALSE)="","",VLOOKUP(Table1[[#This Row],[Intake Batch Combo]],Sheet2!A:B,2,FALSE))</f>
        <v>One Source Diagnostics Batch 154</v>
      </c>
      <c r="P199" s="115" t="s">
        <v>2379</v>
      </c>
      <c r="Q199" s="115" t="e">
        <v>#N/A</v>
      </c>
      <c r="R199" s="28"/>
      <c r="S199" s="28"/>
      <c r="T199" s="28"/>
      <c r="U199" s="28"/>
      <c r="V199" s="25"/>
    </row>
    <row r="200" spans="1:22">
      <c r="A200" s="4" t="s">
        <v>1316</v>
      </c>
      <c r="B200" s="15">
        <v>154</v>
      </c>
      <c r="C200" s="15" t="s">
        <v>1996</v>
      </c>
      <c r="D200" s="30">
        <v>45359</v>
      </c>
      <c r="E200" s="10" t="s">
        <v>1</v>
      </c>
      <c r="F200" s="14">
        <v>1695</v>
      </c>
      <c r="G200" s="14">
        <v>375.57</v>
      </c>
      <c r="H200" s="30">
        <v>45798</v>
      </c>
      <c r="I200" s="119">
        <v>460.11750000000001</v>
      </c>
      <c r="J200" s="15">
        <f>IF(M200="",IF(AND(H200&lt;&gt; "",D200&lt;&gt;""),IF(H200&gt;=D200,H200-D200,0),""),"")</f>
        <v>439</v>
      </c>
      <c r="K200" s="20">
        <f>IF(M200="",IF(I200&lt;&gt;"",I200-G200,""),"")</f>
        <v>84.547500000000014</v>
      </c>
      <c r="L200" s="25">
        <f>IF(M200="",IF(K200&lt;&gt;"",IF(G200=0,IF(I200=0,0,9.99),K200/G200),""),"")</f>
        <v>0.22511782091221347</v>
      </c>
      <c r="M200" s="111"/>
      <c r="N200" s="58" t="str">
        <f>TRIM(CONCATENATE(Table1[[#This Row],[Intake]]," ",Table1[[#This Row],[Batch Number]]))</f>
        <v>S-1/OS 154</v>
      </c>
      <c r="O200" s="111" t="str">
        <f>IF(VLOOKUP(Table1[[#This Row],[Intake Batch Combo]],Sheet2!A:B,2,FALSE)="","",VLOOKUP(Table1[[#This Row],[Intake Batch Combo]],Sheet2!A:B,2,FALSE))</f>
        <v>One Source Diagnostics Batch 154</v>
      </c>
      <c r="P200" s="115" t="s">
        <v>2379</v>
      </c>
      <c r="Q200" s="115" t="e">
        <v>#N/A</v>
      </c>
      <c r="R200" s="28"/>
      <c r="S200" s="28"/>
      <c r="T200" s="28"/>
      <c r="U200" s="28"/>
      <c r="V200" s="25"/>
    </row>
    <row r="201" spans="1:22">
      <c r="A201" s="4" t="s">
        <v>1316</v>
      </c>
      <c r="B201" s="15">
        <v>154</v>
      </c>
      <c r="C201" s="15" t="s">
        <v>2295</v>
      </c>
      <c r="D201" s="30">
        <v>45359</v>
      </c>
      <c r="E201" s="10" t="s">
        <v>1</v>
      </c>
      <c r="F201" s="14">
        <v>1695</v>
      </c>
      <c r="G201" s="14">
        <v>375.57</v>
      </c>
      <c r="H201" s="30">
        <v>45798</v>
      </c>
      <c r="I201" s="119">
        <v>651</v>
      </c>
      <c r="J201" s="15">
        <f>IF(M201="",IF(AND(H201&lt;&gt; "",D201&lt;&gt;""),IF(H201&gt;=D201,H201-D201,0),""),"")</f>
        <v>439</v>
      </c>
      <c r="K201" s="20">
        <f>IF(M201="",IF(I201&lt;&gt;"",I201-G201,""),"")</f>
        <v>275.43</v>
      </c>
      <c r="L201" s="25">
        <f>IF(M201="",IF(K201&lt;&gt;"",IF(G201=0,IF(I201=0,0,9.99),K201/G201),""),"")</f>
        <v>0.7333652847671539</v>
      </c>
      <c r="M201" s="111"/>
      <c r="N201" s="58" t="str">
        <f>TRIM(CONCATENATE(Table1[[#This Row],[Intake]]," ",Table1[[#This Row],[Batch Number]]))</f>
        <v>S-1/OS 154</v>
      </c>
      <c r="O201" s="111" t="str">
        <f>IF(VLOOKUP(Table1[[#This Row],[Intake Batch Combo]],Sheet2!A:B,2,FALSE)="","",VLOOKUP(Table1[[#This Row],[Intake Batch Combo]],Sheet2!A:B,2,FALSE))</f>
        <v>One Source Diagnostics Batch 154</v>
      </c>
      <c r="P201" s="115" t="s">
        <v>2379</v>
      </c>
      <c r="Q201" s="115" t="e">
        <v>#N/A</v>
      </c>
      <c r="R201" s="28"/>
      <c r="S201" s="28"/>
      <c r="T201" s="28"/>
      <c r="U201" s="28"/>
      <c r="V201" s="25"/>
    </row>
    <row r="202" spans="1:22">
      <c r="A202" s="4" t="s">
        <v>1316</v>
      </c>
      <c r="B202" s="15">
        <v>154</v>
      </c>
      <c r="C202" s="15" t="s">
        <v>2350</v>
      </c>
      <c r="D202" s="30">
        <v>45359</v>
      </c>
      <c r="E202" s="10" t="s">
        <v>1</v>
      </c>
      <c r="F202" s="14">
        <v>1695</v>
      </c>
      <c r="G202" s="14">
        <v>375.57</v>
      </c>
      <c r="H202" s="30">
        <v>45798</v>
      </c>
      <c r="I202" s="119">
        <v>139.5</v>
      </c>
      <c r="J202" s="15">
        <f>IF(M202="",IF(AND(H202&lt;&gt; "",D202&lt;&gt;""),IF(H202&gt;=D202,H202-D202,0),""),"")</f>
        <v>439</v>
      </c>
      <c r="K202" s="20">
        <f>IF(M202="",IF(I202&lt;&gt;"",I202-G202,""),"")</f>
        <v>-236.07</v>
      </c>
      <c r="L202" s="25">
        <f>IF(M202="",IF(K202&lt;&gt;"",IF(G202=0,IF(I202=0,0,9.99),K202/G202),""),"")</f>
        <v>-0.62856458183560981</v>
      </c>
      <c r="N202" s="58" t="str">
        <f>TRIM(CONCATENATE(Table1[[#This Row],[Intake]]," ",Table1[[#This Row],[Batch Number]]))</f>
        <v>S-1/OS 154</v>
      </c>
      <c r="O202" s="3" t="str">
        <f>IF(VLOOKUP(Table1[[#This Row],[Intake Batch Combo]],Sheet2!A:B,2,FALSE)="","",VLOOKUP(Table1[[#This Row],[Intake Batch Combo]],Sheet2!A:B,2,FALSE))</f>
        <v>One Source Diagnostics Batch 154</v>
      </c>
      <c r="P202" s="115" t="s">
        <v>2379</v>
      </c>
      <c r="Q202" s="115" t="e">
        <v>#N/A</v>
      </c>
      <c r="R202" s="28"/>
      <c r="S202" s="28"/>
      <c r="T202" s="28"/>
      <c r="U202" s="28"/>
      <c r="V202" s="25"/>
    </row>
    <row r="203" spans="1:22">
      <c r="A203" s="4" t="s">
        <v>1316</v>
      </c>
      <c r="B203" s="15">
        <v>118</v>
      </c>
      <c r="C203" s="64" t="s">
        <v>1823</v>
      </c>
      <c r="D203" s="30">
        <v>44897</v>
      </c>
      <c r="E203" s="60" t="s">
        <v>1</v>
      </c>
      <c r="F203" s="14">
        <v>1695</v>
      </c>
      <c r="G203" s="14">
        <v>404.96364199804663</v>
      </c>
      <c r="H203" s="30">
        <v>45798</v>
      </c>
      <c r="I203" s="119">
        <v>429.52050000000003</v>
      </c>
      <c r="J203" s="15">
        <f>IF(M203="",IF(AND(H203&lt;&gt; "",D203&lt;&gt;""),IF(H203&gt;=D203,H203-D203,0),""),"")</f>
        <v>901</v>
      </c>
      <c r="K203" s="20">
        <f>IF(M203="",IF(I203&lt;&gt;"",I203-G203,""),"")</f>
        <v>24.556858001953401</v>
      </c>
      <c r="L203" s="25">
        <f>IF(M203="",IF(K203&lt;&gt;"",IF(G203=0,IF(I203=0,0,9.99),K203/G203),""),"")</f>
        <v>6.063966108362847E-2</v>
      </c>
      <c r="N203" s="58" t="str">
        <f>TRIM(CONCATENATE(Table1[[#This Row],[Intake]]," ",Table1[[#This Row],[Batch Number]]))</f>
        <v>S-1/OS 118</v>
      </c>
      <c r="O203" s="3" t="str">
        <f>IF(VLOOKUP(Table1[[#This Row],[Intake Batch Combo]],Sheet2!A:B,2,FALSE)="","",VLOOKUP(Table1[[#This Row],[Intake Batch Combo]],Sheet2!A:B,2,FALSE))</f>
        <v>One Source Diagnostics Buy 118</v>
      </c>
      <c r="P203" s="115" t="s">
        <v>2383</v>
      </c>
      <c r="Q203" s="115" t="e">
        <v>#N/A</v>
      </c>
      <c r="R203" s="28"/>
      <c r="S203" s="28"/>
      <c r="T203" s="28"/>
      <c r="U203" s="28"/>
      <c r="V203" s="25"/>
    </row>
    <row r="204" spans="1:22">
      <c r="A204" s="4" t="s">
        <v>1316</v>
      </c>
      <c r="B204" s="15">
        <v>118</v>
      </c>
      <c r="C204" s="64" t="s">
        <v>1823</v>
      </c>
      <c r="D204" s="30">
        <v>44897</v>
      </c>
      <c r="E204" s="60" t="s">
        <v>1</v>
      </c>
      <c r="F204" s="14">
        <v>1695</v>
      </c>
      <c r="G204" s="14">
        <v>404.96364199804663</v>
      </c>
      <c r="H204" s="30">
        <v>45798</v>
      </c>
      <c r="I204" s="119">
        <v>429.52050000000003</v>
      </c>
      <c r="J204" s="15">
        <f>IF(M204="",IF(AND(H204&lt;&gt; "",D204&lt;&gt;""),IF(H204&gt;=D204,H204-D204,0),""),"")</f>
        <v>901</v>
      </c>
      <c r="K204" s="20">
        <f>IF(M204="",IF(I204&lt;&gt;"",I204-G204,""),"")</f>
        <v>24.556858001953401</v>
      </c>
      <c r="L204" s="25">
        <f>IF(M204="",IF(K204&lt;&gt;"",IF(G204=0,IF(I204=0,0,9.99),K204/G204),""),"")</f>
        <v>6.063966108362847E-2</v>
      </c>
      <c r="N204" s="58" t="str">
        <f>TRIM(CONCATENATE(Table1[[#This Row],[Intake]]," ",Table1[[#This Row],[Batch Number]]))</f>
        <v>S-1/OS 118</v>
      </c>
      <c r="O204" s="3" t="str">
        <f>IF(VLOOKUP(Table1[[#This Row],[Intake Batch Combo]],Sheet2!A:B,2,FALSE)="","",VLOOKUP(Table1[[#This Row],[Intake Batch Combo]],Sheet2!A:B,2,FALSE))</f>
        <v>One Source Diagnostics Buy 118</v>
      </c>
      <c r="P204" s="115" t="s">
        <v>2383</v>
      </c>
      <c r="Q204" s="115" t="e">
        <v>#N/A</v>
      </c>
      <c r="R204" s="28"/>
      <c r="S204" s="28"/>
      <c r="T204" s="28"/>
      <c r="U204" s="28"/>
      <c r="V204" s="25"/>
    </row>
    <row r="205" spans="1:22">
      <c r="A205" s="4" t="s">
        <v>1316</v>
      </c>
      <c r="B205" s="15" t="s">
        <v>1345</v>
      </c>
      <c r="C205" s="15" t="s">
        <v>1333</v>
      </c>
      <c r="D205" s="30">
        <v>45021</v>
      </c>
      <c r="E205" s="10" t="s">
        <v>1</v>
      </c>
      <c r="F205" s="14">
        <v>1695</v>
      </c>
      <c r="G205" s="14">
        <v>406.53922178429201</v>
      </c>
      <c r="H205" s="30">
        <v>45798</v>
      </c>
      <c r="I205" s="119">
        <v>558</v>
      </c>
      <c r="J205" s="15">
        <f>IF(M205="",IF(AND(H205&lt;&gt; "",D205&lt;&gt;""),IF(H205&gt;=D205,H205-D205,0),""),"")</f>
        <v>777</v>
      </c>
      <c r="K205" s="20">
        <f>IF(M205="",IF(I205&lt;&gt;"",I205-G205,""),"")</f>
        <v>151.46077821570799</v>
      </c>
      <c r="L205" s="25">
        <f>IF(M205="",IF(K205&lt;&gt;"",IF(G205=0,IF(I205=0,0,9.99),K205/G205),""),"")</f>
        <v>0.37256129322762477</v>
      </c>
      <c r="N205" s="58" t="str">
        <f>TRIM(CONCATENATE(Table1[[#This Row],[Intake]]," ",Table1[[#This Row],[Batch Number]]))</f>
        <v>S-1/OS 3.28 (2)</v>
      </c>
      <c r="O205" s="3" t="str">
        <f>IF(VLOOKUP(Table1[[#This Row],[Intake Batch Combo]],Sheet2!A:B,2,FALSE)="","",VLOOKUP(Table1[[#This Row],[Intake Batch Combo]],Sheet2!A:B,2,FALSE))</f>
        <v>One Source Diagnostics Buy 86</v>
      </c>
      <c r="P205" s="115" t="e">
        <v>#N/A</v>
      </c>
      <c r="Q205" s="115" t="e">
        <v>#N/A</v>
      </c>
      <c r="R205" s="28"/>
      <c r="S205" s="28"/>
      <c r="T205" s="28"/>
      <c r="U205" s="28"/>
      <c r="V205" s="25"/>
    </row>
    <row r="206" spans="1:22">
      <c r="A206" s="4" t="s">
        <v>1316</v>
      </c>
      <c r="B206" s="15" t="s">
        <v>1345</v>
      </c>
      <c r="C206" s="15" t="s">
        <v>1333</v>
      </c>
      <c r="D206" s="30">
        <v>45021</v>
      </c>
      <c r="E206" s="10" t="s">
        <v>1</v>
      </c>
      <c r="F206" s="14">
        <v>1695</v>
      </c>
      <c r="G206" s="14">
        <v>406.53922178429201</v>
      </c>
      <c r="H206" s="30">
        <v>45798</v>
      </c>
      <c r="I206" s="119">
        <v>558</v>
      </c>
      <c r="J206" s="15">
        <f>IF(M206="",IF(AND(H206&lt;&gt; "",D206&lt;&gt;""),IF(H206&gt;=D206,H206-D206,0),""),"")</f>
        <v>777</v>
      </c>
      <c r="K206" s="20">
        <f>IF(M206="",IF(I206&lt;&gt;"",I206-G206,""),"")</f>
        <v>151.46077821570799</v>
      </c>
      <c r="L206" s="25">
        <f>IF(M206="",IF(K206&lt;&gt;"",IF(G206=0,IF(I206=0,0,9.99),K206/G206),""),"")</f>
        <v>0.37256129322762477</v>
      </c>
      <c r="N206" s="58" t="str">
        <f>TRIM(CONCATENATE(Table1[[#This Row],[Intake]]," ",Table1[[#This Row],[Batch Number]]))</f>
        <v>S-1/OS 3.28 (2)</v>
      </c>
      <c r="O206" s="3" t="str">
        <f>IF(VLOOKUP(Table1[[#This Row],[Intake Batch Combo]],Sheet2!A:B,2,FALSE)="","",VLOOKUP(Table1[[#This Row],[Intake Batch Combo]],Sheet2!A:B,2,FALSE))</f>
        <v>One Source Diagnostics Buy 86</v>
      </c>
      <c r="P206" s="115" t="e">
        <v>#N/A</v>
      </c>
      <c r="Q206" s="115" t="e">
        <v>#N/A</v>
      </c>
      <c r="R206" s="28"/>
      <c r="S206" s="28"/>
      <c r="T206" s="28"/>
      <c r="U206" s="28"/>
      <c r="V206" s="25"/>
    </row>
    <row r="207" spans="1:22">
      <c r="A207" s="4" t="s">
        <v>1316</v>
      </c>
      <c r="B207" s="15" t="s">
        <v>1345</v>
      </c>
      <c r="C207" s="15" t="s">
        <v>1333</v>
      </c>
      <c r="D207" s="30">
        <v>45021</v>
      </c>
      <c r="E207" s="10" t="s">
        <v>1</v>
      </c>
      <c r="F207" s="14">
        <v>1695</v>
      </c>
      <c r="G207" s="14">
        <v>406.53922178429201</v>
      </c>
      <c r="H207" s="30">
        <v>45798</v>
      </c>
      <c r="I207" s="119">
        <v>558</v>
      </c>
      <c r="J207" s="15">
        <f>IF(M207="",IF(AND(H207&lt;&gt; "",D207&lt;&gt;""),IF(H207&gt;=D207,H207-D207,0),""),"")</f>
        <v>777</v>
      </c>
      <c r="K207" s="20">
        <f>IF(M207="",IF(I207&lt;&gt;"",I207-G207,""),"")</f>
        <v>151.46077821570799</v>
      </c>
      <c r="L207" s="25">
        <f>IF(M207="",IF(K207&lt;&gt;"",IF(G207=0,IF(I207=0,0,9.99),K207/G207),""),"")</f>
        <v>0.37256129322762477</v>
      </c>
      <c r="N207" s="58" t="str">
        <f>TRIM(CONCATENATE(Table1[[#This Row],[Intake]]," ",Table1[[#This Row],[Batch Number]]))</f>
        <v>S-1/OS 3.28 (2)</v>
      </c>
      <c r="O207" s="3" t="str">
        <f>IF(VLOOKUP(Table1[[#This Row],[Intake Batch Combo]],Sheet2!A:B,2,FALSE)="","",VLOOKUP(Table1[[#This Row],[Intake Batch Combo]],Sheet2!A:B,2,FALSE))</f>
        <v>One Source Diagnostics Buy 86</v>
      </c>
      <c r="P207" s="115" t="e">
        <v>#N/A</v>
      </c>
      <c r="Q207" s="115" t="e">
        <v>#N/A</v>
      </c>
      <c r="R207" s="28"/>
      <c r="S207" s="28"/>
      <c r="T207" s="28"/>
      <c r="U207" s="28"/>
      <c r="V207" s="25"/>
    </row>
    <row r="208" spans="1:22">
      <c r="A208" s="4" t="s">
        <v>2395</v>
      </c>
      <c r="B208" s="15">
        <v>15.1</v>
      </c>
      <c r="C208" s="15"/>
      <c r="D208" s="30">
        <v>45021</v>
      </c>
      <c r="E208" s="10" t="s">
        <v>1</v>
      </c>
      <c r="F208" s="14">
        <v>2300</v>
      </c>
      <c r="G208" s="14">
        <v>432.04350000000113</v>
      </c>
      <c r="H208" s="30">
        <v>45796</v>
      </c>
      <c r="I208" s="119">
        <v>604.5</v>
      </c>
      <c r="J208" s="15">
        <f>IF(M208="",IF(AND(H208&lt;&gt; "",D208&lt;&gt;""),IF(H208&gt;=D208,H208-D208,0),""),"")</f>
        <v>775</v>
      </c>
      <c r="K208" s="20">
        <f>IF(M208="",IF(I208&lt;&gt;"",I208-G208,""),"")</f>
        <v>172.45649999999887</v>
      </c>
      <c r="L208" s="25">
        <f>IF(M208="",IF(K208&lt;&gt;"",IF(G208=0,IF(I208=0,0,9.99),K208/G208),""),"")</f>
        <v>0.39916466744667706</v>
      </c>
      <c r="N208" s="58" t="str">
        <f>TRIM(CONCATENATE(Table1[[#This Row],[Intake]]," ",Table1[[#This Row],[Batch Number]]))</f>
        <v>S-1/SCI 15.1</v>
      </c>
      <c r="O208" s="3" t="str">
        <f>IF(VLOOKUP(Table1[[#This Row],[Intake Batch Combo]],Sheet2!A:B,2,FALSE)="","",VLOOKUP(Table1[[#This Row],[Intake Batch Combo]],Sheet2!A:B,2,FALSE))</f>
        <v>SoCal Imaging Batch 15.1</v>
      </c>
      <c r="P208" s="115" t="e">
        <v>#N/A</v>
      </c>
      <c r="Q208" s="115" t="e">
        <v>#N/A</v>
      </c>
      <c r="R208" s="28"/>
      <c r="S208" s="28"/>
      <c r="T208" s="28"/>
      <c r="U208" s="28"/>
      <c r="V208" s="25"/>
    </row>
    <row r="209" spans="1:22">
      <c r="A209" s="4" t="s">
        <v>1316</v>
      </c>
      <c r="B209" s="10">
        <v>118</v>
      </c>
      <c r="C209" s="10" t="s">
        <v>1482</v>
      </c>
      <c r="D209" s="72">
        <v>44897</v>
      </c>
      <c r="E209" s="10" t="s">
        <v>1</v>
      </c>
      <c r="F209" s="83">
        <v>0</v>
      </c>
      <c r="G209" s="83">
        <v>0</v>
      </c>
      <c r="H209" s="72">
        <v>45792</v>
      </c>
      <c r="I209" s="135">
        <v>395.25</v>
      </c>
      <c r="J209" s="10">
        <f>IF(M209="",IF(AND(H209&lt;&gt; "",D209&lt;&gt;""),IF(H209&gt;=D209,H209-D209,0),""),"")</f>
        <v>895</v>
      </c>
      <c r="K209" s="83">
        <f>IF(M209="",IF(I209&lt;&gt;"",I209-G209,""),"")</f>
        <v>395.25</v>
      </c>
      <c r="L209" s="84">
        <f>IF(M209="",IF(K209&lt;&gt;"",IF(G209=0,IF(I209=0,0,9.99),K209/G209),""),"")</f>
        <v>9.99</v>
      </c>
      <c r="M209" s="84"/>
      <c r="N209" s="84" t="str">
        <f>TRIM(CONCATENATE(Table1[[#This Row],[Intake]]," ",Table1[[#This Row],[Batch Number]]))</f>
        <v>S-1/OS 118</v>
      </c>
      <c r="O209" s="84" t="str">
        <f>IF(VLOOKUP(Table1[[#This Row],[Intake Batch Combo]],Sheet2!A:B,2,FALSE)="","",VLOOKUP(Table1[[#This Row],[Intake Batch Combo]],Sheet2!A:B,2,FALSE))</f>
        <v>One Source Diagnostics Buy 118</v>
      </c>
      <c r="P209" s="117" t="s">
        <v>2383</v>
      </c>
      <c r="Q209" s="117" t="e">
        <v>#N/A</v>
      </c>
      <c r="R209" s="28"/>
      <c r="S209" s="28"/>
      <c r="T209" s="28"/>
      <c r="U209" s="28"/>
      <c r="V209" s="25"/>
    </row>
    <row r="210" spans="1:22">
      <c r="A210" s="4" t="s">
        <v>2395</v>
      </c>
      <c r="B210" s="15">
        <v>15.1</v>
      </c>
      <c r="C210" s="15"/>
      <c r="D210" s="30">
        <v>45021</v>
      </c>
      <c r="E210" s="10" t="s">
        <v>1</v>
      </c>
      <c r="F210" s="14">
        <v>2300</v>
      </c>
      <c r="G210" s="14">
        <v>432.04350000000113</v>
      </c>
      <c r="H210" s="30">
        <v>45792</v>
      </c>
      <c r="I210" s="119">
        <v>490</v>
      </c>
      <c r="J210" s="15">
        <f>IF(M210="",IF(AND(H210&lt;&gt; "",D210&lt;&gt;""),IF(H210&gt;=D210,H210-D210,0),""),"")</f>
        <v>771</v>
      </c>
      <c r="K210" s="20">
        <f>IF(M210="",IF(I210&lt;&gt;"",I210-G210,""),"")</f>
        <v>57.956499999998869</v>
      </c>
      <c r="L210" s="25">
        <f>IF(M210="",IF(K210&lt;&gt;"",IF(G210=0,IF(I210=0,0,9.99),K210/G210),""),"")</f>
        <v>0.13414505715280686</v>
      </c>
      <c r="N210" s="58" t="str">
        <f>TRIM(CONCATENATE(Table1[[#This Row],[Intake]]," ",Table1[[#This Row],[Batch Number]]))</f>
        <v>S-1/SCI 15.1</v>
      </c>
      <c r="O210" s="3" t="str">
        <f>IF(VLOOKUP(Table1[[#This Row],[Intake Batch Combo]],Sheet2!A:B,2,FALSE)="","",VLOOKUP(Table1[[#This Row],[Intake Batch Combo]],Sheet2!A:B,2,FALSE))</f>
        <v>SoCal Imaging Batch 15.1</v>
      </c>
      <c r="P210" s="115" t="e">
        <v>#N/A</v>
      </c>
      <c r="Q210" s="115" t="e">
        <v>#N/A</v>
      </c>
      <c r="R210" s="28"/>
      <c r="S210" s="28"/>
      <c r="T210" s="28"/>
      <c r="U210" s="28"/>
      <c r="V210" s="25"/>
    </row>
    <row r="211" spans="1:22">
      <c r="A211" s="4" t="s">
        <v>2395</v>
      </c>
      <c r="B211" s="15">
        <v>15.1</v>
      </c>
      <c r="C211" s="15"/>
      <c r="D211" s="30">
        <v>45021</v>
      </c>
      <c r="E211" s="10" t="s">
        <v>1</v>
      </c>
      <c r="F211" s="14">
        <v>2300</v>
      </c>
      <c r="G211" s="14">
        <v>432.04350000000113</v>
      </c>
      <c r="H211" s="30">
        <v>45792</v>
      </c>
      <c r="I211" s="119">
        <v>490</v>
      </c>
      <c r="J211" s="15">
        <f>IF(M211="",IF(AND(H211&lt;&gt; "",D211&lt;&gt;""),IF(H211&gt;=D211,H211-D211,0),""),"")</f>
        <v>771</v>
      </c>
      <c r="K211" s="20">
        <f>IF(M211="",IF(I211&lt;&gt;"",I211-G211,""),"")</f>
        <v>57.956499999998869</v>
      </c>
      <c r="L211" s="25">
        <f>IF(M211="",IF(K211&lt;&gt;"",IF(G211=0,IF(I211=0,0,9.99),K211/G211),""),"")</f>
        <v>0.13414505715280686</v>
      </c>
      <c r="N211" s="58" t="str">
        <f>TRIM(CONCATENATE(Table1[[#This Row],[Intake]]," ",Table1[[#This Row],[Batch Number]]))</f>
        <v>S-1/SCI 15.1</v>
      </c>
      <c r="O211" s="3" t="str">
        <f>IF(VLOOKUP(Table1[[#This Row],[Intake Batch Combo]],Sheet2!A:B,2,FALSE)="","",VLOOKUP(Table1[[#This Row],[Intake Batch Combo]],Sheet2!A:B,2,FALSE))</f>
        <v>SoCal Imaging Batch 15.1</v>
      </c>
      <c r="P211" s="115" t="e">
        <v>#N/A</v>
      </c>
      <c r="Q211" s="115" t="e">
        <v>#N/A</v>
      </c>
      <c r="R211" s="28"/>
      <c r="S211" s="28"/>
      <c r="T211" s="28"/>
      <c r="U211" s="28"/>
      <c r="V211" s="25"/>
    </row>
    <row r="212" spans="1:22">
      <c r="A212" s="4" t="s">
        <v>1316</v>
      </c>
      <c r="B212" s="15">
        <v>154</v>
      </c>
      <c r="C212" s="15" t="s">
        <v>1964</v>
      </c>
      <c r="D212" s="30">
        <v>45359</v>
      </c>
      <c r="E212" s="10" t="s">
        <v>1</v>
      </c>
      <c r="F212" s="14">
        <v>1695</v>
      </c>
      <c r="G212" s="14">
        <v>375.57</v>
      </c>
      <c r="H212" s="30">
        <v>45791</v>
      </c>
      <c r="I212" s="119">
        <v>592.6146</v>
      </c>
      <c r="J212" s="15">
        <f>IF(M212="",IF(AND(H212&lt;&gt; "",D212&lt;&gt;""),IF(H212&gt;=D212,H212-D212,0),""),"")</f>
        <v>432</v>
      </c>
      <c r="K212" s="20">
        <f>IF(M212="",IF(I212&lt;&gt;"",I212-G212,""),"")</f>
        <v>217.0446</v>
      </c>
      <c r="L212" s="25">
        <f>IF(M212="",IF(K212&lt;&gt;"",IF(G212=0,IF(I212=0,0,9.99),K212/G212),""),"")</f>
        <v>0.57790718108475114</v>
      </c>
      <c r="N212" s="58" t="str">
        <f>TRIM(CONCATENATE(Table1[[#This Row],[Intake]]," ",Table1[[#This Row],[Batch Number]]))</f>
        <v>S-1/OS 154</v>
      </c>
      <c r="O212" s="3" t="str">
        <f>IF(VLOOKUP(Table1[[#This Row],[Intake Batch Combo]],Sheet2!A:B,2,FALSE)="","",VLOOKUP(Table1[[#This Row],[Intake Batch Combo]],Sheet2!A:B,2,FALSE))</f>
        <v>One Source Diagnostics Batch 154</v>
      </c>
      <c r="P212" s="115" t="s">
        <v>2379</v>
      </c>
      <c r="Q212" s="115" t="e">
        <v>#N/A</v>
      </c>
      <c r="R212" s="28"/>
      <c r="S212" s="28"/>
      <c r="T212" s="28"/>
      <c r="U212" s="28"/>
      <c r="V212" s="25"/>
    </row>
    <row r="213" spans="1:22">
      <c r="A213" s="4" t="s">
        <v>1316</v>
      </c>
      <c r="B213" s="15">
        <v>154</v>
      </c>
      <c r="C213" s="15" t="s">
        <v>1964</v>
      </c>
      <c r="D213" s="30">
        <v>45359</v>
      </c>
      <c r="E213" s="10" t="s">
        <v>1</v>
      </c>
      <c r="F213" s="14">
        <v>1695</v>
      </c>
      <c r="G213" s="14">
        <v>375.57</v>
      </c>
      <c r="H213" s="30">
        <v>45791</v>
      </c>
      <c r="I213" s="119">
        <v>592.6146</v>
      </c>
      <c r="J213" s="15">
        <f>IF(M213="",IF(AND(H213&lt;&gt; "",D213&lt;&gt;""),IF(H213&gt;=D213,H213-D213,0),""),"")</f>
        <v>432</v>
      </c>
      <c r="K213" s="20">
        <f>IF(M213="",IF(I213&lt;&gt;"",I213-G213,""),"")</f>
        <v>217.0446</v>
      </c>
      <c r="L213" s="25">
        <f>IF(M213="",IF(K213&lt;&gt;"",IF(G213=0,IF(I213=0,0,9.99),K213/G213),""),"")</f>
        <v>0.57790718108475114</v>
      </c>
      <c r="N213" s="58" t="str">
        <f>TRIM(CONCATENATE(Table1[[#This Row],[Intake]]," ",Table1[[#This Row],[Batch Number]]))</f>
        <v>S-1/OS 154</v>
      </c>
      <c r="O213" s="3" t="str">
        <f>IF(VLOOKUP(Table1[[#This Row],[Intake Batch Combo]],Sheet2!A:B,2,FALSE)="","",VLOOKUP(Table1[[#This Row],[Intake Batch Combo]],Sheet2!A:B,2,FALSE))</f>
        <v>One Source Diagnostics Batch 154</v>
      </c>
      <c r="P213" s="115" t="s">
        <v>2379</v>
      </c>
      <c r="Q213" s="115" t="e">
        <v>#N/A</v>
      </c>
      <c r="R213" s="28"/>
      <c r="S213" s="28"/>
      <c r="T213" s="28"/>
      <c r="U213" s="28"/>
      <c r="V213" s="25"/>
    </row>
    <row r="214" spans="1:22">
      <c r="A214" s="4" t="s">
        <v>1316</v>
      </c>
      <c r="B214" s="15">
        <v>154</v>
      </c>
      <c r="C214" s="15" t="s">
        <v>2011</v>
      </c>
      <c r="D214" s="30">
        <v>45359</v>
      </c>
      <c r="E214" s="10" t="s">
        <v>1</v>
      </c>
      <c r="F214" s="14">
        <v>1695</v>
      </c>
      <c r="G214" s="14">
        <v>375.57</v>
      </c>
      <c r="H214" s="30">
        <v>45791</v>
      </c>
      <c r="I214" s="119">
        <v>186</v>
      </c>
      <c r="J214" s="15">
        <f>IF(M214="",IF(AND(H214&lt;&gt; "",D214&lt;&gt;""),IF(H214&gt;=D214,H214-D214,0),""),"")</f>
        <v>432</v>
      </c>
      <c r="K214" s="20">
        <f>IF(M214="",IF(I214&lt;&gt;"",I214-G214,""),"")</f>
        <v>-189.57</v>
      </c>
      <c r="L214" s="25">
        <f>IF(M214="",IF(K214&lt;&gt;"",IF(G214=0,IF(I214=0,0,9.99),K214/G214),""),"")</f>
        <v>-0.50475277578081312</v>
      </c>
      <c r="N214" s="58" t="str">
        <f>TRIM(CONCATENATE(Table1[[#This Row],[Intake]]," ",Table1[[#This Row],[Batch Number]]))</f>
        <v>S-1/OS 154</v>
      </c>
      <c r="O214" s="3" t="str">
        <f>IF(VLOOKUP(Table1[[#This Row],[Intake Batch Combo]],Sheet2!A:B,2,FALSE)="","",VLOOKUP(Table1[[#This Row],[Intake Batch Combo]],Sheet2!A:B,2,FALSE))</f>
        <v>One Source Diagnostics Batch 154</v>
      </c>
      <c r="P214" s="115" t="s">
        <v>2379</v>
      </c>
      <c r="Q214" s="115" t="e">
        <v>#N/A</v>
      </c>
      <c r="R214" s="28"/>
      <c r="S214" s="28"/>
      <c r="T214" s="28"/>
      <c r="U214" s="28"/>
      <c r="V214" s="25"/>
    </row>
    <row r="215" spans="1:22">
      <c r="A215" s="4" t="s">
        <v>1316</v>
      </c>
      <c r="B215" s="15">
        <v>154</v>
      </c>
      <c r="C215" s="15" t="s">
        <v>2029</v>
      </c>
      <c r="D215" s="30">
        <v>45359</v>
      </c>
      <c r="E215" s="10" t="s">
        <v>1</v>
      </c>
      <c r="F215" s="14">
        <v>1695</v>
      </c>
      <c r="G215" s="14">
        <v>375.57</v>
      </c>
      <c r="H215" s="30">
        <v>45791</v>
      </c>
      <c r="I215" s="119">
        <v>558</v>
      </c>
      <c r="J215" s="15">
        <f>IF(M215="",IF(AND(H215&lt;&gt; "",D215&lt;&gt;""),IF(H215&gt;=D215,H215-D215,0),""),"")</f>
        <v>432</v>
      </c>
      <c r="K215" s="20">
        <f>IF(M215="",IF(I215&lt;&gt;"",I215-G215,""),"")</f>
        <v>182.43</v>
      </c>
      <c r="L215" s="25">
        <f>IF(M215="",IF(K215&lt;&gt;"",IF(G215=0,IF(I215=0,0,9.99),K215/G215),""),"")</f>
        <v>0.48574167265756052</v>
      </c>
      <c r="N215" s="58" t="str">
        <f>TRIM(CONCATENATE(Table1[[#This Row],[Intake]]," ",Table1[[#This Row],[Batch Number]]))</f>
        <v>S-1/OS 154</v>
      </c>
      <c r="O215" s="3" t="str">
        <f>IF(VLOOKUP(Table1[[#This Row],[Intake Batch Combo]],Sheet2!A:B,2,FALSE)="","",VLOOKUP(Table1[[#This Row],[Intake Batch Combo]],Sheet2!A:B,2,FALSE))</f>
        <v>One Source Diagnostics Batch 154</v>
      </c>
      <c r="P215" s="115" t="s">
        <v>2379</v>
      </c>
      <c r="Q215" s="115" t="e">
        <v>#N/A</v>
      </c>
      <c r="R215" s="28"/>
      <c r="S215" s="28"/>
      <c r="T215" s="28"/>
      <c r="U215" s="28"/>
      <c r="V215" s="25"/>
    </row>
    <row r="216" spans="1:22">
      <c r="A216" s="4" t="s">
        <v>1316</v>
      </c>
      <c r="B216" s="15">
        <v>154</v>
      </c>
      <c r="C216" s="15" t="s">
        <v>2029</v>
      </c>
      <c r="D216" s="30">
        <v>45359</v>
      </c>
      <c r="E216" s="10" t="s">
        <v>1</v>
      </c>
      <c r="F216" s="14">
        <v>1695</v>
      </c>
      <c r="G216" s="14">
        <v>375.57</v>
      </c>
      <c r="H216" s="30">
        <v>45791</v>
      </c>
      <c r="I216" s="119">
        <v>558</v>
      </c>
      <c r="J216" s="15">
        <f>IF(M216="",IF(AND(H216&lt;&gt; "",D216&lt;&gt;""),IF(H216&gt;=D216,H216-D216,0),""),"")</f>
        <v>432</v>
      </c>
      <c r="K216" s="20">
        <f>IF(M216="",IF(I216&lt;&gt;"",I216-G216,""),"")</f>
        <v>182.43</v>
      </c>
      <c r="L216" s="25">
        <f>IF(M216="",IF(K216&lt;&gt;"",IF(G216=0,IF(I216=0,0,9.99),K216/G216),""),"")</f>
        <v>0.48574167265756052</v>
      </c>
      <c r="N216" s="58" t="str">
        <f>TRIM(CONCATENATE(Table1[[#This Row],[Intake]]," ",Table1[[#This Row],[Batch Number]]))</f>
        <v>S-1/OS 154</v>
      </c>
      <c r="O216" s="3" t="str">
        <f>IF(VLOOKUP(Table1[[#This Row],[Intake Batch Combo]],Sheet2!A:B,2,FALSE)="","",VLOOKUP(Table1[[#This Row],[Intake Batch Combo]],Sheet2!A:B,2,FALSE))</f>
        <v>One Source Diagnostics Batch 154</v>
      </c>
      <c r="P216" s="115" t="s">
        <v>2379</v>
      </c>
      <c r="Q216" s="115" t="e">
        <v>#N/A</v>
      </c>
      <c r="R216" s="28"/>
      <c r="S216" s="28"/>
      <c r="T216" s="28"/>
      <c r="U216" s="28"/>
      <c r="V216" s="25"/>
    </row>
    <row r="217" spans="1:22">
      <c r="A217" s="4" t="s">
        <v>1316</v>
      </c>
      <c r="B217" s="15">
        <v>154</v>
      </c>
      <c r="C217" s="15" t="s">
        <v>2110</v>
      </c>
      <c r="D217" s="30">
        <v>45359</v>
      </c>
      <c r="E217" s="10" t="s">
        <v>1</v>
      </c>
      <c r="F217" s="14">
        <v>1695</v>
      </c>
      <c r="G217" s="14">
        <v>375.57</v>
      </c>
      <c r="H217" s="30">
        <v>45791</v>
      </c>
      <c r="I217" s="119">
        <v>493.84859999999998</v>
      </c>
      <c r="J217" s="15">
        <f>IF(M217="",IF(AND(H217&lt;&gt; "",D217&lt;&gt;""),IF(H217&gt;=D217,H217-D217,0),""),"")</f>
        <v>432</v>
      </c>
      <c r="K217" s="20">
        <f>IF(M217="",IF(I217&lt;&gt;"",I217-G217,""),"")</f>
        <v>118.27859999999998</v>
      </c>
      <c r="L217" s="25">
        <f>IF(M217="",IF(K217&lt;&gt;"",IF(G217=0,IF(I217=0,0,9.99),K217/G217),""),"")</f>
        <v>0.31493090502436294</v>
      </c>
      <c r="N217" s="58" t="str">
        <f>TRIM(CONCATENATE(Table1[[#This Row],[Intake]]," ",Table1[[#This Row],[Batch Number]]))</f>
        <v>S-1/OS 154</v>
      </c>
      <c r="O217" s="3" t="str">
        <f>IF(VLOOKUP(Table1[[#This Row],[Intake Batch Combo]],Sheet2!A:B,2,FALSE)="","",VLOOKUP(Table1[[#This Row],[Intake Batch Combo]],Sheet2!A:B,2,FALSE))</f>
        <v>One Source Diagnostics Batch 154</v>
      </c>
      <c r="P217" s="115" t="s">
        <v>2379</v>
      </c>
      <c r="Q217" s="115" t="e">
        <v>#N/A</v>
      </c>
      <c r="R217" s="28"/>
      <c r="S217" s="28"/>
      <c r="T217" s="28"/>
      <c r="U217" s="28"/>
      <c r="V217" s="25"/>
    </row>
    <row r="218" spans="1:22">
      <c r="A218" s="4" t="s">
        <v>1316</v>
      </c>
      <c r="B218" s="15">
        <v>154</v>
      </c>
      <c r="C218" s="15" t="s">
        <v>2110</v>
      </c>
      <c r="D218" s="30">
        <v>45359</v>
      </c>
      <c r="E218" s="10" t="s">
        <v>1</v>
      </c>
      <c r="F218" s="14">
        <v>1695</v>
      </c>
      <c r="G218" s="14">
        <v>375.57</v>
      </c>
      <c r="H218" s="30">
        <v>45791</v>
      </c>
      <c r="I218" s="119">
        <v>493.84859999999998</v>
      </c>
      <c r="J218" s="15">
        <f>IF(M218="",IF(AND(H218&lt;&gt; "",D218&lt;&gt;""),IF(H218&gt;=D218,H218-D218,0),""),"")</f>
        <v>432</v>
      </c>
      <c r="K218" s="20">
        <f>IF(M218="",IF(I218&lt;&gt;"",I218-G218,""),"")</f>
        <v>118.27859999999998</v>
      </c>
      <c r="L218" s="25">
        <f>IF(M218="",IF(K218&lt;&gt;"",IF(G218=0,IF(I218=0,0,9.99),K218/G218),""),"")</f>
        <v>0.31493090502436294</v>
      </c>
      <c r="N218" s="58" t="str">
        <f>TRIM(CONCATENATE(Table1[[#This Row],[Intake]]," ",Table1[[#This Row],[Batch Number]]))</f>
        <v>S-1/OS 154</v>
      </c>
      <c r="O218" s="3" t="str">
        <f>IF(VLOOKUP(Table1[[#This Row],[Intake Batch Combo]],Sheet2!A:B,2,FALSE)="","",VLOOKUP(Table1[[#This Row],[Intake Batch Combo]],Sheet2!A:B,2,FALSE))</f>
        <v>One Source Diagnostics Batch 154</v>
      </c>
      <c r="P218" s="115" t="s">
        <v>2379</v>
      </c>
      <c r="Q218" s="115" t="e">
        <v>#N/A</v>
      </c>
      <c r="R218" s="28"/>
      <c r="S218" s="28"/>
      <c r="T218" s="28"/>
      <c r="U218" s="28"/>
      <c r="V218" s="25"/>
    </row>
    <row r="219" spans="1:22">
      <c r="A219" s="4" t="s">
        <v>1316</v>
      </c>
      <c r="B219" s="15">
        <v>154</v>
      </c>
      <c r="C219" s="15" t="s">
        <v>1943</v>
      </c>
      <c r="D219" s="30">
        <v>45359</v>
      </c>
      <c r="E219" s="10" t="s">
        <v>1</v>
      </c>
      <c r="F219" s="14">
        <v>1695</v>
      </c>
      <c r="G219" s="14">
        <v>375.57</v>
      </c>
      <c r="H219" s="30">
        <v>45784</v>
      </c>
      <c r="I219" s="118">
        <v>588.69000000000005</v>
      </c>
      <c r="J219" s="15">
        <f>IF(M219="",IF(AND(H219&lt;&gt; "",D219&lt;&gt;""),IF(H219&gt;=D219,H219-D219,0),""),"")</f>
        <v>425</v>
      </c>
      <c r="K219" s="20">
        <f>IF(M219="",IF(I219&lt;&gt;"",I219-G219,""),"")</f>
        <v>213.12000000000006</v>
      </c>
      <c r="L219" s="25">
        <f>IF(M219="",IF(K219&lt;&gt;"",IF(G219=0,IF(I219=0,0,9.99),K219/G219),""),"")</f>
        <v>0.56745746465372648</v>
      </c>
      <c r="N219" s="58" t="str">
        <f>TRIM(CONCATENATE(Table1[[#This Row],[Intake]]," ",Table1[[#This Row],[Batch Number]]))</f>
        <v>S-1/OS 154</v>
      </c>
      <c r="O219" s="3" t="str">
        <f>IF(VLOOKUP(Table1[[#This Row],[Intake Batch Combo]],Sheet2!A:B,2,FALSE)="","",VLOOKUP(Table1[[#This Row],[Intake Batch Combo]],Sheet2!A:B,2,FALSE))</f>
        <v>One Source Diagnostics Batch 154</v>
      </c>
      <c r="P219" s="115" t="s">
        <v>2379</v>
      </c>
      <c r="Q219" s="115" t="e">
        <v>#N/A</v>
      </c>
      <c r="R219" s="28"/>
      <c r="S219" s="28"/>
      <c r="T219" s="28"/>
      <c r="U219" s="28"/>
      <c r="V219" s="25"/>
    </row>
    <row r="220" spans="1:22">
      <c r="A220" s="4" t="s">
        <v>1316</v>
      </c>
      <c r="B220" s="15">
        <v>154</v>
      </c>
      <c r="C220" s="15" t="s">
        <v>1944</v>
      </c>
      <c r="D220" s="30">
        <v>45359</v>
      </c>
      <c r="E220" s="10" t="s">
        <v>1</v>
      </c>
      <c r="F220" s="14">
        <v>1695</v>
      </c>
      <c r="G220" s="14">
        <v>375.57</v>
      </c>
      <c r="H220" s="30">
        <v>45784</v>
      </c>
      <c r="I220" s="120">
        <v>418.5</v>
      </c>
      <c r="J220" s="15">
        <f>IF(M220="",IF(AND(H220&lt;&gt; "",D220&lt;&gt;""),IF(H220&gt;=D220,H220-D220,0),""),"")</f>
        <v>425</v>
      </c>
      <c r="K220" s="20">
        <f>IF(M220="",IF(I220&lt;&gt;"",I220-G220,""),"")</f>
        <v>42.930000000000007</v>
      </c>
      <c r="L220" s="25">
        <f>IF(M220="",IF(K220&lt;&gt;"",IF(G220=0,IF(I220=0,0,9.99),K220/G220),""),"")</f>
        <v>0.1143062544931704</v>
      </c>
      <c r="N220" s="58" t="str">
        <f>TRIM(CONCATENATE(Table1[[#This Row],[Intake]]," ",Table1[[#This Row],[Batch Number]]))</f>
        <v>S-1/OS 154</v>
      </c>
      <c r="O220" s="3" t="str">
        <f>IF(VLOOKUP(Table1[[#This Row],[Intake Batch Combo]],Sheet2!A:B,2,FALSE)="","",VLOOKUP(Table1[[#This Row],[Intake Batch Combo]],Sheet2!A:B,2,FALSE))</f>
        <v>One Source Diagnostics Batch 154</v>
      </c>
      <c r="P220" s="115" t="s">
        <v>2379</v>
      </c>
      <c r="Q220" s="115" t="e">
        <v>#N/A</v>
      </c>
      <c r="R220" s="28"/>
      <c r="S220" s="28"/>
      <c r="T220" s="28"/>
      <c r="U220" s="28"/>
      <c r="V220" s="25"/>
    </row>
    <row r="221" spans="1:22">
      <c r="A221" s="4" t="s">
        <v>2395</v>
      </c>
      <c r="B221" s="15">
        <v>15.2</v>
      </c>
      <c r="C221" s="15"/>
      <c r="D221" s="30">
        <v>45021</v>
      </c>
      <c r="E221" s="10" t="s">
        <v>1</v>
      </c>
      <c r="F221" s="14">
        <v>2300</v>
      </c>
      <c r="G221" s="14">
        <v>432.04350000000113</v>
      </c>
      <c r="H221" s="30">
        <v>45778</v>
      </c>
      <c r="I221" s="118">
        <v>149.72999999999999</v>
      </c>
      <c r="J221" s="15">
        <f>IF(M221="",IF(AND(H221&lt;&gt; "",D221&lt;&gt;""),IF(H221&gt;=D221,H221-D221,0),""),"")</f>
        <v>757</v>
      </c>
      <c r="K221" s="20">
        <f>IF(M221="",IF(I221&lt;&gt;"",I221-G221,""),"")</f>
        <v>-282.31350000000111</v>
      </c>
      <c r="L221" s="25">
        <f>IF(M221="",IF(K221&lt;&gt;"",IF(G221=0,IF(I221=0,0,9.99),K221/G221),""),"")</f>
        <v>-0.65343767467859226</v>
      </c>
      <c r="N221" s="58" t="str">
        <f>TRIM(CONCATENATE(Table1[[#This Row],[Intake]]," ",Table1[[#This Row],[Batch Number]]))</f>
        <v>S-1/SCI 15.2</v>
      </c>
      <c r="O221" s="3" t="str">
        <f>IF(VLOOKUP(Table1[[#This Row],[Intake Batch Combo]],Sheet2!A:B,2,FALSE)="","",VLOOKUP(Table1[[#This Row],[Intake Batch Combo]],Sheet2!A:B,2,FALSE))</f>
        <v>SoCal Imaging Batch 15.2</v>
      </c>
      <c r="P221" s="115" t="e">
        <v>#N/A</v>
      </c>
      <c r="Q221" s="115" t="e">
        <v>#N/A</v>
      </c>
      <c r="R221" s="28"/>
      <c r="S221" s="28"/>
      <c r="T221" s="28"/>
      <c r="U221" s="28"/>
      <c r="V221" s="25"/>
    </row>
    <row r="222" spans="1:22">
      <c r="A222" s="4" t="s">
        <v>1886</v>
      </c>
      <c r="B222" s="15">
        <v>5</v>
      </c>
      <c r="C222" s="15">
        <v>99204</v>
      </c>
      <c r="D222" s="30">
        <v>45195</v>
      </c>
      <c r="E222" s="10" t="s">
        <v>0</v>
      </c>
      <c r="F222" s="14">
        <v>1334</v>
      </c>
      <c r="G222" s="14">
        <v>300.68549832857542</v>
      </c>
      <c r="H222" s="30">
        <v>45777</v>
      </c>
      <c r="I222" s="118">
        <v>294.46643996616586</v>
      </c>
      <c r="J222" s="15">
        <f>IF(M222="",IF(AND(H222&lt;&gt; "",D222&lt;&gt;""),IF(H222&gt;=D222,H222-D222,0),""),"")</f>
        <v>582</v>
      </c>
      <c r="K222" s="20">
        <f>IF(M222="",IF(I222&lt;&gt;"",I222-G222,""),"")</f>
        <v>-6.2190583624095552</v>
      </c>
      <c r="L222" s="25">
        <f>IF(M222="",IF(K222&lt;&gt;"",IF(G222=0,IF(I222=0,0,9.99),K222/G222),""),"")</f>
        <v>-2.068293415206094E-2</v>
      </c>
      <c r="N222" s="58" t="str">
        <f>TRIM(CONCATENATE(Table1[[#This Row],[Intake]]," ",Table1[[#This Row],[Batch Number]]))</f>
        <v>S-1/TI 5</v>
      </c>
      <c r="O222" s="3" t="str">
        <f>IF(VLOOKUP(Table1[[#This Row],[Intake Batch Combo]],Sheet2!A:B,2,FALSE)="","",VLOOKUP(Table1[[#This Row],[Intake Batch Combo]],Sheet2!A:B,2,FALSE))</f>
        <v>Texas Injury Group Batch 05</v>
      </c>
      <c r="P222" s="115" t="s">
        <v>2378</v>
      </c>
      <c r="Q222" s="115">
        <v>99204</v>
      </c>
      <c r="R222" s="28"/>
      <c r="S222" s="28"/>
      <c r="T222" s="28"/>
      <c r="U222" s="28"/>
      <c r="V222" s="25"/>
    </row>
    <row r="223" spans="1:22">
      <c r="A223" s="4" t="s">
        <v>1886</v>
      </c>
      <c r="B223" s="15">
        <v>5</v>
      </c>
      <c r="C223" s="15">
        <v>99215</v>
      </c>
      <c r="D223" s="30">
        <v>45195</v>
      </c>
      <c r="E223" s="10" t="s">
        <v>0</v>
      </c>
      <c r="F223" s="14">
        <v>1437.1</v>
      </c>
      <c r="G223" s="14">
        <v>323.92438504347501</v>
      </c>
      <c r="H223" s="30">
        <v>45777</v>
      </c>
      <c r="I223" s="118">
        <v>513.09623394494372</v>
      </c>
      <c r="J223" s="15">
        <f>IF(M223="",IF(AND(H223&lt;&gt; "",D223&lt;&gt;""),IF(H223&gt;=D223,H223-D223,0),""),"")</f>
        <v>582</v>
      </c>
      <c r="K223" s="20">
        <f>IF(M223="",IF(I223&lt;&gt;"",I223-G223,""),"")</f>
        <v>189.17184890146871</v>
      </c>
      <c r="L223" s="25">
        <f>IF(M223="",IF(K223&lt;&gt;"",IF(G223=0,IF(I223=0,0,9.99),K223/G223),""),"")</f>
        <v>0.58400002480850366</v>
      </c>
      <c r="N223" s="58" t="str">
        <f>TRIM(CONCATENATE(Table1[[#This Row],[Intake]]," ",Table1[[#This Row],[Batch Number]]))</f>
        <v>S-1/TI 5</v>
      </c>
      <c r="O223" s="3" t="str">
        <f>IF(VLOOKUP(Table1[[#This Row],[Intake Batch Combo]],Sheet2!A:B,2,FALSE)="","",VLOOKUP(Table1[[#This Row],[Intake Batch Combo]],Sheet2!A:B,2,FALSE))</f>
        <v>Texas Injury Group Batch 05</v>
      </c>
      <c r="P223" s="115" t="s">
        <v>2378</v>
      </c>
      <c r="Q223" s="115">
        <v>99215</v>
      </c>
      <c r="R223" s="28"/>
      <c r="S223" s="28"/>
      <c r="T223" s="28"/>
      <c r="U223" s="28"/>
      <c r="V223" s="25"/>
    </row>
    <row r="224" spans="1:22">
      <c r="A224" s="4" t="s">
        <v>1886</v>
      </c>
      <c r="B224" s="15">
        <v>5</v>
      </c>
      <c r="C224" s="15">
        <v>99442</v>
      </c>
      <c r="D224" s="30">
        <v>45195</v>
      </c>
      <c r="E224" s="10" t="s">
        <v>0</v>
      </c>
      <c r="F224" s="14">
        <v>661.7</v>
      </c>
      <c r="G224" s="14">
        <v>149.14812162220267</v>
      </c>
      <c r="H224" s="30">
        <v>45777</v>
      </c>
      <c r="I224" s="118">
        <v>146.06330084378709</v>
      </c>
      <c r="J224" s="15">
        <f>IF(M224="",IF(AND(H224&lt;&gt; "",D224&lt;&gt;""),IF(H224&gt;=D224,H224-D224,0),""),"")</f>
        <v>582</v>
      </c>
      <c r="K224" s="20">
        <f>IF(M224="",IF(I224&lt;&gt;"",I224-G224,""),"")</f>
        <v>-3.0848207784155761</v>
      </c>
      <c r="L224" s="25">
        <f>IF(M224="",IF(K224&lt;&gt;"",IF(G224=0,IF(I224=0,0,9.99),K224/G224),""),"")</f>
        <v>-2.0682934152060819E-2</v>
      </c>
      <c r="N224" s="58" t="str">
        <f>TRIM(CONCATENATE(Table1[[#This Row],[Intake]]," ",Table1[[#This Row],[Batch Number]]))</f>
        <v>S-1/TI 5</v>
      </c>
      <c r="O224" s="3" t="str">
        <f>IF(VLOOKUP(Table1[[#This Row],[Intake Batch Combo]],Sheet2!A:B,2,FALSE)="","",VLOOKUP(Table1[[#This Row],[Intake Batch Combo]],Sheet2!A:B,2,FALSE))</f>
        <v>Texas Injury Group Batch 05</v>
      </c>
      <c r="P224" s="115" t="s">
        <v>2378</v>
      </c>
      <c r="Q224" s="115">
        <v>99442</v>
      </c>
      <c r="R224" s="28"/>
      <c r="S224" s="28"/>
      <c r="T224" s="28"/>
      <c r="U224" s="28"/>
      <c r="V224" s="25"/>
    </row>
    <row r="225" spans="1:22">
      <c r="A225" s="4" t="s">
        <v>1886</v>
      </c>
      <c r="B225" s="15">
        <v>5</v>
      </c>
      <c r="C225" s="15">
        <v>99442</v>
      </c>
      <c r="D225" s="30">
        <v>45195</v>
      </c>
      <c r="E225" s="10" t="s">
        <v>0</v>
      </c>
      <c r="F225" s="14">
        <v>661.7</v>
      </c>
      <c r="G225" s="14">
        <v>149.14812162220267</v>
      </c>
      <c r="H225" s="30">
        <v>45777</v>
      </c>
      <c r="I225" s="118">
        <v>236.25062834971072</v>
      </c>
      <c r="J225" s="15">
        <f>IF(M225="",IF(AND(H225&lt;&gt; "",D225&lt;&gt;""),IF(H225&gt;=D225,H225-D225,0),""),"")</f>
        <v>582</v>
      </c>
      <c r="K225" s="20">
        <f>IF(M225="",IF(I225&lt;&gt;"",I225-G225,""),"")</f>
        <v>87.102506727508057</v>
      </c>
      <c r="L225" s="25">
        <f>IF(M225="",IF(K225&lt;&gt;"",IF(G225=0,IF(I225=0,0,9.99),K225/G225),""),"")</f>
        <v>0.58400002480850355</v>
      </c>
      <c r="N225" s="58" t="str">
        <f>TRIM(CONCATENATE(Table1[[#This Row],[Intake]]," ",Table1[[#This Row],[Batch Number]]))</f>
        <v>S-1/TI 5</v>
      </c>
      <c r="O225" s="3" t="str">
        <f>IF(VLOOKUP(Table1[[#This Row],[Intake Batch Combo]],Sheet2!A:B,2,FALSE)="","",VLOOKUP(Table1[[#This Row],[Intake Batch Combo]],Sheet2!A:B,2,FALSE))</f>
        <v>Texas Injury Group Batch 05</v>
      </c>
      <c r="P225" s="115" t="s">
        <v>2378</v>
      </c>
      <c r="Q225" s="115">
        <v>99442</v>
      </c>
      <c r="R225" s="28"/>
      <c r="S225" s="28"/>
      <c r="T225" s="28"/>
      <c r="U225" s="28"/>
      <c r="V225" s="25"/>
    </row>
    <row r="226" spans="1:22">
      <c r="A226" s="4" t="s">
        <v>1886</v>
      </c>
      <c r="B226" s="15">
        <v>5</v>
      </c>
      <c r="C226" s="15">
        <v>99443</v>
      </c>
      <c r="D226" s="30">
        <v>45195</v>
      </c>
      <c r="E226" s="10" t="s">
        <v>0</v>
      </c>
      <c r="F226" s="14">
        <v>973.2</v>
      </c>
      <c r="G226" s="14">
        <v>219.3606648975784</v>
      </c>
      <c r="H226" s="30">
        <v>45777</v>
      </c>
      <c r="I226" s="118">
        <v>347.46729863977396</v>
      </c>
      <c r="J226" s="15">
        <f>IF(M226="",IF(AND(H226&lt;&gt; "",D226&lt;&gt;""),IF(H226&gt;=D226,H226-D226,0),""),"")</f>
        <v>582</v>
      </c>
      <c r="K226" s="20">
        <f>IF(M226="",IF(I226&lt;&gt;"",I226-G226,""),"")</f>
        <v>128.10663374219556</v>
      </c>
      <c r="L226" s="25">
        <f>IF(M226="",IF(K226&lt;&gt;"",IF(G226=0,IF(I226=0,0,9.99),K226/G226),""),"")</f>
        <v>0.58400002480850322</v>
      </c>
      <c r="N226" s="58" t="str">
        <f>TRIM(CONCATENATE(Table1[[#This Row],[Intake]]," ",Table1[[#This Row],[Batch Number]]))</f>
        <v>S-1/TI 5</v>
      </c>
      <c r="O226" s="3" t="str">
        <f>IF(VLOOKUP(Table1[[#This Row],[Intake Batch Combo]],Sheet2!A:B,2,FALSE)="","",VLOOKUP(Table1[[#This Row],[Intake Batch Combo]],Sheet2!A:B,2,FALSE))</f>
        <v>Texas Injury Group Batch 05</v>
      </c>
      <c r="P226" s="115" t="s">
        <v>2378</v>
      </c>
      <c r="Q226" s="115">
        <v>99443</v>
      </c>
      <c r="R226" s="28"/>
      <c r="S226" s="28"/>
      <c r="T226" s="28"/>
      <c r="U226" s="28"/>
      <c r="V226" s="25"/>
    </row>
    <row r="227" spans="1:22">
      <c r="A227" s="4" t="s">
        <v>1886</v>
      </c>
      <c r="B227" s="15">
        <v>5</v>
      </c>
      <c r="C227" s="15">
        <v>99443</v>
      </c>
      <c r="D227" s="30">
        <v>45195</v>
      </c>
      <c r="E227" s="10" t="s">
        <v>0</v>
      </c>
      <c r="F227" s="14">
        <v>973.2</v>
      </c>
      <c r="G227" s="14">
        <v>219.3606648975784</v>
      </c>
      <c r="H227" s="30">
        <v>45777</v>
      </c>
      <c r="I227" s="118">
        <v>347.46729863977396</v>
      </c>
      <c r="J227" s="15">
        <f>IF(M227="",IF(AND(H227&lt;&gt; "",D227&lt;&gt;""),IF(H227&gt;=D227,H227-D227,0),""),"")</f>
        <v>582</v>
      </c>
      <c r="K227" s="20">
        <f>IF(M227="",IF(I227&lt;&gt;"",I227-G227,""),"")</f>
        <v>128.10663374219556</v>
      </c>
      <c r="L227" s="25">
        <f>IF(M227="",IF(K227&lt;&gt;"",IF(G227=0,IF(I227=0,0,9.99),K227/G227),""),"")</f>
        <v>0.58400002480850322</v>
      </c>
      <c r="M227" s="111"/>
      <c r="N227" s="58" t="str">
        <f>TRIM(CONCATENATE(Table1[[#This Row],[Intake]]," ",Table1[[#This Row],[Batch Number]]))</f>
        <v>S-1/TI 5</v>
      </c>
      <c r="O227" s="111" t="str">
        <f>IF(VLOOKUP(Table1[[#This Row],[Intake Batch Combo]],Sheet2!A:B,2,FALSE)="","",VLOOKUP(Table1[[#This Row],[Intake Batch Combo]],Sheet2!A:B,2,FALSE))</f>
        <v>Texas Injury Group Batch 05</v>
      </c>
      <c r="P227" s="115" t="s">
        <v>2378</v>
      </c>
      <c r="Q227" s="115">
        <v>99443</v>
      </c>
      <c r="R227" s="28"/>
      <c r="S227" s="28"/>
      <c r="T227" s="28"/>
      <c r="U227" s="28"/>
      <c r="V227" s="25"/>
    </row>
    <row r="228" spans="1:22">
      <c r="A228" s="4" t="s">
        <v>1886</v>
      </c>
      <c r="B228" s="15">
        <v>5</v>
      </c>
      <c r="C228" s="15">
        <v>99443</v>
      </c>
      <c r="D228" s="30">
        <v>45195</v>
      </c>
      <c r="E228" s="10" t="s">
        <v>0</v>
      </c>
      <c r="F228" s="14">
        <v>1070.52</v>
      </c>
      <c r="G228" s="14">
        <v>241.29673138733622</v>
      </c>
      <c r="H228" s="30">
        <v>45777</v>
      </c>
      <c r="I228" s="118">
        <v>382.21402850375136</v>
      </c>
      <c r="J228" s="15">
        <f>IF(M228="",IF(AND(H228&lt;&gt; "",D228&lt;&gt;""),IF(H228&gt;=D228,H228-D228,0),""),"")</f>
        <v>582</v>
      </c>
      <c r="K228" s="20">
        <f>IF(M228="",IF(I228&lt;&gt;"",I228-G228,""),"")</f>
        <v>140.91729711641514</v>
      </c>
      <c r="L228" s="25">
        <f>IF(M228="",IF(K228&lt;&gt;"",IF(G228=0,IF(I228=0,0,9.99),K228/G228),""),"")</f>
        <v>0.58400002480850344</v>
      </c>
      <c r="M228" s="111"/>
      <c r="N228" s="58" t="str">
        <f>TRIM(CONCATENATE(Table1[[#This Row],[Intake]]," ",Table1[[#This Row],[Batch Number]]))</f>
        <v>S-1/TI 5</v>
      </c>
      <c r="O228" s="111" t="str">
        <f>IF(VLOOKUP(Table1[[#This Row],[Intake Batch Combo]],Sheet2!A:B,2,FALSE)="","",VLOOKUP(Table1[[#This Row],[Intake Batch Combo]],Sheet2!A:B,2,FALSE))</f>
        <v>Texas Injury Group Batch 05</v>
      </c>
      <c r="P228" s="115" t="s">
        <v>2378</v>
      </c>
      <c r="Q228" s="115">
        <v>99443</v>
      </c>
      <c r="R228" s="28"/>
      <c r="S228" s="28"/>
      <c r="T228" s="28"/>
      <c r="U228" s="28"/>
      <c r="V228" s="25"/>
    </row>
    <row r="229" spans="1:22">
      <c r="A229" s="4" t="s">
        <v>1316</v>
      </c>
      <c r="B229" s="15" t="s">
        <v>1345</v>
      </c>
      <c r="C229" s="15" t="s">
        <v>1343</v>
      </c>
      <c r="D229" s="30">
        <v>45021</v>
      </c>
      <c r="E229" s="10" t="s">
        <v>1</v>
      </c>
      <c r="F229" s="14">
        <v>300</v>
      </c>
      <c r="G229" s="14">
        <v>71.953844563591502</v>
      </c>
      <c r="H229" s="30">
        <v>45777</v>
      </c>
      <c r="I229" s="118">
        <v>355.72500000000002</v>
      </c>
      <c r="J229" s="15">
        <f>IF(M229="",IF(AND(H229&lt;&gt; "",D229&lt;&gt;""),IF(H229&gt;=D229,H229-D229,0),""),"")</f>
        <v>756</v>
      </c>
      <c r="K229" s="20">
        <f>IF(M229="",IF(I229&lt;&gt;"",I229-G229,""),"")</f>
        <v>283.77115543640855</v>
      </c>
      <c r="L229" s="25">
        <f>IF(M229="",IF(K229&lt;&gt;"",IF(G229=0,IF(I229=0,0,9.99),K229/G229),""),"")</f>
        <v>3.9437942080442521</v>
      </c>
      <c r="N229" s="58" t="str">
        <f>TRIM(CONCATENATE(Table1[[#This Row],[Intake]]," ",Table1[[#This Row],[Batch Number]]))</f>
        <v>S-1/OS 3.28 (2)</v>
      </c>
      <c r="O229" s="3" t="str">
        <f>IF(VLOOKUP(Table1[[#This Row],[Intake Batch Combo]],Sheet2!A:B,2,FALSE)="","",VLOOKUP(Table1[[#This Row],[Intake Batch Combo]],Sheet2!A:B,2,FALSE))</f>
        <v>One Source Diagnostics Buy 86</v>
      </c>
      <c r="P229" s="115" t="e">
        <v>#N/A</v>
      </c>
      <c r="Q229" s="115" t="e">
        <v>#N/A</v>
      </c>
      <c r="R229" s="28"/>
      <c r="S229" s="28"/>
      <c r="T229" s="28"/>
      <c r="U229" s="28"/>
      <c r="V229" s="25"/>
    </row>
    <row r="230" spans="1:22">
      <c r="A230" s="4" t="s">
        <v>1316</v>
      </c>
      <c r="B230" s="15" t="s">
        <v>1345</v>
      </c>
      <c r="C230" s="15" t="s">
        <v>1343</v>
      </c>
      <c r="D230" s="30">
        <v>45021</v>
      </c>
      <c r="E230" s="10" t="s">
        <v>1</v>
      </c>
      <c r="F230" s="14">
        <v>300</v>
      </c>
      <c r="G230" s="14">
        <v>71.953844563591502</v>
      </c>
      <c r="H230" s="30">
        <v>45777</v>
      </c>
      <c r="I230" s="118">
        <v>355.72500000000002</v>
      </c>
      <c r="J230" s="15">
        <f>IF(M230="",IF(AND(H230&lt;&gt; "",D230&lt;&gt;""),IF(H230&gt;=D230,H230-D230,0),""),"")</f>
        <v>756</v>
      </c>
      <c r="K230" s="20">
        <f>IF(M230="",IF(I230&lt;&gt;"",I230-G230,""),"")</f>
        <v>283.77115543640855</v>
      </c>
      <c r="L230" s="25">
        <f>IF(M230="",IF(K230&lt;&gt;"",IF(G230=0,IF(I230=0,0,9.99),K230/G230),""),"")</f>
        <v>3.9437942080442521</v>
      </c>
      <c r="N230" s="58" t="str">
        <f>TRIM(CONCATENATE(Table1[[#This Row],[Intake]]," ",Table1[[#This Row],[Batch Number]]))</f>
        <v>S-1/OS 3.28 (2)</v>
      </c>
      <c r="O230" s="3" t="str">
        <f>IF(VLOOKUP(Table1[[#This Row],[Intake Batch Combo]],Sheet2!A:B,2,FALSE)="","",VLOOKUP(Table1[[#This Row],[Intake Batch Combo]],Sheet2!A:B,2,FALSE))</f>
        <v>One Source Diagnostics Buy 86</v>
      </c>
      <c r="P230" s="115" t="e">
        <v>#N/A</v>
      </c>
      <c r="Q230" s="115" t="e">
        <v>#N/A</v>
      </c>
      <c r="R230" s="28"/>
      <c r="S230" s="28"/>
      <c r="T230" s="28"/>
      <c r="U230" s="28"/>
      <c r="V230" s="25"/>
    </row>
    <row r="231" spans="1:22">
      <c r="A231" s="4" t="s">
        <v>1886</v>
      </c>
      <c r="B231" s="15">
        <v>5</v>
      </c>
      <c r="C231" s="15">
        <v>99213</v>
      </c>
      <c r="D231" s="30">
        <v>45195</v>
      </c>
      <c r="E231" s="10" t="s">
        <v>0</v>
      </c>
      <c r="F231" s="14">
        <v>661.7</v>
      </c>
      <c r="G231" s="14">
        <v>149.14812162220267</v>
      </c>
      <c r="H231" s="30">
        <v>45777</v>
      </c>
      <c r="I231" s="118">
        <v>146.06330084378709</v>
      </c>
      <c r="J231" s="15">
        <f>IF(M231="",IF(AND(H231&lt;&gt; "",D231&lt;&gt;""),IF(H231&gt;=D231,H231-D231,0),""),"")</f>
        <v>582</v>
      </c>
      <c r="K231" s="20">
        <f>IF(M231="",IF(I231&lt;&gt;"",I231-G231,""),"")</f>
        <v>-3.0848207784155761</v>
      </c>
      <c r="L231" s="25">
        <f>IF(M231="",IF(K231&lt;&gt;"",IF(G231=0,IF(I231=0,0,9.99),K231/G231),""),"")</f>
        <v>-2.0682934152060819E-2</v>
      </c>
      <c r="N231" s="58" t="str">
        <f>TRIM(CONCATENATE(Table1[[#This Row],[Intake]]," ",Table1[[#This Row],[Batch Number]]))</f>
        <v>S-1/TI 5</v>
      </c>
      <c r="O231" s="3" t="str">
        <f>IF(VLOOKUP(Table1[[#This Row],[Intake Batch Combo]],Sheet2!A:B,2,FALSE)="","",VLOOKUP(Table1[[#This Row],[Intake Batch Combo]],Sheet2!A:B,2,FALSE))</f>
        <v>Texas Injury Group Batch 05</v>
      </c>
      <c r="P231" s="115" t="s">
        <v>2378</v>
      </c>
      <c r="Q231" s="115" t="e">
        <v>#N/A</v>
      </c>
      <c r="R231" s="28"/>
      <c r="S231" s="28"/>
      <c r="T231" s="28"/>
      <c r="U231" s="28"/>
      <c r="V231" s="25"/>
    </row>
    <row r="232" spans="1:22">
      <c r="A232" s="4" t="s">
        <v>1316</v>
      </c>
      <c r="B232" s="15">
        <v>154</v>
      </c>
      <c r="C232" s="15" t="s">
        <v>2290</v>
      </c>
      <c r="D232" s="30">
        <v>45359</v>
      </c>
      <c r="E232" s="10" t="s">
        <v>1</v>
      </c>
      <c r="F232" s="14">
        <v>1695</v>
      </c>
      <c r="G232" s="14">
        <v>375.57</v>
      </c>
      <c r="H232" s="30">
        <v>45777</v>
      </c>
      <c r="I232" s="118">
        <v>837</v>
      </c>
      <c r="J232" s="15">
        <f>IF(M232="",IF(AND(H232&lt;&gt; "",D232&lt;&gt;""),IF(H232&gt;=D232,H232-D232,0),""),"")</f>
        <v>418</v>
      </c>
      <c r="K232" s="20">
        <f>IF(M232="",IF(I232&lt;&gt;"",I232-G232,""),"")</f>
        <v>461.43</v>
      </c>
      <c r="L232" s="25">
        <f>IF(M232="",IF(K232&lt;&gt;"",IF(G232=0,IF(I232=0,0,9.99),K232/G232),""),"")</f>
        <v>1.2286125089863409</v>
      </c>
      <c r="N232" s="58" t="str">
        <f>TRIM(CONCATENATE(Table1[[#This Row],[Intake]]," ",Table1[[#This Row],[Batch Number]]))</f>
        <v>S-1/OS 154</v>
      </c>
      <c r="O232" s="3" t="str">
        <f>IF(VLOOKUP(Table1[[#This Row],[Intake Batch Combo]],Sheet2!A:B,2,FALSE)="","",VLOOKUP(Table1[[#This Row],[Intake Batch Combo]],Sheet2!A:B,2,FALSE))</f>
        <v>One Source Diagnostics Batch 154</v>
      </c>
      <c r="P232" s="115" t="s">
        <v>2379</v>
      </c>
      <c r="Q232" s="115" t="e">
        <v>#N/A</v>
      </c>
      <c r="R232" s="28"/>
      <c r="S232" s="28"/>
      <c r="T232" s="28"/>
      <c r="U232" s="28"/>
      <c r="V232" s="25"/>
    </row>
    <row r="233" spans="1:22">
      <c r="A233" s="4" t="s">
        <v>1316</v>
      </c>
      <c r="B233" s="15">
        <v>154</v>
      </c>
      <c r="C233" s="15" t="s">
        <v>2290</v>
      </c>
      <c r="D233" s="30">
        <v>45359</v>
      </c>
      <c r="E233" s="10" t="s">
        <v>1</v>
      </c>
      <c r="F233" s="14">
        <v>1695</v>
      </c>
      <c r="G233" s="14">
        <v>375.57</v>
      </c>
      <c r="H233" s="30">
        <v>45777</v>
      </c>
      <c r="I233" s="118">
        <v>837</v>
      </c>
      <c r="J233" s="15">
        <f>IF(M233="",IF(AND(H233&lt;&gt; "",D233&lt;&gt;""),IF(H233&gt;=D233,H233-D233,0),""),"")</f>
        <v>418</v>
      </c>
      <c r="K233" s="20">
        <f>IF(M233="",IF(I233&lt;&gt;"",I233-G233,""),"")</f>
        <v>461.43</v>
      </c>
      <c r="L233" s="25">
        <f>IF(M233="",IF(K233&lt;&gt;"",IF(G233=0,IF(I233=0,0,9.99),K233/G233),""),"")</f>
        <v>1.2286125089863409</v>
      </c>
      <c r="N233" s="58" t="str">
        <f>TRIM(CONCATENATE(Table1[[#This Row],[Intake]]," ",Table1[[#This Row],[Batch Number]]))</f>
        <v>S-1/OS 154</v>
      </c>
      <c r="O233" s="3" t="str">
        <f>IF(VLOOKUP(Table1[[#This Row],[Intake Batch Combo]],Sheet2!A:B,2,FALSE)="","",VLOOKUP(Table1[[#This Row],[Intake Batch Combo]],Sheet2!A:B,2,FALSE))</f>
        <v>One Source Diagnostics Batch 154</v>
      </c>
      <c r="P233" s="115" t="s">
        <v>2379</v>
      </c>
      <c r="Q233" s="115" t="e">
        <v>#N/A</v>
      </c>
      <c r="R233" s="28"/>
      <c r="S233" s="28"/>
      <c r="T233" s="28"/>
      <c r="U233" s="28"/>
      <c r="V233" s="25"/>
    </row>
    <row r="234" spans="1:22">
      <c r="A234" s="4" t="s">
        <v>1316</v>
      </c>
      <c r="B234" s="15">
        <v>154</v>
      </c>
      <c r="C234" s="15" t="s">
        <v>2290</v>
      </c>
      <c r="D234" s="30">
        <v>45359</v>
      </c>
      <c r="E234" s="10" t="s">
        <v>1</v>
      </c>
      <c r="F234" s="14">
        <v>1695</v>
      </c>
      <c r="G234" s="14">
        <v>375.57</v>
      </c>
      <c r="H234" s="30">
        <v>45777</v>
      </c>
      <c r="I234" s="118">
        <v>837</v>
      </c>
      <c r="J234" s="15">
        <f>IF(M234="",IF(AND(H234&lt;&gt; "",D234&lt;&gt;""),IF(H234&gt;=D234,H234-D234,0),""),"")</f>
        <v>418</v>
      </c>
      <c r="K234" s="20">
        <f>IF(M234="",IF(I234&lt;&gt;"",I234-G234,""),"")</f>
        <v>461.43</v>
      </c>
      <c r="L234" s="25">
        <f>IF(M234="",IF(K234&lt;&gt;"",IF(G234=0,IF(I234=0,0,9.99),K234/G234),""),"")</f>
        <v>1.2286125089863409</v>
      </c>
      <c r="N234" s="58" t="str">
        <f>TRIM(CONCATENATE(Table1[[#This Row],[Intake]]," ",Table1[[#This Row],[Batch Number]]))</f>
        <v>S-1/OS 154</v>
      </c>
      <c r="O234" s="3" t="str">
        <f>IF(VLOOKUP(Table1[[#This Row],[Intake Batch Combo]],Sheet2!A:B,2,FALSE)="","",VLOOKUP(Table1[[#This Row],[Intake Batch Combo]],Sheet2!A:B,2,FALSE))</f>
        <v>One Source Diagnostics Batch 154</v>
      </c>
      <c r="P234" s="115" t="s">
        <v>2379</v>
      </c>
      <c r="Q234" s="115" t="e">
        <v>#N/A</v>
      </c>
      <c r="R234" s="28"/>
      <c r="S234" s="28"/>
      <c r="T234" s="28"/>
      <c r="U234" s="28"/>
      <c r="V234" s="25"/>
    </row>
    <row r="235" spans="1:22">
      <c r="A235" s="4" t="s">
        <v>1316</v>
      </c>
      <c r="B235" s="15">
        <v>118</v>
      </c>
      <c r="C235" s="64" t="s">
        <v>1629</v>
      </c>
      <c r="D235" s="30">
        <v>44897</v>
      </c>
      <c r="E235" s="60" t="s">
        <v>1</v>
      </c>
      <c r="F235" s="14">
        <v>1695</v>
      </c>
      <c r="G235" s="14">
        <v>404.96364199804663</v>
      </c>
      <c r="H235" s="30">
        <v>45777</v>
      </c>
      <c r="I235" s="118">
        <v>511.5</v>
      </c>
      <c r="J235" s="15">
        <f>IF(M235="",IF(AND(H235&lt;&gt; "",D235&lt;&gt;""),IF(H235&gt;=D235,H235-D235,0),""),"")</f>
        <v>880</v>
      </c>
      <c r="K235" s="20">
        <f>IF(M235="",IF(I235&lt;&gt;"",I235-G235,""),"")</f>
        <v>106.53635800195337</v>
      </c>
      <c r="L235" s="25">
        <f>IF(M235="",IF(K235&lt;&gt;"",IF(G235=0,IF(I235=0,0,9.99),K235/G235),""),"")</f>
        <v>0.26307635291976966</v>
      </c>
      <c r="N235" s="58" t="str">
        <f>TRIM(CONCATENATE(Table1[[#This Row],[Intake]]," ",Table1[[#This Row],[Batch Number]]))</f>
        <v>S-1/OS 118</v>
      </c>
      <c r="O235" s="3" t="str">
        <f>IF(VLOOKUP(Table1[[#This Row],[Intake Batch Combo]],Sheet2!A:B,2,FALSE)="","",VLOOKUP(Table1[[#This Row],[Intake Batch Combo]],Sheet2!A:B,2,FALSE))</f>
        <v>One Source Diagnostics Buy 118</v>
      </c>
      <c r="P235" s="115" t="s">
        <v>2383</v>
      </c>
      <c r="Q235" s="115" t="e">
        <v>#N/A</v>
      </c>
      <c r="R235" s="28"/>
      <c r="S235" s="28"/>
      <c r="T235" s="28"/>
      <c r="U235" s="28"/>
      <c r="V235" s="25"/>
    </row>
    <row r="236" spans="1:22">
      <c r="A236" s="4" t="s">
        <v>1316</v>
      </c>
      <c r="B236" s="15">
        <v>118</v>
      </c>
      <c r="C236" s="65" t="s">
        <v>1730</v>
      </c>
      <c r="D236" s="30">
        <v>44897</v>
      </c>
      <c r="E236" s="60" t="s">
        <v>1</v>
      </c>
      <c r="F236" s="14">
        <v>1695</v>
      </c>
      <c r="G236" s="14">
        <v>404.96364199804663</v>
      </c>
      <c r="H236" s="30">
        <v>45777</v>
      </c>
      <c r="I236" s="118">
        <v>465</v>
      </c>
      <c r="J236" s="15">
        <f>IF(M236="",IF(AND(H236&lt;&gt; "",D236&lt;&gt;""),IF(H236&gt;=D236,H236-D236,0),""),"")</f>
        <v>880</v>
      </c>
      <c r="K236" s="20">
        <f>IF(M236="",IF(I236&lt;&gt;"",I236-G236,""),"")</f>
        <v>60.036358001953374</v>
      </c>
      <c r="L236" s="25">
        <f>IF(M236="",IF(K236&lt;&gt;"",IF(G236=0,IF(I236=0,0,9.99),K236/G236),""),"")</f>
        <v>0.14825122992706333</v>
      </c>
      <c r="N236" s="58" t="str">
        <f>TRIM(CONCATENATE(Table1[[#This Row],[Intake]]," ",Table1[[#This Row],[Batch Number]]))</f>
        <v>S-1/OS 118</v>
      </c>
      <c r="O236" s="3" t="str">
        <f>IF(VLOOKUP(Table1[[#This Row],[Intake Batch Combo]],Sheet2!A:B,2,FALSE)="","",VLOOKUP(Table1[[#This Row],[Intake Batch Combo]],Sheet2!A:B,2,FALSE))</f>
        <v>One Source Diagnostics Buy 118</v>
      </c>
      <c r="P236" s="115" t="s">
        <v>2383</v>
      </c>
      <c r="Q236" s="115" t="e">
        <v>#N/A</v>
      </c>
      <c r="R236" s="28"/>
      <c r="S236" s="28"/>
      <c r="T236" s="28"/>
      <c r="U236" s="28"/>
      <c r="V236" s="25"/>
    </row>
    <row r="237" spans="1:22">
      <c r="A237" s="4" t="s">
        <v>1316</v>
      </c>
      <c r="B237" s="15">
        <v>118</v>
      </c>
      <c r="C237" s="65" t="s">
        <v>1730</v>
      </c>
      <c r="D237" s="30">
        <v>44897</v>
      </c>
      <c r="E237" s="60" t="s">
        <v>1</v>
      </c>
      <c r="F237" s="14">
        <v>1695</v>
      </c>
      <c r="G237" s="14">
        <v>404.96364199804663</v>
      </c>
      <c r="H237" s="30">
        <v>45777</v>
      </c>
      <c r="I237" s="118">
        <v>465</v>
      </c>
      <c r="J237" s="15">
        <f>IF(M237="",IF(AND(H237&lt;&gt; "",D237&lt;&gt;""),IF(H237&gt;=D237,H237-D237,0),""),"")</f>
        <v>880</v>
      </c>
      <c r="K237" s="20">
        <f>IF(M237="",IF(I237&lt;&gt;"",I237-G237,""),"")</f>
        <v>60.036358001953374</v>
      </c>
      <c r="L237" s="25">
        <f>IF(M237="",IF(K237&lt;&gt;"",IF(G237=0,IF(I237=0,0,9.99),K237/G237),""),"")</f>
        <v>0.14825122992706333</v>
      </c>
      <c r="M237" s="111"/>
      <c r="N237" s="58" t="str">
        <f>TRIM(CONCATENATE(Table1[[#This Row],[Intake]]," ",Table1[[#This Row],[Batch Number]]))</f>
        <v>S-1/OS 118</v>
      </c>
      <c r="O237" s="111" t="str">
        <f>IF(VLOOKUP(Table1[[#This Row],[Intake Batch Combo]],Sheet2!A:B,2,FALSE)="","",VLOOKUP(Table1[[#This Row],[Intake Batch Combo]],Sheet2!A:B,2,FALSE))</f>
        <v>One Source Diagnostics Buy 118</v>
      </c>
      <c r="P237" s="115" t="s">
        <v>2383</v>
      </c>
      <c r="Q237" s="115" t="e">
        <v>#N/A</v>
      </c>
      <c r="R237" s="28"/>
      <c r="S237" s="28"/>
      <c r="T237" s="28"/>
      <c r="U237" s="28"/>
      <c r="V237" s="25"/>
    </row>
    <row r="238" spans="1:22">
      <c r="A238" s="4" t="s">
        <v>1316</v>
      </c>
      <c r="B238" s="15" t="s">
        <v>1345</v>
      </c>
      <c r="C238" s="62" t="s">
        <v>1343</v>
      </c>
      <c r="D238" s="30">
        <v>45021</v>
      </c>
      <c r="E238" s="10" t="s">
        <v>1</v>
      </c>
      <c r="F238" s="14">
        <v>1695</v>
      </c>
      <c r="G238" s="14">
        <v>406.53922178429201</v>
      </c>
      <c r="H238" s="30">
        <v>45777</v>
      </c>
      <c r="I238" s="120">
        <v>355.72500000000002</v>
      </c>
      <c r="J238" s="15">
        <f>IF(M238="",IF(AND(H238&lt;&gt; "",D238&lt;&gt;""),IF(H238&gt;=D238,H238-D238,0),""),"")</f>
        <v>756</v>
      </c>
      <c r="K238" s="20">
        <f>IF(M238="",IF(I238&lt;&gt;"",I238-G238,""),"")</f>
        <v>-50.814221784291988</v>
      </c>
      <c r="L238" s="25">
        <f>IF(M238="",IF(K238&lt;&gt;"",IF(G238=0,IF(I238=0,0,9.99),K238/G238),""),"")</f>
        <v>-0.12499217556738916</v>
      </c>
      <c r="N238" s="58" t="str">
        <f>TRIM(CONCATENATE(Table1[[#This Row],[Intake]]," ",Table1[[#This Row],[Batch Number]]))</f>
        <v>S-1/OS 3.28 (2)</v>
      </c>
      <c r="O238" s="3" t="str">
        <f>IF(VLOOKUP(Table1[[#This Row],[Intake Batch Combo]],Sheet2!A:B,2,FALSE)="","",VLOOKUP(Table1[[#This Row],[Intake Batch Combo]],Sheet2!A:B,2,FALSE))</f>
        <v>One Source Diagnostics Buy 86</v>
      </c>
      <c r="P238" s="115" t="e">
        <v>#N/A</v>
      </c>
      <c r="Q238" s="115" t="e">
        <v>#N/A</v>
      </c>
      <c r="R238" s="28"/>
      <c r="S238" s="28"/>
      <c r="T238" s="28"/>
      <c r="U238" s="28"/>
      <c r="V238" s="25"/>
    </row>
    <row r="239" spans="1:22">
      <c r="A239" s="4" t="s">
        <v>1886</v>
      </c>
      <c r="B239" s="15">
        <v>5</v>
      </c>
      <c r="C239" s="15">
        <v>99205</v>
      </c>
      <c r="D239" s="30">
        <v>45195</v>
      </c>
      <c r="E239" s="10" t="s">
        <v>0</v>
      </c>
      <c r="F239" s="14">
        <v>1811.6</v>
      </c>
      <c r="G239" s="14">
        <v>408.33721797005035</v>
      </c>
      <c r="H239" s="30">
        <v>45777</v>
      </c>
      <c r="I239" s="118">
        <v>646.80616339479491</v>
      </c>
      <c r="J239" s="15">
        <f>IF(M239="",IF(AND(H239&lt;&gt; "",D239&lt;&gt;""),IF(H239&gt;=D239,H239-D239,0),""),"")</f>
        <v>582</v>
      </c>
      <c r="K239" s="20">
        <f>IF(M239="",IF(I239&lt;&gt;"",I239-G239,""),"")</f>
        <v>238.46894542474456</v>
      </c>
      <c r="L239" s="25">
        <f>IF(M239="",IF(K239&lt;&gt;"",IF(G239=0,IF(I239=0,0,9.99),K239/G239),""),"")</f>
        <v>0.5840000248085031</v>
      </c>
      <c r="N239" s="58" t="str">
        <f>TRIM(CONCATENATE(Table1[[#This Row],[Intake]]," ",Table1[[#This Row],[Batch Number]]))</f>
        <v>S-1/TI 5</v>
      </c>
      <c r="O239" s="3" t="str">
        <f>IF(VLOOKUP(Table1[[#This Row],[Intake Batch Combo]],Sheet2!A:B,2,FALSE)="","",VLOOKUP(Table1[[#This Row],[Intake Batch Combo]],Sheet2!A:B,2,FALSE))</f>
        <v>Texas Injury Group Batch 05</v>
      </c>
      <c r="P239" s="115" t="s">
        <v>2378</v>
      </c>
      <c r="Q239" s="115" t="e">
        <v>#N/A</v>
      </c>
      <c r="R239" s="28"/>
      <c r="S239" s="28"/>
      <c r="T239" s="28"/>
      <c r="U239" s="28"/>
      <c r="V239" s="25"/>
    </row>
    <row r="240" spans="1:22">
      <c r="A240" s="4" t="s">
        <v>1312</v>
      </c>
      <c r="B240" s="15">
        <v>8</v>
      </c>
      <c r="C240" s="15" t="s">
        <v>1906</v>
      </c>
      <c r="D240" s="30">
        <v>45195</v>
      </c>
      <c r="E240" s="10" t="s">
        <v>0</v>
      </c>
      <c r="F240" s="14">
        <v>86540</v>
      </c>
      <c r="G240" s="14">
        <v>19445.538</v>
      </c>
      <c r="H240" s="30">
        <v>45777</v>
      </c>
      <c r="I240" s="120">
        <v>12771</v>
      </c>
      <c r="J240" s="15">
        <f>IF(M240="",IF(AND(H240&lt;&gt; "",D240&lt;&gt;""),IF(H240&gt;=D240,H240-D240,0),""),"")</f>
        <v>582</v>
      </c>
      <c r="K240" s="20">
        <f>IF(M240="",IF(I240&lt;&gt;"",I240-G240,""),"")</f>
        <v>-6674.5380000000005</v>
      </c>
      <c r="L240" s="25">
        <f>IF(M240="",IF(K240&lt;&gt;"",IF(G240=0,IF(I240=0,0,9.99),K240/G240),""),"")</f>
        <v>-0.34324265031906037</v>
      </c>
      <c r="N240" s="58" t="str">
        <f>TRIM(CONCATENATE(Table1[[#This Row],[Intake]]," ",Table1[[#This Row],[Batch Number]]))</f>
        <v>S-1/MF 8</v>
      </c>
      <c r="O240" s="3" t="str">
        <f>IF(VLOOKUP(Table1[[#This Row],[Intake Batch Combo]],Sheet2!A:B,2,FALSE)="","",VLOOKUP(Table1[[#This Row],[Intake Batch Combo]],Sheet2!A:B,2,FALSE))</f>
        <v>Michigan First Rehab Batch 08</v>
      </c>
      <c r="P240" s="115" t="s">
        <v>2380</v>
      </c>
      <c r="Q240" s="115" t="e">
        <v>#N/A</v>
      </c>
      <c r="R240" s="28"/>
      <c r="S240" s="28"/>
      <c r="T240" s="28"/>
      <c r="U240" s="28"/>
      <c r="V240" s="25"/>
    </row>
    <row r="241" spans="1:22">
      <c r="A241" s="4" t="s">
        <v>2395</v>
      </c>
      <c r="B241" s="15">
        <v>15.3</v>
      </c>
      <c r="C241" s="62"/>
      <c r="D241" s="30">
        <v>45021</v>
      </c>
      <c r="E241" s="10" t="s">
        <v>1</v>
      </c>
      <c r="F241" s="14">
        <v>2300</v>
      </c>
      <c r="G241" s="14">
        <v>432.04350000000113</v>
      </c>
      <c r="H241" s="30">
        <v>45771</v>
      </c>
      <c r="I241" s="118">
        <v>485</v>
      </c>
      <c r="J241" s="15">
        <f>IF(M241="",IF(AND(H241&lt;&gt; "",D241&lt;&gt;""),IF(H241&gt;=D241,H241-D241,0),""),"")</f>
        <v>750</v>
      </c>
      <c r="K241" s="20">
        <f>IF(M241="",IF(I241&lt;&gt;"",I241-G241,""),"")</f>
        <v>52.956499999998869</v>
      </c>
      <c r="L241" s="25">
        <f>IF(M241="",IF(K241&lt;&gt;"",IF(G241=0,IF(I241=0,0,9.99),K241/G241),""),"")</f>
        <v>0.12257214840634967</v>
      </c>
      <c r="N241" s="58" t="str">
        <f>TRIM(CONCATENATE(Table1[[#This Row],[Intake]]," ",Table1[[#This Row],[Batch Number]]))</f>
        <v>S-1/SCI 15.3</v>
      </c>
      <c r="O241" s="3" t="str">
        <f>IF(VLOOKUP(Table1[[#This Row],[Intake Batch Combo]],Sheet2!A:B,2,FALSE)="","",VLOOKUP(Table1[[#This Row],[Intake Batch Combo]],Sheet2!A:B,2,FALSE))</f>
        <v>SoCal Imaging Batch 15.3</v>
      </c>
      <c r="P241" s="115" t="s">
        <v>2393</v>
      </c>
      <c r="Q241" s="115" t="e">
        <v>#N/A</v>
      </c>
      <c r="R241" s="28"/>
      <c r="S241" s="28"/>
      <c r="T241" s="28"/>
      <c r="U241" s="28"/>
      <c r="V241" s="25"/>
    </row>
    <row r="242" spans="1:22">
      <c r="A242" s="4" t="s">
        <v>1314</v>
      </c>
      <c r="B242" s="38">
        <v>71</v>
      </c>
      <c r="C242" s="15" t="s">
        <v>993</v>
      </c>
      <c r="D242" s="39">
        <v>44670</v>
      </c>
      <c r="E242" s="10" t="s">
        <v>1</v>
      </c>
      <c r="F242" s="36">
        <v>0</v>
      </c>
      <c r="G242" s="36">
        <v>0</v>
      </c>
      <c r="H242" s="39">
        <v>45770</v>
      </c>
      <c r="I242" s="118">
        <v>511.5</v>
      </c>
      <c r="J242" s="38">
        <f>IF(M242="",IF(AND(H242&lt;&gt; "",D242&lt;&gt;""),IF(H242&gt;=D242,H242-D242,0),""),"")</f>
        <v>1100</v>
      </c>
      <c r="K242" s="37">
        <f>IF(M242="",IF(I242&lt;&gt;"",I242-G242,""),"")</f>
        <v>511.5</v>
      </c>
      <c r="L242" s="31">
        <f>IF(M242="",IF(K242&lt;&gt;"",IF(G242=0,IF(I242=0,0,9.99),K242/G242),""),"")</f>
        <v>9.99</v>
      </c>
      <c r="M242" s="35"/>
      <c r="N242" s="33" t="str">
        <f>TRIM(CONCATENATE(Table1[[#This Row],[Intake]]," ",Table1[[#This Row],[Batch Number]]))</f>
        <v>S-1/EB 71</v>
      </c>
      <c r="O242" s="35" t="str">
        <f>IF(VLOOKUP(Table1[[#This Row],[Intake Batch Combo]],Sheet2!A:B,2,FALSE)="","",VLOOKUP(Table1[[#This Row],[Intake Batch Combo]],Sheet2!A:B,2,FALSE))</f>
        <v>Expert MRI Buy 71</v>
      </c>
      <c r="P242" s="116" t="e">
        <v>#N/A</v>
      </c>
      <c r="Q242" s="116" t="e">
        <v>#N/A</v>
      </c>
      <c r="R242" s="28"/>
      <c r="S242" s="28"/>
      <c r="T242" s="28"/>
      <c r="U242" s="28"/>
      <c r="V242" s="25"/>
    </row>
    <row r="243" spans="1:22">
      <c r="A243" s="4" t="s">
        <v>1316</v>
      </c>
      <c r="B243" s="15">
        <v>154</v>
      </c>
      <c r="C243" s="15" t="s">
        <v>2102</v>
      </c>
      <c r="D243" s="30">
        <v>45359</v>
      </c>
      <c r="E243" s="10" t="s">
        <v>0</v>
      </c>
      <c r="F243" s="14">
        <v>250</v>
      </c>
      <c r="G243" s="14">
        <v>50.557499999999997</v>
      </c>
      <c r="H243" s="30">
        <v>45770</v>
      </c>
      <c r="I243" s="118">
        <v>418.5</v>
      </c>
      <c r="J243" s="15">
        <f>IF(M243="",IF(AND(H243&lt;&gt; "",D243&lt;&gt;""),IF(H243&gt;=D243,H243-D243,0),""),"")</f>
        <v>411</v>
      </c>
      <c r="K243" s="20">
        <f>IF(M243="",IF(I243&lt;&gt;"",I243-G243,""),"")</f>
        <v>367.9425</v>
      </c>
      <c r="L243" s="25">
        <f>IF(M243="",IF(K243&lt;&gt;"",IF(G243=0,IF(I243=0,0,9.99),K243/G243),""),"")</f>
        <v>7.2777036048064092</v>
      </c>
      <c r="N243" s="58" t="str">
        <f>TRIM(CONCATENATE(Table1[[#This Row],[Intake]]," ",Table1[[#This Row],[Batch Number]]))</f>
        <v>S-1/OS 154</v>
      </c>
      <c r="O243" s="3" t="str">
        <f>IF(VLOOKUP(Table1[[#This Row],[Intake Batch Combo]],Sheet2!A:B,2,FALSE)="","",VLOOKUP(Table1[[#This Row],[Intake Batch Combo]],Sheet2!A:B,2,FALSE))</f>
        <v>One Source Diagnostics Batch 154</v>
      </c>
      <c r="P243" s="115" t="s">
        <v>2379</v>
      </c>
      <c r="Q243" s="115" t="e">
        <v>#N/A</v>
      </c>
      <c r="R243" s="28"/>
      <c r="S243" s="28"/>
      <c r="T243" s="28"/>
      <c r="U243" s="28"/>
      <c r="V243" s="25"/>
    </row>
    <row r="244" spans="1:22">
      <c r="A244" s="4" t="s">
        <v>1316</v>
      </c>
      <c r="B244" s="15">
        <v>154</v>
      </c>
      <c r="C244" s="15" t="s">
        <v>2102</v>
      </c>
      <c r="D244" s="30">
        <v>45359</v>
      </c>
      <c r="E244" s="10" t="s">
        <v>0</v>
      </c>
      <c r="F244" s="14">
        <v>250</v>
      </c>
      <c r="G244" s="14">
        <v>50.557499999999997</v>
      </c>
      <c r="H244" s="30">
        <v>45770</v>
      </c>
      <c r="I244" s="120">
        <v>418.5</v>
      </c>
      <c r="J244" s="15">
        <f>IF(M244="",IF(AND(H244&lt;&gt; "",D244&lt;&gt;""),IF(H244&gt;=D244,H244-D244,0),""),"")</f>
        <v>411</v>
      </c>
      <c r="K244" s="20">
        <f>IF(M244="",IF(I244&lt;&gt;"",I244-G244,""),"")</f>
        <v>367.9425</v>
      </c>
      <c r="L244" s="25">
        <f>IF(M244="",IF(K244&lt;&gt;"",IF(G244=0,IF(I244=0,0,9.99),K244/G244),""),"")</f>
        <v>7.2777036048064092</v>
      </c>
      <c r="N244" s="58" t="str">
        <f>TRIM(CONCATENATE(Table1[[#This Row],[Intake]]," ",Table1[[#This Row],[Batch Number]]))</f>
        <v>S-1/OS 154</v>
      </c>
      <c r="O244" s="3" t="str">
        <f>IF(VLOOKUP(Table1[[#This Row],[Intake Batch Combo]],Sheet2!A:B,2,FALSE)="","",VLOOKUP(Table1[[#This Row],[Intake Batch Combo]],Sheet2!A:B,2,FALSE))</f>
        <v>One Source Diagnostics Batch 154</v>
      </c>
      <c r="P244" s="115" t="s">
        <v>2379</v>
      </c>
      <c r="Q244" s="115" t="e">
        <v>#N/A</v>
      </c>
      <c r="R244" s="28"/>
      <c r="S244" s="28"/>
      <c r="T244" s="28"/>
      <c r="U244" s="28"/>
      <c r="V244" s="25"/>
    </row>
    <row r="245" spans="1:22">
      <c r="A245" s="4" t="s">
        <v>1316</v>
      </c>
      <c r="B245" s="15">
        <v>118</v>
      </c>
      <c r="C245" s="64" t="s">
        <v>1428</v>
      </c>
      <c r="D245" s="30">
        <v>44897</v>
      </c>
      <c r="E245" s="60" t="s">
        <v>1</v>
      </c>
      <c r="F245" s="109">
        <v>300</v>
      </c>
      <c r="G245" s="14">
        <v>71.674980884610022</v>
      </c>
      <c r="H245" s="30">
        <v>45770</v>
      </c>
      <c r="I245" s="118">
        <v>309.99689999999998</v>
      </c>
      <c r="J245" s="15">
        <f>IF(M245="",IF(AND(H245&lt;&gt; "",D245&lt;&gt;""),IF(H245&gt;=D245,H245-D245,0),""),"")</f>
        <v>873</v>
      </c>
      <c r="K245" s="20">
        <f>IF(M245="",IF(I245&lt;&gt;"",I245-G245,""),"")</f>
        <v>238.32191911538996</v>
      </c>
      <c r="L245" s="25">
        <f>IF(M245="",IF(K245&lt;&gt;"",IF(G245=0,IF(I245=0,0,9.99),K245/G245),""),"")</f>
        <v>3.3250363819289444</v>
      </c>
      <c r="N245" s="58" t="str">
        <f>TRIM(CONCATENATE(Table1[[#This Row],[Intake]]," ",Table1[[#This Row],[Batch Number]]))</f>
        <v>S-1/OS 118</v>
      </c>
      <c r="O245" s="3" t="str">
        <f>IF(VLOOKUP(Table1[[#This Row],[Intake Batch Combo]],Sheet2!A:B,2,FALSE)="","",VLOOKUP(Table1[[#This Row],[Intake Batch Combo]],Sheet2!A:B,2,FALSE))</f>
        <v>One Source Diagnostics Buy 118</v>
      </c>
      <c r="P245" s="115" t="s">
        <v>2383</v>
      </c>
      <c r="Q245" s="115" t="e">
        <v>#N/A</v>
      </c>
      <c r="R245" s="28"/>
      <c r="S245" s="28"/>
      <c r="T245" s="28"/>
      <c r="U245" s="28"/>
      <c r="V245" s="25"/>
    </row>
    <row r="246" spans="1:22">
      <c r="A246" s="4" t="s">
        <v>1316</v>
      </c>
      <c r="B246" s="15">
        <v>118</v>
      </c>
      <c r="C246" s="64" t="s">
        <v>1428</v>
      </c>
      <c r="D246" s="30">
        <v>44897</v>
      </c>
      <c r="E246" s="60" t="s">
        <v>1</v>
      </c>
      <c r="F246" s="109">
        <v>300</v>
      </c>
      <c r="G246" s="14">
        <v>71.674980884610022</v>
      </c>
      <c r="H246" s="30">
        <v>45770</v>
      </c>
      <c r="I246" s="118">
        <v>309.99689999999998</v>
      </c>
      <c r="J246" s="15">
        <f>IF(M246="",IF(AND(H246&lt;&gt; "",D246&lt;&gt;""),IF(H246&gt;=D246,H246-D246,0),""),"")</f>
        <v>873</v>
      </c>
      <c r="K246" s="20">
        <f>IF(M246="",IF(I246&lt;&gt;"",I246-G246,""),"")</f>
        <v>238.32191911538996</v>
      </c>
      <c r="L246" s="25">
        <f>IF(M246="",IF(K246&lt;&gt;"",IF(G246=0,IF(I246=0,0,9.99),K246/G246),""),"")</f>
        <v>3.3250363819289444</v>
      </c>
      <c r="N246" s="58" t="str">
        <f>TRIM(CONCATENATE(Table1[[#This Row],[Intake]]," ",Table1[[#This Row],[Batch Number]]))</f>
        <v>S-1/OS 118</v>
      </c>
      <c r="O246" s="3" t="str">
        <f>IF(VLOOKUP(Table1[[#This Row],[Intake Batch Combo]],Sheet2!A:B,2,FALSE)="","",VLOOKUP(Table1[[#This Row],[Intake Batch Combo]],Sheet2!A:B,2,FALSE))</f>
        <v>One Source Diagnostics Buy 118</v>
      </c>
      <c r="P246" s="115" t="s">
        <v>2383</v>
      </c>
      <c r="Q246" s="115" t="e">
        <v>#N/A</v>
      </c>
      <c r="R246" s="28"/>
      <c r="S246" s="28"/>
      <c r="T246" s="28"/>
      <c r="U246" s="28"/>
      <c r="V246" s="25"/>
    </row>
    <row r="247" spans="1:22">
      <c r="A247" s="4" t="s">
        <v>1316</v>
      </c>
      <c r="B247" s="15">
        <v>118</v>
      </c>
      <c r="C247" s="64" t="s">
        <v>1428</v>
      </c>
      <c r="D247" s="30">
        <v>44897</v>
      </c>
      <c r="E247" s="60" t="s">
        <v>1</v>
      </c>
      <c r="F247" s="109">
        <v>300</v>
      </c>
      <c r="G247" s="14">
        <v>71.674980884610022</v>
      </c>
      <c r="H247" s="30">
        <v>45770</v>
      </c>
      <c r="I247" s="118">
        <v>309.99689999999998</v>
      </c>
      <c r="J247" s="15">
        <f>IF(M247="",IF(AND(H247&lt;&gt; "",D247&lt;&gt;""),IF(H247&gt;=D247,H247-D247,0),""),"")</f>
        <v>873</v>
      </c>
      <c r="K247" s="20">
        <f>IF(M247="",IF(I247&lt;&gt;"",I247-G247,""),"")</f>
        <v>238.32191911538996</v>
      </c>
      <c r="L247" s="25">
        <f>IF(M247="",IF(K247&lt;&gt;"",IF(G247=0,IF(I247=0,0,9.99),K247/G247),""),"")</f>
        <v>3.3250363819289444</v>
      </c>
      <c r="N247" s="58" t="str">
        <f>TRIM(CONCATENATE(Table1[[#This Row],[Intake]]," ",Table1[[#This Row],[Batch Number]]))</f>
        <v>S-1/OS 118</v>
      </c>
      <c r="O247" s="3" t="str">
        <f>IF(VLOOKUP(Table1[[#This Row],[Intake Batch Combo]],Sheet2!A:B,2,FALSE)="","",VLOOKUP(Table1[[#This Row],[Intake Batch Combo]],Sheet2!A:B,2,FALSE))</f>
        <v>One Source Diagnostics Buy 118</v>
      </c>
      <c r="P247" s="115" t="s">
        <v>2383</v>
      </c>
      <c r="Q247" s="115" t="e">
        <v>#N/A</v>
      </c>
      <c r="R247" s="28"/>
      <c r="S247" s="28"/>
      <c r="T247" s="28"/>
      <c r="U247" s="28"/>
      <c r="V247" s="25"/>
    </row>
    <row r="248" spans="1:22">
      <c r="A248" s="4" t="s">
        <v>1316</v>
      </c>
      <c r="B248" s="15">
        <v>118</v>
      </c>
      <c r="C248" s="64" t="s">
        <v>1428</v>
      </c>
      <c r="D248" s="30">
        <v>44897</v>
      </c>
      <c r="E248" s="60" t="s">
        <v>1</v>
      </c>
      <c r="F248" s="109">
        <v>300</v>
      </c>
      <c r="G248" s="14">
        <v>71.674980884610022</v>
      </c>
      <c r="H248" s="30">
        <v>45770</v>
      </c>
      <c r="I248" s="118">
        <v>309.99689999999998</v>
      </c>
      <c r="J248" s="15">
        <f>IF(M248="",IF(AND(H248&lt;&gt; "",D248&lt;&gt;""),IF(H248&gt;=D248,H248-D248,0),""),"")</f>
        <v>873</v>
      </c>
      <c r="K248" s="20">
        <f>IF(M248="",IF(I248&lt;&gt;"",I248-G248,""),"")</f>
        <v>238.32191911538996</v>
      </c>
      <c r="L248" s="25">
        <f>IF(M248="",IF(K248&lt;&gt;"",IF(G248=0,IF(I248=0,0,9.99),K248/G248),""),"")</f>
        <v>3.3250363819289444</v>
      </c>
      <c r="N248" s="58" t="str">
        <f>TRIM(CONCATENATE(Table1[[#This Row],[Intake]]," ",Table1[[#This Row],[Batch Number]]))</f>
        <v>S-1/OS 118</v>
      </c>
      <c r="O248" s="3" t="str">
        <f>IF(VLOOKUP(Table1[[#This Row],[Intake Batch Combo]],Sheet2!A:B,2,FALSE)="","",VLOOKUP(Table1[[#This Row],[Intake Batch Combo]],Sheet2!A:B,2,FALSE))</f>
        <v>One Source Diagnostics Buy 118</v>
      </c>
      <c r="P248" s="115" t="s">
        <v>2383</v>
      </c>
      <c r="Q248" s="115" t="e">
        <v>#N/A</v>
      </c>
      <c r="R248" s="28"/>
      <c r="S248" s="28"/>
      <c r="T248" s="28"/>
      <c r="U248" s="28"/>
      <c r="V248" s="25"/>
    </row>
    <row r="249" spans="1:22">
      <c r="A249" s="4" t="s">
        <v>1316</v>
      </c>
      <c r="B249" s="15">
        <v>118</v>
      </c>
      <c r="C249" s="64" t="s">
        <v>1447</v>
      </c>
      <c r="D249" s="30">
        <v>44897</v>
      </c>
      <c r="E249" s="60" t="s">
        <v>1</v>
      </c>
      <c r="F249" s="109">
        <v>300</v>
      </c>
      <c r="G249" s="14">
        <v>71.674980884610022</v>
      </c>
      <c r="H249" s="30">
        <v>45770</v>
      </c>
      <c r="I249" s="120">
        <v>232.5</v>
      </c>
      <c r="J249" s="15">
        <f>IF(M249="",IF(AND(H249&lt;&gt; "",D249&lt;&gt;""),IF(H249&gt;=D249,H249-D249,0),""),"")</f>
        <v>873</v>
      </c>
      <c r="K249" s="20">
        <f>IF(M249="",IF(I249&lt;&gt;"",I249-G249,""),"")</f>
        <v>160.82501911538998</v>
      </c>
      <c r="L249" s="25">
        <f>IF(M249="",IF(K249&lt;&gt;"",IF(G249=0,IF(I249=0,0,9.99),K249/G249),""),"")</f>
        <v>2.2438097245439539</v>
      </c>
      <c r="N249" s="58" t="str">
        <f>TRIM(CONCATENATE(Table1[[#This Row],[Intake]]," ",Table1[[#This Row],[Batch Number]]))</f>
        <v>S-1/OS 118</v>
      </c>
      <c r="O249" s="3" t="str">
        <f>IF(VLOOKUP(Table1[[#This Row],[Intake Batch Combo]],Sheet2!A:B,2,FALSE)="","",VLOOKUP(Table1[[#This Row],[Intake Batch Combo]],Sheet2!A:B,2,FALSE))</f>
        <v>One Source Diagnostics Buy 118</v>
      </c>
      <c r="P249" s="115" t="s">
        <v>2383</v>
      </c>
      <c r="Q249" s="115" t="e">
        <v>#N/A</v>
      </c>
      <c r="R249" s="28"/>
      <c r="S249" s="28"/>
      <c r="T249" s="28"/>
      <c r="U249" s="28"/>
      <c r="V249" s="25"/>
    </row>
    <row r="250" spans="1:22">
      <c r="A250" s="4" t="s">
        <v>1316</v>
      </c>
      <c r="B250" s="15">
        <v>118</v>
      </c>
      <c r="C250" s="64" t="s">
        <v>1447</v>
      </c>
      <c r="D250" s="30">
        <v>44897</v>
      </c>
      <c r="E250" s="60" t="s">
        <v>1</v>
      </c>
      <c r="F250" s="109">
        <v>300</v>
      </c>
      <c r="G250" s="14">
        <v>71.674980884610022</v>
      </c>
      <c r="H250" s="30">
        <v>45770</v>
      </c>
      <c r="I250" s="118">
        <v>232.5</v>
      </c>
      <c r="J250" s="15">
        <f>IF(M250="",IF(AND(H250&lt;&gt; "",D250&lt;&gt;""),IF(H250&gt;=D250,H250-D250,0),""),"")</f>
        <v>873</v>
      </c>
      <c r="K250" s="20">
        <f>IF(M250="",IF(I250&lt;&gt;"",I250-G250,""),"")</f>
        <v>160.82501911538998</v>
      </c>
      <c r="L250" s="25">
        <f>IF(M250="",IF(K250&lt;&gt;"",IF(G250=0,IF(I250=0,0,9.99),K250/G250),""),"")</f>
        <v>2.2438097245439539</v>
      </c>
      <c r="M250" s="111"/>
      <c r="N250" s="58" t="str">
        <f>TRIM(CONCATENATE(Table1[[#This Row],[Intake]]," ",Table1[[#This Row],[Batch Number]]))</f>
        <v>S-1/OS 118</v>
      </c>
      <c r="O250" s="111" t="str">
        <f>IF(VLOOKUP(Table1[[#This Row],[Intake Batch Combo]],Sheet2!A:B,2,FALSE)="","",VLOOKUP(Table1[[#This Row],[Intake Batch Combo]],Sheet2!A:B,2,FALSE))</f>
        <v>One Source Diagnostics Buy 118</v>
      </c>
      <c r="P250" s="115" t="s">
        <v>2383</v>
      </c>
      <c r="Q250" s="115" t="e">
        <v>#N/A</v>
      </c>
      <c r="R250" s="28"/>
      <c r="S250" s="28"/>
      <c r="T250" s="28"/>
      <c r="U250" s="28"/>
      <c r="V250" s="25"/>
    </row>
    <row r="251" spans="1:22">
      <c r="A251" s="4" t="s">
        <v>1316</v>
      </c>
      <c r="B251" s="15">
        <v>154</v>
      </c>
      <c r="C251" s="15" t="s">
        <v>2102</v>
      </c>
      <c r="D251" s="30">
        <v>45359</v>
      </c>
      <c r="E251" s="10" t="s">
        <v>1</v>
      </c>
      <c r="F251" s="14">
        <v>1695</v>
      </c>
      <c r="G251" s="14">
        <v>375.57</v>
      </c>
      <c r="H251" s="30">
        <v>45770</v>
      </c>
      <c r="I251" s="118">
        <v>418.5</v>
      </c>
      <c r="J251" s="15">
        <f>IF(M251="",IF(AND(H251&lt;&gt; "",D251&lt;&gt;""),IF(H251&gt;=D251,H251-D251,0),""),"")</f>
        <v>411</v>
      </c>
      <c r="K251" s="20">
        <f>IF(M251="",IF(I251&lt;&gt;"",I251-G251,""),"")</f>
        <v>42.930000000000007</v>
      </c>
      <c r="L251" s="25">
        <f>IF(M251="",IF(K251&lt;&gt;"",IF(G251=0,IF(I251=0,0,9.99),K251/G251),""),"")</f>
        <v>0.1143062544931704</v>
      </c>
      <c r="M251" s="111"/>
      <c r="N251" s="58" t="str">
        <f>TRIM(CONCATENATE(Table1[[#This Row],[Intake]]," ",Table1[[#This Row],[Batch Number]]))</f>
        <v>S-1/OS 154</v>
      </c>
      <c r="O251" s="111" t="str">
        <f>IF(VLOOKUP(Table1[[#This Row],[Intake Batch Combo]],Sheet2!A:B,2,FALSE)="","",VLOOKUP(Table1[[#This Row],[Intake Batch Combo]],Sheet2!A:B,2,FALSE))</f>
        <v>One Source Diagnostics Batch 154</v>
      </c>
      <c r="P251" s="115" t="s">
        <v>2379</v>
      </c>
      <c r="Q251" s="115" t="e">
        <v>#N/A</v>
      </c>
      <c r="R251" s="28"/>
      <c r="S251" s="28"/>
      <c r="T251" s="28"/>
      <c r="U251" s="28"/>
      <c r="V251" s="25"/>
    </row>
    <row r="252" spans="1:22">
      <c r="A252" s="4" t="s">
        <v>1316</v>
      </c>
      <c r="B252" s="15">
        <v>154</v>
      </c>
      <c r="C252" s="15" t="s">
        <v>2102</v>
      </c>
      <c r="D252" s="30">
        <v>45359</v>
      </c>
      <c r="E252" s="10" t="s">
        <v>1</v>
      </c>
      <c r="F252" s="14">
        <v>1695</v>
      </c>
      <c r="G252" s="14">
        <v>375.57</v>
      </c>
      <c r="H252" s="30">
        <v>45770</v>
      </c>
      <c r="I252" s="118">
        <v>418.5</v>
      </c>
      <c r="J252" s="15">
        <f>IF(M252="",IF(AND(H252&lt;&gt; "",D252&lt;&gt;""),IF(H252&gt;=D252,H252-D252,0),""),"")</f>
        <v>411</v>
      </c>
      <c r="K252" s="20">
        <f>IF(M252="",IF(I252&lt;&gt;"",I252-G252,""),"")</f>
        <v>42.930000000000007</v>
      </c>
      <c r="L252" s="25">
        <f>IF(M252="",IF(K252&lt;&gt;"",IF(G252=0,IF(I252=0,0,9.99),K252/G252),""),"")</f>
        <v>0.1143062544931704</v>
      </c>
      <c r="N252" s="58" t="str">
        <f>TRIM(CONCATENATE(Table1[[#This Row],[Intake]]," ",Table1[[#This Row],[Batch Number]]))</f>
        <v>S-1/OS 154</v>
      </c>
      <c r="O252" s="3" t="str">
        <f>IF(VLOOKUP(Table1[[#This Row],[Intake Batch Combo]],Sheet2!A:B,2,FALSE)="","",VLOOKUP(Table1[[#This Row],[Intake Batch Combo]],Sheet2!A:B,2,FALSE))</f>
        <v>One Source Diagnostics Batch 154</v>
      </c>
      <c r="P252" s="115" t="s">
        <v>2379</v>
      </c>
      <c r="Q252" s="115" t="e">
        <v>#N/A</v>
      </c>
      <c r="R252" s="28"/>
      <c r="S252" s="28"/>
      <c r="T252" s="28"/>
      <c r="U252" s="28"/>
      <c r="V252" s="25"/>
    </row>
    <row r="253" spans="1:22">
      <c r="A253" s="4" t="s">
        <v>1316</v>
      </c>
      <c r="B253" s="15">
        <v>118</v>
      </c>
      <c r="C253" s="64" t="s">
        <v>1428</v>
      </c>
      <c r="D253" s="30">
        <v>44897</v>
      </c>
      <c r="E253" s="60" t="s">
        <v>1</v>
      </c>
      <c r="F253" s="14">
        <v>1695</v>
      </c>
      <c r="G253" s="14">
        <v>404.96364199804663</v>
      </c>
      <c r="H253" s="30">
        <v>45770</v>
      </c>
      <c r="I253" s="118">
        <v>309.99689999999998</v>
      </c>
      <c r="J253" s="15">
        <f>IF(M253="",IF(AND(H253&lt;&gt; "",D253&lt;&gt;""),IF(H253&gt;=D253,H253-D253,0),""),"")</f>
        <v>873</v>
      </c>
      <c r="K253" s="20">
        <f>IF(M253="",IF(I253&lt;&gt;"",I253-G253,""),"")</f>
        <v>-94.966741998046643</v>
      </c>
      <c r="L253" s="25">
        <f>IF(M253="",IF(K253&lt;&gt;"",IF(G253=0,IF(I253=0,0,9.99),K253/G253),""),"")</f>
        <v>-0.23450683505682399</v>
      </c>
      <c r="N253" s="58" t="str">
        <f>TRIM(CONCATENATE(Table1[[#This Row],[Intake]]," ",Table1[[#This Row],[Batch Number]]))</f>
        <v>S-1/OS 118</v>
      </c>
      <c r="O253" s="3" t="str">
        <f>IF(VLOOKUP(Table1[[#This Row],[Intake Batch Combo]],Sheet2!A:B,2,FALSE)="","",VLOOKUP(Table1[[#This Row],[Intake Batch Combo]],Sheet2!A:B,2,FALSE))</f>
        <v>One Source Diagnostics Buy 118</v>
      </c>
      <c r="P253" s="115" t="s">
        <v>2383</v>
      </c>
      <c r="Q253" s="115" t="e">
        <v>#N/A</v>
      </c>
      <c r="R253" s="28"/>
      <c r="S253" s="28"/>
      <c r="T253" s="28"/>
      <c r="U253" s="28"/>
      <c r="V253" s="25"/>
    </row>
    <row r="254" spans="1:22">
      <c r="A254" s="4" t="s">
        <v>1316</v>
      </c>
      <c r="B254" s="15">
        <v>118</v>
      </c>
      <c r="C254" s="64" t="s">
        <v>1428</v>
      </c>
      <c r="D254" s="30">
        <v>44897</v>
      </c>
      <c r="E254" s="60" t="s">
        <v>1</v>
      </c>
      <c r="F254" s="14">
        <v>1695</v>
      </c>
      <c r="G254" s="14">
        <v>404.96364199804663</v>
      </c>
      <c r="H254" s="30">
        <v>45770</v>
      </c>
      <c r="I254" s="118">
        <v>309.99689999999998</v>
      </c>
      <c r="J254" s="15">
        <f>IF(M254="",IF(AND(H254&lt;&gt; "",D254&lt;&gt;""),IF(H254&gt;=D254,H254-D254,0),""),"")</f>
        <v>873</v>
      </c>
      <c r="K254" s="20">
        <f>IF(M254="",IF(I254&lt;&gt;"",I254-G254,""),"")</f>
        <v>-94.966741998046643</v>
      </c>
      <c r="L254" s="25">
        <f>IF(M254="",IF(K254&lt;&gt;"",IF(G254=0,IF(I254=0,0,9.99),K254/G254),""),"")</f>
        <v>-0.23450683505682399</v>
      </c>
      <c r="N254" s="58" t="str">
        <f>TRIM(CONCATENATE(Table1[[#This Row],[Intake]]," ",Table1[[#This Row],[Batch Number]]))</f>
        <v>S-1/OS 118</v>
      </c>
      <c r="O254" s="3" t="str">
        <f>IF(VLOOKUP(Table1[[#This Row],[Intake Batch Combo]],Sheet2!A:B,2,FALSE)="","",VLOOKUP(Table1[[#This Row],[Intake Batch Combo]],Sheet2!A:B,2,FALSE))</f>
        <v>One Source Diagnostics Buy 118</v>
      </c>
      <c r="P254" s="115" t="s">
        <v>2383</v>
      </c>
      <c r="Q254" s="115" t="e">
        <v>#N/A</v>
      </c>
      <c r="R254" s="28"/>
      <c r="S254" s="28"/>
      <c r="T254" s="28"/>
      <c r="U254" s="28"/>
      <c r="V254" s="25"/>
    </row>
    <row r="255" spans="1:22">
      <c r="A255" s="4" t="s">
        <v>1316</v>
      </c>
      <c r="B255" s="15">
        <v>118</v>
      </c>
      <c r="C255" s="64" t="s">
        <v>1447</v>
      </c>
      <c r="D255" s="30">
        <v>44897</v>
      </c>
      <c r="E255" s="60" t="s">
        <v>1</v>
      </c>
      <c r="F255" s="14">
        <v>1695</v>
      </c>
      <c r="G255" s="14">
        <v>404.96364199804663</v>
      </c>
      <c r="H255" s="30">
        <v>45770</v>
      </c>
      <c r="I255" s="118">
        <v>232.5</v>
      </c>
      <c r="J255" s="15">
        <f>IF(M255="",IF(AND(H255&lt;&gt; "",D255&lt;&gt;""),IF(H255&gt;=D255,H255-D255,0),""),"")</f>
        <v>873</v>
      </c>
      <c r="K255" s="20">
        <f>IF(M255="",IF(I255&lt;&gt;"",I255-G255,""),"")</f>
        <v>-172.46364199804663</v>
      </c>
      <c r="L255" s="25">
        <f>IF(M255="",IF(K255&lt;&gt;"",IF(G255=0,IF(I255=0,0,9.99),K255/G255),""),"")</f>
        <v>-0.42587438503646835</v>
      </c>
      <c r="N255" s="58" t="str">
        <f>TRIM(CONCATENATE(Table1[[#This Row],[Intake]]," ",Table1[[#This Row],[Batch Number]]))</f>
        <v>S-1/OS 118</v>
      </c>
      <c r="O255" s="3" t="str">
        <f>IF(VLOOKUP(Table1[[#This Row],[Intake Batch Combo]],Sheet2!A:B,2,FALSE)="","",VLOOKUP(Table1[[#This Row],[Intake Batch Combo]],Sheet2!A:B,2,FALSE))</f>
        <v>One Source Diagnostics Buy 118</v>
      </c>
      <c r="P255" s="115" t="s">
        <v>2383</v>
      </c>
      <c r="Q255" s="115" t="e">
        <v>#N/A</v>
      </c>
      <c r="R255" s="28"/>
      <c r="S255" s="28"/>
      <c r="T255" s="28"/>
      <c r="U255" s="28"/>
      <c r="V255" s="25"/>
    </row>
    <row r="256" spans="1:22">
      <c r="A256" s="4" t="s">
        <v>1316</v>
      </c>
      <c r="B256" s="15">
        <v>118</v>
      </c>
      <c r="C256" s="64" t="s">
        <v>1785</v>
      </c>
      <c r="D256" s="30">
        <v>44897</v>
      </c>
      <c r="E256" s="60" t="s">
        <v>1</v>
      </c>
      <c r="F256" s="14">
        <v>1695</v>
      </c>
      <c r="G256" s="14">
        <v>404.96364199804663</v>
      </c>
      <c r="H256" s="30">
        <v>45770</v>
      </c>
      <c r="I256" s="118">
        <v>883.5</v>
      </c>
      <c r="J256" s="15">
        <f>IF(M256="",IF(AND(H256&lt;&gt; "",D256&lt;&gt;""),IF(H256&gt;=D256,H256-D256,0),""),"")</f>
        <v>873</v>
      </c>
      <c r="K256" s="20">
        <f>IF(M256="",IF(I256&lt;&gt;"",I256-G256,""),"")</f>
        <v>478.53635800195337</v>
      </c>
      <c r="L256" s="25">
        <f>IF(M256="",IF(K256&lt;&gt;"",IF(G256=0,IF(I256=0,0,9.99),K256/G256),""),"")</f>
        <v>1.1816773368614204</v>
      </c>
      <c r="N256" s="58" t="str">
        <f>TRIM(CONCATENATE(Table1[[#This Row],[Intake]]," ",Table1[[#This Row],[Batch Number]]))</f>
        <v>S-1/OS 118</v>
      </c>
      <c r="O256" s="3" t="str">
        <f>IF(VLOOKUP(Table1[[#This Row],[Intake Batch Combo]],Sheet2!A:B,2,FALSE)="","",VLOOKUP(Table1[[#This Row],[Intake Batch Combo]],Sheet2!A:B,2,FALSE))</f>
        <v>One Source Diagnostics Buy 118</v>
      </c>
      <c r="P256" s="115" t="s">
        <v>2383</v>
      </c>
      <c r="Q256" s="115" t="e">
        <v>#N/A</v>
      </c>
      <c r="R256" s="28"/>
      <c r="S256" s="28"/>
      <c r="T256" s="28"/>
      <c r="U256" s="28"/>
      <c r="V256" s="25"/>
    </row>
    <row r="257" spans="1:22">
      <c r="A257" s="4" t="s">
        <v>1316</v>
      </c>
      <c r="B257" s="38">
        <v>97</v>
      </c>
      <c r="C257" s="15" t="s">
        <v>502</v>
      </c>
      <c r="D257" s="39">
        <v>44631</v>
      </c>
      <c r="E257" s="10" t="s">
        <v>1</v>
      </c>
      <c r="F257" s="36">
        <v>1695</v>
      </c>
      <c r="G257" s="36">
        <v>408.58132852990423</v>
      </c>
      <c r="H257" s="39">
        <v>45770</v>
      </c>
      <c r="I257" s="118">
        <v>630.54</v>
      </c>
      <c r="J257" s="38">
        <f>IF(M257="",IF(AND(H257&lt;&gt; "",D257&lt;&gt;""),IF(H257&gt;=D257,H257-D257,0),""),"")</f>
        <v>1139</v>
      </c>
      <c r="K257" s="37">
        <f>IF(M257="",IF(I257&lt;&gt;"",I257-G257,""),"")</f>
        <v>221.95867147009574</v>
      </c>
      <c r="L257" s="31">
        <f>IF(M257="",IF(K257&lt;&gt;"",IF(G257=0,IF(I257=0,0,9.99),K257/G257),""),"")</f>
        <v>0.54324232648788429</v>
      </c>
      <c r="M257" s="35"/>
      <c r="N257" s="33" t="str">
        <f>TRIM(CONCATENATE(Table1[[#This Row],[Intake]]," ",Table1[[#This Row],[Batch Number]]))</f>
        <v>S-1/OS 97</v>
      </c>
      <c r="O257" s="35" t="str">
        <f>IF(VLOOKUP(Table1[[#This Row],[Intake Batch Combo]],Sheet2!A:B,2,FALSE)="","",VLOOKUP(Table1[[#This Row],[Intake Batch Combo]],Sheet2!A:B,2,FALSE))</f>
        <v>One Source Diagnostics Buy 97.2</v>
      </c>
      <c r="P257" s="116" t="s">
        <v>2384</v>
      </c>
      <c r="Q257" s="116" t="e">
        <v>#N/A</v>
      </c>
      <c r="R257" s="28"/>
      <c r="S257" s="28"/>
      <c r="T257" s="28"/>
      <c r="U257" s="28"/>
      <c r="V257" s="25"/>
    </row>
    <row r="258" spans="1:22">
      <c r="A258" s="4" t="s">
        <v>1316</v>
      </c>
      <c r="B258" s="38">
        <v>97</v>
      </c>
      <c r="C258" s="15" t="s">
        <v>502</v>
      </c>
      <c r="D258" s="39">
        <v>44631</v>
      </c>
      <c r="E258" s="10" t="s">
        <v>1</v>
      </c>
      <c r="F258" s="36">
        <v>1695</v>
      </c>
      <c r="G258" s="36">
        <v>408.58132852990423</v>
      </c>
      <c r="H258" s="39">
        <v>45770</v>
      </c>
      <c r="I258" s="118">
        <v>630.54</v>
      </c>
      <c r="J258" s="38">
        <f>IF(M258="",IF(AND(H258&lt;&gt; "",D258&lt;&gt;""),IF(H258&gt;=D258,H258-D258,0),""),"")</f>
        <v>1139</v>
      </c>
      <c r="K258" s="37">
        <f>IF(M258="",IF(I258&lt;&gt;"",I258-G258,""),"")</f>
        <v>221.95867147009574</v>
      </c>
      <c r="L258" s="31">
        <f>IF(M258="",IF(K258&lt;&gt;"",IF(G258=0,IF(I258=0,0,9.99),K258/G258),""),"")</f>
        <v>0.54324232648788429</v>
      </c>
      <c r="M258" s="35"/>
      <c r="N258" s="33" t="str">
        <f>TRIM(CONCATENATE(Table1[[#This Row],[Intake]]," ",Table1[[#This Row],[Batch Number]]))</f>
        <v>S-1/OS 97</v>
      </c>
      <c r="O258" s="35" t="str">
        <f>IF(VLOOKUP(Table1[[#This Row],[Intake Batch Combo]],Sheet2!A:B,2,FALSE)="","",VLOOKUP(Table1[[#This Row],[Intake Batch Combo]],Sheet2!A:B,2,FALSE))</f>
        <v>One Source Diagnostics Buy 97.2</v>
      </c>
      <c r="P258" s="116" t="s">
        <v>2384</v>
      </c>
      <c r="Q258" s="116" t="e">
        <v>#N/A</v>
      </c>
      <c r="R258" s="28"/>
      <c r="S258" s="28"/>
      <c r="T258" s="28"/>
      <c r="U258" s="28"/>
      <c r="V258" s="25"/>
    </row>
    <row r="259" spans="1:22">
      <c r="A259" s="4" t="s">
        <v>1316</v>
      </c>
      <c r="B259" s="38">
        <v>97</v>
      </c>
      <c r="C259" s="15" t="s">
        <v>502</v>
      </c>
      <c r="D259" s="39">
        <v>44631</v>
      </c>
      <c r="E259" s="10" t="s">
        <v>1</v>
      </c>
      <c r="F259" s="36">
        <v>1695</v>
      </c>
      <c r="G259" s="36">
        <v>408.58132852990423</v>
      </c>
      <c r="H259" s="39">
        <v>45770</v>
      </c>
      <c r="I259" s="118">
        <v>630.54</v>
      </c>
      <c r="J259" s="38">
        <f>IF(M259="",IF(AND(H259&lt;&gt; "",D259&lt;&gt;""),IF(H259&gt;=D259,H259-D259,0),""),"")</f>
        <v>1139</v>
      </c>
      <c r="K259" s="37">
        <f>IF(M259="",IF(I259&lt;&gt;"",I259-G259,""),"")</f>
        <v>221.95867147009574</v>
      </c>
      <c r="L259" s="31">
        <f>IF(M259="",IF(K259&lt;&gt;"",IF(G259=0,IF(I259=0,0,9.99),K259/G259),""),"")</f>
        <v>0.54324232648788429</v>
      </c>
      <c r="M259" s="35"/>
      <c r="N259" s="33" t="str">
        <f>TRIM(CONCATENATE(Table1[[#This Row],[Intake]]," ",Table1[[#This Row],[Batch Number]]))</f>
        <v>S-1/OS 97</v>
      </c>
      <c r="O259" s="35" t="str">
        <f>IF(VLOOKUP(Table1[[#This Row],[Intake Batch Combo]],Sheet2!A:B,2,FALSE)="","",VLOOKUP(Table1[[#This Row],[Intake Batch Combo]],Sheet2!A:B,2,FALSE))</f>
        <v>One Source Diagnostics Buy 97.2</v>
      </c>
      <c r="P259" s="116" t="s">
        <v>2384</v>
      </c>
      <c r="Q259" s="116" t="e">
        <v>#N/A</v>
      </c>
      <c r="R259" s="28"/>
      <c r="S259" s="28"/>
      <c r="T259" s="28"/>
      <c r="U259" s="28"/>
      <c r="V259" s="25"/>
    </row>
    <row r="260" spans="1:22">
      <c r="A260" s="4" t="s">
        <v>1316</v>
      </c>
      <c r="B260" s="15">
        <v>154</v>
      </c>
      <c r="C260" s="15" t="s">
        <v>1569</v>
      </c>
      <c r="D260" s="30">
        <v>45359</v>
      </c>
      <c r="E260" s="10" t="s">
        <v>1</v>
      </c>
      <c r="F260" s="14">
        <v>300</v>
      </c>
      <c r="G260" s="14">
        <v>0</v>
      </c>
      <c r="H260" s="30">
        <v>45763</v>
      </c>
      <c r="I260" s="118">
        <v>160.96440000000001</v>
      </c>
      <c r="J260" s="15">
        <f>IF(M260="",IF(AND(H260&lt;&gt; "",D260&lt;&gt;""),IF(H260&gt;=D260,H260-D260,0),""),"")</f>
        <v>404</v>
      </c>
      <c r="K260" s="20">
        <f>IF(M260="",IF(I260&lt;&gt;"",I260-G260,""),"")</f>
        <v>160.96440000000001</v>
      </c>
      <c r="L260" s="25">
        <f>IF(M260="",IF(K260&lt;&gt;"",IF(G260=0,IF(I260=0,0,9.99),K260/G260),""),"")</f>
        <v>9.99</v>
      </c>
      <c r="N260" s="58" t="str">
        <f>TRIM(CONCATENATE(Table1[[#This Row],[Intake]]," ",Table1[[#This Row],[Batch Number]]))</f>
        <v>S-1/OS 154</v>
      </c>
      <c r="O260" s="3" t="str">
        <f>IF(VLOOKUP(Table1[[#This Row],[Intake Batch Combo]],Sheet2!A:B,2,FALSE)="","",VLOOKUP(Table1[[#This Row],[Intake Batch Combo]],Sheet2!A:B,2,FALSE))</f>
        <v>One Source Diagnostics Batch 154</v>
      </c>
      <c r="P260" s="115" t="s">
        <v>2379</v>
      </c>
      <c r="Q260" s="115" t="e">
        <v>#N/A</v>
      </c>
      <c r="R260" s="28"/>
      <c r="S260" s="28"/>
      <c r="T260" s="28"/>
      <c r="U260" s="28"/>
      <c r="V260" s="25"/>
    </row>
    <row r="261" spans="1:22">
      <c r="A261" s="4" t="s">
        <v>1316</v>
      </c>
      <c r="B261" s="15">
        <v>154</v>
      </c>
      <c r="C261" s="15" t="s">
        <v>1569</v>
      </c>
      <c r="D261" s="30">
        <v>45359</v>
      </c>
      <c r="E261" s="10" t="s">
        <v>1</v>
      </c>
      <c r="F261" s="14">
        <v>300</v>
      </c>
      <c r="G261" s="14">
        <v>0</v>
      </c>
      <c r="H261" s="30">
        <v>45763</v>
      </c>
      <c r="I261" s="118">
        <v>160.96440000000001</v>
      </c>
      <c r="J261" s="15">
        <f>IF(M261="",IF(AND(H261&lt;&gt; "",D261&lt;&gt;""),IF(H261&gt;=D261,H261-D261,0),""),"")</f>
        <v>404</v>
      </c>
      <c r="K261" s="20">
        <f>IF(M261="",IF(I261&lt;&gt;"",I261-G261,""),"")</f>
        <v>160.96440000000001</v>
      </c>
      <c r="L261" s="25">
        <f>IF(M261="",IF(K261&lt;&gt;"",IF(G261=0,IF(I261=0,0,9.99),K261/G261),""),"")</f>
        <v>9.99</v>
      </c>
      <c r="N261" s="58" t="str">
        <f>TRIM(CONCATENATE(Table1[[#This Row],[Intake]]," ",Table1[[#This Row],[Batch Number]]))</f>
        <v>S-1/OS 154</v>
      </c>
      <c r="O261" s="3" t="str">
        <f>IF(VLOOKUP(Table1[[#This Row],[Intake Batch Combo]],Sheet2!A:B,2,FALSE)="","",VLOOKUP(Table1[[#This Row],[Intake Batch Combo]],Sheet2!A:B,2,FALSE))</f>
        <v>One Source Diagnostics Batch 154</v>
      </c>
      <c r="P261" s="115" t="s">
        <v>2379</v>
      </c>
      <c r="Q261" s="115" t="e">
        <v>#N/A</v>
      </c>
      <c r="R261" s="28"/>
      <c r="S261" s="28"/>
      <c r="T261" s="28"/>
      <c r="U261" s="28"/>
      <c r="V261" s="25"/>
    </row>
    <row r="262" spans="1:22">
      <c r="A262" s="4" t="s">
        <v>1316</v>
      </c>
      <c r="B262" s="15">
        <v>154</v>
      </c>
      <c r="C262" s="15" t="s">
        <v>1569</v>
      </c>
      <c r="D262" s="30">
        <v>45359</v>
      </c>
      <c r="E262" s="10" t="s">
        <v>1</v>
      </c>
      <c r="F262" s="14">
        <v>300</v>
      </c>
      <c r="G262" s="14">
        <v>0</v>
      </c>
      <c r="H262" s="30">
        <v>45763</v>
      </c>
      <c r="I262" s="118">
        <v>160.96440000000001</v>
      </c>
      <c r="J262" s="15">
        <f>IF(M262="",IF(AND(H262&lt;&gt; "",D262&lt;&gt;""),IF(H262&gt;=D262,H262-D262,0),""),"")</f>
        <v>404</v>
      </c>
      <c r="K262" s="20">
        <f>IF(M262="",IF(I262&lt;&gt;"",I262-G262,""),"")</f>
        <v>160.96440000000001</v>
      </c>
      <c r="L262" s="25">
        <f>IF(M262="",IF(K262&lt;&gt;"",IF(G262=0,IF(I262=0,0,9.99),K262/G262),""),"")</f>
        <v>9.99</v>
      </c>
      <c r="N262" s="58" t="str">
        <f>TRIM(CONCATENATE(Table1[[#This Row],[Intake]]," ",Table1[[#This Row],[Batch Number]]))</f>
        <v>S-1/OS 154</v>
      </c>
      <c r="O262" s="3" t="str">
        <f>IF(VLOOKUP(Table1[[#This Row],[Intake Batch Combo]],Sheet2!A:B,2,FALSE)="","",VLOOKUP(Table1[[#This Row],[Intake Batch Combo]],Sheet2!A:B,2,FALSE))</f>
        <v>One Source Diagnostics Batch 154</v>
      </c>
      <c r="P262" s="115" t="s">
        <v>2379</v>
      </c>
      <c r="Q262" s="115" t="e">
        <v>#N/A</v>
      </c>
      <c r="R262" s="28"/>
      <c r="S262" s="28"/>
      <c r="T262" s="28"/>
      <c r="U262" s="28"/>
      <c r="V262" s="25"/>
    </row>
    <row r="263" spans="1:22">
      <c r="A263" s="4" t="s">
        <v>1316</v>
      </c>
      <c r="B263" s="15">
        <v>154</v>
      </c>
      <c r="C263" s="15" t="s">
        <v>1569</v>
      </c>
      <c r="D263" s="30">
        <v>45359</v>
      </c>
      <c r="E263" s="10" t="s">
        <v>1</v>
      </c>
      <c r="F263" s="14">
        <v>300</v>
      </c>
      <c r="G263" s="14">
        <v>0</v>
      </c>
      <c r="H263" s="30">
        <v>45763</v>
      </c>
      <c r="I263" s="118">
        <v>160.96440000000001</v>
      </c>
      <c r="J263" s="15">
        <f>IF(M263="",IF(AND(H263&lt;&gt; "",D263&lt;&gt;""),IF(H263&gt;=D263,H263-D263,0),""),"")</f>
        <v>404</v>
      </c>
      <c r="K263" s="20">
        <f>IF(M263="",IF(I263&lt;&gt;"",I263-G263,""),"")</f>
        <v>160.96440000000001</v>
      </c>
      <c r="L263" s="25">
        <f>IF(M263="",IF(K263&lt;&gt;"",IF(G263=0,IF(I263=0,0,9.99),K263/G263),""),"")</f>
        <v>9.99</v>
      </c>
      <c r="N263" s="58" t="str">
        <f>TRIM(CONCATENATE(Table1[[#This Row],[Intake]]," ",Table1[[#This Row],[Batch Number]]))</f>
        <v>S-1/OS 154</v>
      </c>
      <c r="O263" s="3" t="str">
        <f>IF(VLOOKUP(Table1[[#This Row],[Intake Batch Combo]],Sheet2!A:B,2,FALSE)="","",VLOOKUP(Table1[[#This Row],[Intake Batch Combo]],Sheet2!A:B,2,FALSE))</f>
        <v>One Source Diagnostics Batch 154</v>
      </c>
      <c r="P263" s="115" t="s">
        <v>2379</v>
      </c>
      <c r="Q263" s="115" t="e">
        <v>#N/A</v>
      </c>
      <c r="R263" s="28"/>
      <c r="S263" s="28"/>
      <c r="T263" s="28"/>
      <c r="U263" s="28"/>
      <c r="V263" s="25"/>
    </row>
    <row r="264" spans="1:22">
      <c r="A264" s="4" t="s">
        <v>1316</v>
      </c>
      <c r="B264" s="15">
        <v>154</v>
      </c>
      <c r="C264" s="15" t="s">
        <v>1569</v>
      </c>
      <c r="D264" s="30">
        <v>45359</v>
      </c>
      <c r="E264" s="10" t="s">
        <v>1</v>
      </c>
      <c r="F264" s="14">
        <v>300</v>
      </c>
      <c r="G264" s="14">
        <v>0</v>
      </c>
      <c r="H264" s="30">
        <v>45763</v>
      </c>
      <c r="I264" s="118">
        <v>160.96440000000001</v>
      </c>
      <c r="J264" s="15">
        <f>IF(M264="",IF(AND(H264&lt;&gt; "",D264&lt;&gt;""),IF(H264&gt;=D264,H264-D264,0),""),"")</f>
        <v>404</v>
      </c>
      <c r="K264" s="20">
        <f>IF(M264="",IF(I264&lt;&gt;"",I264-G264,""),"")</f>
        <v>160.96440000000001</v>
      </c>
      <c r="L264" s="25">
        <f>IF(M264="",IF(K264&lt;&gt;"",IF(G264=0,IF(I264=0,0,9.99),K264/G264),""),"")</f>
        <v>9.99</v>
      </c>
      <c r="N264" s="58" t="str">
        <f>TRIM(CONCATENATE(Table1[[#This Row],[Intake]]," ",Table1[[#This Row],[Batch Number]]))</f>
        <v>S-1/OS 154</v>
      </c>
      <c r="O264" s="3" t="str">
        <f>IF(VLOOKUP(Table1[[#This Row],[Intake Batch Combo]],Sheet2!A:B,2,FALSE)="","",VLOOKUP(Table1[[#This Row],[Intake Batch Combo]],Sheet2!A:B,2,FALSE))</f>
        <v>One Source Diagnostics Batch 154</v>
      </c>
      <c r="P264" s="115" t="s">
        <v>2379</v>
      </c>
      <c r="Q264" s="115" t="e">
        <v>#N/A</v>
      </c>
      <c r="R264" s="28"/>
      <c r="S264" s="28"/>
      <c r="T264" s="28"/>
      <c r="U264" s="28"/>
      <c r="V264" s="25"/>
    </row>
    <row r="265" spans="1:22">
      <c r="A265" s="4" t="s">
        <v>1316</v>
      </c>
      <c r="B265" s="15">
        <v>154</v>
      </c>
      <c r="C265" s="15" t="s">
        <v>1569</v>
      </c>
      <c r="D265" s="30">
        <v>45359</v>
      </c>
      <c r="E265" s="10" t="s">
        <v>1</v>
      </c>
      <c r="F265" s="14">
        <v>300</v>
      </c>
      <c r="G265" s="14">
        <v>0</v>
      </c>
      <c r="H265" s="30">
        <v>45763</v>
      </c>
      <c r="I265" s="118">
        <v>160.96440000000001</v>
      </c>
      <c r="J265" s="15">
        <f>IF(M265="",IF(AND(H265&lt;&gt; "",D265&lt;&gt;""),IF(H265&gt;=D265,H265-D265,0),""),"")</f>
        <v>404</v>
      </c>
      <c r="K265" s="20">
        <f>IF(M265="",IF(I265&lt;&gt;"",I265-G265,""),"")</f>
        <v>160.96440000000001</v>
      </c>
      <c r="L265" s="25">
        <f>IF(M265="",IF(K265&lt;&gt;"",IF(G265=0,IF(I265=0,0,9.99),K265/G265),""),"")</f>
        <v>9.99</v>
      </c>
      <c r="N265" s="58" t="str">
        <f>TRIM(CONCATENATE(Table1[[#This Row],[Intake]]," ",Table1[[#This Row],[Batch Number]]))</f>
        <v>S-1/OS 154</v>
      </c>
      <c r="O265" s="3" t="str">
        <f>IF(VLOOKUP(Table1[[#This Row],[Intake Batch Combo]],Sheet2!A:B,2,FALSE)="","",VLOOKUP(Table1[[#This Row],[Intake Batch Combo]],Sheet2!A:B,2,FALSE))</f>
        <v>One Source Diagnostics Batch 154</v>
      </c>
      <c r="P265" s="115" t="s">
        <v>2379</v>
      </c>
      <c r="Q265" s="115" t="e">
        <v>#N/A</v>
      </c>
      <c r="R265" s="28"/>
      <c r="S265" s="28"/>
      <c r="T265" s="28"/>
      <c r="U265" s="28"/>
      <c r="V265" s="25"/>
    </row>
    <row r="266" spans="1:22">
      <c r="A266" s="4" t="s">
        <v>1316</v>
      </c>
      <c r="B266" s="15">
        <v>154</v>
      </c>
      <c r="C266" s="15" t="s">
        <v>1986</v>
      </c>
      <c r="D266" s="30">
        <v>45359</v>
      </c>
      <c r="E266" s="10" t="s">
        <v>1</v>
      </c>
      <c r="F266" s="14">
        <v>1695</v>
      </c>
      <c r="G266" s="14">
        <v>375.57</v>
      </c>
      <c r="H266" s="30">
        <v>45763</v>
      </c>
      <c r="I266" s="118">
        <v>620.0030999999999</v>
      </c>
      <c r="J266" s="15">
        <f>IF(M266="",IF(AND(H266&lt;&gt; "",D266&lt;&gt;""),IF(H266&gt;=D266,H266-D266,0),""),"")</f>
        <v>404</v>
      </c>
      <c r="K266" s="20">
        <f>IF(M266="",IF(I266&lt;&gt;"",I266-G266,""),"")</f>
        <v>244.43309999999991</v>
      </c>
      <c r="L266" s="25">
        <f>IF(M266="",IF(K266&lt;&gt;"",IF(G266=0,IF(I266=0,0,9.99),K266/G266),""),"")</f>
        <v>0.65083233485102621</v>
      </c>
      <c r="N266" s="58" t="str">
        <f>TRIM(CONCATENATE(Table1[[#This Row],[Intake]]," ",Table1[[#This Row],[Batch Number]]))</f>
        <v>S-1/OS 154</v>
      </c>
      <c r="O266" s="3" t="str">
        <f>IF(VLOOKUP(Table1[[#This Row],[Intake Batch Combo]],Sheet2!A:B,2,FALSE)="","",VLOOKUP(Table1[[#This Row],[Intake Batch Combo]],Sheet2!A:B,2,FALSE))</f>
        <v>One Source Diagnostics Batch 154</v>
      </c>
      <c r="P266" s="115" t="s">
        <v>2379</v>
      </c>
      <c r="Q266" s="115" t="e">
        <v>#N/A</v>
      </c>
      <c r="R266" s="28"/>
      <c r="S266" s="28"/>
      <c r="T266" s="28"/>
      <c r="U266" s="28"/>
      <c r="V266" s="25"/>
    </row>
    <row r="267" spans="1:22">
      <c r="A267" s="4" t="s">
        <v>1316</v>
      </c>
      <c r="B267" s="15">
        <v>154</v>
      </c>
      <c r="C267" s="15" t="s">
        <v>2072</v>
      </c>
      <c r="D267" s="30">
        <v>45359</v>
      </c>
      <c r="E267" s="10" t="s">
        <v>1</v>
      </c>
      <c r="F267" s="14">
        <v>1695</v>
      </c>
      <c r="G267" s="14">
        <v>375.57</v>
      </c>
      <c r="H267" s="30">
        <v>45763</v>
      </c>
      <c r="I267" s="118">
        <v>558</v>
      </c>
      <c r="J267" s="15">
        <f>IF(M267="",IF(AND(H267&lt;&gt; "",D267&lt;&gt;""),IF(H267&gt;=D267,H267-D267,0),""),"")</f>
        <v>404</v>
      </c>
      <c r="K267" s="20">
        <f>IF(M267="",IF(I267&lt;&gt;"",I267-G267,""),"")</f>
        <v>182.43</v>
      </c>
      <c r="L267" s="25">
        <f>IF(M267="",IF(K267&lt;&gt;"",IF(G267=0,IF(I267=0,0,9.99),K267/G267),""),"")</f>
        <v>0.48574167265756052</v>
      </c>
      <c r="N267" s="58" t="str">
        <f>TRIM(CONCATENATE(Table1[[#This Row],[Intake]]," ",Table1[[#This Row],[Batch Number]]))</f>
        <v>S-1/OS 154</v>
      </c>
      <c r="O267" s="3" t="str">
        <f>IF(VLOOKUP(Table1[[#This Row],[Intake Batch Combo]],Sheet2!A:B,2,FALSE)="","",VLOOKUP(Table1[[#This Row],[Intake Batch Combo]],Sheet2!A:B,2,FALSE))</f>
        <v>One Source Diagnostics Batch 154</v>
      </c>
      <c r="P267" s="115" t="s">
        <v>2379</v>
      </c>
      <c r="Q267" s="115" t="e">
        <v>#N/A</v>
      </c>
      <c r="R267" s="28"/>
      <c r="S267" s="28"/>
      <c r="T267" s="28"/>
      <c r="U267" s="28"/>
      <c r="V267" s="25"/>
    </row>
    <row r="268" spans="1:22">
      <c r="A268" s="4" t="s">
        <v>1316</v>
      </c>
      <c r="B268" s="15">
        <v>154</v>
      </c>
      <c r="C268" s="15" t="s">
        <v>2080</v>
      </c>
      <c r="D268" s="30">
        <v>45359</v>
      </c>
      <c r="E268" s="10" t="s">
        <v>1</v>
      </c>
      <c r="F268" s="14">
        <v>1695</v>
      </c>
      <c r="G268" s="14">
        <v>375.57</v>
      </c>
      <c r="H268" s="30">
        <v>45763</v>
      </c>
      <c r="I268" s="118">
        <v>930</v>
      </c>
      <c r="J268" s="15">
        <f>IF(M268="",IF(AND(H268&lt;&gt; "",D268&lt;&gt;""),IF(H268&gt;=D268,H268-D268,0),""),"")</f>
        <v>404</v>
      </c>
      <c r="K268" s="20">
        <f>IF(M268="",IF(I268&lt;&gt;"",I268-G268,""),"")</f>
        <v>554.43000000000006</v>
      </c>
      <c r="L268" s="25">
        <f>IF(M268="",IF(K268&lt;&gt;"",IF(G268=0,IF(I268=0,0,9.99),K268/G268),""),"")</f>
        <v>1.4762361210959343</v>
      </c>
      <c r="N268" s="58" t="str">
        <f>TRIM(CONCATENATE(Table1[[#This Row],[Intake]]," ",Table1[[#This Row],[Batch Number]]))</f>
        <v>S-1/OS 154</v>
      </c>
      <c r="O268" s="3" t="str">
        <f>IF(VLOOKUP(Table1[[#This Row],[Intake Batch Combo]],Sheet2!A:B,2,FALSE)="","",VLOOKUP(Table1[[#This Row],[Intake Batch Combo]],Sheet2!A:B,2,FALSE))</f>
        <v>One Source Diagnostics Batch 154</v>
      </c>
      <c r="P268" s="115" t="s">
        <v>2379</v>
      </c>
      <c r="Q268" s="115" t="e">
        <v>#N/A</v>
      </c>
      <c r="R268" s="28"/>
      <c r="S268" s="28"/>
      <c r="T268" s="28"/>
      <c r="U268" s="28"/>
      <c r="V268" s="25"/>
    </row>
    <row r="269" spans="1:22">
      <c r="A269" s="4" t="s">
        <v>1316</v>
      </c>
      <c r="B269" s="15">
        <v>154</v>
      </c>
      <c r="C269" s="15" t="s">
        <v>2080</v>
      </c>
      <c r="D269" s="30">
        <v>45359</v>
      </c>
      <c r="E269" s="10" t="s">
        <v>1</v>
      </c>
      <c r="F269" s="14">
        <v>1695</v>
      </c>
      <c r="G269" s="14">
        <v>375.57</v>
      </c>
      <c r="H269" s="30">
        <v>45763</v>
      </c>
      <c r="I269" s="118">
        <v>930</v>
      </c>
      <c r="J269" s="15">
        <f>IF(M269="",IF(AND(H269&lt;&gt; "",D269&lt;&gt;""),IF(H269&gt;=D269,H269-D269,0),""),"")</f>
        <v>404</v>
      </c>
      <c r="K269" s="20">
        <f>IF(M269="",IF(I269&lt;&gt;"",I269-G269,""),"")</f>
        <v>554.43000000000006</v>
      </c>
      <c r="L269" s="25">
        <f>IF(M269="",IF(K269&lt;&gt;"",IF(G269=0,IF(I269=0,0,9.99),K269/G269),""),"")</f>
        <v>1.4762361210959343</v>
      </c>
      <c r="N269" s="58" t="str">
        <f>TRIM(CONCATENATE(Table1[[#This Row],[Intake]]," ",Table1[[#This Row],[Batch Number]]))</f>
        <v>S-1/OS 154</v>
      </c>
      <c r="O269" s="3" t="str">
        <f>IF(VLOOKUP(Table1[[#This Row],[Intake Batch Combo]],Sheet2!A:B,2,FALSE)="","",VLOOKUP(Table1[[#This Row],[Intake Batch Combo]],Sheet2!A:B,2,FALSE))</f>
        <v>One Source Diagnostics Batch 154</v>
      </c>
      <c r="P269" s="115" t="s">
        <v>2379</v>
      </c>
      <c r="Q269" s="115" t="e">
        <v>#N/A</v>
      </c>
      <c r="R269" s="28"/>
      <c r="S269" s="28"/>
      <c r="T269" s="28"/>
      <c r="U269" s="28"/>
      <c r="V269" s="25"/>
    </row>
    <row r="270" spans="1:22">
      <c r="A270" s="4" t="s">
        <v>1316</v>
      </c>
      <c r="B270" s="15">
        <v>154</v>
      </c>
      <c r="C270" s="15" t="s">
        <v>2163</v>
      </c>
      <c r="D270" s="30">
        <v>45359</v>
      </c>
      <c r="E270" s="10" t="s">
        <v>1</v>
      </c>
      <c r="F270" s="14">
        <v>1695</v>
      </c>
      <c r="G270" s="14">
        <v>375.57</v>
      </c>
      <c r="H270" s="30">
        <v>45763</v>
      </c>
      <c r="I270" s="118">
        <v>651</v>
      </c>
      <c r="J270" s="15">
        <f>IF(M270="",IF(AND(H270&lt;&gt; "",D270&lt;&gt;""),IF(H270&gt;=D270,H270-D270,0),""),"")</f>
        <v>404</v>
      </c>
      <c r="K270" s="20">
        <f>IF(M270="",IF(I270&lt;&gt;"",I270-G270,""),"")</f>
        <v>275.43</v>
      </c>
      <c r="L270" s="25">
        <f>IF(M270="",IF(K270&lt;&gt;"",IF(G270=0,IF(I270=0,0,9.99),K270/G270),""),"")</f>
        <v>0.7333652847671539</v>
      </c>
      <c r="N270" s="58" t="str">
        <f>TRIM(CONCATENATE(Table1[[#This Row],[Intake]]," ",Table1[[#This Row],[Batch Number]]))</f>
        <v>S-1/OS 154</v>
      </c>
      <c r="O270" s="3" t="str">
        <f>IF(VLOOKUP(Table1[[#This Row],[Intake Batch Combo]],Sheet2!A:B,2,FALSE)="","",VLOOKUP(Table1[[#This Row],[Intake Batch Combo]],Sheet2!A:B,2,FALSE))</f>
        <v>One Source Diagnostics Batch 154</v>
      </c>
      <c r="P270" s="115" t="s">
        <v>2379</v>
      </c>
      <c r="Q270" s="115" t="e">
        <v>#N/A</v>
      </c>
      <c r="R270" s="28"/>
      <c r="S270" s="28"/>
      <c r="T270" s="28"/>
      <c r="U270" s="28"/>
      <c r="V270" s="25"/>
    </row>
    <row r="271" spans="1:22">
      <c r="A271" s="4" t="s">
        <v>1316</v>
      </c>
      <c r="B271" s="15">
        <v>118</v>
      </c>
      <c r="C271" s="64" t="s">
        <v>1569</v>
      </c>
      <c r="D271" s="30">
        <v>44897</v>
      </c>
      <c r="E271" s="60" t="s">
        <v>1</v>
      </c>
      <c r="F271" s="14">
        <v>1695</v>
      </c>
      <c r="G271" s="14">
        <v>404.96364199804663</v>
      </c>
      <c r="H271" s="30">
        <v>45763</v>
      </c>
      <c r="I271" s="118">
        <v>160.96440000000001</v>
      </c>
      <c r="J271" s="15">
        <f>IF(M271="",IF(AND(H271&lt;&gt; "",D271&lt;&gt;""),IF(H271&gt;=D271,H271-D271,0),""),"")</f>
        <v>866</v>
      </c>
      <c r="K271" s="20">
        <f>IF(M271="",IF(I271&lt;&gt;"",I271-G271,""),"")</f>
        <v>-243.99924199804661</v>
      </c>
      <c r="L271" s="25">
        <f>IF(M271="",IF(K271&lt;&gt;"",IF(G271=0,IF(I271=0,0,9.99),K271/G271),""),"")</f>
        <v>-0.60252135424844777</v>
      </c>
      <c r="N271" s="58" t="str">
        <f>TRIM(CONCATENATE(Table1[[#This Row],[Intake]]," ",Table1[[#This Row],[Batch Number]]))</f>
        <v>S-1/OS 118</v>
      </c>
      <c r="O271" s="3" t="str">
        <f>IF(VLOOKUP(Table1[[#This Row],[Intake Batch Combo]],Sheet2!A:B,2,FALSE)="","",VLOOKUP(Table1[[#This Row],[Intake Batch Combo]],Sheet2!A:B,2,FALSE))</f>
        <v>One Source Diagnostics Buy 118</v>
      </c>
      <c r="P271" s="115" t="s">
        <v>2383</v>
      </c>
      <c r="Q271" s="115" t="e">
        <v>#N/A</v>
      </c>
      <c r="R271" s="28"/>
      <c r="S271" s="28"/>
      <c r="T271" s="28"/>
      <c r="U271" s="28"/>
      <c r="V271" s="25"/>
    </row>
    <row r="272" spans="1:22">
      <c r="A272" s="4" t="s">
        <v>1316</v>
      </c>
      <c r="B272" s="15">
        <v>154</v>
      </c>
      <c r="C272" s="15" t="s">
        <v>1569</v>
      </c>
      <c r="D272" s="30">
        <v>45359</v>
      </c>
      <c r="E272" s="10" t="s">
        <v>1</v>
      </c>
      <c r="F272" s="14">
        <v>1695</v>
      </c>
      <c r="G272" s="14">
        <v>477.48750000000001</v>
      </c>
      <c r="H272" s="30">
        <v>45763</v>
      </c>
      <c r="I272" s="118">
        <v>160.96440000000001</v>
      </c>
      <c r="J272" s="15">
        <f>IF(M272="",IF(AND(H272&lt;&gt; "",D272&lt;&gt;""),IF(H272&gt;=D272,H272-D272,0),""),"")</f>
        <v>404</v>
      </c>
      <c r="K272" s="20">
        <f>IF(M272="",IF(I272&lt;&gt;"",I272-G272,""),"")</f>
        <v>-316.5231</v>
      </c>
      <c r="L272" s="25">
        <f>IF(M272="",IF(K272&lt;&gt;"",IF(G272=0,IF(I272=0,0,9.99),K272/G272),""),"")</f>
        <v>-0.66289295531296633</v>
      </c>
      <c r="N272" s="58" t="str">
        <f>TRIM(CONCATENATE(Table1[[#This Row],[Intake]]," ",Table1[[#This Row],[Batch Number]]))</f>
        <v>S-1/OS 154</v>
      </c>
      <c r="O272" s="3" t="str">
        <f>IF(VLOOKUP(Table1[[#This Row],[Intake Batch Combo]],Sheet2!A:B,2,FALSE)="","",VLOOKUP(Table1[[#This Row],[Intake Batch Combo]],Sheet2!A:B,2,FALSE))</f>
        <v>One Source Diagnostics Batch 154</v>
      </c>
      <c r="P272" s="115" t="s">
        <v>2379</v>
      </c>
      <c r="Q272" s="115" t="e">
        <v>#N/A</v>
      </c>
      <c r="R272" s="28"/>
      <c r="S272" s="28"/>
      <c r="T272" s="28"/>
      <c r="U272" s="28"/>
      <c r="V272" s="25"/>
    </row>
    <row r="273" spans="1:22">
      <c r="A273" s="4" t="s">
        <v>1316</v>
      </c>
      <c r="B273" s="15">
        <v>154</v>
      </c>
      <c r="C273" s="15" t="s">
        <v>1569</v>
      </c>
      <c r="D273" s="30">
        <v>45359</v>
      </c>
      <c r="E273" s="10" t="s">
        <v>1</v>
      </c>
      <c r="F273" s="14">
        <v>1695</v>
      </c>
      <c r="G273" s="14">
        <v>477.48750000000001</v>
      </c>
      <c r="H273" s="30">
        <v>45763</v>
      </c>
      <c r="I273" s="118">
        <v>160.96440000000001</v>
      </c>
      <c r="J273" s="15">
        <f>IF(M273="",IF(AND(H273&lt;&gt; "",D273&lt;&gt;""),IF(H273&gt;=D273,H273-D273,0),""),"")</f>
        <v>404</v>
      </c>
      <c r="K273" s="20">
        <f>IF(M273="",IF(I273&lt;&gt;"",I273-G273,""),"")</f>
        <v>-316.5231</v>
      </c>
      <c r="L273" s="25">
        <f>IF(M273="",IF(K273&lt;&gt;"",IF(G273=0,IF(I273=0,0,9.99),K273/G273),""),"")</f>
        <v>-0.66289295531296633</v>
      </c>
      <c r="N273" s="58" t="str">
        <f>TRIM(CONCATENATE(Table1[[#This Row],[Intake]]," ",Table1[[#This Row],[Batch Number]]))</f>
        <v>S-1/OS 154</v>
      </c>
      <c r="O273" s="3" t="str">
        <f>IF(VLOOKUP(Table1[[#This Row],[Intake Batch Combo]],Sheet2!A:B,2,FALSE)="","",VLOOKUP(Table1[[#This Row],[Intake Batch Combo]],Sheet2!A:B,2,FALSE))</f>
        <v>One Source Diagnostics Batch 154</v>
      </c>
      <c r="P273" s="115" t="s">
        <v>2379</v>
      </c>
      <c r="Q273" s="115" t="e">
        <v>#N/A</v>
      </c>
      <c r="R273" s="28"/>
      <c r="S273" s="28"/>
      <c r="T273" s="28"/>
      <c r="U273" s="28"/>
      <c r="V273" s="25"/>
    </row>
    <row r="274" spans="1:22">
      <c r="A274" s="4" t="s">
        <v>1316</v>
      </c>
      <c r="B274" s="15">
        <v>154</v>
      </c>
      <c r="C274" s="15" t="s">
        <v>1569</v>
      </c>
      <c r="D274" s="30">
        <v>45359</v>
      </c>
      <c r="E274" s="10" t="s">
        <v>1</v>
      </c>
      <c r="F274" s="14">
        <v>1695</v>
      </c>
      <c r="G274" s="14">
        <v>477.48750000000001</v>
      </c>
      <c r="H274" s="30">
        <v>45763</v>
      </c>
      <c r="I274" s="118">
        <v>160.96440000000001</v>
      </c>
      <c r="J274" s="15">
        <f>IF(M274="",IF(AND(H274&lt;&gt; "",D274&lt;&gt;""),IF(H274&gt;=D274,H274-D274,0),""),"")</f>
        <v>404</v>
      </c>
      <c r="K274" s="20">
        <f>IF(M274="",IF(I274&lt;&gt;"",I274-G274,""),"")</f>
        <v>-316.5231</v>
      </c>
      <c r="L274" s="25">
        <f>IF(M274="",IF(K274&lt;&gt;"",IF(G274=0,IF(I274=0,0,9.99),K274/G274),""),"")</f>
        <v>-0.66289295531296633</v>
      </c>
      <c r="N274" s="58" t="str">
        <f>TRIM(CONCATENATE(Table1[[#This Row],[Intake]]," ",Table1[[#This Row],[Batch Number]]))</f>
        <v>S-1/OS 154</v>
      </c>
      <c r="O274" s="3" t="str">
        <f>IF(VLOOKUP(Table1[[#This Row],[Intake Batch Combo]],Sheet2!A:B,2,FALSE)="","",VLOOKUP(Table1[[#This Row],[Intake Batch Combo]],Sheet2!A:B,2,FALSE))</f>
        <v>One Source Diagnostics Batch 154</v>
      </c>
      <c r="P274" s="115" t="s">
        <v>2379</v>
      </c>
      <c r="Q274" s="115" t="e">
        <v>#N/A</v>
      </c>
      <c r="R274" s="28"/>
      <c r="S274" s="28"/>
      <c r="T274" s="28"/>
      <c r="U274" s="28"/>
      <c r="V274" s="25"/>
    </row>
    <row r="275" spans="1:22">
      <c r="A275" s="4" t="s">
        <v>1316</v>
      </c>
      <c r="B275" s="15">
        <v>116</v>
      </c>
      <c r="C275" s="15" t="s">
        <v>1087</v>
      </c>
      <c r="D275" s="30">
        <v>44879</v>
      </c>
      <c r="E275" s="10" t="s">
        <v>1</v>
      </c>
      <c r="F275" s="14">
        <v>0</v>
      </c>
      <c r="G275" s="14">
        <v>0</v>
      </c>
      <c r="H275" s="30">
        <v>45756</v>
      </c>
      <c r="I275" s="118">
        <v>292.95</v>
      </c>
      <c r="J275" s="15">
        <f>IF(M275="",IF(AND(H275&lt;&gt; "",D275&lt;&gt;""),IF(H275&gt;=D275,H275-D275,0),""),"")</f>
        <v>877</v>
      </c>
      <c r="K275" s="20">
        <f>IF(M275="",IF(I275&lt;&gt;"",I275-G275,""),"")</f>
        <v>292.95</v>
      </c>
      <c r="L275" s="25">
        <f>IF(M275="",IF(K275&lt;&gt;"",IF(G275=0,IF(I275=0,0,9.99),K275/G275),""),"")</f>
        <v>9.99</v>
      </c>
      <c r="N275" s="58" t="str">
        <f>TRIM(CONCATENATE(Table1[[#This Row],[Intake]]," ",Table1[[#This Row],[Batch Number]]))</f>
        <v>S-1/OS 116</v>
      </c>
      <c r="O275" s="3" t="str">
        <f>IF(VLOOKUP(Table1[[#This Row],[Intake Batch Combo]],Sheet2!A:B,2,FALSE)="","",VLOOKUP(Table1[[#This Row],[Intake Batch Combo]],Sheet2!A:B,2,FALSE))</f>
        <v>One Source Diagnostics Buy 116</v>
      </c>
      <c r="P275" s="115" t="e">
        <v>#N/A</v>
      </c>
      <c r="Q275" s="115" t="e">
        <v>#N/A</v>
      </c>
      <c r="R275" s="28"/>
      <c r="S275" s="28"/>
      <c r="T275" s="28"/>
      <c r="U275" s="28"/>
      <c r="V275" s="25"/>
    </row>
    <row r="276" spans="1:22">
      <c r="A276" s="4" t="s">
        <v>1316</v>
      </c>
      <c r="B276" s="15">
        <v>154</v>
      </c>
      <c r="C276" s="15" t="s">
        <v>2012</v>
      </c>
      <c r="D276" s="30">
        <v>45359</v>
      </c>
      <c r="E276" s="10" t="s">
        <v>0</v>
      </c>
      <c r="F276" s="14">
        <v>300</v>
      </c>
      <c r="G276" s="14">
        <v>50.557499999999997</v>
      </c>
      <c r="H276" s="30">
        <v>45756</v>
      </c>
      <c r="I276" s="118">
        <v>105.8526</v>
      </c>
      <c r="J276" s="15">
        <f>IF(M276="",IF(AND(H276&lt;&gt; "",D276&lt;&gt;""),IF(H276&gt;=D276,H276-D276,0),""),"")</f>
        <v>397</v>
      </c>
      <c r="K276" s="20">
        <f>IF(M276="",IF(I276&lt;&gt;"",I276-G276,""),"")</f>
        <v>55.295099999999998</v>
      </c>
      <c r="L276" s="25">
        <f>IF(M276="",IF(K276&lt;&gt;"",IF(G276=0,IF(I276=0,0,9.99),K276/G276),""),"")</f>
        <v>1.0937071651090342</v>
      </c>
      <c r="N276" s="58" t="str">
        <f>TRIM(CONCATENATE(Table1[[#This Row],[Intake]]," ",Table1[[#This Row],[Batch Number]]))</f>
        <v>S-1/OS 154</v>
      </c>
      <c r="O276" s="3" t="str">
        <f>IF(VLOOKUP(Table1[[#This Row],[Intake Batch Combo]],Sheet2!A:B,2,FALSE)="","",VLOOKUP(Table1[[#This Row],[Intake Batch Combo]],Sheet2!A:B,2,FALSE))</f>
        <v>One Source Diagnostics Batch 154</v>
      </c>
      <c r="P276" s="115" t="s">
        <v>2379</v>
      </c>
      <c r="Q276" s="115" t="e">
        <v>#N/A</v>
      </c>
      <c r="R276" s="28"/>
      <c r="S276" s="28"/>
      <c r="T276" s="28"/>
      <c r="U276" s="28"/>
      <c r="V276" s="25"/>
    </row>
    <row r="277" spans="1:22">
      <c r="A277" s="4" t="s">
        <v>1316</v>
      </c>
      <c r="B277" s="15">
        <v>154</v>
      </c>
      <c r="C277" s="15" t="s">
        <v>1990</v>
      </c>
      <c r="D277" s="30">
        <v>45359</v>
      </c>
      <c r="E277" s="10" t="s">
        <v>1</v>
      </c>
      <c r="F277" s="14">
        <v>1695</v>
      </c>
      <c r="G277" s="14">
        <v>375.57</v>
      </c>
      <c r="H277" s="30">
        <v>45756</v>
      </c>
      <c r="I277" s="118">
        <v>465</v>
      </c>
      <c r="J277" s="15">
        <f>IF(M277="",IF(AND(H277&lt;&gt; "",D277&lt;&gt;""),IF(H277&gt;=D277,H277-D277,0),""),"")</f>
        <v>397</v>
      </c>
      <c r="K277" s="20">
        <f>IF(M277="",IF(I277&lt;&gt;"",I277-G277,""),"")</f>
        <v>89.43</v>
      </c>
      <c r="L277" s="25">
        <f>IF(M277="",IF(K277&lt;&gt;"",IF(G277=0,IF(I277=0,0,9.99),K277/G277),""),"")</f>
        <v>0.23811806054796711</v>
      </c>
      <c r="N277" s="58" t="str">
        <f>TRIM(CONCATENATE(Table1[[#This Row],[Intake]]," ",Table1[[#This Row],[Batch Number]]))</f>
        <v>S-1/OS 154</v>
      </c>
      <c r="O277" s="3" t="str">
        <f>IF(VLOOKUP(Table1[[#This Row],[Intake Batch Combo]],Sheet2!A:B,2,FALSE)="","",VLOOKUP(Table1[[#This Row],[Intake Batch Combo]],Sheet2!A:B,2,FALSE))</f>
        <v>One Source Diagnostics Batch 154</v>
      </c>
      <c r="P277" s="115" t="s">
        <v>2379</v>
      </c>
      <c r="Q277" s="115" t="e">
        <v>#N/A</v>
      </c>
      <c r="R277" s="28"/>
      <c r="S277" s="28"/>
      <c r="T277" s="28"/>
      <c r="U277" s="28"/>
      <c r="V277" s="25"/>
    </row>
    <row r="278" spans="1:22">
      <c r="A278" s="4" t="s">
        <v>1316</v>
      </c>
      <c r="B278" s="15">
        <v>154</v>
      </c>
      <c r="C278" s="15" t="s">
        <v>1990</v>
      </c>
      <c r="D278" s="30">
        <v>45359</v>
      </c>
      <c r="E278" s="10" t="s">
        <v>1</v>
      </c>
      <c r="F278" s="14">
        <v>1695</v>
      </c>
      <c r="G278" s="14">
        <v>375.57</v>
      </c>
      <c r="H278" s="30">
        <v>45756</v>
      </c>
      <c r="I278" s="118">
        <v>465</v>
      </c>
      <c r="J278" s="15">
        <f>IF(M278="",IF(AND(H278&lt;&gt; "",D278&lt;&gt;""),IF(H278&gt;=D278,H278-D278,0),""),"")</f>
        <v>397</v>
      </c>
      <c r="K278" s="20">
        <f>IF(M278="",IF(I278&lt;&gt;"",I278-G278,""),"")</f>
        <v>89.43</v>
      </c>
      <c r="L278" s="25">
        <f>IF(M278="",IF(K278&lt;&gt;"",IF(G278=0,IF(I278=0,0,9.99),K278/G278),""),"")</f>
        <v>0.23811806054796711</v>
      </c>
      <c r="N278" s="58" t="str">
        <f>TRIM(CONCATENATE(Table1[[#This Row],[Intake]]," ",Table1[[#This Row],[Batch Number]]))</f>
        <v>S-1/OS 154</v>
      </c>
      <c r="O278" s="3" t="str">
        <f>IF(VLOOKUP(Table1[[#This Row],[Intake Batch Combo]],Sheet2!A:B,2,FALSE)="","",VLOOKUP(Table1[[#This Row],[Intake Batch Combo]],Sheet2!A:B,2,FALSE))</f>
        <v>One Source Diagnostics Batch 154</v>
      </c>
      <c r="P278" s="115" t="s">
        <v>2379</v>
      </c>
      <c r="Q278" s="115" t="e">
        <v>#N/A</v>
      </c>
      <c r="R278" s="28"/>
      <c r="S278" s="28"/>
      <c r="T278" s="28"/>
      <c r="U278" s="28"/>
      <c r="V278" s="25"/>
    </row>
    <row r="279" spans="1:22">
      <c r="A279" s="4" t="s">
        <v>1316</v>
      </c>
      <c r="B279" s="15">
        <v>154</v>
      </c>
      <c r="C279" s="15" t="s">
        <v>2015</v>
      </c>
      <c r="D279" s="30">
        <v>45359</v>
      </c>
      <c r="E279" s="10" t="s">
        <v>1</v>
      </c>
      <c r="F279" s="14">
        <v>1695</v>
      </c>
      <c r="G279" s="14">
        <v>375.57</v>
      </c>
      <c r="H279" s="30">
        <v>45756</v>
      </c>
      <c r="I279" s="118">
        <v>558</v>
      </c>
      <c r="J279" s="15">
        <f>IF(M279="",IF(AND(H279&lt;&gt; "",D279&lt;&gt;""),IF(H279&gt;=D279,H279-D279,0),""),"")</f>
        <v>397</v>
      </c>
      <c r="K279" s="20">
        <f>IF(M279="",IF(I279&lt;&gt;"",I279-G279,""),"")</f>
        <v>182.43</v>
      </c>
      <c r="L279" s="25">
        <f>IF(M279="",IF(K279&lt;&gt;"",IF(G279=0,IF(I279=0,0,9.99),K279/G279),""),"")</f>
        <v>0.48574167265756052</v>
      </c>
      <c r="N279" s="58" t="str">
        <f>TRIM(CONCATENATE(Table1[[#This Row],[Intake]]," ",Table1[[#This Row],[Batch Number]]))</f>
        <v>S-1/OS 154</v>
      </c>
      <c r="O279" s="3" t="str">
        <f>IF(VLOOKUP(Table1[[#This Row],[Intake Batch Combo]],Sheet2!A:B,2,FALSE)="","",VLOOKUP(Table1[[#This Row],[Intake Batch Combo]],Sheet2!A:B,2,FALSE))</f>
        <v>One Source Diagnostics Batch 154</v>
      </c>
      <c r="P279" s="115" t="s">
        <v>2379</v>
      </c>
      <c r="Q279" s="115" t="e">
        <v>#N/A</v>
      </c>
      <c r="R279" s="28"/>
      <c r="S279" s="28"/>
      <c r="T279" s="28"/>
      <c r="U279" s="28"/>
      <c r="V279" s="25"/>
    </row>
    <row r="280" spans="1:22">
      <c r="A280" s="4" t="s">
        <v>1316</v>
      </c>
      <c r="B280" s="15">
        <v>154</v>
      </c>
      <c r="C280" s="15" t="s">
        <v>2063</v>
      </c>
      <c r="D280" s="30">
        <v>45359</v>
      </c>
      <c r="E280" s="10" t="s">
        <v>1</v>
      </c>
      <c r="F280" s="14">
        <v>1695</v>
      </c>
      <c r="G280" s="14">
        <v>375.57</v>
      </c>
      <c r="H280" s="30">
        <v>45756</v>
      </c>
      <c r="I280" s="118">
        <v>558</v>
      </c>
      <c r="J280" s="15">
        <f>IF(M280="",IF(AND(H280&lt;&gt; "",D280&lt;&gt;""),IF(H280&gt;=D280,H280-D280,0),""),"")</f>
        <v>397</v>
      </c>
      <c r="K280" s="20">
        <f>IF(M280="",IF(I280&lt;&gt;"",I280-G280,""),"")</f>
        <v>182.43</v>
      </c>
      <c r="L280" s="25">
        <f>IF(M280="",IF(K280&lt;&gt;"",IF(G280=0,IF(I280=0,0,9.99),K280/G280),""),"")</f>
        <v>0.48574167265756052</v>
      </c>
      <c r="N280" s="58" t="str">
        <f>TRIM(CONCATENATE(Table1[[#This Row],[Intake]]," ",Table1[[#This Row],[Batch Number]]))</f>
        <v>S-1/OS 154</v>
      </c>
      <c r="O280" s="3" t="str">
        <f>IF(VLOOKUP(Table1[[#This Row],[Intake Batch Combo]],Sheet2!A:B,2,FALSE)="","",VLOOKUP(Table1[[#This Row],[Intake Batch Combo]],Sheet2!A:B,2,FALSE))</f>
        <v>One Source Diagnostics Batch 154</v>
      </c>
      <c r="P280" s="115" t="s">
        <v>2379</v>
      </c>
      <c r="Q280" s="115" t="e">
        <v>#N/A</v>
      </c>
      <c r="R280" s="28"/>
      <c r="S280" s="28"/>
      <c r="T280" s="28"/>
      <c r="U280" s="28"/>
      <c r="V280" s="25"/>
    </row>
    <row r="281" spans="1:22">
      <c r="A281" s="4" t="s">
        <v>1316</v>
      </c>
      <c r="B281" s="15">
        <v>154</v>
      </c>
      <c r="C281" s="15" t="s">
        <v>2063</v>
      </c>
      <c r="D281" s="30">
        <v>45359</v>
      </c>
      <c r="E281" s="10" t="s">
        <v>1</v>
      </c>
      <c r="F281" s="14">
        <v>1695</v>
      </c>
      <c r="G281" s="14">
        <v>375.57</v>
      </c>
      <c r="H281" s="30">
        <v>45756</v>
      </c>
      <c r="I281" s="118">
        <v>558</v>
      </c>
      <c r="J281" s="15">
        <f>IF(M281="",IF(AND(H281&lt;&gt; "",D281&lt;&gt;""),IF(H281&gt;=D281,H281-D281,0),""),"")</f>
        <v>397</v>
      </c>
      <c r="K281" s="20">
        <f>IF(M281="",IF(I281&lt;&gt;"",I281-G281,""),"")</f>
        <v>182.43</v>
      </c>
      <c r="L281" s="25">
        <f>IF(M281="",IF(K281&lt;&gt;"",IF(G281=0,IF(I281=0,0,9.99),K281/G281),""),"")</f>
        <v>0.48574167265756052</v>
      </c>
      <c r="N281" s="58" t="str">
        <f>TRIM(CONCATENATE(Table1[[#This Row],[Intake]]," ",Table1[[#This Row],[Batch Number]]))</f>
        <v>S-1/OS 154</v>
      </c>
      <c r="O281" s="3" t="str">
        <f>IF(VLOOKUP(Table1[[#This Row],[Intake Batch Combo]],Sheet2!A:B,2,FALSE)="","",VLOOKUP(Table1[[#This Row],[Intake Batch Combo]],Sheet2!A:B,2,FALSE))</f>
        <v>One Source Diagnostics Batch 154</v>
      </c>
      <c r="P281" s="115" t="s">
        <v>2379</v>
      </c>
      <c r="Q281" s="115" t="e">
        <v>#N/A</v>
      </c>
      <c r="R281" s="28"/>
      <c r="S281" s="28"/>
      <c r="T281" s="28"/>
      <c r="U281" s="28"/>
      <c r="V281" s="25"/>
    </row>
    <row r="282" spans="1:22">
      <c r="A282" s="4" t="s">
        <v>1316</v>
      </c>
      <c r="B282" s="15">
        <v>154</v>
      </c>
      <c r="C282" s="15" t="s">
        <v>2220</v>
      </c>
      <c r="D282" s="30">
        <v>45359</v>
      </c>
      <c r="E282" s="10" t="s">
        <v>1</v>
      </c>
      <c r="F282" s="14">
        <v>1695</v>
      </c>
      <c r="G282" s="14">
        <v>375.57</v>
      </c>
      <c r="H282" s="30">
        <v>45756</v>
      </c>
      <c r="I282" s="118">
        <v>558</v>
      </c>
      <c r="J282" s="15">
        <f>IF(M282="",IF(AND(H282&lt;&gt; "",D282&lt;&gt;""),IF(H282&gt;=D282,H282-D282,0),""),"")</f>
        <v>397</v>
      </c>
      <c r="K282" s="20">
        <f>IF(M282="",IF(I282&lt;&gt;"",I282-G282,""),"")</f>
        <v>182.43</v>
      </c>
      <c r="L282" s="25">
        <f>IF(M282="",IF(K282&lt;&gt;"",IF(G282=0,IF(I282=0,0,9.99),K282/G282),""),"")</f>
        <v>0.48574167265756052</v>
      </c>
      <c r="N282" s="58" t="str">
        <f>TRIM(CONCATENATE(Table1[[#This Row],[Intake]]," ",Table1[[#This Row],[Batch Number]]))</f>
        <v>S-1/OS 154</v>
      </c>
      <c r="O282" s="3" t="str">
        <f>IF(VLOOKUP(Table1[[#This Row],[Intake Batch Combo]],Sheet2!A:B,2,FALSE)="","",VLOOKUP(Table1[[#This Row],[Intake Batch Combo]],Sheet2!A:B,2,FALSE))</f>
        <v>One Source Diagnostics Batch 154</v>
      </c>
      <c r="P282" s="115" t="s">
        <v>2379</v>
      </c>
      <c r="Q282" s="115" t="e">
        <v>#N/A</v>
      </c>
      <c r="R282" s="28"/>
      <c r="S282" s="28"/>
      <c r="T282" s="28"/>
      <c r="U282" s="28"/>
      <c r="V282" s="25"/>
    </row>
    <row r="283" spans="1:22">
      <c r="A283" s="4" t="s">
        <v>1316</v>
      </c>
      <c r="B283" s="15">
        <v>154</v>
      </c>
      <c r="C283" s="15" t="s">
        <v>2220</v>
      </c>
      <c r="D283" s="30">
        <v>45359</v>
      </c>
      <c r="E283" s="10" t="s">
        <v>1</v>
      </c>
      <c r="F283" s="14">
        <v>1695</v>
      </c>
      <c r="G283" s="14">
        <v>375.57</v>
      </c>
      <c r="H283" s="30">
        <v>45756</v>
      </c>
      <c r="I283" s="120">
        <v>558</v>
      </c>
      <c r="J283" s="15">
        <f>IF(M283="",IF(AND(H283&lt;&gt; "",D283&lt;&gt;""),IF(H283&gt;=D283,H283-D283,0),""),"")</f>
        <v>397</v>
      </c>
      <c r="K283" s="20">
        <f>IF(M283="",IF(I283&lt;&gt;"",I283-G283,""),"")</f>
        <v>182.43</v>
      </c>
      <c r="L283" s="25">
        <f>IF(M283="",IF(K283&lt;&gt;"",IF(G283=0,IF(I283=0,0,9.99),K283/G283),""),"")</f>
        <v>0.48574167265756052</v>
      </c>
      <c r="N283" s="58" t="str">
        <f>TRIM(CONCATENATE(Table1[[#This Row],[Intake]]," ",Table1[[#This Row],[Batch Number]]))</f>
        <v>S-1/OS 154</v>
      </c>
      <c r="O283" s="3" t="str">
        <f>IF(VLOOKUP(Table1[[#This Row],[Intake Batch Combo]],Sheet2!A:B,2,FALSE)="","",VLOOKUP(Table1[[#This Row],[Intake Batch Combo]],Sheet2!A:B,2,FALSE))</f>
        <v>One Source Diagnostics Batch 154</v>
      </c>
      <c r="P283" s="115" t="s">
        <v>2379</v>
      </c>
      <c r="Q283" s="115" t="e">
        <v>#N/A</v>
      </c>
      <c r="R283" s="28"/>
      <c r="S283" s="28"/>
      <c r="T283" s="28"/>
      <c r="U283" s="28"/>
      <c r="V283" s="25"/>
    </row>
    <row r="284" spans="1:22">
      <c r="A284" s="4" t="s">
        <v>1316</v>
      </c>
      <c r="B284" s="15">
        <v>118</v>
      </c>
      <c r="C284" s="15" t="s">
        <v>1790</v>
      </c>
      <c r="D284" s="30">
        <v>44896</v>
      </c>
      <c r="E284" s="10" t="s">
        <v>1</v>
      </c>
      <c r="F284" s="14">
        <v>0</v>
      </c>
      <c r="G284" s="14">
        <v>0</v>
      </c>
      <c r="H284" s="30">
        <v>45750</v>
      </c>
      <c r="I284" s="118">
        <v>620</v>
      </c>
      <c r="J284" s="15">
        <f>IF(M284="",IF(AND(H284&lt;&gt; "",D284&lt;&gt;""),IF(H284&gt;=D284,H284-D284,0),""),"")</f>
        <v>854</v>
      </c>
      <c r="K284" s="20">
        <f>IF(M284="",IF(I284&lt;&gt;"",I284-G284,""),"")</f>
        <v>620</v>
      </c>
      <c r="L284" s="25">
        <f>IF(M284="",IF(K284&lt;&gt;"",IF(G284=0,IF(I284=0,0,9.99),K284/G284),""),"")</f>
        <v>9.99</v>
      </c>
      <c r="N284" s="58" t="str">
        <f>TRIM(CONCATENATE(Table1[[#This Row],[Intake]]," ",Table1[[#This Row],[Batch Number]]))</f>
        <v>S-1/OS 118</v>
      </c>
      <c r="O284" s="3" t="str">
        <f>IF(VLOOKUP(Table1[[#This Row],[Intake Batch Combo]],Sheet2!A:B,2,FALSE)="","",VLOOKUP(Table1[[#This Row],[Intake Batch Combo]],Sheet2!A:B,2,FALSE))</f>
        <v>One Source Diagnostics Buy 118</v>
      </c>
      <c r="P284" s="115" t="s">
        <v>2383</v>
      </c>
      <c r="Q284" s="115" t="e">
        <v>#N/A</v>
      </c>
      <c r="R284" s="28"/>
      <c r="S284" s="28"/>
      <c r="T284" s="28"/>
      <c r="U284" s="28"/>
      <c r="V284" s="25"/>
    </row>
    <row r="285" spans="1:22">
      <c r="A285" s="4" t="s">
        <v>1316</v>
      </c>
      <c r="B285" s="38">
        <v>97</v>
      </c>
      <c r="C285" s="15" t="s">
        <v>399</v>
      </c>
      <c r="D285" s="39">
        <v>44631</v>
      </c>
      <c r="E285" s="10" t="s">
        <v>1</v>
      </c>
      <c r="F285" s="36">
        <v>300</v>
      </c>
      <c r="G285" s="36">
        <v>72.315279385823771</v>
      </c>
      <c r="H285" s="39">
        <v>45750</v>
      </c>
      <c r="I285" s="118">
        <v>216.99690000000001</v>
      </c>
      <c r="J285" s="38">
        <f>IF(M285="",IF(AND(H285&lt;&gt; "",D285&lt;&gt;""),IF(H285&gt;=D285,H285-D285,0),""),"")</f>
        <v>1119</v>
      </c>
      <c r="K285" s="37">
        <f>IF(M285="",IF(I285&lt;&gt;"",I285-G285,""),"")</f>
        <v>144.68162061417624</v>
      </c>
      <c r="L285" s="31">
        <f>IF(M285="",IF(K285&lt;&gt;"",IF(G285=0,IF(I285=0,0,9.99),K285/G285),""),"")</f>
        <v>2.0007061003284834</v>
      </c>
      <c r="M285" s="35"/>
      <c r="N285" s="33" t="str">
        <f>TRIM(CONCATENATE(Table1[[#This Row],[Intake]]," ",Table1[[#This Row],[Batch Number]]))</f>
        <v>S-1/OS 97</v>
      </c>
      <c r="O285" s="35" t="str">
        <f>IF(VLOOKUP(Table1[[#This Row],[Intake Batch Combo]],Sheet2!A:B,2,FALSE)="","",VLOOKUP(Table1[[#This Row],[Intake Batch Combo]],Sheet2!A:B,2,FALSE))</f>
        <v>One Source Diagnostics Buy 97.2</v>
      </c>
      <c r="P285" s="116" t="s">
        <v>2384</v>
      </c>
      <c r="Q285" s="116" t="e">
        <v>#N/A</v>
      </c>
      <c r="R285" s="28"/>
      <c r="S285" s="28"/>
      <c r="T285" s="28"/>
      <c r="U285" s="28"/>
      <c r="V285" s="25"/>
    </row>
    <row r="286" spans="1:22">
      <c r="A286" s="4" t="s">
        <v>1316</v>
      </c>
      <c r="B286" s="38">
        <v>97</v>
      </c>
      <c r="C286" s="15" t="s">
        <v>399</v>
      </c>
      <c r="D286" s="39">
        <v>44631</v>
      </c>
      <c r="E286" s="10" t="s">
        <v>1</v>
      </c>
      <c r="F286" s="36">
        <v>300</v>
      </c>
      <c r="G286" s="36">
        <v>72.315279385823771</v>
      </c>
      <c r="H286" s="39">
        <v>45750</v>
      </c>
      <c r="I286" s="120">
        <v>216.99690000000001</v>
      </c>
      <c r="J286" s="38">
        <f>IF(M286="",IF(AND(H286&lt;&gt; "",D286&lt;&gt;""),IF(H286&gt;=D286,H286-D286,0),""),"")</f>
        <v>1119</v>
      </c>
      <c r="K286" s="37">
        <f>IF(M286="",IF(I286&lt;&gt;"",I286-G286,""),"")</f>
        <v>144.68162061417624</v>
      </c>
      <c r="L286" s="31">
        <f>IF(M286="",IF(K286&lt;&gt;"",IF(G286=0,IF(I286=0,0,9.99),K286/G286),""),"")</f>
        <v>2.0007061003284834</v>
      </c>
      <c r="M286" s="35"/>
      <c r="N286" s="33" t="str">
        <f>TRIM(CONCATENATE(Table1[[#This Row],[Intake]]," ",Table1[[#This Row],[Batch Number]]))</f>
        <v>S-1/OS 97</v>
      </c>
      <c r="O286" s="35" t="str">
        <f>IF(VLOOKUP(Table1[[#This Row],[Intake Batch Combo]],Sheet2!A:B,2,FALSE)="","",VLOOKUP(Table1[[#This Row],[Intake Batch Combo]],Sheet2!A:B,2,FALSE))</f>
        <v>One Source Diagnostics Buy 97.2</v>
      </c>
      <c r="P286" s="116" t="s">
        <v>2384</v>
      </c>
      <c r="Q286" s="116" t="e">
        <v>#N/A</v>
      </c>
      <c r="R286" s="28"/>
      <c r="S286" s="28"/>
      <c r="T286" s="28"/>
      <c r="U286" s="28"/>
      <c r="V286" s="25"/>
    </row>
    <row r="287" spans="1:22">
      <c r="A287" s="4" t="s">
        <v>1316</v>
      </c>
      <c r="B287" s="15">
        <v>154</v>
      </c>
      <c r="C287" s="15" t="s">
        <v>2002</v>
      </c>
      <c r="D287" s="30">
        <v>45359</v>
      </c>
      <c r="E287" s="10" t="s">
        <v>1</v>
      </c>
      <c r="F287" s="14">
        <v>1695</v>
      </c>
      <c r="G287" s="14">
        <v>375.57</v>
      </c>
      <c r="H287" s="30">
        <v>45750</v>
      </c>
      <c r="I287" s="118">
        <v>558</v>
      </c>
      <c r="J287" s="15">
        <f>IF(M287="",IF(AND(H287&lt;&gt; "",D287&lt;&gt;""),IF(H287&gt;=D287,H287-D287,0),""),"")</f>
        <v>391</v>
      </c>
      <c r="K287" s="20">
        <f>IF(M287="",IF(I287&lt;&gt;"",I287-G287,""),"")</f>
        <v>182.43</v>
      </c>
      <c r="L287" s="25">
        <f>IF(M287="",IF(K287&lt;&gt;"",IF(G287=0,IF(I287=0,0,9.99),K287/G287),""),"")</f>
        <v>0.48574167265756052</v>
      </c>
      <c r="N287" s="58" t="str">
        <f>TRIM(CONCATENATE(Table1[[#This Row],[Intake]]," ",Table1[[#This Row],[Batch Number]]))</f>
        <v>S-1/OS 154</v>
      </c>
      <c r="O287" s="3" t="str">
        <f>IF(VLOOKUP(Table1[[#This Row],[Intake Batch Combo]],Sheet2!A:B,2,FALSE)="","",VLOOKUP(Table1[[#This Row],[Intake Batch Combo]],Sheet2!A:B,2,FALSE))</f>
        <v>One Source Diagnostics Batch 154</v>
      </c>
      <c r="P287" s="115" t="s">
        <v>2379</v>
      </c>
      <c r="Q287" s="115" t="e">
        <v>#N/A</v>
      </c>
      <c r="R287" s="28"/>
      <c r="S287" s="28"/>
      <c r="T287" s="28"/>
      <c r="U287" s="28"/>
      <c r="V287" s="25"/>
    </row>
    <row r="288" spans="1:22">
      <c r="A288" s="4" t="s">
        <v>1316</v>
      </c>
      <c r="B288" s="15">
        <v>154</v>
      </c>
      <c r="C288" s="15" t="s">
        <v>2168</v>
      </c>
      <c r="D288" s="30">
        <v>45359</v>
      </c>
      <c r="E288" s="10" t="s">
        <v>1</v>
      </c>
      <c r="F288" s="14">
        <v>1695</v>
      </c>
      <c r="G288" s="14">
        <v>375.57</v>
      </c>
      <c r="H288" s="30">
        <v>45750</v>
      </c>
      <c r="I288" s="118">
        <v>465</v>
      </c>
      <c r="J288" s="15">
        <f>IF(M288="",IF(AND(H288&lt;&gt; "",D288&lt;&gt;""),IF(H288&gt;=D288,H288-D288,0),""),"")</f>
        <v>391</v>
      </c>
      <c r="K288" s="20">
        <f>IF(M288="",IF(I288&lt;&gt;"",I288-G288,""),"")</f>
        <v>89.43</v>
      </c>
      <c r="L288" s="25">
        <f>IF(M288="",IF(K288&lt;&gt;"",IF(G288=0,IF(I288=0,0,9.99),K288/G288),""),"")</f>
        <v>0.23811806054796711</v>
      </c>
      <c r="N288" s="58" t="str">
        <f>TRIM(CONCATENATE(Table1[[#This Row],[Intake]]," ",Table1[[#This Row],[Batch Number]]))</f>
        <v>S-1/OS 154</v>
      </c>
      <c r="O288" s="3" t="str">
        <f>IF(VLOOKUP(Table1[[#This Row],[Intake Batch Combo]],Sheet2!A:B,2,FALSE)="","",VLOOKUP(Table1[[#This Row],[Intake Batch Combo]],Sheet2!A:B,2,FALSE))</f>
        <v>One Source Diagnostics Batch 154</v>
      </c>
      <c r="P288" s="115" t="s">
        <v>2379</v>
      </c>
      <c r="Q288" s="115" t="e">
        <v>#N/A</v>
      </c>
      <c r="R288" s="28"/>
      <c r="S288" s="28"/>
      <c r="T288" s="28"/>
      <c r="U288" s="28"/>
      <c r="V288" s="25"/>
    </row>
    <row r="289" spans="1:22">
      <c r="A289" s="4" t="s">
        <v>1316</v>
      </c>
      <c r="B289" s="15">
        <v>154</v>
      </c>
      <c r="C289" s="15" t="s">
        <v>2324</v>
      </c>
      <c r="D289" s="30">
        <v>45359</v>
      </c>
      <c r="E289" s="10" t="s">
        <v>1</v>
      </c>
      <c r="F289" s="14">
        <v>1695</v>
      </c>
      <c r="G289" s="14">
        <v>375.57</v>
      </c>
      <c r="H289" s="30">
        <v>45750</v>
      </c>
      <c r="I289" s="118">
        <v>465</v>
      </c>
      <c r="J289" s="15">
        <f>IF(M289="",IF(AND(H289&lt;&gt; "",D289&lt;&gt;""),IF(H289&gt;=D289,H289-D289,0),""),"")</f>
        <v>391</v>
      </c>
      <c r="K289" s="20">
        <f>IF(M289="",IF(I289&lt;&gt;"",I289-G289,""),"")</f>
        <v>89.43</v>
      </c>
      <c r="L289" s="25">
        <f>IF(M289="",IF(K289&lt;&gt;"",IF(G289=0,IF(I289=0,0,9.99),K289/G289),""),"")</f>
        <v>0.23811806054796711</v>
      </c>
      <c r="N289" s="58" t="str">
        <f>TRIM(CONCATENATE(Table1[[#This Row],[Intake]]," ",Table1[[#This Row],[Batch Number]]))</f>
        <v>S-1/OS 154</v>
      </c>
      <c r="O289" s="3" t="str">
        <f>IF(VLOOKUP(Table1[[#This Row],[Intake Batch Combo]],Sheet2!A:B,2,FALSE)="","",VLOOKUP(Table1[[#This Row],[Intake Batch Combo]],Sheet2!A:B,2,FALSE))</f>
        <v>One Source Diagnostics Batch 154</v>
      </c>
      <c r="P289" s="115" t="s">
        <v>2379</v>
      </c>
      <c r="Q289" s="115" t="e">
        <v>#N/A</v>
      </c>
      <c r="R289" s="28"/>
      <c r="S289" s="28"/>
      <c r="T289" s="28"/>
      <c r="U289" s="28"/>
      <c r="V289" s="25"/>
    </row>
    <row r="290" spans="1:22">
      <c r="A290" s="4" t="s">
        <v>1316</v>
      </c>
      <c r="B290" s="15">
        <v>118</v>
      </c>
      <c r="C290" s="64" t="s">
        <v>1564</v>
      </c>
      <c r="D290" s="30">
        <v>44897</v>
      </c>
      <c r="E290" s="60" t="s">
        <v>1</v>
      </c>
      <c r="F290" s="14">
        <v>1695</v>
      </c>
      <c r="G290" s="14">
        <v>404.96364199804663</v>
      </c>
      <c r="H290" s="30">
        <v>45750</v>
      </c>
      <c r="I290" s="118">
        <v>604.5</v>
      </c>
      <c r="J290" s="15">
        <f>IF(M290="",IF(AND(H290&lt;&gt; "",D290&lt;&gt;""),IF(H290&gt;=D290,H290-D290,0),""),"")</f>
        <v>853</v>
      </c>
      <c r="K290" s="20">
        <f>IF(M290="",IF(I290&lt;&gt;"",I290-G290,""),"")</f>
        <v>199.53635800195337</v>
      </c>
      <c r="L290" s="25">
        <f>IF(M290="",IF(K290&lt;&gt;"",IF(G290=0,IF(I290=0,0,9.99),K290/G290),""),"")</f>
        <v>0.49272659890518233</v>
      </c>
      <c r="N290" s="58" t="str">
        <f>TRIM(CONCATENATE(Table1[[#This Row],[Intake]]," ",Table1[[#This Row],[Batch Number]]))</f>
        <v>S-1/OS 118</v>
      </c>
      <c r="O290" s="3" t="str">
        <f>IF(VLOOKUP(Table1[[#This Row],[Intake Batch Combo]],Sheet2!A:B,2,FALSE)="","",VLOOKUP(Table1[[#This Row],[Intake Batch Combo]],Sheet2!A:B,2,FALSE))</f>
        <v>One Source Diagnostics Buy 118</v>
      </c>
      <c r="P290" s="115" t="s">
        <v>2383</v>
      </c>
      <c r="Q290" s="115" t="e">
        <v>#N/A</v>
      </c>
      <c r="R290" s="28"/>
      <c r="S290" s="28"/>
      <c r="T290" s="28"/>
      <c r="U290" s="28"/>
      <c r="V290" s="25"/>
    </row>
    <row r="291" spans="1:22">
      <c r="A291" s="4" t="s">
        <v>1316</v>
      </c>
      <c r="B291" s="15">
        <v>118</v>
      </c>
      <c r="C291" s="64" t="s">
        <v>1564</v>
      </c>
      <c r="D291" s="30">
        <v>44897</v>
      </c>
      <c r="E291" s="60" t="s">
        <v>1</v>
      </c>
      <c r="F291" s="14">
        <v>1695</v>
      </c>
      <c r="G291" s="14">
        <v>404.96364199804663</v>
      </c>
      <c r="H291" s="30">
        <v>45750</v>
      </c>
      <c r="I291" s="120">
        <v>604.5</v>
      </c>
      <c r="J291" s="15">
        <f>IF(M291="",IF(AND(H291&lt;&gt; "",D291&lt;&gt;""),IF(H291&gt;=D291,H291-D291,0),""),"")</f>
        <v>853</v>
      </c>
      <c r="K291" s="20">
        <f>IF(M291="",IF(I291&lt;&gt;"",I291-G291,""),"")</f>
        <v>199.53635800195337</v>
      </c>
      <c r="L291" s="25">
        <f>IF(M291="",IF(K291&lt;&gt;"",IF(G291=0,IF(I291=0,0,9.99),K291/G291),""),"")</f>
        <v>0.49272659890518233</v>
      </c>
      <c r="N291" s="58" t="str">
        <f>TRIM(CONCATENATE(Table1[[#This Row],[Intake]]," ",Table1[[#This Row],[Batch Number]]))</f>
        <v>S-1/OS 118</v>
      </c>
      <c r="O291" s="3" t="str">
        <f>IF(VLOOKUP(Table1[[#This Row],[Intake Batch Combo]],Sheet2!A:B,2,FALSE)="","",VLOOKUP(Table1[[#This Row],[Intake Batch Combo]],Sheet2!A:B,2,FALSE))</f>
        <v>One Source Diagnostics Buy 118</v>
      </c>
      <c r="P291" s="115" t="s">
        <v>2383</v>
      </c>
      <c r="Q291" s="115" t="e">
        <v>#N/A</v>
      </c>
      <c r="R291" s="28"/>
      <c r="S291" s="28"/>
      <c r="T291" s="28"/>
      <c r="U291" s="28"/>
      <c r="V291" s="25"/>
    </row>
    <row r="292" spans="1:22">
      <c r="A292" s="4" t="s">
        <v>1316</v>
      </c>
      <c r="B292" s="15">
        <v>118</v>
      </c>
      <c r="C292" s="64" t="s">
        <v>1577</v>
      </c>
      <c r="D292" s="30">
        <v>44897</v>
      </c>
      <c r="E292" s="60" t="s">
        <v>1</v>
      </c>
      <c r="F292" s="14">
        <v>1695</v>
      </c>
      <c r="G292" s="14">
        <v>404.96364199804663</v>
      </c>
      <c r="H292" s="30">
        <v>45750</v>
      </c>
      <c r="I292" s="118">
        <v>465</v>
      </c>
      <c r="J292" s="15">
        <f>IF(M292="",IF(AND(H292&lt;&gt; "",D292&lt;&gt;""),IF(H292&gt;=D292,H292-D292,0),""),"")</f>
        <v>853</v>
      </c>
      <c r="K292" s="20">
        <f>IF(M292="",IF(I292&lt;&gt;"",I292-G292,""),"")</f>
        <v>60.036358001953374</v>
      </c>
      <c r="L292" s="25">
        <f>IF(M292="",IF(K292&lt;&gt;"",IF(G292=0,IF(I292=0,0,9.99),K292/G292),""),"")</f>
        <v>0.14825122992706333</v>
      </c>
      <c r="N292" s="58" t="str">
        <f>TRIM(CONCATENATE(Table1[[#This Row],[Intake]]," ",Table1[[#This Row],[Batch Number]]))</f>
        <v>S-1/OS 118</v>
      </c>
      <c r="O292" s="3" t="str">
        <f>IF(VLOOKUP(Table1[[#This Row],[Intake Batch Combo]],Sheet2!A:B,2,FALSE)="","",VLOOKUP(Table1[[#This Row],[Intake Batch Combo]],Sheet2!A:B,2,FALSE))</f>
        <v>One Source Diagnostics Buy 118</v>
      </c>
      <c r="P292" s="115" t="s">
        <v>2383</v>
      </c>
      <c r="Q292" s="115" t="e">
        <v>#N/A</v>
      </c>
      <c r="R292" s="28"/>
      <c r="S292" s="28"/>
      <c r="T292" s="28"/>
      <c r="U292" s="28"/>
      <c r="V292" s="25"/>
    </row>
    <row r="293" spans="1:22">
      <c r="A293" s="4" t="s">
        <v>1316</v>
      </c>
      <c r="B293" s="15">
        <v>118</v>
      </c>
      <c r="C293" s="64" t="s">
        <v>1584</v>
      </c>
      <c r="D293" s="30">
        <v>44897</v>
      </c>
      <c r="E293" s="60" t="s">
        <v>1</v>
      </c>
      <c r="F293" s="14">
        <v>1695</v>
      </c>
      <c r="G293" s="14">
        <v>404.96364199804663</v>
      </c>
      <c r="H293" s="30">
        <v>45750</v>
      </c>
      <c r="I293" s="120">
        <v>341.00310000000002</v>
      </c>
      <c r="J293" s="15">
        <f>IF(M293="",IF(AND(H293&lt;&gt; "",D293&lt;&gt;""),IF(H293&gt;=D293,H293-D293,0),""),"")</f>
        <v>853</v>
      </c>
      <c r="K293" s="20">
        <f>IF(M293="",IF(I293&lt;&gt;"",I293-G293,""),"")</f>
        <v>-63.960541998046608</v>
      </c>
      <c r="L293" s="25">
        <f>IF(M293="",IF(K293&lt;&gt;"",IF(G293=0,IF(I293=0,0,9.99),K293/G293),""),"")</f>
        <v>-0.15794144304528732</v>
      </c>
      <c r="N293" s="58" t="str">
        <f>TRIM(CONCATENATE(Table1[[#This Row],[Intake]]," ",Table1[[#This Row],[Batch Number]]))</f>
        <v>S-1/OS 118</v>
      </c>
      <c r="O293" s="3" t="str">
        <f>IF(VLOOKUP(Table1[[#This Row],[Intake Batch Combo]],Sheet2!A:B,2,FALSE)="","",VLOOKUP(Table1[[#This Row],[Intake Batch Combo]],Sheet2!A:B,2,FALSE))</f>
        <v>One Source Diagnostics Buy 118</v>
      </c>
      <c r="P293" s="115" t="s">
        <v>2383</v>
      </c>
      <c r="Q293" s="115" t="e">
        <v>#N/A</v>
      </c>
      <c r="R293" s="28"/>
      <c r="S293" s="28"/>
      <c r="T293" s="28"/>
      <c r="U293" s="28"/>
      <c r="V293" s="25"/>
    </row>
    <row r="294" spans="1:22">
      <c r="A294" s="4" t="s">
        <v>1316</v>
      </c>
      <c r="B294" s="15">
        <v>118</v>
      </c>
      <c r="C294" s="64" t="s">
        <v>1797</v>
      </c>
      <c r="D294" s="30">
        <v>44897</v>
      </c>
      <c r="E294" s="60" t="s">
        <v>1</v>
      </c>
      <c r="F294" s="14">
        <v>1695</v>
      </c>
      <c r="G294" s="14">
        <v>404.96364199804663</v>
      </c>
      <c r="H294" s="30">
        <v>45750</v>
      </c>
      <c r="I294" s="118">
        <v>883.5</v>
      </c>
      <c r="J294" s="15">
        <f>IF(M294="",IF(AND(H294&lt;&gt; "",D294&lt;&gt;""),IF(H294&gt;=D294,H294-D294,0),""),"")</f>
        <v>853</v>
      </c>
      <c r="K294" s="20">
        <f>IF(M294="",IF(I294&lt;&gt;"",I294-G294,""),"")</f>
        <v>478.53635800195337</v>
      </c>
      <c r="L294" s="25">
        <f>IF(M294="",IF(K294&lt;&gt;"",IF(G294=0,IF(I294=0,0,9.99),K294/G294),""),"")</f>
        <v>1.1816773368614204</v>
      </c>
      <c r="N294" s="58" t="str">
        <f>TRIM(CONCATENATE(Table1[[#This Row],[Intake]]," ",Table1[[#This Row],[Batch Number]]))</f>
        <v>S-1/OS 118</v>
      </c>
      <c r="O294" s="3" t="str">
        <f>IF(VLOOKUP(Table1[[#This Row],[Intake Batch Combo]],Sheet2!A:B,2,FALSE)="","",VLOOKUP(Table1[[#This Row],[Intake Batch Combo]],Sheet2!A:B,2,FALSE))</f>
        <v>One Source Diagnostics Buy 118</v>
      </c>
      <c r="P294" s="115" t="s">
        <v>2383</v>
      </c>
      <c r="Q294" s="115" t="e">
        <v>#N/A</v>
      </c>
      <c r="R294" s="28"/>
      <c r="S294" s="28"/>
      <c r="T294" s="28"/>
      <c r="U294" s="28"/>
      <c r="V294" s="25"/>
    </row>
    <row r="295" spans="1:22">
      <c r="A295" s="4" t="s">
        <v>1316</v>
      </c>
      <c r="B295" s="38">
        <v>97</v>
      </c>
      <c r="C295" s="15" t="s">
        <v>399</v>
      </c>
      <c r="D295" s="39">
        <v>44631</v>
      </c>
      <c r="E295" s="10" t="s">
        <v>1</v>
      </c>
      <c r="F295" s="36">
        <v>1695</v>
      </c>
      <c r="G295" s="36">
        <v>408.58132852990423</v>
      </c>
      <c r="H295" s="39">
        <v>45750</v>
      </c>
      <c r="I295" s="118">
        <v>216.99690000000001</v>
      </c>
      <c r="J295" s="38">
        <f>IF(M295="",IF(AND(H295&lt;&gt; "",D295&lt;&gt;""),IF(H295&gt;=D295,H295-D295,0),""),"")</f>
        <v>1119</v>
      </c>
      <c r="K295" s="37">
        <f>IF(M295="",IF(I295&lt;&gt;"",I295-G295,""),"")</f>
        <v>-191.58442852990422</v>
      </c>
      <c r="L295" s="31">
        <f>IF(M295="",IF(K295&lt;&gt;"",IF(G295=0,IF(I295=0,0,9.99),K295/G295),""),"")</f>
        <v>-0.46890157516310016</v>
      </c>
      <c r="M295" s="35"/>
      <c r="N295" s="33" t="str">
        <f>TRIM(CONCATENATE(Table1[[#This Row],[Intake]]," ",Table1[[#This Row],[Batch Number]]))</f>
        <v>S-1/OS 97</v>
      </c>
      <c r="O295" s="35" t="str">
        <f>IF(VLOOKUP(Table1[[#This Row],[Intake Batch Combo]],Sheet2!A:B,2,FALSE)="","",VLOOKUP(Table1[[#This Row],[Intake Batch Combo]],Sheet2!A:B,2,FALSE))</f>
        <v>One Source Diagnostics Buy 97.2</v>
      </c>
      <c r="P295" s="116" t="s">
        <v>2384</v>
      </c>
      <c r="Q295" s="116" t="e">
        <v>#N/A</v>
      </c>
      <c r="R295" s="28"/>
      <c r="S295" s="28"/>
      <c r="T295" s="28"/>
      <c r="U295" s="28"/>
      <c r="V295" s="25"/>
    </row>
    <row r="296" spans="1:22">
      <c r="A296" s="4" t="s">
        <v>1316</v>
      </c>
      <c r="B296" s="15">
        <v>116</v>
      </c>
      <c r="C296" s="15"/>
      <c r="D296" s="30">
        <v>45108</v>
      </c>
      <c r="E296" s="10" t="s">
        <v>1</v>
      </c>
      <c r="F296" s="14">
        <v>0</v>
      </c>
      <c r="G296" s="14">
        <v>0</v>
      </c>
      <c r="H296" s="30">
        <v>45747</v>
      </c>
      <c r="I296" s="118">
        <v>-449.98</v>
      </c>
      <c r="J296" s="15">
        <f>IF(M296="",IF(AND(H296&lt;&gt; "",D296&lt;&gt;""),IF(H296&gt;=D296,H296-D296,0),""),"")</f>
        <v>639</v>
      </c>
      <c r="K296" s="20">
        <f>IF(M296="",IF(I296&lt;&gt;"",I296-G296,""),"")</f>
        <v>-449.98</v>
      </c>
      <c r="L296" s="25">
        <f>IF(M296="",IF(K296&lt;&gt;"",IF(G296=0,IF(I296=0,0,9.99),K296/G296),""),"")</f>
        <v>9.99</v>
      </c>
      <c r="N296" s="58" t="str">
        <f>TRIM(CONCATENATE(Table1[[#This Row],[Intake]]," ",Table1[[#This Row],[Batch Number]]))</f>
        <v>S-1/OS 116</v>
      </c>
      <c r="O296" s="3" t="str">
        <f>IF(VLOOKUP(Table1[[#This Row],[Intake Batch Combo]],Sheet2!A:B,2,FALSE)="","",VLOOKUP(Table1[[#This Row],[Intake Batch Combo]],Sheet2!A:B,2,FALSE))</f>
        <v>One Source Diagnostics Buy 116</v>
      </c>
      <c r="P296" s="115" t="e">
        <v>#N/A</v>
      </c>
      <c r="Q296" s="115" t="e">
        <v>#N/A</v>
      </c>
      <c r="R296" s="28"/>
      <c r="S296" s="28"/>
      <c r="T296" s="28"/>
      <c r="U296" s="28"/>
      <c r="V296" s="25"/>
    </row>
    <row r="297" spans="1:22">
      <c r="A297" s="4" t="s">
        <v>2395</v>
      </c>
      <c r="B297" s="15">
        <v>15.1</v>
      </c>
      <c r="C297" s="15"/>
      <c r="D297" s="30">
        <v>45021</v>
      </c>
      <c r="E297" s="10" t="s">
        <v>1</v>
      </c>
      <c r="F297" s="14">
        <v>2300</v>
      </c>
      <c r="G297" s="14">
        <v>432.04350000000113</v>
      </c>
      <c r="H297" s="30">
        <v>45747</v>
      </c>
      <c r="I297" s="118">
        <v>462.024</v>
      </c>
      <c r="J297" s="15">
        <f>IF(M297="",IF(AND(H297&lt;&gt; "",D297&lt;&gt;""),IF(H297&gt;=D297,H297-D297,0),""),"")</f>
        <v>726</v>
      </c>
      <c r="K297" s="20">
        <f>IF(M297="",IF(I297&lt;&gt;"",I297-G297,""),"")</f>
        <v>29.980499999998869</v>
      </c>
      <c r="L297" s="25">
        <f>IF(M297="",IF(K297&lt;&gt;"",IF(G297=0,IF(I297=0,0,9.99),K297/G297),""),"")</f>
        <v>6.9392318134629483E-2</v>
      </c>
      <c r="N297" s="58" t="str">
        <f>TRIM(CONCATENATE(Table1[[#This Row],[Intake]]," ",Table1[[#This Row],[Batch Number]]))</f>
        <v>S-1/SCI 15.1</v>
      </c>
      <c r="O297" s="3" t="str">
        <f>IF(VLOOKUP(Table1[[#This Row],[Intake Batch Combo]],Sheet2!A:B,2,FALSE)="","",VLOOKUP(Table1[[#This Row],[Intake Batch Combo]],Sheet2!A:B,2,FALSE))</f>
        <v>SoCal Imaging Batch 15.1</v>
      </c>
      <c r="P297" s="115" t="e">
        <v>#N/A</v>
      </c>
      <c r="Q297" s="115" t="e">
        <v>#N/A</v>
      </c>
      <c r="R297" s="28"/>
      <c r="S297" s="28"/>
      <c r="T297" s="28"/>
      <c r="U297" s="28"/>
      <c r="V297" s="25"/>
    </row>
    <row r="298" spans="1:22">
      <c r="A298" s="4" t="s">
        <v>1316</v>
      </c>
      <c r="B298" s="15">
        <v>154</v>
      </c>
      <c r="C298" s="15" t="s">
        <v>2323</v>
      </c>
      <c r="D298" s="30">
        <v>45359</v>
      </c>
      <c r="E298" s="10" t="s">
        <v>1</v>
      </c>
      <c r="F298" s="14">
        <v>300</v>
      </c>
      <c r="G298" s="14">
        <v>0</v>
      </c>
      <c r="H298" s="30">
        <v>45742</v>
      </c>
      <c r="I298" s="118">
        <v>232.5</v>
      </c>
      <c r="J298" s="15">
        <f>IF(M298="",IF(AND(H298&lt;&gt; "",D298&lt;&gt;""),IF(H298&gt;=D298,H298-D298,0),""),"")</f>
        <v>383</v>
      </c>
      <c r="K298" s="20">
        <f>IF(M298="",IF(I298&lt;&gt;"",I298-G298,""),"")</f>
        <v>232.5</v>
      </c>
      <c r="L298" s="25">
        <f>IF(M298="",IF(K298&lt;&gt;"",IF(G298=0,IF(I298=0,0,9.99),K298/G298),""),"")</f>
        <v>9.99</v>
      </c>
      <c r="N298" s="58" t="str">
        <f>TRIM(CONCATENATE(Table1[[#This Row],[Intake]]," ",Table1[[#This Row],[Batch Number]]))</f>
        <v>S-1/OS 154</v>
      </c>
      <c r="O298" s="3" t="str">
        <f>IF(VLOOKUP(Table1[[#This Row],[Intake Batch Combo]],Sheet2!A:B,2,FALSE)="","",VLOOKUP(Table1[[#This Row],[Intake Batch Combo]],Sheet2!A:B,2,FALSE))</f>
        <v>One Source Diagnostics Batch 154</v>
      </c>
      <c r="P298" s="115" t="s">
        <v>2379</v>
      </c>
      <c r="Q298" s="115" t="e">
        <v>#N/A</v>
      </c>
      <c r="R298" s="28"/>
      <c r="S298" s="28"/>
      <c r="T298" s="28"/>
      <c r="U298" s="28"/>
      <c r="V298" s="25"/>
    </row>
    <row r="299" spans="1:22">
      <c r="A299" s="4" t="s">
        <v>1316</v>
      </c>
      <c r="B299" s="15">
        <v>154</v>
      </c>
      <c r="C299" s="15" t="s">
        <v>2323</v>
      </c>
      <c r="D299" s="30">
        <v>45359</v>
      </c>
      <c r="E299" s="10" t="s">
        <v>1</v>
      </c>
      <c r="F299" s="14">
        <v>300</v>
      </c>
      <c r="G299" s="14">
        <v>0</v>
      </c>
      <c r="H299" s="30">
        <v>45742</v>
      </c>
      <c r="I299" s="120">
        <v>232.5</v>
      </c>
      <c r="J299" s="15">
        <f>IF(M299="",IF(AND(H299&lt;&gt; "",D299&lt;&gt;""),IF(H299&gt;=D299,H299-D299,0),""),"")</f>
        <v>383</v>
      </c>
      <c r="K299" s="20">
        <f>IF(M299="",IF(I299&lt;&gt;"",I299-G299,""),"")</f>
        <v>232.5</v>
      </c>
      <c r="L299" s="25">
        <f>IF(M299="",IF(K299&lt;&gt;"",IF(G299=0,IF(I299=0,0,9.99),K299/G299),""),"")</f>
        <v>9.99</v>
      </c>
      <c r="N299" s="58" t="str">
        <f>TRIM(CONCATENATE(Table1[[#This Row],[Intake]]," ",Table1[[#This Row],[Batch Number]]))</f>
        <v>S-1/OS 154</v>
      </c>
      <c r="O299" s="3" t="str">
        <f>IF(VLOOKUP(Table1[[#This Row],[Intake Batch Combo]],Sheet2!A:B,2,FALSE)="","",VLOOKUP(Table1[[#This Row],[Intake Batch Combo]],Sheet2!A:B,2,FALSE))</f>
        <v>One Source Diagnostics Batch 154</v>
      </c>
      <c r="P299" s="115" t="s">
        <v>2379</v>
      </c>
      <c r="Q299" s="115" t="e">
        <v>#N/A</v>
      </c>
      <c r="R299" s="28"/>
      <c r="S299" s="28"/>
      <c r="T299" s="28"/>
      <c r="U299" s="28"/>
      <c r="V299" s="25"/>
    </row>
    <row r="300" spans="1:22">
      <c r="A300" s="4" t="s">
        <v>1316</v>
      </c>
      <c r="B300" s="15">
        <v>154</v>
      </c>
      <c r="C300" s="107" t="s">
        <v>2343</v>
      </c>
      <c r="D300" s="30">
        <v>45359</v>
      </c>
      <c r="E300" s="10" t="s">
        <v>1</v>
      </c>
      <c r="F300" s="14">
        <v>1695</v>
      </c>
      <c r="G300" s="14">
        <v>375.57</v>
      </c>
      <c r="H300" s="30">
        <v>45742</v>
      </c>
      <c r="I300" s="120">
        <v>372</v>
      </c>
      <c r="J300" s="15">
        <f>IF(M300="",IF(AND(H300&lt;&gt; "",D300&lt;&gt;""),IF(H300&gt;=D300,H300-D300,0),""),"")</f>
        <v>383</v>
      </c>
      <c r="K300" s="20">
        <f>IF(M300="",IF(I300&lt;&gt;"",I300-G300,""),"")</f>
        <v>-3.5699999999999932</v>
      </c>
      <c r="L300" s="25">
        <f>IF(M300="",IF(K300&lt;&gt;"",IF(G300=0,IF(I300=0,0,9.99),K300/G300),""),"")</f>
        <v>-9.5055515616263107E-3</v>
      </c>
      <c r="N300" s="58" t="str">
        <f>TRIM(CONCATENATE(Table1[[#This Row],[Intake]]," ",Table1[[#This Row],[Batch Number]]))</f>
        <v>S-1/OS 154</v>
      </c>
      <c r="O300" s="3" t="str">
        <f>IF(VLOOKUP(Table1[[#This Row],[Intake Batch Combo]],Sheet2!A:B,2,FALSE)="","",VLOOKUP(Table1[[#This Row],[Intake Batch Combo]],Sheet2!A:B,2,FALSE))</f>
        <v>One Source Diagnostics Batch 154</v>
      </c>
      <c r="P300" s="115" t="s">
        <v>2379</v>
      </c>
      <c r="Q300" s="115" t="e">
        <v>#N/A</v>
      </c>
      <c r="R300" s="28"/>
      <c r="S300" s="28"/>
      <c r="T300" s="28"/>
      <c r="U300" s="28"/>
      <c r="V300" s="25"/>
    </row>
    <row r="301" spans="1:22">
      <c r="A301" s="4" t="s">
        <v>1316</v>
      </c>
      <c r="B301" s="15">
        <v>154</v>
      </c>
      <c r="C301" s="107" t="s">
        <v>2343</v>
      </c>
      <c r="D301" s="30">
        <v>45359</v>
      </c>
      <c r="E301" s="10" t="s">
        <v>1</v>
      </c>
      <c r="F301" s="14">
        <v>1695</v>
      </c>
      <c r="G301" s="14">
        <v>375.57</v>
      </c>
      <c r="H301" s="30">
        <v>45742</v>
      </c>
      <c r="I301" s="118">
        <v>372</v>
      </c>
      <c r="J301" s="15">
        <f>IF(M301="",IF(AND(H301&lt;&gt; "",D301&lt;&gt;""),IF(H301&gt;=D301,H301-D301,0),""),"")</f>
        <v>383</v>
      </c>
      <c r="K301" s="20">
        <f>IF(M301="",IF(I301&lt;&gt;"",I301-G301,""),"")</f>
        <v>-3.5699999999999932</v>
      </c>
      <c r="L301" s="25">
        <f>IF(M301="",IF(K301&lt;&gt;"",IF(G301=0,IF(I301=0,0,9.99),K301/G301),""),"")</f>
        <v>-9.5055515616263107E-3</v>
      </c>
      <c r="N301" s="58" t="str">
        <f>TRIM(CONCATENATE(Table1[[#This Row],[Intake]]," ",Table1[[#This Row],[Batch Number]]))</f>
        <v>S-1/OS 154</v>
      </c>
      <c r="O301" s="3" t="str">
        <f>IF(VLOOKUP(Table1[[#This Row],[Intake Batch Combo]],Sheet2!A:B,2,FALSE)="","",VLOOKUP(Table1[[#This Row],[Intake Batch Combo]],Sheet2!A:B,2,FALSE))</f>
        <v>One Source Diagnostics Batch 154</v>
      </c>
      <c r="P301" s="115" t="s">
        <v>2379</v>
      </c>
      <c r="Q301" s="115" t="e">
        <v>#N/A</v>
      </c>
      <c r="R301" s="28"/>
      <c r="S301" s="28"/>
      <c r="T301" s="28"/>
      <c r="U301" s="28"/>
      <c r="V301" s="25"/>
    </row>
    <row r="302" spans="1:22">
      <c r="A302" s="4" t="s">
        <v>1316</v>
      </c>
      <c r="B302" s="15">
        <v>154</v>
      </c>
      <c r="C302" s="107" t="s">
        <v>2167</v>
      </c>
      <c r="D302" s="30">
        <v>45359</v>
      </c>
      <c r="E302" s="10" t="s">
        <v>1</v>
      </c>
      <c r="F302" s="14">
        <v>1695</v>
      </c>
      <c r="G302" s="14">
        <v>375.57</v>
      </c>
      <c r="H302" s="30">
        <v>45742</v>
      </c>
      <c r="I302" s="118">
        <v>620.0030999999999</v>
      </c>
      <c r="J302" s="15">
        <f>IF(M302="",IF(AND(H302&lt;&gt; "",D302&lt;&gt;""),IF(H302&gt;=D302,H302-D302,0),""),"")</f>
        <v>383</v>
      </c>
      <c r="K302" s="20">
        <f>IF(M302="",IF(I302&lt;&gt;"",I302-G302,""),"")</f>
        <v>244.43309999999991</v>
      </c>
      <c r="L302" s="25">
        <f>IF(M302="",IF(K302&lt;&gt;"",IF(G302=0,IF(I302=0,0,9.99),K302/G302),""),"")</f>
        <v>0.65083233485102621</v>
      </c>
      <c r="N302" s="58" t="str">
        <f>TRIM(CONCATENATE(Table1[[#This Row],[Intake]]," ",Table1[[#This Row],[Batch Number]]))</f>
        <v>S-1/OS 154</v>
      </c>
      <c r="O302" s="3" t="str">
        <f>IF(VLOOKUP(Table1[[#This Row],[Intake Batch Combo]],Sheet2!A:B,2,FALSE)="","",VLOOKUP(Table1[[#This Row],[Intake Batch Combo]],Sheet2!A:B,2,FALSE))</f>
        <v>One Source Diagnostics Batch 154</v>
      </c>
      <c r="P302" s="115" t="s">
        <v>2379</v>
      </c>
      <c r="Q302" s="115" t="e">
        <v>#N/A</v>
      </c>
      <c r="R302" s="28"/>
      <c r="S302" s="28"/>
      <c r="T302" s="28"/>
      <c r="U302" s="28"/>
      <c r="V302" s="25"/>
    </row>
    <row r="303" spans="1:22">
      <c r="A303" s="4" t="s">
        <v>1316</v>
      </c>
      <c r="B303" s="15">
        <v>154</v>
      </c>
      <c r="C303" s="107" t="s">
        <v>2167</v>
      </c>
      <c r="D303" s="30">
        <v>45359</v>
      </c>
      <c r="E303" s="10" t="s">
        <v>1</v>
      </c>
      <c r="F303" s="14">
        <v>1695</v>
      </c>
      <c r="G303" s="14">
        <v>375.57</v>
      </c>
      <c r="H303" s="30">
        <v>45742</v>
      </c>
      <c r="I303" s="118">
        <v>620.0030999999999</v>
      </c>
      <c r="J303" s="15">
        <f>IF(M303="",IF(AND(H303&lt;&gt; "",D303&lt;&gt;""),IF(H303&gt;=D303,H303-D303,0),""),"")</f>
        <v>383</v>
      </c>
      <c r="K303" s="20">
        <f>IF(M303="",IF(I303&lt;&gt;"",I303-G303,""),"")</f>
        <v>244.43309999999991</v>
      </c>
      <c r="L303" s="25">
        <f>IF(M303="",IF(K303&lt;&gt;"",IF(G303=0,IF(I303=0,0,9.99),K303/G303),""),"")</f>
        <v>0.65083233485102621</v>
      </c>
      <c r="N303" s="58" t="str">
        <f>TRIM(CONCATENATE(Table1[[#This Row],[Intake]]," ",Table1[[#This Row],[Batch Number]]))</f>
        <v>S-1/OS 154</v>
      </c>
      <c r="O303" s="3" t="str">
        <f>IF(VLOOKUP(Table1[[#This Row],[Intake Batch Combo]],Sheet2!A:B,2,FALSE)="","",VLOOKUP(Table1[[#This Row],[Intake Batch Combo]],Sheet2!A:B,2,FALSE))</f>
        <v>One Source Diagnostics Batch 154</v>
      </c>
      <c r="P303" s="115" t="s">
        <v>2379</v>
      </c>
      <c r="Q303" s="115" t="e">
        <v>#N/A</v>
      </c>
      <c r="R303" s="28"/>
      <c r="S303" s="28"/>
      <c r="T303" s="28"/>
      <c r="U303" s="28"/>
      <c r="V303" s="25"/>
    </row>
    <row r="304" spans="1:22">
      <c r="A304" s="4" t="s">
        <v>1316</v>
      </c>
      <c r="B304" s="15">
        <v>154</v>
      </c>
      <c r="C304" s="107" t="s">
        <v>2167</v>
      </c>
      <c r="D304" s="30">
        <v>45359</v>
      </c>
      <c r="E304" s="10" t="s">
        <v>1</v>
      </c>
      <c r="F304" s="14">
        <v>1695</v>
      </c>
      <c r="G304" s="14">
        <v>375.57</v>
      </c>
      <c r="H304" s="30">
        <v>45742</v>
      </c>
      <c r="I304" s="118">
        <v>620.0030999999999</v>
      </c>
      <c r="J304" s="15">
        <f>IF(M304="",IF(AND(H304&lt;&gt; "",D304&lt;&gt;""),IF(H304&gt;=D304,H304-D304,0),""),"")</f>
        <v>383</v>
      </c>
      <c r="K304" s="20">
        <f>IF(M304="",IF(I304&lt;&gt;"",I304-G304,""),"")</f>
        <v>244.43309999999991</v>
      </c>
      <c r="L304" s="25">
        <f>IF(M304="",IF(K304&lt;&gt;"",IF(G304=0,IF(I304=0,0,9.99),K304/G304),""),"")</f>
        <v>0.65083233485102621</v>
      </c>
      <c r="N304" s="58" t="str">
        <f>TRIM(CONCATENATE(Table1[[#This Row],[Intake]]," ",Table1[[#This Row],[Batch Number]]))</f>
        <v>S-1/OS 154</v>
      </c>
      <c r="O304" s="3" t="str">
        <f>IF(VLOOKUP(Table1[[#This Row],[Intake Batch Combo]],Sheet2!A:B,2,FALSE)="","",VLOOKUP(Table1[[#This Row],[Intake Batch Combo]],Sheet2!A:B,2,FALSE))</f>
        <v>One Source Diagnostics Batch 154</v>
      </c>
      <c r="P304" s="115" t="s">
        <v>2379</v>
      </c>
      <c r="Q304" s="115" t="e">
        <v>#N/A</v>
      </c>
      <c r="R304" s="28"/>
      <c r="S304" s="28"/>
      <c r="T304" s="28"/>
      <c r="U304" s="28"/>
      <c r="V304" s="25"/>
    </row>
    <row r="305" spans="1:22">
      <c r="A305" s="4" t="s">
        <v>1316</v>
      </c>
      <c r="B305" s="15">
        <v>154</v>
      </c>
      <c r="C305" s="107" t="s">
        <v>2181</v>
      </c>
      <c r="D305" s="30">
        <v>45359</v>
      </c>
      <c r="E305" s="10" t="s">
        <v>1</v>
      </c>
      <c r="F305" s="14">
        <v>1695</v>
      </c>
      <c r="G305" s="14">
        <v>375.57</v>
      </c>
      <c r="H305" s="30">
        <v>45742</v>
      </c>
      <c r="I305" s="118">
        <v>294.50310000000002</v>
      </c>
      <c r="J305" s="15">
        <f>IF(M305="",IF(AND(H305&lt;&gt; "",D305&lt;&gt;""),IF(H305&gt;=D305,H305-D305,0),""),"")</f>
        <v>383</v>
      </c>
      <c r="K305" s="20">
        <f>IF(M305="",IF(I305&lt;&gt;"",I305-G305,""),"")</f>
        <v>-81.066899999999976</v>
      </c>
      <c r="L305" s="25">
        <f>IF(M305="",IF(K305&lt;&gt;"",IF(G305=0,IF(I305=0,0,9.99),K305/G305),""),"")</f>
        <v>-0.21585030753255047</v>
      </c>
      <c r="N305" s="58" t="str">
        <f>TRIM(CONCATENATE(Table1[[#This Row],[Intake]]," ",Table1[[#This Row],[Batch Number]]))</f>
        <v>S-1/OS 154</v>
      </c>
      <c r="O305" s="3" t="str">
        <f>IF(VLOOKUP(Table1[[#This Row],[Intake Batch Combo]],Sheet2!A:B,2,FALSE)="","",VLOOKUP(Table1[[#This Row],[Intake Batch Combo]],Sheet2!A:B,2,FALSE))</f>
        <v>One Source Diagnostics Batch 154</v>
      </c>
      <c r="P305" s="115" t="s">
        <v>2379</v>
      </c>
      <c r="Q305" s="115" t="e">
        <v>#N/A</v>
      </c>
      <c r="R305" s="28"/>
      <c r="S305" s="28"/>
      <c r="T305" s="28"/>
      <c r="U305" s="28"/>
      <c r="V305" s="25"/>
    </row>
    <row r="306" spans="1:22">
      <c r="A306" s="4" t="s">
        <v>1316</v>
      </c>
      <c r="B306" s="15">
        <v>154</v>
      </c>
      <c r="C306" s="107" t="s">
        <v>2181</v>
      </c>
      <c r="D306" s="30">
        <v>45359</v>
      </c>
      <c r="E306" s="10" t="s">
        <v>1</v>
      </c>
      <c r="F306" s="14">
        <v>1695</v>
      </c>
      <c r="G306" s="14">
        <v>375.57</v>
      </c>
      <c r="H306" s="30">
        <v>45742</v>
      </c>
      <c r="I306" s="120">
        <v>294.50310000000002</v>
      </c>
      <c r="J306" s="15">
        <f>IF(M306="",IF(AND(H306&lt;&gt; "",D306&lt;&gt;""),IF(H306&gt;=D306,H306-D306,0),""),"")</f>
        <v>383</v>
      </c>
      <c r="K306" s="20">
        <f>IF(M306="",IF(I306&lt;&gt;"",I306-G306,""),"")</f>
        <v>-81.066899999999976</v>
      </c>
      <c r="L306" s="25">
        <f>IF(M306="",IF(K306&lt;&gt;"",IF(G306=0,IF(I306=0,0,9.99),K306/G306),""),"")</f>
        <v>-0.21585030753255047</v>
      </c>
      <c r="N306" s="58" t="str">
        <f>TRIM(CONCATENATE(Table1[[#This Row],[Intake]]," ",Table1[[#This Row],[Batch Number]]))</f>
        <v>S-1/OS 154</v>
      </c>
      <c r="O306" s="3" t="str">
        <f>IF(VLOOKUP(Table1[[#This Row],[Intake Batch Combo]],Sheet2!A:B,2,FALSE)="","",VLOOKUP(Table1[[#This Row],[Intake Batch Combo]],Sheet2!A:B,2,FALSE))</f>
        <v>One Source Diagnostics Batch 154</v>
      </c>
      <c r="P306" s="115" t="s">
        <v>2379</v>
      </c>
      <c r="Q306" s="115" t="e">
        <v>#N/A</v>
      </c>
      <c r="R306" s="28"/>
      <c r="S306" s="28"/>
      <c r="T306" s="28"/>
      <c r="U306" s="28"/>
      <c r="V306" s="25"/>
    </row>
    <row r="307" spans="1:22">
      <c r="A307" s="4" t="s">
        <v>1316</v>
      </c>
      <c r="B307" s="15">
        <v>154</v>
      </c>
      <c r="C307" s="107" t="s">
        <v>2181</v>
      </c>
      <c r="D307" s="30">
        <v>45359</v>
      </c>
      <c r="E307" s="10" t="s">
        <v>1</v>
      </c>
      <c r="F307" s="14">
        <v>1695</v>
      </c>
      <c r="G307" s="14">
        <v>375.57</v>
      </c>
      <c r="H307" s="30">
        <v>45742</v>
      </c>
      <c r="I307" s="118">
        <v>294.50310000000002</v>
      </c>
      <c r="J307" s="15">
        <f>IF(M307="",IF(AND(H307&lt;&gt; "",D307&lt;&gt;""),IF(H307&gt;=D307,H307-D307,0),""),"")</f>
        <v>383</v>
      </c>
      <c r="K307" s="20">
        <f>IF(M307="",IF(I307&lt;&gt;"",I307-G307,""),"")</f>
        <v>-81.066899999999976</v>
      </c>
      <c r="L307" s="25">
        <f>IF(M307="",IF(K307&lt;&gt;"",IF(G307=0,IF(I307=0,0,9.99),K307/G307),""),"")</f>
        <v>-0.21585030753255047</v>
      </c>
      <c r="N307" s="58" t="str">
        <f>TRIM(CONCATENATE(Table1[[#This Row],[Intake]]," ",Table1[[#This Row],[Batch Number]]))</f>
        <v>S-1/OS 154</v>
      </c>
      <c r="O307" s="3" t="str">
        <f>IF(VLOOKUP(Table1[[#This Row],[Intake Batch Combo]],Sheet2!A:B,2,FALSE)="","",VLOOKUP(Table1[[#This Row],[Intake Batch Combo]],Sheet2!A:B,2,FALSE))</f>
        <v>One Source Diagnostics Batch 154</v>
      </c>
      <c r="P307" s="115" t="s">
        <v>2379</v>
      </c>
      <c r="Q307" s="115" t="e">
        <v>#N/A</v>
      </c>
      <c r="R307" s="28"/>
      <c r="S307" s="28"/>
      <c r="T307" s="28"/>
      <c r="U307" s="28"/>
      <c r="V307" s="25"/>
    </row>
    <row r="308" spans="1:22">
      <c r="A308" s="4" t="s">
        <v>1316</v>
      </c>
      <c r="B308" s="38">
        <v>97</v>
      </c>
      <c r="C308" s="15" t="s">
        <v>419</v>
      </c>
      <c r="D308" s="39">
        <v>44631</v>
      </c>
      <c r="E308" s="10" t="s">
        <v>1</v>
      </c>
      <c r="F308" s="36">
        <v>1695</v>
      </c>
      <c r="G308" s="36">
        <v>408.58132852990423</v>
      </c>
      <c r="H308" s="39">
        <v>45742</v>
      </c>
      <c r="I308" s="118">
        <v>725.4</v>
      </c>
      <c r="J308" s="38">
        <f>IF(M308="",IF(AND(H308&lt;&gt; "",D308&lt;&gt;""),IF(H308&gt;=D308,H308-D308,0),""),"")</f>
        <v>1111</v>
      </c>
      <c r="K308" s="37">
        <f>IF(M308="",IF(I308&lt;&gt;"",I308-G308,""),"")</f>
        <v>316.81867147009575</v>
      </c>
      <c r="L308" s="31">
        <f>IF(M308="",IF(K308&lt;&gt;"",IF(G308=0,IF(I308=0,0,9.99),K308/G308),""),"")</f>
        <v>0.77541152604800845</v>
      </c>
      <c r="M308" s="35"/>
      <c r="N308" s="33" t="str">
        <f>TRIM(CONCATENATE(Table1[[#This Row],[Intake]]," ",Table1[[#This Row],[Batch Number]]))</f>
        <v>S-1/OS 97</v>
      </c>
      <c r="O308" s="35" t="str">
        <f>IF(VLOOKUP(Table1[[#This Row],[Intake Batch Combo]],Sheet2!A:B,2,FALSE)="","",VLOOKUP(Table1[[#This Row],[Intake Batch Combo]],Sheet2!A:B,2,FALSE))</f>
        <v>One Source Diagnostics Buy 97.2</v>
      </c>
      <c r="P308" s="116" t="s">
        <v>2384</v>
      </c>
      <c r="Q308" s="116" t="e">
        <v>#N/A</v>
      </c>
      <c r="R308" s="28"/>
      <c r="S308" s="28"/>
      <c r="T308" s="28"/>
      <c r="U308" s="28"/>
      <c r="V308" s="25"/>
    </row>
    <row r="309" spans="1:22">
      <c r="A309" s="4" t="s">
        <v>1316</v>
      </c>
      <c r="B309" s="38">
        <v>97</v>
      </c>
      <c r="C309" s="15" t="s">
        <v>419</v>
      </c>
      <c r="D309" s="39">
        <v>44631</v>
      </c>
      <c r="E309" s="10" t="s">
        <v>1</v>
      </c>
      <c r="F309" s="36">
        <v>1695</v>
      </c>
      <c r="G309" s="36">
        <v>408.58132852990423</v>
      </c>
      <c r="H309" s="39">
        <v>45742</v>
      </c>
      <c r="I309" s="118">
        <v>725.4</v>
      </c>
      <c r="J309" s="38">
        <f>IF(M309="",IF(AND(H309&lt;&gt; "",D309&lt;&gt;""),IF(H309&gt;=D309,H309-D309,0),""),"")</f>
        <v>1111</v>
      </c>
      <c r="K309" s="37">
        <f>IF(M309="",IF(I309&lt;&gt;"",I309-G309,""),"")</f>
        <v>316.81867147009575</v>
      </c>
      <c r="L309" s="31">
        <f>IF(M309="",IF(K309&lt;&gt;"",IF(G309=0,IF(I309=0,0,9.99),K309/G309),""),"")</f>
        <v>0.77541152604800845</v>
      </c>
      <c r="M309" s="35"/>
      <c r="N309" s="33" t="str">
        <f>TRIM(CONCATENATE(Table1[[#This Row],[Intake]]," ",Table1[[#This Row],[Batch Number]]))</f>
        <v>S-1/OS 97</v>
      </c>
      <c r="O309" s="35" t="str">
        <f>IF(VLOOKUP(Table1[[#This Row],[Intake Batch Combo]],Sheet2!A:B,2,FALSE)="","",VLOOKUP(Table1[[#This Row],[Intake Batch Combo]],Sheet2!A:B,2,FALSE))</f>
        <v>One Source Diagnostics Buy 97.2</v>
      </c>
      <c r="P309" s="116" t="s">
        <v>2384</v>
      </c>
      <c r="Q309" s="116" t="e">
        <v>#N/A</v>
      </c>
      <c r="R309" s="28"/>
      <c r="S309" s="28"/>
      <c r="T309" s="28"/>
      <c r="U309" s="28"/>
      <c r="V309" s="25"/>
    </row>
    <row r="310" spans="1:22">
      <c r="A310" s="4" t="s">
        <v>1316</v>
      </c>
      <c r="B310" s="15">
        <v>154</v>
      </c>
      <c r="C310" s="15" t="s">
        <v>2323</v>
      </c>
      <c r="D310" s="30">
        <v>45359</v>
      </c>
      <c r="E310" s="10" t="s">
        <v>1</v>
      </c>
      <c r="F310" s="14">
        <v>1695</v>
      </c>
      <c r="G310" s="14">
        <v>477.48750000000001</v>
      </c>
      <c r="H310" s="30">
        <v>45742</v>
      </c>
      <c r="I310" s="118">
        <v>232.5</v>
      </c>
      <c r="J310" s="15">
        <f>IF(M310="",IF(AND(H310&lt;&gt; "",D310&lt;&gt;""),IF(H310&gt;=D310,H310-D310,0),""),"")</f>
        <v>383</v>
      </c>
      <c r="K310" s="20">
        <f>IF(M310="",IF(I310&lt;&gt;"",I310-G310,""),"")</f>
        <v>-244.98750000000001</v>
      </c>
      <c r="L310" s="25">
        <f>IF(M310="",IF(K310&lt;&gt;"",IF(G310=0,IF(I310=0,0,9.99),K310/G310),""),"")</f>
        <v>-0.51307625854079952</v>
      </c>
      <c r="N310" s="58" t="str">
        <f>TRIM(CONCATENATE(Table1[[#This Row],[Intake]]," ",Table1[[#This Row],[Batch Number]]))</f>
        <v>S-1/OS 154</v>
      </c>
      <c r="O310" s="3" t="str">
        <f>IF(VLOOKUP(Table1[[#This Row],[Intake Batch Combo]],Sheet2!A:B,2,FALSE)="","",VLOOKUP(Table1[[#This Row],[Intake Batch Combo]],Sheet2!A:B,2,FALSE))</f>
        <v>One Source Diagnostics Batch 154</v>
      </c>
      <c r="P310" s="115" t="s">
        <v>2379</v>
      </c>
      <c r="Q310" s="115" t="e">
        <v>#N/A</v>
      </c>
      <c r="R310" s="28"/>
      <c r="S310" s="28"/>
      <c r="T310" s="28"/>
      <c r="U310" s="28"/>
      <c r="V310" s="25"/>
    </row>
    <row r="311" spans="1:22">
      <c r="A311" s="4" t="s">
        <v>2395</v>
      </c>
      <c r="B311" s="15">
        <v>15.2</v>
      </c>
      <c r="C311" s="15"/>
      <c r="D311" s="30">
        <v>45021</v>
      </c>
      <c r="E311" s="10" t="s">
        <v>1</v>
      </c>
      <c r="F311" s="14">
        <v>2300</v>
      </c>
      <c r="G311" s="14">
        <v>432.04350000000113</v>
      </c>
      <c r="H311" s="30">
        <v>45740</v>
      </c>
      <c r="I311" s="118">
        <v>483.6</v>
      </c>
      <c r="J311" s="15">
        <f>IF(M311="",IF(AND(H311&lt;&gt; "",D311&lt;&gt;""),IF(H311&gt;=D311,H311-D311,0),""),"")</f>
        <v>719</v>
      </c>
      <c r="K311" s="20">
        <f>IF(M311="",IF(I311&lt;&gt;"",I311-G311,""),"")</f>
        <v>51.556499999998891</v>
      </c>
      <c r="L311" s="25">
        <f>IF(M311="",IF(K311&lt;&gt;"",IF(G311=0,IF(I311=0,0,9.99),K311/G311),""),"")</f>
        <v>0.11933173395734169</v>
      </c>
      <c r="N311" s="58" t="str">
        <f>TRIM(CONCATENATE(Table1[[#This Row],[Intake]]," ",Table1[[#This Row],[Batch Number]]))</f>
        <v>S-1/SCI 15.2</v>
      </c>
      <c r="O311" s="3" t="str">
        <f>IF(VLOOKUP(Table1[[#This Row],[Intake Batch Combo]],Sheet2!A:B,2,FALSE)="","",VLOOKUP(Table1[[#This Row],[Intake Batch Combo]],Sheet2!A:B,2,FALSE))</f>
        <v>SoCal Imaging Batch 15.2</v>
      </c>
      <c r="P311" s="115" t="e">
        <v>#N/A</v>
      </c>
      <c r="Q311" s="115" t="e">
        <v>#N/A</v>
      </c>
      <c r="R311" s="28"/>
      <c r="S311" s="28"/>
      <c r="T311" s="28"/>
      <c r="U311" s="28"/>
      <c r="V311" s="25"/>
    </row>
    <row r="312" spans="1:22">
      <c r="A312" s="4" t="s">
        <v>2395</v>
      </c>
      <c r="B312" s="15">
        <v>15.2</v>
      </c>
      <c r="C312" s="15"/>
      <c r="D312" s="30">
        <v>45021</v>
      </c>
      <c r="E312" s="10" t="s">
        <v>1</v>
      </c>
      <c r="F312" s="14">
        <v>2300</v>
      </c>
      <c r="G312" s="14">
        <v>432.04350000000113</v>
      </c>
      <c r="H312" s="30">
        <v>45740</v>
      </c>
      <c r="I312" s="118">
        <v>780.83730000000003</v>
      </c>
      <c r="J312" s="15">
        <f>IF(M312="",IF(AND(H312&lt;&gt; "",D312&lt;&gt;""),IF(H312&gt;=D312,H312-D312,0),""),"")</f>
        <v>719</v>
      </c>
      <c r="K312" s="20">
        <f>IF(M312="",IF(I312&lt;&gt;"",I312-G312,""),"")</f>
        <v>348.7937999999989</v>
      </c>
      <c r="L312" s="25">
        <f>IF(M312="",IF(K312&lt;&gt;"",IF(G312=0,IF(I312=0,0,9.99),K312/G312),""),"")</f>
        <v>0.80731176374600699</v>
      </c>
      <c r="N312" s="58" t="str">
        <f>TRIM(CONCATENATE(Table1[[#This Row],[Intake]]," ",Table1[[#This Row],[Batch Number]]))</f>
        <v>S-1/SCI 15.2</v>
      </c>
      <c r="O312" s="3" t="str">
        <f>IF(VLOOKUP(Table1[[#This Row],[Intake Batch Combo]],Sheet2!A:B,2,FALSE)="","",VLOOKUP(Table1[[#This Row],[Intake Batch Combo]],Sheet2!A:B,2,FALSE))</f>
        <v>SoCal Imaging Batch 15.2</v>
      </c>
      <c r="P312" s="115" t="e">
        <v>#N/A</v>
      </c>
      <c r="Q312" s="115" t="e">
        <v>#N/A</v>
      </c>
      <c r="R312" s="28"/>
      <c r="S312" s="28"/>
      <c r="T312" s="28"/>
      <c r="U312" s="28"/>
      <c r="V312" s="25"/>
    </row>
    <row r="313" spans="1:22">
      <c r="A313" s="4" t="s">
        <v>1312</v>
      </c>
      <c r="B313" s="15">
        <v>8</v>
      </c>
      <c r="C313" s="15" t="s">
        <v>1908</v>
      </c>
      <c r="D313" s="30">
        <v>45195</v>
      </c>
      <c r="E313" s="10" t="s">
        <v>0</v>
      </c>
      <c r="F313" s="14">
        <v>15465</v>
      </c>
      <c r="G313" s="14">
        <v>3474.9855000000002</v>
      </c>
      <c r="H313" s="30">
        <v>45740</v>
      </c>
      <c r="I313" s="118">
        <v>4969.7612052133254</v>
      </c>
      <c r="J313" s="15">
        <f>IF(M313="",IF(AND(H313&lt;&gt; "",D313&lt;&gt;""),IF(H313&gt;=D313,H313-D313,0),""),"")</f>
        <v>545</v>
      </c>
      <c r="K313" s="20">
        <f>IF(M313="",IF(I313&lt;&gt;"",I313-G313,""),"")</f>
        <v>1494.7757052133252</v>
      </c>
      <c r="L313" s="25">
        <f>IF(M313="",IF(K313&lt;&gt;"",IF(G313=0,IF(I313=0,0,9.99),K313/G313),""),"")</f>
        <v>0.4301530769591197</v>
      </c>
      <c r="N313" s="58" t="str">
        <f>TRIM(CONCATENATE(Table1[[#This Row],[Intake]]," ",Table1[[#This Row],[Batch Number]]))</f>
        <v>S-1/MF 8</v>
      </c>
      <c r="O313" s="3" t="str">
        <f>IF(VLOOKUP(Table1[[#This Row],[Intake Batch Combo]],Sheet2!A:B,2,FALSE)="","",VLOOKUP(Table1[[#This Row],[Intake Batch Combo]],Sheet2!A:B,2,FALSE))</f>
        <v>Michigan First Rehab Batch 08</v>
      </c>
      <c r="P313" s="115" t="s">
        <v>2380</v>
      </c>
      <c r="Q313" s="115" t="e">
        <v>#N/A</v>
      </c>
      <c r="R313" s="28"/>
      <c r="S313" s="28"/>
      <c r="T313" s="28"/>
      <c r="U313" s="28"/>
      <c r="V313" s="25"/>
    </row>
    <row r="314" spans="1:22">
      <c r="A314" s="4" t="s">
        <v>1312</v>
      </c>
      <c r="B314" s="15">
        <v>8</v>
      </c>
      <c r="C314" s="15">
        <v>401689455</v>
      </c>
      <c r="D314" s="30">
        <v>45195</v>
      </c>
      <c r="E314" s="10" t="s">
        <v>0</v>
      </c>
      <c r="F314" s="14">
        <v>47430</v>
      </c>
      <c r="G314" s="14">
        <v>10657.521000000001</v>
      </c>
      <c r="H314" s="30">
        <v>45740</v>
      </c>
      <c r="I314" s="118">
        <v>9236.9037547295557</v>
      </c>
      <c r="J314" s="15">
        <f>IF(M314="",IF(AND(H314&lt;&gt; "",D314&lt;&gt;""),IF(H314&gt;=D314,H314-D314,0),""),"")</f>
        <v>545</v>
      </c>
      <c r="K314" s="20">
        <f>IF(M314="",IF(I314&lt;&gt;"",I314-G314,""),"")</f>
        <v>-1420.617245270445</v>
      </c>
      <c r="L314" s="25">
        <f>IF(M314="",IF(K314&lt;&gt;"",IF(G314=0,IF(I314=0,0,9.99),K314/G314),""),"")</f>
        <v>-0.13329715655924534</v>
      </c>
      <c r="N314" s="58" t="str">
        <f>TRIM(CONCATENATE(Table1[[#This Row],[Intake]]," ",Table1[[#This Row],[Batch Number]]))</f>
        <v>S-1/MF 8</v>
      </c>
      <c r="O314" s="3" t="str">
        <f>IF(VLOOKUP(Table1[[#This Row],[Intake Batch Combo]],Sheet2!A:B,2,FALSE)="","",VLOOKUP(Table1[[#This Row],[Intake Batch Combo]],Sheet2!A:B,2,FALSE))</f>
        <v>Michigan First Rehab Batch 08</v>
      </c>
      <c r="P314" s="115" t="s">
        <v>2380</v>
      </c>
      <c r="Q314" s="115" t="e">
        <v>#N/A</v>
      </c>
      <c r="R314" s="28"/>
      <c r="S314" s="28"/>
      <c r="T314" s="28"/>
      <c r="U314" s="28"/>
      <c r="V314" s="25"/>
    </row>
    <row r="315" spans="1:22">
      <c r="A315" s="4" t="s">
        <v>1312</v>
      </c>
      <c r="B315" s="15">
        <v>8</v>
      </c>
      <c r="C315" s="15"/>
      <c r="D315" s="30">
        <v>45195</v>
      </c>
      <c r="E315" s="10" t="s">
        <v>0</v>
      </c>
      <c r="F315" s="14">
        <v>48200</v>
      </c>
      <c r="G315" s="14">
        <v>10830.540000000003</v>
      </c>
      <c r="H315" s="30">
        <v>45740</v>
      </c>
      <c r="I315" s="118">
        <v>1426.095</v>
      </c>
      <c r="J315" s="15">
        <f>IF(M315="",IF(AND(H315&lt;&gt; "",D315&lt;&gt;""),IF(H315&gt;=D315,H315-D315,0),""),"")</f>
        <v>545</v>
      </c>
      <c r="K315" s="20">
        <f>IF(M315="",IF(I315&lt;&gt;"",I315-G315,""),"")</f>
        <v>-9404.4450000000033</v>
      </c>
      <c r="L315" s="25">
        <f>IF(M315="",IF(K315&lt;&gt;"",IF(G315=0,IF(I315=0,0,9.99),K315/G315),""),"")</f>
        <v>-0.86832651003551076</v>
      </c>
      <c r="N315" s="58" t="str">
        <f>TRIM(CONCATENATE(Table1[[#This Row],[Intake]]," ",Table1[[#This Row],[Batch Number]]))</f>
        <v>S-1/MF 8</v>
      </c>
      <c r="O315" s="3" t="str">
        <f>IF(VLOOKUP(Table1[[#This Row],[Intake Batch Combo]],Sheet2!A:B,2,FALSE)="","",VLOOKUP(Table1[[#This Row],[Intake Batch Combo]],Sheet2!A:B,2,FALSE))</f>
        <v>Michigan First Rehab Batch 08</v>
      </c>
      <c r="P315" s="115" t="s">
        <v>2380</v>
      </c>
      <c r="Q315" s="115" t="e">
        <v>#N/A</v>
      </c>
      <c r="R315" s="28"/>
      <c r="S315" s="28"/>
      <c r="T315" s="28"/>
      <c r="U315" s="28"/>
      <c r="V315" s="25"/>
    </row>
    <row r="316" spans="1:22">
      <c r="A316" s="4" t="s">
        <v>1316</v>
      </c>
      <c r="B316" s="15">
        <v>154</v>
      </c>
      <c r="C316" s="15" t="s">
        <v>2326</v>
      </c>
      <c r="D316" s="30">
        <v>45359</v>
      </c>
      <c r="E316" s="10" t="s">
        <v>0</v>
      </c>
      <c r="F316" s="14">
        <v>250</v>
      </c>
      <c r="G316" s="14">
        <v>50.557499999999997</v>
      </c>
      <c r="H316" s="30">
        <v>45735</v>
      </c>
      <c r="I316" s="118">
        <v>341.00310000000002</v>
      </c>
      <c r="J316" s="15">
        <f>IF(M316="",IF(AND(H316&lt;&gt; "",D316&lt;&gt;""),IF(H316&gt;=D316,H316-D316,0),""),"")</f>
        <v>376</v>
      </c>
      <c r="K316" s="20">
        <f>IF(M316="",IF(I316&lt;&gt;"",I316-G316,""),"")</f>
        <v>290.44560000000001</v>
      </c>
      <c r="L316" s="25">
        <f>IF(M316="",IF(K316&lt;&gt;"",IF(G316=0,IF(I316=0,0,9.99),K316/G316),""),"")</f>
        <v>5.7448568461652583</v>
      </c>
      <c r="N316" s="58" t="str">
        <f>TRIM(CONCATENATE(Table1[[#This Row],[Intake]]," ",Table1[[#This Row],[Batch Number]]))</f>
        <v>S-1/OS 154</v>
      </c>
      <c r="O316" s="3" t="str">
        <f>IF(VLOOKUP(Table1[[#This Row],[Intake Batch Combo]],Sheet2!A:B,2,FALSE)="","",VLOOKUP(Table1[[#This Row],[Intake Batch Combo]],Sheet2!A:B,2,FALSE))</f>
        <v>One Source Diagnostics Batch 154</v>
      </c>
      <c r="P316" s="115" t="s">
        <v>2379</v>
      </c>
      <c r="Q316" s="115" t="e">
        <v>#N/A</v>
      </c>
      <c r="R316" s="28"/>
      <c r="S316" s="28"/>
      <c r="T316" s="28"/>
      <c r="U316" s="28"/>
      <c r="V316" s="25"/>
    </row>
    <row r="317" spans="1:22">
      <c r="A317" s="4" t="s">
        <v>1316</v>
      </c>
      <c r="B317" s="15">
        <v>154</v>
      </c>
      <c r="C317" s="107" t="s">
        <v>2326</v>
      </c>
      <c r="D317" s="30">
        <v>45359</v>
      </c>
      <c r="E317" s="10" t="s">
        <v>1</v>
      </c>
      <c r="F317" s="14">
        <v>1695</v>
      </c>
      <c r="G317" s="14">
        <v>375.57</v>
      </c>
      <c r="H317" s="30">
        <v>45735</v>
      </c>
      <c r="I317" s="120">
        <v>341.00310000000002</v>
      </c>
      <c r="J317" s="15">
        <f>IF(M317="",IF(AND(H317&lt;&gt; "",D317&lt;&gt;""),IF(H317&gt;=D317,H317-D317,0),""),"")</f>
        <v>376</v>
      </c>
      <c r="K317" s="20">
        <f>IF(M317="",IF(I317&lt;&gt;"",I317-G317,""),"")</f>
        <v>-34.566899999999976</v>
      </c>
      <c r="L317" s="25">
        <f>IF(M317="",IF(K317&lt;&gt;"",IF(G317=0,IF(I317=0,0,9.99),K317/G317),""),"")</f>
        <v>-9.2038501477753748E-2</v>
      </c>
      <c r="N317" s="58" t="str">
        <f>TRIM(CONCATENATE(Table1[[#This Row],[Intake]]," ",Table1[[#This Row],[Batch Number]]))</f>
        <v>S-1/OS 154</v>
      </c>
      <c r="O317" s="3" t="str">
        <f>IF(VLOOKUP(Table1[[#This Row],[Intake Batch Combo]],Sheet2!A:B,2,FALSE)="","",VLOOKUP(Table1[[#This Row],[Intake Batch Combo]],Sheet2!A:B,2,FALSE))</f>
        <v>One Source Diagnostics Batch 154</v>
      </c>
      <c r="P317" s="115" t="s">
        <v>2379</v>
      </c>
      <c r="Q317" s="115" t="e">
        <v>#N/A</v>
      </c>
      <c r="R317" s="28"/>
      <c r="S317" s="28"/>
      <c r="T317" s="28"/>
      <c r="U317" s="28"/>
      <c r="V317" s="25"/>
    </row>
    <row r="318" spans="1:22">
      <c r="A318" s="4" t="s">
        <v>1316</v>
      </c>
      <c r="B318" s="15">
        <v>118</v>
      </c>
      <c r="C318" s="64" t="s">
        <v>1713</v>
      </c>
      <c r="D318" s="30">
        <v>44897</v>
      </c>
      <c r="E318" s="60" t="s">
        <v>1</v>
      </c>
      <c r="F318" s="14">
        <v>1695</v>
      </c>
      <c r="G318" s="14">
        <v>404.96364199804663</v>
      </c>
      <c r="H318" s="30">
        <v>45735</v>
      </c>
      <c r="I318" s="118">
        <v>558</v>
      </c>
      <c r="J318" s="15">
        <f>IF(M318="",IF(AND(H318&lt;&gt; "",D318&lt;&gt;""),IF(H318&gt;=D318,H318-D318,0),""),"")</f>
        <v>838</v>
      </c>
      <c r="K318" s="20">
        <f>IF(M318="",IF(I318&lt;&gt;"",I318-G318,""),"")</f>
        <v>153.03635800195337</v>
      </c>
      <c r="L318" s="25">
        <f>IF(M318="",IF(K318&lt;&gt;"",IF(G318=0,IF(I318=0,0,9.99),K318/G318),""),"")</f>
        <v>0.37790147591247603</v>
      </c>
      <c r="N318" s="58" t="str">
        <f>TRIM(CONCATENATE(Table1[[#This Row],[Intake]]," ",Table1[[#This Row],[Batch Number]]))</f>
        <v>S-1/OS 118</v>
      </c>
      <c r="O318" s="3" t="str">
        <f>IF(VLOOKUP(Table1[[#This Row],[Intake Batch Combo]],Sheet2!A:B,2,FALSE)="","",VLOOKUP(Table1[[#This Row],[Intake Batch Combo]],Sheet2!A:B,2,FALSE))</f>
        <v>One Source Diagnostics Buy 118</v>
      </c>
      <c r="P318" s="115" t="s">
        <v>2383</v>
      </c>
      <c r="Q318" s="115" t="e">
        <v>#N/A</v>
      </c>
      <c r="R318" s="28"/>
      <c r="S318" s="28"/>
      <c r="T318" s="28"/>
      <c r="U318" s="28"/>
      <c r="V318" s="25"/>
    </row>
    <row r="319" spans="1:22">
      <c r="A319" s="4" t="s">
        <v>1316</v>
      </c>
      <c r="B319" s="15">
        <v>118</v>
      </c>
      <c r="C319" s="64" t="s">
        <v>1713</v>
      </c>
      <c r="D319" s="30">
        <v>44897</v>
      </c>
      <c r="E319" s="60" t="s">
        <v>1</v>
      </c>
      <c r="F319" s="14">
        <v>1695</v>
      </c>
      <c r="G319" s="14">
        <v>404.96364199804663</v>
      </c>
      <c r="H319" s="30">
        <v>45735</v>
      </c>
      <c r="I319" s="118">
        <v>558</v>
      </c>
      <c r="J319" s="15">
        <f>IF(M319="",IF(AND(H319&lt;&gt; "",D319&lt;&gt;""),IF(H319&gt;=D319,H319-D319,0),""),"")</f>
        <v>838</v>
      </c>
      <c r="K319" s="20">
        <f>IF(M319="",IF(I319&lt;&gt;"",I319-G319,""),"")</f>
        <v>153.03635800195337</v>
      </c>
      <c r="L319" s="25">
        <f>IF(M319="",IF(K319&lt;&gt;"",IF(G319=0,IF(I319=0,0,9.99),K319/G319),""),"")</f>
        <v>0.37790147591247603</v>
      </c>
      <c r="M319" s="111"/>
      <c r="N319" s="58" t="str">
        <f>TRIM(CONCATENATE(Table1[[#This Row],[Intake]]," ",Table1[[#This Row],[Batch Number]]))</f>
        <v>S-1/OS 118</v>
      </c>
      <c r="O319" s="111" t="str">
        <f>IF(VLOOKUP(Table1[[#This Row],[Intake Batch Combo]],Sheet2!A:B,2,FALSE)="","",VLOOKUP(Table1[[#This Row],[Intake Batch Combo]],Sheet2!A:B,2,FALSE))</f>
        <v>One Source Diagnostics Buy 118</v>
      </c>
      <c r="P319" s="115" t="s">
        <v>2383</v>
      </c>
      <c r="Q319" s="115" t="e">
        <v>#N/A</v>
      </c>
      <c r="R319" s="28"/>
      <c r="S319" s="28"/>
      <c r="T319" s="28"/>
      <c r="U319" s="28"/>
      <c r="V319" s="25"/>
    </row>
    <row r="320" spans="1:22">
      <c r="A320" s="4" t="s">
        <v>1316</v>
      </c>
      <c r="B320" s="15" t="s">
        <v>1330</v>
      </c>
      <c r="C320" s="15">
        <v>85702</v>
      </c>
      <c r="D320" s="30">
        <v>45021</v>
      </c>
      <c r="E320" s="10" t="s">
        <v>1</v>
      </c>
      <c r="F320" s="14">
        <v>1695</v>
      </c>
      <c r="G320" s="14">
        <v>406.53922178429201</v>
      </c>
      <c r="H320" s="30">
        <v>45735</v>
      </c>
      <c r="I320" s="118">
        <v>604.5</v>
      </c>
      <c r="J320" s="15">
        <f>IF(M320="",IF(AND(H320&lt;&gt; "",D320&lt;&gt;""),IF(H320&gt;=D320,H320-D320,0),""),"")</f>
        <v>714</v>
      </c>
      <c r="K320" s="20">
        <f>IF(M320="",IF(I320&lt;&gt;"",I320-G320,""),"")</f>
        <v>197.96077821570799</v>
      </c>
      <c r="L320" s="25">
        <f>IF(M320="",IF(K320&lt;&gt;"",IF(G320=0,IF(I320=0,0,9.99),K320/G320),""),"")</f>
        <v>0.4869414009965935</v>
      </c>
      <c r="N320" s="58" t="str">
        <f>TRIM(CONCATENATE(Table1[[#This Row],[Intake]]," ",Table1[[#This Row],[Batch Number]]))</f>
        <v>S-1/OS 3.28 (1)</v>
      </c>
      <c r="O320" s="3" t="str">
        <f>IF(VLOOKUP(Table1[[#This Row],[Intake Batch Combo]],Sheet2!A:B,2,FALSE)="","",VLOOKUP(Table1[[#This Row],[Intake Batch Combo]],Sheet2!A:B,2,FALSE))</f>
        <v>One Source Diagnostics Buy 74</v>
      </c>
      <c r="P320" s="115" t="s">
        <v>2389</v>
      </c>
      <c r="Q320" s="115" t="e">
        <v>#N/A</v>
      </c>
      <c r="R320" s="28"/>
      <c r="S320" s="28"/>
      <c r="T320" s="28"/>
      <c r="U320" s="28"/>
      <c r="V320" s="25"/>
    </row>
    <row r="321" spans="1:22">
      <c r="A321" s="4" t="s">
        <v>1316</v>
      </c>
      <c r="B321" s="15">
        <v>154</v>
      </c>
      <c r="C321" s="15" t="s">
        <v>2234</v>
      </c>
      <c r="D321" s="30">
        <v>45359</v>
      </c>
      <c r="E321" s="10" t="s">
        <v>1</v>
      </c>
      <c r="F321" s="14">
        <v>300</v>
      </c>
      <c r="G321" s="14">
        <v>0</v>
      </c>
      <c r="H321" s="30">
        <v>45728</v>
      </c>
      <c r="I321" s="118">
        <v>665.08019999999999</v>
      </c>
      <c r="J321" s="15">
        <f>IF(M321="",IF(AND(H321&lt;&gt; "",D321&lt;&gt;""),IF(H321&gt;=D321,H321-D321,0),""),"")</f>
        <v>369</v>
      </c>
      <c r="K321" s="20">
        <f>IF(M321="",IF(I321&lt;&gt;"",I321-G321,""),"")</f>
        <v>665.08019999999999</v>
      </c>
      <c r="L321" s="25">
        <f>IF(M321="",IF(K321&lt;&gt;"",IF(G321=0,IF(I321=0,0,9.99),K321/G321),""),"")</f>
        <v>9.99</v>
      </c>
      <c r="N321" s="58" t="str">
        <f>TRIM(CONCATENATE(Table1[[#This Row],[Intake]]," ",Table1[[#This Row],[Batch Number]]))</f>
        <v>S-1/OS 154</v>
      </c>
      <c r="O321" s="3" t="str">
        <f>IF(VLOOKUP(Table1[[#This Row],[Intake Batch Combo]],Sheet2!A:B,2,FALSE)="","",VLOOKUP(Table1[[#This Row],[Intake Batch Combo]],Sheet2!A:B,2,FALSE))</f>
        <v>One Source Diagnostics Batch 154</v>
      </c>
      <c r="P321" s="115" t="s">
        <v>2379</v>
      </c>
      <c r="Q321" s="115" t="e">
        <v>#N/A</v>
      </c>
      <c r="R321" s="28"/>
      <c r="S321" s="28"/>
      <c r="T321" s="28"/>
      <c r="U321" s="28"/>
      <c r="V321" s="25"/>
    </row>
    <row r="322" spans="1:22">
      <c r="A322" s="4" t="s">
        <v>1316</v>
      </c>
      <c r="B322" s="15">
        <v>154</v>
      </c>
      <c r="C322" s="15" t="s">
        <v>2234</v>
      </c>
      <c r="D322" s="30">
        <v>45359</v>
      </c>
      <c r="E322" s="10" t="s">
        <v>1</v>
      </c>
      <c r="F322" s="14">
        <v>300</v>
      </c>
      <c r="G322" s="14">
        <v>0</v>
      </c>
      <c r="H322" s="30">
        <v>45728</v>
      </c>
      <c r="I322" s="118">
        <v>665.08019999999999</v>
      </c>
      <c r="J322" s="15">
        <f>IF(M322="",IF(AND(H322&lt;&gt; "",D322&lt;&gt;""),IF(H322&gt;=D322,H322-D322,0),""),"")</f>
        <v>369</v>
      </c>
      <c r="K322" s="20">
        <f>IF(M322="",IF(I322&lt;&gt;"",I322-G322,""),"")</f>
        <v>665.08019999999999</v>
      </c>
      <c r="L322" s="25">
        <f>IF(M322="",IF(K322&lt;&gt;"",IF(G322=0,IF(I322=0,0,9.99),K322/G322),""),"")</f>
        <v>9.99</v>
      </c>
      <c r="N322" s="58" t="str">
        <f>TRIM(CONCATENATE(Table1[[#This Row],[Intake]]," ",Table1[[#This Row],[Batch Number]]))</f>
        <v>S-1/OS 154</v>
      </c>
      <c r="O322" s="3" t="str">
        <f>IF(VLOOKUP(Table1[[#This Row],[Intake Batch Combo]],Sheet2!A:B,2,FALSE)="","",VLOOKUP(Table1[[#This Row],[Intake Batch Combo]],Sheet2!A:B,2,FALSE))</f>
        <v>One Source Diagnostics Batch 154</v>
      </c>
      <c r="P322" s="115" t="s">
        <v>2379</v>
      </c>
      <c r="Q322" s="115" t="e">
        <v>#N/A</v>
      </c>
      <c r="R322" s="28"/>
      <c r="S322" s="28"/>
      <c r="T322" s="28"/>
      <c r="U322" s="28"/>
      <c r="V322" s="25"/>
    </row>
    <row r="323" spans="1:22">
      <c r="A323" s="4" t="s">
        <v>1316</v>
      </c>
      <c r="B323" s="15">
        <v>154</v>
      </c>
      <c r="C323" s="15" t="s">
        <v>2234</v>
      </c>
      <c r="D323" s="30">
        <v>45359</v>
      </c>
      <c r="E323" s="10" t="s">
        <v>1</v>
      </c>
      <c r="F323" s="14">
        <v>300</v>
      </c>
      <c r="G323" s="14">
        <v>0</v>
      </c>
      <c r="H323" s="30">
        <v>45728</v>
      </c>
      <c r="I323" s="118">
        <v>665.08019999999999</v>
      </c>
      <c r="J323" s="15">
        <f>IF(M323="",IF(AND(H323&lt;&gt; "",D323&lt;&gt;""),IF(H323&gt;=D323,H323-D323,0),""),"")</f>
        <v>369</v>
      </c>
      <c r="K323" s="20">
        <f>IF(M323="",IF(I323&lt;&gt;"",I323-G323,""),"")</f>
        <v>665.08019999999999</v>
      </c>
      <c r="L323" s="25">
        <f>IF(M323="",IF(K323&lt;&gt;"",IF(G323=0,IF(I323=0,0,9.99),K323/G323),""),"")</f>
        <v>9.99</v>
      </c>
      <c r="N323" s="58" t="str">
        <f>TRIM(CONCATENATE(Table1[[#This Row],[Intake]]," ",Table1[[#This Row],[Batch Number]]))</f>
        <v>S-1/OS 154</v>
      </c>
      <c r="O323" s="3" t="str">
        <f>IF(VLOOKUP(Table1[[#This Row],[Intake Batch Combo]],Sheet2!A:B,2,FALSE)="","",VLOOKUP(Table1[[#This Row],[Intake Batch Combo]],Sheet2!A:B,2,FALSE))</f>
        <v>One Source Diagnostics Batch 154</v>
      </c>
      <c r="P323" s="115" t="s">
        <v>2379</v>
      </c>
      <c r="Q323" s="115" t="e">
        <v>#N/A</v>
      </c>
      <c r="R323" s="28"/>
      <c r="S323" s="28"/>
      <c r="T323" s="28"/>
      <c r="U323" s="28"/>
      <c r="V323" s="25"/>
    </row>
    <row r="324" spans="1:22">
      <c r="A324" s="4" t="s">
        <v>1316</v>
      </c>
      <c r="B324" s="15">
        <v>154</v>
      </c>
      <c r="C324" s="15" t="s">
        <v>2234</v>
      </c>
      <c r="D324" s="30">
        <v>45359</v>
      </c>
      <c r="E324" s="10" t="s">
        <v>1</v>
      </c>
      <c r="F324" s="14">
        <v>300</v>
      </c>
      <c r="G324" s="14">
        <v>0</v>
      </c>
      <c r="H324" s="30">
        <v>45728</v>
      </c>
      <c r="I324" s="118">
        <v>665.08019999999999</v>
      </c>
      <c r="J324" s="15">
        <f>IF(M324="",IF(AND(H324&lt;&gt; "",D324&lt;&gt;""),IF(H324&gt;=D324,H324-D324,0),""),"")</f>
        <v>369</v>
      </c>
      <c r="K324" s="20">
        <f>IF(M324="",IF(I324&lt;&gt;"",I324-G324,""),"")</f>
        <v>665.08019999999999</v>
      </c>
      <c r="L324" s="25">
        <f>IF(M324="",IF(K324&lt;&gt;"",IF(G324=0,IF(I324=0,0,9.99),K324/G324),""),"")</f>
        <v>9.99</v>
      </c>
      <c r="M324" s="111"/>
      <c r="N324" s="58" t="str">
        <f>TRIM(CONCATENATE(Table1[[#This Row],[Intake]]," ",Table1[[#This Row],[Batch Number]]))</f>
        <v>S-1/OS 154</v>
      </c>
      <c r="O324" s="111" t="str">
        <f>IF(VLOOKUP(Table1[[#This Row],[Intake Batch Combo]],Sheet2!A:B,2,FALSE)="","",VLOOKUP(Table1[[#This Row],[Intake Batch Combo]],Sheet2!A:B,2,FALSE))</f>
        <v>One Source Diagnostics Batch 154</v>
      </c>
      <c r="P324" s="115" t="s">
        <v>2379</v>
      </c>
      <c r="Q324" s="115" t="e">
        <v>#N/A</v>
      </c>
      <c r="R324" s="28"/>
      <c r="S324" s="28"/>
      <c r="T324" s="28"/>
      <c r="U324" s="28"/>
      <c r="V324" s="25"/>
    </row>
    <row r="325" spans="1:22">
      <c r="A325" s="4" t="s">
        <v>1316</v>
      </c>
      <c r="B325" s="15">
        <v>154</v>
      </c>
      <c r="C325" s="107" t="s">
        <v>1924</v>
      </c>
      <c r="D325" s="30">
        <v>45359</v>
      </c>
      <c r="E325" s="10" t="s">
        <v>1</v>
      </c>
      <c r="F325" s="14">
        <v>1695</v>
      </c>
      <c r="G325" s="14">
        <v>375.57</v>
      </c>
      <c r="H325" s="30">
        <v>45728</v>
      </c>
      <c r="I325" s="118">
        <v>465</v>
      </c>
      <c r="J325" s="15">
        <f>IF(M325="",IF(AND(H325&lt;&gt; "",D325&lt;&gt;""),IF(H325&gt;=D325,H325-D325,0),""),"")</f>
        <v>369</v>
      </c>
      <c r="K325" s="20">
        <f>IF(M325="",IF(I325&lt;&gt;"",I325-G325,""),"")</f>
        <v>89.43</v>
      </c>
      <c r="L325" s="25">
        <f>IF(M325="",IF(K325&lt;&gt;"",IF(G325=0,IF(I325=0,0,9.99),K325/G325),""),"")</f>
        <v>0.23811806054796711</v>
      </c>
      <c r="N325" s="58" t="str">
        <f>TRIM(CONCATENATE(Table1[[#This Row],[Intake]]," ",Table1[[#This Row],[Batch Number]]))</f>
        <v>S-1/OS 154</v>
      </c>
      <c r="O325" s="3" t="str">
        <f>IF(VLOOKUP(Table1[[#This Row],[Intake Batch Combo]],Sheet2!A:B,2,FALSE)="","",VLOOKUP(Table1[[#This Row],[Intake Batch Combo]],Sheet2!A:B,2,FALSE))</f>
        <v>One Source Diagnostics Batch 154</v>
      </c>
      <c r="P325" s="115" t="s">
        <v>2379</v>
      </c>
      <c r="Q325" s="115" t="e">
        <v>#N/A</v>
      </c>
      <c r="R325" s="28"/>
      <c r="S325" s="28"/>
      <c r="T325" s="28"/>
      <c r="U325" s="28"/>
      <c r="V325" s="25"/>
    </row>
    <row r="326" spans="1:22">
      <c r="A326" s="4" t="s">
        <v>1316</v>
      </c>
      <c r="B326" s="15">
        <v>154</v>
      </c>
      <c r="C326" s="107" t="s">
        <v>2192</v>
      </c>
      <c r="D326" s="30">
        <v>45359</v>
      </c>
      <c r="E326" s="10" t="s">
        <v>1</v>
      </c>
      <c r="F326" s="14">
        <v>1695</v>
      </c>
      <c r="G326" s="14">
        <v>375.57</v>
      </c>
      <c r="H326" s="30">
        <v>45728</v>
      </c>
      <c r="I326" s="118">
        <v>558</v>
      </c>
      <c r="J326" s="15">
        <f>IF(M326="",IF(AND(H326&lt;&gt; "",D326&lt;&gt;""),IF(H326&gt;=D326,H326-D326,0),""),"")</f>
        <v>369</v>
      </c>
      <c r="K326" s="20">
        <f>IF(M326="",IF(I326&lt;&gt;"",I326-G326,""),"")</f>
        <v>182.43</v>
      </c>
      <c r="L326" s="25">
        <f>IF(M326="",IF(K326&lt;&gt;"",IF(G326=0,IF(I326=0,0,9.99),K326/G326),""),"")</f>
        <v>0.48574167265756052</v>
      </c>
      <c r="N326" s="58" t="str">
        <f>TRIM(CONCATENATE(Table1[[#This Row],[Intake]]," ",Table1[[#This Row],[Batch Number]]))</f>
        <v>S-1/OS 154</v>
      </c>
      <c r="O326" s="3" t="str">
        <f>IF(VLOOKUP(Table1[[#This Row],[Intake Batch Combo]],Sheet2!A:B,2,FALSE)="","",VLOOKUP(Table1[[#This Row],[Intake Batch Combo]],Sheet2!A:B,2,FALSE))</f>
        <v>One Source Diagnostics Batch 154</v>
      </c>
      <c r="P326" s="115" t="s">
        <v>2379</v>
      </c>
      <c r="Q326" s="115" t="e">
        <v>#N/A</v>
      </c>
      <c r="R326" s="28"/>
      <c r="S326" s="28"/>
      <c r="T326" s="28"/>
      <c r="U326" s="28"/>
      <c r="V326" s="25"/>
    </row>
    <row r="327" spans="1:22">
      <c r="A327" s="4" t="s">
        <v>1316</v>
      </c>
      <c r="B327" s="15">
        <v>154</v>
      </c>
      <c r="C327" s="107" t="s">
        <v>2192</v>
      </c>
      <c r="D327" s="30">
        <v>45359</v>
      </c>
      <c r="E327" s="10" t="s">
        <v>1</v>
      </c>
      <c r="F327" s="14">
        <v>1695</v>
      </c>
      <c r="G327" s="14">
        <v>375.57</v>
      </c>
      <c r="H327" s="30">
        <v>45728</v>
      </c>
      <c r="I327" s="118">
        <v>558</v>
      </c>
      <c r="J327" s="15">
        <f>IF(M327="",IF(AND(H327&lt;&gt; "",D327&lt;&gt;""),IF(H327&gt;=D327,H327-D327,0),""),"")</f>
        <v>369</v>
      </c>
      <c r="K327" s="20">
        <f>IF(M327="",IF(I327&lt;&gt;"",I327-G327,""),"")</f>
        <v>182.43</v>
      </c>
      <c r="L327" s="25">
        <f>IF(M327="",IF(K327&lt;&gt;"",IF(G327=0,IF(I327=0,0,9.99),K327/G327),""),"")</f>
        <v>0.48574167265756052</v>
      </c>
      <c r="N327" s="58" t="str">
        <f>TRIM(CONCATENATE(Table1[[#This Row],[Intake]]," ",Table1[[#This Row],[Batch Number]]))</f>
        <v>S-1/OS 154</v>
      </c>
      <c r="O327" s="3" t="str">
        <f>IF(VLOOKUP(Table1[[#This Row],[Intake Batch Combo]],Sheet2!A:B,2,FALSE)="","",VLOOKUP(Table1[[#This Row],[Intake Batch Combo]],Sheet2!A:B,2,FALSE))</f>
        <v>One Source Diagnostics Batch 154</v>
      </c>
      <c r="P327" s="115" t="s">
        <v>2379</v>
      </c>
      <c r="Q327" s="115" t="e">
        <v>#N/A</v>
      </c>
      <c r="R327" s="28"/>
      <c r="S327" s="28"/>
      <c r="T327" s="28"/>
      <c r="U327" s="28"/>
      <c r="V327" s="25"/>
    </row>
    <row r="328" spans="1:22">
      <c r="A328" s="4" t="s">
        <v>1316</v>
      </c>
      <c r="B328" s="15">
        <v>118</v>
      </c>
      <c r="C328" s="64" t="s">
        <v>1521</v>
      </c>
      <c r="D328" s="30">
        <v>44897</v>
      </c>
      <c r="E328" s="60" t="s">
        <v>1</v>
      </c>
      <c r="F328" s="14">
        <v>1695</v>
      </c>
      <c r="G328" s="14">
        <v>404.96364199804663</v>
      </c>
      <c r="H328" s="30">
        <v>45728</v>
      </c>
      <c r="I328" s="118">
        <v>651</v>
      </c>
      <c r="J328" s="15">
        <f>IF(M328="",IF(AND(H328&lt;&gt; "",D328&lt;&gt;""),IF(H328&gt;=D328,H328-D328,0),""),"")</f>
        <v>831</v>
      </c>
      <c r="K328" s="20">
        <f>IF(M328="",IF(I328&lt;&gt;"",I328-G328,""),"")</f>
        <v>246.03635800195337</v>
      </c>
      <c r="L328" s="25">
        <f>IF(M328="",IF(K328&lt;&gt;"",IF(G328=0,IF(I328=0,0,9.99),K328/G328),""),"")</f>
        <v>0.60755172189788864</v>
      </c>
      <c r="N328" s="58" t="str">
        <f>TRIM(CONCATENATE(Table1[[#This Row],[Intake]]," ",Table1[[#This Row],[Batch Number]]))</f>
        <v>S-1/OS 118</v>
      </c>
      <c r="O328" s="3" t="str">
        <f>IF(VLOOKUP(Table1[[#This Row],[Intake Batch Combo]],Sheet2!A:B,2,FALSE)="","",VLOOKUP(Table1[[#This Row],[Intake Batch Combo]],Sheet2!A:B,2,FALSE))</f>
        <v>One Source Diagnostics Buy 118</v>
      </c>
      <c r="P328" s="115" t="s">
        <v>2383</v>
      </c>
      <c r="Q328" s="115" t="e">
        <v>#N/A</v>
      </c>
      <c r="R328" s="28"/>
      <c r="S328" s="28"/>
      <c r="T328" s="28"/>
      <c r="U328" s="28"/>
      <c r="V328" s="25"/>
    </row>
    <row r="329" spans="1:22">
      <c r="A329" s="4" t="s">
        <v>1316</v>
      </c>
      <c r="B329" s="15">
        <v>118</v>
      </c>
      <c r="C329" s="64" t="s">
        <v>1521</v>
      </c>
      <c r="D329" s="30">
        <v>44897</v>
      </c>
      <c r="E329" s="60" t="s">
        <v>1</v>
      </c>
      <c r="F329" s="14">
        <v>1695</v>
      </c>
      <c r="G329" s="14">
        <v>404.96364199804663</v>
      </c>
      <c r="H329" s="30">
        <v>45728</v>
      </c>
      <c r="I329" s="118">
        <v>651</v>
      </c>
      <c r="J329" s="15">
        <f>IF(M329="",IF(AND(H329&lt;&gt; "",D329&lt;&gt;""),IF(H329&gt;=D329,H329-D329,0),""),"")</f>
        <v>831</v>
      </c>
      <c r="K329" s="20">
        <f>IF(M329="",IF(I329&lt;&gt;"",I329-G329,""),"")</f>
        <v>246.03635800195337</v>
      </c>
      <c r="L329" s="25">
        <f>IF(M329="",IF(K329&lt;&gt;"",IF(G329=0,IF(I329=0,0,9.99),K329/G329),""),"")</f>
        <v>0.60755172189788864</v>
      </c>
      <c r="N329" s="58" t="str">
        <f>TRIM(CONCATENATE(Table1[[#This Row],[Intake]]," ",Table1[[#This Row],[Batch Number]]))</f>
        <v>S-1/OS 118</v>
      </c>
      <c r="O329" s="3" t="str">
        <f>IF(VLOOKUP(Table1[[#This Row],[Intake Batch Combo]],Sheet2!A:B,2,FALSE)="","",VLOOKUP(Table1[[#This Row],[Intake Batch Combo]],Sheet2!A:B,2,FALSE))</f>
        <v>One Source Diagnostics Buy 118</v>
      </c>
      <c r="P329" s="115" t="s">
        <v>2383</v>
      </c>
      <c r="Q329" s="115" t="e">
        <v>#N/A</v>
      </c>
      <c r="R329" s="28"/>
      <c r="S329" s="28"/>
      <c r="T329" s="28"/>
      <c r="U329" s="28"/>
      <c r="V329" s="25"/>
    </row>
    <row r="330" spans="1:22">
      <c r="A330" s="4" t="s">
        <v>1316</v>
      </c>
      <c r="B330" s="15">
        <v>118</v>
      </c>
      <c r="C330" s="64" t="s">
        <v>1522</v>
      </c>
      <c r="D330" s="30">
        <v>44897</v>
      </c>
      <c r="E330" s="60" t="s">
        <v>1</v>
      </c>
      <c r="F330" s="14">
        <v>1695</v>
      </c>
      <c r="G330" s="14">
        <v>404.96364199804663</v>
      </c>
      <c r="H330" s="30">
        <v>45728</v>
      </c>
      <c r="I330" s="118">
        <v>667.94460000000004</v>
      </c>
      <c r="J330" s="15">
        <f>IF(M330="",IF(AND(H330&lt;&gt; "",D330&lt;&gt;""),IF(H330&gt;=D330,H330-D330,0),""),"")</f>
        <v>831</v>
      </c>
      <c r="K330" s="20">
        <f>IF(M330="",IF(I330&lt;&gt;"",I330-G330,""),"")</f>
        <v>262.98095800195341</v>
      </c>
      <c r="L330" s="25">
        <f>IF(M330="",IF(K330&lt;&gt;"",IF(G330=0,IF(I330=0,0,9.99),K330/G330),""),"")</f>
        <v>0.64939399671643094</v>
      </c>
      <c r="N330" s="58" t="str">
        <f>TRIM(CONCATENATE(Table1[[#This Row],[Intake]]," ",Table1[[#This Row],[Batch Number]]))</f>
        <v>S-1/OS 118</v>
      </c>
      <c r="O330" s="3" t="str">
        <f>IF(VLOOKUP(Table1[[#This Row],[Intake Batch Combo]],Sheet2!A:B,2,FALSE)="","",VLOOKUP(Table1[[#This Row],[Intake Batch Combo]],Sheet2!A:B,2,FALSE))</f>
        <v>One Source Diagnostics Buy 118</v>
      </c>
      <c r="P330" s="115" t="s">
        <v>2383</v>
      </c>
      <c r="Q330" s="115" t="e">
        <v>#N/A</v>
      </c>
      <c r="R330" s="28"/>
      <c r="S330" s="28"/>
      <c r="T330" s="28"/>
      <c r="U330" s="28"/>
      <c r="V330" s="25"/>
    </row>
    <row r="331" spans="1:22">
      <c r="A331" s="4" t="s">
        <v>1316</v>
      </c>
      <c r="B331" s="15">
        <v>118</v>
      </c>
      <c r="C331" s="64" t="s">
        <v>1522</v>
      </c>
      <c r="D331" s="30">
        <v>44897</v>
      </c>
      <c r="E331" s="60" t="s">
        <v>1</v>
      </c>
      <c r="F331" s="14">
        <v>1695</v>
      </c>
      <c r="G331" s="14">
        <v>404.96364199804663</v>
      </c>
      <c r="H331" s="30">
        <v>45728</v>
      </c>
      <c r="I331" s="118">
        <v>667.94460000000004</v>
      </c>
      <c r="J331" s="15">
        <f>IF(M331="",IF(AND(H331&lt;&gt; "",D331&lt;&gt;""),IF(H331&gt;=D331,H331-D331,0),""),"")</f>
        <v>831</v>
      </c>
      <c r="K331" s="20">
        <f>IF(M331="",IF(I331&lt;&gt;"",I331-G331,""),"")</f>
        <v>262.98095800195341</v>
      </c>
      <c r="L331" s="25">
        <f>IF(M331="",IF(K331&lt;&gt;"",IF(G331=0,IF(I331=0,0,9.99),K331/G331),""),"")</f>
        <v>0.64939399671643094</v>
      </c>
      <c r="N331" s="58" t="str">
        <f>TRIM(CONCATENATE(Table1[[#This Row],[Intake]]," ",Table1[[#This Row],[Batch Number]]))</f>
        <v>S-1/OS 118</v>
      </c>
      <c r="O331" s="3" t="str">
        <f>IF(VLOOKUP(Table1[[#This Row],[Intake Batch Combo]],Sheet2!A:B,2,FALSE)="","",VLOOKUP(Table1[[#This Row],[Intake Batch Combo]],Sheet2!A:B,2,FALSE))</f>
        <v>One Source Diagnostics Buy 118</v>
      </c>
      <c r="P331" s="115" t="s">
        <v>2383</v>
      </c>
      <c r="Q331" s="115" t="e">
        <v>#N/A</v>
      </c>
      <c r="R331" s="28"/>
      <c r="S331" s="28"/>
      <c r="T331" s="28"/>
      <c r="U331" s="28"/>
      <c r="V331" s="25"/>
    </row>
    <row r="332" spans="1:22">
      <c r="A332" s="4" t="s">
        <v>1316</v>
      </c>
      <c r="B332" s="15">
        <v>118</v>
      </c>
      <c r="C332" s="64" t="s">
        <v>1663</v>
      </c>
      <c r="D332" s="30">
        <v>44897</v>
      </c>
      <c r="E332" s="60" t="s">
        <v>1</v>
      </c>
      <c r="F332" s="14">
        <v>1695</v>
      </c>
      <c r="G332" s="14">
        <v>404.96364199804663</v>
      </c>
      <c r="H332" s="30">
        <v>45728</v>
      </c>
      <c r="I332" s="118">
        <v>148.80000000000001</v>
      </c>
      <c r="J332" s="15">
        <f>IF(M332="",IF(AND(H332&lt;&gt; "",D332&lt;&gt;""),IF(H332&gt;=D332,H332-D332,0),""),"")</f>
        <v>831</v>
      </c>
      <c r="K332" s="20">
        <f>IF(M332="",IF(I332&lt;&gt;"",I332-G332,""),"")</f>
        <v>-256.16364199804661</v>
      </c>
      <c r="L332" s="25">
        <f>IF(M332="",IF(K332&lt;&gt;"",IF(G332=0,IF(I332=0,0,9.99),K332/G332),""),"")</f>
        <v>-0.63255960642333975</v>
      </c>
      <c r="N332" s="58" t="str">
        <f>TRIM(CONCATENATE(Table1[[#This Row],[Intake]]," ",Table1[[#This Row],[Batch Number]]))</f>
        <v>S-1/OS 118</v>
      </c>
      <c r="O332" s="3" t="str">
        <f>IF(VLOOKUP(Table1[[#This Row],[Intake Batch Combo]],Sheet2!A:B,2,FALSE)="","",VLOOKUP(Table1[[#This Row],[Intake Batch Combo]],Sheet2!A:B,2,FALSE))</f>
        <v>One Source Diagnostics Buy 118</v>
      </c>
      <c r="P332" s="115" t="s">
        <v>2383</v>
      </c>
      <c r="Q332" s="115" t="e">
        <v>#N/A</v>
      </c>
      <c r="R332" s="28"/>
      <c r="S332" s="28"/>
      <c r="T332" s="28"/>
      <c r="U332" s="28"/>
      <c r="V332" s="25"/>
    </row>
    <row r="333" spans="1:22">
      <c r="A333" s="4" t="s">
        <v>1316</v>
      </c>
      <c r="B333" s="15">
        <v>118</v>
      </c>
      <c r="C333" s="64" t="s">
        <v>1663</v>
      </c>
      <c r="D333" s="30">
        <v>44897</v>
      </c>
      <c r="E333" s="60" t="s">
        <v>1</v>
      </c>
      <c r="F333" s="14">
        <v>1695</v>
      </c>
      <c r="G333" s="14">
        <v>404.96364199804663</v>
      </c>
      <c r="H333" s="30">
        <v>45728</v>
      </c>
      <c r="I333" s="118">
        <v>148.80000000000001</v>
      </c>
      <c r="J333" s="15">
        <f>IF(M333="",IF(AND(H333&lt;&gt; "",D333&lt;&gt;""),IF(H333&gt;=D333,H333-D333,0),""),"")</f>
        <v>831</v>
      </c>
      <c r="K333" s="20">
        <f>IF(M333="",IF(I333&lt;&gt;"",I333-G333,""),"")</f>
        <v>-256.16364199804661</v>
      </c>
      <c r="L333" s="25">
        <f>IF(M333="",IF(K333&lt;&gt;"",IF(G333=0,IF(I333=0,0,9.99),K333/G333),""),"")</f>
        <v>-0.63255960642333975</v>
      </c>
      <c r="N333" s="58" t="str">
        <f>TRIM(CONCATENATE(Table1[[#This Row],[Intake]]," ",Table1[[#This Row],[Batch Number]]))</f>
        <v>S-1/OS 118</v>
      </c>
      <c r="O333" s="3" t="str">
        <f>IF(VLOOKUP(Table1[[#This Row],[Intake Batch Combo]],Sheet2!A:B,2,FALSE)="","",VLOOKUP(Table1[[#This Row],[Intake Batch Combo]],Sheet2!A:B,2,FALSE))</f>
        <v>One Source Diagnostics Buy 118</v>
      </c>
      <c r="P333" s="115" t="s">
        <v>2383</v>
      </c>
      <c r="Q333" s="115" t="e">
        <v>#N/A</v>
      </c>
      <c r="R333" s="28"/>
      <c r="S333" s="28"/>
      <c r="T333" s="28"/>
      <c r="U333" s="28"/>
      <c r="V333" s="25"/>
    </row>
    <row r="334" spans="1:22">
      <c r="A334" s="4" t="s">
        <v>1316</v>
      </c>
      <c r="B334" s="15">
        <v>118</v>
      </c>
      <c r="C334" s="64" t="s">
        <v>1721</v>
      </c>
      <c r="D334" s="30">
        <v>44897</v>
      </c>
      <c r="E334" s="60" t="s">
        <v>1</v>
      </c>
      <c r="F334" s="14">
        <v>1695</v>
      </c>
      <c r="G334" s="14">
        <v>404.96364199804663</v>
      </c>
      <c r="H334" s="30">
        <v>45728</v>
      </c>
      <c r="I334" s="118">
        <v>465</v>
      </c>
      <c r="J334" s="15">
        <f>IF(M334="",IF(AND(H334&lt;&gt; "",D334&lt;&gt;""),IF(H334&gt;=D334,H334-D334,0),""),"")</f>
        <v>831</v>
      </c>
      <c r="K334" s="20">
        <f>IF(M334="",IF(I334&lt;&gt;"",I334-G334,""),"")</f>
        <v>60.036358001953374</v>
      </c>
      <c r="L334" s="25">
        <f>IF(M334="",IF(K334&lt;&gt;"",IF(G334=0,IF(I334=0,0,9.99),K334/G334),""),"")</f>
        <v>0.14825122992706333</v>
      </c>
      <c r="N334" s="58" t="str">
        <f>TRIM(CONCATENATE(Table1[[#This Row],[Intake]]," ",Table1[[#This Row],[Batch Number]]))</f>
        <v>S-1/OS 118</v>
      </c>
      <c r="O334" s="3" t="str">
        <f>IF(VLOOKUP(Table1[[#This Row],[Intake Batch Combo]],Sheet2!A:B,2,FALSE)="","",VLOOKUP(Table1[[#This Row],[Intake Batch Combo]],Sheet2!A:B,2,FALSE))</f>
        <v>One Source Diagnostics Buy 118</v>
      </c>
      <c r="P334" s="115" t="s">
        <v>2383</v>
      </c>
      <c r="Q334" s="115" t="e">
        <v>#N/A</v>
      </c>
      <c r="R334" s="28"/>
      <c r="S334" s="28"/>
      <c r="T334" s="28"/>
      <c r="U334" s="28"/>
      <c r="V334" s="25"/>
    </row>
    <row r="335" spans="1:22">
      <c r="A335" s="4" t="s">
        <v>1316</v>
      </c>
      <c r="B335" s="15">
        <v>118</v>
      </c>
      <c r="C335" s="64" t="s">
        <v>1721</v>
      </c>
      <c r="D335" s="30">
        <v>44897</v>
      </c>
      <c r="E335" s="60" t="s">
        <v>1</v>
      </c>
      <c r="F335" s="14">
        <v>1695</v>
      </c>
      <c r="G335" s="14">
        <v>404.96364199804663</v>
      </c>
      <c r="H335" s="30">
        <v>45728</v>
      </c>
      <c r="I335" s="118">
        <v>465</v>
      </c>
      <c r="J335" s="15">
        <f>IF(M335="",IF(AND(H335&lt;&gt; "",D335&lt;&gt;""),IF(H335&gt;=D335,H335-D335,0),""),"")</f>
        <v>831</v>
      </c>
      <c r="K335" s="20">
        <f>IF(M335="",IF(I335&lt;&gt;"",I335-G335,""),"")</f>
        <v>60.036358001953374</v>
      </c>
      <c r="L335" s="25">
        <f>IF(M335="",IF(K335&lt;&gt;"",IF(G335=0,IF(I335=0,0,9.99),K335/G335),""),"")</f>
        <v>0.14825122992706333</v>
      </c>
      <c r="N335" s="58" t="str">
        <f>TRIM(CONCATENATE(Table1[[#This Row],[Intake]]," ",Table1[[#This Row],[Batch Number]]))</f>
        <v>S-1/OS 118</v>
      </c>
      <c r="O335" s="3" t="str">
        <f>IF(VLOOKUP(Table1[[#This Row],[Intake Batch Combo]],Sheet2!A:B,2,FALSE)="","",VLOOKUP(Table1[[#This Row],[Intake Batch Combo]],Sheet2!A:B,2,FALSE))</f>
        <v>One Source Diagnostics Buy 118</v>
      </c>
      <c r="P335" s="115" t="s">
        <v>2383</v>
      </c>
      <c r="Q335" s="115" t="e">
        <v>#N/A</v>
      </c>
      <c r="R335" s="28"/>
      <c r="S335" s="28"/>
      <c r="T335" s="28"/>
      <c r="U335" s="28"/>
      <c r="V335" s="25"/>
    </row>
    <row r="336" spans="1:22">
      <c r="A336" s="4" t="s">
        <v>1316</v>
      </c>
      <c r="B336" s="15">
        <v>118</v>
      </c>
      <c r="C336" s="64" t="s">
        <v>1758</v>
      </c>
      <c r="D336" s="30">
        <v>44897</v>
      </c>
      <c r="E336" s="60" t="s">
        <v>1</v>
      </c>
      <c r="F336" s="14">
        <v>1695</v>
      </c>
      <c r="G336" s="14">
        <v>404.96364199804663</v>
      </c>
      <c r="H336" s="30">
        <v>45728</v>
      </c>
      <c r="I336" s="118">
        <v>465</v>
      </c>
      <c r="J336" s="15">
        <f>IF(M336="",IF(AND(H336&lt;&gt; "",D336&lt;&gt;""),IF(H336&gt;=D336,H336-D336,0),""),"")</f>
        <v>831</v>
      </c>
      <c r="K336" s="20">
        <f>IF(M336="",IF(I336&lt;&gt;"",I336-G336,""),"")</f>
        <v>60.036358001953374</v>
      </c>
      <c r="L336" s="25">
        <f>IF(M336="",IF(K336&lt;&gt;"",IF(G336=0,IF(I336=0,0,9.99),K336/G336),""),"")</f>
        <v>0.14825122992706333</v>
      </c>
      <c r="M336" s="111"/>
      <c r="N336" s="58" t="str">
        <f>TRIM(CONCATENATE(Table1[[#This Row],[Intake]]," ",Table1[[#This Row],[Batch Number]]))</f>
        <v>S-1/OS 118</v>
      </c>
      <c r="O336" s="111" t="str">
        <f>IF(VLOOKUP(Table1[[#This Row],[Intake Batch Combo]],Sheet2!A:B,2,FALSE)="","",VLOOKUP(Table1[[#This Row],[Intake Batch Combo]],Sheet2!A:B,2,FALSE))</f>
        <v>One Source Diagnostics Buy 118</v>
      </c>
      <c r="P336" s="115" t="s">
        <v>2383</v>
      </c>
      <c r="Q336" s="115" t="e">
        <v>#N/A</v>
      </c>
      <c r="R336" s="28"/>
      <c r="S336" s="28"/>
      <c r="T336" s="28"/>
      <c r="U336" s="28"/>
      <c r="V336" s="25"/>
    </row>
    <row r="337" spans="1:22">
      <c r="A337" s="4" t="s">
        <v>1316</v>
      </c>
      <c r="B337" s="15">
        <v>118</v>
      </c>
      <c r="C337" s="64" t="s">
        <v>1758</v>
      </c>
      <c r="D337" s="30">
        <v>44897</v>
      </c>
      <c r="E337" s="60" t="s">
        <v>1</v>
      </c>
      <c r="F337" s="14">
        <v>1695</v>
      </c>
      <c r="G337" s="14">
        <v>404.96364199804663</v>
      </c>
      <c r="H337" s="30">
        <v>45728</v>
      </c>
      <c r="I337" s="118">
        <v>465</v>
      </c>
      <c r="J337" s="15">
        <f>IF(M337="",IF(AND(H337&lt;&gt; "",D337&lt;&gt;""),IF(H337&gt;=D337,H337-D337,0),""),"")</f>
        <v>831</v>
      </c>
      <c r="K337" s="20">
        <f>IF(M337="",IF(I337&lt;&gt;"",I337-G337,""),"")</f>
        <v>60.036358001953374</v>
      </c>
      <c r="L337" s="25">
        <f>IF(M337="",IF(K337&lt;&gt;"",IF(G337=0,IF(I337=0,0,9.99),K337/G337),""),"")</f>
        <v>0.14825122992706333</v>
      </c>
      <c r="N337" s="58" t="str">
        <f>TRIM(CONCATENATE(Table1[[#This Row],[Intake]]," ",Table1[[#This Row],[Batch Number]]))</f>
        <v>S-1/OS 118</v>
      </c>
      <c r="O337" s="3" t="str">
        <f>IF(VLOOKUP(Table1[[#This Row],[Intake Batch Combo]],Sheet2!A:B,2,FALSE)="","",VLOOKUP(Table1[[#This Row],[Intake Batch Combo]],Sheet2!A:B,2,FALSE))</f>
        <v>One Source Diagnostics Buy 118</v>
      </c>
      <c r="P337" s="115" t="s">
        <v>2383</v>
      </c>
      <c r="Q337" s="115" t="e">
        <v>#N/A</v>
      </c>
      <c r="R337" s="28"/>
      <c r="S337" s="28"/>
      <c r="T337" s="28"/>
      <c r="U337" s="28"/>
      <c r="V337" s="25"/>
    </row>
    <row r="338" spans="1:22">
      <c r="A338" s="4" t="s">
        <v>1316</v>
      </c>
      <c r="B338" s="15">
        <v>154</v>
      </c>
      <c r="C338" s="15" t="s">
        <v>2234</v>
      </c>
      <c r="D338" s="30">
        <v>45359</v>
      </c>
      <c r="E338" s="10" t="s">
        <v>1</v>
      </c>
      <c r="F338" s="14">
        <v>1695</v>
      </c>
      <c r="G338" s="14">
        <v>477.48750000000001</v>
      </c>
      <c r="H338" s="30">
        <v>45728</v>
      </c>
      <c r="I338" s="118">
        <v>665.08019999999999</v>
      </c>
      <c r="J338" s="15">
        <f>IF(M338="",IF(AND(H338&lt;&gt; "",D338&lt;&gt;""),IF(H338&gt;=D338,H338-D338,0),""),"")</f>
        <v>369</v>
      </c>
      <c r="K338" s="20">
        <f>IF(M338="",IF(I338&lt;&gt;"",I338-G338,""),"")</f>
        <v>187.59269999999998</v>
      </c>
      <c r="L338" s="25">
        <f>IF(M338="",IF(K338&lt;&gt;"",IF(G338=0,IF(I338=0,0,9.99),K338/G338),""),"")</f>
        <v>0.39287457786853053</v>
      </c>
      <c r="N338" s="58" t="str">
        <f>TRIM(CONCATENATE(Table1[[#This Row],[Intake]]," ",Table1[[#This Row],[Batch Number]]))</f>
        <v>S-1/OS 154</v>
      </c>
      <c r="O338" s="3" t="str">
        <f>IF(VLOOKUP(Table1[[#This Row],[Intake Batch Combo]],Sheet2!A:B,2,FALSE)="","",VLOOKUP(Table1[[#This Row],[Intake Batch Combo]],Sheet2!A:B,2,FALSE))</f>
        <v>One Source Diagnostics Batch 154</v>
      </c>
      <c r="P338" s="115" t="s">
        <v>2379</v>
      </c>
      <c r="Q338" s="115" t="e">
        <v>#N/A</v>
      </c>
      <c r="R338" s="28"/>
      <c r="S338" s="28"/>
      <c r="T338" s="28"/>
      <c r="U338" s="28"/>
      <c r="V338" s="25"/>
    </row>
    <row r="339" spans="1:22">
      <c r="A339" s="4" t="s">
        <v>1316</v>
      </c>
      <c r="B339" s="15">
        <v>154</v>
      </c>
      <c r="C339" s="15" t="s">
        <v>2234</v>
      </c>
      <c r="D339" s="30">
        <v>45359</v>
      </c>
      <c r="E339" s="10" t="s">
        <v>1</v>
      </c>
      <c r="F339" s="14">
        <v>1695</v>
      </c>
      <c r="G339" s="14">
        <v>477.48750000000001</v>
      </c>
      <c r="H339" s="30">
        <v>45728</v>
      </c>
      <c r="I339" s="118">
        <v>665.08019999999999</v>
      </c>
      <c r="J339" s="15">
        <f>IF(M339="",IF(AND(H339&lt;&gt; "",D339&lt;&gt;""),IF(H339&gt;=D339,H339-D339,0),""),"")</f>
        <v>369</v>
      </c>
      <c r="K339" s="20">
        <f>IF(M339="",IF(I339&lt;&gt;"",I339-G339,""),"")</f>
        <v>187.59269999999998</v>
      </c>
      <c r="L339" s="25">
        <f>IF(M339="",IF(K339&lt;&gt;"",IF(G339=0,IF(I339=0,0,9.99),K339/G339),""),"")</f>
        <v>0.39287457786853053</v>
      </c>
      <c r="N339" s="58" t="str">
        <f>TRIM(CONCATENATE(Table1[[#This Row],[Intake]]," ",Table1[[#This Row],[Batch Number]]))</f>
        <v>S-1/OS 154</v>
      </c>
      <c r="O339" s="3" t="str">
        <f>IF(VLOOKUP(Table1[[#This Row],[Intake Batch Combo]],Sheet2!A:B,2,FALSE)="","",VLOOKUP(Table1[[#This Row],[Intake Batch Combo]],Sheet2!A:B,2,FALSE))</f>
        <v>One Source Diagnostics Batch 154</v>
      </c>
      <c r="P339" s="115" t="s">
        <v>2379</v>
      </c>
      <c r="Q339" s="115" t="e">
        <v>#N/A</v>
      </c>
      <c r="R339" s="28"/>
      <c r="S339" s="28"/>
      <c r="T339" s="28"/>
      <c r="U339" s="28"/>
      <c r="V339" s="25"/>
    </row>
    <row r="340" spans="1:22">
      <c r="A340" s="4" t="s">
        <v>1886</v>
      </c>
      <c r="B340" s="15">
        <v>5</v>
      </c>
      <c r="C340" s="15">
        <v>99203</v>
      </c>
      <c r="D340" s="30">
        <v>45195</v>
      </c>
      <c r="E340" s="10" t="s">
        <v>0</v>
      </c>
      <c r="F340" s="14">
        <v>826.7</v>
      </c>
      <c r="G340" s="14">
        <v>186.3393564229635</v>
      </c>
      <c r="H340" s="30">
        <v>45726</v>
      </c>
      <c r="I340" s="118">
        <v>360.1026</v>
      </c>
      <c r="J340" s="15">
        <f>IF(M340="",IF(AND(H340&lt;&gt; "",D340&lt;&gt;""),IF(H340&gt;=D340,H340-D340,0),""),"")</f>
        <v>531</v>
      </c>
      <c r="K340" s="20">
        <f>IF(M340="",IF(I340&lt;&gt;"",I340-G340,""),"")</f>
        <v>173.76324357703649</v>
      </c>
      <c r="L340" s="25">
        <f>IF(M340="",IF(K340&lt;&gt;"",IF(G340=0,IF(I340=0,0,9.99),K340/G340),""),"")</f>
        <v>0.93250962605354792</v>
      </c>
      <c r="N340" s="58" t="str">
        <f>TRIM(CONCATENATE(Table1[[#This Row],[Intake]]," ",Table1[[#This Row],[Batch Number]]))</f>
        <v>S-1/TI 5</v>
      </c>
      <c r="O340" s="3" t="str">
        <f>IF(VLOOKUP(Table1[[#This Row],[Intake Batch Combo]],Sheet2!A:B,2,FALSE)="","",VLOOKUP(Table1[[#This Row],[Intake Batch Combo]],Sheet2!A:B,2,FALSE))</f>
        <v>Texas Injury Group Batch 05</v>
      </c>
      <c r="P340" s="115" t="s">
        <v>2378</v>
      </c>
      <c r="Q340" s="115" t="e">
        <v>#N/A</v>
      </c>
      <c r="R340" s="28"/>
      <c r="S340" s="28"/>
      <c r="T340" s="28"/>
      <c r="U340" s="28"/>
      <c r="V340" s="25"/>
    </row>
    <row r="341" spans="1:22">
      <c r="A341" s="4" t="s">
        <v>1886</v>
      </c>
      <c r="B341" s="15">
        <v>5</v>
      </c>
      <c r="C341" s="15">
        <v>99204</v>
      </c>
      <c r="D341" s="30">
        <v>45195</v>
      </c>
      <c r="E341" s="10" t="s">
        <v>0</v>
      </c>
      <c r="F341" s="14">
        <v>1334</v>
      </c>
      <c r="G341" s="14">
        <v>300.68549832857542</v>
      </c>
      <c r="H341" s="30">
        <v>45725</v>
      </c>
      <c r="I341" s="118">
        <v>495</v>
      </c>
      <c r="J341" s="15">
        <f>IF(M341="",IF(AND(H341&lt;&gt; "",D341&lt;&gt;""),IF(H341&gt;=D341,H341-D341,0),""),"")</f>
        <v>530</v>
      </c>
      <c r="K341" s="20">
        <f>IF(M341="",IF(I341&lt;&gt;"",I341-G341,""),"")</f>
        <v>194.31450167142458</v>
      </c>
      <c r="L341" s="25">
        <f>IF(M341="",IF(K341&lt;&gt;"",IF(G341=0,IF(I341=0,0,9.99),K341/G341),""),"")</f>
        <v>0.64623835453177236</v>
      </c>
      <c r="N341" s="58" t="str">
        <f>TRIM(CONCATENATE(Table1[[#This Row],[Intake]]," ",Table1[[#This Row],[Batch Number]]))</f>
        <v>S-1/TI 5</v>
      </c>
      <c r="O341" s="3" t="str">
        <f>IF(VLOOKUP(Table1[[#This Row],[Intake Batch Combo]],Sheet2!A:B,2,FALSE)="","",VLOOKUP(Table1[[#This Row],[Intake Batch Combo]],Sheet2!A:B,2,FALSE))</f>
        <v>Texas Injury Group Batch 05</v>
      </c>
      <c r="P341" s="115" t="s">
        <v>2378</v>
      </c>
      <c r="Q341" s="115">
        <v>99204</v>
      </c>
      <c r="R341" s="28"/>
      <c r="S341" s="28"/>
      <c r="T341" s="28"/>
      <c r="U341" s="28"/>
      <c r="V341" s="25"/>
    </row>
    <row r="342" spans="1:22">
      <c r="A342" s="4" t="s">
        <v>1886</v>
      </c>
      <c r="B342" s="15">
        <v>5</v>
      </c>
      <c r="C342" s="15">
        <v>97110</v>
      </c>
      <c r="D342" s="30">
        <v>45195</v>
      </c>
      <c r="E342" s="10" t="s">
        <v>0</v>
      </c>
      <c r="F342" s="14">
        <v>122.64</v>
      </c>
      <c r="G342" s="14">
        <v>27.643230521001865</v>
      </c>
      <c r="H342" s="30">
        <v>45725</v>
      </c>
      <c r="I342" s="118">
        <v>56.13227312125818</v>
      </c>
      <c r="J342" s="15">
        <f>IF(M342="",IF(AND(H342&lt;&gt; "",D342&lt;&gt;""),IF(H342&gt;=D342,H342-D342,0),""),"")</f>
        <v>530</v>
      </c>
      <c r="K342" s="20">
        <f>IF(M342="",IF(I342&lt;&gt;"",I342-G342,""),"")</f>
        <v>28.489042600256315</v>
      </c>
      <c r="L342" s="25">
        <f>IF(M342="",IF(K342&lt;&gt;"",IF(G342=0,IF(I342=0,0,9.99),K342/G342),""),"")</f>
        <v>1.0305974397099444</v>
      </c>
      <c r="N342" s="58" t="str">
        <f>TRIM(CONCATENATE(Table1[[#This Row],[Intake]]," ",Table1[[#This Row],[Batch Number]]))</f>
        <v>S-1/TI 5</v>
      </c>
      <c r="O342" s="3" t="str">
        <f>IF(VLOOKUP(Table1[[#This Row],[Intake Batch Combo]],Sheet2!A:B,2,FALSE)="","",VLOOKUP(Table1[[#This Row],[Intake Batch Combo]],Sheet2!A:B,2,FALSE))</f>
        <v>Texas Injury Group Batch 05</v>
      </c>
      <c r="P342" s="115" t="s">
        <v>2378</v>
      </c>
      <c r="Q342" s="115" t="e">
        <v>#N/A</v>
      </c>
      <c r="R342" s="28"/>
      <c r="S342" s="28"/>
      <c r="T342" s="28"/>
      <c r="U342" s="28"/>
      <c r="V342" s="25"/>
    </row>
    <row r="343" spans="1:22">
      <c r="A343" s="4" t="s">
        <v>1886</v>
      </c>
      <c r="B343" s="15">
        <v>5</v>
      </c>
      <c r="C343" s="15">
        <v>97110</v>
      </c>
      <c r="D343" s="30">
        <v>45195</v>
      </c>
      <c r="E343" s="10" t="s">
        <v>0</v>
      </c>
      <c r="F343" s="14">
        <v>122.64</v>
      </c>
      <c r="G343" s="14">
        <v>27.643230521001865</v>
      </c>
      <c r="H343" s="30">
        <v>45725</v>
      </c>
      <c r="I343" s="118">
        <v>56.13227312125818</v>
      </c>
      <c r="J343" s="15">
        <f>IF(M343="",IF(AND(H343&lt;&gt; "",D343&lt;&gt;""),IF(H343&gt;=D343,H343-D343,0),""),"")</f>
        <v>530</v>
      </c>
      <c r="K343" s="20">
        <f>IF(M343="",IF(I343&lt;&gt;"",I343-G343,""),"")</f>
        <v>28.489042600256315</v>
      </c>
      <c r="L343" s="25">
        <f>IF(M343="",IF(K343&lt;&gt;"",IF(G343=0,IF(I343=0,0,9.99),K343/G343),""),"")</f>
        <v>1.0305974397099444</v>
      </c>
      <c r="N343" s="58" t="str">
        <f>TRIM(CONCATENATE(Table1[[#This Row],[Intake]]," ",Table1[[#This Row],[Batch Number]]))</f>
        <v>S-1/TI 5</v>
      </c>
      <c r="O343" s="3" t="str">
        <f>IF(VLOOKUP(Table1[[#This Row],[Intake Batch Combo]],Sheet2!A:B,2,FALSE)="","",VLOOKUP(Table1[[#This Row],[Intake Batch Combo]],Sheet2!A:B,2,FALSE))</f>
        <v>Texas Injury Group Batch 05</v>
      </c>
      <c r="P343" s="115" t="s">
        <v>2378</v>
      </c>
      <c r="Q343" s="115" t="e">
        <v>#N/A</v>
      </c>
      <c r="R343" s="28"/>
      <c r="S343" s="28"/>
      <c r="T343" s="28"/>
      <c r="U343" s="28"/>
      <c r="V343" s="25"/>
    </row>
    <row r="344" spans="1:22">
      <c r="A344" s="4" t="s">
        <v>1886</v>
      </c>
      <c r="B344" s="15">
        <v>5</v>
      </c>
      <c r="C344" s="15">
        <v>97110</v>
      </c>
      <c r="D344" s="30">
        <v>45195</v>
      </c>
      <c r="E344" s="10" t="s">
        <v>0</v>
      </c>
      <c r="F344" s="14">
        <v>122.64</v>
      </c>
      <c r="G344" s="14">
        <v>27.643230521001865</v>
      </c>
      <c r="H344" s="30">
        <v>45725</v>
      </c>
      <c r="I344" s="118">
        <v>56.13227312125818</v>
      </c>
      <c r="J344" s="15">
        <f>IF(M344="",IF(AND(H344&lt;&gt; "",D344&lt;&gt;""),IF(H344&gt;=D344,H344-D344,0),""),"")</f>
        <v>530</v>
      </c>
      <c r="K344" s="20">
        <f>IF(M344="",IF(I344&lt;&gt;"",I344-G344,""),"")</f>
        <v>28.489042600256315</v>
      </c>
      <c r="L344" s="25">
        <f>IF(M344="",IF(K344&lt;&gt;"",IF(G344=0,IF(I344=0,0,9.99),K344/G344),""),"")</f>
        <v>1.0305974397099444</v>
      </c>
      <c r="N344" s="58" t="str">
        <f>TRIM(CONCATENATE(Table1[[#This Row],[Intake]]," ",Table1[[#This Row],[Batch Number]]))</f>
        <v>S-1/TI 5</v>
      </c>
      <c r="O344" s="3" t="str">
        <f>IF(VLOOKUP(Table1[[#This Row],[Intake Batch Combo]],Sheet2!A:B,2,FALSE)="","",VLOOKUP(Table1[[#This Row],[Intake Batch Combo]],Sheet2!A:B,2,FALSE))</f>
        <v>Texas Injury Group Batch 05</v>
      </c>
      <c r="P344" s="115" t="s">
        <v>2378</v>
      </c>
      <c r="Q344" s="115" t="e">
        <v>#N/A</v>
      </c>
      <c r="R344" s="28"/>
      <c r="S344" s="28"/>
      <c r="T344" s="28"/>
      <c r="U344" s="28"/>
      <c r="V344" s="25"/>
    </row>
    <row r="345" spans="1:22">
      <c r="A345" s="4" t="s">
        <v>1886</v>
      </c>
      <c r="B345" s="15">
        <v>5</v>
      </c>
      <c r="C345" s="15">
        <v>97110</v>
      </c>
      <c r="D345" s="30">
        <v>45195</v>
      </c>
      <c r="E345" s="10" t="s">
        <v>0</v>
      </c>
      <c r="F345" s="14">
        <v>122.64</v>
      </c>
      <c r="G345" s="14">
        <v>27.643230521001865</v>
      </c>
      <c r="H345" s="30">
        <v>45725</v>
      </c>
      <c r="I345" s="118">
        <v>56.13227312125818</v>
      </c>
      <c r="J345" s="15">
        <f>IF(M345="",IF(AND(H345&lt;&gt; "",D345&lt;&gt;""),IF(H345&gt;=D345,H345-D345,0),""),"")</f>
        <v>530</v>
      </c>
      <c r="K345" s="20">
        <f>IF(M345="",IF(I345&lt;&gt;"",I345-G345,""),"")</f>
        <v>28.489042600256315</v>
      </c>
      <c r="L345" s="25">
        <f>IF(M345="",IF(K345&lt;&gt;"",IF(G345=0,IF(I345=0,0,9.99),K345/G345),""),"")</f>
        <v>1.0305974397099444</v>
      </c>
      <c r="N345" s="58" t="str">
        <f>TRIM(CONCATENATE(Table1[[#This Row],[Intake]]," ",Table1[[#This Row],[Batch Number]]))</f>
        <v>S-1/TI 5</v>
      </c>
      <c r="O345" s="111" t="str">
        <f>IF(VLOOKUP(Table1[[#This Row],[Intake Batch Combo]],Sheet2!A:B,2,FALSE)="","",VLOOKUP(Table1[[#This Row],[Intake Batch Combo]],Sheet2!A:B,2,FALSE))</f>
        <v>Texas Injury Group Batch 05</v>
      </c>
      <c r="P345" s="115" t="s">
        <v>2378</v>
      </c>
      <c r="Q345" s="115" t="e">
        <v>#N/A</v>
      </c>
      <c r="R345" s="28"/>
      <c r="S345" s="28"/>
      <c r="T345" s="28"/>
      <c r="U345" s="28"/>
      <c r="V345" s="25"/>
    </row>
    <row r="346" spans="1:22">
      <c r="A346" s="4" t="s">
        <v>1886</v>
      </c>
      <c r="B346" s="15">
        <v>5</v>
      </c>
      <c r="C346" s="15">
        <v>97112</v>
      </c>
      <c r="D346" s="30">
        <v>45195</v>
      </c>
      <c r="E346" s="10" t="s">
        <v>0</v>
      </c>
      <c r="F346" s="14">
        <v>140.4</v>
      </c>
      <c r="G346" s="14">
        <v>31.646359794101937</v>
      </c>
      <c r="H346" s="30">
        <v>45725</v>
      </c>
      <c r="I346" s="118">
        <v>64.261017174043118</v>
      </c>
      <c r="J346" s="15">
        <f>IF(M346="",IF(AND(H346&lt;&gt; "",D346&lt;&gt;""),IF(H346&gt;=D346,H346-D346,0),""),"")</f>
        <v>530</v>
      </c>
      <c r="K346" s="20">
        <f>IF(M346="",IF(I346&lt;&gt;"",I346-G346,""),"")</f>
        <v>32.614657379941178</v>
      </c>
      <c r="L346" s="25">
        <f>IF(M346="",IF(K346&lt;&gt;"",IF(G346=0,IF(I346=0,0,9.99),K346/G346),""),"")</f>
        <v>1.0305974397099444</v>
      </c>
      <c r="N346" s="58" t="str">
        <f>TRIM(CONCATENATE(Table1[[#This Row],[Intake]]," ",Table1[[#This Row],[Batch Number]]))</f>
        <v>S-1/TI 5</v>
      </c>
      <c r="O346" s="111" t="str">
        <f>IF(VLOOKUP(Table1[[#This Row],[Intake Batch Combo]],Sheet2!A:B,2,FALSE)="","",VLOOKUP(Table1[[#This Row],[Intake Batch Combo]],Sheet2!A:B,2,FALSE))</f>
        <v>Texas Injury Group Batch 05</v>
      </c>
      <c r="P346" s="115" t="s">
        <v>2378</v>
      </c>
      <c r="Q346" s="115" t="e">
        <v>#N/A</v>
      </c>
      <c r="R346" s="28"/>
      <c r="S346" s="28"/>
      <c r="T346" s="28"/>
      <c r="U346" s="28"/>
      <c r="V346" s="25"/>
    </row>
    <row r="347" spans="1:22">
      <c r="A347" s="4" t="s">
        <v>1886</v>
      </c>
      <c r="B347" s="15">
        <v>5</v>
      </c>
      <c r="C347" s="15">
        <v>97112</v>
      </c>
      <c r="D347" s="30">
        <v>45195</v>
      </c>
      <c r="E347" s="10" t="s">
        <v>0</v>
      </c>
      <c r="F347" s="14">
        <v>140.4</v>
      </c>
      <c r="G347" s="14">
        <v>31.646359794101937</v>
      </c>
      <c r="H347" s="30">
        <v>45725</v>
      </c>
      <c r="I347" s="118">
        <v>64.261017174043118</v>
      </c>
      <c r="J347" s="15">
        <f>IF(M347="",IF(AND(H347&lt;&gt; "",D347&lt;&gt;""),IF(H347&gt;=D347,H347-D347,0),""),"")</f>
        <v>530</v>
      </c>
      <c r="K347" s="20">
        <f>IF(M347="",IF(I347&lt;&gt;"",I347-G347,""),"")</f>
        <v>32.614657379941178</v>
      </c>
      <c r="L347" s="25">
        <f>IF(M347="",IF(K347&lt;&gt;"",IF(G347=0,IF(I347=0,0,9.99),K347/G347),""),"")</f>
        <v>1.0305974397099444</v>
      </c>
      <c r="N347" s="58" t="str">
        <f>TRIM(CONCATENATE(Table1[[#This Row],[Intake]]," ",Table1[[#This Row],[Batch Number]]))</f>
        <v>S-1/TI 5</v>
      </c>
      <c r="O347" s="3" t="str">
        <f>IF(VLOOKUP(Table1[[#This Row],[Intake Batch Combo]],Sheet2!A:B,2,FALSE)="","",VLOOKUP(Table1[[#This Row],[Intake Batch Combo]],Sheet2!A:B,2,FALSE))</f>
        <v>Texas Injury Group Batch 05</v>
      </c>
      <c r="P347" s="115" t="s">
        <v>2378</v>
      </c>
      <c r="Q347" s="115" t="e">
        <v>#N/A</v>
      </c>
      <c r="R347" s="28"/>
      <c r="S347" s="28"/>
      <c r="T347" s="28"/>
      <c r="U347" s="28"/>
      <c r="V347" s="25"/>
    </row>
    <row r="348" spans="1:22">
      <c r="A348" s="4" t="s">
        <v>1886</v>
      </c>
      <c r="B348" s="15">
        <v>5</v>
      </c>
      <c r="C348" s="15">
        <v>97112</v>
      </c>
      <c r="D348" s="30">
        <v>45195</v>
      </c>
      <c r="E348" s="10" t="s">
        <v>0</v>
      </c>
      <c r="F348" s="14">
        <v>140.4</v>
      </c>
      <c r="G348" s="14">
        <v>31.646359794101937</v>
      </c>
      <c r="H348" s="30">
        <v>45725</v>
      </c>
      <c r="I348" s="118">
        <v>64.261017174043118</v>
      </c>
      <c r="J348" s="15">
        <f>IF(M348="",IF(AND(H348&lt;&gt; "",D348&lt;&gt;""),IF(H348&gt;=D348,H348-D348,0),""),"")</f>
        <v>530</v>
      </c>
      <c r="K348" s="20">
        <f>IF(M348="",IF(I348&lt;&gt;"",I348-G348,""),"")</f>
        <v>32.614657379941178</v>
      </c>
      <c r="L348" s="25">
        <f>IF(M348="",IF(K348&lt;&gt;"",IF(G348=0,IF(I348=0,0,9.99),K348/G348),""),"")</f>
        <v>1.0305974397099444</v>
      </c>
      <c r="N348" s="58" t="str">
        <f>TRIM(CONCATENATE(Table1[[#This Row],[Intake]]," ",Table1[[#This Row],[Batch Number]]))</f>
        <v>S-1/TI 5</v>
      </c>
      <c r="O348" s="3" t="str">
        <f>IF(VLOOKUP(Table1[[#This Row],[Intake Batch Combo]],Sheet2!A:B,2,FALSE)="","",VLOOKUP(Table1[[#This Row],[Intake Batch Combo]],Sheet2!A:B,2,FALSE))</f>
        <v>Texas Injury Group Batch 05</v>
      </c>
      <c r="P348" s="115" t="s">
        <v>2378</v>
      </c>
      <c r="Q348" s="115" t="e">
        <v>#N/A</v>
      </c>
      <c r="R348" s="28"/>
      <c r="S348" s="28"/>
      <c r="T348" s="28"/>
      <c r="U348" s="28"/>
      <c r="V348" s="25"/>
    </row>
    <row r="349" spans="1:22">
      <c r="A349" s="4" t="s">
        <v>1886</v>
      </c>
      <c r="B349" s="15">
        <v>5</v>
      </c>
      <c r="C349" s="15">
        <v>97112</v>
      </c>
      <c r="D349" s="30">
        <v>45195</v>
      </c>
      <c r="E349" s="10" t="s">
        <v>0</v>
      </c>
      <c r="F349" s="14">
        <v>140.4</v>
      </c>
      <c r="G349" s="14">
        <v>31.646359794101937</v>
      </c>
      <c r="H349" s="30">
        <v>45725</v>
      </c>
      <c r="I349" s="120">
        <v>64.261017174043118</v>
      </c>
      <c r="J349" s="15">
        <f>IF(M349="",IF(AND(H349&lt;&gt; "",D349&lt;&gt;""),IF(H349&gt;=D349,H349-D349,0),""),"")</f>
        <v>530</v>
      </c>
      <c r="K349" s="20">
        <f>IF(M349="",IF(I349&lt;&gt;"",I349-G349,""),"")</f>
        <v>32.614657379941178</v>
      </c>
      <c r="L349" s="25">
        <f>IF(M349="",IF(K349&lt;&gt;"",IF(G349=0,IF(I349=0,0,9.99),K349/G349),""),"")</f>
        <v>1.0305974397099444</v>
      </c>
      <c r="N349" s="58" t="str">
        <f>TRIM(CONCATENATE(Table1[[#This Row],[Intake]]," ",Table1[[#This Row],[Batch Number]]))</f>
        <v>S-1/TI 5</v>
      </c>
      <c r="O349" s="3" t="str">
        <f>IF(VLOOKUP(Table1[[#This Row],[Intake Batch Combo]],Sheet2!A:B,2,FALSE)="","",VLOOKUP(Table1[[#This Row],[Intake Batch Combo]],Sheet2!A:B,2,FALSE))</f>
        <v>Texas Injury Group Batch 05</v>
      </c>
      <c r="P349" s="115" t="s">
        <v>2378</v>
      </c>
      <c r="Q349" s="115" t="e">
        <v>#N/A</v>
      </c>
      <c r="R349" s="28"/>
      <c r="S349" s="28"/>
      <c r="T349" s="28"/>
      <c r="U349" s="28"/>
      <c r="V349" s="25"/>
    </row>
    <row r="350" spans="1:22">
      <c r="A350" s="4" t="s">
        <v>1886</v>
      </c>
      <c r="B350" s="15">
        <v>5</v>
      </c>
      <c r="C350" s="15">
        <v>99213</v>
      </c>
      <c r="D350" s="30">
        <v>45195</v>
      </c>
      <c r="E350" s="10" t="s">
        <v>0</v>
      </c>
      <c r="F350" s="14">
        <v>661.7</v>
      </c>
      <c r="G350" s="14">
        <v>149.14812162220267</v>
      </c>
      <c r="H350" s="30">
        <v>45725</v>
      </c>
      <c r="I350" s="118">
        <v>302.85979390359216</v>
      </c>
      <c r="J350" s="15">
        <f>IF(M350="",IF(AND(H350&lt;&gt; "",D350&lt;&gt;""),IF(H350&gt;=D350,H350-D350,0),""),"")</f>
        <v>530</v>
      </c>
      <c r="K350" s="20">
        <f>IF(M350="",IF(I350&lt;&gt;"",I350-G350,""),"")</f>
        <v>153.7116722813895</v>
      </c>
      <c r="L350" s="25">
        <f>IF(M350="",IF(K350&lt;&gt;"",IF(G350=0,IF(I350=0,0,9.99),K350/G350),""),"")</f>
        <v>1.0305974397099447</v>
      </c>
      <c r="N350" s="58" t="str">
        <f>TRIM(CONCATENATE(Table1[[#This Row],[Intake]]," ",Table1[[#This Row],[Batch Number]]))</f>
        <v>S-1/TI 5</v>
      </c>
      <c r="O350" s="3" t="str">
        <f>IF(VLOOKUP(Table1[[#This Row],[Intake Batch Combo]],Sheet2!A:B,2,FALSE)="","",VLOOKUP(Table1[[#This Row],[Intake Batch Combo]],Sheet2!A:B,2,FALSE))</f>
        <v>Texas Injury Group Batch 05</v>
      </c>
      <c r="P350" s="115" t="s">
        <v>2378</v>
      </c>
      <c r="Q350" s="115" t="e">
        <v>#N/A</v>
      </c>
      <c r="R350" s="28"/>
      <c r="S350" s="28"/>
      <c r="T350" s="28"/>
      <c r="U350" s="28"/>
      <c r="V350" s="25"/>
    </row>
    <row r="351" spans="1:22">
      <c r="A351" s="4" t="s">
        <v>1886</v>
      </c>
      <c r="B351" s="15">
        <v>5</v>
      </c>
      <c r="C351" s="15">
        <v>99213</v>
      </c>
      <c r="D351" s="30">
        <v>45195</v>
      </c>
      <c r="E351" s="10" t="s">
        <v>0</v>
      </c>
      <c r="F351" s="14">
        <v>794.04</v>
      </c>
      <c r="G351" s="14">
        <v>178.97774594664315</v>
      </c>
      <c r="H351" s="30">
        <v>45725</v>
      </c>
      <c r="I351" s="118">
        <v>363.43175268431048</v>
      </c>
      <c r="J351" s="15">
        <f>IF(M351="",IF(AND(H351&lt;&gt; "",D351&lt;&gt;""),IF(H351&gt;=D351,H351-D351,0),""),"")</f>
        <v>530</v>
      </c>
      <c r="K351" s="20">
        <f>IF(M351="",IF(I351&lt;&gt;"",I351-G351,""),"")</f>
        <v>184.45400673766733</v>
      </c>
      <c r="L351" s="25">
        <f>IF(M351="",IF(K351&lt;&gt;"",IF(G351=0,IF(I351=0,0,9.99),K351/G351),""),"")</f>
        <v>1.0305974397099444</v>
      </c>
      <c r="N351" s="58" t="str">
        <f>TRIM(CONCATENATE(Table1[[#This Row],[Intake]]," ",Table1[[#This Row],[Batch Number]]))</f>
        <v>S-1/TI 5</v>
      </c>
      <c r="O351" s="3" t="str">
        <f>IF(VLOOKUP(Table1[[#This Row],[Intake Batch Combo]],Sheet2!A:B,2,FALSE)="","",VLOOKUP(Table1[[#This Row],[Intake Batch Combo]],Sheet2!A:B,2,FALSE))</f>
        <v>Texas Injury Group Batch 05</v>
      </c>
      <c r="P351" s="115" t="s">
        <v>2378</v>
      </c>
      <c r="Q351" s="115" t="e">
        <v>#N/A</v>
      </c>
      <c r="R351" s="28"/>
      <c r="S351" s="28"/>
      <c r="T351" s="28"/>
      <c r="U351" s="28"/>
      <c r="V351" s="25"/>
    </row>
    <row r="352" spans="1:22">
      <c r="A352" s="4" t="s">
        <v>1316</v>
      </c>
      <c r="B352" s="15">
        <v>154</v>
      </c>
      <c r="C352" s="15" t="s">
        <v>2193</v>
      </c>
      <c r="D352" s="30">
        <v>45359</v>
      </c>
      <c r="E352" s="10" t="s">
        <v>1</v>
      </c>
      <c r="F352" s="14">
        <v>300</v>
      </c>
      <c r="G352" s="14">
        <v>0</v>
      </c>
      <c r="H352" s="30">
        <v>45721</v>
      </c>
      <c r="I352" s="118">
        <v>77.496899999999997</v>
      </c>
      <c r="J352" s="15">
        <f>IF(M352="",IF(AND(H352&lt;&gt; "",D352&lt;&gt;""),IF(H352&gt;=D352,H352-D352,0),""),"")</f>
        <v>362</v>
      </c>
      <c r="K352" s="20">
        <f>IF(M352="",IF(I352&lt;&gt;"",I352-G352,""),"")</f>
        <v>77.496899999999997</v>
      </c>
      <c r="L352" s="25">
        <f>IF(M352="",IF(K352&lt;&gt;"",IF(G352=0,IF(I352=0,0,9.99),K352/G352),""),"")</f>
        <v>9.99</v>
      </c>
      <c r="M352" s="112"/>
      <c r="N352" s="58" t="str">
        <f>TRIM(CONCATENATE(Table1[[#This Row],[Intake]]," ",Table1[[#This Row],[Batch Number]]))</f>
        <v>S-1/OS 154</v>
      </c>
      <c r="O352" s="112" t="str">
        <f>IF(VLOOKUP(Table1[[#This Row],[Intake Batch Combo]],Sheet2!A:B,2,FALSE)="","",VLOOKUP(Table1[[#This Row],[Intake Batch Combo]],Sheet2!A:B,2,FALSE))</f>
        <v>One Source Diagnostics Batch 154</v>
      </c>
      <c r="P352" s="115" t="s">
        <v>2379</v>
      </c>
      <c r="Q352" s="115" t="e">
        <v>#N/A</v>
      </c>
      <c r="R352" s="28"/>
      <c r="S352" s="28"/>
      <c r="T352" s="28"/>
      <c r="U352" s="28"/>
      <c r="V352" s="25"/>
    </row>
    <row r="353" spans="1:22">
      <c r="A353" s="4" t="s">
        <v>1316</v>
      </c>
      <c r="B353" s="15">
        <v>154</v>
      </c>
      <c r="C353" s="15" t="s">
        <v>2193</v>
      </c>
      <c r="D353" s="30">
        <v>45359</v>
      </c>
      <c r="E353" s="10" t="s">
        <v>1</v>
      </c>
      <c r="F353" s="14">
        <v>300</v>
      </c>
      <c r="G353" s="14">
        <v>0</v>
      </c>
      <c r="H353" s="30">
        <v>45721</v>
      </c>
      <c r="I353" s="118">
        <v>77.496899999999997</v>
      </c>
      <c r="J353" s="15">
        <f>IF(M353="",IF(AND(H353&lt;&gt; "",D353&lt;&gt;""),IF(H353&gt;=D353,H353-D353,0),""),"")</f>
        <v>362</v>
      </c>
      <c r="K353" s="20">
        <f>IF(M353="",IF(I353&lt;&gt;"",I353-G353,""),"")</f>
        <v>77.496899999999997</v>
      </c>
      <c r="L353" s="25">
        <f>IF(M353="",IF(K353&lt;&gt;"",IF(G353=0,IF(I353=0,0,9.99),K353/G353),""),"")</f>
        <v>9.99</v>
      </c>
      <c r="M353" s="112"/>
      <c r="N353" s="58" t="str">
        <f>TRIM(CONCATENATE(Table1[[#This Row],[Intake]]," ",Table1[[#This Row],[Batch Number]]))</f>
        <v>S-1/OS 154</v>
      </c>
      <c r="O353" s="112" t="str">
        <f>IF(VLOOKUP(Table1[[#This Row],[Intake Batch Combo]],Sheet2!A:B,2,FALSE)="","",VLOOKUP(Table1[[#This Row],[Intake Batch Combo]],Sheet2!A:B,2,FALSE))</f>
        <v>One Source Diagnostics Batch 154</v>
      </c>
      <c r="P353" s="115" t="s">
        <v>2379</v>
      </c>
      <c r="Q353" s="115" t="e">
        <v>#N/A</v>
      </c>
      <c r="R353" s="28"/>
      <c r="S353" s="28"/>
      <c r="T353" s="28"/>
      <c r="U353" s="28"/>
      <c r="V353" s="25"/>
    </row>
    <row r="354" spans="1:22">
      <c r="A354" s="4" t="s">
        <v>1316</v>
      </c>
      <c r="B354" s="15">
        <v>154</v>
      </c>
      <c r="C354" s="15" t="s">
        <v>2193</v>
      </c>
      <c r="D354" s="30">
        <v>45359</v>
      </c>
      <c r="E354" s="10" t="s">
        <v>1</v>
      </c>
      <c r="F354" s="14">
        <v>300</v>
      </c>
      <c r="G354" s="14">
        <v>0</v>
      </c>
      <c r="H354" s="30">
        <v>45721</v>
      </c>
      <c r="I354" s="120">
        <v>77.496899999999997</v>
      </c>
      <c r="J354" s="15">
        <f>IF(M354="",IF(AND(H354&lt;&gt; "",D354&lt;&gt;""),IF(H354&gt;=D354,H354-D354,0),""),"")</f>
        <v>362</v>
      </c>
      <c r="K354" s="20">
        <f>IF(M354="",IF(I354&lt;&gt;"",I354-G354,""),"")</f>
        <v>77.496899999999997</v>
      </c>
      <c r="L354" s="25">
        <f>IF(M354="",IF(K354&lt;&gt;"",IF(G354=0,IF(I354=0,0,9.99),K354/G354),""),"")</f>
        <v>9.99</v>
      </c>
      <c r="N354" s="58" t="str">
        <f>TRIM(CONCATENATE(Table1[[#This Row],[Intake]]," ",Table1[[#This Row],[Batch Number]]))</f>
        <v>S-1/OS 154</v>
      </c>
      <c r="O354" s="3" t="str">
        <f>IF(VLOOKUP(Table1[[#This Row],[Intake Batch Combo]],Sheet2!A:B,2,FALSE)="","",VLOOKUP(Table1[[#This Row],[Intake Batch Combo]],Sheet2!A:B,2,FALSE))</f>
        <v>One Source Diagnostics Batch 154</v>
      </c>
      <c r="P354" s="115" t="s">
        <v>2379</v>
      </c>
      <c r="Q354" s="115" t="e">
        <v>#N/A</v>
      </c>
      <c r="R354" s="28"/>
      <c r="S354" s="28"/>
      <c r="T354" s="28"/>
      <c r="U354" s="28"/>
      <c r="V354" s="25"/>
    </row>
    <row r="355" spans="1:22">
      <c r="A355" s="4" t="s">
        <v>1316</v>
      </c>
      <c r="B355" s="15">
        <v>154</v>
      </c>
      <c r="C355" s="15" t="s">
        <v>2193</v>
      </c>
      <c r="D355" s="30">
        <v>45359</v>
      </c>
      <c r="E355" s="10" t="s">
        <v>1</v>
      </c>
      <c r="F355" s="14">
        <v>300</v>
      </c>
      <c r="G355" s="14">
        <v>0</v>
      </c>
      <c r="H355" s="30">
        <v>45721</v>
      </c>
      <c r="I355" s="118">
        <v>77.496899999999997</v>
      </c>
      <c r="J355" s="15">
        <f>IF(M355="",IF(AND(H355&lt;&gt; "",D355&lt;&gt;""),IF(H355&gt;=D355,H355-D355,0),""),"")</f>
        <v>362</v>
      </c>
      <c r="K355" s="20">
        <f>IF(M355="",IF(I355&lt;&gt;"",I355-G355,""),"")</f>
        <v>77.496899999999997</v>
      </c>
      <c r="L355" s="25">
        <f>IF(M355="",IF(K355&lt;&gt;"",IF(G355=0,IF(I355=0,0,9.99),K355/G355),""),"")</f>
        <v>9.99</v>
      </c>
      <c r="N355" s="58" t="str">
        <f>TRIM(CONCATENATE(Table1[[#This Row],[Intake]]," ",Table1[[#This Row],[Batch Number]]))</f>
        <v>S-1/OS 154</v>
      </c>
      <c r="O355" s="3" t="str">
        <f>IF(VLOOKUP(Table1[[#This Row],[Intake Batch Combo]],Sheet2!A:B,2,FALSE)="","",VLOOKUP(Table1[[#This Row],[Intake Batch Combo]],Sheet2!A:B,2,FALSE))</f>
        <v>One Source Diagnostics Batch 154</v>
      </c>
      <c r="P355" s="115" t="s">
        <v>2379</v>
      </c>
      <c r="Q355" s="115" t="e">
        <v>#N/A</v>
      </c>
      <c r="R355" s="28"/>
      <c r="S355" s="28"/>
      <c r="T355" s="28"/>
      <c r="U355" s="28"/>
      <c r="V355" s="25"/>
    </row>
    <row r="356" spans="1:22">
      <c r="A356" s="4" t="s">
        <v>1316</v>
      </c>
      <c r="B356" s="15">
        <v>154</v>
      </c>
      <c r="C356" s="15" t="s">
        <v>2147</v>
      </c>
      <c r="D356" s="30">
        <v>45359</v>
      </c>
      <c r="E356" s="10" t="s">
        <v>0</v>
      </c>
      <c r="F356" s="14">
        <v>1100</v>
      </c>
      <c r="G356" s="14">
        <v>221.3295</v>
      </c>
      <c r="H356" s="30">
        <v>45721</v>
      </c>
      <c r="I356" s="118">
        <v>558</v>
      </c>
      <c r="J356" s="15">
        <f>IF(M356="",IF(AND(H356&lt;&gt; "",D356&lt;&gt;""),IF(H356&gt;=D356,H356-D356,0),""),"")</f>
        <v>362</v>
      </c>
      <c r="K356" s="20">
        <f>IF(M356="",IF(I356&lt;&gt;"",I356-G356,""),"")</f>
        <v>336.6705</v>
      </c>
      <c r="L356" s="25">
        <f>IF(M356="",IF(K356&lt;&gt;"",IF(G356=0,IF(I356=0,0,9.99),K356/G356),""),"")</f>
        <v>1.5211280014638808</v>
      </c>
      <c r="N356" s="58" t="str">
        <f>TRIM(CONCATENATE(Table1[[#This Row],[Intake]]," ",Table1[[#This Row],[Batch Number]]))</f>
        <v>S-1/OS 154</v>
      </c>
      <c r="O356" s="3" t="str">
        <f>IF(VLOOKUP(Table1[[#This Row],[Intake Batch Combo]],Sheet2!A:B,2,FALSE)="","",VLOOKUP(Table1[[#This Row],[Intake Batch Combo]],Sheet2!A:B,2,FALSE))</f>
        <v>One Source Diagnostics Batch 154</v>
      </c>
      <c r="P356" s="115" t="s">
        <v>2379</v>
      </c>
      <c r="Q356" s="115" t="e">
        <v>#N/A</v>
      </c>
      <c r="R356" s="28"/>
      <c r="S356" s="28"/>
      <c r="T356" s="28"/>
      <c r="U356" s="28"/>
      <c r="V356" s="25"/>
    </row>
    <row r="357" spans="1:22">
      <c r="A357" s="4" t="s">
        <v>1316</v>
      </c>
      <c r="B357" s="15">
        <v>154</v>
      </c>
      <c r="C357" s="107" t="s">
        <v>1959</v>
      </c>
      <c r="D357" s="30">
        <v>45359</v>
      </c>
      <c r="E357" s="10" t="s">
        <v>1</v>
      </c>
      <c r="F357" s="14">
        <v>1695</v>
      </c>
      <c r="G357" s="14">
        <v>375.57</v>
      </c>
      <c r="H357" s="30">
        <v>45721</v>
      </c>
      <c r="I357" s="118">
        <v>542.19000000000005</v>
      </c>
      <c r="J357" s="15">
        <f>IF(M357="",IF(AND(H357&lt;&gt; "",D357&lt;&gt;""),IF(H357&gt;=D357,H357-D357,0),""),"")</f>
        <v>362</v>
      </c>
      <c r="K357" s="20">
        <f>IF(M357="",IF(I357&lt;&gt;"",I357-G357,""),"")</f>
        <v>166.62000000000006</v>
      </c>
      <c r="L357" s="25">
        <f>IF(M357="",IF(K357&lt;&gt;"",IF(G357=0,IF(I357=0,0,9.99),K357/G357),""),"")</f>
        <v>0.44364565859892979</v>
      </c>
      <c r="N357" s="58" t="str">
        <f>TRIM(CONCATENATE(Table1[[#This Row],[Intake]]," ",Table1[[#This Row],[Batch Number]]))</f>
        <v>S-1/OS 154</v>
      </c>
      <c r="O357" s="3" t="str">
        <f>IF(VLOOKUP(Table1[[#This Row],[Intake Batch Combo]],Sheet2!A:B,2,FALSE)="","",VLOOKUP(Table1[[#This Row],[Intake Batch Combo]],Sheet2!A:B,2,FALSE))</f>
        <v>One Source Diagnostics Batch 154</v>
      </c>
      <c r="P357" s="115" t="s">
        <v>2379</v>
      </c>
      <c r="Q357" s="115" t="e">
        <v>#N/A</v>
      </c>
      <c r="R357" s="28"/>
      <c r="S357" s="28"/>
      <c r="T357" s="28"/>
      <c r="U357" s="28"/>
      <c r="V357" s="25"/>
    </row>
    <row r="358" spans="1:22">
      <c r="A358" s="4" t="s">
        <v>1316</v>
      </c>
      <c r="B358" s="15">
        <v>154</v>
      </c>
      <c r="C358" s="107" t="s">
        <v>1959</v>
      </c>
      <c r="D358" s="30">
        <v>45359</v>
      </c>
      <c r="E358" s="10" t="s">
        <v>1</v>
      </c>
      <c r="F358" s="14">
        <v>1695</v>
      </c>
      <c r="G358" s="14">
        <v>375.57</v>
      </c>
      <c r="H358" s="30">
        <v>45721</v>
      </c>
      <c r="I358" s="118">
        <v>542.19000000000005</v>
      </c>
      <c r="J358" s="15">
        <f>IF(M358="",IF(AND(H358&lt;&gt; "",D358&lt;&gt;""),IF(H358&gt;=D358,H358-D358,0),""),"")</f>
        <v>362</v>
      </c>
      <c r="K358" s="20">
        <f>IF(M358="",IF(I358&lt;&gt;"",I358-G358,""),"")</f>
        <v>166.62000000000006</v>
      </c>
      <c r="L358" s="25">
        <f>IF(M358="",IF(K358&lt;&gt;"",IF(G358=0,IF(I358=0,0,9.99),K358/G358),""),"")</f>
        <v>0.44364565859892979</v>
      </c>
      <c r="N358" s="58" t="str">
        <f>TRIM(CONCATENATE(Table1[[#This Row],[Intake]]," ",Table1[[#This Row],[Batch Number]]))</f>
        <v>S-1/OS 154</v>
      </c>
      <c r="O358" s="111" t="str">
        <f>IF(VLOOKUP(Table1[[#This Row],[Intake Batch Combo]],Sheet2!A:B,2,FALSE)="","",VLOOKUP(Table1[[#This Row],[Intake Batch Combo]],Sheet2!A:B,2,FALSE))</f>
        <v>One Source Diagnostics Batch 154</v>
      </c>
      <c r="P358" s="115" t="s">
        <v>2379</v>
      </c>
      <c r="Q358" s="115" t="e">
        <v>#N/A</v>
      </c>
      <c r="R358" s="28"/>
      <c r="S358" s="28"/>
      <c r="T358" s="28"/>
      <c r="U358" s="28"/>
      <c r="V358" s="25"/>
    </row>
    <row r="359" spans="1:22">
      <c r="A359" s="4" t="s">
        <v>1316</v>
      </c>
      <c r="B359" s="15">
        <v>154</v>
      </c>
      <c r="C359" s="15" t="s">
        <v>2097</v>
      </c>
      <c r="D359" s="30">
        <v>45359</v>
      </c>
      <c r="E359" s="10" t="s">
        <v>1</v>
      </c>
      <c r="F359" s="14">
        <v>1695</v>
      </c>
      <c r="G359" s="14">
        <v>375.57</v>
      </c>
      <c r="H359" s="30">
        <v>45721</v>
      </c>
      <c r="I359" s="118">
        <v>465</v>
      </c>
      <c r="J359" s="15">
        <f>IF(M359="",IF(AND(H359&lt;&gt; "",D359&lt;&gt;""),IF(H359&gt;=D359,H359-D359,0),""),"")</f>
        <v>362</v>
      </c>
      <c r="K359" s="20">
        <f>IF(M359="",IF(I359&lt;&gt;"",I359-G359,""),"")</f>
        <v>89.43</v>
      </c>
      <c r="L359" s="25">
        <f>IF(M359="",IF(K359&lt;&gt;"",IF(G359=0,IF(I359=0,0,9.99),K359/G359),""),"")</f>
        <v>0.23811806054796711</v>
      </c>
      <c r="N359" s="58" t="str">
        <f>TRIM(CONCATENATE(Table1[[#This Row],[Intake]]," ",Table1[[#This Row],[Batch Number]]))</f>
        <v>S-1/OS 154</v>
      </c>
      <c r="O359" s="111" t="str">
        <f>IF(VLOOKUP(Table1[[#This Row],[Intake Batch Combo]],Sheet2!A:B,2,FALSE)="","",VLOOKUP(Table1[[#This Row],[Intake Batch Combo]],Sheet2!A:B,2,FALSE))</f>
        <v>One Source Diagnostics Batch 154</v>
      </c>
      <c r="P359" s="115" t="s">
        <v>2379</v>
      </c>
      <c r="Q359" s="115" t="e">
        <v>#N/A</v>
      </c>
      <c r="R359" s="28"/>
      <c r="S359" s="28"/>
      <c r="T359" s="28"/>
      <c r="U359" s="28"/>
      <c r="V359" s="25"/>
    </row>
    <row r="360" spans="1:22">
      <c r="A360" s="4" t="s">
        <v>1316</v>
      </c>
      <c r="B360" s="15">
        <v>154</v>
      </c>
      <c r="C360" s="15" t="s">
        <v>2097</v>
      </c>
      <c r="D360" s="30">
        <v>45359</v>
      </c>
      <c r="E360" s="10" t="s">
        <v>1</v>
      </c>
      <c r="F360" s="14">
        <v>1695</v>
      </c>
      <c r="G360" s="14">
        <v>375.57</v>
      </c>
      <c r="H360" s="30">
        <v>45721</v>
      </c>
      <c r="I360" s="118">
        <v>465</v>
      </c>
      <c r="J360" s="15">
        <f>IF(M360="",IF(AND(H360&lt;&gt; "",D360&lt;&gt;""),IF(H360&gt;=D360,H360-D360,0),""),"")</f>
        <v>362</v>
      </c>
      <c r="K360" s="20">
        <f>IF(M360="",IF(I360&lt;&gt;"",I360-G360,""),"")</f>
        <v>89.43</v>
      </c>
      <c r="L360" s="25">
        <f>IF(M360="",IF(K360&lt;&gt;"",IF(G360=0,IF(I360=0,0,9.99),K360/G360),""),"")</f>
        <v>0.23811806054796711</v>
      </c>
      <c r="N360" s="58" t="str">
        <f>TRIM(CONCATENATE(Table1[[#This Row],[Intake]]," ",Table1[[#This Row],[Batch Number]]))</f>
        <v>S-1/OS 154</v>
      </c>
      <c r="O360" s="111" t="str">
        <f>IF(VLOOKUP(Table1[[#This Row],[Intake Batch Combo]],Sheet2!A:B,2,FALSE)="","",VLOOKUP(Table1[[#This Row],[Intake Batch Combo]],Sheet2!A:B,2,FALSE))</f>
        <v>One Source Diagnostics Batch 154</v>
      </c>
      <c r="P360" s="115" t="s">
        <v>2379</v>
      </c>
      <c r="Q360" s="115" t="e">
        <v>#N/A</v>
      </c>
      <c r="R360" s="28"/>
      <c r="S360" s="28"/>
      <c r="T360" s="28"/>
      <c r="U360" s="28"/>
      <c r="V360" s="25"/>
    </row>
    <row r="361" spans="1:22">
      <c r="A361" s="4" t="s">
        <v>1316</v>
      </c>
      <c r="B361" s="15">
        <v>154</v>
      </c>
      <c r="C361" s="15" t="s">
        <v>2147</v>
      </c>
      <c r="D361" s="30">
        <v>45359</v>
      </c>
      <c r="E361" s="10" t="s">
        <v>1</v>
      </c>
      <c r="F361" s="14">
        <v>1695</v>
      </c>
      <c r="G361" s="14">
        <v>375.57</v>
      </c>
      <c r="H361" s="30">
        <v>45721</v>
      </c>
      <c r="I361" s="118">
        <v>558</v>
      </c>
      <c r="J361" s="15">
        <f>IF(M361="",IF(AND(H361&lt;&gt; "",D361&lt;&gt;""),IF(H361&gt;=D361,H361-D361,0),""),"")</f>
        <v>362</v>
      </c>
      <c r="K361" s="20">
        <f>IF(M361="",IF(I361&lt;&gt;"",I361-G361,""),"")</f>
        <v>182.43</v>
      </c>
      <c r="L361" s="25">
        <f>IF(M361="",IF(K361&lt;&gt;"",IF(G361=0,IF(I361=0,0,9.99),K361/G361),""),"")</f>
        <v>0.48574167265756052</v>
      </c>
      <c r="N361" s="58" t="str">
        <f>TRIM(CONCATENATE(Table1[[#This Row],[Intake]]," ",Table1[[#This Row],[Batch Number]]))</f>
        <v>S-1/OS 154</v>
      </c>
      <c r="O361" s="111" t="str">
        <f>IF(VLOOKUP(Table1[[#This Row],[Intake Batch Combo]],Sheet2!A:B,2,FALSE)="","",VLOOKUP(Table1[[#This Row],[Intake Batch Combo]],Sheet2!A:B,2,FALSE))</f>
        <v>One Source Diagnostics Batch 154</v>
      </c>
      <c r="P361" s="115" t="s">
        <v>2379</v>
      </c>
      <c r="Q361" s="115" t="e">
        <v>#N/A</v>
      </c>
      <c r="R361" s="28"/>
      <c r="S361" s="28"/>
      <c r="T361" s="28"/>
      <c r="U361" s="28"/>
      <c r="V361" s="25"/>
    </row>
    <row r="362" spans="1:22">
      <c r="A362" s="4" t="s">
        <v>1316</v>
      </c>
      <c r="B362" s="15">
        <v>154</v>
      </c>
      <c r="C362" s="15" t="s">
        <v>2147</v>
      </c>
      <c r="D362" s="30">
        <v>45359</v>
      </c>
      <c r="E362" s="10" t="s">
        <v>1</v>
      </c>
      <c r="F362" s="14">
        <v>1695</v>
      </c>
      <c r="G362" s="14">
        <v>375.57</v>
      </c>
      <c r="H362" s="30">
        <v>45721</v>
      </c>
      <c r="I362" s="118">
        <v>558</v>
      </c>
      <c r="J362" s="15">
        <f>IF(M362="",IF(AND(H362&lt;&gt; "",D362&lt;&gt;""),IF(H362&gt;=D362,H362-D362,0),""),"")</f>
        <v>362</v>
      </c>
      <c r="K362" s="20">
        <f>IF(M362="",IF(I362&lt;&gt;"",I362-G362,""),"")</f>
        <v>182.43</v>
      </c>
      <c r="L362" s="25">
        <f>IF(M362="",IF(K362&lt;&gt;"",IF(G362=0,IF(I362=0,0,9.99),K362/G362),""),"")</f>
        <v>0.48574167265756052</v>
      </c>
      <c r="N362" s="58" t="str">
        <f>TRIM(CONCATENATE(Table1[[#This Row],[Intake]]," ",Table1[[#This Row],[Batch Number]]))</f>
        <v>S-1/OS 154</v>
      </c>
      <c r="O362" s="3" t="str">
        <f>IF(VLOOKUP(Table1[[#This Row],[Intake Batch Combo]],Sheet2!A:B,2,FALSE)="","",VLOOKUP(Table1[[#This Row],[Intake Batch Combo]],Sheet2!A:B,2,FALSE))</f>
        <v>One Source Diagnostics Batch 154</v>
      </c>
      <c r="P362" s="115" t="s">
        <v>2379</v>
      </c>
      <c r="Q362" s="115" t="e">
        <v>#N/A</v>
      </c>
      <c r="R362" s="28"/>
      <c r="S362" s="28"/>
      <c r="T362" s="28"/>
      <c r="U362" s="28"/>
      <c r="V362" s="25"/>
    </row>
    <row r="363" spans="1:22">
      <c r="A363" s="4" t="s">
        <v>1316</v>
      </c>
      <c r="B363" s="15">
        <v>154</v>
      </c>
      <c r="C363" s="15" t="s">
        <v>2164</v>
      </c>
      <c r="D363" s="30">
        <v>45359</v>
      </c>
      <c r="E363" s="10" t="s">
        <v>1</v>
      </c>
      <c r="F363" s="14">
        <v>1695</v>
      </c>
      <c r="G363" s="14">
        <v>375.57</v>
      </c>
      <c r="H363" s="30">
        <v>45721</v>
      </c>
      <c r="I363" s="118">
        <v>558</v>
      </c>
      <c r="J363" s="15">
        <f>IF(M363="",IF(AND(H363&lt;&gt; "",D363&lt;&gt;""),IF(H363&gt;=D363,H363-D363,0),""),"")</f>
        <v>362</v>
      </c>
      <c r="K363" s="20">
        <f>IF(M363="",IF(I363&lt;&gt;"",I363-G363,""),"")</f>
        <v>182.43</v>
      </c>
      <c r="L363" s="25">
        <f>IF(M363="",IF(K363&lt;&gt;"",IF(G363=0,IF(I363=0,0,9.99),K363/G363),""),"")</f>
        <v>0.48574167265756052</v>
      </c>
      <c r="N363" s="58" t="str">
        <f>TRIM(CONCATENATE(Table1[[#This Row],[Intake]]," ",Table1[[#This Row],[Batch Number]]))</f>
        <v>S-1/OS 154</v>
      </c>
      <c r="O363" s="3" t="str">
        <f>IF(VLOOKUP(Table1[[#This Row],[Intake Batch Combo]],Sheet2!A:B,2,FALSE)="","",VLOOKUP(Table1[[#This Row],[Intake Batch Combo]],Sheet2!A:B,2,FALSE))</f>
        <v>One Source Diagnostics Batch 154</v>
      </c>
      <c r="P363" s="115" t="s">
        <v>2379</v>
      </c>
      <c r="Q363" s="115" t="e">
        <v>#N/A</v>
      </c>
      <c r="R363" s="28"/>
      <c r="S363" s="28"/>
      <c r="T363" s="28"/>
      <c r="U363" s="28"/>
      <c r="V363" s="25"/>
    </row>
    <row r="364" spans="1:22">
      <c r="A364" s="4" t="s">
        <v>1316</v>
      </c>
      <c r="B364" s="15">
        <v>154</v>
      </c>
      <c r="C364" s="15" t="s">
        <v>2164</v>
      </c>
      <c r="D364" s="30">
        <v>45359</v>
      </c>
      <c r="E364" s="10" t="s">
        <v>1</v>
      </c>
      <c r="F364" s="14">
        <v>1695</v>
      </c>
      <c r="G364" s="14">
        <v>375.57</v>
      </c>
      <c r="H364" s="30">
        <v>45721</v>
      </c>
      <c r="I364" s="118">
        <v>558</v>
      </c>
      <c r="J364" s="15">
        <f>IF(M364="",IF(AND(H364&lt;&gt; "",D364&lt;&gt;""),IF(H364&gt;=D364,H364-D364,0),""),"")</f>
        <v>362</v>
      </c>
      <c r="K364" s="20">
        <f>IF(M364="",IF(I364&lt;&gt;"",I364-G364,""),"")</f>
        <v>182.43</v>
      </c>
      <c r="L364" s="25">
        <f>IF(M364="",IF(K364&lt;&gt;"",IF(G364=0,IF(I364=0,0,9.99),K364/G364),""),"")</f>
        <v>0.48574167265756052</v>
      </c>
      <c r="N364" s="58" t="str">
        <f>TRIM(CONCATENATE(Table1[[#This Row],[Intake]]," ",Table1[[#This Row],[Batch Number]]))</f>
        <v>S-1/OS 154</v>
      </c>
      <c r="O364" s="3" t="str">
        <f>IF(VLOOKUP(Table1[[#This Row],[Intake Batch Combo]],Sheet2!A:B,2,FALSE)="","",VLOOKUP(Table1[[#This Row],[Intake Batch Combo]],Sheet2!A:B,2,FALSE))</f>
        <v>One Source Diagnostics Batch 154</v>
      </c>
      <c r="P364" s="115" t="s">
        <v>2379</v>
      </c>
      <c r="Q364" s="115" t="e">
        <v>#N/A</v>
      </c>
      <c r="R364" s="28"/>
      <c r="S364" s="28"/>
      <c r="T364" s="28"/>
      <c r="U364" s="28"/>
      <c r="V364" s="25"/>
    </row>
    <row r="365" spans="1:22">
      <c r="A365" s="4" t="s">
        <v>1316</v>
      </c>
      <c r="B365" s="15">
        <v>154</v>
      </c>
      <c r="C365" s="15" t="s">
        <v>2193</v>
      </c>
      <c r="D365" s="30">
        <v>45359</v>
      </c>
      <c r="E365" s="10" t="s">
        <v>1</v>
      </c>
      <c r="F365" s="14">
        <v>1695</v>
      </c>
      <c r="G365" s="14">
        <v>477.48750000000001</v>
      </c>
      <c r="H365" s="30">
        <v>45721</v>
      </c>
      <c r="I365" s="118">
        <v>77.496899999999997</v>
      </c>
      <c r="J365" s="15">
        <f>IF(M365="",IF(AND(H365&lt;&gt; "",D365&lt;&gt;""),IF(H365&gt;=D365,H365-D365,0),""),"")</f>
        <v>362</v>
      </c>
      <c r="K365" s="20">
        <f>IF(M365="",IF(I365&lt;&gt;"",I365-G365,""),"")</f>
        <v>-399.99060000000003</v>
      </c>
      <c r="L365" s="25">
        <f>IF(M365="",IF(K365&lt;&gt;"",IF(G365=0,IF(I365=0,0,9.99),K365/G365),""),"")</f>
        <v>-0.83769857849681928</v>
      </c>
      <c r="N365" s="58" t="str">
        <f>TRIM(CONCATENATE(Table1[[#This Row],[Intake]]," ",Table1[[#This Row],[Batch Number]]))</f>
        <v>S-1/OS 154</v>
      </c>
      <c r="O365" s="3" t="str">
        <f>IF(VLOOKUP(Table1[[#This Row],[Intake Batch Combo]],Sheet2!A:B,2,FALSE)="","",VLOOKUP(Table1[[#This Row],[Intake Batch Combo]],Sheet2!A:B,2,FALSE))</f>
        <v>One Source Diagnostics Batch 154</v>
      </c>
      <c r="P365" s="115" t="s">
        <v>2379</v>
      </c>
      <c r="Q365" s="115" t="e">
        <v>#N/A</v>
      </c>
      <c r="R365" s="28"/>
      <c r="S365" s="28"/>
      <c r="T365" s="28"/>
      <c r="U365" s="28"/>
      <c r="V365" s="25"/>
    </row>
    <row r="366" spans="1:22">
      <c r="A366" s="4" t="s">
        <v>1316</v>
      </c>
      <c r="B366" s="15">
        <v>154</v>
      </c>
      <c r="C366" s="15" t="s">
        <v>2193</v>
      </c>
      <c r="D366" s="30">
        <v>45359</v>
      </c>
      <c r="E366" s="10" t="s">
        <v>1</v>
      </c>
      <c r="F366" s="14">
        <v>1695</v>
      </c>
      <c r="G366" s="14">
        <v>477.48750000000001</v>
      </c>
      <c r="H366" s="30">
        <v>45721</v>
      </c>
      <c r="I366" s="118">
        <v>77.496899999999997</v>
      </c>
      <c r="J366" s="15">
        <f>IF(M366="",IF(AND(H366&lt;&gt; "",D366&lt;&gt;""),IF(H366&gt;=D366,H366-D366,0),""),"")</f>
        <v>362</v>
      </c>
      <c r="K366" s="20">
        <f>IF(M366="",IF(I366&lt;&gt;"",I366-G366,""),"")</f>
        <v>-399.99060000000003</v>
      </c>
      <c r="L366" s="25">
        <f>IF(M366="",IF(K366&lt;&gt;"",IF(G366=0,IF(I366=0,0,9.99),K366/G366),""),"")</f>
        <v>-0.83769857849681928</v>
      </c>
      <c r="N366" s="58" t="str">
        <f>TRIM(CONCATENATE(Table1[[#This Row],[Intake]]," ",Table1[[#This Row],[Batch Number]]))</f>
        <v>S-1/OS 154</v>
      </c>
      <c r="O366" s="3" t="str">
        <f>IF(VLOOKUP(Table1[[#This Row],[Intake Batch Combo]],Sheet2!A:B,2,FALSE)="","",VLOOKUP(Table1[[#This Row],[Intake Batch Combo]],Sheet2!A:B,2,FALSE))</f>
        <v>One Source Diagnostics Batch 154</v>
      </c>
      <c r="P366" s="115" t="s">
        <v>2379</v>
      </c>
      <c r="Q366" s="115" t="e">
        <v>#N/A</v>
      </c>
      <c r="R366" s="28"/>
      <c r="S366" s="28"/>
      <c r="T366" s="28"/>
      <c r="U366" s="28"/>
      <c r="V366" s="25"/>
    </row>
    <row r="367" spans="1:22">
      <c r="A367" s="4" t="s">
        <v>1886</v>
      </c>
      <c r="B367" s="15">
        <v>5</v>
      </c>
      <c r="C367" s="15">
        <v>95816</v>
      </c>
      <c r="D367" s="30">
        <v>45195</v>
      </c>
      <c r="E367" s="10" t="s">
        <v>0</v>
      </c>
      <c r="F367" s="14">
        <v>4716</v>
      </c>
      <c r="G367" s="14">
        <v>1062.993111032655</v>
      </c>
      <c r="H367" s="30">
        <v>45720</v>
      </c>
      <c r="I367" s="118">
        <v>1446.0323433258479</v>
      </c>
      <c r="J367" s="15">
        <f>IF(M367="",IF(AND(H367&lt;&gt; "",D367&lt;&gt;""),IF(H367&gt;=D367,H367-D367,0),""),"")</f>
        <v>525</v>
      </c>
      <c r="K367" s="20">
        <f>IF(M367="",IF(I367&lt;&gt;"",I367-G367,""),"")</f>
        <v>383.03923229319298</v>
      </c>
      <c r="L367" s="25">
        <f>IF(M367="",IF(K367&lt;&gt;"",IF(G367=0,IF(I367=0,0,9.99),K367/G367),""),"")</f>
        <v>0.36034027720187745</v>
      </c>
      <c r="N367" s="58" t="str">
        <f>TRIM(CONCATENATE(Table1[[#This Row],[Intake]]," ",Table1[[#This Row],[Batch Number]]))</f>
        <v>S-1/TI 5</v>
      </c>
      <c r="O367" s="3" t="str">
        <f>IF(VLOOKUP(Table1[[#This Row],[Intake Batch Combo]],Sheet2!A:B,2,FALSE)="","",VLOOKUP(Table1[[#This Row],[Intake Batch Combo]],Sheet2!A:B,2,FALSE))</f>
        <v>Texas Injury Group Batch 05</v>
      </c>
      <c r="P367" s="115" t="s">
        <v>2378</v>
      </c>
      <c r="Q367" s="115">
        <v>95816</v>
      </c>
      <c r="R367" s="28"/>
      <c r="S367" s="28"/>
      <c r="T367" s="28"/>
      <c r="U367" s="28"/>
      <c r="V367" s="25"/>
    </row>
    <row r="368" spans="1:22">
      <c r="A368" s="4" t="s">
        <v>1886</v>
      </c>
      <c r="B368" s="15">
        <v>5</v>
      </c>
      <c r="C368" s="15">
        <v>95957</v>
      </c>
      <c r="D368" s="30">
        <v>45195</v>
      </c>
      <c r="E368" s="10" t="s">
        <v>0</v>
      </c>
      <c r="F368" s="14">
        <v>3384</v>
      </c>
      <c r="G368" s="14">
        <v>762.75841555014927</v>
      </c>
      <c r="H368" s="30">
        <v>45720</v>
      </c>
      <c r="I368" s="118">
        <v>1037.610994447555</v>
      </c>
      <c r="J368" s="15">
        <f>IF(M368="",IF(AND(H368&lt;&gt; "",D368&lt;&gt;""),IF(H368&gt;=D368,H368-D368,0),""),"")</f>
        <v>525</v>
      </c>
      <c r="K368" s="20">
        <f>IF(M368="",IF(I368&lt;&gt;"",I368-G368,""),"")</f>
        <v>274.85257889740569</v>
      </c>
      <c r="L368" s="25">
        <f>IF(M368="",IF(K368&lt;&gt;"",IF(G368=0,IF(I368=0,0,9.99),K368/G368),""),"")</f>
        <v>0.36034027720187756</v>
      </c>
      <c r="N368" s="58" t="str">
        <f>TRIM(CONCATENATE(Table1[[#This Row],[Intake]]," ",Table1[[#This Row],[Batch Number]]))</f>
        <v>S-1/TI 5</v>
      </c>
      <c r="O368" s="3" t="str">
        <f>IF(VLOOKUP(Table1[[#This Row],[Intake Batch Combo]],Sheet2!A:B,2,FALSE)="","",VLOOKUP(Table1[[#This Row],[Intake Batch Combo]],Sheet2!A:B,2,FALSE))</f>
        <v>Texas Injury Group Batch 05</v>
      </c>
      <c r="P368" s="115" t="s">
        <v>2378</v>
      </c>
      <c r="Q368" s="115">
        <v>95957</v>
      </c>
      <c r="R368" s="28"/>
      <c r="S368" s="28"/>
      <c r="T368" s="28"/>
      <c r="U368" s="28"/>
      <c r="V368" s="25"/>
    </row>
    <row r="369" spans="1:22">
      <c r="A369" s="4" t="s">
        <v>1886</v>
      </c>
      <c r="B369" s="15">
        <v>5</v>
      </c>
      <c r="C369" s="15">
        <v>99204</v>
      </c>
      <c r="D369" s="30">
        <v>45195</v>
      </c>
      <c r="E369" s="10" t="s">
        <v>0</v>
      </c>
      <c r="F369" s="14">
        <v>1334</v>
      </c>
      <c r="G369" s="14">
        <v>300.68549832857542</v>
      </c>
      <c r="H369" s="30">
        <v>45720</v>
      </c>
      <c r="I369" s="118">
        <v>409.03459414687887</v>
      </c>
      <c r="J369" s="15">
        <f>IF(M369="",IF(AND(H369&lt;&gt; "",D369&lt;&gt;""),IF(H369&gt;=D369,H369-D369,0),""),"")</f>
        <v>525</v>
      </c>
      <c r="K369" s="20">
        <f>IF(M369="",IF(I369&lt;&gt;"",I369-G369,""),"")</f>
        <v>108.34909581830345</v>
      </c>
      <c r="L369" s="25">
        <f>IF(M369="",IF(K369&lt;&gt;"",IF(G369=0,IF(I369=0,0,9.99),K369/G369),""),"")</f>
        <v>0.36034027720187722</v>
      </c>
      <c r="N369" s="58" t="str">
        <f>TRIM(CONCATENATE(Table1[[#This Row],[Intake]]," ",Table1[[#This Row],[Batch Number]]))</f>
        <v>S-1/TI 5</v>
      </c>
      <c r="O369" s="3" t="str">
        <f>IF(VLOOKUP(Table1[[#This Row],[Intake Batch Combo]],Sheet2!A:B,2,FALSE)="","",VLOOKUP(Table1[[#This Row],[Intake Batch Combo]],Sheet2!A:B,2,FALSE))</f>
        <v>Texas Injury Group Batch 05</v>
      </c>
      <c r="P369" s="115" t="s">
        <v>2378</v>
      </c>
      <c r="Q369" s="115">
        <v>99204</v>
      </c>
      <c r="R369" s="28"/>
      <c r="S369" s="28"/>
      <c r="T369" s="28"/>
      <c r="U369" s="28"/>
      <c r="V369" s="25"/>
    </row>
    <row r="370" spans="1:22">
      <c r="A370" s="4" t="s">
        <v>1886</v>
      </c>
      <c r="B370" s="15">
        <v>5</v>
      </c>
      <c r="C370" s="15">
        <v>99204</v>
      </c>
      <c r="D370" s="30">
        <v>45195</v>
      </c>
      <c r="E370" s="10" t="s">
        <v>0</v>
      </c>
      <c r="F370" s="14">
        <v>1334</v>
      </c>
      <c r="G370" s="14">
        <v>300.68549832857542</v>
      </c>
      <c r="H370" s="30">
        <v>45720</v>
      </c>
      <c r="I370" s="118">
        <v>409.03459414687887</v>
      </c>
      <c r="J370" s="15">
        <f>IF(M370="",IF(AND(H370&lt;&gt; "",D370&lt;&gt;""),IF(H370&gt;=D370,H370-D370,0),""),"")</f>
        <v>525</v>
      </c>
      <c r="K370" s="20">
        <f>IF(M370="",IF(I370&lt;&gt;"",I370-G370,""),"")</f>
        <v>108.34909581830345</v>
      </c>
      <c r="L370" s="25">
        <f>IF(M370="",IF(K370&lt;&gt;"",IF(G370=0,IF(I370=0,0,9.99),K370/G370),""),"")</f>
        <v>0.36034027720187722</v>
      </c>
      <c r="N370" s="58" t="str">
        <f>TRIM(CONCATENATE(Table1[[#This Row],[Intake]]," ",Table1[[#This Row],[Batch Number]]))</f>
        <v>S-1/TI 5</v>
      </c>
      <c r="O370" s="3" t="str">
        <f>IF(VLOOKUP(Table1[[#This Row],[Intake Batch Combo]],Sheet2!A:B,2,FALSE)="","",VLOOKUP(Table1[[#This Row],[Intake Batch Combo]],Sheet2!A:B,2,FALSE))</f>
        <v>Texas Injury Group Batch 05</v>
      </c>
      <c r="P370" s="115" t="s">
        <v>2378</v>
      </c>
      <c r="Q370" s="115">
        <v>99204</v>
      </c>
      <c r="R370" s="28"/>
      <c r="S370" s="28"/>
      <c r="T370" s="28"/>
      <c r="U370" s="28"/>
      <c r="V370" s="25"/>
    </row>
    <row r="371" spans="1:22">
      <c r="A371" s="4" t="s">
        <v>1886</v>
      </c>
      <c r="B371" s="15">
        <v>5</v>
      </c>
      <c r="C371" s="15">
        <v>20552</v>
      </c>
      <c r="D371" s="30">
        <v>45195</v>
      </c>
      <c r="E371" s="10" t="s">
        <v>0</v>
      </c>
      <c r="F371" s="14">
        <v>540</v>
      </c>
      <c r="G371" s="14">
        <v>121.71676843885361</v>
      </c>
      <c r="H371" s="30">
        <v>45720</v>
      </c>
      <c r="I371" s="118">
        <v>165.57622251822687</v>
      </c>
      <c r="J371" s="15">
        <f>IF(M371="",IF(AND(H371&lt;&gt; "",D371&lt;&gt;""),IF(H371&gt;=D371,H371-D371,0),""),"")</f>
        <v>525</v>
      </c>
      <c r="K371" s="20">
        <f>IF(M371="",IF(I371&lt;&gt;"",I371-G371,""),"")</f>
        <v>43.859454079373265</v>
      </c>
      <c r="L371" s="25">
        <f>IF(M371="",IF(K371&lt;&gt;"",IF(G371=0,IF(I371=0,0,9.99),K371/G371),""),"")</f>
        <v>0.36034027720187767</v>
      </c>
      <c r="M371" s="111"/>
      <c r="N371" s="58" t="str">
        <f>TRIM(CONCATENATE(Table1[[#This Row],[Intake]]," ",Table1[[#This Row],[Batch Number]]))</f>
        <v>S-1/TI 5</v>
      </c>
      <c r="O371" s="111" t="str">
        <f>IF(VLOOKUP(Table1[[#This Row],[Intake Batch Combo]],Sheet2!A:B,2,FALSE)="","",VLOOKUP(Table1[[#This Row],[Intake Batch Combo]],Sheet2!A:B,2,FALSE))</f>
        <v>Texas Injury Group Batch 05</v>
      </c>
      <c r="P371" s="115" t="s">
        <v>2378</v>
      </c>
      <c r="Q371" s="115" t="e">
        <v>#N/A</v>
      </c>
      <c r="R371" s="28"/>
      <c r="S371" s="28"/>
      <c r="T371" s="28"/>
      <c r="U371" s="28"/>
      <c r="V371" s="25"/>
    </row>
    <row r="372" spans="1:22">
      <c r="A372" s="4" t="s">
        <v>1886</v>
      </c>
      <c r="B372" s="15">
        <v>5</v>
      </c>
      <c r="C372" s="15">
        <v>99213</v>
      </c>
      <c r="D372" s="30">
        <v>45195</v>
      </c>
      <c r="E372" s="10" t="s">
        <v>0</v>
      </c>
      <c r="F372" s="14">
        <v>661.7</v>
      </c>
      <c r="G372" s="14">
        <v>149.14812162220267</v>
      </c>
      <c r="H372" s="30">
        <v>45720</v>
      </c>
      <c r="I372" s="118">
        <v>202.89219711168653</v>
      </c>
      <c r="J372" s="15">
        <f>IF(M372="",IF(AND(H372&lt;&gt; "",D372&lt;&gt;""),IF(H372&gt;=D372,H372-D372,0),""),"")</f>
        <v>525</v>
      </c>
      <c r="K372" s="20">
        <f>IF(M372="",IF(I372&lt;&gt;"",I372-G372,""),"")</f>
        <v>53.744075489483862</v>
      </c>
      <c r="L372" s="25">
        <f>IF(M372="",IF(K372&lt;&gt;"",IF(G372=0,IF(I372=0,0,9.99),K372/G372),""),"")</f>
        <v>0.36034027720187761</v>
      </c>
      <c r="M372" s="111"/>
      <c r="N372" s="58" t="str">
        <f>TRIM(CONCATENATE(Table1[[#This Row],[Intake]]," ",Table1[[#This Row],[Batch Number]]))</f>
        <v>S-1/TI 5</v>
      </c>
      <c r="O372" s="111" t="str">
        <f>IF(VLOOKUP(Table1[[#This Row],[Intake Batch Combo]],Sheet2!A:B,2,FALSE)="","",VLOOKUP(Table1[[#This Row],[Intake Batch Combo]],Sheet2!A:B,2,FALSE))</f>
        <v>Texas Injury Group Batch 05</v>
      </c>
      <c r="P372" s="115" t="s">
        <v>2378</v>
      </c>
      <c r="Q372" s="115" t="e">
        <v>#N/A</v>
      </c>
      <c r="R372" s="28"/>
      <c r="S372" s="28"/>
      <c r="T372" s="28"/>
      <c r="U372" s="28"/>
      <c r="V372" s="25"/>
    </row>
    <row r="373" spans="1:22">
      <c r="A373" s="4" t="s">
        <v>1886</v>
      </c>
      <c r="B373" s="15">
        <v>5</v>
      </c>
      <c r="C373" s="15">
        <v>99204</v>
      </c>
      <c r="D373" s="30">
        <v>45195</v>
      </c>
      <c r="E373" s="10" t="s">
        <v>0</v>
      </c>
      <c r="F373" s="14">
        <v>1334</v>
      </c>
      <c r="G373" s="14">
        <v>300.68549832857542</v>
      </c>
      <c r="H373" s="30">
        <v>45716</v>
      </c>
      <c r="I373" s="118">
        <v>1000</v>
      </c>
      <c r="J373" s="15">
        <f>IF(M373="",IF(AND(H373&lt;&gt; "",D373&lt;&gt;""),IF(H373&gt;=D373,H373-D373,0),""),"")</f>
        <v>521</v>
      </c>
      <c r="K373" s="20">
        <f>IF(M373="",IF(I373&lt;&gt;"",I373-G373,""),"")</f>
        <v>699.31450167142452</v>
      </c>
      <c r="L373" s="25">
        <f>IF(M373="",IF(K373&lt;&gt;"",IF(G373=0,IF(I373=0,0,9.99),K373/G373),""),"")</f>
        <v>2.3257340495591361</v>
      </c>
      <c r="N373" s="58" t="str">
        <f>TRIM(CONCATENATE(Table1[[#This Row],[Intake]]," ",Table1[[#This Row],[Batch Number]]))</f>
        <v>S-1/TI 5</v>
      </c>
      <c r="O373" s="3" t="str">
        <f>IF(VLOOKUP(Table1[[#This Row],[Intake Batch Combo]],Sheet2!A:B,2,FALSE)="","",VLOOKUP(Table1[[#This Row],[Intake Batch Combo]],Sheet2!A:B,2,FALSE))</f>
        <v>Texas Injury Group Batch 05</v>
      </c>
      <c r="P373" s="115" t="s">
        <v>2378</v>
      </c>
      <c r="Q373" s="115">
        <v>99204</v>
      </c>
      <c r="R373" s="28"/>
      <c r="S373" s="28"/>
      <c r="T373" s="28"/>
      <c r="U373" s="28"/>
      <c r="V373" s="25"/>
    </row>
    <row r="374" spans="1:22">
      <c r="A374" s="4" t="s">
        <v>1886</v>
      </c>
      <c r="B374" s="15">
        <v>5</v>
      </c>
      <c r="C374" s="15">
        <v>99442</v>
      </c>
      <c r="D374" s="30">
        <v>45195</v>
      </c>
      <c r="E374" s="10" t="s">
        <v>0</v>
      </c>
      <c r="F374" s="14">
        <v>661.7</v>
      </c>
      <c r="G374" s="14">
        <v>149.14812162220267</v>
      </c>
      <c r="H374" s="30">
        <v>45716</v>
      </c>
      <c r="I374" s="118">
        <v>275.40802885395465</v>
      </c>
      <c r="J374" s="15">
        <f>IF(M374="",IF(AND(H374&lt;&gt; "",D374&lt;&gt;""),IF(H374&gt;=D374,H374-D374,0),""),"")</f>
        <v>521</v>
      </c>
      <c r="K374" s="20">
        <f>IF(M374="",IF(I374&lt;&gt;"",I374-G374,""),"")</f>
        <v>126.25990723175198</v>
      </c>
      <c r="L374" s="25">
        <f>IF(M374="",IF(K374&lt;&gt;"",IF(G374=0,IF(I374=0,0,9.99),K374/G374),""),"")</f>
        <v>0.84654037783709191</v>
      </c>
      <c r="N374" s="58" t="str">
        <f>TRIM(CONCATENATE(Table1[[#This Row],[Intake]]," ",Table1[[#This Row],[Batch Number]]))</f>
        <v>S-1/TI 5</v>
      </c>
      <c r="O374" s="3" t="str">
        <f>IF(VLOOKUP(Table1[[#This Row],[Intake Batch Combo]],Sheet2!A:B,2,FALSE)="","",VLOOKUP(Table1[[#This Row],[Intake Batch Combo]],Sheet2!A:B,2,FALSE))</f>
        <v>Texas Injury Group Batch 05</v>
      </c>
      <c r="P374" s="115" t="s">
        <v>2378</v>
      </c>
      <c r="Q374" s="115">
        <v>99442</v>
      </c>
      <c r="R374" s="28"/>
      <c r="S374" s="28"/>
      <c r="T374" s="28"/>
      <c r="U374" s="28"/>
      <c r="V374" s="25"/>
    </row>
    <row r="375" spans="1:22">
      <c r="A375" s="4" t="s">
        <v>1886</v>
      </c>
      <c r="B375" s="15">
        <v>5</v>
      </c>
      <c r="C375" s="15">
        <v>99442</v>
      </c>
      <c r="D375" s="30">
        <v>45195</v>
      </c>
      <c r="E375" s="10" t="s">
        <v>0</v>
      </c>
      <c r="F375" s="14">
        <v>661.7</v>
      </c>
      <c r="G375" s="14">
        <v>149.14812162220267</v>
      </c>
      <c r="H375" s="30">
        <v>45716</v>
      </c>
      <c r="I375" s="118">
        <v>500</v>
      </c>
      <c r="J375" s="15">
        <f>IF(M375="",IF(AND(H375&lt;&gt; "",D375&lt;&gt;""),IF(H375&gt;=D375,H375-D375,0),""),"")</f>
        <v>521</v>
      </c>
      <c r="K375" s="20">
        <f>IF(M375="",IF(I375&lt;&gt;"",I375-G375,""),"")</f>
        <v>350.85187837779733</v>
      </c>
      <c r="L375" s="25">
        <f>IF(M375="",IF(K375&lt;&gt;"",IF(G375=0,IF(I375=0,0,9.99),K375/G375),""),"")</f>
        <v>2.3523720886443158</v>
      </c>
      <c r="N375" s="58" t="str">
        <f>TRIM(CONCATENATE(Table1[[#This Row],[Intake]]," ",Table1[[#This Row],[Batch Number]]))</f>
        <v>S-1/TI 5</v>
      </c>
      <c r="O375" s="3" t="str">
        <f>IF(VLOOKUP(Table1[[#This Row],[Intake Batch Combo]],Sheet2!A:B,2,FALSE)="","",VLOOKUP(Table1[[#This Row],[Intake Batch Combo]],Sheet2!A:B,2,FALSE))</f>
        <v>Texas Injury Group Batch 05</v>
      </c>
      <c r="P375" s="115" t="s">
        <v>2378</v>
      </c>
      <c r="Q375" s="115">
        <v>99442</v>
      </c>
      <c r="R375" s="28"/>
      <c r="S375" s="28"/>
      <c r="T375" s="28"/>
      <c r="U375" s="28"/>
      <c r="V375" s="25"/>
    </row>
    <row r="376" spans="1:22">
      <c r="A376" s="4" t="s">
        <v>1886</v>
      </c>
      <c r="B376" s="15">
        <v>5</v>
      </c>
      <c r="C376" s="15">
        <v>99214</v>
      </c>
      <c r="D376" s="30">
        <v>45195</v>
      </c>
      <c r="E376" s="10" t="s">
        <v>0</v>
      </c>
      <c r="F376" s="14">
        <v>978</v>
      </c>
      <c r="G376" s="14">
        <v>220.44259172814597</v>
      </c>
      <c r="H376" s="30">
        <v>45716</v>
      </c>
      <c r="I376" s="118">
        <v>900</v>
      </c>
      <c r="J376" s="15">
        <f>IF(M376="",IF(AND(H376&lt;&gt; "",D376&lt;&gt;""),IF(H376&gt;=D376,H376-D376,0),""),"")</f>
        <v>521</v>
      </c>
      <c r="K376" s="20">
        <f>IF(M376="",IF(I376&lt;&gt;"",I376-G376,""),"")</f>
        <v>679.557408271854</v>
      </c>
      <c r="L376" s="25">
        <f>IF(M376="",IF(K376&lt;&gt;"",IF(G376=0,IF(I376=0,0,9.99),K376/G376),""),"")</f>
        <v>3.0826956031704493</v>
      </c>
      <c r="N376" s="58" t="str">
        <f>TRIM(CONCATENATE(Table1[[#This Row],[Intake]]," ",Table1[[#This Row],[Batch Number]]))</f>
        <v>S-1/TI 5</v>
      </c>
      <c r="O376" s="3" t="str">
        <f>IF(VLOOKUP(Table1[[#This Row],[Intake Batch Combo]],Sheet2!A:B,2,FALSE)="","",VLOOKUP(Table1[[#This Row],[Intake Batch Combo]],Sheet2!A:B,2,FALSE))</f>
        <v>Texas Injury Group Batch 05</v>
      </c>
      <c r="P376" s="115" t="s">
        <v>2378</v>
      </c>
      <c r="Q376" s="115" t="e">
        <v>#N/A</v>
      </c>
      <c r="R376" s="28"/>
      <c r="S376" s="28"/>
      <c r="T376" s="28"/>
      <c r="U376" s="28"/>
      <c r="V376" s="25"/>
    </row>
    <row r="377" spans="1:22">
      <c r="A377" s="4" t="s">
        <v>5</v>
      </c>
      <c r="B377" s="15">
        <v>2</v>
      </c>
      <c r="C377" s="15"/>
      <c r="D377" s="72">
        <v>44501</v>
      </c>
      <c r="E377" s="10" t="s">
        <v>0</v>
      </c>
      <c r="F377" s="14">
        <v>796701.4</v>
      </c>
      <c r="G377" s="14">
        <v>281345.14064250002</v>
      </c>
      <c r="H377" s="72">
        <v>45716</v>
      </c>
      <c r="I377" s="122">
        <v>332500</v>
      </c>
      <c r="J377" s="21">
        <f>IF(M377="",IF(AND(H377&lt;&gt; "",D377&lt;&gt;""),IF(H377&gt;=D377,H377-D377,0),""),"")</f>
        <v>1215</v>
      </c>
      <c r="K377" s="20">
        <f>IF(M377="",IF(I377&lt;&gt;"",I377-G377,""),"")</f>
        <v>51154.859357499983</v>
      </c>
      <c r="L377" s="25">
        <f>IF(M377="",IF(K377&lt;&gt;"",IF(G377=0,IF(I377=0,0,9.99),K377/G377),""),"")</f>
        <v>0.18182243788067234</v>
      </c>
      <c r="M377" s="28"/>
      <c r="N377" s="31" t="str">
        <f>TRIM(CONCATENATE(Table1[[#This Row],[Intake]]," ",Table1[[#This Row],[Batch Number]]))</f>
        <v>S-1/CSP 2</v>
      </c>
      <c r="O377" s="34" t="str">
        <f>IF(VLOOKUP(Table1[[#This Row],[Intake Batch Combo]],Sheet2!A:B,2,FALSE)="","",VLOOKUP(Table1[[#This Row],[Intake Batch Combo]],Sheet2!A:B,2,FALSE))</f>
        <v>Comprehensive Spine and Pain Batch 02</v>
      </c>
      <c r="P377" s="116" t="e">
        <v>#N/A</v>
      </c>
      <c r="Q377" s="116" t="e">
        <v>#N/A</v>
      </c>
      <c r="R377" s="28"/>
      <c r="S377" s="28"/>
      <c r="T377" s="28"/>
      <c r="U377" s="28"/>
      <c r="V377" s="25"/>
    </row>
    <row r="378" spans="1:22">
      <c r="A378" s="4" t="s">
        <v>1312</v>
      </c>
      <c r="B378" s="15">
        <v>3</v>
      </c>
      <c r="C378" s="15"/>
      <c r="D378" s="30">
        <v>44971</v>
      </c>
      <c r="E378" s="10" t="s">
        <v>0</v>
      </c>
      <c r="F378" s="14">
        <v>0</v>
      </c>
      <c r="G378" s="14">
        <v>0</v>
      </c>
      <c r="H378" s="30">
        <v>45715</v>
      </c>
      <c r="I378" s="118">
        <v>200</v>
      </c>
      <c r="J378" s="15">
        <f>IF(M378="",IF(AND(H378&lt;&gt; "",D378&lt;&gt;""),IF(H378&gt;=D378,H378-D378,0),""),"")</f>
        <v>744</v>
      </c>
      <c r="K378" s="20">
        <f>IF(M378="",IF(I378&lt;&gt;"",I378-G378,""),"")</f>
        <v>200</v>
      </c>
      <c r="L378" s="25">
        <f>IF(M378="",IF(K378&lt;&gt;"",IF(G378=0,IF(I378=0,0,9.99),K378/G378),""),"")</f>
        <v>9.99</v>
      </c>
      <c r="N378" s="58" t="str">
        <f>TRIM(CONCATENATE(Table1[[#This Row],[Intake]]," ",Table1[[#This Row],[Batch Number]]))</f>
        <v>S-1/MF 3</v>
      </c>
      <c r="O378" s="3" t="str">
        <f>IF(VLOOKUP(Table1[[#This Row],[Intake Batch Combo]],Sheet2!A:B,2,FALSE)="","",VLOOKUP(Table1[[#This Row],[Intake Batch Combo]],Sheet2!A:B,2,FALSE))</f>
        <v>Michigan First Rehab Batch 03</v>
      </c>
      <c r="P378" s="115" t="e">
        <v>#N/A</v>
      </c>
      <c r="Q378" s="115" t="e">
        <v>#N/A</v>
      </c>
      <c r="R378" s="28"/>
      <c r="S378" s="28"/>
      <c r="T378" s="28"/>
      <c r="U378" s="28"/>
      <c r="V378" s="25"/>
    </row>
    <row r="379" spans="1:22">
      <c r="A379" s="4" t="s">
        <v>1316</v>
      </c>
      <c r="B379" s="15">
        <v>154</v>
      </c>
      <c r="C379" s="15" t="s">
        <v>2157</v>
      </c>
      <c r="D379" s="30">
        <v>45359</v>
      </c>
      <c r="E379" s="10" t="s">
        <v>0</v>
      </c>
      <c r="F379" s="14">
        <v>300</v>
      </c>
      <c r="G379" s="14">
        <v>50.557499999999997</v>
      </c>
      <c r="H379" s="30">
        <v>45714</v>
      </c>
      <c r="I379" s="118">
        <v>69.75</v>
      </c>
      <c r="J379" s="15">
        <f>IF(M379="",IF(AND(H379&lt;&gt; "",D379&lt;&gt;""),IF(H379&gt;=D379,H379-D379,0),""),"")</f>
        <v>355</v>
      </c>
      <c r="K379" s="20">
        <f>IF(M379="",IF(I379&lt;&gt;"",I379-G379,""),"")</f>
        <v>19.192500000000003</v>
      </c>
      <c r="L379" s="25">
        <f>IF(M379="",IF(K379&lt;&gt;"",IF(G379=0,IF(I379=0,0,9.99),K379/G379),""),"")</f>
        <v>0.37961726746773483</v>
      </c>
      <c r="N379" s="58" t="str">
        <f>TRIM(CONCATENATE(Table1[[#This Row],[Intake]]," ",Table1[[#This Row],[Batch Number]]))</f>
        <v>S-1/OS 154</v>
      </c>
      <c r="O379" s="3" t="str">
        <f>IF(VLOOKUP(Table1[[#This Row],[Intake Batch Combo]],Sheet2!A:B,2,FALSE)="","",VLOOKUP(Table1[[#This Row],[Intake Batch Combo]],Sheet2!A:B,2,FALSE))</f>
        <v>One Source Diagnostics Batch 154</v>
      </c>
      <c r="P379" s="115" t="s">
        <v>2379</v>
      </c>
      <c r="Q379" s="115" t="e">
        <v>#N/A</v>
      </c>
      <c r="R379" s="28"/>
      <c r="S379" s="28"/>
      <c r="T379" s="28"/>
      <c r="U379" s="28"/>
      <c r="V379" s="25"/>
    </row>
    <row r="380" spans="1:22">
      <c r="A380" s="4" t="s">
        <v>1316</v>
      </c>
      <c r="B380" s="15">
        <v>154</v>
      </c>
      <c r="C380" s="15" t="s">
        <v>1953</v>
      </c>
      <c r="D380" s="30">
        <v>45359</v>
      </c>
      <c r="E380" s="10" t="s">
        <v>1</v>
      </c>
      <c r="F380" s="14">
        <v>1695</v>
      </c>
      <c r="G380" s="14">
        <v>375.57</v>
      </c>
      <c r="H380" s="30">
        <v>45714</v>
      </c>
      <c r="I380" s="118">
        <v>486.27839999999998</v>
      </c>
      <c r="J380" s="15">
        <f>IF(M380="",IF(AND(H380&lt;&gt; "",D380&lt;&gt;""),IF(H380&gt;=D380,H380-D380,0),""),"")</f>
        <v>355</v>
      </c>
      <c r="K380" s="20">
        <f>IF(M380="",IF(I380&lt;&gt;"",I380-G380,""),"")</f>
        <v>110.70839999999998</v>
      </c>
      <c r="L380" s="25">
        <f>IF(M380="",IF(K380&lt;&gt;"",IF(G380=0,IF(I380=0,0,9.99),K380/G380),""),"")</f>
        <v>0.29477434299864202</v>
      </c>
      <c r="N380" s="58" t="str">
        <f>TRIM(CONCATENATE(Table1[[#This Row],[Intake]]," ",Table1[[#This Row],[Batch Number]]))</f>
        <v>S-1/OS 154</v>
      </c>
      <c r="O380" s="3" t="str">
        <f>IF(VLOOKUP(Table1[[#This Row],[Intake Batch Combo]],Sheet2!A:B,2,FALSE)="","",VLOOKUP(Table1[[#This Row],[Intake Batch Combo]],Sheet2!A:B,2,FALSE))</f>
        <v>One Source Diagnostics Batch 154</v>
      </c>
      <c r="P380" s="115" t="s">
        <v>2379</v>
      </c>
      <c r="Q380" s="115" t="e">
        <v>#N/A</v>
      </c>
      <c r="R380" s="28"/>
      <c r="S380" s="28"/>
      <c r="T380" s="28"/>
      <c r="U380" s="28"/>
      <c r="V380" s="25"/>
    </row>
    <row r="381" spans="1:22">
      <c r="A381" s="4" t="s">
        <v>1316</v>
      </c>
      <c r="B381" s="15">
        <v>154</v>
      </c>
      <c r="C381" s="15" t="s">
        <v>2249</v>
      </c>
      <c r="D381" s="30">
        <v>45359</v>
      </c>
      <c r="E381" s="10" t="s">
        <v>1</v>
      </c>
      <c r="F381" s="14">
        <v>1695</v>
      </c>
      <c r="G381" s="14">
        <v>375.57</v>
      </c>
      <c r="H381" s="30">
        <v>45714</v>
      </c>
      <c r="I381" s="118">
        <v>837</v>
      </c>
      <c r="J381" s="15">
        <f>IF(M381="",IF(AND(H381&lt;&gt; "",D381&lt;&gt;""),IF(H381&gt;=D381,H381-D381,0),""),"")</f>
        <v>355</v>
      </c>
      <c r="K381" s="20">
        <f>IF(M381="",IF(I381&lt;&gt;"",I381-G381,""),"")</f>
        <v>461.43</v>
      </c>
      <c r="L381" s="25">
        <f>IF(M381="",IF(K381&lt;&gt;"",IF(G381=0,IF(I381=0,0,9.99),K381/G381),""),"")</f>
        <v>1.2286125089863409</v>
      </c>
      <c r="N381" s="58" t="str">
        <f>TRIM(CONCATENATE(Table1[[#This Row],[Intake]]," ",Table1[[#This Row],[Batch Number]]))</f>
        <v>S-1/OS 154</v>
      </c>
      <c r="O381" s="3" t="str">
        <f>IF(VLOOKUP(Table1[[#This Row],[Intake Batch Combo]],Sheet2!A:B,2,FALSE)="","",VLOOKUP(Table1[[#This Row],[Intake Batch Combo]],Sheet2!A:B,2,FALSE))</f>
        <v>One Source Diagnostics Batch 154</v>
      </c>
      <c r="P381" s="115" t="s">
        <v>2379</v>
      </c>
      <c r="Q381" s="115" t="e">
        <v>#N/A</v>
      </c>
      <c r="R381" s="28"/>
      <c r="S381" s="28"/>
      <c r="T381" s="28"/>
      <c r="U381" s="28"/>
      <c r="V381" s="25"/>
    </row>
    <row r="382" spans="1:22">
      <c r="A382" s="4" t="s">
        <v>1316</v>
      </c>
      <c r="B382" s="38">
        <v>97</v>
      </c>
      <c r="C382" s="15" t="s">
        <v>436</v>
      </c>
      <c r="D382" s="39">
        <v>44631</v>
      </c>
      <c r="E382" s="10" t="s">
        <v>1</v>
      </c>
      <c r="F382" s="36">
        <v>1695</v>
      </c>
      <c r="G382" s="36">
        <v>408.58132852990423</v>
      </c>
      <c r="H382" s="39">
        <v>45714</v>
      </c>
      <c r="I382" s="118">
        <v>2139</v>
      </c>
      <c r="J382" s="38">
        <f>IF(M382="",IF(AND(H382&lt;&gt; "",D382&lt;&gt;""),IF(H382&gt;=D382,H382-D382,0),""),"")</f>
        <v>1083</v>
      </c>
      <c r="K382" s="37">
        <f>IF(M382="",IF(I382&lt;&gt;"",I382-G382,""),"")</f>
        <v>1730.4186714700959</v>
      </c>
      <c r="L382" s="31">
        <f>IF(M382="",IF(K382&lt;&gt;"",IF(G382=0,IF(I382=0,0,9.99),K382/G382),""),"")</f>
        <v>4.2351878332184869</v>
      </c>
      <c r="M382" s="35"/>
      <c r="N382" s="33" t="str">
        <f>TRIM(CONCATENATE(Table1[[#This Row],[Intake]]," ",Table1[[#This Row],[Batch Number]]))</f>
        <v>S-1/OS 97</v>
      </c>
      <c r="O382" s="35" t="str">
        <f>IF(VLOOKUP(Table1[[#This Row],[Intake Batch Combo]],Sheet2!A:B,2,FALSE)="","",VLOOKUP(Table1[[#This Row],[Intake Batch Combo]],Sheet2!A:B,2,FALSE))</f>
        <v>One Source Diagnostics Buy 97.2</v>
      </c>
      <c r="P382" s="116" t="s">
        <v>2384</v>
      </c>
      <c r="Q382" s="116" t="e">
        <v>#N/A</v>
      </c>
      <c r="R382" s="28"/>
      <c r="S382" s="28"/>
      <c r="T382" s="28"/>
      <c r="U382" s="28"/>
      <c r="V382" s="25"/>
    </row>
    <row r="383" spans="1:22">
      <c r="A383" s="4" t="s">
        <v>1316</v>
      </c>
      <c r="B383" s="15">
        <v>154</v>
      </c>
      <c r="C383" s="15" t="s">
        <v>2285</v>
      </c>
      <c r="D383" s="30">
        <v>45359</v>
      </c>
      <c r="E383" s="10" t="s">
        <v>1</v>
      </c>
      <c r="F383" s="14">
        <v>1695</v>
      </c>
      <c r="G383" s="14">
        <v>477.48750000000001</v>
      </c>
      <c r="H383" s="30">
        <v>45714</v>
      </c>
      <c r="I383" s="118">
        <v>1209</v>
      </c>
      <c r="J383" s="15">
        <f>IF(M383="",IF(AND(H383&lt;&gt; "",D383&lt;&gt;""),IF(H383&gt;=D383,H383-D383,0),""),"")</f>
        <v>355</v>
      </c>
      <c r="K383" s="20">
        <f>IF(M383="",IF(I383&lt;&gt;"",I383-G383,""),"")</f>
        <v>731.51250000000005</v>
      </c>
      <c r="L383" s="25">
        <f>IF(M383="",IF(K383&lt;&gt;"",IF(G383=0,IF(I383=0,0,9.99),K383/G383),""),"")</f>
        <v>1.5320034555878426</v>
      </c>
      <c r="N383" s="58" t="str">
        <f>TRIM(CONCATENATE(Table1[[#This Row],[Intake]]," ",Table1[[#This Row],[Batch Number]]))</f>
        <v>S-1/OS 154</v>
      </c>
      <c r="O383" s="3" t="str">
        <f>IF(VLOOKUP(Table1[[#This Row],[Intake Batch Combo]],Sheet2!A:B,2,FALSE)="","",VLOOKUP(Table1[[#This Row],[Intake Batch Combo]],Sheet2!A:B,2,FALSE))</f>
        <v>One Source Diagnostics Batch 154</v>
      </c>
      <c r="P383" s="115" t="s">
        <v>2379</v>
      </c>
      <c r="Q383" s="115" t="e">
        <v>#N/A</v>
      </c>
      <c r="R383" s="28"/>
      <c r="S383" s="28"/>
      <c r="T383" s="28"/>
      <c r="U383" s="28"/>
      <c r="V383" s="25"/>
    </row>
    <row r="384" spans="1:22">
      <c r="A384" s="4" t="s">
        <v>1312</v>
      </c>
      <c r="B384" s="15">
        <v>3</v>
      </c>
      <c r="C384" s="15"/>
      <c r="D384" s="30">
        <v>44971</v>
      </c>
      <c r="E384" s="10" t="s">
        <v>0</v>
      </c>
      <c r="F384" s="14">
        <v>0</v>
      </c>
      <c r="G384" s="14">
        <v>0</v>
      </c>
      <c r="H384" s="30">
        <v>45709</v>
      </c>
      <c r="I384" s="118">
        <v>1300</v>
      </c>
      <c r="J384" s="15">
        <f>IF(M384="",IF(AND(H384&lt;&gt; "",D384&lt;&gt;""),IF(H384&gt;=D384,H384-D384,0),""),"")</f>
        <v>738</v>
      </c>
      <c r="K384" s="20">
        <f>IF(M384="",IF(I384&lt;&gt;"",I384-G384,""),"")</f>
        <v>1300</v>
      </c>
      <c r="L384" s="25">
        <f>IF(M384="",IF(K384&lt;&gt;"",IF(G384=0,IF(I384=0,0,9.99),K384/G384),""),"")</f>
        <v>9.99</v>
      </c>
      <c r="N384" s="58" t="str">
        <f>TRIM(CONCATENATE(Table1[[#This Row],[Intake]]," ",Table1[[#This Row],[Batch Number]]))</f>
        <v>S-1/MF 3</v>
      </c>
      <c r="O384" s="3" t="str">
        <f>IF(VLOOKUP(Table1[[#This Row],[Intake Batch Combo]],Sheet2!A:B,2,FALSE)="","",VLOOKUP(Table1[[#This Row],[Intake Batch Combo]],Sheet2!A:B,2,FALSE))</f>
        <v>Michigan First Rehab Batch 03</v>
      </c>
      <c r="P384" s="115" t="e">
        <v>#N/A</v>
      </c>
      <c r="Q384" s="115" t="e">
        <v>#N/A</v>
      </c>
      <c r="R384" s="28"/>
      <c r="S384" s="28"/>
      <c r="T384" s="28"/>
      <c r="U384" s="28"/>
      <c r="V384" s="25"/>
    </row>
    <row r="385" spans="1:22">
      <c r="A385" s="4" t="s">
        <v>1316</v>
      </c>
      <c r="B385" s="15">
        <v>154</v>
      </c>
      <c r="C385" s="15" t="s">
        <v>2161</v>
      </c>
      <c r="D385" s="30">
        <v>45359</v>
      </c>
      <c r="E385" s="10" t="s">
        <v>1</v>
      </c>
      <c r="F385" s="14">
        <v>1695</v>
      </c>
      <c r="G385" s="14">
        <v>375.57</v>
      </c>
      <c r="H385" s="30">
        <v>45707</v>
      </c>
      <c r="I385" s="120">
        <v>465</v>
      </c>
      <c r="J385" s="15">
        <f>IF(M385="",IF(AND(H385&lt;&gt; "",D385&lt;&gt;""),IF(H385&gt;=D385,H385-D385,0),""),"")</f>
        <v>348</v>
      </c>
      <c r="K385" s="20">
        <f>IF(M385="",IF(I385&lt;&gt;"",I385-G385,""),"")</f>
        <v>89.43</v>
      </c>
      <c r="L385" s="25">
        <f>IF(M385="",IF(K385&lt;&gt;"",IF(G385=0,IF(I385=0,0,9.99),K385/G385),""),"")</f>
        <v>0.23811806054796711</v>
      </c>
      <c r="N385" s="58" t="str">
        <f>TRIM(CONCATENATE(Table1[[#This Row],[Intake]]," ",Table1[[#This Row],[Batch Number]]))</f>
        <v>S-1/OS 154</v>
      </c>
      <c r="O385" s="3" t="str">
        <f>IF(VLOOKUP(Table1[[#This Row],[Intake Batch Combo]],Sheet2!A:B,2,FALSE)="","",VLOOKUP(Table1[[#This Row],[Intake Batch Combo]],Sheet2!A:B,2,FALSE))</f>
        <v>One Source Diagnostics Batch 154</v>
      </c>
      <c r="P385" s="115" t="s">
        <v>2379</v>
      </c>
      <c r="Q385" s="115" t="e">
        <v>#N/A</v>
      </c>
      <c r="R385" s="28"/>
      <c r="S385" s="28"/>
      <c r="T385" s="28"/>
      <c r="U385" s="28"/>
      <c r="V385" s="25"/>
    </row>
    <row r="386" spans="1:22">
      <c r="A386" s="4" t="s">
        <v>1316</v>
      </c>
      <c r="B386" s="15">
        <v>154</v>
      </c>
      <c r="C386" s="15" t="s">
        <v>2241</v>
      </c>
      <c r="D386" s="30">
        <v>45359</v>
      </c>
      <c r="E386" s="10" t="s">
        <v>1</v>
      </c>
      <c r="F386" s="14">
        <v>1695</v>
      </c>
      <c r="G386" s="14">
        <v>375.57</v>
      </c>
      <c r="H386" s="30">
        <v>45707</v>
      </c>
      <c r="I386" s="118">
        <v>1116</v>
      </c>
      <c r="J386" s="15">
        <f>IF(M386="",IF(AND(H386&lt;&gt; "",D386&lt;&gt;""),IF(H386&gt;=D386,H386-D386,0),""),"")</f>
        <v>348</v>
      </c>
      <c r="K386" s="20">
        <f>IF(M386="",IF(I386&lt;&gt;"",I386-G386,""),"")</f>
        <v>740.43000000000006</v>
      </c>
      <c r="L386" s="25">
        <f>IF(M386="",IF(K386&lt;&gt;"",IF(G386=0,IF(I386=0,0,9.99),K386/G386),""),"")</f>
        <v>1.9714833453151213</v>
      </c>
      <c r="N386" s="58" t="str">
        <f>TRIM(CONCATENATE(Table1[[#This Row],[Intake]]," ",Table1[[#This Row],[Batch Number]]))</f>
        <v>S-1/OS 154</v>
      </c>
      <c r="O386" s="3" t="str">
        <f>IF(VLOOKUP(Table1[[#This Row],[Intake Batch Combo]],Sheet2!A:B,2,FALSE)="","",VLOOKUP(Table1[[#This Row],[Intake Batch Combo]],Sheet2!A:B,2,FALSE))</f>
        <v>One Source Diagnostics Batch 154</v>
      </c>
      <c r="P386" s="115" t="s">
        <v>2379</v>
      </c>
      <c r="Q386" s="115" t="e">
        <v>#N/A</v>
      </c>
      <c r="R386" s="28"/>
      <c r="S386" s="28"/>
      <c r="T386" s="28"/>
      <c r="U386" s="28"/>
      <c r="V386" s="25"/>
    </row>
    <row r="387" spans="1:22">
      <c r="A387" s="4" t="s">
        <v>1316</v>
      </c>
      <c r="B387" s="15">
        <v>154</v>
      </c>
      <c r="C387" s="15" t="s">
        <v>2325</v>
      </c>
      <c r="D387" s="30">
        <v>45359</v>
      </c>
      <c r="E387" s="10" t="s">
        <v>1</v>
      </c>
      <c r="F387" s="14">
        <v>1695</v>
      </c>
      <c r="G387" s="14">
        <v>375.57</v>
      </c>
      <c r="H387" s="30">
        <v>45707</v>
      </c>
      <c r="I387" s="118">
        <v>1395</v>
      </c>
      <c r="J387" s="15">
        <f>IF(M387="",IF(AND(H387&lt;&gt; "",D387&lt;&gt;""),IF(H387&gt;=D387,H387-D387,0),""),"")</f>
        <v>348</v>
      </c>
      <c r="K387" s="20">
        <f>IF(M387="",IF(I387&lt;&gt;"",I387-G387,""),"")</f>
        <v>1019.4300000000001</v>
      </c>
      <c r="L387" s="25">
        <f>IF(M387="",IF(K387&lt;&gt;"",IF(G387=0,IF(I387=0,0,9.99),K387/G387),""),"")</f>
        <v>2.7143541816439014</v>
      </c>
      <c r="N387" s="58" t="str">
        <f>TRIM(CONCATENATE(Table1[[#This Row],[Intake]]," ",Table1[[#This Row],[Batch Number]]))</f>
        <v>S-1/OS 154</v>
      </c>
      <c r="O387" s="3" t="str">
        <f>IF(VLOOKUP(Table1[[#This Row],[Intake Batch Combo]],Sheet2!A:B,2,FALSE)="","",VLOOKUP(Table1[[#This Row],[Intake Batch Combo]],Sheet2!A:B,2,FALSE))</f>
        <v>One Source Diagnostics Batch 154</v>
      </c>
      <c r="P387" s="115" t="s">
        <v>2379</v>
      </c>
      <c r="Q387" s="115" t="e">
        <v>#N/A</v>
      </c>
      <c r="R387" s="28"/>
      <c r="S387" s="28"/>
      <c r="T387" s="28"/>
      <c r="U387" s="28"/>
      <c r="V387" s="25"/>
    </row>
    <row r="388" spans="1:22">
      <c r="A388" s="4" t="s">
        <v>1316</v>
      </c>
      <c r="B388" s="15">
        <v>154</v>
      </c>
      <c r="C388" s="15" t="s">
        <v>2332</v>
      </c>
      <c r="D388" s="30">
        <v>45359</v>
      </c>
      <c r="E388" s="10" t="s">
        <v>1</v>
      </c>
      <c r="F388" s="14">
        <v>1695</v>
      </c>
      <c r="G388" s="14">
        <v>375.57</v>
      </c>
      <c r="H388" s="30">
        <v>45707</v>
      </c>
      <c r="I388" s="118">
        <v>520.79999999999995</v>
      </c>
      <c r="J388" s="15">
        <f>IF(M388="",IF(AND(H388&lt;&gt; "",D388&lt;&gt;""),IF(H388&gt;=D388,H388-D388,0),""),"")</f>
        <v>348</v>
      </c>
      <c r="K388" s="20">
        <f>IF(M388="",IF(I388&lt;&gt;"",I388-G388,""),"")</f>
        <v>145.22999999999996</v>
      </c>
      <c r="L388" s="25">
        <f>IF(M388="",IF(K388&lt;&gt;"",IF(G388=0,IF(I388=0,0,9.99),K388/G388),""),"")</f>
        <v>0.38669222781372303</v>
      </c>
      <c r="N388" s="58" t="str">
        <f>TRIM(CONCATENATE(Table1[[#This Row],[Intake]]," ",Table1[[#This Row],[Batch Number]]))</f>
        <v>S-1/OS 154</v>
      </c>
      <c r="O388" s="3" t="str">
        <f>IF(VLOOKUP(Table1[[#This Row],[Intake Batch Combo]],Sheet2!A:B,2,FALSE)="","",VLOOKUP(Table1[[#This Row],[Intake Batch Combo]],Sheet2!A:B,2,FALSE))</f>
        <v>One Source Diagnostics Batch 154</v>
      </c>
      <c r="P388" s="115" t="s">
        <v>2379</v>
      </c>
      <c r="Q388" s="115" t="e">
        <v>#N/A</v>
      </c>
      <c r="R388" s="28"/>
      <c r="S388" s="28"/>
      <c r="T388" s="28"/>
      <c r="U388" s="28"/>
      <c r="V388" s="25"/>
    </row>
    <row r="389" spans="1:22">
      <c r="A389" s="4" t="s">
        <v>1316</v>
      </c>
      <c r="B389" s="15">
        <v>118</v>
      </c>
      <c r="C389" s="64" t="s">
        <v>1752</v>
      </c>
      <c r="D389" s="30">
        <v>44897</v>
      </c>
      <c r="E389" s="60" t="s">
        <v>1</v>
      </c>
      <c r="F389" s="14">
        <v>1695</v>
      </c>
      <c r="G389" s="14">
        <v>404.96364199804663</v>
      </c>
      <c r="H389" s="30">
        <v>45707</v>
      </c>
      <c r="I389" s="118">
        <v>1581</v>
      </c>
      <c r="J389" s="15">
        <f>IF(M389="",IF(AND(H389&lt;&gt; "",D389&lt;&gt;""),IF(H389&gt;=D389,H389-D389,0),""),"")</f>
        <v>810</v>
      </c>
      <c r="K389" s="20">
        <f>IF(M389="",IF(I389&lt;&gt;"",I389-G389,""),"")</f>
        <v>1176.0363580019534</v>
      </c>
      <c r="L389" s="25">
        <f>IF(M389="",IF(K389&lt;&gt;"",IF(G389=0,IF(I389=0,0,9.99),K389/G389),""),"")</f>
        <v>2.9040541817520156</v>
      </c>
      <c r="N389" s="58" t="str">
        <f>TRIM(CONCATENATE(Table1[[#This Row],[Intake]]," ",Table1[[#This Row],[Batch Number]]))</f>
        <v>S-1/OS 118</v>
      </c>
      <c r="O389" s="3" t="str">
        <f>IF(VLOOKUP(Table1[[#This Row],[Intake Batch Combo]],Sheet2!A:B,2,FALSE)="","",VLOOKUP(Table1[[#This Row],[Intake Batch Combo]],Sheet2!A:B,2,FALSE))</f>
        <v>One Source Diagnostics Buy 118</v>
      </c>
      <c r="P389" s="115" t="s">
        <v>2383</v>
      </c>
      <c r="Q389" s="115" t="e">
        <v>#N/A</v>
      </c>
      <c r="R389" s="28"/>
      <c r="S389" s="28"/>
      <c r="T389" s="28"/>
      <c r="U389" s="28"/>
      <c r="V389" s="25"/>
    </row>
    <row r="390" spans="1:22">
      <c r="A390" s="4" t="s">
        <v>1316</v>
      </c>
      <c r="B390" s="15">
        <v>154</v>
      </c>
      <c r="C390" s="15" t="s">
        <v>1976</v>
      </c>
      <c r="D390" s="30">
        <v>45359</v>
      </c>
      <c r="E390" s="10" t="s">
        <v>0</v>
      </c>
      <c r="F390" s="14">
        <v>300</v>
      </c>
      <c r="G390" s="14">
        <v>50.557499999999997</v>
      </c>
      <c r="H390" s="30">
        <v>45700</v>
      </c>
      <c r="I390" s="118">
        <v>186.4743</v>
      </c>
      <c r="J390" s="15">
        <f>IF(M390="",IF(AND(H390&lt;&gt; "",D390&lt;&gt;""),IF(H390&gt;=D390,H390-D390,0),""),"")</f>
        <v>341</v>
      </c>
      <c r="K390" s="20">
        <f>IF(M390="",IF(I390&lt;&gt;"",I390-G390,""),"")</f>
        <v>135.91679999999999</v>
      </c>
      <c r="L390" s="25">
        <f>IF(M390="",IF(K390&lt;&gt;"",IF(G390=0,IF(I390=0,0,9.99),K390/G390),""),"")</f>
        <v>2.6883607773327398</v>
      </c>
      <c r="N390" s="58" t="str">
        <f>TRIM(CONCATENATE(Table1[[#This Row],[Intake]]," ",Table1[[#This Row],[Batch Number]]))</f>
        <v>S-1/OS 154</v>
      </c>
      <c r="O390" s="3" t="str">
        <f>IF(VLOOKUP(Table1[[#This Row],[Intake Batch Combo]],Sheet2!A:B,2,FALSE)="","",VLOOKUP(Table1[[#This Row],[Intake Batch Combo]],Sheet2!A:B,2,FALSE))</f>
        <v>One Source Diagnostics Batch 154</v>
      </c>
      <c r="P390" s="115" t="s">
        <v>2379</v>
      </c>
      <c r="Q390" s="115" t="e">
        <v>#N/A</v>
      </c>
      <c r="R390" s="28"/>
      <c r="S390" s="28"/>
      <c r="T390" s="28"/>
      <c r="U390" s="28"/>
      <c r="V390" s="25"/>
    </row>
    <row r="391" spans="1:22">
      <c r="A391" s="4" t="s">
        <v>1316</v>
      </c>
      <c r="B391" s="15">
        <v>154</v>
      </c>
      <c r="C391" s="15" t="s">
        <v>1931</v>
      </c>
      <c r="D391" s="30">
        <v>45359</v>
      </c>
      <c r="E391" s="10" t="s">
        <v>1</v>
      </c>
      <c r="F391" s="14">
        <v>2395</v>
      </c>
      <c r="G391" s="14">
        <v>375.57</v>
      </c>
      <c r="H391" s="30">
        <v>45700</v>
      </c>
      <c r="I391" s="118">
        <v>385.02</v>
      </c>
      <c r="J391" s="15">
        <f>IF(M391="",IF(AND(H391&lt;&gt; "",D391&lt;&gt;""),IF(H391&gt;=D391,H391-D391,0),""),"")</f>
        <v>341</v>
      </c>
      <c r="K391" s="20">
        <f>IF(M391="",IF(I391&lt;&gt;"",I391-G391,""),"")</f>
        <v>9.4499999999999886</v>
      </c>
      <c r="L391" s="25">
        <f>IF(M391="",IF(K391&lt;&gt;"",IF(G391=0,IF(I391=0,0,9.99),K391/G391),""),"")</f>
        <v>2.516175413371672E-2</v>
      </c>
      <c r="N391" s="58" t="str">
        <f>TRIM(CONCATENATE(Table1[[#This Row],[Intake]]," ",Table1[[#This Row],[Batch Number]]))</f>
        <v>S-1/OS 154</v>
      </c>
      <c r="O391" s="3" t="str">
        <f>IF(VLOOKUP(Table1[[#This Row],[Intake Batch Combo]],Sheet2!A:B,2,FALSE)="","",VLOOKUP(Table1[[#This Row],[Intake Batch Combo]],Sheet2!A:B,2,FALSE))</f>
        <v>One Source Diagnostics Batch 154</v>
      </c>
      <c r="P391" s="115" t="s">
        <v>2379</v>
      </c>
      <c r="Q391" s="115" t="e">
        <v>#N/A</v>
      </c>
      <c r="R391" s="28"/>
      <c r="S391" s="28"/>
      <c r="T391" s="28"/>
      <c r="U391" s="28"/>
      <c r="V391" s="25"/>
    </row>
    <row r="392" spans="1:22">
      <c r="A392" s="4" t="s">
        <v>1316</v>
      </c>
      <c r="B392" s="15">
        <v>154</v>
      </c>
      <c r="C392" s="15" t="s">
        <v>1970</v>
      </c>
      <c r="D392" s="30">
        <v>45359</v>
      </c>
      <c r="E392" s="10" t="s">
        <v>1</v>
      </c>
      <c r="F392" s="14">
        <v>2395</v>
      </c>
      <c r="G392" s="14">
        <v>375.57</v>
      </c>
      <c r="H392" s="30">
        <v>45700</v>
      </c>
      <c r="I392" s="118">
        <v>718.49940000000004</v>
      </c>
      <c r="J392" s="15">
        <f>IF(M392="",IF(AND(H392&lt;&gt; "",D392&lt;&gt;""),IF(H392&gt;=D392,H392-D392,0),""),"")</f>
        <v>341</v>
      </c>
      <c r="K392" s="20">
        <f>IF(M392="",IF(I392&lt;&gt;"",I392-G392,""),"")</f>
        <v>342.92940000000004</v>
      </c>
      <c r="L392" s="25">
        <f>IF(M392="",IF(K392&lt;&gt;"",IF(G392=0,IF(I392=0,0,9.99),K392/G392),""),"")</f>
        <v>0.91309050243629697</v>
      </c>
      <c r="M392" s="111"/>
      <c r="N392" s="58" t="str">
        <f>TRIM(CONCATENATE(Table1[[#This Row],[Intake]]," ",Table1[[#This Row],[Batch Number]]))</f>
        <v>S-1/OS 154</v>
      </c>
      <c r="O392" s="111" t="str">
        <f>IF(VLOOKUP(Table1[[#This Row],[Intake Batch Combo]],Sheet2!A:B,2,FALSE)="","",VLOOKUP(Table1[[#This Row],[Intake Batch Combo]],Sheet2!A:B,2,FALSE))</f>
        <v>One Source Diagnostics Batch 154</v>
      </c>
      <c r="P392" s="115" t="s">
        <v>2379</v>
      </c>
      <c r="Q392" s="115" t="e">
        <v>#N/A</v>
      </c>
      <c r="R392" s="28"/>
      <c r="S392" s="28"/>
      <c r="T392" s="28"/>
      <c r="U392" s="28"/>
      <c r="V392" s="25"/>
    </row>
    <row r="393" spans="1:22">
      <c r="A393" s="4" t="s">
        <v>1316</v>
      </c>
      <c r="B393" s="15">
        <v>154</v>
      </c>
      <c r="C393" s="15" t="s">
        <v>2320</v>
      </c>
      <c r="D393" s="30">
        <v>45359</v>
      </c>
      <c r="E393" s="10" t="s">
        <v>1</v>
      </c>
      <c r="F393" s="14">
        <v>1695</v>
      </c>
      <c r="G393" s="14">
        <v>375.57</v>
      </c>
      <c r="H393" s="30">
        <v>45700</v>
      </c>
      <c r="I393" s="120">
        <v>2092.5</v>
      </c>
      <c r="J393" s="15">
        <f>IF(M393="",IF(AND(H393&lt;&gt; "",D393&lt;&gt;""),IF(H393&gt;=D393,H393-D393,0),""),"")</f>
        <v>341</v>
      </c>
      <c r="K393" s="20">
        <f>IF(M393="",IF(I393&lt;&gt;"",I393-G393,""),"")</f>
        <v>1716.93</v>
      </c>
      <c r="L393" s="25">
        <f>IF(M393="",IF(K393&lt;&gt;"",IF(G393=0,IF(I393=0,0,9.99),K393/G393),""),"")</f>
        <v>4.5715312724658519</v>
      </c>
      <c r="N393" s="58" t="str">
        <f>TRIM(CONCATENATE(Table1[[#This Row],[Intake]]," ",Table1[[#This Row],[Batch Number]]))</f>
        <v>S-1/OS 154</v>
      </c>
      <c r="O393" s="3" t="str">
        <f>IF(VLOOKUP(Table1[[#This Row],[Intake Batch Combo]],Sheet2!A:B,2,FALSE)="","",VLOOKUP(Table1[[#This Row],[Intake Batch Combo]],Sheet2!A:B,2,FALSE))</f>
        <v>One Source Diagnostics Batch 154</v>
      </c>
      <c r="P393" s="115" t="s">
        <v>2379</v>
      </c>
      <c r="Q393" s="115" t="e">
        <v>#N/A</v>
      </c>
      <c r="R393" s="28"/>
      <c r="S393" s="28"/>
      <c r="T393" s="28"/>
      <c r="U393" s="28"/>
      <c r="V393" s="25"/>
    </row>
    <row r="394" spans="1:22">
      <c r="A394" s="4" t="s">
        <v>1316</v>
      </c>
      <c r="B394" s="38">
        <v>97</v>
      </c>
      <c r="C394" s="15" t="s">
        <v>417</v>
      </c>
      <c r="D394" s="39">
        <v>44631</v>
      </c>
      <c r="E394" s="10" t="s">
        <v>1</v>
      </c>
      <c r="F394" s="36">
        <v>1695</v>
      </c>
      <c r="G394" s="36">
        <v>408.58132852990423</v>
      </c>
      <c r="H394" s="39">
        <v>45700</v>
      </c>
      <c r="I394" s="118">
        <v>465</v>
      </c>
      <c r="J394" s="38">
        <f>IF(M394="",IF(AND(H394&lt;&gt; "",D394&lt;&gt;""),IF(H394&gt;=D394,H394-D394,0),""),"")</f>
        <v>1069</v>
      </c>
      <c r="K394" s="37">
        <f>IF(M394="",IF(I394&lt;&gt;"",I394-G394,""),"")</f>
        <v>56.418671470095774</v>
      </c>
      <c r="L394" s="31">
        <f>IF(M394="",IF(K394&lt;&gt;"",IF(G394=0,IF(I394=0,0,9.99),K394/G394),""),"")</f>
        <v>0.13808431156923626</v>
      </c>
      <c r="M394" s="35"/>
      <c r="N394" s="33" t="str">
        <f>TRIM(CONCATENATE(Table1[[#This Row],[Intake]]," ",Table1[[#This Row],[Batch Number]]))</f>
        <v>S-1/OS 97</v>
      </c>
      <c r="O394" s="35" t="str">
        <f>IF(VLOOKUP(Table1[[#This Row],[Intake Batch Combo]],Sheet2!A:B,2,FALSE)="","",VLOOKUP(Table1[[#This Row],[Intake Batch Combo]],Sheet2!A:B,2,FALSE))</f>
        <v>One Source Diagnostics Buy 97.2</v>
      </c>
      <c r="P394" s="116" t="s">
        <v>2384</v>
      </c>
      <c r="Q394" s="116" t="e">
        <v>#N/A</v>
      </c>
      <c r="R394" s="28"/>
      <c r="S394" s="28"/>
      <c r="T394" s="28"/>
      <c r="U394" s="28"/>
      <c r="V394" s="25"/>
    </row>
    <row r="395" spans="1:22">
      <c r="A395" s="4" t="s">
        <v>1316</v>
      </c>
      <c r="B395" s="15">
        <v>154</v>
      </c>
      <c r="C395" s="15" t="s">
        <v>1937</v>
      </c>
      <c r="D395" s="30">
        <v>45359</v>
      </c>
      <c r="E395" s="10" t="s">
        <v>1</v>
      </c>
      <c r="F395" s="14">
        <v>1695</v>
      </c>
      <c r="G395" s="14">
        <v>375.57</v>
      </c>
      <c r="H395" s="30">
        <v>45693</v>
      </c>
      <c r="I395" s="118">
        <v>1813.5</v>
      </c>
      <c r="J395" s="15">
        <f>IF(M395="",IF(AND(H395&lt;&gt; "",D395&lt;&gt;""),IF(H395&gt;=D395,H395-D395,0),""),"")</f>
        <v>334</v>
      </c>
      <c r="K395" s="20">
        <f>IF(M395="",IF(I395&lt;&gt;"",I395-G395,""),"")</f>
        <v>1437.93</v>
      </c>
      <c r="L395" s="25">
        <f>IF(M395="",IF(K395&lt;&gt;"",IF(G395=0,IF(I395=0,0,9.99),K395/G395),""),"")</f>
        <v>3.828660436137072</v>
      </c>
      <c r="N395" s="58" t="str">
        <f>TRIM(CONCATENATE(Table1[[#This Row],[Intake]]," ",Table1[[#This Row],[Batch Number]]))</f>
        <v>S-1/OS 154</v>
      </c>
      <c r="O395" s="3" t="str">
        <f>IF(VLOOKUP(Table1[[#This Row],[Intake Batch Combo]],Sheet2!A:B,2,FALSE)="","",VLOOKUP(Table1[[#This Row],[Intake Batch Combo]],Sheet2!A:B,2,FALSE))</f>
        <v>One Source Diagnostics Batch 154</v>
      </c>
      <c r="P395" s="115" t="s">
        <v>2379</v>
      </c>
      <c r="Q395" s="115" t="e">
        <v>#N/A</v>
      </c>
      <c r="R395" s="28"/>
      <c r="S395" s="28"/>
      <c r="T395" s="28"/>
      <c r="U395" s="28"/>
      <c r="V395" s="25"/>
    </row>
    <row r="396" spans="1:22">
      <c r="A396" s="4" t="s">
        <v>1316</v>
      </c>
      <c r="B396" s="15">
        <v>154</v>
      </c>
      <c r="C396" s="15" t="s">
        <v>2022</v>
      </c>
      <c r="D396" s="30">
        <v>45359</v>
      </c>
      <c r="E396" s="10" t="s">
        <v>1</v>
      </c>
      <c r="F396" s="14">
        <v>1695</v>
      </c>
      <c r="G396" s="14">
        <v>375.57</v>
      </c>
      <c r="H396" s="30">
        <v>45693</v>
      </c>
      <c r="I396" s="118">
        <v>558</v>
      </c>
      <c r="J396" s="15">
        <f>IF(M396="",IF(AND(H396&lt;&gt; "",D396&lt;&gt;""),IF(H396&gt;=D396,H396-D396,0),""),"")</f>
        <v>334</v>
      </c>
      <c r="K396" s="20">
        <f>IF(M396="",IF(I396&lt;&gt;"",I396-G396,""),"")</f>
        <v>182.43</v>
      </c>
      <c r="L396" s="25">
        <f>IF(M396="",IF(K396&lt;&gt;"",IF(G396=0,IF(I396=0,0,9.99),K396/G396),""),"")</f>
        <v>0.48574167265756052</v>
      </c>
      <c r="N396" s="58" t="str">
        <f>TRIM(CONCATENATE(Table1[[#This Row],[Intake]]," ",Table1[[#This Row],[Batch Number]]))</f>
        <v>S-1/OS 154</v>
      </c>
      <c r="O396" s="3" t="str">
        <f>IF(VLOOKUP(Table1[[#This Row],[Intake Batch Combo]],Sheet2!A:B,2,FALSE)="","",VLOOKUP(Table1[[#This Row],[Intake Batch Combo]],Sheet2!A:B,2,FALSE))</f>
        <v>One Source Diagnostics Batch 154</v>
      </c>
      <c r="P396" s="115" t="s">
        <v>2379</v>
      </c>
      <c r="Q396" s="115" t="e">
        <v>#N/A</v>
      </c>
      <c r="R396" s="28"/>
      <c r="S396" s="28"/>
      <c r="T396" s="28"/>
      <c r="U396" s="28"/>
      <c r="V396" s="25"/>
    </row>
    <row r="397" spans="1:22">
      <c r="A397" s="4" t="s">
        <v>1316</v>
      </c>
      <c r="B397" s="15">
        <v>154</v>
      </c>
      <c r="C397" s="15" t="s">
        <v>2083</v>
      </c>
      <c r="D397" s="30">
        <v>45359</v>
      </c>
      <c r="E397" s="10" t="s">
        <v>1</v>
      </c>
      <c r="F397" s="14">
        <v>1695</v>
      </c>
      <c r="G397" s="14">
        <v>375.57</v>
      </c>
      <c r="H397" s="30">
        <v>45693</v>
      </c>
      <c r="I397" s="118">
        <v>1114.8189</v>
      </c>
      <c r="J397" s="15">
        <f>IF(M397="",IF(AND(H397&lt;&gt; "",D397&lt;&gt;""),IF(H397&gt;=D397,H397-D397,0),""),"")</f>
        <v>334</v>
      </c>
      <c r="K397" s="20">
        <f>IF(M397="",IF(I397&lt;&gt;"",I397-G397,""),"")</f>
        <v>739.24890000000005</v>
      </c>
      <c r="L397" s="25">
        <f>IF(M397="",IF(K397&lt;&gt;"",IF(G397=0,IF(I397=0,0,9.99),K397/G397),""),"")</f>
        <v>1.9683385254413293</v>
      </c>
      <c r="N397" s="58" t="str">
        <f>TRIM(CONCATENATE(Table1[[#This Row],[Intake]]," ",Table1[[#This Row],[Batch Number]]))</f>
        <v>S-1/OS 154</v>
      </c>
      <c r="O397" s="3" t="str">
        <f>IF(VLOOKUP(Table1[[#This Row],[Intake Batch Combo]],Sheet2!A:B,2,FALSE)="","",VLOOKUP(Table1[[#This Row],[Intake Batch Combo]],Sheet2!A:B,2,FALSE))</f>
        <v>One Source Diagnostics Batch 154</v>
      </c>
      <c r="P397" s="115" t="s">
        <v>2379</v>
      </c>
      <c r="Q397" s="115" t="e">
        <v>#N/A</v>
      </c>
      <c r="R397" s="28"/>
      <c r="S397" s="28"/>
      <c r="T397" s="28"/>
      <c r="U397" s="28"/>
      <c r="V397" s="25"/>
    </row>
    <row r="398" spans="1:22">
      <c r="A398" s="4" t="s">
        <v>1316</v>
      </c>
      <c r="B398" s="15">
        <v>154</v>
      </c>
      <c r="C398" s="15" t="s">
        <v>2098</v>
      </c>
      <c r="D398" s="30">
        <v>45359</v>
      </c>
      <c r="E398" s="10" t="s">
        <v>1</v>
      </c>
      <c r="F398" s="14">
        <v>1695</v>
      </c>
      <c r="G398" s="14">
        <v>375.57</v>
      </c>
      <c r="H398" s="30">
        <v>45693</v>
      </c>
      <c r="I398" s="118">
        <v>465</v>
      </c>
      <c r="J398" s="15">
        <f>IF(M398="",IF(AND(H398&lt;&gt; "",D398&lt;&gt;""),IF(H398&gt;=D398,H398-D398,0),""),"")</f>
        <v>334</v>
      </c>
      <c r="K398" s="20">
        <f>IF(M398="",IF(I398&lt;&gt;"",I398-G398,""),"")</f>
        <v>89.43</v>
      </c>
      <c r="L398" s="25">
        <f>IF(M398="",IF(K398&lt;&gt;"",IF(G398=0,IF(I398=0,0,9.99),K398/G398),""),"")</f>
        <v>0.23811806054796711</v>
      </c>
      <c r="N398" s="58" t="str">
        <f>TRIM(CONCATENATE(Table1[[#This Row],[Intake]]," ",Table1[[#This Row],[Batch Number]]))</f>
        <v>S-1/OS 154</v>
      </c>
      <c r="O398" s="3" t="str">
        <f>IF(VLOOKUP(Table1[[#This Row],[Intake Batch Combo]],Sheet2!A:B,2,FALSE)="","",VLOOKUP(Table1[[#This Row],[Intake Batch Combo]],Sheet2!A:B,2,FALSE))</f>
        <v>One Source Diagnostics Batch 154</v>
      </c>
      <c r="P398" s="115" t="s">
        <v>2379</v>
      </c>
      <c r="Q398" s="115" t="e">
        <v>#N/A</v>
      </c>
      <c r="R398" s="28"/>
      <c r="S398" s="28"/>
      <c r="T398" s="28"/>
      <c r="U398" s="28"/>
      <c r="V398" s="25"/>
    </row>
    <row r="399" spans="1:22">
      <c r="A399" s="4" t="s">
        <v>1316</v>
      </c>
      <c r="B399" s="15">
        <v>118</v>
      </c>
      <c r="C399" s="64" t="s">
        <v>1579</v>
      </c>
      <c r="D399" s="30">
        <v>44897</v>
      </c>
      <c r="E399" s="60" t="s">
        <v>1</v>
      </c>
      <c r="F399" s="14">
        <v>1695</v>
      </c>
      <c r="G399" s="14">
        <v>404.96364199804663</v>
      </c>
      <c r="H399" s="30">
        <v>45693</v>
      </c>
      <c r="I399" s="118">
        <v>1302</v>
      </c>
      <c r="J399" s="15">
        <f>IF(M399="",IF(AND(H399&lt;&gt; "",D399&lt;&gt;""),IF(H399&gt;=D399,H399-D399,0),""),"")</f>
        <v>796</v>
      </c>
      <c r="K399" s="20">
        <f>IF(M399="",IF(I399&lt;&gt;"",I399-G399,""),"")</f>
        <v>897.03635800195343</v>
      </c>
      <c r="L399" s="25">
        <f>IF(M399="",IF(K399&lt;&gt;"",IF(G399=0,IF(I399=0,0,9.99),K399/G399),""),"")</f>
        <v>2.2151034437957775</v>
      </c>
      <c r="N399" s="58" t="str">
        <f>TRIM(CONCATENATE(Table1[[#This Row],[Intake]]," ",Table1[[#This Row],[Batch Number]]))</f>
        <v>S-1/OS 118</v>
      </c>
      <c r="O399" s="3" t="str">
        <f>IF(VLOOKUP(Table1[[#This Row],[Intake Batch Combo]],Sheet2!A:B,2,FALSE)="","",VLOOKUP(Table1[[#This Row],[Intake Batch Combo]],Sheet2!A:B,2,FALSE))</f>
        <v>One Source Diagnostics Buy 118</v>
      </c>
      <c r="P399" s="115" t="s">
        <v>2383</v>
      </c>
      <c r="Q399" s="115" t="e">
        <v>#N/A</v>
      </c>
      <c r="R399" s="28"/>
      <c r="S399" s="28"/>
      <c r="T399" s="28"/>
      <c r="U399" s="28"/>
      <c r="V399" s="25"/>
    </row>
    <row r="400" spans="1:22">
      <c r="A400" s="4" t="s">
        <v>1316</v>
      </c>
      <c r="B400" s="15">
        <v>118</v>
      </c>
      <c r="C400" s="64" t="s">
        <v>1414</v>
      </c>
      <c r="D400" s="30">
        <v>44897</v>
      </c>
      <c r="E400" s="60" t="s">
        <v>1</v>
      </c>
      <c r="F400" s="14">
        <v>1695</v>
      </c>
      <c r="G400" s="14">
        <v>404.96364199804663</v>
      </c>
      <c r="H400" s="30">
        <v>45693</v>
      </c>
      <c r="I400" s="118">
        <v>930</v>
      </c>
      <c r="J400" s="15">
        <f>IF(M400="",IF(AND(H400&lt;&gt; "",D400&lt;&gt;""),IF(H400&gt;=D400,H400-D400,0),""),"")</f>
        <v>796</v>
      </c>
      <c r="K400" s="20">
        <f>IF(M400="",IF(I400&lt;&gt;"",I400-G400,""),"")</f>
        <v>525.03635800195343</v>
      </c>
      <c r="L400" s="25">
        <f>IF(M400="",IF(K400&lt;&gt;"",IF(G400=0,IF(I400=0,0,9.99),K400/G400),""),"")</f>
        <v>1.2965024598541268</v>
      </c>
      <c r="N400" s="58" t="str">
        <f>TRIM(CONCATENATE(Table1[[#This Row],[Intake]]," ",Table1[[#This Row],[Batch Number]]))</f>
        <v>S-1/OS 118</v>
      </c>
      <c r="O400" s="3" t="str">
        <f>IF(VLOOKUP(Table1[[#This Row],[Intake Batch Combo]],Sheet2!A:B,2,FALSE)="","",VLOOKUP(Table1[[#This Row],[Intake Batch Combo]],Sheet2!A:B,2,FALSE))</f>
        <v>One Source Diagnostics Buy 118</v>
      </c>
      <c r="P400" s="115" t="s">
        <v>2383</v>
      </c>
      <c r="Q400" s="115" t="e">
        <v>#N/A</v>
      </c>
      <c r="R400" s="28"/>
      <c r="S400" s="28"/>
      <c r="T400" s="28"/>
      <c r="U400" s="28"/>
      <c r="V400" s="25"/>
    </row>
    <row r="401" spans="1:22">
      <c r="A401" s="4" t="s">
        <v>1316</v>
      </c>
      <c r="B401" s="15">
        <v>118</v>
      </c>
      <c r="C401" s="64" t="s">
        <v>1486</v>
      </c>
      <c r="D401" s="30">
        <v>44897</v>
      </c>
      <c r="E401" s="60" t="s">
        <v>1</v>
      </c>
      <c r="F401" s="14">
        <v>1695</v>
      </c>
      <c r="G401" s="14">
        <v>404.96364199804663</v>
      </c>
      <c r="H401" s="30">
        <v>45693</v>
      </c>
      <c r="I401" s="120">
        <v>744</v>
      </c>
      <c r="J401" s="15">
        <f>IF(M401="",IF(AND(H401&lt;&gt; "",D401&lt;&gt;""),IF(H401&gt;=D401,H401-D401,0),""),"")</f>
        <v>796</v>
      </c>
      <c r="K401" s="20">
        <f>IF(M401="",IF(I401&lt;&gt;"",I401-G401,""),"")</f>
        <v>339.03635800195337</v>
      </c>
      <c r="L401" s="25">
        <f>IF(M401="",IF(K401&lt;&gt;"",IF(G401=0,IF(I401=0,0,9.99),K401/G401),""),"")</f>
        <v>0.83720196788330137</v>
      </c>
      <c r="M401" s="111"/>
      <c r="N401" s="58" t="str">
        <f>TRIM(CONCATENATE(Table1[[#This Row],[Intake]]," ",Table1[[#This Row],[Batch Number]]))</f>
        <v>S-1/OS 118</v>
      </c>
      <c r="O401" s="111" t="str">
        <f>IF(VLOOKUP(Table1[[#This Row],[Intake Batch Combo]],Sheet2!A:B,2,FALSE)="","",VLOOKUP(Table1[[#This Row],[Intake Batch Combo]],Sheet2!A:B,2,FALSE))</f>
        <v>One Source Diagnostics Buy 118</v>
      </c>
      <c r="P401" s="115" t="s">
        <v>2383</v>
      </c>
      <c r="Q401" s="115" t="e">
        <v>#N/A</v>
      </c>
      <c r="R401" s="28"/>
      <c r="S401" s="28"/>
      <c r="T401" s="28"/>
      <c r="U401" s="28"/>
      <c r="V401" s="25"/>
    </row>
    <row r="402" spans="1:22">
      <c r="A402" s="4" t="s">
        <v>1316</v>
      </c>
      <c r="B402" s="15">
        <v>118</v>
      </c>
      <c r="C402" s="64" t="s">
        <v>1826</v>
      </c>
      <c r="D402" s="30">
        <v>44897</v>
      </c>
      <c r="E402" s="60" t="s">
        <v>1</v>
      </c>
      <c r="F402" s="14">
        <v>1695</v>
      </c>
      <c r="G402" s="14">
        <v>404.96364199804663</v>
      </c>
      <c r="H402" s="30">
        <v>45693</v>
      </c>
      <c r="I402" s="120">
        <v>1116</v>
      </c>
      <c r="J402" s="15">
        <f>IF(M402="",IF(AND(H402&lt;&gt; "",D402&lt;&gt;""),IF(H402&gt;=D402,H402-D402,0),""),"")</f>
        <v>796</v>
      </c>
      <c r="K402" s="20">
        <f>IF(M402="",IF(I402&lt;&gt;"",I402-G402,""),"")</f>
        <v>711.03635800195343</v>
      </c>
      <c r="L402" s="25">
        <f>IF(M402="",IF(K402&lt;&gt;"",IF(G402=0,IF(I402=0,0,9.99),K402/G402),""),"")</f>
        <v>1.7558029518249521</v>
      </c>
      <c r="M402" s="112"/>
      <c r="N402" s="58" t="str">
        <f>TRIM(CONCATENATE(Table1[[#This Row],[Intake]]," ",Table1[[#This Row],[Batch Number]]))</f>
        <v>S-1/OS 118</v>
      </c>
      <c r="O402" s="112" t="str">
        <f>IF(VLOOKUP(Table1[[#This Row],[Intake Batch Combo]],Sheet2!A:B,2,FALSE)="","",VLOOKUP(Table1[[#This Row],[Intake Batch Combo]],Sheet2!A:B,2,FALSE))</f>
        <v>One Source Diagnostics Buy 118</v>
      </c>
      <c r="P402" s="115" t="s">
        <v>2383</v>
      </c>
      <c r="Q402" s="115" t="e">
        <v>#N/A</v>
      </c>
      <c r="R402" s="28"/>
      <c r="S402" s="28"/>
      <c r="T402" s="28"/>
      <c r="U402" s="28"/>
      <c r="V402" s="25"/>
    </row>
    <row r="403" spans="1:22">
      <c r="A403" s="4" t="s">
        <v>1312</v>
      </c>
      <c r="B403" s="15">
        <v>3</v>
      </c>
      <c r="C403" s="15"/>
      <c r="D403" s="30"/>
      <c r="E403" s="10" t="s">
        <v>0</v>
      </c>
      <c r="F403" s="14">
        <v>0</v>
      </c>
      <c r="G403" s="14">
        <v>0</v>
      </c>
      <c r="H403" s="30">
        <v>45688</v>
      </c>
      <c r="I403" s="118">
        <v>46250</v>
      </c>
      <c r="J403" s="15" t="str">
        <f>IF(M403="",IF(AND(H403&lt;&gt; "",D403&lt;&gt;""),IF(H403&gt;=D403,H403-D403,0),""),"")</f>
        <v/>
      </c>
      <c r="K403" s="20">
        <f>IF(M403="",IF(I403&lt;&gt;"",I403-G403,""),"")</f>
        <v>46250</v>
      </c>
      <c r="L403" s="25">
        <f>IF(M403="",IF(K403&lt;&gt;"",IF(G403=0,IF(I403=0,0,9.99),K403/G403),""),"")</f>
        <v>9.99</v>
      </c>
      <c r="M403" s="111"/>
      <c r="N403" s="33" t="str">
        <f>TRIM(CONCATENATE(Table1[[#This Row],[Intake]]," ",Table1[[#This Row],[Batch Number]]))</f>
        <v>S-1/MF 3</v>
      </c>
      <c r="O403" s="35" t="str">
        <f>IF(VLOOKUP(Table1[[#This Row],[Intake Batch Combo]],Sheet2!A:B,2,FALSE)="","",VLOOKUP(Table1[[#This Row],[Intake Batch Combo]],Sheet2!A:B,2,FALSE))</f>
        <v>Michigan First Rehab Batch 03</v>
      </c>
      <c r="P403" s="116" t="e">
        <v>#N/A</v>
      </c>
      <c r="Q403" s="116" t="e">
        <v>#N/A</v>
      </c>
      <c r="R403" s="28"/>
      <c r="S403" s="28"/>
      <c r="T403" s="28"/>
      <c r="U403" s="28"/>
      <c r="V403" s="25"/>
    </row>
    <row r="404" spans="1:22">
      <c r="A404" s="4" t="s">
        <v>1312</v>
      </c>
      <c r="B404" s="15">
        <v>3</v>
      </c>
      <c r="C404" s="15"/>
      <c r="D404" s="30"/>
      <c r="E404" s="10" t="s">
        <v>0</v>
      </c>
      <c r="F404" s="14">
        <v>0</v>
      </c>
      <c r="G404" s="14">
        <v>0</v>
      </c>
      <c r="H404" s="30">
        <v>45688</v>
      </c>
      <c r="I404" s="118">
        <v>6926.22</v>
      </c>
      <c r="J404" s="15" t="str">
        <f>IF(M404="",IF(AND(H404&lt;&gt; "",D404&lt;&gt;""),IF(H404&gt;=D404,H404-D404,0),""),"")</f>
        <v/>
      </c>
      <c r="K404" s="20">
        <f>IF(M404="",IF(I404&lt;&gt;"",I404-G404,""),"")</f>
        <v>6926.22</v>
      </c>
      <c r="L404" s="25">
        <f>IF(M404="",IF(K404&lt;&gt;"",IF(G404=0,IF(I404=0,0,9.99),K404/G404),""),"")</f>
        <v>9.99</v>
      </c>
      <c r="M404" s="111"/>
      <c r="N404" s="33" t="str">
        <f>TRIM(CONCATENATE(Table1[[#This Row],[Intake]]," ",Table1[[#This Row],[Batch Number]]))</f>
        <v>S-1/MF 3</v>
      </c>
      <c r="O404" s="35" t="str">
        <f>IF(VLOOKUP(Table1[[#This Row],[Intake Batch Combo]],Sheet2!A:B,2,FALSE)="","",VLOOKUP(Table1[[#This Row],[Intake Batch Combo]],Sheet2!A:B,2,FALSE))</f>
        <v>Michigan First Rehab Batch 03</v>
      </c>
      <c r="P404" s="116" t="e">
        <v>#N/A</v>
      </c>
      <c r="Q404" s="116" t="e">
        <v>#N/A</v>
      </c>
      <c r="R404" s="28"/>
      <c r="S404" s="28"/>
      <c r="T404" s="28"/>
      <c r="U404" s="28"/>
      <c r="V404" s="25"/>
    </row>
    <row r="405" spans="1:22">
      <c r="A405" s="4" t="s">
        <v>1886</v>
      </c>
      <c r="B405" s="15">
        <v>5</v>
      </c>
      <c r="C405" s="107">
        <v>99204</v>
      </c>
      <c r="D405" s="30">
        <v>45195</v>
      </c>
      <c r="E405" s="10" t="s">
        <v>0</v>
      </c>
      <c r="F405" s="14">
        <v>1334</v>
      </c>
      <c r="G405" s="14">
        <v>300.68549832857542</v>
      </c>
      <c r="H405" s="30">
        <v>45687</v>
      </c>
      <c r="I405" s="120">
        <v>479.87822249944657</v>
      </c>
      <c r="J405" s="15">
        <f>IF(M405="",IF(AND(H405&lt;&gt; "",D405&lt;&gt;""),IF(H405&gt;=D405,H405-D405,0),""),"")</f>
        <v>492</v>
      </c>
      <c r="K405" s="20">
        <f>IF(M405="",IF(I405&lt;&gt;"",I405-G405,""),"")</f>
        <v>179.19272417087114</v>
      </c>
      <c r="L405" s="25">
        <f>IF(M405="",IF(K405&lt;&gt;"",IF(G405=0,IF(I405=0,0,9.99),K405/G405),""),"")</f>
        <v>0.59594734420832463</v>
      </c>
      <c r="N405" s="58" t="str">
        <f>TRIM(CONCATENATE(Table1[[#This Row],[Intake]]," ",Table1[[#This Row],[Batch Number]]))</f>
        <v>S-1/TI 5</v>
      </c>
      <c r="O405" s="3" t="str">
        <f>IF(VLOOKUP(Table1[[#This Row],[Intake Batch Combo]],Sheet2!A:B,2,FALSE)="","",VLOOKUP(Table1[[#This Row],[Intake Batch Combo]],Sheet2!A:B,2,FALSE))</f>
        <v>Texas Injury Group Batch 05</v>
      </c>
      <c r="P405" s="115" t="s">
        <v>2378</v>
      </c>
      <c r="Q405" s="115">
        <v>99204</v>
      </c>
      <c r="R405" s="28"/>
      <c r="S405" s="28"/>
      <c r="T405" s="28"/>
      <c r="U405" s="28"/>
      <c r="V405" s="25"/>
    </row>
    <row r="406" spans="1:22">
      <c r="A406" s="4" t="s">
        <v>1886</v>
      </c>
      <c r="B406" s="15">
        <v>5</v>
      </c>
      <c r="C406" s="107">
        <v>99204</v>
      </c>
      <c r="D406" s="30">
        <v>45195</v>
      </c>
      <c r="E406" s="10" t="s">
        <v>0</v>
      </c>
      <c r="F406" s="14">
        <v>1334</v>
      </c>
      <c r="G406" s="14">
        <v>300.68549832857542</v>
      </c>
      <c r="H406" s="30">
        <v>45687</v>
      </c>
      <c r="I406" s="118">
        <v>479.87822249944657</v>
      </c>
      <c r="J406" s="15">
        <f>IF(M406="",IF(AND(H406&lt;&gt; "",D406&lt;&gt;""),IF(H406&gt;=D406,H406-D406,0),""),"")</f>
        <v>492</v>
      </c>
      <c r="K406" s="20">
        <f>IF(M406="",IF(I406&lt;&gt;"",I406-G406,""),"")</f>
        <v>179.19272417087114</v>
      </c>
      <c r="L406" s="25">
        <f>IF(M406="",IF(K406&lt;&gt;"",IF(G406=0,IF(I406=0,0,9.99),K406/G406),""),"")</f>
        <v>0.59594734420832463</v>
      </c>
      <c r="M406" s="111"/>
      <c r="N406" s="58" t="str">
        <f>TRIM(CONCATENATE(Table1[[#This Row],[Intake]]," ",Table1[[#This Row],[Batch Number]]))</f>
        <v>S-1/TI 5</v>
      </c>
      <c r="O406" s="111" t="str">
        <f>IF(VLOOKUP(Table1[[#This Row],[Intake Batch Combo]],Sheet2!A:B,2,FALSE)="","",VLOOKUP(Table1[[#This Row],[Intake Batch Combo]],Sheet2!A:B,2,FALSE))</f>
        <v>Texas Injury Group Batch 05</v>
      </c>
      <c r="P406" s="115" t="s">
        <v>2378</v>
      </c>
      <c r="Q406" s="115">
        <v>99204</v>
      </c>
      <c r="R406" s="28"/>
      <c r="S406" s="28"/>
      <c r="T406" s="28"/>
      <c r="U406" s="28"/>
      <c r="V406" s="25"/>
    </row>
    <row r="407" spans="1:22">
      <c r="A407" s="4" t="s">
        <v>1886</v>
      </c>
      <c r="B407" s="15">
        <v>5</v>
      </c>
      <c r="C407" s="15">
        <v>99442</v>
      </c>
      <c r="D407" s="30">
        <v>45195</v>
      </c>
      <c r="E407" s="10" t="s">
        <v>0</v>
      </c>
      <c r="F407" s="14">
        <v>661.7</v>
      </c>
      <c r="G407" s="14">
        <v>149.14812162220267</v>
      </c>
      <c r="H407" s="30">
        <v>45687</v>
      </c>
      <c r="I407" s="118">
        <v>169.14169471018789</v>
      </c>
      <c r="J407" s="15">
        <f>IF(M407="",IF(AND(H407&lt;&gt; "",D407&lt;&gt;""),IF(H407&gt;=D407,H407-D407,0),""),"")</f>
        <v>492</v>
      </c>
      <c r="K407" s="20">
        <f>IF(M407="",IF(I407&lt;&gt;"",I407-G407,""),"")</f>
        <v>19.993573087985226</v>
      </c>
      <c r="L407" s="25">
        <f>IF(M407="",IF(K407&lt;&gt;"",IF(G407=0,IF(I407=0,0,9.99),K407/G407),""),"")</f>
        <v>0.13405179274486362</v>
      </c>
      <c r="M407" s="111"/>
      <c r="N407" s="58" t="str">
        <f>TRIM(CONCATENATE(Table1[[#This Row],[Intake]]," ",Table1[[#This Row],[Batch Number]]))</f>
        <v>S-1/TI 5</v>
      </c>
      <c r="O407" s="111" t="str">
        <f>IF(VLOOKUP(Table1[[#This Row],[Intake Batch Combo]],Sheet2!A:B,2,FALSE)="","",VLOOKUP(Table1[[#This Row],[Intake Batch Combo]],Sheet2!A:B,2,FALSE))</f>
        <v>Texas Injury Group Batch 05</v>
      </c>
      <c r="P407" s="115" t="s">
        <v>2378</v>
      </c>
      <c r="Q407" s="115">
        <v>99442</v>
      </c>
      <c r="R407" s="28"/>
      <c r="S407" s="28"/>
      <c r="T407" s="28"/>
      <c r="U407" s="28"/>
      <c r="V407" s="25"/>
    </row>
    <row r="408" spans="1:22">
      <c r="A408" s="4" t="s">
        <v>1886</v>
      </c>
      <c r="B408" s="15">
        <v>5</v>
      </c>
      <c r="C408" s="15">
        <v>99443</v>
      </c>
      <c r="D408" s="30">
        <v>45195</v>
      </c>
      <c r="E408" s="10" t="s">
        <v>0</v>
      </c>
      <c r="F408" s="14">
        <v>1070.52</v>
      </c>
      <c r="G408" s="14">
        <v>241.29673138733622</v>
      </c>
      <c r="H408" s="30">
        <v>45687</v>
      </c>
      <c r="I408" s="118">
        <v>385.09687762376876</v>
      </c>
      <c r="J408" s="15">
        <f>IF(M408="",IF(AND(H408&lt;&gt; "",D408&lt;&gt;""),IF(H408&gt;=D408,H408-D408,0),""),"")</f>
        <v>492</v>
      </c>
      <c r="K408" s="20">
        <f>IF(M408="",IF(I408&lt;&gt;"",I408-G408,""),"")</f>
        <v>143.80014623643254</v>
      </c>
      <c r="L408" s="25">
        <f>IF(M408="",IF(K408&lt;&gt;"",IF(G408=0,IF(I408=0,0,9.99),K408/G408),""),"")</f>
        <v>0.59594734420832474</v>
      </c>
      <c r="N408" s="58" t="str">
        <f>TRIM(CONCATENATE(Table1[[#This Row],[Intake]]," ",Table1[[#This Row],[Batch Number]]))</f>
        <v>S-1/TI 5</v>
      </c>
      <c r="O408" s="3" t="str">
        <f>IF(VLOOKUP(Table1[[#This Row],[Intake Batch Combo]],Sheet2!A:B,2,FALSE)="","",VLOOKUP(Table1[[#This Row],[Intake Batch Combo]],Sheet2!A:B,2,FALSE))</f>
        <v>Texas Injury Group Batch 05</v>
      </c>
      <c r="P408" s="115" t="s">
        <v>2378</v>
      </c>
      <c r="Q408" s="115">
        <v>99443</v>
      </c>
      <c r="R408" s="28"/>
      <c r="S408" s="28"/>
      <c r="T408" s="28"/>
      <c r="U408" s="28"/>
      <c r="V408" s="25"/>
    </row>
    <row r="409" spans="1:22">
      <c r="A409" s="4" t="s">
        <v>1886</v>
      </c>
      <c r="B409" s="15">
        <v>5</v>
      </c>
      <c r="C409" s="15">
        <v>99214</v>
      </c>
      <c r="D409" s="30">
        <v>45195</v>
      </c>
      <c r="E409" s="10" t="s">
        <v>0</v>
      </c>
      <c r="F409" s="14">
        <v>978</v>
      </c>
      <c r="G409" s="14">
        <v>220.44259172814597</v>
      </c>
      <c r="H409" s="30">
        <v>45687</v>
      </c>
      <c r="I409" s="118">
        <v>249.99331634662798</v>
      </c>
      <c r="J409" s="15">
        <f>IF(M409="",IF(AND(H409&lt;&gt; "",D409&lt;&gt;""),IF(H409&gt;=D409,H409-D409,0),""),"")</f>
        <v>492</v>
      </c>
      <c r="K409" s="20">
        <f>IF(M409="",IF(I409&lt;&gt;"",I409-G409,""),"")</f>
        <v>29.550724618482008</v>
      </c>
      <c r="L409" s="25">
        <f>IF(M409="",IF(K409&lt;&gt;"",IF(G409=0,IF(I409=0,0,9.99),K409/G409),""),"")</f>
        <v>0.13405179274486362</v>
      </c>
      <c r="N409" s="58" t="str">
        <f>TRIM(CONCATENATE(Table1[[#This Row],[Intake]]," ",Table1[[#This Row],[Batch Number]]))</f>
        <v>S-1/TI 5</v>
      </c>
      <c r="O409" s="3" t="str">
        <f>IF(VLOOKUP(Table1[[#This Row],[Intake Batch Combo]],Sheet2!A:B,2,FALSE)="","",VLOOKUP(Table1[[#This Row],[Intake Batch Combo]],Sheet2!A:B,2,FALSE))</f>
        <v>Texas Injury Group Batch 05</v>
      </c>
      <c r="P409" s="115" t="s">
        <v>2378</v>
      </c>
      <c r="Q409" s="115" t="e">
        <v>#N/A</v>
      </c>
      <c r="R409" s="28"/>
      <c r="S409" s="28"/>
      <c r="T409" s="28"/>
      <c r="U409" s="28"/>
      <c r="V409" s="25"/>
    </row>
    <row r="410" spans="1:22">
      <c r="A410" s="4" t="s">
        <v>1316</v>
      </c>
      <c r="B410" s="15">
        <v>118</v>
      </c>
      <c r="C410" s="64" t="s">
        <v>1502</v>
      </c>
      <c r="D410" s="30">
        <v>44897</v>
      </c>
      <c r="E410" s="60" t="s">
        <v>0</v>
      </c>
      <c r="F410" s="14">
        <v>1100</v>
      </c>
      <c r="G410" s="14">
        <v>262.80826324357008</v>
      </c>
      <c r="H410" s="30">
        <v>45687</v>
      </c>
      <c r="I410" s="118">
        <v>212.5701</v>
      </c>
      <c r="J410" s="15">
        <f>IF(M410="",IF(AND(H410&lt;&gt; "",D410&lt;&gt;""),IF(H410&gt;=D410,H410-D410,0),""),"")</f>
        <v>790</v>
      </c>
      <c r="K410" s="20">
        <f>IF(M410="",IF(I410&lt;&gt;"",I410-G410,""),"")</f>
        <v>-50.238163243570085</v>
      </c>
      <c r="L410" s="25">
        <f>IF(M410="",IF(K410&lt;&gt;"",IF(G410=0,IF(I410=0,0,9.99),K410/G410),""),"")</f>
        <v>-0.1911589941028965</v>
      </c>
      <c r="M410" s="111"/>
      <c r="N410" s="58" t="str">
        <f>TRIM(CONCATENATE(Table1[[#This Row],[Intake]]," ",Table1[[#This Row],[Batch Number]]))</f>
        <v>S-1/OS 118</v>
      </c>
      <c r="O410" s="111" t="str">
        <f>IF(VLOOKUP(Table1[[#This Row],[Intake Batch Combo]],Sheet2!A:B,2,FALSE)="","",VLOOKUP(Table1[[#This Row],[Intake Batch Combo]],Sheet2!A:B,2,FALSE))</f>
        <v>One Source Diagnostics Buy 118</v>
      </c>
      <c r="P410" s="115" t="s">
        <v>2383</v>
      </c>
      <c r="Q410" s="115" t="e">
        <v>#N/A</v>
      </c>
      <c r="R410" s="28"/>
      <c r="S410" s="28"/>
      <c r="T410" s="28"/>
      <c r="U410" s="28"/>
      <c r="V410" s="25"/>
    </row>
    <row r="411" spans="1:22">
      <c r="A411" s="4" t="s">
        <v>1316</v>
      </c>
      <c r="B411" s="15">
        <v>154</v>
      </c>
      <c r="C411" s="15" t="s">
        <v>2099</v>
      </c>
      <c r="D411" s="30">
        <v>45359</v>
      </c>
      <c r="E411" s="10" t="s">
        <v>1</v>
      </c>
      <c r="F411" s="14">
        <v>1695</v>
      </c>
      <c r="G411" s="14">
        <v>375.57</v>
      </c>
      <c r="H411" s="30">
        <v>45687</v>
      </c>
      <c r="I411" s="118">
        <v>465</v>
      </c>
      <c r="J411" s="15">
        <f>IF(M411="",IF(AND(H411&lt;&gt; "",D411&lt;&gt;""),IF(H411&gt;=D411,H411-D411,0),""),"")</f>
        <v>328</v>
      </c>
      <c r="K411" s="20">
        <f>IF(M411="",IF(I411&lt;&gt;"",I411-G411,""),"")</f>
        <v>89.43</v>
      </c>
      <c r="L411" s="25">
        <f>IF(M411="",IF(K411&lt;&gt;"",IF(G411=0,IF(I411=0,0,9.99),K411/G411),""),"")</f>
        <v>0.23811806054796711</v>
      </c>
      <c r="M411" s="111"/>
      <c r="N411" s="58" t="str">
        <f>TRIM(CONCATENATE(Table1[[#This Row],[Intake]]," ",Table1[[#This Row],[Batch Number]]))</f>
        <v>S-1/OS 154</v>
      </c>
      <c r="O411" s="111" t="str">
        <f>IF(VLOOKUP(Table1[[#This Row],[Intake Batch Combo]],Sheet2!A:B,2,FALSE)="","",VLOOKUP(Table1[[#This Row],[Intake Batch Combo]],Sheet2!A:B,2,FALSE))</f>
        <v>One Source Diagnostics Batch 154</v>
      </c>
      <c r="P411" s="115" t="s">
        <v>2379</v>
      </c>
      <c r="Q411" s="115" t="e">
        <v>#N/A</v>
      </c>
      <c r="R411" s="28"/>
      <c r="S411" s="28"/>
      <c r="T411" s="28"/>
      <c r="U411" s="28"/>
      <c r="V411" s="25"/>
    </row>
    <row r="412" spans="1:22">
      <c r="A412" s="4" t="s">
        <v>1316</v>
      </c>
      <c r="B412" s="15">
        <v>154</v>
      </c>
      <c r="C412" s="15" t="s">
        <v>2028</v>
      </c>
      <c r="D412" s="30">
        <v>45359</v>
      </c>
      <c r="E412" s="10" t="s">
        <v>1</v>
      </c>
      <c r="F412" s="14">
        <v>300</v>
      </c>
      <c r="G412" s="14">
        <v>0</v>
      </c>
      <c r="H412" s="30">
        <v>45686</v>
      </c>
      <c r="I412" s="118">
        <v>248.00310000000002</v>
      </c>
      <c r="J412" s="15">
        <f>IF(M412="",IF(AND(H412&lt;&gt; "",D412&lt;&gt;""),IF(H412&gt;=D412,H412-D412,0),""),"")</f>
        <v>327</v>
      </c>
      <c r="K412" s="20">
        <f>IF(M412="",IF(I412&lt;&gt;"",I412-G412,""),"")</f>
        <v>248.00310000000002</v>
      </c>
      <c r="L412" s="25">
        <f>IF(M412="",IF(K412&lt;&gt;"",IF(G412=0,IF(I412=0,0,9.99),K412/G412),""),"")</f>
        <v>9.99</v>
      </c>
      <c r="M412" s="111"/>
      <c r="N412" s="58" t="str">
        <f>TRIM(CONCATENATE(Table1[[#This Row],[Intake]]," ",Table1[[#This Row],[Batch Number]]))</f>
        <v>S-1/OS 154</v>
      </c>
      <c r="O412" s="111" t="str">
        <f>IF(VLOOKUP(Table1[[#This Row],[Intake Batch Combo]],Sheet2!A:B,2,FALSE)="","",VLOOKUP(Table1[[#This Row],[Intake Batch Combo]],Sheet2!A:B,2,FALSE))</f>
        <v>One Source Diagnostics Batch 154</v>
      </c>
      <c r="P412" s="115" t="s">
        <v>2379</v>
      </c>
      <c r="Q412" s="115" t="e">
        <v>#N/A</v>
      </c>
      <c r="R412" s="28"/>
      <c r="S412" s="28"/>
      <c r="T412" s="28"/>
      <c r="U412" s="28"/>
      <c r="V412" s="25"/>
    </row>
    <row r="413" spans="1:22">
      <c r="A413" s="4" t="s">
        <v>1316</v>
      </c>
      <c r="B413" s="15">
        <v>154</v>
      </c>
      <c r="C413" s="15" t="s">
        <v>2028</v>
      </c>
      <c r="D413" s="30">
        <v>45359</v>
      </c>
      <c r="E413" s="10" t="s">
        <v>1</v>
      </c>
      <c r="F413" s="14">
        <v>300</v>
      </c>
      <c r="G413" s="14">
        <v>0</v>
      </c>
      <c r="H413" s="30">
        <v>45686</v>
      </c>
      <c r="I413" s="118">
        <v>248.00310000000002</v>
      </c>
      <c r="J413" s="15">
        <f>IF(M413="",IF(AND(H413&lt;&gt; "",D413&lt;&gt;""),IF(H413&gt;=D413,H413-D413,0),""),"")</f>
        <v>327</v>
      </c>
      <c r="K413" s="20">
        <f>IF(M413="",IF(I413&lt;&gt;"",I413-G413,""),"")</f>
        <v>248.00310000000002</v>
      </c>
      <c r="L413" s="25">
        <f>IF(M413="",IF(K413&lt;&gt;"",IF(G413=0,IF(I413=0,0,9.99),K413/G413),""),"")</f>
        <v>9.99</v>
      </c>
      <c r="N413" s="58" t="str">
        <f>TRIM(CONCATENATE(Table1[[#This Row],[Intake]]," ",Table1[[#This Row],[Batch Number]]))</f>
        <v>S-1/OS 154</v>
      </c>
      <c r="O413" s="3" t="str">
        <f>IF(VLOOKUP(Table1[[#This Row],[Intake Batch Combo]],Sheet2!A:B,2,FALSE)="","",VLOOKUP(Table1[[#This Row],[Intake Batch Combo]],Sheet2!A:B,2,FALSE))</f>
        <v>One Source Diagnostics Batch 154</v>
      </c>
      <c r="P413" s="115" t="s">
        <v>2379</v>
      </c>
      <c r="Q413" s="115" t="e">
        <v>#N/A</v>
      </c>
      <c r="R413" s="28"/>
      <c r="S413" s="28"/>
      <c r="T413" s="28"/>
      <c r="U413" s="28"/>
      <c r="V413" s="25"/>
    </row>
    <row r="414" spans="1:22">
      <c r="A414" s="4" t="s">
        <v>1316</v>
      </c>
      <c r="B414" s="15">
        <v>154</v>
      </c>
      <c r="C414" s="15" t="s">
        <v>2028</v>
      </c>
      <c r="D414" s="30">
        <v>45359</v>
      </c>
      <c r="E414" s="10" t="s">
        <v>1</v>
      </c>
      <c r="F414" s="14">
        <v>300</v>
      </c>
      <c r="G414" s="14">
        <v>0</v>
      </c>
      <c r="H414" s="30">
        <v>45686</v>
      </c>
      <c r="I414" s="118">
        <v>248.00310000000002</v>
      </c>
      <c r="J414" s="15">
        <f>IF(M414="",IF(AND(H414&lt;&gt; "",D414&lt;&gt;""),IF(H414&gt;=D414,H414-D414,0),""),"")</f>
        <v>327</v>
      </c>
      <c r="K414" s="20">
        <f>IF(M414="",IF(I414&lt;&gt;"",I414-G414,""),"")</f>
        <v>248.00310000000002</v>
      </c>
      <c r="L414" s="25">
        <f>IF(M414="",IF(K414&lt;&gt;"",IF(G414=0,IF(I414=0,0,9.99),K414/G414),""),"")</f>
        <v>9.99</v>
      </c>
      <c r="N414" s="58" t="str">
        <f>TRIM(CONCATENATE(Table1[[#This Row],[Intake]]," ",Table1[[#This Row],[Batch Number]]))</f>
        <v>S-1/OS 154</v>
      </c>
      <c r="O414" s="3" t="str">
        <f>IF(VLOOKUP(Table1[[#This Row],[Intake Batch Combo]],Sheet2!A:B,2,FALSE)="","",VLOOKUP(Table1[[#This Row],[Intake Batch Combo]],Sheet2!A:B,2,FALSE))</f>
        <v>One Source Diagnostics Batch 154</v>
      </c>
      <c r="P414" s="115" t="s">
        <v>2379</v>
      </c>
      <c r="Q414" s="115" t="e">
        <v>#N/A</v>
      </c>
      <c r="R414" s="28"/>
      <c r="S414" s="28"/>
      <c r="T414" s="28"/>
      <c r="U414" s="28"/>
      <c r="V414" s="25"/>
    </row>
    <row r="415" spans="1:22">
      <c r="A415" s="4" t="s">
        <v>1316</v>
      </c>
      <c r="B415" s="15">
        <v>154</v>
      </c>
      <c r="C415" s="15" t="s">
        <v>2028</v>
      </c>
      <c r="D415" s="30">
        <v>45359</v>
      </c>
      <c r="E415" s="10" t="s">
        <v>1</v>
      </c>
      <c r="F415" s="14">
        <v>300</v>
      </c>
      <c r="G415" s="14">
        <v>0</v>
      </c>
      <c r="H415" s="30">
        <v>45686</v>
      </c>
      <c r="I415" s="118">
        <v>248.00310000000002</v>
      </c>
      <c r="J415" s="15">
        <f>IF(M415="",IF(AND(H415&lt;&gt; "",D415&lt;&gt;""),IF(H415&gt;=D415,H415-D415,0),""),"")</f>
        <v>327</v>
      </c>
      <c r="K415" s="20">
        <f>IF(M415="",IF(I415&lt;&gt;"",I415-G415,""),"")</f>
        <v>248.00310000000002</v>
      </c>
      <c r="L415" s="25">
        <f>IF(M415="",IF(K415&lt;&gt;"",IF(G415=0,IF(I415=0,0,9.99),K415/G415),""),"")</f>
        <v>9.99</v>
      </c>
      <c r="N415" s="58" t="str">
        <f>TRIM(CONCATENATE(Table1[[#This Row],[Intake]]," ",Table1[[#This Row],[Batch Number]]))</f>
        <v>S-1/OS 154</v>
      </c>
      <c r="O415" s="3" t="str">
        <f>IF(VLOOKUP(Table1[[#This Row],[Intake Batch Combo]],Sheet2!A:B,2,FALSE)="","",VLOOKUP(Table1[[#This Row],[Intake Batch Combo]],Sheet2!A:B,2,FALSE))</f>
        <v>One Source Diagnostics Batch 154</v>
      </c>
      <c r="P415" s="115" t="s">
        <v>2379</v>
      </c>
      <c r="Q415" s="115" t="e">
        <v>#N/A</v>
      </c>
      <c r="R415" s="28"/>
      <c r="S415" s="28"/>
      <c r="T415" s="28"/>
      <c r="U415" s="28"/>
      <c r="V415" s="25"/>
    </row>
    <row r="416" spans="1:22">
      <c r="A416" s="4" t="s">
        <v>1312</v>
      </c>
      <c r="B416" s="15">
        <v>3</v>
      </c>
      <c r="C416" s="15"/>
      <c r="D416" s="30"/>
      <c r="E416" s="10" t="s">
        <v>0</v>
      </c>
      <c r="F416" s="14">
        <v>0</v>
      </c>
      <c r="G416" s="14">
        <v>0</v>
      </c>
      <c r="H416" s="30">
        <v>45686</v>
      </c>
      <c r="I416" s="118">
        <v>194.14</v>
      </c>
      <c r="J416" s="15" t="str">
        <f>IF(M416="",IF(AND(H416&lt;&gt; "",D416&lt;&gt;""),IF(H416&gt;=D416,H416-D416,0),""),"")</f>
        <v/>
      </c>
      <c r="K416" s="20">
        <f>IF(M416="",IF(I416&lt;&gt;"",I416-G416,""),"")</f>
        <v>194.14</v>
      </c>
      <c r="L416" s="25">
        <f>IF(M416="",IF(K416&lt;&gt;"",IF(G416=0,IF(I416=0,0,9.99),K416/G416),""),"")</f>
        <v>9.99</v>
      </c>
      <c r="N416" s="33" t="str">
        <f>TRIM(CONCATENATE(Table1[[#This Row],[Intake]]," ",Table1[[#This Row],[Batch Number]]))</f>
        <v>S-1/MF 3</v>
      </c>
      <c r="O416" s="35" t="str">
        <f>IF(VLOOKUP(Table1[[#This Row],[Intake Batch Combo]],Sheet2!A:B,2,FALSE)="","",VLOOKUP(Table1[[#This Row],[Intake Batch Combo]],Sheet2!A:B,2,FALSE))</f>
        <v>Michigan First Rehab Batch 03</v>
      </c>
      <c r="P416" s="116" t="e">
        <v>#N/A</v>
      </c>
      <c r="Q416" s="116" t="e">
        <v>#N/A</v>
      </c>
      <c r="R416" s="28"/>
      <c r="S416" s="28"/>
      <c r="T416" s="28"/>
      <c r="U416" s="28"/>
      <c r="V416" s="25"/>
    </row>
    <row r="417" spans="1:22">
      <c r="A417" s="4" t="s">
        <v>1312</v>
      </c>
      <c r="B417" s="15">
        <v>3</v>
      </c>
      <c r="C417" s="15"/>
      <c r="D417" s="30"/>
      <c r="E417" s="10" t="s">
        <v>0</v>
      </c>
      <c r="F417" s="14">
        <v>0</v>
      </c>
      <c r="G417" s="14">
        <v>0</v>
      </c>
      <c r="H417" s="30">
        <v>45686</v>
      </c>
      <c r="I417" s="118">
        <v>201</v>
      </c>
      <c r="J417" s="15" t="str">
        <f>IF(M417="",IF(AND(H417&lt;&gt; "",D417&lt;&gt;""),IF(H417&gt;=D417,H417-D417,0),""),"")</f>
        <v/>
      </c>
      <c r="K417" s="20">
        <f>IF(M417="",IF(I417&lt;&gt;"",I417-G417,""),"")</f>
        <v>201</v>
      </c>
      <c r="L417" s="25">
        <f>IF(M417="",IF(K417&lt;&gt;"",IF(G417=0,IF(I417=0,0,9.99),K417/G417),""),"")</f>
        <v>9.99</v>
      </c>
      <c r="N417" s="33" t="str">
        <f>TRIM(CONCATENATE(Table1[[#This Row],[Intake]]," ",Table1[[#This Row],[Batch Number]]))</f>
        <v>S-1/MF 3</v>
      </c>
      <c r="O417" s="35" t="str">
        <f>IF(VLOOKUP(Table1[[#This Row],[Intake Batch Combo]],Sheet2!A:B,2,FALSE)="","",VLOOKUP(Table1[[#This Row],[Intake Batch Combo]],Sheet2!A:B,2,FALSE))</f>
        <v>Michigan First Rehab Batch 03</v>
      </c>
      <c r="P417" s="116" t="e">
        <v>#N/A</v>
      </c>
      <c r="Q417" s="116" t="e">
        <v>#N/A</v>
      </c>
      <c r="R417" s="28"/>
      <c r="S417" s="28"/>
      <c r="T417" s="28"/>
      <c r="U417" s="28"/>
      <c r="V417" s="25"/>
    </row>
    <row r="418" spans="1:22">
      <c r="A418" s="4" t="s">
        <v>1312</v>
      </c>
      <c r="B418" s="15">
        <v>3</v>
      </c>
      <c r="C418" s="15"/>
      <c r="D418" s="30"/>
      <c r="E418" s="10" t="s">
        <v>0</v>
      </c>
      <c r="F418" s="14">
        <v>0</v>
      </c>
      <c r="G418" s="14">
        <v>0</v>
      </c>
      <c r="H418" s="30">
        <v>45686</v>
      </c>
      <c r="I418" s="118">
        <v>813.34</v>
      </c>
      <c r="J418" s="15" t="str">
        <f>IF(M418="",IF(AND(H418&lt;&gt; "",D418&lt;&gt;""),IF(H418&gt;=D418,H418-D418,0),""),"")</f>
        <v/>
      </c>
      <c r="K418" s="20">
        <f>IF(M418="",IF(I418&lt;&gt;"",I418-G418,""),"")</f>
        <v>813.34</v>
      </c>
      <c r="L418" s="25">
        <f>IF(M418="",IF(K418&lt;&gt;"",IF(G418=0,IF(I418=0,0,9.99),K418/G418),""),"")</f>
        <v>9.99</v>
      </c>
      <c r="N418" s="33" t="str">
        <f>TRIM(CONCATENATE(Table1[[#This Row],[Intake]]," ",Table1[[#This Row],[Batch Number]]))</f>
        <v>S-1/MF 3</v>
      </c>
      <c r="O418" s="35" t="str">
        <f>IF(VLOOKUP(Table1[[#This Row],[Intake Batch Combo]],Sheet2!A:B,2,FALSE)="","",VLOOKUP(Table1[[#This Row],[Intake Batch Combo]],Sheet2!A:B,2,FALSE))</f>
        <v>Michigan First Rehab Batch 03</v>
      </c>
      <c r="P418" s="116" t="e">
        <v>#N/A</v>
      </c>
      <c r="Q418" s="116" t="e">
        <v>#N/A</v>
      </c>
      <c r="R418" s="28"/>
      <c r="S418" s="28"/>
      <c r="T418" s="28"/>
      <c r="U418" s="28"/>
      <c r="V418" s="25"/>
    </row>
    <row r="419" spans="1:22">
      <c r="A419" s="4" t="s">
        <v>1312</v>
      </c>
      <c r="B419" s="15">
        <v>3</v>
      </c>
      <c r="C419" s="15"/>
      <c r="D419" s="30"/>
      <c r="E419" s="10" t="s">
        <v>0</v>
      </c>
      <c r="F419" s="14">
        <v>0</v>
      </c>
      <c r="G419" s="14">
        <v>0</v>
      </c>
      <c r="H419" s="30">
        <v>45686</v>
      </c>
      <c r="I419" s="118">
        <v>1000</v>
      </c>
      <c r="J419" s="15" t="str">
        <f>IF(M419="",IF(AND(H419&lt;&gt; "",D419&lt;&gt;""),IF(H419&gt;=D419,H419-D419,0),""),"")</f>
        <v/>
      </c>
      <c r="K419" s="20">
        <f>IF(M419="",IF(I419&lt;&gt;"",I419-G419,""),"")</f>
        <v>1000</v>
      </c>
      <c r="L419" s="25">
        <f>IF(M419="",IF(K419&lt;&gt;"",IF(G419=0,IF(I419=0,0,9.99),K419/G419),""),"")</f>
        <v>9.99</v>
      </c>
      <c r="N419" s="33" t="str">
        <f>TRIM(CONCATENATE(Table1[[#This Row],[Intake]]," ",Table1[[#This Row],[Batch Number]]))</f>
        <v>S-1/MF 3</v>
      </c>
      <c r="O419" s="35" t="str">
        <f>IF(VLOOKUP(Table1[[#This Row],[Intake Batch Combo]],Sheet2!A:B,2,FALSE)="","",VLOOKUP(Table1[[#This Row],[Intake Batch Combo]],Sheet2!A:B,2,FALSE))</f>
        <v>Michigan First Rehab Batch 03</v>
      </c>
      <c r="P419" s="116" t="e">
        <v>#N/A</v>
      </c>
      <c r="Q419" s="116" t="e">
        <v>#N/A</v>
      </c>
      <c r="R419" s="28"/>
      <c r="S419" s="28"/>
      <c r="T419" s="28"/>
      <c r="U419" s="28"/>
      <c r="V419" s="25"/>
    </row>
    <row r="420" spans="1:22">
      <c r="A420" s="4" t="s">
        <v>1316</v>
      </c>
      <c r="B420" s="15">
        <v>154</v>
      </c>
      <c r="C420" s="15" t="s">
        <v>1974</v>
      </c>
      <c r="D420" s="30">
        <v>45359</v>
      </c>
      <c r="E420" s="10" t="s">
        <v>1</v>
      </c>
      <c r="F420" s="14">
        <v>1695</v>
      </c>
      <c r="G420" s="14">
        <v>375.57</v>
      </c>
      <c r="H420" s="30">
        <v>45686</v>
      </c>
      <c r="I420" s="118">
        <v>465</v>
      </c>
      <c r="J420" s="15">
        <f>IF(M420="",IF(AND(H420&lt;&gt; "",D420&lt;&gt;""),IF(H420&gt;=D420,H420-D420,0),""),"")</f>
        <v>327</v>
      </c>
      <c r="K420" s="20">
        <f>IF(M420="",IF(I420&lt;&gt;"",I420-G420,""),"")</f>
        <v>89.43</v>
      </c>
      <c r="L420" s="25">
        <f>IF(M420="",IF(K420&lt;&gt;"",IF(G420=0,IF(I420=0,0,9.99),K420/G420),""),"")</f>
        <v>0.23811806054796711</v>
      </c>
      <c r="N420" s="58" t="str">
        <f>TRIM(CONCATENATE(Table1[[#This Row],[Intake]]," ",Table1[[#This Row],[Batch Number]]))</f>
        <v>S-1/OS 154</v>
      </c>
      <c r="O420" s="3" t="str">
        <f>IF(VLOOKUP(Table1[[#This Row],[Intake Batch Combo]],Sheet2!A:B,2,FALSE)="","",VLOOKUP(Table1[[#This Row],[Intake Batch Combo]],Sheet2!A:B,2,FALSE))</f>
        <v>One Source Diagnostics Batch 154</v>
      </c>
      <c r="P420" s="115" t="s">
        <v>2379</v>
      </c>
      <c r="Q420" s="115" t="e">
        <v>#N/A</v>
      </c>
      <c r="R420" s="28"/>
      <c r="S420" s="28"/>
      <c r="T420" s="28"/>
      <c r="U420" s="28"/>
      <c r="V420" s="25"/>
    </row>
    <row r="421" spans="1:22">
      <c r="A421" s="4" t="s">
        <v>1316</v>
      </c>
      <c r="B421" s="15">
        <v>154</v>
      </c>
      <c r="C421" s="15" t="s">
        <v>2309</v>
      </c>
      <c r="D421" s="30">
        <v>45359</v>
      </c>
      <c r="E421" s="10" t="s">
        <v>1</v>
      </c>
      <c r="F421" s="14">
        <v>1695</v>
      </c>
      <c r="G421" s="14">
        <v>375.57</v>
      </c>
      <c r="H421" s="30">
        <v>45686</v>
      </c>
      <c r="I421" s="118">
        <v>409.2</v>
      </c>
      <c r="J421" s="15">
        <f>IF(M421="",IF(AND(H421&lt;&gt; "",D421&lt;&gt;""),IF(H421&gt;=D421,H421-D421,0),""),"")</f>
        <v>327</v>
      </c>
      <c r="K421" s="20">
        <f>IF(M421="",IF(I421&lt;&gt;"",I421-G421,""),"")</f>
        <v>33.629999999999995</v>
      </c>
      <c r="L421" s="25">
        <f>IF(M421="",IF(K421&lt;&gt;"",IF(G421=0,IF(I421=0,0,9.99),K421/G421),""),"")</f>
        <v>8.9543893282211032E-2</v>
      </c>
      <c r="N421" s="58" t="str">
        <f>TRIM(CONCATENATE(Table1[[#This Row],[Intake]]," ",Table1[[#This Row],[Batch Number]]))</f>
        <v>S-1/OS 154</v>
      </c>
      <c r="O421" s="3" t="str">
        <f>IF(VLOOKUP(Table1[[#This Row],[Intake Batch Combo]],Sheet2!A:B,2,FALSE)="","",VLOOKUP(Table1[[#This Row],[Intake Batch Combo]],Sheet2!A:B,2,FALSE))</f>
        <v>One Source Diagnostics Batch 154</v>
      </c>
      <c r="P421" s="115" t="s">
        <v>2379</v>
      </c>
      <c r="Q421" s="115" t="e">
        <v>#N/A</v>
      </c>
      <c r="R421" s="28"/>
      <c r="S421" s="28"/>
      <c r="T421" s="28"/>
      <c r="U421" s="28"/>
      <c r="V421" s="25"/>
    </row>
    <row r="422" spans="1:22">
      <c r="A422" s="4" t="s">
        <v>1316</v>
      </c>
      <c r="B422" s="15">
        <v>154</v>
      </c>
      <c r="C422" s="15" t="s">
        <v>2312</v>
      </c>
      <c r="D422" s="30">
        <v>45359</v>
      </c>
      <c r="E422" s="10" t="s">
        <v>1</v>
      </c>
      <c r="F422" s="14">
        <v>1695</v>
      </c>
      <c r="G422" s="14">
        <v>375.57</v>
      </c>
      <c r="H422" s="30">
        <v>45686</v>
      </c>
      <c r="I422" s="118">
        <v>495.99690000000004</v>
      </c>
      <c r="J422" s="15">
        <f>IF(M422="",IF(AND(H422&lt;&gt; "",D422&lt;&gt;""),IF(H422&gt;=D422,H422-D422,0),""),"")</f>
        <v>327</v>
      </c>
      <c r="K422" s="20">
        <f>IF(M422="",IF(I422&lt;&gt;"",I422-G422,""),"")</f>
        <v>120.42690000000005</v>
      </c>
      <c r="L422" s="25">
        <f>IF(M422="",IF(K422&lt;&gt;"",IF(G422=0,IF(I422=0,0,9.99),K422/G422),""),"")</f>
        <v>0.32065101046409472</v>
      </c>
      <c r="N422" s="58" t="str">
        <f>TRIM(CONCATENATE(Table1[[#This Row],[Intake]]," ",Table1[[#This Row],[Batch Number]]))</f>
        <v>S-1/OS 154</v>
      </c>
      <c r="O422" s="3" t="str">
        <f>IF(VLOOKUP(Table1[[#This Row],[Intake Batch Combo]],Sheet2!A:B,2,FALSE)="","",VLOOKUP(Table1[[#This Row],[Intake Batch Combo]],Sheet2!A:B,2,FALSE))</f>
        <v>One Source Diagnostics Batch 154</v>
      </c>
      <c r="P422" s="115" t="s">
        <v>2379</v>
      </c>
      <c r="Q422" s="115" t="e">
        <v>#N/A</v>
      </c>
      <c r="R422" s="28"/>
      <c r="S422" s="28"/>
      <c r="T422" s="28"/>
      <c r="U422" s="28"/>
      <c r="V422" s="25"/>
    </row>
    <row r="423" spans="1:22">
      <c r="A423" s="4" t="s">
        <v>1316</v>
      </c>
      <c r="B423" s="15">
        <v>118</v>
      </c>
      <c r="C423" s="64" t="s">
        <v>1790</v>
      </c>
      <c r="D423" s="30">
        <v>44897</v>
      </c>
      <c r="E423" s="60" t="s">
        <v>1</v>
      </c>
      <c r="F423" s="14">
        <v>1695</v>
      </c>
      <c r="G423" s="14">
        <v>404.96364199804663</v>
      </c>
      <c r="H423" s="30">
        <v>45686</v>
      </c>
      <c r="I423" s="118">
        <v>186</v>
      </c>
      <c r="J423" s="15">
        <f>IF(M423="",IF(AND(H423&lt;&gt; "",D423&lt;&gt;""),IF(H423&gt;=D423,H423-D423,0),""),"")</f>
        <v>789</v>
      </c>
      <c r="K423" s="20">
        <f>IF(M423="",IF(I423&lt;&gt;"",I423-G423,""),"")</f>
        <v>-218.96364199804663</v>
      </c>
      <c r="L423" s="25">
        <f>IF(M423="",IF(K423&lt;&gt;"",IF(G423=0,IF(I423=0,0,9.99),K423/G423),""),"")</f>
        <v>-0.54069950802917466</v>
      </c>
      <c r="N423" s="58" t="str">
        <f>TRIM(CONCATENATE(Table1[[#This Row],[Intake]]," ",Table1[[#This Row],[Batch Number]]))</f>
        <v>S-1/OS 118</v>
      </c>
      <c r="O423" s="3" t="str">
        <f>IF(VLOOKUP(Table1[[#This Row],[Intake Batch Combo]],Sheet2!A:B,2,FALSE)="","",VLOOKUP(Table1[[#This Row],[Intake Batch Combo]],Sheet2!A:B,2,FALSE))</f>
        <v>One Source Diagnostics Buy 118</v>
      </c>
      <c r="P423" s="115" t="s">
        <v>2383</v>
      </c>
      <c r="Q423" s="115" t="e">
        <v>#N/A</v>
      </c>
      <c r="R423" s="28"/>
      <c r="S423" s="28"/>
      <c r="T423" s="28"/>
      <c r="U423" s="28"/>
      <c r="V423" s="25"/>
    </row>
    <row r="424" spans="1:22">
      <c r="A424" s="4" t="s">
        <v>1316</v>
      </c>
      <c r="B424" s="15">
        <v>118</v>
      </c>
      <c r="C424" s="64" t="s">
        <v>1790</v>
      </c>
      <c r="D424" s="30">
        <v>44897</v>
      </c>
      <c r="E424" s="60" t="s">
        <v>1</v>
      </c>
      <c r="F424" s="14">
        <v>1695</v>
      </c>
      <c r="G424" s="14">
        <v>404.96364199804663</v>
      </c>
      <c r="H424" s="30">
        <v>45686</v>
      </c>
      <c r="I424" s="118">
        <v>186</v>
      </c>
      <c r="J424" s="15">
        <f>IF(M424="",IF(AND(H424&lt;&gt; "",D424&lt;&gt;""),IF(H424&gt;=D424,H424-D424,0),""),"")</f>
        <v>789</v>
      </c>
      <c r="K424" s="20">
        <f>IF(M424="",IF(I424&lt;&gt;"",I424-G424,""),"")</f>
        <v>-218.96364199804663</v>
      </c>
      <c r="L424" s="25">
        <f>IF(M424="",IF(K424&lt;&gt;"",IF(G424=0,IF(I424=0,0,9.99),K424/G424),""),"")</f>
        <v>-0.54069950802917466</v>
      </c>
      <c r="N424" s="58" t="str">
        <f>TRIM(CONCATENATE(Table1[[#This Row],[Intake]]," ",Table1[[#This Row],[Batch Number]]))</f>
        <v>S-1/OS 118</v>
      </c>
      <c r="O424" s="3" t="str">
        <f>IF(VLOOKUP(Table1[[#This Row],[Intake Batch Combo]],Sheet2!A:B,2,FALSE)="","",VLOOKUP(Table1[[#This Row],[Intake Batch Combo]],Sheet2!A:B,2,FALSE))</f>
        <v>One Source Diagnostics Buy 118</v>
      </c>
      <c r="P424" s="115" t="s">
        <v>2383</v>
      </c>
      <c r="Q424" s="115" t="e">
        <v>#N/A</v>
      </c>
      <c r="R424" s="28"/>
      <c r="S424" s="28"/>
      <c r="T424" s="28"/>
      <c r="U424" s="28"/>
      <c r="V424" s="25"/>
    </row>
    <row r="425" spans="1:22">
      <c r="A425" s="4" t="s">
        <v>1316</v>
      </c>
      <c r="B425" s="15">
        <v>118</v>
      </c>
      <c r="C425" s="64" t="s">
        <v>1635</v>
      </c>
      <c r="D425" s="30">
        <v>44897</v>
      </c>
      <c r="E425" s="60" t="s">
        <v>1</v>
      </c>
      <c r="F425" s="14">
        <v>1695</v>
      </c>
      <c r="G425" s="14">
        <v>404.96364199804663</v>
      </c>
      <c r="H425" s="30">
        <v>45686</v>
      </c>
      <c r="I425" s="118">
        <v>551.49</v>
      </c>
      <c r="J425" s="15">
        <f>IF(M425="",IF(AND(H425&lt;&gt; "",D425&lt;&gt;""),IF(H425&gt;=D425,H425-D425,0),""),"")</f>
        <v>789</v>
      </c>
      <c r="K425" s="20">
        <f>IF(M425="",IF(I425&lt;&gt;"",I425-G425,""),"")</f>
        <v>146.52635800195338</v>
      </c>
      <c r="L425" s="25">
        <f>IF(M425="",IF(K425&lt;&gt;"",IF(G425=0,IF(I425=0,0,9.99),K425/G425),""),"")</f>
        <v>0.36182595869349715</v>
      </c>
      <c r="N425" s="58" t="str">
        <f>TRIM(CONCATENATE(Table1[[#This Row],[Intake]]," ",Table1[[#This Row],[Batch Number]]))</f>
        <v>S-1/OS 118</v>
      </c>
      <c r="O425" s="3" t="str">
        <f>IF(VLOOKUP(Table1[[#This Row],[Intake Batch Combo]],Sheet2!A:B,2,FALSE)="","",VLOOKUP(Table1[[#This Row],[Intake Batch Combo]],Sheet2!A:B,2,FALSE))</f>
        <v>One Source Diagnostics Buy 118</v>
      </c>
      <c r="P425" s="115" t="s">
        <v>2383</v>
      </c>
      <c r="Q425" s="115" t="e">
        <v>#N/A</v>
      </c>
      <c r="R425" s="28"/>
      <c r="S425" s="28"/>
      <c r="T425" s="28"/>
      <c r="U425" s="28"/>
      <c r="V425" s="25"/>
    </row>
    <row r="426" spans="1:22">
      <c r="A426" s="4" t="s">
        <v>2395</v>
      </c>
      <c r="B426" s="15">
        <v>15.2</v>
      </c>
      <c r="C426" s="15"/>
      <c r="D426" s="30">
        <v>45021</v>
      </c>
      <c r="E426" s="10" t="s">
        <v>1</v>
      </c>
      <c r="F426" s="14">
        <v>2300</v>
      </c>
      <c r="G426" s="14">
        <v>432.04350000000113</v>
      </c>
      <c r="H426" s="30">
        <v>45686</v>
      </c>
      <c r="I426" s="118">
        <v>744</v>
      </c>
      <c r="J426" s="15">
        <f>IF(M426="",IF(AND(H426&lt;&gt; "",D426&lt;&gt;""),IF(H426&gt;=D426,H426-D426,0),""),"")</f>
        <v>665</v>
      </c>
      <c r="K426" s="20">
        <f>IF(M426="",IF(I426&lt;&gt;"",I426-G426,""),"")</f>
        <v>311.95649999999887</v>
      </c>
      <c r="L426" s="25">
        <f>IF(M426="",IF(K426&lt;&gt;"",IF(G426=0,IF(I426=0,0,9.99),K426/G426),""),"")</f>
        <v>0.72204882147283334</v>
      </c>
      <c r="N426" s="58" t="str">
        <f>TRIM(CONCATENATE(Table1[[#This Row],[Intake]]," ",Table1[[#This Row],[Batch Number]]))</f>
        <v>S-1/SCI 15.2</v>
      </c>
      <c r="O426" s="3" t="str">
        <f>IF(VLOOKUP(Table1[[#This Row],[Intake Batch Combo]],Sheet2!A:B,2,FALSE)="","",VLOOKUP(Table1[[#This Row],[Intake Batch Combo]],Sheet2!A:B,2,FALSE))</f>
        <v>SoCal Imaging Batch 15.2</v>
      </c>
      <c r="P426" s="115" t="e">
        <v>#N/A</v>
      </c>
      <c r="Q426" s="115" t="e">
        <v>#N/A</v>
      </c>
      <c r="R426" s="28"/>
      <c r="S426" s="28"/>
      <c r="T426" s="28"/>
      <c r="U426" s="28"/>
      <c r="V426" s="25"/>
    </row>
    <row r="427" spans="1:22">
      <c r="A427" s="4" t="s">
        <v>1316</v>
      </c>
      <c r="B427" s="15">
        <v>154</v>
      </c>
      <c r="C427" s="15" t="s">
        <v>2028</v>
      </c>
      <c r="D427" s="30">
        <v>45359</v>
      </c>
      <c r="E427" s="10" t="s">
        <v>1</v>
      </c>
      <c r="F427" s="14">
        <v>1695</v>
      </c>
      <c r="G427" s="14">
        <v>477.48750000000001</v>
      </c>
      <c r="H427" s="30">
        <v>45686</v>
      </c>
      <c r="I427" s="118">
        <v>248.00310000000002</v>
      </c>
      <c r="J427" s="15">
        <f>IF(M427="",IF(AND(H427&lt;&gt; "",D427&lt;&gt;""),IF(H427&gt;=D427,H427-D427,0),""),"")</f>
        <v>327</v>
      </c>
      <c r="K427" s="20">
        <f>IF(M427="",IF(I427&lt;&gt;"",I427-G427,""),"")</f>
        <v>-229.48439999999999</v>
      </c>
      <c r="L427" s="25">
        <f>IF(M427="",IF(K427&lt;&gt;"",IF(G427=0,IF(I427=0,0,9.99),K427/G427),""),"")</f>
        <v>-0.48060818346029999</v>
      </c>
      <c r="N427" s="58" t="str">
        <f>TRIM(CONCATENATE(Table1[[#This Row],[Intake]]," ",Table1[[#This Row],[Batch Number]]))</f>
        <v>S-1/OS 154</v>
      </c>
      <c r="O427" s="3" t="str">
        <f>IF(VLOOKUP(Table1[[#This Row],[Intake Batch Combo]],Sheet2!A:B,2,FALSE)="","",VLOOKUP(Table1[[#This Row],[Intake Batch Combo]],Sheet2!A:B,2,FALSE))</f>
        <v>One Source Diagnostics Batch 154</v>
      </c>
      <c r="P427" s="115" t="s">
        <v>2379</v>
      </c>
      <c r="Q427" s="115" t="e">
        <v>#N/A</v>
      </c>
      <c r="R427" s="28"/>
      <c r="S427" s="28"/>
      <c r="T427" s="28"/>
      <c r="U427" s="28"/>
      <c r="V427" s="25"/>
    </row>
    <row r="428" spans="1:22">
      <c r="A428" s="4" t="s">
        <v>1316</v>
      </c>
      <c r="B428" s="15">
        <v>154</v>
      </c>
      <c r="C428" s="15" t="s">
        <v>2028</v>
      </c>
      <c r="D428" s="30">
        <v>45359</v>
      </c>
      <c r="E428" s="10" t="s">
        <v>1</v>
      </c>
      <c r="F428" s="14">
        <v>1695</v>
      </c>
      <c r="G428" s="14">
        <v>477.48750000000001</v>
      </c>
      <c r="H428" s="30">
        <v>45686</v>
      </c>
      <c r="I428" s="118">
        <v>248.00310000000002</v>
      </c>
      <c r="J428" s="15">
        <f>IF(M428="",IF(AND(H428&lt;&gt; "",D428&lt;&gt;""),IF(H428&gt;=D428,H428-D428,0),""),"")</f>
        <v>327</v>
      </c>
      <c r="K428" s="20">
        <f>IF(M428="",IF(I428&lt;&gt;"",I428-G428,""),"")</f>
        <v>-229.48439999999999</v>
      </c>
      <c r="L428" s="25">
        <f>IF(M428="",IF(K428&lt;&gt;"",IF(G428=0,IF(I428=0,0,9.99),K428/G428),""),"")</f>
        <v>-0.48060818346029999</v>
      </c>
      <c r="N428" s="58" t="str">
        <f>TRIM(CONCATENATE(Table1[[#This Row],[Intake]]," ",Table1[[#This Row],[Batch Number]]))</f>
        <v>S-1/OS 154</v>
      </c>
      <c r="O428" s="3" t="str">
        <f>IF(VLOOKUP(Table1[[#This Row],[Intake Batch Combo]],Sheet2!A:B,2,FALSE)="","",VLOOKUP(Table1[[#This Row],[Intake Batch Combo]],Sheet2!A:B,2,FALSE))</f>
        <v>One Source Diagnostics Batch 154</v>
      </c>
      <c r="P428" s="115" t="s">
        <v>2379</v>
      </c>
      <c r="Q428" s="115" t="e">
        <v>#N/A</v>
      </c>
      <c r="R428" s="28"/>
      <c r="S428" s="28"/>
      <c r="T428" s="28"/>
      <c r="U428" s="28"/>
      <c r="V428" s="25"/>
    </row>
    <row r="429" spans="1:22">
      <c r="A429" s="48" t="s">
        <v>1050</v>
      </c>
      <c r="B429" s="55">
        <v>1</v>
      </c>
      <c r="C429" s="15"/>
      <c r="D429" s="56">
        <v>44790</v>
      </c>
      <c r="E429" s="10" t="s">
        <v>0</v>
      </c>
      <c r="F429" s="49">
        <v>50491</v>
      </c>
      <c r="G429" s="49">
        <v>11398.343249999998</v>
      </c>
      <c r="H429" s="56">
        <v>45684</v>
      </c>
      <c r="I429" s="118">
        <v>19000</v>
      </c>
      <c r="J429" s="51">
        <f>IF(M429="",IF(AND(H429&lt;&gt; "",D429&lt;&gt;""),IF(H429&gt;=D429,H429-D429,0),""),"")</f>
        <v>894</v>
      </c>
      <c r="K429" s="50">
        <f>IF(M429="",IF(I429&lt;&gt;"",I429-G429,""),"")</f>
        <v>7601.6567500000019</v>
      </c>
      <c r="L429" s="52">
        <f>IF(M429="",IF(K429&lt;&gt;"",IF(G429=0,IF(I429=0,0,9.99),K429/G429),""),"")</f>
        <v>0.66690891678490238</v>
      </c>
      <c r="M429" s="53"/>
      <c r="N429" s="54" t="str">
        <f>TRIM(CONCATENATE(Table1[[#This Row],[Intake]]," ",Table1[[#This Row],[Batch Number]]))</f>
        <v>S-1/SIM 1</v>
      </c>
      <c r="O429" s="53" t="str">
        <f>IF(VLOOKUP(Table1[[#This Row],[Intake Batch Combo]],Sheet2!A:B,2,FALSE)="","",VLOOKUP(Table1[[#This Row],[Intake Batch Combo]],Sheet2!A:B,2,FALSE))</f>
        <v>Surgical Institute of Michigan Batch 01</v>
      </c>
      <c r="P429" s="116" t="e">
        <v>#N/A</v>
      </c>
      <c r="Q429" s="116" t="e">
        <v>#N/A</v>
      </c>
      <c r="R429" s="28"/>
      <c r="S429" s="28"/>
      <c r="T429" s="28"/>
      <c r="U429" s="28"/>
      <c r="V429" s="25"/>
    </row>
    <row r="430" spans="1:22">
      <c r="A430" s="4" t="s">
        <v>1886</v>
      </c>
      <c r="B430" s="15">
        <v>5</v>
      </c>
      <c r="C430" s="15">
        <v>99203</v>
      </c>
      <c r="D430" s="30">
        <v>45195</v>
      </c>
      <c r="E430" s="10" t="s">
        <v>0</v>
      </c>
      <c r="F430" s="14">
        <v>826.7</v>
      </c>
      <c r="G430" s="14">
        <v>186.3393564229635</v>
      </c>
      <c r="H430" s="72">
        <v>45682</v>
      </c>
      <c r="I430" s="124">
        <v>123.70029030930677</v>
      </c>
      <c r="J430" s="21">
        <f>IF(M430="",IF(AND(H430&lt;&gt; "",D430&lt;&gt;""),IF(H430&gt;=D430,H430-D430,0),""),"")</f>
        <v>487</v>
      </c>
      <c r="K430" s="20">
        <f>IF(M430="",IF(I430&lt;&gt;"",I430-G430,""),"")</f>
        <v>-62.639066113656739</v>
      </c>
      <c r="L430" s="25">
        <f>IF(M430="",IF(K430&lt;&gt;"",IF(G430=0,IF(I430=0,0,9.99),K430/G430),""),"")</f>
        <v>-0.3361558573352324</v>
      </c>
      <c r="M430" s="25"/>
      <c r="N430" s="25" t="str">
        <f>TRIM(CONCATENATE(Table1[[#This Row],[Intake]]," ",Table1[[#This Row],[Batch Number]]))</f>
        <v>S-1/TI 5</v>
      </c>
      <c r="O430" s="4" t="str">
        <f>IF(VLOOKUP(Table1[[#This Row],[Intake Batch Combo]],Sheet2!A:B,2,FALSE)="","",VLOOKUP(Table1[[#This Row],[Intake Batch Combo]],Sheet2!A:B,2,FALSE))</f>
        <v>Texas Injury Group Batch 05</v>
      </c>
      <c r="P430" s="116" t="s">
        <v>2378</v>
      </c>
      <c r="Q430" s="116" t="e">
        <v>#N/A</v>
      </c>
      <c r="R430" s="28"/>
      <c r="S430" s="28"/>
      <c r="T430" s="28"/>
      <c r="U430" s="28"/>
      <c r="V430" s="25"/>
    </row>
    <row r="431" spans="1:22">
      <c r="A431" s="4" t="s">
        <v>1316</v>
      </c>
      <c r="B431" s="15">
        <v>118</v>
      </c>
      <c r="C431" s="15" t="s">
        <v>1409</v>
      </c>
      <c r="D431" s="30">
        <v>44897</v>
      </c>
      <c r="E431" s="60" t="s">
        <v>0</v>
      </c>
      <c r="F431" s="14">
        <v>250</v>
      </c>
      <c r="G431" s="14">
        <v>59.729150737175019</v>
      </c>
      <c r="H431" s="30">
        <v>45679</v>
      </c>
      <c r="I431" s="118">
        <v>194.84429999999998</v>
      </c>
      <c r="J431" s="15">
        <f>IF(M431="",IF(AND(H431&lt;&gt; "",D431&lt;&gt;""),IF(H431&gt;=D431,H431-D431,0),""),"")</f>
        <v>782</v>
      </c>
      <c r="K431" s="20">
        <f>IF(M431="",IF(I431&lt;&gt;"",I431-G431,""),"")</f>
        <v>135.11514926282496</v>
      </c>
      <c r="L431" s="25">
        <f>IF(M431="",IF(K431&lt;&gt;"",IF(G431=0,IF(I431=0,0,9.99),K431/G431),""),"")</f>
        <v>2.2621307618681779</v>
      </c>
      <c r="N431" s="58" t="str">
        <f>TRIM(CONCATENATE(Table1[[#This Row],[Intake]]," ",Table1[[#This Row],[Batch Number]]))</f>
        <v>S-1/OS 118</v>
      </c>
      <c r="O431" s="3" t="str">
        <f>IF(VLOOKUP(Table1[[#This Row],[Intake Batch Combo]],Sheet2!A:B,2,FALSE)="","",VLOOKUP(Table1[[#This Row],[Intake Batch Combo]],Sheet2!A:B,2,FALSE))</f>
        <v>One Source Diagnostics Buy 118</v>
      </c>
      <c r="P431" s="115" t="s">
        <v>2383</v>
      </c>
      <c r="Q431" s="115" t="e">
        <v>#N/A</v>
      </c>
      <c r="R431" s="28"/>
      <c r="S431" s="28"/>
      <c r="T431" s="28"/>
      <c r="U431" s="28"/>
      <c r="V431" s="25"/>
    </row>
    <row r="432" spans="1:22">
      <c r="A432" s="4" t="s">
        <v>1316</v>
      </c>
      <c r="B432" s="15">
        <v>118</v>
      </c>
      <c r="C432" s="15" t="s">
        <v>1409</v>
      </c>
      <c r="D432" s="30">
        <v>44897</v>
      </c>
      <c r="E432" s="60" t="s">
        <v>0</v>
      </c>
      <c r="F432" s="14">
        <v>250</v>
      </c>
      <c r="G432" s="14">
        <v>59.729150737175019</v>
      </c>
      <c r="H432" s="30">
        <v>45679</v>
      </c>
      <c r="I432" s="118">
        <v>194.84429999999998</v>
      </c>
      <c r="J432" s="15">
        <f>IF(M432="",IF(AND(H432&lt;&gt; "",D432&lt;&gt;""),IF(H432&gt;=D432,H432-D432,0),""),"")</f>
        <v>782</v>
      </c>
      <c r="K432" s="20">
        <f>IF(M432="",IF(I432&lt;&gt;"",I432-G432,""),"")</f>
        <v>135.11514926282496</v>
      </c>
      <c r="L432" s="25">
        <f>IF(M432="",IF(K432&lt;&gt;"",IF(G432=0,IF(I432=0,0,9.99),K432/G432),""),"")</f>
        <v>2.2621307618681779</v>
      </c>
      <c r="N432" s="58" t="str">
        <f>TRIM(CONCATENATE(Table1[[#This Row],[Intake]]," ",Table1[[#This Row],[Batch Number]]))</f>
        <v>S-1/OS 118</v>
      </c>
      <c r="O432" s="3" t="str">
        <f>IF(VLOOKUP(Table1[[#This Row],[Intake Batch Combo]],Sheet2!A:B,2,FALSE)="","",VLOOKUP(Table1[[#This Row],[Intake Batch Combo]],Sheet2!A:B,2,FALSE))</f>
        <v>One Source Diagnostics Buy 118</v>
      </c>
      <c r="P432" s="115" t="s">
        <v>2383</v>
      </c>
      <c r="Q432" s="115" t="e">
        <v>#N/A</v>
      </c>
      <c r="R432" s="28"/>
      <c r="S432" s="28"/>
      <c r="T432" s="28"/>
      <c r="U432" s="28"/>
      <c r="V432" s="25"/>
    </row>
    <row r="433" spans="1:22">
      <c r="A433" s="4" t="s">
        <v>1316</v>
      </c>
      <c r="B433" s="15">
        <v>118</v>
      </c>
      <c r="C433" s="15" t="s">
        <v>1409</v>
      </c>
      <c r="D433" s="30">
        <v>44897</v>
      </c>
      <c r="E433" s="60" t="s">
        <v>0</v>
      </c>
      <c r="F433" s="14">
        <v>250</v>
      </c>
      <c r="G433" s="14">
        <v>59.729150737175019</v>
      </c>
      <c r="H433" s="30">
        <v>45679</v>
      </c>
      <c r="I433" s="118">
        <v>194.84429999999998</v>
      </c>
      <c r="J433" s="15">
        <f>IF(M433="",IF(AND(H433&lt;&gt; "",D433&lt;&gt;""),IF(H433&gt;=D433,H433-D433,0),""),"")</f>
        <v>782</v>
      </c>
      <c r="K433" s="20">
        <f>IF(M433="",IF(I433&lt;&gt;"",I433-G433,""),"")</f>
        <v>135.11514926282496</v>
      </c>
      <c r="L433" s="25">
        <f>IF(M433="",IF(K433&lt;&gt;"",IF(G433=0,IF(I433=0,0,9.99),K433/G433),""),"")</f>
        <v>2.2621307618681779</v>
      </c>
      <c r="N433" s="58" t="str">
        <f>TRIM(CONCATENATE(Table1[[#This Row],[Intake]]," ",Table1[[#This Row],[Batch Number]]))</f>
        <v>S-1/OS 118</v>
      </c>
      <c r="O433" s="3" t="str">
        <f>IF(VLOOKUP(Table1[[#This Row],[Intake Batch Combo]],Sheet2!A:B,2,FALSE)="","",VLOOKUP(Table1[[#This Row],[Intake Batch Combo]],Sheet2!A:B,2,FALSE))</f>
        <v>One Source Diagnostics Buy 118</v>
      </c>
      <c r="P433" s="115" t="s">
        <v>2383</v>
      </c>
      <c r="Q433" s="115" t="e">
        <v>#N/A</v>
      </c>
      <c r="R433" s="28"/>
      <c r="S433" s="28"/>
      <c r="T433" s="28"/>
      <c r="U433" s="28"/>
      <c r="V433" s="25"/>
    </row>
    <row r="434" spans="1:22">
      <c r="A434" s="4" t="s">
        <v>1316</v>
      </c>
      <c r="B434" s="15">
        <v>118</v>
      </c>
      <c r="C434" s="64" t="s">
        <v>1470</v>
      </c>
      <c r="D434" s="30">
        <v>44897</v>
      </c>
      <c r="E434" s="60" t="s">
        <v>1</v>
      </c>
      <c r="F434" s="109">
        <v>300</v>
      </c>
      <c r="G434" s="14">
        <v>71.674980884610022</v>
      </c>
      <c r="H434" s="30">
        <v>45679</v>
      </c>
      <c r="I434" s="118">
        <v>398.57009999999997</v>
      </c>
      <c r="J434" s="15">
        <f>IF(M434="",IF(AND(H434&lt;&gt; "",D434&lt;&gt;""),IF(H434&gt;=D434,H434-D434,0),""),"")</f>
        <v>782</v>
      </c>
      <c r="K434" s="20">
        <f>IF(M434="",IF(I434&lt;&gt;"",I434-G434,""),"")</f>
        <v>326.89511911538995</v>
      </c>
      <c r="L434" s="25">
        <f>IF(M434="",IF(K434&lt;&gt;"",IF(G434=0,IF(I434=0,0,9.99),K434/G434),""),"")</f>
        <v>4.5607981345912085</v>
      </c>
      <c r="N434" s="58" t="str">
        <f>TRIM(CONCATENATE(Table1[[#This Row],[Intake]]," ",Table1[[#This Row],[Batch Number]]))</f>
        <v>S-1/OS 118</v>
      </c>
      <c r="O434" s="111" t="str">
        <f>IF(VLOOKUP(Table1[[#This Row],[Intake Batch Combo]],Sheet2!A:B,2,FALSE)="","",VLOOKUP(Table1[[#This Row],[Intake Batch Combo]],Sheet2!A:B,2,FALSE))</f>
        <v>One Source Diagnostics Buy 118</v>
      </c>
      <c r="P434" s="115" t="s">
        <v>2383</v>
      </c>
      <c r="Q434" s="115" t="e">
        <v>#N/A</v>
      </c>
      <c r="R434" s="28"/>
      <c r="S434" s="28"/>
      <c r="T434" s="28"/>
      <c r="U434" s="28"/>
      <c r="V434" s="25"/>
    </row>
    <row r="435" spans="1:22">
      <c r="A435" s="4" t="s">
        <v>1316</v>
      </c>
      <c r="B435" s="15">
        <v>118</v>
      </c>
      <c r="C435" s="64" t="s">
        <v>1470</v>
      </c>
      <c r="D435" s="30">
        <v>44897</v>
      </c>
      <c r="E435" s="60" t="s">
        <v>1</v>
      </c>
      <c r="F435" s="109">
        <v>300</v>
      </c>
      <c r="G435" s="14">
        <v>71.674980884610022</v>
      </c>
      <c r="H435" s="30">
        <v>45679</v>
      </c>
      <c r="I435" s="118">
        <v>398.57009999999997</v>
      </c>
      <c r="J435" s="15">
        <f>IF(M435="",IF(AND(H435&lt;&gt; "",D435&lt;&gt;""),IF(H435&gt;=D435,H435-D435,0),""),"")</f>
        <v>782</v>
      </c>
      <c r="K435" s="20">
        <f>IF(M435="",IF(I435&lt;&gt;"",I435-G435,""),"")</f>
        <v>326.89511911538995</v>
      </c>
      <c r="L435" s="25">
        <f>IF(M435="",IF(K435&lt;&gt;"",IF(G435=0,IF(I435=0,0,9.99),K435/G435),""),"")</f>
        <v>4.5607981345912085</v>
      </c>
      <c r="N435" s="58" t="str">
        <f>TRIM(CONCATENATE(Table1[[#This Row],[Intake]]," ",Table1[[#This Row],[Batch Number]]))</f>
        <v>S-1/OS 118</v>
      </c>
      <c r="O435" s="111" t="str">
        <f>IF(VLOOKUP(Table1[[#This Row],[Intake Batch Combo]],Sheet2!A:B,2,FALSE)="","",VLOOKUP(Table1[[#This Row],[Intake Batch Combo]],Sheet2!A:B,2,FALSE))</f>
        <v>One Source Diagnostics Buy 118</v>
      </c>
      <c r="P435" s="115" t="s">
        <v>2383</v>
      </c>
      <c r="Q435" s="115" t="e">
        <v>#N/A</v>
      </c>
      <c r="R435" s="28"/>
      <c r="S435" s="28"/>
      <c r="T435" s="28"/>
      <c r="U435" s="28"/>
      <c r="V435" s="25"/>
    </row>
    <row r="436" spans="1:22">
      <c r="A436" s="4" t="s">
        <v>1316</v>
      </c>
      <c r="B436" s="15">
        <v>118</v>
      </c>
      <c r="C436" s="64" t="s">
        <v>1470</v>
      </c>
      <c r="D436" s="30">
        <v>44897</v>
      </c>
      <c r="E436" s="60" t="s">
        <v>1</v>
      </c>
      <c r="F436" s="109">
        <v>300</v>
      </c>
      <c r="G436" s="14">
        <v>71.674980884610022</v>
      </c>
      <c r="H436" s="30">
        <v>45679</v>
      </c>
      <c r="I436" s="118">
        <v>398.57009999999997</v>
      </c>
      <c r="J436" s="15">
        <f>IF(M436="",IF(AND(H436&lt;&gt; "",D436&lt;&gt;""),IF(H436&gt;=D436,H436-D436,0),""),"")</f>
        <v>782</v>
      </c>
      <c r="K436" s="20">
        <f>IF(M436="",IF(I436&lt;&gt;"",I436-G436,""),"")</f>
        <v>326.89511911538995</v>
      </c>
      <c r="L436" s="25">
        <f>IF(M436="",IF(K436&lt;&gt;"",IF(G436=0,IF(I436=0,0,9.99),K436/G436),""),"")</f>
        <v>4.5607981345912085</v>
      </c>
      <c r="N436" s="58" t="str">
        <f>TRIM(CONCATENATE(Table1[[#This Row],[Intake]]," ",Table1[[#This Row],[Batch Number]]))</f>
        <v>S-1/OS 118</v>
      </c>
      <c r="O436" s="3" t="str">
        <f>IF(VLOOKUP(Table1[[#This Row],[Intake Batch Combo]],Sheet2!A:B,2,FALSE)="","",VLOOKUP(Table1[[#This Row],[Intake Batch Combo]],Sheet2!A:B,2,FALSE))</f>
        <v>One Source Diagnostics Buy 118</v>
      </c>
      <c r="P436" s="115" t="s">
        <v>2383</v>
      </c>
      <c r="Q436" s="115" t="e">
        <v>#N/A</v>
      </c>
      <c r="R436" s="28"/>
      <c r="S436" s="28"/>
      <c r="T436" s="28"/>
      <c r="U436" s="28"/>
      <c r="V436" s="25"/>
    </row>
    <row r="437" spans="1:22">
      <c r="A437" s="4" t="s">
        <v>1316</v>
      </c>
      <c r="B437" s="15">
        <v>118</v>
      </c>
      <c r="C437" s="64" t="s">
        <v>1470</v>
      </c>
      <c r="D437" s="30">
        <v>44897</v>
      </c>
      <c r="E437" s="60" t="s">
        <v>1</v>
      </c>
      <c r="F437" s="109">
        <v>300</v>
      </c>
      <c r="G437" s="14">
        <v>71.674980884610022</v>
      </c>
      <c r="H437" s="30">
        <v>45679</v>
      </c>
      <c r="I437" s="118">
        <v>398.57009999999997</v>
      </c>
      <c r="J437" s="15">
        <f>IF(M437="",IF(AND(H437&lt;&gt; "",D437&lt;&gt;""),IF(H437&gt;=D437,H437-D437,0),""),"")</f>
        <v>782</v>
      </c>
      <c r="K437" s="20">
        <f>IF(M437="",IF(I437&lt;&gt;"",I437-G437,""),"")</f>
        <v>326.89511911538995</v>
      </c>
      <c r="L437" s="25">
        <f>IF(M437="",IF(K437&lt;&gt;"",IF(G437=0,IF(I437=0,0,9.99),K437/G437),""),"")</f>
        <v>4.5607981345912085</v>
      </c>
      <c r="N437" s="58" t="str">
        <f>TRIM(CONCATENATE(Table1[[#This Row],[Intake]]," ",Table1[[#This Row],[Batch Number]]))</f>
        <v>S-1/OS 118</v>
      </c>
      <c r="O437" s="3" t="str">
        <f>IF(VLOOKUP(Table1[[#This Row],[Intake Batch Combo]],Sheet2!A:B,2,FALSE)="","",VLOOKUP(Table1[[#This Row],[Intake Batch Combo]],Sheet2!A:B,2,FALSE))</f>
        <v>One Source Diagnostics Buy 118</v>
      </c>
      <c r="P437" s="115" t="s">
        <v>2383</v>
      </c>
      <c r="Q437" s="115" t="e">
        <v>#N/A</v>
      </c>
      <c r="R437" s="28"/>
      <c r="S437" s="28"/>
      <c r="T437" s="28"/>
      <c r="U437" s="28"/>
      <c r="V437" s="25"/>
    </row>
    <row r="438" spans="1:22">
      <c r="A438" s="4" t="s">
        <v>1316</v>
      </c>
      <c r="B438" s="15">
        <v>154</v>
      </c>
      <c r="C438" s="15" t="s">
        <v>1949</v>
      </c>
      <c r="D438" s="30">
        <v>45359</v>
      </c>
      <c r="E438" s="10" t="s">
        <v>1</v>
      </c>
      <c r="F438" s="14">
        <v>1695</v>
      </c>
      <c r="G438" s="14">
        <v>375.57</v>
      </c>
      <c r="H438" s="30">
        <v>45679</v>
      </c>
      <c r="I438" s="118">
        <v>837</v>
      </c>
      <c r="J438" s="15">
        <f>IF(M438="",IF(AND(H438&lt;&gt; "",D438&lt;&gt;""),IF(H438&gt;=D438,H438-D438,0),""),"")</f>
        <v>320</v>
      </c>
      <c r="K438" s="20">
        <f>IF(M438="",IF(I438&lt;&gt;"",I438-G438,""),"")</f>
        <v>461.43</v>
      </c>
      <c r="L438" s="25">
        <f>IF(M438="",IF(K438&lt;&gt;"",IF(G438=0,IF(I438=0,0,9.99),K438/G438),""),"")</f>
        <v>1.2286125089863409</v>
      </c>
      <c r="N438" s="58" t="str">
        <f>TRIM(CONCATENATE(Table1[[#This Row],[Intake]]," ",Table1[[#This Row],[Batch Number]]))</f>
        <v>S-1/OS 154</v>
      </c>
      <c r="O438" s="3" t="str">
        <f>IF(VLOOKUP(Table1[[#This Row],[Intake Batch Combo]],Sheet2!A:B,2,FALSE)="","",VLOOKUP(Table1[[#This Row],[Intake Batch Combo]],Sheet2!A:B,2,FALSE))</f>
        <v>One Source Diagnostics Batch 154</v>
      </c>
      <c r="P438" s="115" t="s">
        <v>2379</v>
      </c>
      <c r="Q438" s="115" t="e">
        <v>#N/A</v>
      </c>
      <c r="R438" s="28"/>
      <c r="S438" s="28"/>
      <c r="T438" s="28"/>
      <c r="U438" s="28"/>
      <c r="V438" s="25"/>
    </row>
    <row r="439" spans="1:22">
      <c r="A439" s="4" t="s">
        <v>1316</v>
      </c>
      <c r="B439" s="15">
        <v>154</v>
      </c>
      <c r="C439" s="15" t="s">
        <v>2031</v>
      </c>
      <c r="D439" s="30">
        <v>45359</v>
      </c>
      <c r="E439" s="10" t="s">
        <v>1</v>
      </c>
      <c r="F439" s="14">
        <v>1695</v>
      </c>
      <c r="G439" s="14">
        <v>375.57</v>
      </c>
      <c r="H439" s="30">
        <v>45679</v>
      </c>
      <c r="I439" s="118">
        <v>235.8015</v>
      </c>
      <c r="J439" s="15">
        <f>IF(M439="",IF(AND(H439&lt;&gt; "",D439&lt;&gt;""),IF(H439&gt;=D439,H439-D439,0),""),"")</f>
        <v>320</v>
      </c>
      <c r="K439" s="20">
        <f>IF(M439="",IF(I439&lt;&gt;"",I439-G439,""),"")</f>
        <v>-139.76849999999999</v>
      </c>
      <c r="L439" s="25">
        <f>IF(M439="",IF(K439&lt;&gt;"",IF(G439=0,IF(I439=0,0,9.99),K439/G439),""),"")</f>
        <v>-0.37215033149612586</v>
      </c>
      <c r="N439" s="58" t="str">
        <f>TRIM(CONCATENATE(Table1[[#This Row],[Intake]]," ",Table1[[#This Row],[Batch Number]]))</f>
        <v>S-1/OS 154</v>
      </c>
      <c r="O439" s="3" t="str">
        <f>IF(VLOOKUP(Table1[[#This Row],[Intake Batch Combo]],Sheet2!A:B,2,FALSE)="","",VLOOKUP(Table1[[#This Row],[Intake Batch Combo]],Sheet2!A:B,2,FALSE))</f>
        <v>One Source Diagnostics Batch 154</v>
      </c>
      <c r="P439" s="115" t="s">
        <v>2379</v>
      </c>
      <c r="Q439" s="115" t="e">
        <v>#N/A</v>
      </c>
      <c r="R439" s="28"/>
      <c r="S439" s="28"/>
      <c r="T439" s="28"/>
      <c r="U439" s="28"/>
      <c r="V439" s="25"/>
    </row>
    <row r="440" spans="1:22">
      <c r="A440" s="4" t="s">
        <v>1316</v>
      </c>
      <c r="B440" s="15">
        <v>154</v>
      </c>
      <c r="C440" s="15" t="s">
        <v>2032</v>
      </c>
      <c r="D440" s="30">
        <v>45359</v>
      </c>
      <c r="E440" s="10" t="s">
        <v>1</v>
      </c>
      <c r="F440" s="14">
        <v>1695</v>
      </c>
      <c r="G440" s="14">
        <v>375.57</v>
      </c>
      <c r="H440" s="30">
        <v>45679</v>
      </c>
      <c r="I440" s="118">
        <v>434.8587</v>
      </c>
      <c r="J440" s="15">
        <f>IF(M440="",IF(AND(H440&lt;&gt; "",D440&lt;&gt;""),IF(H440&gt;=D440,H440-D440,0),""),"")</f>
        <v>320</v>
      </c>
      <c r="K440" s="20">
        <f>IF(M440="",IF(I440&lt;&gt;"",I440-G440,""),"")</f>
        <v>59.288700000000006</v>
      </c>
      <c r="L440" s="25">
        <f>IF(M440="",IF(K440&lt;&gt;"",IF(G440=0,IF(I440=0,0,9.99),K440/G440),""),"")</f>
        <v>0.15786324786324787</v>
      </c>
      <c r="N440" s="58" t="str">
        <f>TRIM(CONCATENATE(Table1[[#This Row],[Intake]]," ",Table1[[#This Row],[Batch Number]]))</f>
        <v>S-1/OS 154</v>
      </c>
      <c r="O440" s="111" t="str">
        <f>IF(VLOOKUP(Table1[[#This Row],[Intake Batch Combo]],Sheet2!A:B,2,FALSE)="","",VLOOKUP(Table1[[#This Row],[Intake Batch Combo]],Sheet2!A:B,2,FALSE))</f>
        <v>One Source Diagnostics Batch 154</v>
      </c>
      <c r="P440" s="115" t="s">
        <v>2379</v>
      </c>
      <c r="Q440" s="115" t="e">
        <v>#N/A</v>
      </c>
      <c r="R440" s="28"/>
      <c r="S440" s="28"/>
      <c r="T440" s="28"/>
      <c r="U440" s="28"/>
      <c r="V440" s="25"/>
    </row>
    <row r="441" spans="1:22">
      <c r="A441" s="4" t="s">
        <v>1316</v>
      </c>
      <c r="B441" s="15">
        <v>154</v>
      </c>
      <c r="C441" s="15" t="s">
        <v>2328</v>
      </c>
      <c r="D441" s="30">
        <v>45359</v>
      </c>
      <c r="E441" s="10" t="s">
        <v>1</v>
      </c>
      <c r="F441" s="14">
        <v>1695</v>
      </c>
      <c r="G441" s="14">
        <v>375.57</v>
      </c>
      <c r="H441" s="30">
        <v>45679</v>
      </c>
      <c r="I441" s="118">
        <v>534.75</v>
      </c>
      <c r="J441" s="15">
        <f>IF(M441="",IF(AND(H441&lt;&gt; "",D441&lt;&gt;""),IF(H441&gt;=D441,H441-D441,0),""),"")</f>
        <v>320</v>
      </c>
      <c r="K441" s="20">
        <f>IF(M441="",IF(I441&lt;&gt;"",I441-G441,""),"")</f>
        <v>159.18</v>
      </c>
      <c r="L441" s="25">
        <f>IF(M441="",IF(K441&lt;&gt;"",IF(G441=0,IF(I441=0,0,9.99),K441/G441),""),"")</f>
        <v>0.42383576963016217</v>
      </c>
      <c r="N441" s="58" t="str">
        <f>TRIM(CONCATENATE(Table1[[#This Row],[Intake]]," ",Table1[[#This Row],[Batch Number]]))</f>
        <v>S-1/OS 154</v>
      </c>
      <c r="O441" s="111" t="str">
        <f>IF(VLOOKUP(Table1[[#This Row],[Intake Batch Combo]],Sheet2!A:B,2,FALSE)="","",VLOOKUP(Table1[[#This Row],[Intake Batch Combo]],Sheet2!A:B,2,FALSE))</f>
        <v>One Source Diagnostics Batch 154</v>
      </c>
      <c r="P441" s="115" t="s">
        <v>2379</v>
      </c>
      <c r="Q441" s="115" t="e">
        <v>#N/A</v>
      </c>
      <c r="R441" s="28"/>
      <c r="S441" s="28"/>
      <c r="T441" s="28"/>
      <c r="U441" s="28"/>
      <c r="V441" s="25"/>
    </row>
    <row r="442" spans="1:22">
      <c r="A442" s="4" t="s">
        <v>1316</v>
      </c>
      <c r="B442" s="15">
        <v>154</v>
      </c>
      <c r="C442" s="15" t="s">
        <v>2328</v>
      </c>
      <c r="D442" s="30">
        <v>45359</v>
      </c>
      <c r="E442" s="10" t="s">
        <v>1</v>
      </c>
      <c r="F442" s="14">
        <v>1695</v>
      </c>
      <c r="G442" s="14">
        <v>375.57</v>
      </c>
      <c r="H442" s="30">
        <v>45679</v>
      </c>
      <c r="I442" s="118">
        <v>534.75</v>
      </c>
      <c r="J442" s="15">
        <f>IF(M442="",IF(AND(H442&lt;&gt; "",D442&lt;&gt;""),IF(H442&gt;=D442,H442-D442,0),""),"")</f>
        <v>320</v>
      </c>
      <c r="K442" s="20">
        <f>IF(M442="",IF(I442&lt;&gt;"",I442-G442,""),"")</f>
        <v>159.18</v>
      </c>
      <c r="L442" s="25">
        <f>IF(M442="",IF(K442&lt;&gt;"",IF(G442=0,IF(I442=0,0,9.99),K442/G442),""),"")</f>
        <v>0.42383576963016217</v>
      </c>
      <c r="N442" s="58" t="str">
        <f>TRIM(CONCATENATE(Table1[[#This Row],[Intake]]," ",Table1[[#This Row],[Batch Number]]))</f>
        <v>S-1/OS 154</v>
      </c>
      <c r="O442" s="111" t="str">
        <f>IF(VLOOKUP(Table1[[#This Row],[Intake Batch Combo]],Sheet2!A:B,2,FALSE)="","",VLOOKUP(Table1[[#This Row],[Intake Batch Combo]],Sheet2!A:B,2,FALSE))</f>
        <v>One Source Diagnostics Batch 154</v>
      </c>
      <c r="P442" s="115" t="s">
        <v>2379</v>
      </c>
      <c r="Q442" s="115" t="e">
        <v>#N/A</v>
      </c>
      <c r="R442" s="28"/>
      <c r="S442" s="28"/>
      <c r="T442" s="28"/>
      <c r="U442" s="28"/>
      <c r="V442" s="25"/>
    </row>
    <row r="443" spans="1:22">
      <c r="A443" s="4" t="s">
        <v>1316</v>
      </c>
      <c r="B443" s="15">
        <v>118</v>
      </c>
      <c r="C443" s="64" t="s">
        <v>1409</v>
      </c>
      <c r="D443" s="30">
        <v>44897</v>
      </c>
      <c r="E443" s="60" t="s">
        <v>1</v>
      </c>
      <c r="F443" s="14">
        <v>1695</v>
      </c>
      <c r="G443" s="14">
        <v>404.96364199804663</v>
      </c>
      <c r="H443" s="30">
        <v>45679</v>
      </c>
      <c r="I443" s="118">
        <v>194.84429999999998</v>
      </c>
      <c r="J443" s="15">
        <f>IF(M443="",IF(AND(H443&lt;&gt; "",D443&lt;&gt;""),IF(H443&gt;=D443,H443-D443,0),""),"")</f>
        <v>782</v>
      </c>
      <c r="K443" s="20">
        <f>IF(M443="",IF(I443&lt;&gt;"",I443-G443,""),"")</f>
        <v>-210.11934199804665</v>
      </c>
      <c r="L443" s="25">
        <f>IF(M443="",IF(K443&lt;&gt;"",IF(G443=0,IF(I443=0,0,9.99),K443/G443),""),"")</f>
        <v>-0.51885976963596203</v>
      </c>
      <c r="N443" s="58" t="str">
        <f>TRIM(CONCATENATE(Table1[[#This Row],[Intake]]," ",Table1[[#This Row],[Batch Number]]))</f>
        <v>S-1/OS 118</v>
      </c>
      <c r="O443" s="111" t="str">
        <f>IF(VLOOKUP(Table1[[#This Row],[Intake Batch Combo]],Sheet2!A:B,2,FALSE)="","",VLOOKUP(Table1[[#This Row],[Intake Batch Combo]],Sheet2!A:B,2,FALSE))</f>
        <v>One Source Diagnostics Buy 118</v>
      </c>
      <c r="P443" s="115" t="s">
        <v>2383</v>
      </c>
      <c r="Q443" s="115" t="e">
        <v>#N/A</v>
      </c>
      <c r="R443" s="28"/>
      <c r="S443" s="28"/>
      <c r="T443" s="28"/>
      <c r="U443" s="28"/>
      <c r="V443" s="25"/>
    </row>
    <row r="444" spans="1:22">
      <c r="A444" s="4" t="s">
        <v>1316</v>
      </c>
      <c r="B444" s="15">
        <v>118</v>
      </c>
      <c r="C444" s="64" t="s">
        <v>1660</v>
      </c>
      <c r="D444" s="30">
        <v>44897</v>
      </c>
      <c r="E444" s="60" t="s">
        <v>1</v>
      </c>
      <c r="F444" s="14">
        <v>1695</v>
      </c>
      <c r="G444" s="14">
        <v>404.96364199804663</v>
      </c>
      <c r="H444" s="30">
        <v>45679</v>
      </c>
      <c r="I444" s="118">
        <v>558</v>
      </c>
      <c r="J444" s="15">
        <f>IF(M444="",IF(AND(H444&lt;&gt; "",D444&lt;&gt;""),IF(H444&gt;=D444,H444-D444,0),""),"")</f>
        <v>782</v>
      </c>
      <c r="K444" s="20">
        <f>IF(M444="",IF(I444&lt;&gt;"",I444-G444,""),"")</f>
        <v>153.03635800195337</v>
      </c>
      <c r="L444" s="25">
        <f>IF(M444="",IF(K444&lt;&gt;"",IF(G444=0,IF(I444=0,0,9.99),K444/G444),""),"")</f>
        <v>0.37790147591247603</v>
      </c>
      <c r="N444" s="58" t="str">
        <f>TRIM(CONCATENATE(Table1[[#This Row],[Intake]]," ",Table1[[#This Row],[Batch Number]]))</f>
        <v>S-1/OS 118</v>
      </c>
      <c r="O444" s="3" t="str">
        <f>IF(VLOOKUP(Table1[[#This Row],[Intake Batch Combo]],Sheet2!A:B,2,FALSE)="","",VLOOKUP(Table1[[#This Row],[Intake Batch Combo]],Sheet2!A:B,2,FALSE))</f>
        <v>One Source Diagnostics Buy 118</v>
      </c>
      <c r="P444" s="115" t="s">
        <v>2383</v>
      </c>
      <c r="Q444" s="115" t="e">
        <v>#N/A</v>
      </c>
      <c r="R444" s="28"/>
      <c r="S444" s="28"/>
      <c r="T444" s="28"/>
      <c r="U444" s="28"/>
      <c r="V444" s="25"/>
    </row>
    <row r="445" spans="1:22">
      <c r="A445" s="4" t="s">
        <v>1316</v>
      </c>
      <c r="B445" s="15">
        <v>118</v>
      </c>
      <c r="C445" s="64" t="s">
        <v>1660</v>
      </c>
      <c r="D445" s="30">
        <v>44897</v>
      </c>
      <c r="E445" s="60" t="s">
        <v>1</v>
      </c>
      <c r="F445" s="14">
        <v>1695</v>
      </c>
      <c r="G445" s="14">
        <v>404.96364199804663</v>
      </c>
      <c r="H445" s="30">
        <v>45679</v>
      </c>
      <c r="I445" s="120">
        <v>558</v>
      </c>
      <c r="J445" s="15">
        <f>IF(M445="",IF(AND(H445&lt;&gt; "",D445&lt;&gt;""),IF(H445&gt;=D445,H445-D445,0),""),"")</f>
        <v>782</v>
      </c>
      <c r="K445" s="20">
        <f>IF(M445="",IF(I445&lt;&gt;"",I445-G445,""),"")</f>
        <v>153.03635800195337</v>
      </c>
      <c r="L445" s="25">
        <f>IF(M445="",IF(K445&lt;&gt;"",IF(G445=0,IF(I445=0,0,9.99),K445/G445),""),"")</f>
        <v>0.37790147591247603</v>
      </c>
      <c r="N445" s="58" t="str">
        <f>TRIM(CONCATENATE(Table1[[#This Row],[Intake]]," ",Table1[[#This Row],[Batch Number]]))</f>
        <v>S-1/OS 118</v>
      </c>
      <c r="O445" s="3" t="str">
        <f>IF(VLOOKUP(Table1[[#This Row],[Intake Batch Combo]],Sheet2!A:B,2,FALSE)="","",VLOOKUP(Table1[[#This Row],[Intake Batch Combo]],Sheet2!A:B,2,FALSE))</f>
        <v>One Source Diagnostics Buy 118</v>
      </c>
      <c r="P445" s="115" t="s">
        <v>2383</v>
      </c>
      <c r="Q445" s="115" t="e">
        <v>#N/A</v>
      </c>
      <c r="R445" s="28"/>
      <c r="S445" s="28"/>
      <c r="T445" s="28"/>
      <c r="U445" s="28"/>
      <c r="V445" s="25"/>
    </row>
    <row r="446" spans="1:22">
      <c r="A446" s="4" t="s">
        <v>1316</v>
      </c>
      <c r="B446" s="15">
        <v>118</v>
      </c>
      <c r="C446" s="64" t="s">
        <v>1470</v>
      </c>
      <c r="D446" s="30">
        <v>44897</v>
      </c>
      <c r="E446" s="60" t="s">
        <v>1</v>
      </c>
      <c r="F446" s="14">
        <v>1695</v>
      </c>
      <c r="G446" s="14">
        <v>404.96364199804663</v>
      </c>
      <c r="H446" s="30">
        <v>45679</v>
      </c>
      <c r="I446" s="118">
        <v>398.57009999999997</v>
      </c>
      <c r="J446" s="15">
        <f>IF(M446="",IF(AND(H446&lt;&gt; "",D446&lt;&gt;""),IF(H446&gt;=D446,H446-D446,0),""),"")</f>
        <v>782</v>
      </c>
      <c r="K446" s="20">
        <f>IF(M446="",IF(I446&lt;&gt;"",I446-G446,""),"")</f>
        <v>-6.3935419980466577</v>
      </c>
      <c r="L446" s="25">
        <f>IF(M446="",IF(K446&lt;&gt;"",IF(G446=0,IF(I446=0,0,9.99),K446/G446),""),"")</f>
        <v>-1.5787940780317009E-2</v>
      </c>
      <c r="N446" s="58" t="str">
        <f>TRIM(CONCATENATE(Table1[[#This Row],[Intake]]," ",Table1[[#This Row],[Batch Number]]))</f>
        <v>S-1/OS 118</v>
      </c>
      <c r="O446" s="3" t="str">
        <f>IF(VLOOKUP(Table1[[#This Row],[Intake Batch Combo]],Sheet2!A:B,2,FALSE)="","",VLOOKUP(Table1[[#This Row],[Intake Batch Combo]],Sheet2!A:B,2,FALSE))</f>
        <v>One Source Diagnostics Buy 118</v>
      </c>
      <c r="P446" s="115" t="s">
        <v>2383</v>
      </c>
      <c r="Q446" s="115" t="e">
        <v>#N/A</v>
      </c>
      <c r="R446" s="28"/>
      <c r="S446" s="28"/>
      <c r="T446" s="28"/>
      <c r="U446" s="28"/>
      <c r="V446" s="25"/>
    </row>
    <row r="447" spans="1:22">
      <c r="A447" s="4" t="s">
        <v>1316</v>
      </c>
      <c r="B447" s="15">
        <v>118</v>
      </c>
      <c r="C447" s="64" t="s">
        <v>1470</v>
      </c>
      <c r="D447" s="30">
        <v>44897</v>
      </c>
      <c r="E447" s="60" t="s">
        <v>1</v>
      </c>
      <c r="F447" s="14">
        <v>1695</v>
      </c>
      <c r="G447" s="14">
        <v>404.96364199804663</v>
      </c>
      <c r="H447" s="30">
        <v>45679</v>
      </c>
      <c r="I447" s="118">
        <v>398.57009999999997</v>
      </c>
      <c r="J447" s="15">
        <f>IF(M447="",IF(AND(H447&lt;&gt; "",D447&lt;&gt;""),IF(H447&gt;=D447,H447-D447,0),""),"")</f>
        <v>782</v>
      </c>
      <c r="K447" s="20">
        <f>IF(M447="",IF(I447&lt;&gt;"",I447-G447,""),"")</f>
        <v>-6.3935419980466577</v>
      </c>
      <c r="L447" s="25">
        <f>IF(M447="",IF(K447&lt;&gt;"",IF(G447=0,IF(I447=0,0,9.99),K447/G447),""),"")</f>
        <v>-1.5787940780317009E-2</v>
      </c>
      <c r="N447" s="58" t="str">
        <f>TRIM(CONCATENATE(Table1[[#This Row],[Intake]]," ",Table1[[#This Row],[Batch Number]]))</f>
        <v>S-1/OS 118</v>
      </c>
      <c r="O447" s="3" t="str">
        <f>IF(VLOOKUP(Table1[[#This Row],[Intake Batch Combo]],Sheet2!A:B,2,FALSE)="","",VLOOKUP(Table1[[#This Row],[Intake Batch Combo]],Sheet2!A:B,2,FALSE))</f>
        <v>One Source Diagnostics Buy 118</v>
      </c>
      <c r="P447" s="115" t="s">
        <v>2383</v>
      </c>
      <c r="Q447" s="115" t="e">
        <v>#N/A</v>
      </c>
      <c r="R447" s="28"/>
      <c r="S447" s="28"/>
      <c r="T447" s="28"/>
      <c r="U447" s="28"/>
      <c r="V447" s="25"/>
    </row>
    <row r="448" spans="1:22">
      <c r="A448" s="4" t="s">
        <v>1316</v>
      </c>
      <c r="B448" s="15">
        <v>118</v>
      </c>
      <c r="C448" s="64" t="s">
        <v>1470</v>
      </c>
      <c r="D448" s="30">
        <v>44897</v>
      </c>
      <c r="E448" s="60" t="s">
        <v>1</v>
      </c>
      <c r="F448" s="14">
        <v>1695</v>
      </c>
      <c r="G448" s="14">
        <v>404.96364199804663</v>
      </c>
      <c r="H448" s="30">
        <v>45679</v>
      </c>
      <c r="I448" s="118">
        <v>398.57009999999997</v>
      </c>
      <c r="J448" s="15">
        <f>IF(M448="",IF(AND(H448&lt;&gt; "",D448&lt;&gt;""),IF(H448&gt;=D448,H448-D448,0),""),"")</f>
        <v>782</v>
      </c>
      <c r="K448" s="20">
        <f>IF(M448="",IF(I448&lt;&gt;"",I448-G448,""),"")</f>
        <v>-6.3935419980466577</v>
      </c>
      <c r="L448" s="25">
        <f>IF(M448="",IF(K448&lt;&gt;"",IF(G448=0,IF(I448=0,0,9.99),K448/G448),""),"")</f>
        <v>-1.5787940780317009E-2</v>
      </c>
      <c r="N448" s="58" t="str">
        <f>TRIM(CONCATENATE(Table1[[#This Row],[Intake]]," ",Table1[[#This Row],[Batch Number]]))</f>
        <v>S-1/OS 118</v>
      </c>
      <c r="O448" s="3" t="str">
        <f>IF(VLOOKUP(Table1[[#This Row],[Intake Batch Combo]],Sheet2!A:B,2,FALSE)="","",VLOOKUP(Table1[[#This Row],[Intake Batch Combo]],Sheet2!A:B,2,FALSE))</f>
        <v>One Source Diagnostics Buy 118</v>
      </c>
      <c r="P448" s="115" t="s">
        <v>2383</v>
      </c>
      <c r="Q448" s="115" t="e">
        <v>#N/A</v>
      </c>
      <c r="R448" s="28"/>
      <c r="S448" s="28"/>
      <c r="T448" s="28"/>
      <c r="U448" s="28"/>
      <c r="V448" s="25"/>
    </row>
    <row r="449" spans="1:22">
      <c r="A449" s="4" t="s">
        <v>1316</v>
      </c>
      <c r="B449" s="15">
        <v>118</v>
      </c>
      <c r="C449" s="64" t="s">
        <v>1835</v>
      </c>
      <c r="D449" s="30">
        <v>44897</v>
      </c>
      <c r="E449" s="60" t="s">
        <v>1</v>
      </c>
      <c r="F449" s="14">
        <v>1695</v>
      </c>
      <c r="G449" s="14">
        <v>404.96364199804663</v>
      </c>
      <c r="H449" s="30">
        <v>45679</v>
      </c>
      <c r="I449" s="120">
        <v>604.5</v>
      </c>
      <c r="J449" s="15">
        <f>IF(M449="",IF(AND(H449&lt;&gt; "",D449&lt;&gt;""),IF(H449&gt;=D449,H449-D449,0),""),"")</f>
        <v>782</v>
      </c>
      <c r="K449" s="20">
        <f>IF(M449="",IF(I449&lt;&gt;"",I449-G449,""),"")</f>
        <v>199.53635800195337</v>
      </c>
      <c r="L449" s="25">
        <f>IF(M449="",IF(K449&lt;&gt;"",IF(G449=0,IF(I449=0,0,9.99),K449/G449),""),"")</f>
        <v>0.49272659890518233</v>
      </c>
      <c r="N449" s="58" t="str">
        <f>TRIM(CONCATENATE(Table1[[#This Row],[Intake]]," ",Table1[[#This Row],[Batch Number]]))</f>
        <v>S-1/OS 118</v>
      </c>
      <c r="O449" s="3" t="str">
        <f>IF(VLOOKUP(Table1[[#This Row],[Intake Batch Combo]],Sheet2!A:B,2,FALSE)="","",VLOOKUP(Table1[[#This Row],[Intake Batch Combo]],Sheet2!A:B,2,FALSE))</f>
        <v>One Source Diagnostics Buy 118</v>
      </c>
      <c r="P449" s="115" t="s">
        <v>2383</v>
      </c>
      <c r="Q449" s="115" t="e">
        <v>#N/A</v>
      </c>
      <c r="R449" s="28"/>
      <c r="S449" s="28"/>
      <c r="T449" s="28"/>
      <c r="U449" s="28"/>
      <c r="V449" s="25"/>
    </row>
    <row r="450" spans="1:22">
      <c r="A450" s="4" t="s">
        <v>1316</v>
      </c>
      <c r="B450" s="38">
        <v>97</v>
      </c>
      <c r="C450" s="15" t="s">
        <v>488</v>
      </c>
      <c r="D450" s="39">
        <v>44631</v>
      </c>
      <c r="E450" s="10" t="s">
        <v>1</v>
      </c>
      <c r="F450" s="36">
        <v>1695</v>
      </c>
      <c r="G450" s="36">
        <v>408.58132852990423</v>
      </c>
      <c r="H450" s="39">
        <v>45679</v>
      </c>
      <c r="I450" s="118">
        <v>558</v>
      </c>
      <c r="J450" s="38">
        <f>IF(M450="",IF(AND(H450&lt;&gt; "",D450&lt;&gt;""),IF(H450&gt;=D450,H450-D450,0),""),"")</f>
        <v>1048</v>
      </c>
      <c r="K450" s="37">
        <f>IF(M450="",IF(I450&lt;&gt;"",I450-G450,""),"")</f>
        <v>149.41867147009577</v>
      </c>
      <c r="L450" s="31">
        <f>IF(M450="",IF(K450&lt;&gt;"",IF(G450=0,IF(I450=0,0,9.99),K450/G450),""),"")</f>
        <v>0.36570117388308349</v>
      </c>
      <c r="M450" s="35"/>
      <c r="N450" s="33" t="str">
        <f>TRIM(CONCATENATE(Table1[[#This Row],[Intake]]," ",Table1[[#This Row],[Batch Number]]))</f>
        <v>S-1/OS 97</v>
      </c>
      <c r="O450" s="35" t="str">
        <f>IF(VLOOKUP(Table1[[#This Row],[Intake Batch Combo]],Sheet2!A:B,2,FALSE)="","",VLOOKUP(Table1[[#This Row],[Intake Batch Combo]],Sheet2!A:B,2,FALSE))</f>
        <v>One Source Diagnostics Buy 97.2</v>
      </c>
      <c r="P450" s="116" t="s">
        <v>2384</v>
      </c>
      <c r="Q450" s="116" t="e">
        <v>#N/A</v>
      </c>
      <c r="R450" s="28"/>
      <c r="S450" s="28"/>
      <c r="T450" s="28"/>
      <c r="U450" s="28"/>
      <c r="V450" s="25"/>
    </row>
    <row r="451" spans="1:22">
      <c r="A451" s="4" t="s">
        <v>1886</v>
      </c>
      <c r="B451" s="15">
        <v>5</v>
      </c>
      <c r="C451" s="15">
        <v>99204</v>
      </c>
      <c r="D451" s="30">
        <v>45195</v>
      </c>
      <c r="E451" s="10" t="s">
        <v>0</v>
      </c>
      <c r="F451" s="14">
        <v>978</v>
      </c>
      <c r="G451" s="14">
        <v>220.44259172814597</v>
      </c>
      <c r="H451" s="30">
        <v>45674</v>
      </c>
      <c r="I451" s="118">
        <v>6000</v>
      </c>
      <c r="J451" s="15">
        <f>IF(M451="",IF(AND(H451&lt;&gt; "",D451&lt;&gt;""),IF(H451&gt;=D451,H451-D451,0),""),"")</f>
        <v>479</v>
      </c>
      <c r="K451" s="20">
        <f>IF(M451="",IF(I451&lt;&gt;"",I451-G451,""),"")</f>
        <v>5779.557408271854</v>
      </c>
      <c r="L451" s="25">
        <f>IF(M451="",IF(K451&lt;&gt;"",IF(G451=0,IF(I451=0,0,9.99),K451/G451),""),"")</f>
        <v>26.217970687802996</v>
      </c>
      <c r="N451" s="58" t="str">
        <f>TRIM(CONCATENATE(Table1[[#This Row],[Intake]]," ",Table1[[#This Row],[Batch Number]]))</f>
        <v>S-1/TI 5</v>
      </c>
      <c r="O451" s="3" t="str">
        <f>IF(VLOOKUP(Table1[[#This Row],[Intake Batch Combo]],Sheet2!A:B,2,FALSE)="","",VLOOKUP(Table1[[#This Row],[Intake Batch Combo]],Sheet2!A:B,2,FALSE))</f>
        <v>Texas Injury Group Batch 05</v>
      </c>
      <c r="P451" s="115" t="s">
        <v>2378</v>
      </c>
      <c r="Q451" s="115">
        <v>99204</v>
      </c>
      <c r="R451" s="28"/>
      <c r="S451" s="28"/>
      <c r="T451" s="28"/>
      <c r="U451" s="28"/>
      <c r="V451" s="25"/>
    </row>
    <row r="452" spans="1:22">
      <c r="A452" s="4" t="s">
        <v>1316</v>
      </c>
      <c r="B452" s="15">
        <v>154</v>
      </c>
      <c r="C452" s="15" t="s">
        <v>2337</v>
      </c>
      <c r="D452" s="30">
        <v>45359</v>
      </c>
      <c r="E452" s="10" t="s">
        <v>1</v>
      </c>
      <c r="F452" s="14">
        <v>300</v>
      </c>
      <c r="G452" s="14">
        <v>0</v>
      </c>
      <c r="H452" s="30">
        <v>45673</v>
      </c>
      <c r="I452" s="118">
        <v>226.58519999999999</v>
      </c>
      <c r="J452" s="15">
        <f>IF(M452="",IF(AND(H452&lt;&gt; "",D452&lt;&gt;""),IF(H452&gt;=D452,H452-D452,0),""),"")</f>
        <v>314</v>
      </c>
      <c r="K452" s="20">
        <f>IF(M452="",IF(I452&lt;&gt;"",I452-G452,""),"")</f>
        <v>226.58519999999999</v>
      </c>
      <c r="L452" s="25">
        <f>IF(M452="",IF(K452&lt;&gt;"",IF(G452=0,IF(I452=0,0,9.99),K452/G452),""),"")</f>
        <v>9.99</v>
      </c>
      <c r="N452" s="58" t="str">
        <f>TRIM(CONCATENATE(Table1[[#This Row],[Intake]]," ",Table1[[#This Row],[Batch Number]]))</f>
        <v>S-1/OS 154</v>
      </c>
      <c r="O452" s="3" t="str">
        <f>IF(VLOOKUP(Table1[[#This Row],[Intake Batch Combo]],Sheet2!A:B,2,FALSE)="","",VLOOKUP(Table1[[#This Row],[Intake Batch Combo]],Sheet2!A:B,2,FALSE))</f>
        <v>One Source Diagnostics Batch 154</v>
      </c>
      <c r="P452" s="115" t="s">
        <v>2379</v>
      </c>
      <c r="Q452" s="115" t="e">
        <v>#N/A</v>
      </c>
      <c r="R452" s="28"/>
      <c r="S452" s="28"/>
      <c r="T452" s="28"/>
      <c r="U452" s="28"/>
      <c r="V452" s="25"/>
    </row>
    <row r="453" spans="1:22">
      <c r="A453" s="4" t="s">
        <v>1316</v>
      </c>
      <c r="B453" s="15">
        <v>154</v>
      </c>
      <c r="C453" s="15" t="s">
        <v>2337</v>
      </c>
      <c r="D453" s="30">
        <v>45359</v>
      </c>
      <c r="E453" s="10" t="s">
        <v>1</v>
      </c>
      <c r="F453" s="14">
        <v>300</v>
      </c>
      <c r="G453" s="14">
        <v>0</v>
      </c>
      <c r="H453" s="30">
        <v>45673</v>
      </c>
      <c r="I453" s="118">
        <v>226.58519999999999</v>
      </c>
      <c r="J453" s="15">
        <f>IF(M453="",IF(AND(H453&lt;&gt; "",D453&lt;&gt;""),IF(H453&gt;=D453,H453-D453,0),""),"")</f>
        <v>314</v>
      </c>
      <c r="K453" s="20">
        <f>IF(M453="",IF(I453&lt;&gt;"",I453-G453,""),"")</f>
        <v>226.58519999999999</v>
      </c>
      <c r="L453" s="25">
        <f>IF(M453="",IF(K453&lt;&gt;"",IF(G453=0,IF(I453=0,0,9.99),K453/G453),""),"")</f>
        <v>9.99</v>
      </c>
      <c r="N453" s="58" t="str">
        <f>TRIM(CONCATENATE(Table1[[#This Row],[Intake]]," ",Table1[[#This Row],[Batch Number]]))</f>
        <v>S-1/OS 154</v>
      </c>
      <c r="O453" s="3" t="str">
        <f>IF(VLOOKUP(Table1[[#This Row],[Intake Batch Combo]],Sheet2!A:B,2,FALSE)="","",VLOOKUP(Table1[[#This Row],[Intake Batch Combo]],Sheet2!A:B,2,FALSE))</f>
        <v>One Source Diagnostics Batch 154</v>
      </c>
      <c r="P453" s="115" t="s">
        <v>2379</v>
      </c>
      <c r="Q453" s="115" t="e">
        <v>#N/A</v>
      </c>
      <c r="R453" s="28"/>
      <c r="S453" s="28"/>
      <c r="T453" s="28"/>
      <c r="U453" s="28"/>
      <c r="V453" s="25"/>
    </row>
    <row r="454" spans="1:22">
      <c r="A454" s="4" t="s">
        <v>1316</v>
      </c>
      <c r="B454" s="15">
        <v>118</v>
      </c>
      <c r="C454" s="64" t="s">
        <v>1416</v>
      </c>
      <c r="D454" s="30">
        <v>44897</v>
      </c>
      <c r="E454" s="60" t="s">
        <v>0</v>
      </c>
      <c r="F454" s="14">
        <v>250</v>
      </c>
      <c r="G454" s="14">
        <v>59.729150737175019</v>
      </c>
      <c r="H454" s="30">
        <v>45673</v>
      </c>
      <c r="I454" s="118">
        <v>242.8323</v>
      </c>
      <c r="J454" s="15">
        <f>IF(M454="",IF(AND(H454&lt;&gt; "",D454&lt;&gt;""),IF(H454&gt;=D454,H454-D454,0),""),"")</f>
        <v>776</v>
      </c>
      <c r="K454" s="20">
        <f>IF(M454="",IF(I454&lt;&gt;"",I454-G454,""),"")</f>
        <v>183.10314926282499</v>
      </c>
      <c r="L454" s="25">
        <f>IF(M454="",IF(K454&lt;&gt;"",IF(G454=0,IF(I454=0,0,9.99),K454/G454),""),"")</f>
        <v>3.0655575544432248</v>
      </c>
      <c r="N454" s="58" t="str">
        <f>TRIM(CONCATENATE(Table1[[#This Row],[Intake]]," ",Table1[[#This Row],[Batch Number]]))</f>
        <v>S-1/OS 118</v>
      </c>
      <c r="O454" s="3" t="str">
        <f>IF(VLOOKUP(Table1[[#This Row],[Intake Batch Combo]],Sheet2!A:B,2,FALSE)="","",VLOOKUP(Table1[[#This Row],[Intake Batch Combo]],Sheet2!A:B,2,FALSE))</f>
        <v>One Source Diagnostics Buy 118</v>
      </c>
      <c r="P454" s="115" t="s">
        <v>2383</v>
      </c>
      <c r="Q454" s="115" t="e">
        <v>#N/A</v>
      </c>
      <c r="R454" s="28"/>
      <c r="S454" s="28"/>
      <c r="T454" s="28"/>
      <c r="U454" s="28"/>
      <c r="V454" s="25"/>
    </row>
    <row r="455" spans="1:22">
      <c r="A455" s="4" t="s">
        <v>1316</v>
      </c>
      <c r="B455" s="15">
        <v>118</v>
      </c>
      <c r="C455" s="64" t="s">
        <v>1416</v>
      </c>
      <c r="D455" s="30">
        <v>44897</v>
      </c>
      <c r="E455" s="60" t="s">
        <v>0</v>
      </c>
      <c r="F455" s="14">
        <v>250</v>
      </c>
      <c r="G455" s="14">
        <v>59.729150737175019</v>
      </c>
      <c r="H455" s="30">
        <v>45673</v>
      </c>
      <c r="I455" s="118">
        <v>242.8323</v>
      </c>
      <c r="J455" s="15">
        <f>IF(M455="",IF(AND(H455&lt;&gt; "",D455&lt;&gt;""),IF(H455&gt;=D455,H455-D455,0),""),"")</f>
        <v>776</v>
      </c>
      <c r="K455" s="20">
        <f>IF(M455="",IF(I455&lt;&gt;"",I455-G455,""),"")</f>
        <v>183.10314926282499</v>
      </c>
      <c r="L455" s="25">
        <f>IF(M455="",IF(K455&lt;&gt;"",IF(G455=0,IF(I455=0,0,9.99),K455/G455),""),"")</f>
        <v>3.0655575544432248</v>
      </c>
      <c r="M455" s="111"/>
      <c r="N455" s="58" t="str">
        <f>TRIM(CONCATENATE(Table1[[#This Row],[Intake]]," ",Table1[[#This Row],[Batch Number]]))</f>
        <v>S-1/OS 118</v>
      </c>
      <c r="O455" s="111" t="str">
        <f>IF(VLOOKUP(Table1[[#This Row],[Intake Batch Combo]],Sheet2!A:B,2,FALSE)="","",VLOOKUP(Table1[[#This Row],[Intake Batch Combo]],Sheet2!A:B,2,FALSE))</f>
        <v>One Source Diagnostics Buy 118</v>
      </c>
      <c r="P455" s="115" t="s">
        <v>2383</v>
      </c>
      <c r="Q455" s="115" t="e">
        <v>#N/A</v>
      </c>
      <c r="R455" s="28"/>
      <c r="S455" s="28"/>
      <c r="T455" s="28"/>
      <c r="U455" s="28"/>
      <c r="V455" s="25"/>
    </row>
    <row r="456" spans="1:22">
      <c r="A456" s="4" t="s">
        <v>1316</v>
      </c>
      <c r="B456" s="15">
        <v>118</v>
      </c>
      <c r="C456" s="64" t="s">
        <v>1416</v>
      </c>
      <c r="D456" s="30">
        <v>44897</v>
      </c>
      <c r="E456" s="60" t="s">
        <v>1</v>
      </c>
      <c r="F456" s="109">
        <v>300</v>
      </c>
      <c r="G456" s="14">
        <v>71.674980884610022</v>
      </c>
      <c r="H456" s="30">
        <v>45673</v>
      </c>
      <c r="I456" s="118">
        <v>242.8323</v>
      </c>
      <c r="J456" s="15">
        <f>IF(M456="",IF(AND(H456&lt;&gt; "",D456&lt;&gt;""),IF(H456&gt;=D456,H456-D456,0),""),"")</f>
        <v>776</v>
      </c>
      <c r="K456" s="20">
        <f>IF(M456="",IF(I456&lt;&gt;"",I456-G456,""),"")</f>
        <v>171.15731911538998</v>
      </c>
      <c r="L456" s="25">
        <f>IF(M456="",IF(K456&lt;&gt;"",IF(G456=0,IF(I456=0,0,9.99),K456/G456),""),"")</f>
        <v>2.3879646287026874</v>
      </c>
      <c r="M456" s="111"/>
      <c r="N456" s="58" t="str">
        <f>TRIM(CONCATENATE(Table1[[#This Row],[Intake]]," ",Table1[[#This Row],[Batch Number]]))</f>
        <v>S-1/OS 118</v>
      </c>
      <c r="O456" s="111" t="str">
        <f>IF(VLOOKUP(Table1[[#This Row],[Intake Batch Combo]],Sheet2!A:B,2,FALSE)="","",VLOOKUP(Table1[[#This Row],[Intake Batch Combo]],Sheet2!A:B,2,FALSE))</f>
        <v>One Source Diagnostics Buy 118</v>
      </c>
      <c r="P456" s="115" t="s">
        <v>2383</v>
      </c>
      <c r="Q456" s="115" t="e">
        <v>#N/A</v>
      </c>
      <c r="R456" s="28"/>
      <c r="S456" s="28"/>
      <c r="T456" s="28"/>
      <c r="U456" s="28"/>
      <c r="V456" s="25"/>
    </row>
    <row r="457" spans="1:22">
      <c r="A457" s="4" t="s">
        <v>1316</v>
      </c>
      <c r="B457" s="15">
        <v>154</v>
      </c>
      <c r="C457" s="15" t="s">
        <v>1995</v>
      </c>
      <c r="D457" s="30">
        <v>45359</v>
      </c>
      <c r="E457" s="10" t="s">
        <v>1</v>
      </c>
      <c r="F457" s="14">
        <v>1695</v>
      </c>
      <c r="G457" s="14">
        <v>375.57</v>
      </c>
      <c r="H457" s="30">
        <v>45673</v>
      </c>
      <c r="I457" s="120">
        <v>465</v>
      </c>
      <c r="J457" s="15">
        <f>IF(M457="",IF(AND(H457&lt;&gt; "",D457&lt;&gt;""),IF(H457&gt;=D457,H457-D457,0),""),"")</f>
        <v>314</v>
      </c>
      <c r="K457" s="20">
        <f>IF(M457="",IF(I457&lt;&gt;"",I457-G457,""),"")</f>
        <v>89.43</v>
      </c>
      <c r="L457" s="25">
        <f>IF(M457="",IF(K457&lt;&gt;"",IF(G457=0,IF(I457=0,0,9.99),K457/G457),""),"")</f>
        <v>0.23811806054796711</v>
      </c>
      <c r="N457" s="58" t="str">
        <f>TRIM(CONCATENATE(Table1[[#This Row],[Intake]]," ",Table1[[#This Row],[Batch Number]]))</f>
        <v>S-1/OS 154</v>
      </c>
      <c r="O457" s="3" t="str">
        <f>IF(VLOOKUP(Table1[[#This Row],[Intake Batch Combo]],Sheet2!A:B,2,FALSE)="","",VLOOKUP(Table1[[#This Row],[Intake Batch Combo]],Sheet2!A:B,2,FALSE))</f>
        <v>One Source Diagnostics Batch 154</v>
      </c>
      <c r="P457" s="115" t="s">
        <v>2379</v>
      </c>
      <c r="Q457" s="115" t="e">
        <v>#N/A</v>
      </c>
      <c r="R457" s="28"/>
      <c r="S457" s="28"/>
      <c r="T457" s="28"/>
      <c r="U457" s="28"/>
      <c r="V457" s="25"/>
    </row>
    <row r="458" spans="1:22">
      <c r="A458" s="4" t="s">
        <v>1316</v>
      </c>
      <c r="B458" s="15">
        <v>154</v>
      </c>
      <c r="C458" s="15" t="s">
        <v>2280</v>
      </c>
      <c r="D458" s="30">
        <v>45359</v>
      </c>
      <c r="E458" s="10" t="s">
        <v>1</v>
      </c>
      <c r="F458" s="14">
        <v>1695</v>
      </c>
      <c r="G458" s="14">
        <v>375.57</v>
      </c>
      <c r="H458" s="30">
        <v>45673</v>
      </c>
      <c r="I458" s="118">
        <v>527.0030999999999</v>
      </c>
      <c r="J458" s="15">
        <f>IF(M458="",IF(AND(H458&lt;&gt; "",D458&lt;&gt;""),IF(H458&gt;=D458,H458-D458,0),""),"")</f>
        <v>314</v>
      </c>
      <c r="K458" s="20">
        <f>IF(M458="",IF(I458&lt;&gt;"",I458-G458,""),"")</f>
        <v>151.43309999999991</v>
      </c>
      <c r="L458" s="25">
        <f>IF(M458="",IF(K458&lt;&gt;"",IF(G458=0,IF(I458=0,0,9.99),K458/G458),""),"")</f>
        <v>0.40320872274143277</v>
      </c>
      <c r="N458" s="58" t="str">
        <f>TRIM(CONCATENATE(Table1[[#This Row],[Intake]]," ",Table1[[#This Row],[Batch Number]]))</f>
        <v>S-1/OS 154</v>
      </c>
      <c r="O458" s="3" t="str">
        <f>IF(VLOOKUP(Table1[[#This Row],[Intake Batch Combo]],Sheet2!A:B,2,FALSE)="","",VLOOKUP(Table1[[#This Row],[Intake Batch Combo]],Sheet2!A:B,2,FALSE))</f>
        <v>One Source Diagnostics Batch 154</v>
      </c>
      <c r="P458" s="115" t="s">
        <v>2379</v>
      </c>
      <c r="Q458" s="115" t="e">
        <v>#N/A</v>
      </c>
      <c r="R458" s="28"/>
      <c r="S458" s="28"/>
      <c r="T458" s="28"/>
      <c r="U458" s="28"/>
      <c r="V458" s="25"/>
    </row>
    <row r="459" spans="1:22">
      <c r="A459" s="4" t="s">
        <v>1316</v>
      </c>
      <c r="B459" s="38">
        <v>97</v>
      </c>
      <c r="C459" s="15" t="s">
        <v>489</v>
      </c>
      <c r="D459" s="39">
        <v>44631</v>
      </c>
      <c r="E459" s="10" t="s">
        <v>1</v>
      </c>
      <c r="F459" s="36">
        <v>1695</v>
      </c>
      <c r="G459" s="36">
        <v>408.58132852990423</v>
      </c>
      <c r="H459" s="39">
        <v>45673</v>
      </c>
      <c r="I459" s="118">
        <v>465</v>
      </c>
      <c r="J459" s="38">
        <f>IF(M459="",IF(AND(H459&lt;&gt; "",D459&lt;&gt;""),IF(H459&gt;=D459,H459-D459,0),""),"")</f>
        <v>1042</v>
      </c>
      <c r="K459" s="37">
        <f>IF(M459="",IF(I459&lt;&gt;"",I459-G459,""),"")</f>
        <v>56.418671470095774</v>
      </c>
      <c r="L459" s="31">
        <f>IF(M459="",IF(K459&lt;&gt;"",IF(G459=0,IF(I459=0,0,9.99),K459/G459),""),"")</f>
        <v>0.13808431156923626</v>
      </c>
      <c r="M459" s="35"/>
      <c r="N459" s="33" t="str">
        <f>TRIM(CONCATENATE(Table1[[#This Row],[Intake]]," ",Table1[[#This Row],[Batch Number]]))</f>
        <v>S-1/OS 97</v>
      </c>
      <c r="O459" s="35" t="str">
        <f>IF(VLOOKUP(Table1[[#This Row],[Intake Batch Combo]],Sheet2!A:B,2,FALSE)="","",VLOOKUP(Table1[[#This Row],[Intake Batch Combo]],Sheet2!A:B,2,FALSE))</f>
        <v>One Source Diagnostics Buy 97.2</v>
      </c>
      <c r="P459" s="116" t="s">
        <v>2384</v>
      </c>
      <c r="Q459" s="116" t="e">
        <v>#N/A</v>
      </c>
      <c r="R459" s="28"/>
      <c r="S459" s="28"/>
      <c r="T459" s="28"/>
      <c r="U459" s="28"/>
      <c r="V459" s="25"/>
    </row>
    <row r="460" spans="1:22">
      <c r="A460" s="4" t="s">
        <v>1316</v>
      </c>
      <c r="B460" s="38">
        <v>97</v>
      </c>
      <c r="C460" s="15" t="s">
        <v>489</v>
      </c>
      <c r="D460" s="39">
        <v>44631</v>
      </c>
      <c r="E460" s="10" t="s">
        <v>1</v>
      </c>
      <c r="F460" s="36">
        <v>1695</v>
      </c>
      <c r="G460" s="36">
        <v>408.58132852990423</v>
      </c>
      <c r="H460" s="39">
        <v>45673</v>
      </c>
      <c r="I460" s="118">
        <v>465</v>
      </c>
      <c r="J460" s="38">
        <f>IF(M460="",IF(AND(H460&lt;&gt; "",D460&lt;&gt;""),IF(H460&gt;=D460,H460-D460,0),""),"")</f>
        <v>1042</v>
      </c>
      <c r="K460" s="37">
        <f>IF(M460="",IF(I460&lt;&gt;"",I460-G460,""),"")</f>
        <v>56.418671470095774</v>
      </c>
      <c r="L460" s="31">
        <f>IF(M460="",IF(K460&lt;&gt;"",IF(G460=0,IF(I460=0,0,9.99),K460/G460),""),"")</f>
        <v>0.13808431156923626</v>
      </c>
      <c r="M460" s="35"/>
      <c r="N460" s="33" t="str">
        <f>TRIM(CONCATENATE(Table1[[#This Row],[Intake]]," ",Table1[[#This Row],[Batch Number]]))</f>
        <v>S-1/OS 97</v>
      </c>
      <c r="O460" s="35" t="str">
        <f>IF(VLOOKUP(Table1[[#This Row],[Intake Batch Combo]],Sheet2!A:B,2,FALSE)="","",VLOOKUP(Table1[[#This Row],[Intake Batch Combo]],Sheet2!A:B,2,FALSE))</f>
        <v>One Source Diagnostics Buy 97.2</v>
      </c>
      <c r="P460" s="116" t="s">
        <v>2384</v>
      </c>
      <c r="Q460" s="116" t="e">
        <v>#N/A</v>
      </c>
      <c r="R460" s="28"/>
      <c r="S460" s="28"/>
      <c r="T460" s="28"/>
      <c r="U460" s="28"/>
      <c r="V460" s="25"/>
    </row>
    <row r="461" spans="1:22">
      <c r="A461" s="4" t="s">
        <v>1316</v>
      </c>
      <c r="B461" s="38">
        <v>97</v>
      </c>
      <c r="C461" s="15" t="s">
        <v>551</v>
      </c>
      <c r="D461" s="39">
        <v>44631</v>
      </c>
      <c r="E461" s="10" t="s">
        <v>1</v>
      </c>
      <c r="F461" s="36">
        <v>1695</v>
      </c>
      <c r="G461" s="36">
        <v>408.58132852990423</v>
      </c>
      <c r="H461" s="39">
        <v>45673</v>
      </c>
      <c r="I461" s="118">
        <v>402.99689999999998</v>
      </c>
      <c r="J461" s="38">
        <f>IF(M461="",IF(AND(H461&lt;&gt; "",D461&lt;&gt;""),IF(H461&gt;=D461,H461-D461,0),""),"")</f>
        <v>1042</v>
      </c>
      <c r="K461" s="37">
        <f>IF(M461="",IF(I461&lt;&gt;"",I461-G461,""),"")</f>
        <v>-5.584428529904244</v>
      </c>
      <c r="L461" s="31">
        <f>IF(M461="",IF(K461&lt;&gt;"",IF(G461=0,IF(I461=0,0,9.99),K461/G461),""),"")</f>
        <v>-1.366785053540575E-2</v>
      </c>
      <c r="M461" s="35"/>
      <c r="N461" s="33" t="str">
        <f>TRIM(CONCATENATE(Table1[[#This Row],[Intake]]," ",Table1[[#This Row],[Batch Number]]))</f>
        <v>S-1/OS 97</v>
      </c>
      <c r="O461" s="35" t="str">
        <f>IF(VLOOKUP(Table1[[#This Row],[Intake Batch Combo]],Sheet2!A:B,2,FALSE)="","",VLOOKUP(Table1[[#This Row],[Intake Batch Combo]],Sheet2!A:B,2,FALSE))</f>
        <v>One Source Diagnostics Buy 97.2</v>
      </c>
      <c r="P461" s="116" t="s">
        <v>2384</v>
      </c>
      <c r="Q461" s="116" t="e">
        <v>#N/A</v>
      </c>
      <c r="R461" s="28"/>
      <c r="S461" s="28"/>
      <c r="T461" s="28"/>
      <c r="U461" s="28"/>
      <c r="V461" s="25"/>
    </row>
    <row r="462" spans="1:22">
      <c r="A462" s="4" t="s">
        <v>1316</v>
      </c>
      <c r="B462" s="38">
        <v>97</v>
      </c>
      <c r="C462" s="15" t="s">
        <v>551</v>
      </c>
      <c r="D462" s="39">
        <v>44631</v>
      </c>
      <c r="E462" s="10" t="s">
        <v>1</v>
      </c>
      <c r="F462" s="36">
        <v>1695</v>
      </c>
      <c r="G462" s="36">
        <v>408.58132852990423</v>
      </c>
      <c r="H462" s="39">
        <v>45673</v>
      </c>
      <c r="I462" s="120">
        <v>402.99689999999998</v>
      </c>
      <c r="J462" s="38">
        <f>IF(M462="",IF(AND(H462&lt;&gt; "",D462&lt;&gt;""),IF(H462&gt;=D462,H462-D462,0),""),"")</f>
        <v>1042</v>
      </c>
      <c r="K462" s="37">
        <f>IF(M462="",IF(I462&lt;&gt;"",I462-G462,""),"")</f>
        <v>-5.584428529904244</v>
      </c>
      <c r="L462" s="31">
        <f>IF(M462="",IF(K462&lt;&gt;"",IF(G462=0,IF(I462=0,0,9.99),K462/G462),""),"")</f>
        <v>-1.366785053540575E-2</v>
      </c>
      <c r="M462" s="35"/>
      <c r="N462" s="33" t="str">
        <f>TRIM(CONCATENATE(Table1[[#This Row],[Intake]]," ",Table1[[#This Row],[Batch Number]]))</f>
        <v>S-1/OS 97</v>
      </c>
      <c r="O462" s="35" t="str">
        <f>IF(VLOOKUP(Table1[[#This Row],[Intake Batch Combo]],Sheet2!A:B,2,FALSE)="","",VLOOKUP(Table1[[#This Row],[Intake Batch Combo]],Sheet2!A:B,2,FALSE))</f>
        <v>One Source Diagnostics Buy 97.2</v>
      </c>
      <c r="P462" s="116" t="s">
        <v>2384</v>
      </c>
      <c r="Q462" s="116" t="e">
        <v>#N/A</v>
      </c>
      <c r="R462" s="28"/>
      <c r="S462" s="28"/>
      <c r="T462" s="28"/>
      <c r="U462" s="28"/>
      <c r="V462" s="25"/>
    </row>
    <row r="463" spans="1:22">
      <c r="A463" s="4" t="s">
        <v>1316</v>
      </c>
      <c r="B463" s="15">
        <v>154</v>
      </c>
      <c r="C463" s="15" t="s">
        <v>2337</v>
      </c>
      <c r="D463" s="30">
        <v>45359</v>
      </c>
      <c r="E463" s="10" t="s">
        <v>1</v>
      </c>
      <c r="F463" s="14">
        <v>1695</v>
      </c>
      <c r="G463" s="14">
        <v>477.48750000000001</v>
      </c>
      <c r="H463" s="30">
        <v>45673</v>
      </c>
      <c r="I463" s="118">
        <v>226.58519999999999</v>
      </c>
      <c r="J463" s="15">
        <f>IF(M463="",IF(AND(H463&lt;&gt; "",D463&lt;&gt;""),IF(H463&gt;=D463,H463-D463,0),""),"")</f>
        <v>314</v>
      </c>
      <c r="K463" s="20">
        <f>IF(M463="",IF(I463&lt;&gt;"",I463-G463,""),"")</f>
        <v>-250.90230000000003</v>
      </c>
      <c r="L463" s="25">
        <f>IF(M463="",IF(K463&lt;&gt;"",IF(G463=0,IF(I463=0,0,9.99),K463/G463),""),"")</f>
        <v>-0.52546359852352165</v>
      </c>
      <c r="N463" s="58" t="str">
        <f>TRIM(CONCATENATE(Table1[[#This Row],[Intake]]," ",Table1[[#This Row],[Batch Number]]))</f>
        <v>S-1/OS 154</v>
      </c>
      <c r="O463" s="3" t="str">
        <f>IF(VLOOKUP(Table1[[#This Row],[Intake Batch Combo]],Sheet2!A:B,2,FALSE)="","",VLOOKUP(Table1[[#This Row],[Intake Batch Combo]],Sheet2!A:B,2,FALSE))</f>
        <v>One Source Diagnostics Batch 154</v>
      </c>
      <c r="P463" s="115" t="s">
        <v>2379</v>
      </c>
      <c r="Q463" s="115" t="e">
        <v>#N/A</v>
      </c>
      <c r="R463" s="28"/>
      <c r="S463" s="28"/>
      <c r="T463" s="28"/>
      <c r="U463" s="28"/>
      <c r="V463" s="25"/>
    </row>
    <row r="464" spans="1:22">
      <c r="A464" s="4" t="s">
        <v>1312</v>
      </c>
      <c r="B464" s="15">
        <v>8</v>
      </c>
      <c r="C464" s="15" t="s">
        <v>1899</v>
      </c>
      <c r="D464" s="30">
        <v>45195</v>
      </c>
      <c r="E464" s="10" t="s">
        <v>0</v>
      </c>
      <c r="F464" s="14">
        <v>15810</v>
      </c>
      <c r="G464" s="14">
        <v>3552.5070000000005</v>
      </c>
      <c r="H464" s="30">
        <v>45673</v>
      </c>
      <c r="I464" s="118">
        <v>5142.2854941622873</v>
      </c>
      <c r="J464" s="15">
        <f>IF(M464="",IF(AND(H464&lt;&gt; "",D464&lt;&gt;""),IF(H464&gt;=D464,H464-D464,0),""),"")</f>
        <v>478</v>
      </c>
      <c r="K464" s="20">
        <f>IF(M464="",IF(I464&lt;&gt;"",I464-G464,""),"")</f>
        <v>1589.7784941622867</v>
      </c>
      <c r="L464" s="25">
        <f>IF(M464="",IF(K464&lt;&gt;"",IF(G464=0,IF(I464=0,0,9.99),K464/G464),""),"")</f>
        <v>0.44750889840957003</v>
      </c>
      <c r="N464" s="58" t="str">
        <f>TRIM(CONCATENATE(Table1[[#This Row],[Intake]]," ",Table1[[#This Row],[Batch Number]]))</f>
        <v>S-1/MF 8</v>
      </c>
      <c r="O464" s="3" t="str">
        <f>IF(VLOOKUP(Table1[[#This Row],[Intake Batch Combo]],Sheet2!A:B,2,FALSE)="","",VLOOKUP(Table1[[#This Row],[Intake Batch Combo]],Sheet2!A:B,2,FALSE))</f>
        <v>Michigan First Rehab Batch 08</v>
      </c>
      <c r="P464" s="115" t="s">
        <v>2380</v>
      </c>
      <c r="Q464" s="115" t="e">
        <v>#N/A</v>
      </c>
      <c r="R464" s="28"/>
      <c r="S464" s="28"/>
      <c r="T464" s="28"/>
      <c r="U464" s="28"/>
      <c r="V464" s="25"/>
    </row>
    <row r="465" spans="1:22">
      <c r="A465" s="4" t="s">
        <v>1316</v>
      </c>
      <c r="B465" s="15">
        <v>116</v>
      </c>
      <c r="C465" s="15" t="s">
        <v>1147</v>
      </c>
      <c r="D465" s="30">
        <v>44897</v>
      </c>
      <c r="E465" s="10" t="s">
        <v>1</v>
      </c>
      <c r="F465" s="14">
        <v>0</v>
      </c>
      <c r="G465" s="14">
        <v>0</v>
      </c>
      <c r="H465" s="30">
        <v>45672</v>
      </c>
      <c r="I465" s="118">
        <v>543.15</v>
      </c>
      <c r="J465" s="15">
        <f>IF(M465="",IF(AND(H465&lt;&gt; "",D465&lt;&gt;""),IF(H465&gt;=D465,H465-D465,0),""),"")</f>
        <v>775</v>
      </c>
      <c r="K465" s="20">
        <f>IF(M465="",IF(I465&lt;&gt;"",I465-G465,""),"")</f>
        <v>543.15</v>
      </c>
      <c r="L465" s="25">
        <f>IF(M465="",IF(K465&lt;&gt;"",IF(G465=0,IF(I465=0,0,9.99),K465/G465),""),"")</f>
        <v>9.99</v>
      </c>
      <c r="N465" s="58" t="str">
        <f>TRIM(CONCATENATE(Table1[[#This Row],[Intake]]," ",Table1[[#This Row],[Batch Number]]))</f>
        <v>S-1/OS 116</v>
      </c>
      <c r="O465" s="3" t="str">
        <f>IF(VLOOKUP(Table1[[#This Row],[Intake Batch Combo]],Sheet2!A:B,2,FALSE)="","",VLOOKUP(Table1[[#This Row],[Intake Batch Combo]],Sheet2!A:B,2,FALSE))</f>
        <v>One Source Diagnostics Buy 116</v>
      </c>
      <c r="P465" s="115" t="e">
        <v>#N/A</v>
      </c>
      <c r="Q465" s="115" t="e">
        <v>#N/A</v>
      </c>
      <c r="R465" s="28"/>
      <c r="S465" s="28"/>
      <c r="T465" s="28"/>
      <c r="U465" s="28"/>
      <c r="V465" s="25"/>
    </row>
    <row r="466" spans="1:22">
      <c r="A466" s="4" t="s">
        <v>384</v>
      </c>
      <c r="B466" s="15" t="s">
        <v>385</v>
      </c>
      <c r="C466" s="15">
        <v>1022600</v>
      </c>
      <c r="D466" s="30">
        <v>44579</v>
      </c>
      <c r="E466" s="10" t="s">
        <v>0</v>
      </c>
      <c r="F466" s="14">
        <v>0</v>
      </c>
      <c r="G466" s="14">
        <v>0</v>
      </c>
      <c r="H466" s="30">
        <v>45671</v>
      </c>
      <c r="I466" s="118">
        <v>514.5</v>
      </c>
      <c r="J466" s="15">
        <f>IF(M466="",IF(AND(H466&lt;&gt; "",D466&lt;&gt;""),IF(H466&gt;=D466,H466-D466,0),""),"")</f>
        <v>1092</v>
      </c>
      <c r="K466" s="20">
        <f>IF(M466="",IF(I466&lt;&gt;"",I466-G466,""),"")</f>
        <v>514.5</v>
      </c>
      <c r="L466" s="25">
        <f>IF(M466="",IF(K466&lt;&gt;"",IF(G466=0,IF(I466=0,0,9.99),K466/G466),""),"")</f>
        <v>9.99</v>
      </c>
      <c r="N466" s="58" t="str">
        <f>TRIM(CONCATENATE(Table1[[#This Row],[Intake]]," ",Table1[[#This Row],[Batch Number]]))</f>
        <v>S-1/TRC 33a</v>
      </c>
      <c r="O466" s="3" t="str">
        <f>IF(VLOOKUP(Table1[[#This Row],[Intake Batch Combo]],Sheet2!A:B,2,FALSE)="","",VLOOKUP(Table1[[#This Row],[Intake Batch Combo]],Sheet2!A:B,2,FALSE))</f>
        <v>Texas Regional Center Batch 33a</v>
      </c>
      <c r="P466" s="115" t="e">
        <v>#N/A</v>
      </c>
      <c r="Q466" s="115" t="e">
        <v>#N/A</v>
      </c>
      <c r="R466" s="28"/>
      <c r="S466" s="28"/>
      <c r="T466" s="28"/>
      <c r="U466" s="28"/>
      <c r="V466" s="25"/>
    </row>
    <row r="467" spans="1:22">
      <c r="A467" s="4" t="s">
        <v>1886</v>
      </c>
      <c r="B467" s="15">
        <v>5</v>
      </c>
      <c r="C467" s="15">
        <v>95816</v>
      </c>
      <c r="D467" s="30">
        <v>45195</v>
      </c>
      <c r="E467" s="10" t="s">
        <v>0</v>
      </c>
      <c r="F467" s="14">
        <v>4716</v>
      </c>
      <c r="G467" s="14">
        <v>1062.993111032655</v>
      </c>
      <c r="H467" s="30">
        <v>45670</v>
      </c>
      <c r="I467" s="118">
        <v>2195.2152834723106</v>
      </c>
      <c r="J467" s="15">
        <f>IF(M467="",IF(AND(H467&lt;&gt; "",D467&lt;&gt;""),IF(H467&gt;=D467,H467-D467,0),""),"")</f>
        <v>475</v>
      </c>
      <c r="K467" s="20">
        <f>IF(M467="",IF(I467&lt;&gt;"",I467-G467,""),"")</f>
        <v>1132.2221724396557</v>
      </c>
      <c r="L467" s="25">
        <f>IF(M467="",IF(K467&lt;&gt;"",IF(G467=0,IF(I467=0,0,9.99),K467/G467),""),"")</f>
        <v>1.0651265381576627</v>
      </c>
      <c r="N467" s="58" t="str">
        <f>TRIM(CONCATENATE(Table1[[#This Row],[Intake]]," ",Table1[[#This Row],[Batch Number]]))</f>
        <v>S-1/TI 5</v>
      </c>
      <c r="O467" s="3" t="str">
        <f>IF(VLOOKUP(Table1[[#This Row],[Intake Batch Combo]],Sheet2!A:B,2,FALSE)="","",VLOOKUP(Table1[[#This Row],[Intake Batch Combo]],Sheet2!A:B,2,FALSE))</f>
        <v>Texas Injury Group Batch 05</v>
      </c>
      <c r="P467" s="115" t="s">
        <v>2378</v>
      </c>
      <c r="Q467" s="115">
        <v>95816</v>
      </c>
      <c r="R467" s="28"/>
      <c r="S467" s="28"/>
      <c r="T467" s="28"/>
      <c r="U467" s="28"/>
      <c r="V467" s="25"/>
    </row>
    <row r="468" spans="1:22">
      <c r="A468" s="4" t="s">
        <v>1886</v>
      </c>
      <c r="B468" s="15">
        <v>5</v>
      </c>
      <c r="C468" s="15">
        <v>95957</v>
      </c>
      <c r="D468" s="30">
        <v>45195</v>
      </c>
      <c r="E468" s="10" t="s">
        <v>0</v>
      </c>
      <c r="F468" s="14">
        <v>3384</v>
      </c>
      <c r="G468" s="14">
        <v>762.75841555014927</v>
      </c>
      <c r="H468" s="30">
        <v>45670</v>
      </c>
      <c r="I468" s="118">
        <v>1575.1926461557034</v>
      </c>
      <c r="J468" s="15">
        <f>IF(M468="",IF(AND(H468&lt;&gt; "",D468&lt;&gt;""),IF(H468&gt;=D468,H468-D468,0),""),"")</f>
        <v>475</v>
      </c>
      <c r="K468" s="20">
        <f>IF(M468="",IF(I468&lt;&gt;"",I468-G468,""),"")</f>
        <v>812.43423060555415</v>
      </c>
      <c r="L468" s="25">
        <f>IF(M468="",IF(K468&lt;&gt;"",IF(G468=0,IF(I468=0,0,9.99),K468/G468),""),"")</f>
        <v>1.0651265381576625</v>
      </c>
      <c r="N468" s="58" t="str">
        <f>TRIM(CONCATENATE(Table1[[#This Row],[Intake]]," ",Table1[[#This Row],[Batch Number]]))</f>
        <v>S-1/TI 5</v>
      </c>
      <c r="O468" s="3" t="str">
        <f>IF(VLOOKUP(Table1[[#This Row],[Intake Batch Combo]],Sheet2!A:B,2,FALSE)="","",VLOOKUP(Table1[[#This Row],[Intake Batch Combo]],Sheet2!A:B,2,FALSE))</f>
        <v>Texas Injury Group Batch 05</v>
      </c>
      <c r="P468" s="115" t="s">
        <v>2378</v>
      </c>
      <c r="Q468" s="115">
        <v>95957</v>
      </c>
      <c r="R468" s="28"/>
      <c r="S468" s="28"/>
      <c r="T468" s="28"/>
      <c r="U468" s="28"/>
      <c r="V468" s="25"/>
    </row>
    <row r="469" spans="1:22">
      <c r="A469" s="4" t="s">
        <v>1886</v>
      </c>
      <c r="B469" s="15">
        <v>5</v>
      </c>
      <c r="C469" s="107">
        <v>99204</v>
      </c>
      <c r="D469" s="30">
        <v>45195</v>
      </c>
      <c r="E469" s="10" t="s">
        <v>0</v>
      </c>
      <c r="F469" s="14">
        <v>1334</v>
      </c>
      <c r="G469" s="14">
        <v>300.68549832857542</v>
      </c>
      <c r="H469" s="30">
        <v>45670</v>
      </c>
      <c r="I469" s="118">
        <v>620.95360223750254</v>
      </c>
      <c r="J469" s="15">
        <f>IF(M469="",IF(AND(H469&lt;&gt; "",D469&lt;&gt;""),IF(H469&gt;=D469,H469-D469,0),""),"")</f>
        <v>475</v>
      </c>
      <c r="K469" s="20">
        <f>IF(M469="",IF(I469&lt;&gt;"",I469-G469,""),"")</f>
        <v>320.26810390892712</v>
      </c>
      <c r="L469" s="25">
        <f>IF(M469="",IF(K469&lt;&gt;"",IF(G469=0,IF(I469=0,0,9.99),K469/G469),""),"")</f>
        <v>1.0651265381576625</v>
      </c>
      <c r="N469" s="58" t="str">
        <f>TRIM(CONCATENATE(Table1[[#This Row],[Intake]]," ",Table1[[#This Row],[Batch Number]]))</f>
        <v>S-1/TI 5</v>
      </c>
      <c r="O469" s="3" t="str">
        <f>IF(VLOOKUP(Table1[[#This Row],[Intake Batch Combo]],Sheet2!A:B,2,FALSE)="","",VLOOKUP(Table1[[#This Row],[Intake Batch Combo]],Sheet2!A:B,2,FALSE))</f>
        <v>Texas Injury Group Batch 05</v>
      </c>
      <c r="P469" s="115" t="s">
        <v>2378</v>
      </c>
      <c r="Q469" s="115">
        <v>99204</v>
      </c>
      <c r="R469" s="28"/>
      <c r="S469" s="28"/>
      <c r="T469" s="28"/>
      <c r="U469" s="28"/>
      <c r="V469" s="25"/>
    </row>
    <row r="470" spans="1:22">
      <c r="A470" s="4" t="s">
        <v>1886</v>
      </c>
      <c r="B470" s="15">
        <v>5</v>
      </c>
      <c r="C470" s="15">
        <v>99442</v>
      </c>
      <c r="D470" s="30">
        <v>45195</v>
      </c>
      <c r="E470" s="10" t="s">
        <v>0</v>
      </c>
      <c r="F470" s="14">
        <v>661.7</v>
      </c>
      <c r="G470" s="14">
        <v>149.14812162220267</v>
      </c>
      <c r="H470" s="30">
        <v>45670</v>
      </c>
      <c r="I470" s="118">
        <v>308.00974407837742</v>
      </c>
      <c r="J470" s="15">
        <f>IF(M470="",IF(AND(H470&lt;&gt; "",D470&lt;&gt;""),IF(H470&gt;=D470,H470-D470,0),""),"")</f>
        <v>475</v>
      </c>
      <c r="K470" s="20">
        <f>IF(M470="",IF(I470&lt;&gt;"",I470-G470,""),"")</f>
        <v>158.86162245617476</v>
      </c>
      <c r="L470" s="25">
        <f>IF(M470="",IF(K470&lt;&gt;"",IF(G470=0,IF(I470=0,0,9.99),K470/G470),""),"")</f>
        <v>1.0651265381576627</v>
      </c>
      <c r="N470" s="58" t="str">
        <f>TRIM(CONCATENATE(Table1[[#This Row],[Intake]]," ",Table1[[#This Row],[Batch Number]]))</f>
        <v>S-1/TI 5</v>
      </c>
      <c r="O470" s="3" t="str">
        <f>IF(VLOOKUP(Table1[[#This Row],[Intake Batch Combo]],Sheet2!A:B,2,FALSE)="","",VLOOKUP(Table1[[#This Row],[Intake Batch Combo]],Sheet2!A:B,2,FALSE))</f>
        <v>Texas Injury Group Batch 05</v>
      </c>
      <c r="P470" s="115" t="s">
        <v>2378</v>
      </c>
      <c r="Q470" s="115">
        <v>99442</v>
      </c>
      <c r="R470" s="28"/>
      <c r="S470" s="28"/>
      <c r="T470" s="28"/>
      <c r="U470" s="28"/>
      <c r="V470" s="25"/>
    </row>
    <row r="471" spans="1:22">
      <c r="A471" s="4" t="s">
        <v>1316</v>
      </c>
      <c r="B471" s="15">
        <v>154</v>
      </c>
      <c r="C471" s="15" t="s">
        <v>2200</v>
      </c>
      <c r="D471" s="30">
        <v>45359</v>
      </c>
      <c r="E471" s="10" t="s">
        <v>1</v>
      </c>
      <c r="F471" s="14">
        <v>1695</v>
      </c>
      <c r="G471" s="14">
        <v>375.57</v>
      </c>
      <c r="H471" s="30">
        <v>45665</v>
      </c>
      <c r="I471" s="120">
        <v>465</v>
      </c>
      <c r="J471" s="15">
        <f>IF(M471="",IF(AND(H471&lt;&gt; "",D471&lt;&gt;""),IF(H471&gt;=D471,H471-D471,0),""),"")</f>
        <v>306</v>
      </c>
      <c r="K471" s="20">
        <f>IF(M471="",IF(I471&lt;&gt;"",I471-G471,""),"")</f>
        <v>89.43</v>
      </c>
      <c r="L471" s="25">
        <f>IF(M471="",IF(K471&lt;&gt;"",IF(G471=0,IF(I471=0,0,9.99),K471/G471),""),"")</f>
        <v>0.23811806054796711</v>
      </c>
      <c r="N471" s="58" t="str">
        <f>TRIM(CONCATENATE(Table1[[#This Row],[Intake]]," ",Table1[[#This Row],[Batch Number]]))</f>
        <v>S-1/OS 154</v>
      </c>
      <c r="O471" s="3" t="str">
        <f>IF(VLOOKUP(Table1[[#This Row],[Intake Batch Combo]],Sheet2!A:B,2,FALSE)="","",VLOOKUP(Table1[[#This Row],[Intake Batch Combo]],Sheet2!A:B,2,FALSE))</f>
        <v>One Source Diagnostics Batch 154</v>
      </c>
      <c r="P471" s="115" t="s">
        <v>2379</v>
      </c>
      <c r="Q471" s="115" t="e">
        <v>#N/A</v>
      </c>
      <c r="R471" s="28"/>
      <c r="S471" s="28"/>
      <c r="T471" s="28"/>
      <c r="U471" s="28"/>
      <c r="V471" s="25"/>
    </row>
    <row r="472" spans="1:22">
      <c r="A472" s="4" t="s">
        <v>1316</v>
      </c>
      <c r="B472" s="15">
        <v>154</v>
      </c>
      <c r="C472" s="15" t="s">
        <v>2200</v>
      </c>
      <c r="D472" s="30">
        <v>45359</v>
      </c>
      <c r="E472" s="10" t="s">
        <v>1</v>
      </c>
      <c r="F472" s="14">
        <v>1695</v>
      </c>
      <c r="G472" s="14">
        <v>375.57</v>
      </c>
      <c r="H472" s="30">
        <v>45665</v>
      </c>
      <c r="I472" s="118">
        <v>465</v>
      </c>
      <c r="J472" s="15">
        <f>IF(M472="",IF(AND(H472&lt;&gt; "",D472&lt;&gt;""),IF(H472&gt;=D472,H472-D472,0),""),"")</f>
        <v>306</v>
      </c>
      <c r="K472" s="20">
        <f>IF(M472="",IF(I472&lt;&gt;"",I472-G472,""),"")</f>
        <v>89.43</v>
      </c>
      <c r="L472" s="25">
        <f>IF(M472="",IF(K472&lt;&gt;"",IF(G472=0,IF(I472=0,0,9.99),K472/G472),""),"")</f>
        <v>0.23811806054796711</v>
      </c>
      <c r="N472" s="58" t="str">
        <f>TRIM(CONCATENATE(Table1[[#This Row],[Intake]]," ",Table1[[#This Row],[Batch Number]]))</f>
        <v>S-1/OS 154</v>
      </c>
      <c r="O472" s="3" t="str">
        <f>IF(VLOOKUP(Table1[[#This Row],[Intake Batch Combo]],Sheet2!A:B,2,FALSE)="","",VLOOKUP(Table1[[#This Row],[Intake Batch Combo]],Sheet2!A:B,2,FALSE))</f>
        <v>One Source Diagnostics Batch 154</v>
      </c>
      <c r="P472" s="115" t="s">
        <v>2379</v>
      </c>
      <c r="Q472" s="115" t="e">
        <v>#N/A</v>
      </c>
      <c r="R472" s="28"/>
      <c r="S472" s="28"/>
      <c r="T472" s="28"/>
      <c r="U472" s="28"/>
      <c r="V472" s="25"/>
    </row>
    <row r="473" spans="1:22">
      <c r="A473" s="4" t="s">
        <v>1316</v>
      </c>
      <c r="B473" s="15">
        <v>154</v>
      </c>
      <c r="C473" s="15" t="s">
        <v>2200</v>
      </c>
      <c r="D473" s="30">
        <v>45359</v>
      </c>
      <c r="E473" s="10" t="s">
        <v>1</v>
      </c>
      <c r="F473" s="14">
        <v>1695</v>
      </c>
      <c r="G473" s="14">
        <v>375.57</v>
      </c>
      <c r="H473" s="30">
        <v>45665</v>
      </c>
      <c r="I473" s="118">
        <v>465</v>
      </c>
      <c r="J473" s="15">
        <f>IF(M473="",IF(AND(H473&lt;&gt; "",D473&lt;&gt;""),IF(H473&gt;=D473,H473-D473,0),""),"")</f>
        <v>306</v>
      </c>
      <c r="K473" s="20">
        <f>IF(M473="",IF(I473&lt;&gt;"",I473-G473,""),"")</f>
        <v>89.43</v>
      </c>
      <c r="L473" s="25">
        <f>IF(M473="",IF(K473&lt;&gt;"",IF(G473=0,IF(I473=0,0,9.99),K473/G473),""),"")</f>
        <v>0.23811806054796711</v>
      </c>
      <c r="N473" s="58" t="str">
        <f>TRIM(CONCATENATE(Table1[[#This Row],[Intake]]," ",Table1[[#This Row],[Batch Number]]))</f>
        <v>S-1/OS 154</v>
      </c>
      <c r="O473" s="3" t="str">
        <f>IF(VLOOKUP(Table1[[#This Row],[Intake Batch Combo]],Sheet2!A:B,2,FALSE)="","",VLOOKUP(Table1[[#This Row],[Intake Batch Combo]],Sheet2!A:B,2,FALSE))</f>
        <v>One Source Diagnostics Batch 154</v>
      </c>
      <c r="P473" s="115" t="s">
        <v>2379</v>
      </c>
      <c r="Q473" s="115" t="e">
        <v>#N/A</v>
      </c>
      <c r="R473" s="28"/>
      <c r="S473" s="28"/>
      <c r="T473" s="28"/>
      <c r="U473" s="28"/>
      <c r="V473" s="25"/>
    </row>
    <row r="474" spans="1:22">
      <c r="A474" s="4" t="s">
        <v>1316</v>
      </c>
      <c r="B474" s="15">
        <v>154</v>
      </c>
      <c r="C474" s="15" t="s">
        <v>2200</v>
      </c>
      <c r="D474" s="30">
        <v>45359</v>
      </c>
      <c r="E474" s="10" t="s">
        <v>1</v>
      </c>
      <c r="F474" s="14">
        <v>1695</v>
      </c>
      <c r="G474" s="14">
        <v>375.57</v>
      </c>
      <c r="H474" s="30">
        <v>45665</v>
      </c>
      <c r="I474" s="118">
        <v>465</v>
      </c>
      <c r="J474" s="15">
        <f>IF(M474="",IF(AND(H474&lt;&gt; "",D474&lt;&gt;""),IF(H474&gt;=D474,H474-D474,0),""),"")</f>
        <v>306</v>
      </c>
      <c r="K474" s="20">
        <f>IF(M474="",IF(I474&lt;&gt;"",I474-G474,""),"")</f>
        <v>89.43</v>
      </c>
      <c r="L474" s="25">
        <f>IF(M474="",IF(K474&lt;&gt;"",IF(G474=0,IF(I474=0,0,9.99),K474/G474),""),"")</f>
        <v>0.23811806054796711</v>
      </c>
      <c r="N474" s="58" t="str">
        <f>TRIM(CONCATENATE(Table1[[#This Row],[Intake]]," ",Table1[[#This Row],[Batch Number]]))</f>
        <v>S-1/OS 154</v>
      </c>
      <c r="O474" s="3" t="str">
        <f>IF(VLOOKUP(Table1[[#This Row],[Intake Batch Combo]],Sheet2!A:B,2,FALSE)="","",VLOOKUP(Table1[[#This Row],[Intake Batch Combo]],Sheet2!A:B,2,FALSE))</f>
        <v>One Source Diagnostics Batch 154</v>
      </c>
      <c r="P474" s="115" t="s">
        <v>2379</v>
      </c>
      <c r="Q474" s="115" t="e">
        <v>#N/A</v>
      </c>
      <c r="R474" s="28"/>
      <c r="S474" s="28"/>
      <c r="T474" s="28"/>
      <c r="U474" s="28"/>
      <c r="V474" s="25"/>
    </row>
    <row r="475" spans="1:22">
      <c r="A475" s="4" t="s">
        <v>1316</v>
      </c>
      <c r="B475" s="15">
        <v>154</v>
      </c>
      <c r="C475" s="15" t="s">
        <v>2286</v>
      </c>
      <c r="D475" s="30">
        <v>45359</v>
      </c>
      <c r="E475" s="10" t="s">
        <v>1</v>
      </c>
      <c r="F475" s="14">
        <v>1695</v>
      </c>
      <c r="G475" s="14">
        <v>375.57</v>
      </c>
      <c r="H475" s="30">
        <v>45665</v>
      </c>
      <c r="I475" s="118">
        <v>511.5</v>
      </c>
      <c r="J475" s="15">
        <f>IF(M475="",IF(AND(H475&lt;&gt; "",D475&lt;&gt;""),IF(H475&gt;=D475,H475-D475,0),""),"")</f>
        <v>306</v>
      </c>
      <c r="K475" s="20">
        <f>IF(M475="",IF(I475&lt;&gt;"",I475-G475,""),"")</f>
        <v>135.93</v>
      </c>
      <c r="L475" s="25">
        <f>IF(M475="",IF(K475&lt;&gt;"",IF(G475=0,IF(I475=0,0,9.99),K475/G475),""),"")</f>
        <v>0.36192986660276383</v>
      </c>
      <c r="N475" s="58" t="str">
        <f>TRIM(CONCATENATE(Table1[[#This Row],[Intake]]," ",Table1[[#This Row],[Batch Number]]))</f>
        <v>S-1/OS 154</v>
      </c>
      <c r="O475" s="3" t="str">
        <f>IF(VLOOKUP(Table1[[#This Row],[Intake Batch Combo]],Sheet2!A:B,2,FALSE)="","",VLOOKUP(Table1[[#This Row],[Intake Batch Combo]],Sheet2!A:B,2,FALSE))</f>
        <v>One Source Diagnostics Batch 154</v>
      </c>
      <c r="P475" s="115" t="s">
        <v>2379</v>
      </c>
      <c r="Q475" s="115" t="e">
        <v>#N/A</v>
      </c>
      <c r="R475" s="28"/>
      <c r="S475" s="28"/>
      <c r="T475" s="28"/>
      <c r="U475" s="28"/>
      <c r="V475" s="25"/>
    </row>
    <row r="476" spans="1:22">
      <c r="A476" s="4" t="s">
        <v>1316</v>
      </c>
      <c r="B476" s="15">
        <v>154</v>
      </c>
      <c r="C476" s="15" t="s">
        <v>2286</v>
      </c>
      <c r="D476" s="30">
        <v>45359</v>
      </c>
      <c r="E476" s="10" t="s">
        <v>1</v>
      </c>
      <c r="F476" s="14">
        <v>1695</v>
      </c>
      <c r="G476" s="14">
        <v>375.57</v>
      </c>
      <c r="H476" s="30">
        <v>45665</v>
      </c>
      <c r="I476" s="118">
        <v>511.5</v>
      </c>
      <c r="J476" s="15">
        <f>IF(M476="",IF(AND(H476&lt;&gt; "",D476&lt;&gt;""),IF(H476&gt;=D476,H476-D476,0),""),"")</f>
        <v>306</v>
      </c>
      <c r="K476" s="20">
        <f>IF(M476="",IF(I476&lt;&gt;"",I476-G476,""),"")</f>
        <v>135.93</v>
      </c>
      <c r="L476" s="25">
        <f>IF(M476="",IF(K476&lt;&gt;"",IF(G476=0,IF(I476=0,0,9.99),K476/G476),""),"")</f>
        <v>0.36192986660276383</v>
      </c>
      <c r="N476" s="58" t="str">
        <f>TRIM(CONCATENATE(Table1[[#This Row],[Intake]]," ",Table1[[#This Row],[Batch Number]]))</f>
        <v>S-1/OS 154</v>
      </c>
      <c r="O476" s="3" t="str">
        <f>IF(VLOOKUP(Table1[[#This Row],[Intake Batch Combo]],Sheet2!A:B,2,FALSE)="","",VLOOKUP(Table1[[#This Row],[Intake Batch Combo]],Sheet2!A:B,2,FALSE))</f>
        <v>One Source Diagnostics Batch 154</v>
      </c>
      <c r="P476" s="115" t="s">
        <v>2379</v>
      </c>
      <c r="Q476" s="115" t="e">
        <v>#N/A</v>
      </c>
      <c r="R476" s="28"/>
      <c r="S476" s="28"/>
      <c r="T476" s="28"/>
      <c r="U476" s="28"/>
      <c r="V476" s="25"/>
    </row>
    <row r="477" spans="1:22">
      <c r="A477" s="4" t="s">
        <v>1316</v>
      </c>
      <c r="B477" s="15">
        <v>154</v>
      </c>
      <c r="C477" s="15" t="s">
        <v>1956</v>
      </c>
      <c r="D477" s="30">
        <v>45359</v>
      </c>
      <c r="E477" s="10" t="s">
        <v>1</v>
      </c>
      <c r="F477" s="14">
        <v>1695</v>
      </c>
      <c r="G477" s="14">
        <v>375.57</v>
      </c>
      <c r="H477" s="30">
        <v>45659</v>
      </c>
      <c r="I477" s="118">
        <v>651</v>
      </c>
      <c r="J477" s="15">
        <f>IF(M477="",IF(AND(H477&lt;&gt; "",D477&lt;&gt;""),IF(H477&gt;=D477,H477-D477,0),""),"")</f>
        <v>300</v>
      </c>
      <c r="K477" s="20">
        <f>IF(M477="",IF(I477&lt;&gt;"",I477-G477,""),"")</f>
        <v>275.43</v>
      </c>
      <c r="L477" s="25">
        <f>IF(M477="",IF(K477&lt;&gt;"",IF(G477=0,IF(I477=0,0,9.99),K477/G477),""),"")</f>
        <v>0.7333652847671539</v>
      </c>
      <c r="N477" s="58" t="str">
        <f>TRIM(CONCATENATE(Table1[[#This Row],[Intake]]," ",Table1[[#This Row],[Batch Number]]))</f>
        <v>S-1/OS 154</v>
      </c>
      <c r="O477" s="3" t="str">
        <f>IF(VLOOKUP(Table1[[#This Row],[Intake Batch Combo]],Sheet2!A:B,2,FALSE)="","",VLOOKUP(Table1[[#This Row],[Intake Batch Combo]],Sheet2!A:B,2,FALSE))</f>
        <v>One Source Diagnostics Batch 154</v>
      </c>
      <c r="P477" s="115" t="s">
        <v>2379</v>
      </c>
      <c r="Q477" s="115" t="e">
        <v>#N/A</v>
      </c>
      <c r="R477" s="28"/>
      <c r="S477" s="28"/>
      <c r="T477" s="28"/>
      <c r="U477" s="28"/>
      <c r="V477" s="25"/>
    </row>
    <row r="478" spans="1:22">
      <c r="A478" s="4" t="s">
        <v>1316</v>
      </c>
      <c r="B478" s="15">
        <v>154</v>
      </c>
      <c r="C478" s="15" t="s">
        <v>1956</v>
      </c>
      <c r="D478" s="30">
        <v>45359</v>
      </c>
      <c r="E478" s="10" t="s">
        <v>1</v>
      </c>
      <c r="F478" s="14">
        <v>1695</v>
      </c>
      <c r="G478" s="14">
        <v>375.57</v>
      </c>
      <c r="H478" s="30">
        <v>45659</v>
      </c>
      <c r="I478" s="118">
        <v>651</v>
      </c>
      <c r="J478" s="15">
        <f>IF(M478="",IF(AND(H478&lt;&gt; "",D478&lt;&gt;""),IF(H478&gt;=D478,H478-D478,0),""),"")</f>
        <v>300</v>
      </c>
      <c r="K478" s="20">
        <f>IF(M478="",IF(I478&lt;&gt;"",I478-G478,""),"")</f>
        <v>275.43</v>
      </c>
      <c r="L478" s="25">
        <f>IF(M478="",IF(K478&lt;&gt;"",IF(G478=0,IF(I478=0,0,9.99),K478/G478),""),"")</f>
        <v>0.7333652847671539</v>
      </c>
      <c r="N478" s="58" t="str">
        <f>TRIM(CONCATENATE(Table1[[#This Row],[Intake]]," ",Table1[[#This Row],[Batch Number]]))</f>
        <v>S-1/OS 154</v>
      </c>
      <c r="O478" s="3" t="str">
        <f>IF(VLOOKUP(Table1[[#This Row],[Intake Batch Combo]],Sheet2!A:B,2,FALSE)="","",VLOOKUP(Table1[[#This Row],[Intake Batch Combo]],Sheet2!A:B,2,FALSE))</f>
        <v>One Source Diagnostics Batch 154</v>
      </c>
      <c r="P478" s="115" t="s">
        <v>2379</v>
      </c>
      <c r="Q478" s="115" t="e">
        <v>#N/A</v>
      </c>
      <c r="R478" s="28"/>
      <c r="S478" s="28"/>
      <c r="T478" s="28"/>
      <c r="U478" s="28"/>
      <c r="V478" s="25"/>
    </row>
    <row r="479" spans="1:22">
      <c r="A479" s="4" t="s">
        <v>1316</v>
      </c>
      <c r="B479" s="15">
        <v>154</v>
      </c>
      <c r="C479" s="15" t="s">
        <v>2023</v>
      </c>
      <c r="D479" s="30">
        <v>45359</v>
      </c>
      <c r="E479" s="10" t="s">
        <v>1</v>
      </c>
      <c r="F479" s="14">
        <v>1695</v>
      </c>
      <c r="G479" s="14">
        <v>375.57</v>
      </c>
      <c r="H479" s="30">
        <v>45659</v>
      </c>
      <c r="I479" s="118">
        <v>511.5</v>
      </c>
      <c r="J479" s="15">
        <f>IF(M479="",IF(AND(H479&lt;&gt; "",D479&lt;&gt;""),IF(H479&gt;=D479,H479-D479,0),""),"")</f>
        <v>300</v>
      </c>
      <c r="K479" s="20">
        <f>IF(M479="",IF(I479&lt;&gt;"",I479-G479,""),"")</f>
        <v>135.93</v>
      </c>
      <c r="L479" s="25">
        <f>IF(M479="",IF(K479&lt;&gt;"",IF(G479=0,IF(I479=0,0,9.99),K479/G479),""),"")</f>
        <v>0.36192986660276383</v>
      </c>
      <c r="N479" s="58" t="str">
        <f>TRIM(CONCATENATE(Table1[[#This Row],[Intake]]," ",Table1[[#This Row],[Batch Number]]))</f>
        <v>S-1/OS 154</v>
      </c>
      <c r="O479" s="3" t="str">
        <f>IF(VLOOKUP(Table1[[#This Row],[Intake Batch Combo]],Sheet2!A:B,2,FALSE)="","",VLOOKUP(Table1[[#This Row],[Intake Batch Combo]],Sheet2!A:B,2,FALSE))</f>
        <v>One Source Diagnostics Batch 154</v>
      </c>
      <c r="P479" s="115" t="s">
        <v>2379</v>
      </c>
      <c r="Q479" s="115" t="e">
        <v>#N/A</v>
      </c>
      <c r="R479" s="28"/>
      <c r="S479" s="28"/>
      <c r="T479" s="28"/>
      <c r="U479" s="28"/>
      <c r="V479" s="25"/>
    </row>
    <row r="480" spans="1:22">
      <c r="A480" s="4" t="s">
        <v>1312</v>
      </c>
      <c r="B480" s="15">
        <v>3</v>
      </c>
      <c r="C480" s="15"/>
      <c r="D480" s="30">
        <v>44971</v>
      </c>
      <c r="E480" s="10" t="s">
        <v>0</v>
      </c>
      <c r="F480" s="14">
        <v>0</v>
      </c>
      <c r="G480" s="14">
        <v>0</v>
      </c>
      <c r="H480" s="30">
        <v>45657</v>
      </c>
      <c r="I480" s="118">
        <v>15000</v>
      </c>
      <c r="J480" s="15">
        <f>IF(M480="",IF(AND(H480&lt;&gt; "",D480&lt;&gt;""),IF(H480&gt;=D480,H480-D480,0),""),"")</f>
        <v>686</v>
      </c>
      <c r="K480" s="20">
        <f>IF(M480="",IF(I480&lt;&gt;"",I480-G480,""),"")</f>
        <v>15000</v>
      </c>
      <c r="L480" s="25">
        <f>IF(M480="",IF(K480&lt;&gt;"",IF(G480=0,IF(I480=0,0,9.99),K480/G480),""),"")</f>
        <v>9.99</v>
      </c>
      <c r="N480" s="58" t="str">
        <f>TRIM(CONCATENATE(Table1[[#This Row],[Intake]]," ",Table1[[#This Row],[Batch Number]]))</f>
        <v>S-1/MF 3</v>
      </c>
      <c r="O480" s="3" t="str">
        <f>IF(VLOOKUP(Table1[[#This Row],[Intake Batch Combo]],Sheet2!A:B,2,FALSE)="","",VLOOKUP(Table1[[#This Row],[Intake Batch Combo]],Sheet2!A:B,2,FALSE))</f>
        <v>Michigan First Rehab Batch 03</v>
      </c>
      <c r="P480" s="115" t="e">
        <v>#N/A</v>
      </c>
      <c r="Q480" s="115" t="e">
        <v>#N/A</v>
      </c>
      <c r="R480" s="28"/>
      <c r="S480" s="28"/>
      <c r="T480" s="28"/>
      <c r="U480" s="28"/>
      <c r="V480" s="25"/>
    </row>
    <row r="481" spans="1:22">
      <c r="A481" s="4" t="s">
        <v>1312</v>
      </c>
      <c r="B481" s="15">
        <v>3</v>
      </c>
      <c r="C481" s="15"/>
      <c r="D481" s="30">
        <v>44971</v>
      </c>
      <c r="E481" s="10" t="s">
        <v>0</v>
      </c>
      <c r="F481" s="14">
        <v>0</v>
      </c>
      <c r="G481" s="14">
        <v>0</v>
      </c>
      <c r="H481" s="30">
        <v>45656</v>
      </c>
      <c r="I481" s="118">
        <v>285</v>
      </c>
      <c r="J481" s="15">
        <f>IF(M481="",IF(AND(H481&lt;&gt; "",D481&lt;&gt;""),IF(H481&gt;=D481,H481-D481,0),""),"")</f>
        <v>685</v>
      </c>
      <c r="K481" s="20">
        <f>IF(M481="",IF(I481&lt;&gt;"",I481-G481,""),"")</f>
        <v>285</v>
      </c>
      <c r="L481" s="25">
        <f>IF(M481="",IF(K481&lt;&gt;"",IF(G481=0,IF(I481=0,0,9.99),K481/G481),""),"")</f>
        <v>9.99</v>
      </c>
      <c r="N481" s="58" t="str">
        <f>TRIM(CONCATENATE(Table1[[#This Row],[Intake]]," ",Table1[[#This Row],[Batch Number]]))</f>
        <v>S-1/MF 3</v>
      </c>
      <c r="O481" s="111" t="str">
        <f>IF(VLOOKUP(Table1[[#This Row],[Intake Batch Combo]],Sheet2!A:B,2,FALSE)="","",VLOOKUP(Table1[[#This Row],[Intake Batch Combo]],Sheet2!A:B,2,FALSE))</f>
        <v>Michigan First Rehab Batch 03</v>
      </c>
      <c r="P481" s="115" t="e">
        <v>#N/A</v>
      </c>
      <c r="Q481" s="115" t="e">
        <v>#N/A</v>
      </c>
      <c r="R481" s="28"/>
      <c r="S481" s="28"/>
      <c r="T481" s="28"/>
      <c r="U481" s="28"/>
      <c r="V481" s="25"/>
    </row>
    <row r="482" spans="1:22">
      <c r="A482" s="4" t="s">
        <v>1312</v>
      </c>
      <c r="B482" s="15">
        <v>3</v>
      </c>
      <c r="C482" s="15"/>
      <c r="D482" s="30">
        <v>44971</v>
      </c>
      <c r="E482" s="10" t="s">
        <v>0</v>
      </c>
      <c r="F482" s="14">
        <v>0</v>
      </c>
      <c r="G482" s="14">
        <v>0</v>
      </c>
      <c r="H482" s="30">
        <v>45656</v>
      </c>
      <c r="I482" s="118">
        <v>2700</v>
      </c>
      <c r="J482" s="15">
        <f>IF(M482="",IF(AND(H482&lt;&gt; "",D482&lt;&gt;""),IF(H482&gt;=D482,H482-D482,0),""),"")</f>
        <v>685</v>
      </c>
      <c r="K482" s="20">
        <f>IF(M482="",IF(I482&lt;&gt;"",I482-G482,""),"")</f>
        <v>2700</v>
      </c>
      <c r="L482" s="25">
        <f>IF(M482="",IF(K482&lt;&gt;"",IF(G482=0,IF(I482=0,0,9.99),K482/G482),""),"")</f>
        <v>9.99</v>
      </c>
      <c r="M482" s="111"/>
      <c r="N482" s="58" t="str">
        <f>TRIM(CONCATENATE(Table1[[#This Row],[Intake]]," ",Table1[[#This Row],[Batch Number]]))</f>
        <v>S-1/MF 3</v>
      </c>
      <c r="O482" s="111" t="str">
        <f>IF(VLOOKUP(Table1[[#This Row],[Intake Batch Combo]],Sheet2!A:B,2,FALSE)="","",VLOOKUP(Table1[[#This Row],[Intake Batch Combo]],Sheet2!A:B,2,FALSE))</f>
        <v>Michigan First Rehab Batch 03</v>
      </c>
      <c r="P482" s="115" t="e">
        <v>#N/A</v>
      </c>
      <c r="Q482" s="115" t="e">
        <v>#N/A</v>
      </c>
      <c r="R482" s="28"/>
      <c r="S482" s="28"/>
      <c r="T482" s="28"/>
      <c r="U482" s="28"/>
      <c r="V482" s="25"/>
    </row>
    <row r="483" spans="1:22">
      <c r="A483" s="4" t="s">
        <v>2395</v>
      </c>
      <c r="B483" s="15">
        <v>15.2</v>
      </c>
      <c r="C483" s="15"/>
      <c r="D483" s="30">
        <v>45021</v>
      </c>
      <c r="E483" s="10" t="s">
        <v>1</v>
      </c>
      <c r="F483" s="14">
        <v>2300</v>
      </c>
      <c r="G483" s="14">
        <v>432.04350000000113</v>
      </c>
      <c r="H483" s="30">
        <v>45656</v>
      </c>
      <c r="I483" s="118">
        <v>950</v>
      </c>
      <c r="J483" s="15">
        <f>IF(M483="",IF(AND(H483&lt;&gt; "",D483&lt;&gt;""),IF(H483&gt;=D483,H483-D483,0),""),"")</f>
        <v>635</v>
      </c>
      <c r="K483" s="20">
        <f>IF(M483="",IF(I483&lt;&gt;"",I483-G483,""),"")</f>
        <v>517.95649999999887</v>
      </c>
      <c r="L483" s="25">
        <f>IF(M483="",IF(K483&lt;&gt;"",IF(G483=0,IF(I483=0,0,9.99),K483/G483),""),"")</f>
        <v>1.1988526618268704</v>
      </c>
      <c r="M483" s="111"/>
      <c r="N483" s="58" t="str">
        <f>TRIM(CONCATENATE(Table1[[#This Row],[Intake]]," ",Table1[[#This Row],[Batch Number]]))</f>
        <v>S-1/SCI 15.2</v>
      </c>
      <c r="O483" s="111" t="str">
        <f>IF(VLOOKUP(Table1[[#This Row],[Intake Batch Combo]],Sheet2!A:B,2,FALSE)="","",VLOOKUP(Table1[[#This Row],[Intake Batch Combo]],Sheet2!A:B,2,FALSE))</f>
        <v>SoCal Imaging Batch 15.2</v>
      </c>
      <c r="P483" s="115" t="e">
        <v>#N/A</v>
      </c>
      <c r="Q483" s="115" t="e">
        <v>#N/A</v>
      </c>
      <c r="R483" s="28"/>
      <c r="S483" s="28"/>
      <c r="T483" s="28"/>
      <c r="U483" s="28"/>
      <c r="V483" s="25"/>
    </row>
    <row r="484" spans="1:22">
      <c r="A484" s="4" t="s">
        <v>2395</v>
      </c>
      <c r="B484" s="15">
        <v>15.2</v>
      </c>
      <c r="C484" s="15"/>
      <c r="D484" s="30">
        <v>45021</v>
      </c>
      <c r="E484" s="10" t="s">
        <v>1</v>
      </c>
      <c r="F484" s="14">
        <v>2300</v>
      </c>
      <c r="G484" s="14">
        <v>432.04350000000113</v>
      </c>
      <c r="H484" s="30">
        <v>45656</v>
      </c>
      <c r="I484" s="118">
        <v>950</v>
      </c>
      <c r="J484" s="15">
        <f>IF(M484="",IF(AND(H484&lt;&gt; "",D484&lt;&gt;""),IF(H484&gt;=D484,H484-D484,0),""),"")</f>
        <v>635</v>
      </c>
      <c r="K484" s="20">
        <f>IF(M484="",IF(I484&lt;&gt;"",I484-G484,""),"")</f>
        <v>517.95649999999887</v>
      </c>
      <c r="L484" s="25">
        <f>IF(M484="",IF(K484&lt;&gt;"",IF(G484=0,IF(I484=0,0,9.99),K484/G484),""),"")</f>
        <v>1.1988526618268704</v>
      </c>
      <c r="N484" s="58" t="str">
        <f>TRIM(CONCATENATE(Table1[[#This Row],[Intake]]," ",Table1[[#This Row],[Batch Number]]))</f>
        <v>S-1/SCI 15.2</v>
      </c>
      <c r="O484" s="3" t="str">
        <f>IF(VLOOKUP(Table1[[#This Row],[Intake Batch Combo]],Sheet2!A:B,2,FALSE)="","",VLOOKUP(Table1[[#This Row],[Intake Batch Combo]],Sheet2!A:B,2,FALSE))</f>
        <v>SoCal Imaging Batch 15.2</v>
      </c>
      <c r="P484" s="115" t="e">
        <v>#N/A</v>
      </c>
      <c r="Q484" s="115" t="e">
        <v>#N/A</v>
      </c>
      <c r="R484" s="28"/>
      <c r="S484" s="28"/>
      <c r="T484" s="28"/>
      <c r="U484" s="28"/>
      <c r="V484" s="25"/>
    </row>
    <row r="485" spans="1:22">
      <c r="A485" s="4" t="s">
        <v>2395</v>
      </c>
      <c r="B485" s="15">
        <v>15.2</v>
      </c>
      <c r="C485" s="15"/>
      <c r="D485" s="30">
        <v>45021</v>
      </c>
      <c r="E485" s="10" t="s">
        <v>1</v>
      </c>
      <c r="F485" s="14">
        <v>2300</v>
      </c>
      <c r="G485" s="14">
        <v>432.04350000000113</v>
      </c>
      <c r="H485" s="30">
        <v>45656</v>
      </c>
      <c r="I485" s="118">
        <v>950</v>
      </c>
      <c r="J485" s="15">
        <f>IF(M485="",IF(AND(H485&lt;&gt; "",D485&lt;&gt;""),IF(H485&gt;=D485,H485-D485,0),""),"")</f>
        <v>635</v>
      </c>
      <c r="K485" s="20">
        <f>IF(M485="",IF(I485&lt;&gt;"",I485-G485,""),"")</f>
        <v>517.95649999999887</v>
      </c>
      <c r="L485" s="25">
        <f>IF(M485="",IF(K485&lt;&gt;"",IF(G485=0,IF(I485=0,0,9.99),K485/G485),""),"")</f>
        <v>1.1988526618268704</v>
      </c>
      <c r="N485" s="58" t="str">
        <f>TRIM(CONCATENATE(Table1[[#This Row],[Intake]]," ",Table1[[#This Row],[Batch Number]]))</f>
        <v>S-1/SCI 15.2</v>
      </c>
      <c r="O485" s="3" t="str">
        <f>IF(VLOOKUP(Table1[[#This Row],[Intake Batch Combo]],Sheet2!A:B,2,FALSE)="","",VLOOKUP(Table1[[#This Row],[Intake Batch Combo]],Sheet2!A:B,2,FALSE))</f>
        <v>SoCal Imaging Batch 15.2</v>
      </c>
      <c r="P485" s="115" t="e">
        <v>#N/A</v>
      </c>
      <c r="Q485" s="115" t="e">
        <v>#N/A</v>
      </c>
      <c r="R485" s="28"/>
      <c r="S485" s="28"/>
      <c r="T485" s="28"/>
      <c r="U485" s="28"/>
      <c r="V485" s="25"/>
    </row>
    <row r="486" spans="1:22">
      <c r="A486" s="4" t="s">
        <v>2395</v>
      </c>
      <c r="B486" s="15">
        <v>15.2</v>
      </c>
      <c r="C486" s="15"/>
      <c r="D486" s="30">
        <v>45021</v>
      </c>
      <c r="E486" s="10" t="s">
        <v>1</v>
      </c>
      <c r="F486" s="14">
        <v>2300</v>
      </c>
      <c r="G486" s="14">
        <v>432.04350000000113</v>
      </c>
      <c r="H486" s="30">
        <v>45656</v>
      </c>
      <c r="I486" s="118">
        <v>1187.5</v>
      </c>
      <c r="J486" s="15">
        <f>IF(M486="",IF(AND(H486&lt;&gt; "",D486&lt;&gt;""),IF(H486&gt;=D486,H486-D486,0),""),"")</f>
        <v>635</v>
      </c>
      <c r="K486" s="20">
        <f>IF(M486="",IF(I486&lt;&gt;"",I486-G486,""),"")</f>
        <v>755.45649999999887</v>
      </c>
      <c r="L486" s="25">
        <f>IF(M486="",IF(K486&lt;&gt;"",IF(G486=0,IF(I486=0,0,9.99),K486/G486),""),"")</f>
        <v>1.748565827283588</v>
      </c>
      <c r="N486" s="58" t="str">
        <f>TRIM(CONCATENATE(Table1[[#This Row],[Intake]]," ",Table1[[#This Row],[Batch Number]]))</f>
        <v>S-1/SCI 15.2</v>
      </c>
      <c r="O486" s="3" t="str">
        <f>IF(VLOOKUP(Table1[[#This Row],[Intake Batch Combo]],Sheet2!A:B,2,FALSE)="","",VLOOKUP(Table1[[#This Row],[Intake Batch Combo]],Sheet2!A:B,2,FALSE))</f>
        <v>SoCal Imaging Batch 15.2</v>
      </c>
      <c r="P486" s="115" t="e">
        <v>#N/A</v>
      </c>
      <c r="Q486" s="115" t="e">
        <v>#N/A</v>
      </c>
      <c r="R486" s="28"/>
      <c r="S486" s="28"/>
      <c r="T486" s="28"/>
      <c r="U486" s="28"/>
      <c r="V486" s="25"/>
    </row>
    <row r="487" spans="1:22">
      <c r="A487" s="4" t="s">
        <v>2395</v>
      </c>
      <c r="B487" s="15">
        <v>15.2</v>
      </c>
      <c r="C487" s="15"/>
      <c r="D487" s="30">
        <v>45021</v>
      </c>
      <c r="E487" s="10" t="s">
        <v>1</v>
      </c>
      <c r="F487" s="14">
        <v>2300</v>
      </c>
      <c r="G487" s="14">
        <v>432.04350000000113</v>
      </c>
      <c r="H487" s="30">
        <v>45656</v>
      </c>
      <c r="I487" s="118">
        <v>1187.5</v>
      </c>
      <c r="J487" s="15">
        <f>IF(M487="",IF(AND(H487&lt;&gt; "",D487&lt;&gt;""),IF(H487&gt;=D487,H487-D487,0),""),"")</f>
        <v>635</v>
      </c>
      <c r="K487" s="20">
        <f>IF(M487="",IF(I487&lt;&gt;"",I487-G487,""),"")</f>
        <v>755.45649999999887</v>
      </c>
      <c r="L487" s="25">
        <f>IF(M487="",IF(K487&lt;&gt;"",IF(G487=0,IF(I487=0,0,9.99),K487/G487),""),"")</f>
        <v>1.748565827283588</v>
      </c>
      <c r="N487" s="58" t="str">
        <f>TRIM(CONCATENATE(Table1[[#This Row],[Intake]]," ",Table1[[#This Row],[Batch Number]]))</f>
        <v>S-1/SCI 15.2</v>
      </c>
      <c r="O487" s="3" t="str">
        <f>IF(VLOOKUP(Table1[[#This Row],[Intake Batch Combo]],Sheet2!A:B,2,FALSE)="","",VLOOKUP(Table1[[#This Row],[Intake Batch Combo]],Sheet2!A:B,2,FALSE))</f>
        <v>SoCal Imaging Batch 15.2</v>
      </c>
      <c r="P487" s="115" t="e">
        <v>#N/A</v>
      </c>
      <c r="Q487" s="115" t="e">
        <v>#N/A</v>
      </c>
      <c r="R487" s="28"/>
      <c r="S487" s="28"/>
      <c r="T487" s="28"/>
      <c r="U487" s="28"/>
      <c r="V487" s="25"/>
    </row>
    <row r="488" spans="1:22">
      <c r="A488" s="4" t="s">
        <v>1312</v>
      </c>
      <c r="B488" s="15">
        <v>8</v>
      </c>
      <c r="C488" s="15">
        <v>220534024</v>
      </c>
      <c r="D488" s="30">
        <v>45195</v>
      </c>
      <c r="E488" s="10" t="s">
        <v>0</v>
      </c>
      <c r="F488" s="14">
        <v>59300</v>
      </c>
      <c r="G488" s="14">
        <v>13324.710000000003</v>
      </c>
      <c r="H488" s="30">
        <v>45656</v>
      </c>
      <c r="I488" s="118">
        <v>19155.190232706736</v>
      </c>
      <c r="J488" s="15">
        <f>IF(M488="",IF(AND(H488&lt;&gt; "",D488&lt;&gt;""),IF(H488&gt;=D488,H488-D488,0),""),"")</f>
        <v>461</v>
      </c>
      <c r="K488" s="20">
        <f>IF(M488="",IF(I488&lt;&gt;"",I488-G488,""),"")</f>
        <v>5830.4802327067337</v>
      </c>
      <c r="L488" s="25">
        <f>IF(M488="",IF(K488&lt;&gt;"",IF(G488=0,IF(I488=0,0,9.99),K488/G488),""),"")</f>
        <v>0.43756901521359431</v>
      </c>
      <c r="N488" s="58" t="str">
        <f>TRIM(CONCATENATE(Table1[[#This Row],[Intake]]," ",Table1[[#This Row],[Batch Number]]))</f>
        <v>S-1/MF 8</v>
      </c>
      <c r="O488" s="3" t="str">
        <f>IF(VLOOKUP(Table1[[#This Row],[Intake Batch Combo]],Sheet2!A:B,2,FALSE)="","",VLOOKUP(Table1[[#This Row],[Intake Batch Combo]],Sheet2!A:B,2,FALSE))</f>
        <v>Michigan First Rehab Batch 08</v>
      </c>
      <c r="P488" s="115" t="s">
        <v>2380</v>
      </c>
      <c r="Q488" s="115" t="e">
        <v>#N/A</v>
      </c>
      <c r="R488" s="28"/>
      <c r="S488" s="28"/>
      <c r="T488" s="28"/>
      <c r="U488" s="28"/>
      <c r="V488" s="25"/>
    </row>
    <row r="489" spans="1:22">
      <c r="A489" s="4" t="s">
        <v>1316</v>
      </c>
      <c r="B489" s="15">
        <v>154</v>
      </c>
      <c r="C489" s="15" t="s">
        <v>1997</v>
      </c>
      <c r="D489" s="30">
        <v>45359</v>
      </c>
      <c r="E489" s="10" t="s">
        <v>0</v>
      </c>
      <c r="F489" s="14">
        <v>250</v>
      </c>
      <c r="G489" s="14">
        <v>50.557499999999997</v>
      </c>
      <c r="H489" s="30">
        <v>45652</v>
      </c>
      <c r="I489" s="118">
        <v>377.09640000000002</v>
      </c>
      <c r="J489" s="15">
        <f>IF(M489="",IF(AND(H489&lt;&gt; "",D489&lt;&gt;""),IF(H489&gt;=D489,H489-D489,0),""),"")</f>
        <v>293</v>
      </c>
      <c r="K489" s="20">
        <f>IF(M489="",IF(I489&lt;&gt;"",I489-G489,""),"")</f>
        <v>326.53890000000001</v>
      </c>
      <c r="L489" s="25">
        <f>IF(M489="",IF(K489&lt;&gt;"",IF(G489=0,IF(I489=0,0,9.99),K489/G489),""),"")</f>
        <v>6.4587627948375621</v>
      </c>
      <c r="N489" s="58" t="str">
        <f>TRIM(CONCATENATE(Table1[[#This Row],[Intake]]," ",Table1[[#This Row],[Batch Number]]))</f>
        <v>S-1/OS 154</v>
      </c>
      <c r="O489" s="3" t="str">
        <f>IF(VLOOKUP(Table1[[#This Row],[Intake Batch Combo]],Sheet2!A:B,2,FALSE)="","",VLOOKUP(Table1[[#This Row],[Intake Batch Combo]],Sheet2!A:B,2,FALSE))</f>
        <v>One Source Diagnostics Batch 154</v>
      </c>
      <c r="P489" s="115" t="s">
        <v>2379</v>
      </c>
      <c r="Q489" s="115" t="e">
        <v>#N/A</v>
      </c>
      <c r="R489" s="28"/>
      <c r="S489" s="28"/>
      <c r="T489" s="28"/>
      <c r="U489" s="28"/>
      <c r="V489" s="25"/>
    </row>
    <row r="490" spans="1:22">
      <c r="A490" s="4" t="s">
        <v>1316</v>
      </c>
      <c r="B490" s="15">
        <v>154</v>
      </c>
      <c r="C490" s="15" t="s">
        <v>1997</v>
      </c>
      <c r="D490" s="30">
        <v>45359</v>
      </c>
      <c r="E490" s="10" t="s">
        <v>1</v>
      </c>
      <c r="F490" s="14">
        <v>1695</v>
      </c>
      <c r="G490" s="14">
        <v>375.57</v>
      </c>
      <c r="H490" s="30">
        <v>45652</v>
      </c>
      <c r="I490" s="118">
        <v>377.09640000000002</v>
      </c>
      <c r="J490" s="15">
        <f>IF(M490="",IF(AND(H490&lt;&gt; "",D490&lt;&gt;""),IF(H490&gt;=D490,H490-D490,0),""),"")</f>
        <v>293</v>
      </c>
      <c r="K490" s="20">
        <f>IF(M490="",IF(I490&lt;&gt;"",I490-G490,""),"")</f>
        <v>1.5264000000000237</v>
      </c>
      <c r="L490" s="25">
        <f>IF(M490="",IF(K490&lt;&gt;"",IF(G490=0,IF(I490=0,0,9.99),K490/G490),""),"")</f>
        <v>4.0642223819794543E-3</v>
      </c>
      <c r="N490" s="58" t="str">
        <f>TRIM(CONCATENATE(Table1[[#This Row],[Intake]]," ",Table1[[#This Row],[Batch Number]]))</f>
        <v>S-1/OS 154</v>
      </c>
      <c r="O490" s="3" t="str">
        <f>IF(VLOOKUP(Table1[[#This Row],[Intake Batch Combo]],Sheet2!A:B,2,FALSE)="","",VLOOKUP(Table1[[#This Row],[Intake Batch Combo]],Sheet2!A:B,2,FALSE))</f>
        <v>One Source Diagnostics Batch 154</v>
      </c>
      <c r="P490" s="115" t="s">
        <v>2379</v>
      </c>
      <c r="Q490" s="115" t="e">
        <v>#N/A</v>
      </c>
      <c r="R490" s="28"/>
      <c r="S490" s="28"/>
      <c r="T490" s="28"/>
      <c r="U490" s="28"/>
      <c r="V490" s="25"/>
    </row>
    <row r="491" spans="1:22">
      <c r="A491" s="4" t="s">
        <v>1316</v>
      </c>
      <c r="B491" s="15">
        <v>154</v>
      </c>
      <c r="C491" s="15" t="s">
        <v>1997</v>
      </c>
      <c r="D491" s="30">
        <v>45359</v>
      </c>
      <c r="E491" s="10" t="s">
        <v>1</v>
      </c>
      <c r="F491" s="14">
        <v>1695</v>
      </c>
      <c r="G491" s="14">
        <v>375.57</v>
      </c>
      <c r="H491" s="30">
        <v>45652</v>
      </c>
      <c r="I491" s="118">
        <v>377.09640000000002</v>
      </c>
      <c r="J491" s="15">
        <f>IF(M491="",IF(AND(H491&lt;&gt; "",D491&lt;&gt;""),IF(H491&gt;=D491,H491-D491,0),""),"")</f>
        <v>293</v>
      </c>
      <c r="K491" s="20">
        <f>IF(M491="",IF(I491&lt;&gt;"",I491-G491,""),"")</f>
        <v>1.5264000000000237</v>
      </c>
      <c r="L491" s="25">
        <f>IF(M491="",IF(K491&lt;&gt;"",IF(G491=0,IF(I491=0,0,9.99),K491/G491),""),"")</f>
        <v>4.0642223819794543E-3</v>
      </c>
      <c r="N491" s="58" t="str">
        <f>TRIM(CONCATENATE(Table1[[#This Row],[Intake]]," ",Table1[[#This Row],[Batch Number]]))</f>
        <v>S-1/OS 154</v>
      </c>
      <c r="O491" s="3" t="str">
        <f>IF(VLOOKUP(Table1[[#This Row],[Intake Batch Combo]],Sheet2!A:B,2,FALSE)="","",VLOOKUP(Table1[[#This Row],[Intake Batch Combo]],Sheet2!A:B,2,FALSE))</f>
        <v>One Source Diagnostics Batch 154</v>
      </c>
      <c r="P491" s="115" t="s">
        <v>2379</v>
      </c>
      <c r="Q491" s="115" t="e">
        <v>#N/A</v>
      </c>
      <c r="R491" s="28"/>
      <c r="S491" s="28"/>
      <c r="T491" s="28"/>
      <c r="U491" s="28"/>
      <c r="V491" s="25"/>
    </row>
    <row r="492" spans="1:22">
      <c r="A492" s="4" t="s">
        <v>1316</v>
      </c>
      <c r="B492" s="15">
        <v>154</v>
      </c>
      <c r="C492" s="15" t="s">
        <v>2060</v>
      </c>
      <c r="D492" s="30">
        <v>45359</v>
      </c>
      <c r="E492" s="10" t="s">
        <v>1</v>
      </c>
      <c r="F492" s="14">
        <v>1695</v>
      </c>
      <c r="G492" s="14">
        <v>375.57</v>
      </c>
      <c r="H492" s="30">
        <v>45652</v>
      </c>
      <c r="I492" s="118">
        <v>651</v>
      </c>
      <c r="J492" s="15">
        <f>IF(M492="",IF(AND(H492&lt;&gt; "",D492&lt;&gt;""),IF(H492&gt;=D492,H492-D492,0),""),"")</f>
        <v>293</v>
      </c>
      <c r="K492" s="20">
        <f>IF(M492="",IF(I492&lt;&gt;"",I492-G492,""),"")</f>
        <v>275.43</v>
      </c>
      <c r="L492" s="25">
        <f>IF(M492="",IF(K492&lt;&gt;"",IF(G492=0,IF(I492=0,0,9.99),K492/G492),""),"")</f>
        <v>0.7333652847671539</v>
      </c>
      <c r="N492" s="58" t="str">
        <f>TRIM(CONCATENATE(Table1[[#This Row],[Intake]]," ",Table1[[#This Row],[Batch Number]]))</f>
        <v>S-1/OS 154</v>
      </c>
      <c r="O492" s="111" t="str">
        <f>IF(VLOOKUP(Table1[[#This Row],[Intake Batch Combo]],Sheet2!A:B,2,FALSE)="","",VLOOKUP(Table1[[#This Row],[Intake Batch Combo]],Sheet2!A:B,2,FALSE))</f>
        <v>One Source Diagnostics Batch 154</v>
      </c>
      <c r="P492" s="115" t="s">
        <v>2379</v>
      </c>
      <c r="Q492" s="115" t="e">
        <v>#N/A</v>
      </c>
      <c r="R492" s="28"/>
      <c r="S492" s="28"/>
      <c r="T492" s="28"/>
      <c r="U492" s="28"/>
      <c r="V492" s="25"/>
    </row>
    <row r="493" spans="1:22">
      <c r="A493" s="4" t="s">
        <v>1316</v>
      </c>
      <c r="B493" s="15">
        <v>154</v>
      </c>
      <c r="C493" s="15" t="s">
        <v>2060</v>
      </c>
      <c r="D493" s="30">
        <v>45359</v>
      </c>
      <c r="E493" s="10" t="s">
        <v>1</v>
      </c>
      <c r="F493" s="14">
        <v>1695</v>
      </c>
      <c r="G493" s="14">
        <v>375.57</v>
      </c>
      <c r="H493" s="30">
        <v>45652</v>
      </c>
      <c r="I493" s="118">
        <v>651</v>
      </c>
      <c r="J493" s="15">
        <f>IF(M493="",IF(AND(H493&lt;&gt; "",D493&lt;&gt;""),IF(H493&gt;=D493,H493-D493,0),""),"")</f>
        <v>293</v>
      </c>
      <c r="K493" s="20">
        <f>IF(M493="",IF(I493&lt;&gt;"",I493-G493,""),"")</f>
        <v>275.43</v>
      </c>
      <c r="L493" s="25">
        <f>IF(M493="",IF(K493&lt;&gt;"",IF(G493=0,IF(I493=0,0,9.99),K493/G493),""),"")</f>
        <v>0.7333652847671539</v>
      </c>
      <c r="M493" s="111"/>
      <c r="N493" s="58" t="str">
        <f>TRIM(CONCATENATE(Table1[[#This Row],[Intake]]," ",Table1[[#This Row],[Batch Number]]))</f>
        <v>S-1/OS 154</v>
      </c>
      <c r="O493" s="111" t="str">
        <f>IF(VLOOKUP(Table1[[#This Row],[Intake Batch Combo]],Sheet2!A:B,2,FALSE)="","",VLOOKUP(Table1[[#This Row],[Intake Batch Combo]],Sheet2!A:B,2,FALSE))</f>
        <v>One Source Diagnostics Batch 154</v>
      </c>
      <c r="P493" s="115" t="s">
        <v>2379</v>
      </c>
      <c r="Q493" s="115" t="e">
        <v>#N/A</v>
      </c>
      <c r="R493" s="28"/>
      <c r="S493" s="28"/>
      <c r="T493" s="28"/>
      <c r="U493" s="28"/>
      <c r="V493" s="25"/>
    </row>
    <row r="494" spans="1:22">
      <c r="A494" s="4" t="s">
        <v>1316</v>
      </c>
      <c r="B494" s="15">
        <v>154</v>
      </c>
      <c r="C494" s="15" t="s">
        <v>2196</v>
      </c>
      <c r="D494" s="30">
        <v>45359</v>
      </c>
      <c r="E494" s="10" t="s">
        <v>1</v>
      </c>
      <c r="F494" s="14">
        <v>1695</v>
      </c>
      <c r="G494" s="14">
        <v>375.57</v>
      </c>
      <c r="H494" s="30">
        <v>45652</v>
      </c>
      <c r="I494" s="118">
        <v>290.625</v>
      </c>
      <c r="J494" s="15">
        <f>IF(M494="",IF(AND(H494&lt;&gt; "",D494&lt;&gt;""),IF(H494&gt;=D494,H494-D494,0),""),"")</f>
        <v>293</v>
      </c>
      <c r="K494" s="20">
        <f>IF(M494="",IF(I494&lt;&gt;"",I494-G494,""),"")</f>
        <v>-84.944999999999993</v>
      </c>
      <c r="L494" s="25">
        <f>IF(M494="",IF(K494&lt;&gt;"",IF(G494=0,IF(I494=0,0,9.99),K494/G494),""),"")</f>
        <v>-0.22617621215752057</v>
      </c>
      <c r="M494" s="111"/>
      <c r="N494" s="58" t="str">
        <f>TRIM(CONCATENATE(Table1[[#This Row],[Intake]]," ",Table1[[#This Row],[Batch Number]]))</f>
        <v>S-1/OS 154</v>
      </c>
      <c r="O494" s="111" t="str">
        <f>IF(VLOOKUP(Table1[[#This Row],[Intake Batch Combo]],Sheet2!A:B,2,FALSE)="","",VLOOKUP(Table1[[#This Row],[Intake Batch Combo]],Sheet2!A:B,2,FALSE))</f>
        <v>One Source Diagnostics Batch 154</v>
      </c>
      <c r="P494" s="115" t="s">
        <v>2379</v>
      </c>
      <c r="Q494" s="115" t="e">
        <v>#N/A</v>
      </c>
      <c r="R494" s="28"/>
      <c r="S494" s="28"/>
      <c r="T494" s="28"/>
      <c r="U494" s="28"/>
      <c r="V494" s="25"/>
    </row>
    <row r="495" spans="1:22">
      <c r="A495" s="4" t="s">
        <v>1316</v>
      </c>
      <c r="B495" s="15">
        <v>154</v>
      </c>
      <c r="C495" s="15" t="s">
        <v>2196</v>
      </c>
      <c r="D495" s="30">
        <v>45359</v>
      </c>
      <c r="E495" s="10" t="s">
        <v>1</v>
      </c>
      <c r="F495" s="14">
        <v>1695</v>
      </c>
      <c r="G495" s="14">
        <v>375.57</v>
      </c>
      <c r="H495" s="30">
        <v>45652</v>
      </c>
      <c r="I495" s="118">
        <v>290.625</v>
      </c>
      <c r="J495" s="15">
        <f>IF(M495="",IF(AND(H495&lt;&gt; "",D495&lt;&gt;""),IF(H495&gt;=D495,H495-D495,0),""),"")</f>
        <v>293</v>
      </c>
      <c r="K495" s="20">
        <f>IF(M495="",IF(I495&lt;&gt;"",I495-G495,""),"")</f>
        <v>-84.944999999999993</v>
      </c>
      <c r="L495" s="25">
        <f>IF(M495="",IF(K495&lt;&gt;"",IF(G495=0,IF(I495=0,0,9.99),K495/G495),""),"")</f>
        <v>-0.22617621215752057</v>
      </c>
      <c r="M495" s="111"/>
      <c r="N495" s="58" t="str">
        <f>TRIM(CONCATENATE(Table1[[#This Row],[Intake]]," ",Table1[[#This Row],[Batch Number]]))</f>
        <v>S-1/OS 154</v>
      </c>
      <c r="O495" s="111" t="str">
        <f>IF(VLOOKUP(Table1[[#This Row],[Intake Batch Combo]],Sheet2!A:B,2,FALSE)="","",VLOOKUP(Table1[[#This Row],[Intake Batch Combo]],Sheet2!A:B,2,FALSE))</f>
        <v>One Source Diagnostics Batch 154</v>
      </c>
      <c r="P495" s="115" t="s">
        <v>2379</v>
      </c>
      <c r="Q495" s="115" t="e">
        <v>#N/A</v>
      </c>
      <c r="R495" s="28"/>
      <c r="S495" s="28"/>
      <c r="T495" s="28"/>
      <c r="U495" s="28"/>
      <c r="V495" s="25"/>
    </row>
    <row r="496" spans="1:22">
      <c r="A496" s="4" t="s">
        <v>1316</v>
      </c>
      <c r="B496" s="15">
        <v>154</v>
      </c>
      <c r="C496" s="15" t="s">
        <v>2196</v>
      </c>
      <c r="D496" s="30">
        <v>45359</v>
      </c>
      <c r="E496" s="10" t="s">
        <v>1</v>
      </c>
      <c r="F496" s="14">
        <v>1695</v>
      </c>
      <c r="G496" s="14">
        <v>375.57</v>
      </c>
      <c r="H496" s="30">
        <v>45652</v>
      </c>
      <c r="I496" s="118">
        <v>290.625</v>
      </c>
      <c r="J496" s="15">
        <f>IF(M496="",IF(AND(H496&lt;&gt; "",D496&lt;&gt;""),IF(H496&gt;=D496,H496-D496,0),""),"")</f>
        <v>293</v>
      </c>
      <c r="K496" s="20">
        <f>IF(M496="",IF(I496&lt;&gt;"",I496-G496,""),"")</f>
        <v>-84.944999999999993</v>
      </c>
      <c r="L496" s="25">
        <f>IF(M496="",IF(K496&lt;&gt;"",IF(G496=0,IF(I496=0,0,9.99),K496/G496),""),"")</f>
        <v>-0.22617621215752057</v>
      </c>
      <c r="M496" s="111"/>
      <c r="N496" s="58" t="str">
        <f>TRIM(CONCATENATE(Table1[[#This Row],[Intake]]," ",Table1[[#This Row],[Batch Number]]))</f>
        <v>S-1/OS 154</v>
      </c>
      <c r="O496" s="111" t="str">
        <f>IF(VLOOKUP(Table1[[#This Row],[Intake Batch Combo]],Sheet2!A:B,2,FALSE)="","",VLOOKUP(Table1[[#This Row],[Intake Batch Combo]],Sheet2!A:B,2,FALSE))</f>
        <v>One Source Diagnostics Batch 154</v>
      </c>
      <c r="P496" s="115" t="s">
        <v>2379</v>
      </c>
      <c r="Q496" s="115" t="e">
        <v>#N/A</v>
      </c>
      <c r="R496" s="28"/>
      <c r="S496" s="28"/>
      <c r="T496" s="28"/>
      <c r="U496" s="28"/>
      <c r="V496" s="25"/>
    </row>
    <row r="497" spans="1:22">
      <c r="A497" s="4" t="s">
        <v>1316</v>
      </c>
      <c r="B497" s="15">
        <v>154</v>
      </c>
      <c r="C497" s="15" t="s">
        <v>2196</v>
      </c>
      <c r="D497" s="30">
        <v>45359</v>
      </c>
      <c r="E497" s="10" t="s">
        <v>1</v>
      </c>
      <c r="F497" s="14">
        <v>1695</v>
      </c>
      <c r="G497" s="14">
        <v>375.57</v>
      </c>
      <c r="H497" s="30">
        <v>45652</v>
      </c>
      <c r="I497" s="118">
        <v>290.625</v>
      </c>
      <c r="J497" s="15">
        <f>IF(M497="",IF(AND(H497&lt;&gt; "",D497&lt;&gt;""),IF(H497&gt;=D497,H497-D497,0),""),"")</f>
        <v>293</v>
      </c>
      <c r="K497" s="20">
        <f>IF(M497="",IF(I497&lt;&gt;"",I497-G497,""),"")</f>
        <v>-84.944999999999993</v>
      </c>
      <c r="L497" s="25">
        <f>IF(M497="",IF(K497&lt;&gt;"",IF(G497=0,IF(I497=0,0,9.99),K497/G497),""),"")</f>
        <v>-0.22617621215752057</v>
      </c>
      <c r="M497" s="111"/>
      <c r="N497" s="58" t="str">
        <f>TRIM(CONCATENATE(Table1[[#This Row],[Intake]]," ",Table1[[#This Row],[Batch Number]]))</f>
        <v>S-1/OS 154</v>
      </c>
      <c r="O497" s="111" t="str">
        <f>IF(VLOOKUP(Table1[[#This Row],[Intake Batch Combo]],Sheet2!A:B,2,FALSE)="","",VLOOKUP(Table1[[#This Row],[Intake Batch Combo]],Sheet2!A:B,2,FALSE))</f>
        <v>One Source Diagnostics Batch 154</v>
      </c>
      <c r="P497" s="115" t="s">
        <v>2379</v>
      </c>
      <c r="Q497" s="115" t="e">
        <v>#N/A</v>
      </c>
      <c r="R497" s="28"/>
      <c r="S497" s="28"/>
      <c r="T497" s="28"/>
      <c r="U497" s="28"/>
      <c r="V497" s="25"/>
    </row>
    <row r="498" spans="1:22">
      <c r="A498" s="4" t="s">
        <v>1316</v>
      </c>
      <c r="B498" s="15">
        <v>154</v>
      </c>
      <c r="C498" s="15" t="s">
        <v>2330</v>
      </c>
      <c r="D498" s="30">
        <v>45359</v>
      </c>
      <c r="E498" s="10" t="s">
        <v>1</v>
      </c>
      <c r="F498" s="14">
        <v>1695</v>
      </c>
      <c r="G498" s="14">
        <v>375.57</v>
      </c>
      <c r="H498" s="30">
        <v>45652</v>
      </c>
      <c r="I498" s="118">
        <v>627.75</v>
      </c>
      <c r="J498" s="15">
        <f>IF(M498="",IF(AND(H498&lt;&gt; "",D498&lt;&gt;""),IF(H498&gt;=D498,H498-D498,0),""),"")</f>
        <v>293</v>
      </c>
      <c r="K498" s="20">
        <f>IF(M498="",IF(I498&lt;&gt;"",I498-G498,""),"")</f>
        <v>252.18</v>
      </c>
      <c r="L498" s="25">
        <f>IF(M498="",IF(K498&lt;&gt;"",IF(G498=0,IF(I498=0,0,9.99),K498/G498),""),"")</f>
        <v>0.67145938173975561</v>
      </c>
      <c r="M498" s="111"/>
      <c r="N498" s="58" t="str">
        <f>TRIM(CONCATENATE(Table1[[#This Row],[Intake]]," ",Table1[[#This Row],[Batch Number]]))</f>
        <v>S-1/OS 154</v>
      </c>
      <c r="O498" s="111" t="str">
        <f>IF(VLOOKUP(Table1[[#This Row],[Intake Batch Combo]],Sheet2!A:B,2,FALSE)="","",VLOOKUP(Table1[[#This Row],[Intake Batch Combo]],Sheet2!A:B,2,FALSE))</f>
        <v>One Source Diagnostics Batch 154</v>
      </c>
      <c r="P498" s="115" t="s">
        <v>2379</v>
      </c>
      <c r="Q498" s="115" t="e">
        <v>#N/A</v>
      </c>
      <c r="R498" s="28"/>
      <c r="S498" s="28"/>
      <c r="T498" s="28"/>
      <c r="U498" s="28"/>
      <c r="V498" s="25"/>
    </row>
    <row r="499" spans="1:22">
      <c r="A499" s="4" t="s">
        <v>1316</v>
      </c>
      <c r="B499" s="15">
        <v>154</v>
      </c>
      <c r="C499" s="15" t="s">
        <v>2330</v>
      </c>
      <c r="D499" s="30">
        <v>45359</v>
      </c>
      <c r="E499" s="10" t="s">
        <v>1</v>
      </c>
      <c r="F499" s="14">
        <v>1695</v>
      </c>
      <c r="G499" s="14">
        <v>375.57</v>
      </c>
      <c r="H499" s="30">
        <v>45652</v>
      </c>
      <c r="I499" s="118">
        <v>627.75</v>
      </c>
      <c r="J499" s="15">
        <f>IF(M499="",IF(AND(H499&lt;&gt; "",D499&lt;&gt;""),IF(H499&gt;=D499,H499-D499,0),""),"")</f>
        <v>293</v>
      </c>
      <c r="K499" s="20">
        <f>IF(M499="",IF(I499&lt;&gt;"",I499-G499,""),"")</f>
        <v>252.18</v>
      </c>
      <c r="L499" s="25">
        <f>IF(M499="",IF(K499&lt;&gt;"",IF(G499=0,IF(I499=0,0,9.99),K499/G499),""),"")</f>
        <v>0.67145938173975561</v>
      </c>
      <c r="M499" s="111"/>
      <c r="N499" s="58" t="str">
        <f>TRIM(CONCATENATE(Table1[[#This Row],[Intake]]," ",Table1[[#This Row],[Batch Number]]))</f>
        <v>S-1/OS 154</v>
      </c>
      <c r="O499" s="111" t="str">
        <f>IF(VLOOKUP(Table1[[#This Row],[Intake Batch Combo]],Sheet2!A:B,2,FALSE)="","",VLOOKUP(Table1[[#This Row],[Intake Batch Combo]],Sheet2!A:B,2,FALSE))</f>
        <v>One Source Diagnostics Batch 154</v>
      </c>
      <c r="P499" s="115" t="s">
        <v>2379</v>
      </c>
      <c r="Q499" s="115" t="e">
        <v>#N/A</v>
      </c>
      <c r="R499" s="28"/>
      <c r="S499" s="28"/>
      <c r="T499" s="28"/>
      <c r="U499" s="28"/>
      <c r="V499" s="25"/>
    </row>
    <row r="500" spans="1:22">
      <c r="A500" s="4" t="s">
        <v>1316</v>
      </c>
      <c r="B500" s="15">
        <v>154</v>
      </c>
      <c r="C500" s="15" t="s">
        <v>2341</v>
      </c>
      <c r="D500" s="30">
        <v>45359</v>
      </c>
      <c r="E500" s="10" t="s">
        <v>1</v>
      </c>
      <c r="F500" s="14">
        <v>1695</v>
      </c>
      <c r="G500" s="14">
        <v>375.57</v>
      </c>
      <c r="H500" s="30">
        <v>45652</v>
      </c>
      <c r="I500" s="120">
        <v>465</v>
      </c>
      <c r="J500" s="15">
        <f>IF(M500="",IF(AND(H500&lt;&gt; "",D500&lt;&gt;""),IF(H500&gt;=D500,H500-D500,0),""),"")</f>
        <v>293</v>
      </c>
      <c r="K500" s="20">
        <f>IF(M500="",IF(I500&lt;&gt;"",I500-G500,""),"")</f>
        <v>89.43</v>
      </c>
      <c r="L500" s="25">
        <f>IF(M500="",IF(K500&lt;&gt;"",IF(G500=0,IF(I500=0,0,9.99),K500/G500),""),"")</f>
        <v>0.23811806054796711</v>
      </c>
      <c r="M500" s="111"/>
      <c r="N500" s="58" t="str">
        <f>TRIM(CONCATENATE(Table1[[#This Row],[Intake]]," ",Table1[[#This Row],[Batch Number]]))</f>
        <v>S-1/OS 154</v>
      </c>
      <c r="O500" s="111" t="str">
        <f>IF(VLOOKUP(Table1[[#This Row],[Intake Batch Combo]],Sheet2!A:B,2,FALSE)="","",VLOOKUP(Table1[[#This Row],[Intake Batch Combo]],Sheet2!A:B,2,FALSE))</f>
        <v>One Source Diagnostics Batch 154</v>
      </c>
      <c r="P500" s="115" t="s">
        <v>2379</v>
      </c>
      <c r="Q500" s="115" t="e">
        <v>#N/A</v>
      </c>
      <c r="R500" s="28"/>
      <c r="S500" s="28"/>
      <c r="T500" s="28"/>
      <c r="U500" s="28"/>
      <c r="V500" s="25"/>
    </row>
    <row r="501" spans="1:22">
      <c r="A501" s="4" t="s">
        <v>1316</v>
      </c>
      <c r="B501" s="15">
        <v>154</v>
      </c>
      <c r="C501" s="15" t="s">
        <v>2341</v>
      </c>
      <c r="D501" s="30">
        <v>45359</v>
      </c>
      <c r="E501" s="10" t="s">
        <v>1</v>
      </c>
      <c r="F501" s="14">
        <v>1695</v>
      </c>
      <c r="G501" s="14">
        <v>375.57</v>
      </c>
      <c r="H501" s="30">
        <v>45652</v>
      </c>
      <c r="I501" s="118">
        <v>465</v>
      </c>
      <c r="J501" s="15">
        <f>IF(M501="",IF(AND(H501&lt;&gt; "",D501&lt;&gt;""),IF(H501&gt;=D501,H501-D501,0),""),"")</f>
        <v>293</v>
      </c>
      <c r="K501" s="20">
        <f>IF(M501="",IF(I501&lt;&gt;"",I501-G501,""),"")</f>
        <v>89.43</v>
      </c>
      <c r="L501" s="25">
        <f>IF(M501="",IF(K501&lt;&gt;"",IF(G501=0,IF(I501=0,0,9.99),K501/G501),""),"")</f>
        <v>0.23811806054796711</v>
      </c>
      <c r="M501" s="111"/>
      <c r="N501" s="58" t="str">
        <f>TRIM(CONCATENATE(Table1[[#This Row],[Intake]]," ",Table1[[#This Row],[Batch Number]]))</f>
        <v>S-1/OS 154</v>
      </c>
      <c r="O501" s="111" t="str">
        <f>IF(VLOOKUP(Table1[[#This Row],[Intake Batch Combo]],Sheet2!A:B,2,FALSE)="","",VLOOKUP(Table1[[#This Row],[Intake Batch Combo]],Sheet2!A:B,2,FALSE))</f>
        <v>One Source Diagnostics Batch 154</v>
      </c>
      <c r="P501" s="115" t="s">
        <v>2379</v>
      </c>
      <c r="Q501" s="115" t="e">
        <v>#N/A</v>
      </c>
      <c r="R501" s="28"/>
      <c r="S501" s="28"/>
      <c r="T501" s="28"/>
      <c r="U501" s="28"/>
      <c r="V501" s="25"/>
    </row>
    <row r="502" spans="1:22">
      <c r="A502" s="4" t="s">
        <v>1316</v>
      </c>
      <c r="B502" s="15">
        <v>154</v>
      </c>
      <c r="C502" s="15" t="s">
        <v>2353</v>
      </c>
      <c r="D502" s="30">
        <v>45359</v>
      </c>
      <c r="E502" s="10" t="s">
        <v>1</v>
      </c>
      <c r="F502" s="14">
        <v>1695</v>
      </c>
      <c r="G502" s="14">
        <v>375.57</v>
      </c>
      <c r="H502" s="30">
        <v>45652</v>
      </c>
      <c r="I502" s="118">
        <v>279</v>
      </c>
      <c r="J502" s="15">
        <f>IF(M502="",IF(AND(H502&lt;&gt; "",D502&lt;&gt;""),IF(H502&gt;=D502,H502-D502,0),""),"")</f>
        <v>293</v>
      </c>
      <c r="K502" s="20">
        <f>IF(M502="",IF(I502&lt;&gt;"",I502-G502,""),"")</f>
        <v>-96.57</v>
      </c>
      <c r="L502" s="25">
        <f>IF(M502="",IF(K502&lt;&gt;"",IF(G502=0,IF(I502=0,0,9.99),K502/G502),""),"")</f>
        <v>-0.25712916367121974</v>
      </c>
      <c r="M502" s="111"/>
      <c r="N502" s="58" t="str">
        <f>TRIM(CONCATENATE(Table1[[#This Row],[Intake]]," ",Table1[[#This Row],[Batch Number]]))</f>
        <v>S-1/OS 154</v>
      </c>
      <c r="O502" s="111" t="str">
        <f>IF(VLOOKUP(Table1[[#This Row],[Intake Batch Combo]],Sheet2!A:B,2,FALSE)="","",VLOOKUP(Table1[[#This Row],[Intake Batch Combo]],Sheet2!A:B,2,FALSE))</f>
        <v>One Source Diagnostics Batch 154</v>
      </c>
      <c r="P502" s="115" t="s">
        <v>2379</v>
      </c>
      <c r="Q502" s="115" t="e">
        <v>#N/A</v>
      </c>
      <c r="R502" s="28"/>
      <c r="S502" s="28"/>
      <c r="T502" s="28"/>
      <c r="U502" s="28"/>
      <c r="V502" s="25"/>
    </row>
    <row r="503" spans="1:22">
      <c r="A503" s="4" t="s">
        <v>1312</v>
      </c>
      <c r="B503" s="15">
        <v>3</v>
      </c>
      <c r="C503" s="15"/>
      <c r="D503" s="30">
        <v>44971</v>
      </c>
      <c r="E503" s="10" t="s">
        <v>0</v>
      </c>
      <c r="F503" s="14">
        <v>0</v>
      </c>
      <c r="G503" s="14">
        <v>0</v>
      </c>
      <c r="H503" s="30">
        <v>45651</v>
      </c>
      <c r="I503" s="118">
        <v>104</v>
      </c>
      <c r="J503" s="15">
        <f>IF(M503="",IF(AND(H503&lt;&gt; "",D503&lt;&gt;""),IF(H503&gt;=D503,H503-D503,0),""),"")</f>
        <v>680</v>
      </c>
      <c r="K503" s="20">
        <f>IF(M503="",IF(I503&lt;&gt;"",I503-G503,""),"")</f>
        <v>104</v>
      </c>
      <c r="L503" s="25">
        <f>IF(M503="",IF(K503&lt;&gt;"",IF(G503=0,IF(I503=0,0,9.99),K503/G503),""),"")</f>
        <v>9.99</v>
      </c>
      <c r="M503" s="111"/>
      <c r="N503" s="58" t="str">
        <f>TRIM(CONCATENATE(Table1[[#This Row],[Intake]]," ",Table1[[#This Row],[Batch Number]]))</f>
        <v>S-1/MF 3</v>
      </c>
      <c r="O503" s="111" t="str">
        <f>IF(VLOOKUP(Table1[[#This Row],[Intake Batch Combo]],Sheet2!A:B,2,FALSE)="","",VLOOKUP(Table1[[#This Row],[Intake Batch Combo]],Sheet2!A:B,2,FALSE))</f>
        <v>Michigan First Rehab Batch 03</v>
      </c>
      <c r="P503" s="115" t="e">
        <v>#N/A</v>
      </c>
      <c r="Q503" s="115" t="e">
        <v>#N/A</v>
      </c>
      <c r="R503" s="28"/>
      <c r="S503" s="28"/>
      <c r="T503" s="28"/>
      <c r="U503" s="28"/>
      <c r="V503" s="25"/>
    </row>
    <row r="504" spans="1:22">
      <c r="A504" s="4" t="s">
        <v>1316</v>
      </c>
      <c r="B504" s="15">
        <v>154</v>
      </c>
      <c r="C504" s="15" t="s">
        <v>1966</v>
      </c>
      <c r="D504" s="30">
        <v>45359</v>
      </c>
      <c r="E504" s="10" t="s">
        <v>1</v>
      </c>
      <c r="F504" s="14">
        <v>1695</v>
      </c>
      <c r="G504" s="14">
        <v>375.57</v>
      </c>
      <c r="H504" s="30">
        <v>45644</v>
      </c>
      <c r="I504" s="118">
        <v>269.98829999999998</v>
      </c>
      <c r="J504" s="15">
        <f>IF(M504="",IF(AND(H504&lt;&gt; "",D504&lt;&gt;""),IF(H504&gt;=D504,H504-D504,0),""),"")</f>
        <v>285</v>
      </c>
      <c r="K504" s="20">
        <f>IF(M504="",IF(I504&lt;&gt;"",I504-G504,""),"")</f>
        <v>-105.58170000000001</v>
      </c>
      <c r="L504" s="25">
        <f>IF(M504="",IF(K504&lt;&gt;"",IF(G504=0,IF(I504=0,0,9.99),K504/G504),""),"")</f>
        <v>-0.28112389168463936</v>
      </c>
      <c r="M504" s="111"/>
      <c r="N504" s="58" t="str">
        <f>TRIM(CONCATENATE(Table1[[#This Row],[Intake]]," ",Table1[[#This Row],[Batch Number]]))</f>
        <v>S-1/OS 154</v>
      </c>
      <c r="O504" s="111" t="str">
        <f>IF(VLOOKUP(Table1[[#This Row],[Intake Batch Combo]],Sheet2!A:B,2,FALSE)="","",VLOOKUP(Table1[[#This Row],[Intake Batch Combo]],Sheet2!A:B,2,FALSE))</f>
        <v>One Source Diagnostics Batch 154</v>
      </c>
      <c r="P504" s="115" t="s">
        <v>2379</v>
      </c>
      <c r="Q504" s="115" t="e">
        <v>#N/A</v>
      </c>
      <c r="R504" s="28"/>
      <c r="S504" s="28"/>
      <c r="T504" s="28"/>
      <c r="U504" s="28"/>
      <c r="V504" s="25"/>
    </row>
    <row r="505" spans="1:22">
      <c r="A505" s="4" t="s">
        <v>1316</v>
      </c>
      <c r="B505" s="15">
        <v>154</v>
      </c>
      <c r="C505" s="15" t="s">
        <v>2092</v>
      </c>
      <c r="D505" s="30">
        <v>45359</v>
      </c>
      <c r="E505" s="10" t="s">
        <v>1</v>
      </c>
      <c r="F505" s="14">
        <v>1695</v>
      </c>
      <c r="G505" s="14">
        <v>375.57</v>
      </c>
      <c r="H505" s="30">
        <v>45644</v>
      </c>
      <c r="I505" s="120">
        <v>472.15170000000001</v>
      </c>
      <c r="J505" s="15">
        <f>IF(M505="",IF(AND(H505&lt;&gt; "",D505&lt;&gt;""),IF(H505&gt;=D505,H505-D505,0),""),"")</f>
        <v>285</v>
      </c>
      <c r="K505" s="20">
        <f>IF(M505="",IF(I505&lt;&gt;"",I505-G505,""),"")</f>
        <v>96.581700000000012</v>
      </c>
      <c r="L505" s="25">
        <f>IF(M505="",IF(K505&lt;&gt;"",IF(G505=0,IF(I505=0,0,9.99),K505/G505),""),"")</f>
        <v>0.25716031631919484</v>
      </c>
      <c r="M505" s="111"/>
      <c r="N505" s="58" t="str">
        <f>TRIM(CONCATENATE(Table1[[#This Row],[Intake]]," ",Table1[[#This Row],[Batch Number]]))</f>
        <v>S-1/OS 154</v>
      </c>
      <c r="O505" s="111" t="str">
        <f>IF(VLOOKUP(Table1[[#This Row],[Intake Batch Combo]],Sheet2!A:B,2,FALSE)="","",VLOOKUP(Table1[[#This Row],[Intake Batch Combo]],Sheet2!A:B,2,FALSE))</f>
        <v>One Source Diagnostics Batch 154</v>
      </c>
      <c r="P505" s="115" t="s">
        <v>2379</v>
      </c>
      <c r="Q505" s="115" t="e">
        <v>#N/A</v>
      </c>
      <c r="R505" s="28"/>
      <c r="S505" s="28"/>
      <c r="T505" s="28"/>
      <c r="U505" s="28"/>
      <c r="V505" s="25"/>
    </row>
    <row r="506" spans="1:22">
      <c r="A506" s="4" t="s">
        <v>1316</v>
      </c>
      <c r="B506" s="15">
        <v>154</v>
      </c>
      <c r="C506" s="15" t="s">
        <v>2092</v>
      </c>
      <c r="D506" s="30">
        <v>45359</v>
      </c>
      <c r="E506" s="10" t="s">
        <v>1</v>
      </c>
      <c r="F506" s="14">
        <v>1695</v>
      </c>
      <c r="G506" s="14">
        <v>375.57</v>
      </c>
      <c r="H506" s="30">
        <v>45644</v>
      </c>
      <c r="I506" s="118">
        <v>472.15170000000001</v>
      </c>
      <c r="J506" s="15">
        <f>IF(M506="",IF(AND(H506&lt;&gt; "",D506&lt;&gt;""),IF(H506&gt;=D506,H506-D506,0),""),"")</f>
        <v>285</v>
      </c>
      <c r="K506" s="20">
        <f>IF(M506="",IF(I506&lt;&gt;"",I506-G506,""),"")</f>
        <v>96.581700000000012</v>
      </c>
      <c r="L506" s="25">
        <f>IF(M506="",IF(K506&lt;&gt;"",IF(G506=0,IF(I506=0,0,9.99),K506/G506),""),"")</f>
        <v>0.25716031631919484</v>
      </c>
      <c r="M506" s="111"/>
      <c r="N506" s="58" t="str">
        <f>TRIM(CONCATENATE(Table1[[#This Row],[Intake]]," ",Table1[[#This Row],[Batch Number]]))</f>
        <v>S-1/OS 154</v>
      </c>
      <c r="O506" s="111" t="str">
        <f>IF(VLOOKUP(Table1[[#This Row],[Intake Batch Combo]],Sheet2!A:B,2,FALSE)="","",VLOOKUP(Table1[[#This Row],[Intake Batch Combo]],Sheet2!A:B,2,FALSE))</f>
        <v>One Source Diagnostics Batch 154</v>
      </c>
      <c r="P506" s="115" t="s">
        <v>2379</v>
      </c>
      <c r="Q506" s="115" t="e">
        <v>#N/A</v>
      </c>
      <c r="R506" s="28"/>
      <c r="S506" s="28"/>
      <c r="T506" s="28"/>
      <c r="U506" s="28"/>
      <c r="V506" s="25"/>
    </row>
    <row r="507" spans="1:22">
      <c r="A507" s="4" t="s">
        <v>1316</v>
      </c>
      <c r="B507" s="15">
        <v>154</v>
      </c>
      <c r="C507" s="15" t="s">
        <v>2103</v>
      </c>
      <c r="D507" s="30">
        <v>45359</v>
      </c>
      <c r="E507" s="10" t="s">
        <v>1</v>
      </c>
      <c r="F507" s="14">
        <v>1695</v>
      </c>
      <c r="G507" s="14">
        <v>375.57</v>
      </c>
      <c r="H507" s="30">
        <v>45644</v>
      </c>
      <c r="I507" s="118">
        <v>191.39400000000001</v>
      </c>
      <c r="J507" s="15">
        <f>IF(M507="",IF(AND(H507&lt;&gt; "",D507&lt;&gt;""),IF(H507&gt;=D507,H507-D507,0),""),"")</f>
        <v>285</v>
      </c>
      <c r="K507" s="20">
        <f>IF(M507="",IF(I507&lt;&gt;"",I507-G507,""),"")</f>
        <v>-184.17599999999999</v>
      </c>
      <c r="L507" s="25">
        <f>IF(M507="",IF(K507&lt;&gt;"",IF(G507=0,IF(I507=0,0,9.99),K507/G507),""),"")</f>
        <v>-0.49039060627845671</v>
      </c>
      <c r="M507" s="111"/>
      <c r="N507" s="58" t="str">
        <f>TRIM(CONCATENATE(Table1[[#This Row],[Intake]]," ",Table1[[#This Row],[Batch Number]]))</f>
        <v>S-1/OS 154</v>
      </c>
      <c r="O507" s="111" t="str">
        <f>IF(VLOOKUP(Table1[[#This Row],[Intake Batch Combo]],Sheet2!A:B,2,FALSE)="","",VLOOKUP(Table1[[#This Row],[Intake Batch Combo]],Sheet2!A:B,2,FALSE))</f>
        <v>One Source Diagnostics Batch 154</v>
      </c>
      <c r="P507" s="115" t="s">
        <v>2379</v>
      </c>
      <c r="Q507" s="115" t="e">
        <v>#N/A</v>
      </c>
      <c r="R507" s="28"/>
      <c r="S507" s="28"/>
      <c r="T507" s="28"/>
      <c r="U507" s="28"/>
      <c r="V507" s="25"/>
    </row>
    <row r="508" spans="1:22">
      <c r="A508" s="4" t="s">
        <v>1316</v>
      </c>
      <c r="B508" s="15">
        <v>154</v>
      </c>
      <c r="C508" s="15" t="s">
        <v>2219</v>
      </c>
      <c r="D508" s="30">
        <v>45359</v>
      </c>
      <c r="E508" s="10" t="s">
        <v>1</v>
      </c>
      <c r="F508" s="14">
        <v>1695</v>
      </c>
      <c r="G508" s="14">
        <v>375.57</v>
      </c>
      <c r="H508" s="30">
        <v>45644</v>
      </c>
      <c r="I508" s="118">
        <v>465</v>
      </c>
      <c r="J508" s="15">
        <f>IF(M508="",IF(AND(H508&lt;&gt; "",D508&lt;&gt;""),IF(H508&gt;=D508,H508-D508,0),""),"")</f>
        <v>285</v>
      </c>
      <c r="K508" s="20">
        <f>IF(M508="",IF(I508&lt;&gt;"",I508-G508,""),"")</f>
        <v>89.43</v>
      </c>
      <c r="L508" s="25">
        <f>IF(M508="",IF(K508&lt;&gt;"",IF(G508=0,IF(I508=0,0,9.99),K508/G508),""),"")</f>
        <v>0.23811806054796711</v>
      </c>
      <c r="M508" s="111"/>
      <c r="N508" s="58" t="str">
        <f>TRIM(CONCATENATE(Table1[[#This Row],[Intake]]," ",Table1[[#This Row],[Batch Number]]))</f>
        <v>S-1/OS 154</v>
      </c>
      <c r="O508" s="111" t="str">
        <f>IF(VLOOKUP(Table1[[#This Row],[Intake Batch Combo]],Sheet2!A:B,2,FALSE)="","",VLOOKUP(Table1[[#This Row],[Intake Batch Combo]],Sheet2!A:B,2,FALSE))</f>
        <v>One Source Diagnostics Batch 154</v>
      </c>
      <c r="P508" s="115" t="s">
        <v>2379</v>
      </c>
      <c r="Q508" s="115" t="e">
        <v>#N/A</v>
      </c>
      <c r="R508" s="28"/>
      <c r="S508" s="28"/>
      <c r="T508" s="28"/>
      <c r="U508" s="28"/>
      <c r="V508" s="25"/>
    </row>
    <row r="509" spans="1:22">
      <c r="A509" s="4" t="s">
        <v>1316</v>
      </c>
      <c r="B509" s="15">
        <v>154</v>
      </c>
      <c r="C509" s="15" t="s">
        <v>2319</v>
      </c>
      <c r="D509" s="30">
        <v>45359</v>
      </c>
      <c r="E509" s="10" t="s">
        <v>1</v>
      </c>
      <c r="F509" s="14">
        <v>1695</v>
      </c>
      <c r="G509" s="14">
        <v>375.57</v>
      </c>
      <c r="H509" s="30">
        <v>45644</v>
      </c>
      <c r="I509" s="118">
        <v>372</v>
      </c>
      <c r="J509" s="15">
        <f>IF(M509="",IF(AND(H509&lt;&gt; "",D509&lt;&gt;""),IF(H509&gt;=D509,H509-D509,0),""),"")</f>
        <v>285</v>
      </c>
      <c r="K509" s="20">
        <f>IF(M509="",IF(I509&lt;&gt;"",I509-G509,""),"")</f>
        <v>-3.5699999999999932</v>
      </c>
      <c r="L509" s="25">
        <f>IF(M509="",IF(K509&lt;&gt;"",IF(G509=0,IF(I509=0,0,9.99),K509/G509),""),"")</f>
        <v>-9.5055515616263107E-3</v>
      </c>
      <c r="M509" s="111"/>
      <c r="N509" s="58" t="str">
        <f>TRIM(CONCATENATE(Table1[[#This Row],[Intake]]," ",Table1[[#This Row],[Batch Number]]))</f>
        <v>S-1/OS 154</v>
      </c>
      <c r="O509" s="111" t="str">
        <f>IF(VLOOKUP(Table1[[#This Row],[Intake Batch Combo]],Sheet2!A:B,2,FALSE)="","",VLOOKUP(Table1[[#This Row],[Intake Batch Combo]],Sheet2!A:B,2,FALSE))</f>
        <v>One Source Diagnostics Batch 154</v>
      </c>
      <c r="P509" s="115" t="s">
        <v>2379</v>
      </c>
      <c r="Q509" s="115" t="e">
        <v>#N/A</v>
      </c>
      <c r="R509" s="28"/>
      <c r="S509" s="28"/>
      <c r="T509" s="28"/>
      <c r="U509" s="28"/>
      <c r="V509" s="25"/>
    </row>
    <row r="510" spans="1:22">
      <c r="A510" s="4" t="s">
        <v>1316</v>
      </c>
      <c r="B510" s="15">
        <v>154</v>
      </c>
      <c r="C510" s="15" t="s">
        <v>2319</v>
      </c>
      <c r="D510" s="30">
        <v>45359</v>
      </c>
      <c r="E510" s="10" t="s">
        <v>1</v>
      </c>
      <c r="F510" s="14">
        <v>1695</v>
      </c>
      <c r="G510" s="14">
        <v>375.57</v>
      </c>
      <c r="H510" s="30">
        <v>45644</v>
      </c>
      <c r="I510" s="118">
        <v>372</v>
      </c>
      <c r="J510" s="15">
        <f>IF(M510="",IF(AND(H510&lt;&gt; "",D510&lt;&gt;""),IF(H510&gt;=D510,H510-D510,0),""),"")</f>
        <v>285</v>
      </c>
      <c r="K510" s="20">
        <f>IF(M510="",IF(I510&lt;&gt;"",I510-G510,""),"")</f>
        <v>-3.5699999999999932</v>
      </c>
      <c r="L510" s="25">
        <f>IF(M510="",IF(K510&lt;&gt;"",IF(G510=0,IF(I510=0,0,9.99),K510/G510),""),"")</f>
        <v>-9.5055515616263107E-3</v>
      </c>
      <c r="M510" s="111"/>
      <c r="N510" s="58" t="str">
        <f>TRIM(CONCATENATE(Table1[[#This Row],[Intake]]," ",Table1[[#This Row],[Batch Number]]))</f>
        <v>S-1/OS 154</v>
      </c>
      <c r="O510" s="111" t="str">
        <f>IF(VLOOKUP(Table1[[#This Row],[Intake Batch Combo]],Sheet2!A:B,2,FALSE)="","",VLOOKUP(Table1[[#This Row],[Intake Batch Combo]],Sheet2!A:B,2,FALSE))</f>
        <v>One Source Diagnostics Batch 154</v>
      </c>
      <c r="P510" s="115" t="s">
        <v>2379</v>
      </c>
      <c r="Q510" s="115" t="e">
        <v>#N/A</v>
      </c>
      <c r="R510" s="28"/>
      <c r="S510" s="28"/>
      <c r="T510" s="28"/>
      <c r="U510" s="28"/>
      <c r="V510" s="25"/>
    </row>
    <row r="511" spans="1:22">
      <c r="A511" s="4" t="s">
        <v>1316</v>
      </c>
      <c r="B511" s="15">
        <v>154</v>
      </c>
      <c r="C511" s="15" t="s">
        <v>2329</v>
      </c>
      <c r="D511" s="30">
        <v>45359</v>
      </c>
      <c r="E511" s="10" t="s">
        <v>1</v>
      </c>
      <c r="F511" s="14">
        <v>1695</v>
      </c>
      <c r="G511" s="14">
        <v>375.57</v>
      </c>
      <c r="H511" s="30">
        <v>45644</v>
      </c>
      <c r="I511" s="118">
        <v>651</v>
      </c>
      <c r="J511" s="15">
        <f>IF(M511="",IF(AND(H511&lt;&gt; "",D511&lt;&gt;""),IF(H511&gt;=D511,H511-D511,0),""),"")</f>
        <v>285</v>
      </c>
      <c r="K511" s="20">
        <f>IF(M511="",IF(I511&lt;&gt;"",I511-G511,""),"")</f>
        <v>275.43</v>
      </c>
      <c r="L511" s="25">
        <f>IF(M511="",IF(K511&lt;&gt;"",IF(G511=0,IF(I511=0,0,9.99),K511/G511),""),"")</f>
        <v>0.7333652847671539</v>
      </c>
      <c r="M511" s="111"/>
      <c r="N511" s="58" t="str">
        <f>TRIM(CONCATENATE(Table1[[#This Row],[Intake]]," ",Table1[[#This Row],[Batch Number]]))</f>
        <v>S-1/OS 154</v>
      </c>
      <c r="O511" s="111" t="str">
        <f>IF(VLOOKUP(Table1[[#This Row],[Intake Batch Combo]],Sheet2!A:B,2,FALSE)="","",VLOOKUP(Table1[[#This Row],[Intake Batch Combo]],Sheet2!A:B,2,FALSE))</f>
        <v>One Source Diagnostics Batch 154</v>
      </c>
      <c r="P511" s="115" t="s">
        <v>2379</v>
      </c>
      <c r="Q511" s="115" t="e">
        <v>#N/A</v>
      </c>
      <c r="R511" s="28"/>
      <c r="S511" s="28"/>
      <c r="T511" s="28"/>
      <c r="U511" s="28"/>
      <c r="V511" s="25"/>
    </row>
    <row r="512" spans="1:22">
      <c r="A512" s="4" t="s">
        <v>1316</v>
      </c>
      <c r="B512" s="15">
        <v>154</v>
      </c>
      <c r="C512" s="15" t="s">
        <v>2329</v>
      </c>
      <c r="D512" s="30">
        <v>45359</v>
      </c>
      <c r="E512" s="10" t="s">
        <v>1</v>
      </c>
      <c r="F512" s="14">
        <v>1695</v>
      </c>
      <c r="G512" s="14">
        <v>375.57</v>
      </c>
      <c r="H512" s="30">
        <v>45644</v>
      </c>
      <c r="I512" s="118">
        <v>651</v>
      </c>
      <c r="J512" s="15">
        <f>IF(M512="",IF(AND(H512&lt;&gt; "",D512&lt;&gt;""),IF(H512&gt;=D512,H512-D512,0),""),"")</f>
        <v>285</v>
      </c>
      <c r="K512" s="20">
        <f>IF(M512="",IF(I512&lt;&gt;"",I512-G512,""),"")</f>
        <v>275.43</v>
      </c>
      <c r="L512" s="25">
        <f>IF(M512="",IF(K512&lt;&gt;"",IF(G512=0,IF(I512=0,0,9.99),K512/G512),""),"")</f>
        <v>0.7333652847671539</v>
      </c>
      <c r="M512" s="111"/>
      <c r="N512" s="58" t="str">
        <f>TRIM(CONCATENATE(Table1[[#This Row],[Intake]]," ",Table1[[#This Row],[Batch Number]]))</f>
        <v>S-1/OS 154</v>
      </c>
      <c r="O512" s="111" t="str">
        <f>IF(VLOOKUP(Table1[[#This Row],[Intake Batch Combo]],Sheet2!A:B,2,FALSE)="","",VLOOKUP(Table1[[#This Row],[Intake Batch Combo]],Sheet2!A:B,2,FALSE))</f>
        <v>One Source Diagnostics Batch 154</v>
      </c>
      <c r="P512" s="115" t="s">
        <v>2379</v>
      </c>
      <c r="Q512" s="115" t="e">
        <v>#N/A</v>
      </c>
      <c r="R512" s="28"/>
      <c r="S512" s="28"/>
      <c r="T512" s="28"/>
      <c r="U512" s="28"/>
      <c r="V512" s="25"/>
    </row>
    <row r="513" spans="1:22">
      <c r="A513" s="4" t="s">
        <v>1316</v>
      </c>
      <c r="B513" s="38">
        <v>97</v>
      </c>
      <c r="C513" s="15" t="s">
        <v>406</v>
      </c>
      <c r="D513" s="39">
        <v>44631</v>
      </c>
      <c r="E513" s="10" t="s">
        <v>1</v>
      </c>
      <c r="F513" s="36">
        <v>1695</v>
      </c>
      <c r="G513" s="36">
        <v>408.58132852990423</v>
      </c>
      <c r="H513" s="39">
        <v>45644</v>
      </c>
      <c r="I513" s="118">
        <v>465</v>
      </c>
      <c r="J513" s="38">
        <f>IF(M513="",IF(AND(H513&lt;&gt; "",D513&lt;&gt;""),IF(H513&gt;=D513,H513-D513,0),""),"")</f>
        <v>1013</v>
      </c>
      <c r="K513" s="37">
        <f>IF(M513="",IF(I513&lt;&gt;"",I513-G513,""),"")</f>
        <v>56.418671470095774</v>
      </c>
      <c r="L513" s="31">
        <f>IF(M513="",IF(K513&lt;&gt;"",IF(G513=0,IF(I513=0,0,9.99),K513/G513),""),"")</f>
        <v>0.13808431156923626</v>
      </c>
      <c r="M513" s="35"/>
      <c r="N513" s="33" t="str">
        <f>TRIM(CONCATENATE(Table1[[#This Row],[Intake]]," ",Table1[[#This Row],[Batch Number]]))</f>
        <v>S-1/OS 97</v>
      </c>
      <c r="O513" s="35" t="str">
        <f>IF(VLOOKUP(Table1[[#This Row],[Intake Batch Combo]],Sheet2!A:B,2,FALSE)="","",VLOOKUP(Table1[[#This Row],[Intake Batch Combo]],Sheet2!A:B,2,FALSE))</f>
        <v>One Source Diagnostics Buy 97.2</v>
      </c>
      <c r="P513" s="116" t="s">
        <v>2384</v>
      </c>
      <c r="Q513" s="116" t="e">
        <v>#N/A</v>
      </c>
      <c r="R513" s="28"/>
      <c r="S513" s="28"/>
      <c r="T513" s="28"/>
      <c r="U513" s="28"/>
      <c r="V513" s="25"/>
    </row>
    <row r="514" spans="1:22">
      <c r="A514" s="4" t="s">
        <v>1316</v>
      </c>
      <c r="B514" s="38">
        <v>97</v>
      </c>
      <c r="C514" s="15" t="s">
        <v>481</v>
      </c>
      <c r="D514" s="39">
        <v>44631</v>
      </c>
      <c r="E514" s="10" t="s">
        <v>1</v>
      </c>
      <c r="F514" s="36">
        <v>1695</v>
      </c>
      <c r="G514" s="36">
        <v>408.58132852990423</v>
      </c>
      <c r="H514" s="39">
        <v>45644</v>
      </c>
      <c r="I514" s="118">
        <v>465</v>
      </c>
      <c r="J514" s="38">
        <f>IF(M514="",IF(AND(H514&lt;&gt; "",D514&lt;&gt;""),IF(H514&gt;=D514,H514-D514,0),""),"")</f>
        <v>1013</v>
      </c>
      <c r="K514" s="37">
        <f>IF(M514="",IF(I514&lt;&gt;"",I514-G514,""),"")</f>
        <v>56.418671470095774</v>
      </c>
      <c r="L514" s="31">
        <f>IF(M514="",IF(K514&lt;&gt;"",IF(G514=0,IF(I514=0,0,9.99),K514/G514),""),"")</f>
        <v>0.13808431156923626</v>
      </c>
      <c r="M514" s="35"/>
      <c r="N514" s="33" t="str">
        <f>TRIM(CONCATENATE(Table1[[#This Row],[Intake]]," ",Table1[[#This Row],[Batch Number]]))</f>
        <v>S-1/OS 97</v>
      </c>
      <c r="O514" s="35" t="str">
        <f>IF(VLOOKUP(Table1[[#This Row],[Intake Batch Combo]],Sheet2!A:B,2,FALSE)="","",VLOOKUP(Table1[[#This Row],[Intake Batch Combo]],Sheet2!A:B,2,FALSE))</f>
        <v>One Source Diagnostics Buy 97.2</v>
      </c>
      <c r="P514" s="116" t="s">
        <v>2384</v>
      </c>
      <c r="Q514" s="116" t="e">
        <v>#N/A</v>
      </c>
      <c r="R514" s="28"/>
      <c r="S514" s="28"/>
      <c r="T514" s="28"/>
      <c r="U514" s="28"/>
      <c r="V514" s="25"/>
    </row>
    <row r="515" spans="1:22">
      <c r="A515" s="4" t="s">
        <v>1886</v>
      </c>
      <c r="B515" s="15">
        <v>5</v>
      </c>
      <c r="C515" s="15">
        <v>20553</v>
      </c>
      <c r="D515" s="30">
        <v>45195</v>
      </c>
      <c r="E515" s="10" t="s">
        <v>0</v>
      </c>
      <c r="F515" s="14">
        <v>620</v>
      </c>
      <c r="G515" s="14">
        <v>139.74888228164673</v>
      </c>
      <c r="H515" s="30">
        <v>45643</v>
      </c>
      <c r="I515" s="118">
        <v>102.55480149296184</v>
      </c>
      <c r="J515" s="15">
        <f>IF(M515="",IF(AND(H515&lt;&gt; "",D515&lt;&gt;""),IF(H515&gt;=D515,H515-D515,0),""),"")</f>
        <v>448</v>
      </c>
      <c r="K515" s="20">
        <f>IF(M515="",IF(I515&lt;&gt;"",I515-G515,""),"")</f>
        <v>-37.194080788684886</v>
      </c>
      <c r="L515" s="25">
        <f>IF(M515="",IF(K515&lt;&gt;"",IF(G515=0,IF(I515=0,0,9.99),K515/G515),""),"")</f>
        <v>-0.26614939727192077</v>
      </c>
      <c r="M515" s="111"/>
      <c r="N515" s="58" t="str">
        <f>TRIM(CONCATENATE(Table1[[#This Row],[Intake]]," ",Table1[[#This Row],[Batch Number]]))</f>
        <v>S-1/TI 5</v>
      </c>
      <c r="O515" s="111" t="str">
        <f>IF(VLOOKUP(Table1[[#This Row],[Intake Batch Combo]],Sheet2!A:B,2,FALSE)="","",VLOOKUP(Table1[[#This Row],[Intake Batch Combo]],Sheet2!A:B,2,FALSE))</f>
        <v>Texas Injury Group Batch 05</v>
      </c>
      <c r="P515" s="115" t="s">
        <v>2378</v>
      </c>
      <c r="Q515" s="115">
        <v>20553</v>
      </c>
      <c r="R515" s="28"/>
      <c r="S515" s="28"/>
      <c r="T515" s="28"/>
      <c r="U515" s="28"/>
      <c r="V515" s="25"/>
    </row>
    <row r="516" spans="1:22">
      <c r="A516" s="4" t="s">
        <v>1886</v>
      </c>
      <c r="B516" s="15">
        <v>5</v>
      </c>
      <c r="C516" s="15">
        <v>20553</v>
      </c>
      <c r="D516" s="30">
        <v>45195</v>
      </c>
      <c r="E516" s="10" t="s">
        <v>0</v>
      </c>
      <c r="F516" s="14">
        <v>620</v>
      </c>
      <c r="G516" s="14">
        <v>139.74888228164673</v>
      </c>
      <c r="H516" s="30">
        <v>45643</v>
      </c>
      <c r="I516" s="118">
        <v>225.96519452761964</v>
      </c>
      <c r="J516" s="15">
        <f>IF(M516="",IF(AND(H516&lt;&gt; "",D516&lt;&gt;""),IF(H516&gt;=D516,H516-D516,0),""),"")</f>
        <v>448</v>
      </c>
      <c r="K516" s="20">
        <f>IF(M516="",IF(I516&lt;&gt;"",I516-G516,""),"")</f>
        <v>86.216312245972915</v>
      </c>
      <c r="L516" s="25">
        <f>IF(M516="",IF(K516&lt;&gt;"",IF(G516=0,IF(I516=0,0,9.99),K516/G516),""),"")</f>
        <v>0.61693740113222884</v>
      </c>
      <c r="M516" s="111"/>
      <c r="N516" s="58" t="str">
        <f>TRIM(CONCATENATE(Table1[[#This Row],[Intake]]," ",Table1[[#This Row],[Batch Number]]))</f>
        <v>S-1/TI 5</v>
      </c>
      <c r="O516" s="111" t="str">
        <f>IF(VLOOKUP(Table1[[#This Row],[Intake Batch Combo]],Sheet2!A:B,2,FALSE)="","",VLOOKUP(Table1[[#This Row],[Intake Batch Combo]],Sheet2!A:B,2,FALSE))</f>
        <v>Texas Injury Group Batch 05</v>
      </c>
      <c r="P516" s="115" t="s">
        <v>2378</v>
      </c>
      <c r="Q516" s="115">
        <v>20553</v>
      </c>
      <c r="R516" s="28"/>
      <c r="S516" s="28"/>
      <c r="T516" s="28"/>
      <c r="U516" s="28"/>
      <c r="V516" s="25"/>
    </row>
    <row r="517" spans="1:22">
      <c r="A517" s="4" t="s">
        <v>1886</v>
      </c>
      <c r="B517" s="15">
        <v>5</v>
      </c>
      <c r="C517" s="15">
        <v>95816</v>
      </c>
      <c r="D517" s="30">
        <v>45195</v>
      </c>
      <c r="E517" s="10" t="s">
        <v>0</v>
      </c>
      <c r="F517" s="14">
        <v>4716</v>
      </c>
      <c r="G517" s="14">
        <v>1062.993111032655</v>
      </c>
      <c r="H517" s="30">
        <v>45643</v>
      </c>
      <c r="I517" s="118">
        <v>780.0781352271099</v>
      </c>
      <c r="J517" s="15">
        <f>IF(M517="",IF(AND(H517&lt;&gt; "",D517&lt;&gt;""),IF(H517&gt;=D517,H517-D517,0),""),"")</f>
        <v>448</v>
      </c>
      <c r="K517" s="20">
        <f>IF(M517="",IF(I517&lt;&gt;"",I517-G517,""),"")</f>
        <v>-282.91497580554505</v>
      </c>
      <c r="L517" s="25">
        <f>IF(M517="",IF(K517&lt;&gt;"",IF(G517=0,IF(I517=0,0,9.99),K517/G517),""),"")</f>
        <v>-0.26614939727192077</v>
      </c>
      <c r="M517" s="111"/>
      <c r="N517" s="58" t="str">
        <f>TRIM(CONCATENATE(Table1[[#This Row],[Intake]]," ",Table1[[#This Row],[Batch Number]]))</f>
        <v>S-1/TI 5</v>
      </c>
      <c r="O517" s="111" t="str">
        <f>IF(VLOOKUP(Table1[[#This Row],[Intake Batch Combo]],Sheet2!A:B,2,FALSE)="","",VLOOKUP(Table1[[#This Row],[Intake Batch Combo]],Sheet2!A:B,2,FALSE))</f>
        <v>Texas Injury Group Batch 05</v>
      </c>
      <c r="P517" s="115" t="s">
        <v>2378</v>
      </c>
      <c r="Q517" s="115">
        <v>95816</v>
      </c>
      <c r="R517" s="28"/>
      <c r="S517" s="28"/>
      <c r="T517" s="28"/>
      <c r="U517" s="28"/>
      <c r="V517" s="25"/>
    </row>
    <row r="518" spans="1:22">
      <c r="A518" s="4" t="s">
        <v>1886</v>
      </c>
      <c r="B518" s="15">
        <v>5</v>
      </c>
      <c r="C518" s="15">
        <v>95957</v>
      </c>
      <c r="D518" s="30">
        <v>45195</v>
      </c>
      <c r="E518" s="10" t="s">
        <v>0</v>
      </c>
      <c r="F518" s="14">
        <v>3384</v>
      </c>
      <c r="G518" s="14">
        <v>762.75841555014927</v>
      </c>
      <c r="H518" s="30">
        <v>45643</v>
      </c>
      <c r="I518" s="118">
        <v>559.75072298739178</v>
      </c>
      <c r="J518" s="15">
        <f>IF(M518="",IF(AND(H518&lt;&gt; "",D518&lt;&gt;""),IF(H518&gt;=D518,H518-D518,0),""),"")</f>
        <v>448</v>
      </c>
      <c r="K518" s="20">
        <f>IF(M518="",IF(I518&lt;&gt;"",I518-G518,""),"")</f>
        <v>-203.00769256275748</v>
      </c>
      <c r="L518" s="25">
        <f>IF(M518="",IF(K518&lt;&gt;"",IF(G518=0,IF(I518=0,0,9.99),K518/G518),""),"")</f>
        <v>-0.26614939727192072</v>
      </c>
      <c r="M518" s="111"/>
      <c r="N518" s="58" t="str">
        <f>TRIM(CONCATENATE(Table1[[#This Row],[Intake]]," ",Table1[[#This Row],[Batch Number]]))</f>
        <v>S-1/TI 5</v>
      </c>
      <c r="O518" s="111" t="str">
        <f>IF(VLOOKUP(Table1[[#This Row],[Intake Batch Combo]],Sheet2!A:B,2,FALSE)="","",VLOOKUP(Table1[[#This Row],[Intake Batch Combo]],Sheet2!A:B,2,FALSE))</f>
        <v>Texas Injury Group Batch 05</v>
      </c>
      <c r="P518" s="115" t="s">
        <v>2378</v>
      </c>
      <c r="Q518" s="115">
        <v>95957</v>
      </c>
      <c r="R518" s="28"/>
      <c r="S518" s="28"/>
      <c r="T518" s="28"/>
      <c r="U518" s="28"/>
      <c r="V518" s="25"/>
    </row>
    <row r="519" spans="1:22">
      <c r="A519" s="4" t="s">
        <v>1886</v>
      </c>
      <c r="B519" s="15">
        <v>5</v>
      </c>
      <c r="C519" s="15">
        <v>99204</v>
      </c>
      <c r="D519" s="30">
        <v>45195</v>
      </c>
      <c r="E519" s="10" t="s">
        <v>0</v>
      </c>
      <c r="F519" s="14">
        <v>1334</v>
      </c>
      <c r="G519" s="14">
        <v>300.68549832857542</v>
      </c>
      <c r="H519" s="30">
        <v>45643</v>
      </c>
      <c r="I519" s="118">
        <v>220.65823418001793</v>
      </c>
      <c r="J519" s="15">
        <f>IF(M519="",IF(AND(H519&lt;&gt; "",D519&lt;&gt;""),IF(H519&gt;=D519,H519-D519,0),""),"")</f>
        <v>448</v>
      </c>
      <c r="K519" s="20">
        <f>IF(M519="",IF(I519&lt;&gt;"",I519-G519,""),"")</f>
        <v>-80.027264148557492</v>
      </c>
      <c r="L519" s="25">
        <f>IF(M519="",IF(K519&lt;&gt;"",IF(G519=0,IF(I519=0,0,9.99),K519/G519),""),"")</f>
        <v>-0.26614939727192077</v>
      </c>
      <c r="M519" s="111"/>
      <c r="N519" s="58" t="str">
        <f>TRIM(CONCATENATE(Table1[[#This Row],[Intake]]," ",Table1[[#This Row],[Batch Number]]))</f>
        <v>S-1/TI 5</v>
      </c>
      <c r="O519" s="111" t="str">
        <f>IF(VLOOKUP(Table1[[#This Row],[Intake Batch Combo]],Sheet2!A:B,2,FALSE)="","",VLOOKUP(Table1[[#This Row],[Intake Batch Combo]],Sheet2!A:B,2,FALSE))</f>
        <v>Texas Injury Group Batch 05</v>
      </c>
      <c r="P519" s="115" t="s">
        <v>2378</v>
      </c>
      <c r="Q519" s="115">
        <v>99204</v>
      </c>
      <c r="R519" s="28"/>
      <c r="S519" s="28"/>
      <c r="T519" s="28"/>
      <c r="U519" s="28"/>
      <c r="V519" s="25"/>
    </row>
    <row r="520" spans="1:22">
      <c r="A520" s="4" t="s">
        <v>1886</v>
      </c>
      <c r="B520" s="15">
        <v>5</v>
      </c>
      <c r="C520" s="15">
        <v>99204</v>
      </c>
      <c r="D520" s="30">
        <v>45195</v>
      </c>
      <c r="E520" s="10" t="s">
        <v>0</v>
      </c>
      <c r="F520" s="14">
        <v>1334</v>
      </c>
      <c r="G520" s="14">
        <v>300.68549832857542</v>
      </c>
      <c r="H520" s="30">
        <v>45643</v>
      </c>
      <c r="I520" s="118">
        <v>229.91967574818827</v>
      </c>
      <c r="J520" s="15">
        <f>IF(M520="",IF(AND(H520&lt;&gt; "",D520&lt;&gt;""),IF(H520&gt;=D520,H520-D520,0),""),"")</f>
        <v>448</v>
      </c>
      <c r="K520" s="20">
        <f>IF(M520="",IF(I520&lt;&gt;"",I520-G520,""),"")</f>
        <v>-70.765822580387152</v>
      </c>
      <c r="L520" s="25">
        <f>IF(M520="",IF(K520&lt;&gt;"",IF(G520=0,IF(I520=0,0,9.99),K520/G520),""),"")</f>
        <v>-0.23534830570065432</v>
      </c>
      <c r="M520" s="111"/>
      <c r="N520" s="58" t="str">
        <f>TRIM(CONCATENATE(Table1[[#This Row],[Intake]]," ",Table1[[#This Row],[Batch Number]]))</f>
        <v>S-1/TI 5</v>
      </c>
      <c r="O520" s="111" t="str">
        <f>IF(VLOOKUP(Table1[[#This Row],[Intake Batch Combo]],Sheet2!A:B,2,FALSE)="","",VLOOKUP(Table1[[#This Row],[Intake Batch Combo]],Sheet2!A:B,2,FALSE))</f>
        <v>Texas Injury Group Batch 05</v>
      </c>
      <c r="P520" s="115" t="s">
        <v>2378</v>
      </c>
      <c r="Q520" s="115">
        <v>99204</v>
      </c>
      <c r="R520" s="28"/>
      <c r="S520" s="28"/>
      <c r="T520" s="28"/>
      <c r="U520" s="28"/>
      <c r="V520" s="25"/>
    </row>
    <row r="521" spans="1:22">
      <c r="A521" s="4" t="s">
        <v>1886</v>
      </c>
      <c r="B521" s="15">
        <v>5</v>
      </c>
      <c r="C521" s="15">
        <v>99204</v>
      </c>
      <c r="D521" s="30">
        <v>45195</v>
      </c>
      <c r="E521" s="10" t="s">
        <v>0</v>
      </c>
      <c r="F521" s="14">
        <v>1334</v>
      </c>
      <c r="G521" s="14">
        <v>300.68549832857542</v>
      </c>
      <c r="H521" s="30">
        <v>45643</v>
      </c>
      <c r="I521" s="118">
        <v>486.18962822555585</v>
      </c>
      <c r="J521" s="15">
        <f>IF(M521="",IF(AND(H521&lt;&gt; "",D521&lt;&gt;""),IF(H521&gt;=D521,H521-D521,0),""),"")</f>
        <v>448</v>
      </c>
      <c r="K521" s="20">
        <f>IF(M521="",IF(I521&lt;&gt;"",I521-G521,""),"")</f>
        <v>185.50412989698043</v>
      </c>
      <c r="L521" s="25">
        <f>IF(M521="",IF(K521&lt;&gt;"",IF(G521=0,IF(I521=0,0,9.99),K521/G521),""),"")</f>
        <v>0.61693740113222872</v>
      </c>
      <c r="M521" s="111"/>
      <c r="N521" s="58" t="str">
        <f>TRIM(CONCATENATE(Table1[[#This Row],[Intake]]," ",Table1[[#This Row],[Batch Number]]))</f>
        <v>S-1/TI 5</v>
      </c>
      <c r="O521" s="111" t="str">
        <f>IF(VLOOKUP(Table1[[#This Row],[Intake Batch Combo]],Sheet2!A:B,2,FALSE)="","",VLOOKUP(Table1[[#This Row],[Intake Batch Combo]],Sheet2!A:B,2,FALSE))</f>
        <v>Texas Injury Group Batch 05</v>
      </c>
      <c r="P521" s="115" t="s">
        <v>2378</v>
      </c>
      <c r="Q521" s="115">
        <v>99204</v>
      </c>
      <c r="R521" s="28"/>
      <c r="S521" s="28"/>
      <c r="T521" s="28"/>
      <c r="U521" s="28"/>
      <c r="V521" s="25"/>
    </row>
    <row r="522" spans="1:22">
      <c r="A522" s="4" t="s">
        <v>1886</v>
      </c>
      <c r="B522" s="15">
        <v>5</v>
      </c>
      <c r="C522" s="15">
        <v>99442</v>
      </c>
      <c r="D522" s="30">
        <v>45195</v>
      </c>
      <c r="E522" s="10" t="s">
        <v>0</v>
      </c>
      <c r="F522" s="14">
        <v>661.7</v>
      </c>
      <c r="G522" s="14">
        <v>149.14812162220267</v>
      </c>
      <c r="H522" s="30">
        <v>45643</v>
      </c>
      <c r="I522" s="118">
        <v>253.24165959871758</v>
      </c>
      <c r="J522" s="15">
        <f>IF(M522="",IF(AND(H522&lt;&gt; "",D522&lt;&gt;""),IF(H522&gt;=D522,H522-D522,0),""),"")</f>
        <v>448</v>
      </c>
      <c r="K522" s="20">
        <f>IF(M522="",IF(I522&lt;&gt;"",I522-G522,""),"")</f>
        <v>104.09353797651491</v>
      </c>
      <c r="L522" s="25">
        <f>IF(M522="",IF(K522&lt;&gt;"",IF(G522=0,IF(I522=0,0,9.99),K522/G522),""),"")</f>
        <v>0.69792054264141135</v>
      </c>
      <c r="M522" s="111"/>
      <c r="N522" s="58" t="str">
        <f>TRIM(CONCATENATE(Table1[[#This Row],[Intake]]," ",Table1[[#This Row],[Batch Number]]))</f>
        <v>S-1/TI 5</v>
      </c>
      <c r="O522" s="111" t="str">
        <f>IF(VLOOKUP(Table1[[#This Row],[Intake Batch Combo]],Sheet2!A:B,2,FALSE)="","",VLOOKUP(Table1[[#This Row],[Intake Batch Combo]],Sheet2!A:B,2,FALSE))</f>
        <v>Texas Injury Group Batch 05</v>
      </c>
      <c r="P522" s="115" t="s">
        <v>2378</v>
      </c>
      <c r="Q522" s="115">
        <v>99442</v>
      </c>
      <c r="R522" s="28"/>
      <c r="S522" s="28"/>
      <c r="T522" s="28"/>
      <c r="U522" s="28"/>
      <c r="V522" s="25"/>
    </row>
    <row r="523" spans="1:22">
      <c r="A523" s="4" t="s">
        <v>1886</v>
      </c>
      <c r="B523" s="15">
        <v>5</v>
      </c>
      <c r="C523" s="15">
        <v>99442</v>
      </c>
      <c r="D523" s="30">
        <v>45195</v>
      </c>
      <c r="E523" s="10" t="s">
        <v>0</v>
      </c>
      <c r="F523" s="14">
        <v>661.7</v>
      </c>
      <c r="G523" s="14">
        <v>149.14812162220267</v>
      </c>
      <c r="H523" s="30">
        <v>45643</v>
      </c>
      <c r="I523" s="118">
        <v>253.24165959871758</v>
      </c>
      <c r="J523" s="15">
        <f>IF(M523="",IF(AND(H523&lt;&gt; "",D523&lt;&gt;""),IF(H523&gt;=D523,H523-D523,0),""),"")</f>
        <v>448</v>
      </c>
      <c r="K523" s="20">
        <f>IF(M523="",IF(I523&lt;&gt;"",I523-G523,""),"")</f>
        <v>104.09353797651491</v>
      </c>
      <c r="L523" s="25">
        <f>IF(M523="",IF(K523&lt;&gt;"",IF(G523=0,IF(I523=0,0,9.99),K523/G523),""),"")</f>
        <v>0.69792054264141135</v>
      </c>
      <c r="M523" s="111"/>
      <c r="N523" s="58" t="str">
        <f>TRIM(CONCATENATE(Table1[[#This Row],[Intake]]," ",Table1[[#This Row],[Batch Number]]))</f>
        <v>S-1/TI 5</v>
      </c>
      <c r="O523" s="111" t="str">
        <f>IF(VLOOKUP(Table1[[#This Row],[Intake Batch Combo]],Sheet2!A:B,2,FALSE)="","",VLOOKUP(Table1[[#This Row],[Intake Batch Combo]],Sheet2!A:B,2,FALSE))</f>
        <v>Texas Injury Group Batch 05</v>
      </c>
      <c r="P523" s="115" t="s">
        <v>2378</v>
      </c>
      <c r="Q523" s="115">
        <v>99442</v>
      </c>
      <c r="R523" s="28"/>
      <c r="S523" s="28"/>
      <c r="T523" s="28"/>
      <c r="U523" s="28"/>
      <c r="V523" s="25"/>
    </row>
    <row r="524" spans="1:22">
      <c r="A524" s="4" t="s">
        <v>1886</v>
      </c>
      <c r="B524" s="15">
        <v>5</v>
      </c>
      <c r="C524" s="15">
        <v>99442</v>
      </c>
      <c r="D524" s="30">
        <v>45195</v>
      </c>
      <c r="E524" s="10" t="s">
        <v>0</v>
      </c>
      <c r="F524" s="14">
        <v>661.7</v>
      </c>
      <c r="G524" s="14">
        <v>149.14812162220267</v>
      </c>
      <c r="H524" s="30">
        <v>45643</v>
      </c>
      <c r="I524" s="118">
        <v>253.24165959871758</v>
      </c>
      <c r="J524" s="15">
        <f>IF(M524="",IF(AND(H524&lt;&gt; "",D524&lt;&gt;""),IF(H524&gt;=D524,H524-D524,0),""),"")</f>
        <v>448</v>
      </c>
      <c r="K524" s="20">
        <f>IF(M524="",IF(I524&lt;&gt;"",I524-G524,""),"")</f>
        <v>104.09353797651491</v>
      </c>
      <c r="L524" s="25">
        <f>IF(M524="",IF(K524&lt;&gt;"",IF(G524=0,IF(I524=0,0,9.99),K524/G524),""),"")</f>
        <v>0.69792054264141135</v>
      </c>
      <c r="M524" s="111"/>
      <c r="N524" s="58" t="str">
        <f>TRIM(CONCATENATE(Table1[[#This Row],[Intake]]," ",Table1[[#This Row],[Batch Number]]))</f>
        <v>S-1/TI 5</v>
      </c>
      <c r="O524" s="111" t="str">
        <f>IF(VLOOKUP(Table1[[#This Row],[Intake Batch Combo]],Sheet2!A:B,2,FALSE)="","",VLOOKUP(Table1[[#This Row],[Intake Batch Combo]],Sheet2!A:B,2,FALSE))</f>
        <v>Texas Injury Group Batch 05</v>
      </c>
      <c r="P524" s="115" t="s">
        <v>2378</v>
      </c>
      <c r="Q524" s="115">
        <v>99442</v>
      </c>
      <c r="R524" s="28"/>
      <c r="S524" s="28"/>
      <c r="T524" s="28"/>
      <c r="U524" s="28"/>
      <c r="V524" s="25"/>
    </row>
    <row r="525" spans="1:22">
      <c r="A525" s="4" t="s">
        <v>1886</v>
      </c>
      <c r="B525" s="15">
        <v>5</v>
      </c>
      <c r="C525" s="15">
        <v>99442</v>
      </c>
      <c r="D525" s="30">
        <v>45195</v>
      </c>
      <c r="E525" s="10" t="s">
        <v>0</v>
      </c>
      <c r="F525" s="14">
        <v>661.7</v>
      </c>
      <c r="G525" s="14">
        <v>149.14812162220267</v>
      </c>
      <c r="H525" s="30">
        <v>45643</v>
      </c>
      <c r="I525" s="118">
        <v>253.24165959871758</v>
      </c>
      <c r="J525" s="15">
        <f>IF(M525="",IF(AND(H525&lt;&gt; "",D525&lt;&gt;""),IF(H525&gt;=D525,H525-D525,0),""),"")</f>
        <v>448</v>
      </c>
      <c r="K525" s="20">
        <f>IF(M525="",IF(I525&lt;&gt;"",I525-G525,""),"")</f>
        <v>104.09353797651491</v>
      </c>
      <c r="L525" s="25">
        <f>IF(M525="",IF(K525&lt;&gt;"",IF(G525=0,IF(I525=0,0,9.99),K525/G525),""),"")</f>
        <v>0.69792054264141135</v>
      </c>
      <c r="M525" s="111"/>
      <c r="N525" s="58" t="str">
        <f>TRIM(CONCATENATE(Table1[[#This Row],[Intake]]," ",Table1[[#This Row],[Batch Number]]))</f>
        <v>S-1/TI 5</v>
      </c>
      <c r="O525" s="111" t="str">
        <f>IF(VLOOKUP(Table1[[#This Row],[Intake Batch Combo]],Sheet2!A:B,2,FALSE)="","",VLOOKUP(Table1[[#This Row],[Intake Batch Combo]],Sheet2!A:B,2,FALSE))</f>
        <v>Texas Injury Group Batch 05</v>
      </c>
      <c r="P525" s="115" t="s">
        <v>2378</v>
      </c>
      <c r="Q525" s="115">
        <v>99442</v>
      </c>
      <c r="R525" s="28"/>
      <c r="S525" s="28"/>
      <c r="T525" s="28"/>
      <c r="U525" s="28"/>
      <c r="V525" s="25"/>
    </row>
    <row r="526" spans="1:22">
      <c r="A526" s="4" t="s">
        <v>1886</v>
      </c>
      <c r="B526" s="15">
        <v>5</v>
      </c>
      <c r="C526" s="15">
        <v>99443</v>
      </c>
      <c r="D526" s="30">
        <v>45195</v>
      </c>
      <c r="E526" s="10" t="s">
        <v>0</v>
      </c>
      <c r="F526" s="14">
        <v>973.2</v>
      </c>
      <c r="G526" s="14">
        <v>219.3606648975784</v>
      </c>
      <c r="H526" s="30">
        <v>45643</v>
      </c>
      <c r="I526" s="118">
        <v>130.60909898671781</v>
      </c>
      <c r="J526" s="15">
        <f>IF(M526="",IF(AND(H526&lt;&gt; "",D526&lt;&gt;""),IF(H526&gt;=D526,H526-D526,0),""),"")</f>
        <v>448</v>
      </c>
      <c r="K526" s="20">
        <f>IF(M526="",IF(I526&lt;&gt;"",I526-G526,""),"")</f>
        <v>-88.751565910860592</v>
      </c>
      <c r="L526" s="25">
        <f>IF(M526="",IF(K526&lt;&gt;"",IF(G526=0,IF(I526=0,0,9.99),K526/G526),""),"")</f>
        <v>-0.40459198075598263</v>
      </c>
      <c r="M526" s="111"/>
      <c r="N526" s="58" t="str">
        <f>TRIM(CONCATENATE(Table1[[#This Row],[Intake]]," ",Table1[[#This Row],[Batch Number]]))</f>
        <v>S-1/TI 5</v>
      </c>
      <c r="O526" s="111" t="str">
        <f>IF(VLOOKUP(Table1[[#This Row],[Intake Batch Combo]],Sheet2!A:B,2,FALSE)="","",VLOOKUP(Table1[[#This Row],[Intake Batch Combo]],Sheet2!A:B,2,FALSE))</f>
        <v>Texas Injury Group Batch 05</v>
      </c>
      <c r="P526" s="115" t="s">
        <v>2378</v>
      </c>
      <c r="Q526" s="115">
        <v>99443</v>
      </c>
      <c r="R526" s="28"/>
      <c r="S526" s="28"/>
      <c r="T526" s="28"/>
      <c r="U526" s="28"/>
      <c r="V526" s="25"/>
    </row>
    <row r="527" spans="1:22">
      <c r="A527" s="4" t="s">
        <v>1886</v>
      </c>
      <c r="B527" s="15">
        <v>5</v>
      </c>
      <c r="C527" s="15">
        <v>96138</v>
      </c>
      <c r="D527" s="30">
        <v>45195</v>
      </c>
      <c r="E527" s="10" t="s">
        <v>0</v>
      </c>
      <c r="F527" s="14">
        <v>420</v>
      </c>
      <c r="G527" s="14">
        <v>94.668597674663914</v>
      </c>
      <c r="H527" s="30">
        <v>45643</v>
      </c>
      <c r="I527" s="118">
        <v>69.472607462974153</v>
      </c>
      <c r="J527" s="15">
        <f>IF(M527="",IF(AND(H527&lt;&gt; "",D527&lt;&gt;""),IF(H527&gt;=D527,H527-D527,0),""),"")</f>
        <v>448</v>
      </c>
      <c r="K527" s="20">
        <f>IF(M527="",IF(I527&lt;&gt;"",I527-G527,""),"")</f>
        <v>-25.195990211689761</v>
      </c>
      <c r="L527" s="25">
        <f>IF(M527="",IF(K527&lt;&gt;"",IF(G527=0,IF(I527=0,0,9.99),K527/G527),""),"")</f>
        <v>-0.26614939727192077</v>
      </c>
      <c r="M527" s="111"/>
      <c r="N527" s="58" t="str">
        <f>TRIM(CONCATENATE(Table1[[#This Row],[Intake]]," ",Table1[[#This Row],[Batch Number]]))</f>
        <v>S-1/TI 5</v>
      </c>
      <c r="O527" s="111" t="str">
        <f>IF(VLOOKUP(Table1[[#This Row],[Intake Batch Combo]],Sheet2!A:B,2,FALSE)="","",VLOOKUP(Table1[[#This Row],[Intake Batch Combo]],Sheet2!A:B,2,FALSE))</f>
        <v>Texas Injury Group Batch 05</v>
      </c>
      <c r="P527" s="115" t="s">
        <v>2378</v>
      </c>
      <c r="Q527" s="115" t="e">
        <v>#N/A</v>
      </c>
      <c r="R527" s="28"/>
      <c r="S527" s="28"/>
      <c r="T527" s="28"/>
      <c r="U527" s="28"/>
      <c r="V527" s="25"/>
    </row>
    <row r="528" spans="1:22">
      <c r="A528" s="4" t="s">
        <v>1886</v>
      </c>
      <c r="B528" s="15">
        <v>5</v>
      </c>
      <c r="C528" s="15">
        <v>97750</v>
      </c>
      <c r="D528" s="30">
        <v>45195</v>
      </c>
      <c r="E528" s="10" t="s">
        <v>0</v>
      </c>
      <c r="F528" s="14">
        <v>420</v>
      </c>
      <c r="G528" s="14">
        <v>94.668597674663914</v>
      </c>
      <c r="H528" s="30">
        <v>45643</v>
      </c>
      <c r="I528" s="118">
        <v>69.472607462974153</v>
      </c>
      <c r="J528" s="15">
        <f>IF(M528="",IF(AND(H528&lt;&gt; "",D528&lt;&gt;""),IF(H528&gt;=D528,H528-D528,0),""),"")</f>
        <v>448</v>
      </c>
      <c r="K528" s="20">
        <f>IF(M528="",IF(I528&lt;&gt;"",I528-G528,""),"")</f>
        <v>-25.195990211689761</v>
      </c>
      <c r="L528" s="25">
        <f>IF(M528="",IF(K528&lt;&gt;"",IF(G528=0,IF(I528=0,0,9.99),K528/G528),""),"")</f>
        <v>-0.26614939727192077</v>
      </c>
      <c r="M528" s="111"/>
      <c r="N528" s="58" t="str">
        <f>TRIM(CONCATENATE(Table1[[#This Row],[Intake]]," ",Table1[[#This Row],[Batch Number]]))</f>
        <v>S-1/TI 5</v>
      </c>
      <c r="O528" s="111" t="str">
        <f>IF(VLOOKUP(Table1[[#This Row],[Intake Batch Combo]],Sheet2!A:B,2,FALSE)="","",VLOOKUP(Table1[[#This Row],[Intake Batch Combo]],Sheet2!A:B,2,FALSE))</f>
        <v>Texas Injury Group Batch 05</v>
      </c>
      <c r="P528" s="115" t="s">
        <v>2378</v>
      </c>
      <c r="Q528" s="115" t="e">
        <v>#N/A</v>
      </c>
      <c r="R528" s="28"/>
      <c r="S528" s="28"/>
      <c r="T528" s="28"/>
      <c r="U528" s="28"/>
      <c r="V528" s="25"/>
    </row>
    <row r="529" spans="1:22">
      <c r="A529" s="4" t="s">
        <v>1886</v>
      </c>
      <c r="B529" s="15">
        <v>5</v>
      </c>
      <c r="C529" s="15">
        <v>92537</v>
      </c>
      <c r="D529" s="30">
        <v>45195</v>
      </c>
      <c r="E529" s="10" t="s">
        <v>0</v>
      </c>
      <c r="F529" s="14">
        <v>492</v>
      </c>
      <c r="G529" s="14">
        <v>110.89750013317772</v>
      </c>
      <c r="H529" s="30">
        <v>45643</v>
      </c>
      <c r="I529" s="118">
        <v>81.382197313769723</v>
      </c>
      <c r="J529" s="15">
        <f>IF(M529="",IF(AND(H529&lt;&gt; "",D529&lt;&gt;""),IF(H529&gt;=D529,H529-D529,0),""),"")</f>
        <v>448</v>
      </c>
      <c r="K529" s="20">
        <f>IF(M529="",IF(I529&lt;&gt;"",I529-G529,""),"")</f>
        <v>-29.515302819407992</v>
      </c>
      <c r="L529" s="25">
        <f>IF(M529="",IF(K529&lt;&gt;"",IF(G529=0,IF(I529=0,0,9.99),K529/G529),""),"")</f>
        <v>-0.26614939727192066</v>
      </c>
      <c r="M529" s="111"/>
      <c r="N529" s="58" t="str">
        <f>TRIM(CONCATENATE(Table1[[#This Row],[Intake]]," ",Table1[[#This Row],[Batch Number]]))</f>
        <v>S-1/TI 5</v>
      </c>
      <c r="O529" s="111" t="str">
        <f>IF(VLOOKUP(Table1[[#This Row],[Intake Batch Combo]],Sheet2!A:B,2,FALSE)="","",VLOOKUP(Table1[[#This Row],[Intake Batch Combo]],Sheet2!A:B,2,FALSE))</f>
        <v>Texas Injury Group Batch 05</v>
      </c>
      <c r="P529" s="115" t="s">
        <v>2378</v>
      </c>
      <c r="Q529" s="115" t="e">
        <v>#N/A</v>
      </c>
      <c r="R529" s="28"/>
      <c r="S529" s="28"/>
      <c r="T529" s="28"/>
      <c r="U529" s="28"/>
      <c r="V529" s="25"/>
    </row>
    <row r="530" spans="1:22">
      <c r="A530" s="4" t="s">
        <v>1886</v>
      </c>
      <c r="B530" s="15">
        <v>5</v>
      </c>
      <c r="C530" s="15">
        <v>20552</v>
      </c>
      <c r="D530" s="30">
        <v>45195</v>
      </c>
      <c r="E530" s="10" t="s">
        <v>0</v>
      </c>
      <c r="F530" s="14">
        <v>540</v>
      </c>
      <c r="G530" s="14">
        <v>121.71676843885361</v>
      </c>
      <c r="H530" s="30">
        <v>45643</v>
      </c>
      <c r="I530" s="118">
        <v>196.80839523373325</v>
      </c>
      <c r="J530" s="15">
        <f>IF(M530="",IF(AND(H530&lt;&gt; "",D530&lt;&gt;""),IF(H530&gt;=D530,H530-D530,0),""),"")</f>
        <v>448</v>
      </c>
      <c r="K530" s="20">
        <f>IF(M530="",IF(I530&lt;&gt;"",I530-G530,""),"")</f>
        <v>75.091626794879645</v>
      </c>
      <c r="L530" s="25">
        <f>IF(M530="",IF(K530&lt;&gt;"",IF(G530=0,IF(I530=0,0,9.99),K530/G530),""),"")</f>
        <v>0.61693740113222895</v>
      </c>
      <c r="M530" s="111"/>
      <c r="N530" s="58" t="str">
        <f>TRIM(CONCATENATE(Table1[[#This Row],[Intake]]," ",Table1[[#This Row],[Batch Number]]))</f>
        <v>S-1/TI 5</v>
      </c>
      <c r="O530" s="111" t="str">
        <f>IF(VLOOKUP(Table1[[#This Row],[Intake Batch Combo]],Sheet2!A:B,2,FALSE)="","",VLOOKUP(Table1[[#This Row],[Intake Batch Combo]],Sheet2!A:B,2,FALSE))</f>
        <v>Texas Injury Group Batch 05</v>
      </c>
      <c r="P530" s="115" t="s">
        <v>2378</v>
      </c>
      <c r="Q530" s="115" t="e">
        <v>#N/A</v>
      </c>
      <c r="R530" s="28"/>
      <c r="S530" s="28"/>
      <c r="T530" s="28"/>
      <c r="U530" s="28"/>
      <c r="V530" s="25"/>
    </row>
    <row r="531" spans="1:22">
      <c r="A531" s="4" t="s">
        <v>1886</v>
      </c>
      <c r="B531" s="15">
        <v>5</v>
      </c>
      <c r="C531" s="15">
        <v>99213</v>
      </c>
      <c r="D531" s="30">
        <v>45195</v>
      </c>
      <c r="E531" s="10" t="s">
        <v>0</v>
      </c>
      <c r="F531" s="14">
        <v>661.7</v>
      </c>
      <c r="G531" s="14">
        <v>149.14812162220267</v>
      </c>
      <c r="H531" s="30">
        <v>45643</v>
      </c>
      <c r="I531" s="118">
        <v>371.74101909897553</v>
      </c>
      <c r="J531" s="15">
        <f>IF(M531="",IF(AND(H531&lt;&gt; "",D531&lt;&gt;""),IF(H531&gt;=D531,H531-D531,0),""),"")</f>
        <v>448</v>
      </c>
      <c r="K531" s="20">
        <f>IF(M531="",IF(I531&lt;&gt;"",I531-G531,""),"")</f>
        <v>222.59289747677286</v>
      </c>
      <c r="L531" s="25">
        <f>IF(M531="",IF(K531&lt;&gt;"",IF(G531=0,IF(I531=0,0,9.99),K531/G531),""),"")</f>
        <v>1.4924284332631983</v>
      </c>
      <c r="M531" s="111"/>
      <c r="N531" s="58" t="str">
        <f>TRIM(CONCATENATE(Table1[[#This Row],[Intake]]," ",Table1[[#This Row],[Batch Number]]))</f>
        <v>S-1/TI 5</v>
      </c>
      <c r="O531" s="111" t="str">
        <f>IF(VLOOKUP(Table1[[#This Row],[Intake Batch Combo]],Sheet2!A:B,2,FALSE)="","",VLOOKUP(Table1[[#This Row],[Intake Batch Combo]],Sheet2!A:B,2,FALSE))</f>
        <v>Texas Injury Group Batch 05</v>
      </c>
      <c r="P531" s="115" t="s">
        <v>2378</v>
      </c>
      <c r="Q531" s="115" t="e">
        <v>#N/A</v>
      </c>
      <c r="R531" s="28"/>
      <c r="S531" s="28"/>
      <c r="T531" s="28"/>
      <c r="U531" s="28"/>
      <c r="V531" s="25"/>
    </row>
    <row r="532" spans="1:22">
      <c r="A532" s="4" t="s">
        <v>1886</v>
      </c>
      <c r="B532" s="15">
        <v>5</v>
      </c>
      <c r="C532" s="15">
        <v>99214</v>
      </c>
      <c r="D532" s="30">
        <v>45195</v>
      </c>
      <c r="E532" s="10" t="s">
        <v>0</v>
      </c>
      <c r="F532" s="14">
        <v>978</v>
      </c>
      <c r="G532" s="14">
        <v>220.44259172814597</v>
      </c>
      <c r="H532" s="30">
        <v>45643</v>
      </c>
      <c r="I532" s="118">
        <v>131.25328689787301</v>
      </c>
      <c r="J532" s="15">
        <f>IF(M532="",IF(AND(H532&lt;&gt; "",D532&lt;&gt;""),IF(H532&gt;=D532,H532-D532,0),""),"")</f>
        <v>448</v>
      </c>
      <c r="K532" s="20">
        <f>IF(M532="",IF(I532&lt;&gt;"",I532-G532,""),"")</f>
        <v>-89.18930483027296</v>
      </c>
      <c r="L532" s="25">
        <f>IF(M532="",IF(K532&lt;&gt;"",IF(G532=0,IF(I532=0,0,9.99),K532/G532),""),"")</f>
        <v>-0.40459198075598257</v>
      </c>
      <c r="M532" s="111"/>
      <c r="N532" s="58" t="str">
        <f>TRIM(CONCATENATE(Table1[[#This Row],[Intake]]," ",Table1[[#This Row],[Batch Number]]))</f>
        <v>S-1/TI 5</v>
      </c>
      <c r="O532" s="111" t="str">
        <f>IF(VLOOKUP(Table1[[#This Row],[Intake Batch Combo]],Sheet2!A:B,2,FALSE)="","",VLOOKUP(Table1[[#This Row],[Intake Batch Combo]],Sheet2!A:B,2,FALSE))</f>
        <v>Texas Injury Group Batch 05</v>
      </c>
      <c r="P532" s="115" t="s">
        <v>2378</v>
      </c>
      <c r="Q532" s="115" t="e">
        <v>#N/A</v>
      </c>
      <c r="R532" s="28"/>
      <c r="S532" s="28"/>
      <c r="T532" s="28"/>
      <c r="U532" s="28"/>
      <c r="V532" s="25"/>
    </row>
    <row r="533" spans="1:22">
      <c r="A533" s="4" t="s">
        <v>1886</v>
      </c>
      <c r="B533" s="15">
        <v>5</v>
      </c>
      <c r="C533" s="15">
        <v>99214</v>
      </c>
      <c r="D533" s="30">
        <v>45195</v>
      </c>
      <c r="E533" s="10" t="s">
        <v>0</v>
      </c>
      <c r="F533" s="14">
        <v>978</v>
      </c>
      <c r="G533" s="14">
        <v>220.44259172814597</v>
      </c>
      <c r="H533" s="30">
        <v>45643</v>
      </c>
      <c r="I533" s="118">
        <v>131.25328689787301</v>
      </c>
      <c r="J533" s="15">
        <f>IF(M533="",IF(AND(H533&lt;&gt; "",D533&lt;&gt;""),IF(H533&gt;=D533,H533-D533,0),""),"")</f>
        <v>448</v>
      </c>
      <c r="K533" s="20">
        <f>IF(M533="",IF(I533&lt;&gt;"",I533-G533,""),"")</f>
        <v>-89.18930483027296</v>
      </c>
      <c r="L533" s="25">
        <f>IF(M533="",IF(K533&lt;&gt;"",IF(G533=0,IF(I533=0,0,9.99),K533/G533),""),"")</f>
        <v>-0.40459198075598257</v>
      </c>
      <c r="M533" s="111"/>
      <c r="N533" s="58" t="str">
        <f>TRIM(CONCATENATE(Table1[[#This Row],[Intake]]," ",Table1[[#This Row],[Batch Number]]))</f>
        <v>S-1/TI 5</v>
      </c>
      <c r="O533" s="111" t="str">
        <f>IF(VLOOKUP(Table1[[#This Row],[Intake Batch Combo]],Sheet2!A:B,2,FALSE)="","",VLOOKUP(Table1[[#This Row],[Intake Batch Combo]],Sheet2!A:B,2,FALSE))</f>
        <v>Texas Injury Group Batch 05</v>
      </c>
      <c r="P533" s="115" t="s">
        <v>2378</v>
      </c>
      <c r="Q533" s="115" t="e">
        <v>#N/A</v>
      </c>
      <c r="R533" s="28"/>
      <c r="S533" s="28"/>
      <c r="T533" s="28"/>
      <c r="U533" s="28"/>
      <c r="V533" s="25"/>
    </row>
    <row r="534" spans="1:22">
      <c r="A534" s="4" t="s">
        <v>1886</v>
      </c>
      <c r="B534" s="15">
        <v>5</v>
      </c>
      <c r="C534" s="15">
        <v>99214</v>
      </c>
      <c r="D534" s="30">
        <v>45195</v>
      </c>
      <c r="E534" s="10" t="s">
        <v>0</v>
      </c>
      <c r="F534" s="14">
        <v>978</v>
      </c>
      <c r="G534" s="14">
        <v>220.44259172814597</v>
      </c>
      <c r="H534" s="30">
        <v>45643</v>
      </c>
      <c r="I534" s="118">
        <v>161.77192880663981</v>
      </c>
      <c r="J534" s="15">
        <f>IF(M534="",IF(AND(H534&lt;&gt; "",D534&lt;&gt;""),IF(H534&gt;=D534,H534-D534,0),""),"")</f>
        <v>448</v>
      </c>
      <c r="K534" s="20">
        <f>IF(M534="",IF(I534&lt;&gt;"",I534-G534,""),"")</f>
        <v>-58.670662921506164</v>
      </c>
      <c r="L534" s="25">
        <f>IF(M534="",IF(K534&lt;&gt;"",IF(G534=0,IF(I534=0,0,9.99),K534/G534),""),"")</f>
        <v>-0.26614939727192077</v>
      </c>
      <c r="M534" s="111"/>
      <c r="N534" s="58" t="str">
        <f>TRIM(CONCATENATE(Table1[[#This Row],[Intake]]," ",Table1[[#This Row],[Batch Number]]))</f>
        <v>S-1/TI 5</v>
      </c>
      <c r="O534" s="111" t="str">
        <f>IF(VLOOKUP(Table1[[#This Row],[Intake Batch Combo]],Sheet2!A:B,2,FALSE)="","",VLOOKUP(Table1[[#This Row],[Intake Batch Combo]],Sheet2!A:B,2,FALSE))</f>
        <v>Texas Injury Group Batch 05</v>
      </c>
      <c r="P534" s="115" t="s">
        <v>2378</v>
      </c>
      <c r="Q534" s="115" t="e">
        <v>#N/A</v>
      </c>
      <c r="R534" s="28"/>
      <c r="S534" s="28"/>
      <c r="T534" s="28"/>
      <c r="U534" s="28"/>
      <c r="V534" s="25"/>
    </row>
    <row r="535" spans="1:22">
      <c r="A535" s="4" t="s">
        <v>1886</v>
      </c>
      <c r="B535" s="15">
        <v>5</v>
      </c>
      <c r="C535" s="15">
        <v>99214</v>
      </c>
      <c r="D535" s="30">
        <v>45195</v>
      </c>
      <c r="E535" s="10" t="s">
        <v>0</v>
      </c>
      <c r="F535" s="14">
        <v>978</v>
      </c>
      <c r="G535" s="14">
        <v>220.44259172814597</v>
      </c>
      <c r="H535" s="30">
        <v>45643</v>
      </c>
      <c r="I535" s="118">
        <v>264.78185545716156</v>
      </c>
      <c r="J535" s="15">
        <f>IF(M535="",IF(AND(H535&lt;&gt; "",D535&lt;&gt;""),IF(H535&gt;=D535,H535-D535,0),""),"")</f>
        <v>448</v>
      </c>
      <c r="K535" s="20">
        <f>IF(M535="",IF(I535&lt;&gt;"",I535-G535,""),"")</f>
        <v>44.339263729015585</v>
      </c>
      <c r="L535" s="25">
        <f>IF(M535="",IF(K535&lt;&gt;"",IF(G535=0,IF(I535=0,0,9.99),K535/G535),""),"")</f>
        <v>0.20113746341585212</v>
      </c>
      <c r="M535" s="111"/>
      <c r="N535" s="58" t="str">
        <f>TRIM(CONCATENATE(Table1[[#This Row],[Intake]]," ",Table1[[#This Row],[Batch Number]]))</f>
        <v>S-1/TI 5</v>
      </c>
      <c r="O535" s="111" t="str">
        <f>IF(VLOOKUP(Table1[[#This Row],[Intake Batch Combo]],Sheet2!A:B,2,FALSE)="","",VLOOKUP(Table1[[#This Row],[Intake Batch Combo]],Sheet2!A:B,2,FALSE))</f>
        <v>Texas Injury Group Batch 05</v>
      </c>
      <c r="P535" s="115" t="s">
        <v>2378</v>
      </c>
      <c r="Q535" s="115" t="e">
        <v>#N/A</v>
      </c>
      <c r="R535" s="28"/>
      <c r="S535" s="28"/>
      <c r="T535" s="28"/>
      <c r="U535" s="28"/>
      <c r="V535" s="25"/>
    </row>
    <row r="536" spans="1:22">
      <c r="A536" s="4" t="s">
        <v>1886</v>
      </c>
      <c r="B536" s="15">
        <v>5</v>
      </c>
      <c r="C536" s="15">
        <v>99214</v>
      </c>
      <c r="D536" s="30">
        <v>45195</v>
      </c>
      <c r="E536" s="10" t="s">
        <v>0</v>
      </c>
      <c r="F536" s="14">
        <v>978</v>
      </c>
      <c r="G536" s="14">
        <v>220.44259172814597</v>
      </c>
      <c r="H536" s="30">
        <v>45643</v>
      </c>
      <c r="I536" s="118">
        <v>264.78185545716156</v>
      </c>
      <c r="J536" s="15">
        <f>IF(M536="",IF(AND(H536&lt;&gt; "",D536&lt;&gt;""),IF(H536&gt;=D536,H536-D536,0),""),"")</f>
        <v>448</v>
      </c>
      <c r="K536" s="20">
        <f>IF(M536="",IF(I536&lt;&gt;"",I536-G536,""),"")</f>
        <v>44.339263729015585</v>
      </c>
      <c r="L536" s="25">
        <f>IF(M536="",IF(K536&lt;&gt;"",IF(G536=0,IF(I536=0,0,9.99),K536/G536),""),"")</f>
        <v>0.20113746341585212</v>
      </c>
      <c r="M536" s="111"/>
      <c r="N536" s="58" t="str">
        <f>TRIM(CONCATENATE(Table1[[#This Row],[Intake]]," ",Table1[[#This Row],[Batch Number]]))</f>
        <v>S-1/TI 5</v>
      </c>
      <c r="O536" s="111" t="str">
        <f>IF(VLOOKUP(Table1[[#This Row],[Intake Batch Combo]],Sheet2!A:B,2,FALSE)="","",VLOOKUP(Table1[[#This Row],[Intake Batch Combo]],Sheet2!A:B,2,FALSE))</f>
        <v>Texas Injury Group Batch 05</v>
      </c>
      <c r="P536" s="115" t="s">
        <v>2378</v>
      </c>
      <c r="Q536" s="115" t="e">
        <v>#N/A</v>
      </c>
      <c r="R536" s="28"/>
      <c r="S536" s="28"/>
      <c r="T536" s="28"/>
      <c r="U536" s="28"/>
      <c r="V536" s="25"/>
    </row>
    <row r="537" spans="1:22">
      <c r="A537" s="4" t="s">
        <v>1886</v>
      </c>
      <c r="B537" s="15">
        <v>5</v>
      </c>
      <c r="C537" s="15">
        <v>99214</v>
      </c>
      <c r="D537" s="30">
        <v>45195</v>
      </c>
      <c r="E537" s="10" t="s">
        <v>0</v>
      </c>
      <c r="F537" s="14">
        <v>978</v>
      </c>
      <c r="G537" s="14">
        <v>220.44259172814597</v>
      </c>
      <c r="H537" s="30">
        <v>45643</v>
      </c>
      <c r="I537" s="118">
        <v>264.78185545716156</v>
      </c>
      <c r="J537" s="15">
        <f>IF(M537="",IF(AND(H537&lt;&gt; "",D537&lt;&gt;""),IF(H537&gt;=D537,H537-D537,0),""),"")</f>
        <v>448</v>
      </c>
      <c r="K537" s="20">
        <f>IF(M537="",IF(I537&lt;&gt;"",I537-G537,""),"")</f>
        <v>44.339263729015585</v>
      </c>
      <c r="L537" s="25">
        <f>IF(M537="",IF(K537&lt;&gt;"",IF(G537=0,IF(I537=0,0,9.99),K537/G537),""),"")</f>
        <v>0.20113746341585212</v>
      </c>
      <c r="M537" s="111"/>
      <c r="N537" s="58" t="str">
        <f>TRIM(CONCATENATE(Table1[[#This Row],[Intake]]," ",Table1[[#This Row],[Batch Number]]))</f>
        <v>S-1/TI 5</v>
      </c>
      <c r="O537" s="111" t="str">
        <f>IF(VLOOKUP(Table1[[#This Row],[Intake Batch Combo]],Sheet2!A:B,2,FALSE)="","",VLOOKUP(Table1[[#This Row],[Intake Batch Combo]],Sheet2!A:B,2,FALSE))</f>
        <v>Texas Injury Group Batch 05</v>
      </c>
      <c r="P537" s="115" t="s">
        <v>2378</v>
      </c>
      <c r="Q537" s="115" t="e">
        <v>#N/A</v>
      </c>
      <c r="R537" s="28"/>
      <c r="S537" s="28"/>
      <c r="T537" s="28"/>
      <c r="U537" s="28"/>
      <c r="V537" s="25"/>
    </row>
    <row r="538" spans="1:22">
      <c r="A538" s="4" t="s">
        <v>1886</v>
      </c>
      <c r="B538" s="15">
        <v>5</v>
      </c>
      <c r="C538" s="15">
        <v>99214</v>
      </c>
      <c r="D538" s="30">
        <v>45195</v>
      </c>
      <c r="E538" s="10" t="s">
        <v>0</v>
      </c>
      <c r="F538" s="14">
        <v>978</v>
      </c>
      <c r="G538" s="14">
        <v>220.44259172814597</v>
      </c>
      <c r="H538" s="30">
        <v>45643</v>
      </c>
      <c r="I538" s="118">
        <v>356.44187136776128</v>
      </c>
      <c r="J538" s="15">
        <f>IF(M538="",IF(AND(H538&lt;&gt; "",D538&lt;&gt;""),IF(H538&gt;=D538,H538-D538,0),""),"")</f>
        <v>448</v>
      </c>
      <c r="K538" s="20">
        <f>IF(M538="",IF(I538&lt;&gt;"",I538-G538,""),"")</f>
        <v>135.99927963961531</v>
      </c>
      <c r="L538" s="25">
        <f>IF(M538="",IF(K538&lt;&gt;"",IF(G538=0,IF(I538=0,0,9.99),K538/G538),""),"")</f>
        <v>0.61693740113222872</v>
      </c>
      <c r="M538" s="111"/>
      <c r="N538" s="58" t="str">
        <f>TRIM(CONCATENATE(Table1[[#This Row],[Intake]]," ",Table1[[#This Row],[Batch Number]]))</f>
        <v>S-1/TI 5</v>
      </c>
      <c r="O538" s="111" t="str">
        <f>IF(VLOOKUP(Table1[[#This Row],[Intake Batch Combo]],Sheet2!A:B,2,FALSE)="","",VLOOKUP(Table1[[#This Row],[Intake Batch Combo]],Sheet2!A:B,2,FALSE))</f>
        <v>Texas Injury Group Batch 05</v>
      </c>
      <c r="P538" s="115" t="s">
        <v>2378</v>
      </c>
      <c r="Q538" s="115" t="e">
        <v>#N/A</v>
      </c>
      <c r="R538" s="28"/>
      <c r="S538" s="28"/>
      <c r="T538" s="28"/>
      <c r="U538" s="28"/>
      <c r="V538" s="25"/>
    </row>
    <row r="539" spans="1:22">
      <c r="A539" s="4" t="s">
        <v>1886</v>
      </c>
      <c r="B539" s="15">
        <v>5</v>
      </c>
      <c r="C539" s="15">
        <v>92540</v>
      </c>
      <c r="D539" s="30">
        <v>45195</v>
      </c>
      <c r="E539" s="10" t="s">
        <v>0</v>
      </c>
      <c r="F539" s="14">
        <v>1332</v>
      </c>
      <c r="G539" s="14">
        <v>300.23469548250557</v>
      </c>
      <c r="H539" s="30">
        <v>45643</v>
      </c>
      <c r="I539" s="118">
        <v>220.32741223971806</v>
      </c>
      <c r="J539" s="15">
        <f>IF(M539="",IF(AND(H539&lt;&gt; "",D539&lt;&gt;""),IF(H539&gt;=D539,H539-D539,0),""),"")</f>
        <v>448</v>
      </c>
      <c r="K539" s="20">
        <f>IF(M539="",IF(I539&lt;&gt;"",I539-G539,""),"")</f>
        <v>-79.907283242787514</v>
      </c>
      <c r="L539" s="25">
        <f>IF(M539="",IF(K539&lt;&gt;"",IF(G539=0,IF(I539=0,0,9.99),K539/G539),""),"")</f>
        <v>-0.26614939727192072</v>
      </c>
      <c r="M539" s="111"/>
      <c r="N539" s="58" t="str">
        <f>TRIM(CONCATENATE(Table1[[#This Row],[Intake]]," ",Table1[[#This Row],[Batch Number]]))</f>
        <v>S-1/TI 5</v>
      </c>
      <c r="O539" s="111" t="str">
        <f>IF(VLOOKUP(Table1[[#This Row],[Intake Batch Combo]],Sheet2!A:B,2,FALSE)="","",VLOOKUP(Table1[[#This Row],[Intake Batch Combo]],Sheet2!A:B,2,FALSE))</f>
        <v>Texas Injury Group Batch 05</v>
      </c>
      <c r="P539" s="115" t="s">
        <v>2378</v>
      </c>
      <c r="Q539" s="115" t="e">
        <v>#N/A</v>
      </c>
      <c r="R539" s="28"/>
      <c r="S539" s="28"/>
      <c r="T539" s="28"/>
      <c r="U539" s="28"/>
      <c r="V539" s="25"/>
    </row>
    <row r="540" spans="1:22">
      <c r="A540" s="4" t="s">
        <v>1886</v>
      </c>
      <c r="B540" s="15">
        <v>5</v>
      </c>
      <c r="C540" s="15">
        <v>96132</v>
      </c>
      <c r="D540" s="30">
        <v>45195</v>
      </c>
      <c r="E540" s="10" t="s">
        <v>0</v>
      </c>
      <c r="F540" s="14">
        <v>1572</v>
      </c>
      <c r="G540" s="14">
        <v>354.33103701088493</v>
      </c>
      <c r="H540" s="30">
        <v>45643</v>
      </c>
      <c r="I540" s="118">
        <v>260.02604507570328</v>
      </c>
      <c r="J540" s="15">
        <f>IF(M540="",IF(AND(H540&lt;&gt; "",D540&lt;&gt;""),IF(H540&gt;=D540,H540-D540,0),""),"")</f>
        <v>448</v>
      </c>
      <c r="K540" s="20">
        <f>IF(M540="",IF(I540&lt;&gt;"",I540-G540,""),"")</f>
        <v>-94.304991935181647</v>
      </c>
      <c r="L540" s="25">
        <f>IF(M540="",IF(K540&lt;&gt;"",IF(G540=0,IF(I540=0,0,9.99),K540/G540),""),"")</f>
        <v>-0.26614939727192072</v>
      </c>
      <c r="M540" s="111"/>
      <c r="N540" s="58" t="str">
        <f>TRIM(CONCATENATE(Table1[[#This Row],[Intake]]," ",Table1[[#This Row],[Batch Number]]))</f>
        <v>S-1/TI 5</v>
      </c>
      <c r="O540" s="111" t="str">
        <f>IF(VLOOKUP(Table1[[#This Row],[Intake Batch Combo]],Sheet2!A:B,2,FALSE)="","",VLOOKUP(Table1[[#This Row],[Intake Batch Combo]],Sheet2!A:B,2,FALSE))</f>
        <v>Texas Injury Group Batch 05</v>
      </c>
      <c r="P540" s="115" t="s">
        <v>2378</v>
      </c>
      <c r="Q540" s="115" t="e">
        <v>#N/A</v>
      </c>
      <c r="R540" s="28"/>
      <c r="S540" s="28"/>
      <c r="T540" s="28"/>
      <c r="U540" s="28"/>
      <c r="V540" s="25"/>
    </row>
    <row r="541" spans="1:22">
      <c r="A541" s="4" t="s">
        <v>1312</v>
      </c>
      <c r="B541" s="15">
        <v>3</v>
      </c>
      <c r="C541" s="15"/>
      <c r="D541" s="30">
        <v>44971</v>
      </c>
      <c r="E541" s="10" t="s">
        <v>0</v>
      </c>
      <c r="F541" s="14">
        <v>0</v>
      </c>
      <c r="G541" s="14">
        <v>0</v>
      </c>
      <c r="H541" s="30">
        <v>45641</v>
      </c>
      <c r="I541" s="118">
        <v>104</v>
      </c>
      <c r="J541" s="15">
        <f>IF(M541="",IF(AND(H541&lt;&gt; "",D541&lt;&gt;""),IF(H541&gt;=D541,H541-D541,0),""),"")</f>
        <v>670</v>
      </c>
      <c r="K541" s="20">
        <f>IF(M541="",IF(I541&lt;&gt;"",I541-G541,""),"")</f>
        <v>104</v>
      </c>
      <c r="L541" s="25">
        <f>IF(M541="",IF(K541&lt;&gt;"",IF(G541=0,IF(I541=0,0,9.99),K541/G541),""),"")</f>
        <v>9.99</v>
      </c>
      <c r="M541" s="111"/>
      <c r="N541" s="58" t="str">
        <f>TRIM(CONCATENATE(Table1[[#This Row],[Intake]]," ",Table1[[#This Row],[Batch Number]]))</f>
        <v>S-1/MF 3</v>
      </c>
      <c r="O541" s="111" t="str">
        <f>IF(VLOOKUP(Table1[[#This Row],[Intake Batch Combo]],Sheet2!A:B,2,FALSE)="","",VLOOKUP(Table1[[#This Row],[Intake Batch Combo]],Sheet2!A:B,2,FALSE))</f>
        <v>Michigan First Rehab Batch 03</v>
      </c>
      <c r="P541" s="115" t="e">
        <v>#N/A</v>
      </c>
      <c r="Q541" s="115" t="e">
        <v>#N/A</v>
      </c>
      <c r="R541" s="28"/>
      <c r="S541" s="28"/>
      <c r="T541" s="28"/>
      <c r="U541" s="28"/>
      <c r="V541" s="25"/>
    </row>
    <row r="542" spans="1:22">
      <c r="A542" s="4" t="s">
        <v>1316</v>
      </c>
      <c r="B542" s="15">
        <v>116</v>
      </c>
      <c r="C542" s="64" t="s">
        <v>1089</v>
      </c>
      <c r="D542" s="30">
        <v>44879</v>
      </c>
      <c r="E542" s="59" t="s">
        <v>0</v>
      </c>
      <c r="F542" s="14">
        <v>250</v>
      </c>
      <c r="G542" s="14">
        <v>59.674267346898802</v>
      </c>
      <c r="H542" s="47">
        <v>45638</v>
      </c>
      <c r="I542" s="118">
        <v>72.250335193792978</v>
      </c>
      <c r="J542" s="15">
        <f>IF(M542="",IF(AND(H542&lt;&gt; "",D542&lt;&gt;""),IF(H542&gt;=D542,H542-D542,0),""),"")</f>
        <v>759</v>
      </c>
      <c r="K542" s="20">
        <f>IF(M542="",IF(I542&lt;&gt;"",I542-G542,""),"")</f>
        <v>12.576067846894176</v>
      </c>
      <c r="L542" s="25">
        <f>IF(M542="",IF(K542&lt;&gt;"",IF(G542=0,IF(I542=0,0,9.99),K542/G542),""),"")</f>
        <v>0.21074524088895646</v>
      </c>
      <c r="M542" s="111"/>
      <c r="N542" s="58" t="str">
        <f>TRIM(CONCATENATE(Table1[[#This Row],[Intake]]," ",Table1[[#This Row],[Batch Number]]))</f>
        <v>S-1/OS 116</v>
      </c>
      <c r="O542" s="111" t="str">
        <f>IF(VLOOKUP(Table1[[#This Row],[Intake Batch Combo]],Sheet2!A:B,2,FALSE)="","",VLOOKUP(Table1[[#This Row],[Intake Batch Combo]],Sheet2!A:B,2,FALSE))</f>
        <v>One Source Diagnostics Buy 116</v>
      </c>
      <c r="P542" s="115" t="e">
        <v>#N/A</v>
      </c>
      <c r="Q542" s="115" t="e">
        <v>#N/A</v>
      </c>
      <c r="R542" s="28"/>
      <c r="S542" s="28"/>
      <c r="T542" s="28"/>
      <c r="U542" s="28"/>
      <c r="V542" s="25"/>
    </row>
    <row r="543" spans="1:22">
      <c r="A543" s="4" t="s">
        <v>1316</v>
      </c>
      <c r="B543" s="15">
        <v>116</v>
      </c>
      <c r="C543" s="64" t="s">
        <v>1122</v>
      </c>
      <c r="D543" s="30">
        <v>44879</v>
      </c>
      <c r="E543" s="59" t="s">
        <v>0</v>
      </c>
      <c r="F543" s="14">
        <v>250</v>
      </c>
      <c r="G543" s="14">
        <v>59.674267346898802</v>
      </c>
      <c r="H543" s="47">
        <v>45638</v>
      </c>
      <c r="I543" s="118">
        <v>72.250335193792978</v>
      </c>
      <c r="J543" s="15">
        <f>IF(M543="",IF(AND(H543&lt;&gt; "",D543&lt;&gt;""),IF(H543&gt;=D543,H543-D543,0),""),"")</f>
        <v>759</v>
      </c>
      <c r="K543" s="20">
        <f>IF(M543="",IF(I543&lt;&gt;"",I543-G543,""),"")</f>
        <v>12.576067846894176</v>
      </c>
      <c r="L543" s="25">
        <f>IF(M543="",IF(K543&lt;&gt;"",IF(G543=0,IF(I543=0,0,9.99),K543/G543),""),"")</f>
        <v>0.21074524088895646</v>
      </c>
      <c r="M543" s="111"/>
      <c r="N543" s="58" t="str">
        <f>TRIM(CONCATENATE(Table1[[#This Row],[Intake]]," ",Table1[[#This Row],[Batch Number]]))</f>
        <v>S-1/OS 116</v>
      </c>
      <c r="O543" s="111" t="str">
        <f>IF(VLOOKUP(Table1[[#This Row],[Intake Batch Combo]],Sheet2!A:B,2,FALSE)="","",VLOOKUP(Table1[[#This Row],[Intake Batch Combo]],Sheet2!A:B,2,FALSE))</f>
        <v>One Source Diagnostics Buy 116</v>
      </c>
      <c r="P543" s="115" t="e">
        <v>#N/A</v>
      </c>
      <c r="Q543" s="115" t="e">
        <v>#N/A</v>
      </c>
      <c r="R543" s="28"/>
      <c r="S543" s="28"/>
      <c r="T543" s="28"/>
      <c r="U543" s="28"/>
      <c r="V543" s="25"/>
    </row>
    <row r="544" spans="1:22">
      <c r="A544" s="4" t="s">
        <v>1316</v>
      </c>
      <c r="B544" s="15">
        <v>116</v>
      </c>
      <c r="C544" s="64" t="s">
        <v>1125</v>
      </c>
      <c r="D544" s="30">
        <v>44879</v>
      </c>
      <c r="E544" s="59" t="s">
        <v>0</v>
      </c>
      <c r="F544" s="14">
        <v>250</v>
      </c>
      <c r="G544" s="14">
        <v>59.674267346898802</v>
      </c>
      <c r="H544" s="47">
        <v>45638</v>
      </c>
      <c r="I544" s="118">
        <v>72.250335193792978</v>
      </c>
      <c r="J544" s="15">
        <f>IF(M544="",IF(AND(H544&lt;&gt; "",D544&lt;&gt;""),IF(H544&gt;=D544,H544-D544,0),""),"")</f>
        <v>759</v>
      </c>
      <c r="K544" s="20">
        <f>IF(M544="",IF(I544&lt;&gt;"",I544-G544,""),"")</f>
        <v>12.576067846894176</v>
      </c>
      <c r="L544" s="25">
        <f>IF(M544="",IF(K544&lt;&gt;"",IF(G544=0,IF(I544=0,0,9.99),K544/G544),""),"")</f>
        <v>0.21074524088895646</v>
      </c>
      <c r="M544" s="111"/>
      <c r="N544" s="58" t="str">
        <f>TRIM(CONCATENATE(Table1[[#This Row],[Intake]]," ",Table1[[#This Row],[Batch Number]]))</f>
        <v>S-1/OS 116</v>
      </c>
      <c r="O544" s="111" t="str">
        <f>IF(VLOOKUP(Table1[[#This Row],[Intake Batch Combo]],Sheet2!A:B,2,FALSE)="","",VLOOKUP(Table1[[#This Row],[Intake Batch Combo]],Sheet2!A:B,2,FALSE))</f>
        <v>One Source Diagnostics Buy 116</v>
      </c>
      <c r="P544" s="115" t="e">
        <v>#N/A</v>
      </c>
      <c r="Q544" s="115" t="e">
        <v>#N/A</v>
      </c>
      <c r="R544" s="28"/>
      <c r="S544" s="28"/>
      <c r="T544" s="28"/>
      <c r="U544" s="28"/>
      <c r="V544" s="25"/>
    </row>
    <row r="545" spans="1:22">
      <c r="A545" s="4" t="s">
        <v>1316</v>
      </c>
      <c r="B545" s="15">
        <v>116</v>
      </c>
      <c r="C545" s="64" t="s">
        <v>1230</v>
      </c>
      <c r="D545" s="30">
        <v>44879</v>
      </c>
      <c r="E545" s="59" t="s">
        <v>0</v>
      </c>
      <c r="F545" s="14">
        <v>250</v>
      </c>
      <c r="G545" s="14">
        <v>59.674267346898802</v>
      </c>
      <c r="H545" s="47">
        <v>45638</v>
      </c>
      <c r="I545" s="120">
        <v>72.250335193792978</v>
      </c>
      <c r="J545" s="15">
        <f>IF(M545="",IF(AND(H545&lt;&gt; "",D545&lt;&gt;""),IF(H545&gt;=D545,H545-D545,0),""),"")</f>
        <v>759</v>
      </c>
      <c r="K545" s="20">
        <f>IF(M545="",IF(I545&lt;&gt;"",I545-G545,""),"")</f>
        <v>12.576067846894176</v>
      </c>
      <c r="L545" s="25">
        <f>IF(M545="",IF(K545&lt;&gt;"",IF(G545=0,IF(I545=0,0,9.99),K545/G545),""),"")</f>
        <v>0.21074524088895646</v>
      </c>
      <c r="M545" s="111"/>
      <c r="N545" s="58" t="str">
        <f>TRIM(CONCATENATE(Table1[[#This Row],[Intake]]," ",Table1[[#This Row],[Batch Number]]))</f>
        <v>S-1/OS 116</v>
      </c>
      <c r="O545" s="111" t="str">
        <f>IF(VLOOKUP(Table1[[#This Row],[Intake Batch Combo]],Sheet2!A:B,2,FALSE)="","",VLOOKUP(Table1[[#This Row],[Intake Batch Combo]],Sheet2!A:B,2,FALSE))</f>
        <v>One Source Diagnostics Buy 116</v>
      </c>
      <c r="P545" s="115" t="e">
        <v>#N/A</v>
      </c>
      <c r="Q545" s="115" t="e">
        <v>#N/A</v>
      </c>
      <c r="R545" s="28"/>
      <c r="S545" s="28"/>
      <c r="T545" s="28"/>
      <c r="U545" s="28"/>
      <c r="V545" s="25"/>
    </row>
    <row r="546" spans="1:22">
      <c r="A546" s="4" t="s">
        <v>1316</v>
      </c>
      <c r="B546" s="15">
        <v>116</v>
      </c>
      <c r="C546" s="64" t="s">
        <v>1230</v>
      </c>
      <c r="D546" s="30">
        <v>44879</v>
      </c>
      <c r="E546" s="59" t="s">
        <v>0</v>
      </c>
      <c r="F546" s="14">
        <v>250</v>
      </c>
      <c r="G546" s="14">
        <v>59.674267346898802</v>
      </c>
      <c r="H546" s="47">
        <v>45638</v>
      </c>
      <c r="I546" s="118">
        <v>72.250335193792978</v>
      </c>
      <c r="J546" s="15">
        <f>IF(M546="",IF(AND(H546&lt;&gt; "",D546&lt;&gt;""),IF(H546&gt;=D546,H546-D546,0),""),"")</f>
        <v>759</v>
      </c>
      <c r="K546" s="20">
        <f>IF(M546="",IF(I546&lt;&gt;"",I546-G546,""),"")</f>
        <v>12.576067846894176</v>
      </c>
      <c r="L546" s="25">
        <f>IF(M546="",IF(K546&lt;&gt;"",IF(G546=0,IF(I546=0,0,9.99),K546/G546),""),"")</f>
        <v>0.21074524088895646</v>
      </c>
      <c r="M546" s="111"/>
      <c r="N546" s="58" t="str">
        <f>TRIM(CONCATENATE(Table1[[#This Row],[Intake]]," ",Table1[[#This Row],[Batch Number]]))</f>
        <v>S-1/OS 116</v>
      </c>
      <c r="O546" s="111" t="str">
        <f>IF(VLOOKUP(Table1[[#This Row],[Intake Batch Combo]],Sheet2!A:B,2,FALSE)="","",VLOOKUP(Table1[[#This Row],[Intake Batch Combo]],Sheet2!A:B,2,FALSE))</f>
        <v>One Source Diagnostics Buy 116</v>
      </c>
      <c r="P546" s="115" t="e">
        <v>#N/A</v>
      </c>
      <c r="Q546" s="115" t="e">
        <v>#N/A</v>
      </c>
      <c r="R546" s="28"/>
      <c r="S546" s="28"/>
      <c r="T546" s="28"/>
      <c r="U546" s="28"/>
      <c r="V546" s="25"/>
    </row>
    <row r="547" spans="1:22">
      <c r="A547" s="4" t="s">
        <v>1316</v>
      </c>
      <c r="B547" s="15">
        <v>116</v>
      </c>
      <c r="C547" s="64" t="s">
        <v>1259</v>
      </c>
      <c r="D547" s="30">
        <v>44879</v>
      </c>
      <c r="E547" s="59" t="s">
        <v>0</v>
      </c>
      <c r="F547" s="14">
        <v>250</v>
      </c>
      <c r="G547" s="14">
        <v>59.674267346898802</v>
      </c>
      <c r="H547" s="47">
        <v>45638</v>
      </c>
      <c r="I547" s="118">
        <v>72.250335193792978</v>
      </c>
      <c r="J547" s="15">
        <f>IF(M547="",IF(AND(H547&lt;&gt; "",D547&lt;&gt;""),IF(H547&gt;=D547,H547-D547,0),""),"")</f>
        <v>759</v>
      </c>
      <c r="K547" s="20">
        <f>IF(M547="",IF(I547&lt;&gt;"",I547-G547,""),"")</f>
        <v>12.576067846894176</v>
      </c>
      <c r="L547" s="25">
        <f>IF(M547="",IF(K547&lt;&gt;"",IF(G547=0,IF(I547=0,0,9.99),K547/G547),""),"")</f>
        <v>0.21074524088895646</v>
      </c>
      <c r="M547" s="111"/>
      <c r="N547" s="58" t="str">
        <f>TRIM(CONCATENATE(Table1[[#This Row],[Intake]]," ",Table1[[#This Row],[Batch Number]]))</f>
        <v>S-1/OS 116</v>
      </c>
      <c r="O547" s="111" t="str">
        <f>IF(VLOOKUP(Table1[[#This Row],[Intake Batch Combo]],Sheet2!A:B,2,FALSE)="","",VLOOKUP(Table1[[#This Row],[Intake Batch Combo]],Sheet2!A:B,2,FALSE))</f>
        <v>One Source Diagnostics Buy 116</v>
      </c>
      <c r="P547" s="115" t="e">
        <v>#N/A</v>
      </c>
      <c r="Q547" s="115" t="e">
        <v>#N/A</v>
      </c>
      <c r="R547" s="28"/>
      <c r="S547" s="28"/>
      <c r="T547" s="28"/>
      <c r="U547" s="28"/>
      <c r="V547" s="25"/>
    </row>
    <row r="548" spans="1:22">
      <c r="A548" s="4" t="s">
        <v>1316</v>
      </c>
      <c r="B548" s="15">
        <v>116</v>
      </c>
      <c r="C548" s="64" t="s">
        <v>1259</v>
      </c>
      <c r="D548" s="30">
        <v>44879</v>
      </c>
      <c r="E548" s="59" t="s">
        <v>0</v>
      </c>
      <c r="F548" s="14">
        <v>250</v>
      </c>
      <c r="G548" s="14">
        <v>59.674267346898802</v>
      </c>
      <c r="H548" s="47">
        <v>45638</v>
      </c>
      <c r="I548" s="118">
        <v>72.250335193792978</v>
      </c>
      <c r="J548" s="15">
        <f>IF(M548="",IF(AND(H548&lt;&gt; "",D548&lt;&gt;""),IF(H548&gt;=D548,H548-D548,0),""),"")</f>
        <v>759</v>
      </c>
      <c r="K548" s="20">
        <f>IF(M548="",IF(I548&lt;&gt;"",I548-G548,""),"")</f>
        <v>12.576067846894176</v>
      </c>
      <c r="L548" s="25">
        <f>IF(M548="",IF(K548&lt;&gt;"",IF(G548=0,IF(I548=0,0,9.99),K548/G548),""),"")</f>
        <v>0.21074524088895646</v>
      </c>
      <c r="M548" s="111"/>
      <c r="N548" s="58" t="str">
        <f>TRIM(CONCATENATE(Table1[[#This Row],[Intake]]," ",Table1[[#This Row],[Batch Number]]))</f>
        <v>S-1/OS 116</v>
      </c>
      <c r="O548" s="111" t="str">
        <f>IF(VLOOKUP(Table1[[#This Row],[Intake Batch Combo]],Sheet2!A:B,2,FALSE)="","",VLOOKUP(Table1[[#This Row],[Intake Batch Combo]],Sheet2!A:B,2,FALSE))</f>
        <v>One Source Diagnostics Buy 116</v>
      </c>
      <c r="P548" s="115" t="e">
        <v>#N/A</v>
      </c>
      <c r="Q548" s="115" t="e">
        <v>#N/A</v>
      </c>
      <c r="R548" s="28"/>
      <c r="S548" s="28"/>
      <c r="T548" s="28"/>
      <c r="U548" s="28"/>
      <c r="V548" s="25"/>
    </row>
    <row r="549" spans="1:22">
      <c r="A549" s="4" t="s">
        <v>1316</v>
      </c>
      <c r="B549" s="15">
        <v>116</v>
      </c>
      <c r="C549" s="64" t="s">
        <v>1259</v>
      </c>
      <c r="D549" s="30">
        <v>44879</v>
      </c>
      <c r="E549" s="59" t="s">
        <v>0</v>
      </c>
      <c r="F549" s="14">
        <v>250</v>
      </c>
      <c r="G549" s="14">
        <v>59.674267346898802</v>
      </c>
      <c r="H549" s="47">
        <v>45638</v>
      </c>
      <c r="I549" s="118">
        <v>72.250335193792978</v>
      </c>
      <c r="J549" s="15">
        <f>IF(M549="",IF(AND(H549&lt;&gt; "",D549&lt;&gt;""),IF(H549&gt;=D549,H549-D549,0),""),"")</f>
        <v>759</v>
      </c>
      <c r="K549" s="20">
        <f>IF(M549="",IF(I549&lt;&gt;"",I549-G549,""),"")</f>
        <v>12.576067846894176</v>
      </c>
      <c r="L549" s="25">
        <f>IF(M549="",IF(K549&lt;&gt;"",IF(G549=0,IF(I549=0,0,9.99),K549/G549),""),"")</f>
        <v>0.21074524088895646</v>
      </c>
      <c r="M549" s="111"/>
      <c r="N549" s="58" t="str">
        <f>TRIM(CONCATENATE(Table1[[#This Row],[Intake]]," ",Table1[[#This Row],[Batch Number]]))</f>
        <v>S-1/OS 116</v>
      </c>
      <c r="O549" s="111" t="str">
        <f>IF(VLOOKUP(Table1[[#This Row],[Intake Batch Combo]],Sheet2!A:B,2,FALSE)="","",VLOOKUP(Table1[[#This Row],[Intake Batch Combo]],Sheet2!A:B,2,FALSE))</f>
        <v>One Source Diagnostics Buy 116</v>
      </c>
      <c r="P549" s="115" t="e">
        <v>#N/A</v>
      </c>
      <c r="Q549" s="115" t="e">
        <v>#N/A</v>
      </c>
      <c r="R549" s="28"/>
      <c r="S549" s="28"/>
      <c r="T549" s="28"/>
      <c r="U549" s="28"/>
      <c r="V549" s="25"/>
    </row>
    <row r="550" spans="1:22">
      <c r="A550" s="4" t="s">
        <v>1316</v>
      </c>
      <c r="B550" s="15">
        <v>116</v>
      </c>
      <c r="C550" s="64" t="s">
        <v>1260</v>
      </c>
      <c r="D550" s="30">
        <v>44879</v>
      </c>
      <c r="E550" s="59" t="s">
        <v>0</v>
      </c>
      <c r="F550" s="14">
        <v>250</v>
      </c>
      <c r="G550" s="14">
        <v>59.674267346898802</v>
      </c>
      <c r="H550" s="47">
        <v>45638</v>
      </c>
      <c r="I550" s="118">
        <v>72.250335193792978</v>
      </c>
      <c r="J550" s="15">
        <f>IF(M550="",IF(AND(H550&lt;&gt; "",D550&lt;&gt;""),IF(H550&gt;=D550,H550-D550,0),""),"")</f>
        <v>759</v>
      </c>
      <c r="K550" s="20">
        <f>IF(M550="",IF(I550&lt;&gt;"",I550-G550,""),"")</f>
        <v>12.576067846894176</v>
      </c>
      <c r="L550" s="25">
        <f>IF(M550="",IF(K550&lt;&gt;"",IF(G550=0,IF(I550=0,0,9.99),K550/G550),""),"")</f>
        <v>0.21074524088895646</v>
      </c>
      <c r="M550" s="111"/>
      <c r="N550" s="58" t="str">
        <f>TRIM(CONCATENATE(Table1[[#This Row],[Intake]]," ",Table1[[#This Row],[Batch Number]]))</f>
        <v>S-1/OS 116</v>
      </c>
      <c r="O550" s="111" t="str">
        <f>IF(VLOOKUP(Table1[[#This Row],[Intake Batch Combo]],Sheet2!A:B,2,FALSE)="","",VLOOKUP(Table1[[#This Row],[Intake Batch Combo]],Sheet2!A:B,2,FALSE))</f>
        <v>One Source Diagnostics Buy 116</v>
      </c>
      <c r="P550" s="115" t="e">
        <v>#N/A</v>
      </c>
      <c r="Q550" s="115" t="e">
        <v>#N/A</v>
      </c>
      <c r="R550" s="28"/>
      <c r="S550" s="28"/>
      <c r="T550" s="28"/>
      <c r="U550" s="28"/>
      <c r="V550" s="25"/>
    </row>
    <row r="551" spans="1:22">
      <c r="A551" s="4" t="s">
        <v>1316</v>
      </c>
      <c r="B551" s="15">
        <v>116</v>
      </c>
      <c r="C551" s="64" t="s">
        <v>1260</v>
      </c>
      <c r="D551" s="30">
        <v>44879</v>
      </c>
      <c r="E551" s="59" t="s">
        <v>0</v>
      </c>
      <c r="F551" s="14">
        <v>250</v>
      </c>
      <c r="G551" s="14">
        <v>59.674267346898802</v>
      </c>
      <c r="H551" s="47">
        <v>45638</v>
      </c>
      <c r="I551" s="118">
        <v>72.250335193792978</v>
      </c>
      <c r="J551" s="15">
        <f>IF(M551="",IF(AND(H551&lt;&gt; "",D551&lt;&gt;""),IF(H551&gt;=D551,H551-D551,0),""),"")</f>
        <v>759</v>
      </c>
      <c r="K551" s="20">
        <f>IF(M551="",IF(I551&lt;&gt;"",I551-G551,""),"")</f>
        <v>12.576067846894176</v>
      </c>
      <c r="L551" s="25">
        <f>IF(M551="",IF(K551&lt;&gt;"",IF(G551=0,IF(I551=0,0,9.99),K551/G551),""),"")</f>
        <v>0.21074524088895646</v>
      </c>
      <c r="M551" s="111"/>
      <c r="N551" s="58" t="str">
        <f>TRIM(CONCATENATE(Table1[[#This Row],[Intake]]," ",Table1[[#This Row],[Batch Number]]))</f>
        <v>S-1/OS 116</v>
      </c>
      <c r="O551" s="111" t="str">
        <f>IF(VLOOKUP(Table1[[#This Row],[Intake Batch Combo]],Sheet2!A:B,2,FALSE)="","",VLOOKUP(Table1[[#This Row],[Intake Batch Combo]],Sheet2!A:B,2,FALSE))</f>
        <v>One Source Diagnostics Buy 116</v>
      </c>
      <c r="P551" s="115" t="e">
        <v>#N/A</v>
      </c>
      <c r="Q551" s="115" t="e">
        <v>#N/A</v>
      </c>
      <c r="R551" s="28"/>
      <c r="S551" s="28"/>
      <c r="T551" s="28"/>
      <c r="U551" s="28"/>
      <c r="V551" s="25"/>
    </row>
    <row r="552" spans="1:22">
      <c r="A552" s="4" t="s">
        <v>1314</v>
      </c>
      <c r="B552" s="43">
        <v>71</v>
      </c>
      <c r="C552" s="64" t="s">
        <v>572</v>
      </c>
      <c r="D552" s="47">
        <v>44670</v>
      </c>
      <c r="E552" s="59" t="s">
        <v>0</v>
      </c>
      <c r="F552" s="41">
        <v>250</v>
      </c>
      <c r="G552" s="41">
        <v>59.962482989979854</v>
      </c>
      <c r="H552" s="47">
        <v>45638</v>
      </c>
      <c r="I552" s="118">
        <v>76.763736087279511</v>
      </c>
      <c r="J552" s="43">
        <f>IF(M552="",IF(AND(H552&lt;&gt; "",D552&lt;&gt;""),IF(H552&gt;=D552,H552-D552,0),""),"")</f>
        <v>968</v>
      </c>
      <c r="K552" s="42">
        <f>IF(M552="",IF(I552&lt;&gt;"",I552-G552,""),"")</f>
        <v>16.801253097299657</v>
      </c>
      <c r="L552" s="44">
        <f>IF(M552="",IF(K552&lt;&gt;"",IF(G552=0,IF(I552=0,0,9.99),K552/G552),""),"")</f>
        <v>0.28019608694501963</v>
      </c>
      <c r="M552" s="45"/>
      <c r="N552" s="46" t="str">
        <f>TRIM(CONCATENATE(Table1[[#This Row],[Intake]]," ",Table1[[#This Row],[Batch Number]]))</f>
        <v>S-1/EB 71</v>
      </c>
      <c r="O552" s="45" t="str">
        <f>IF(VLOOKUP(Table1[[#This Row],[Intake Batch Combo]],Sheet2!A:B,2,FALSE)="","",VLOOKUP(Table1[[#This Row],[Intake Batch Combo]],Sheet2!A:B,2,FALSE))</f>
        <v>Expert MRI Buy 71</v>
      </c>
      <c r="P552" s="116" t="e">
        <v>#N/A</v>
      </c>
      <c r="Q552" s="116" t="e">
        <v>#N/A</v>
      </c>
      <c r="R552" s="28"/>
      <c r="S552" s="28"/>
      <c r="T552" s="28"/>
      <c r="U552" s="28"/>
      <c r="V552" s="25"/>
    </row>
    <row r="553" spans="1:22">
      <c r="A553" s="4" t="s">
        <v>1314</v>
      </c>
      <c r="B553" s="43">
        <v>71</v>
      </c>
      <c r="C553" s="64" t="s">
        <v>586</v>
      </c>
      <c r="D553" s="47">
        <v>44670</v>
      </c>
      <c r="E553" s="59" t="s">
        <v>0</v>
      </c>
      <c r="F553" s="41">
        <v>250</v>
      </c>
      <c r="G553" s="41">
        <v>59.962482989979854</v>
      </c>
      <c r="H553" s="47">
        <v>45638</v>
      </c>
      <c r="I553" s="118">
        <v>76.763736087279511</v>
      </c>
      <c r="J553" s="43">
        <f>IF(M553="",IF(AND(H553&lt;&gt; "",D553&lt;&gt;""),IF(H553&gt;=D553,H553-D553,0),""),"")</f>
        <v>968</v>
      </c>
      <c r="K553" s="42">
        <f>IF(M553="",IF(I553&lt;&gt;"",I553-G553,""),"")</f>
        <v>16.801253097299657</v>
      </c>
      <c r="L553" s="44">
        <f>IF(M553="",IF(K553&lt;&gt;"",IF(G553=0,IF(I553=0,0,9.99),K553/G553),""),"")</f>
        <v>0.28019608694501963</v>
      </c>
      <c r="M553" s="45"/>
      <c r="N553" s="46" t="str">
        <f>TRIM(CONCATENATE(Table1[[#This Row],[Intake]]," ",Table1[[#This Row],[Batch Number]]))</f>
        <v>S-1/EB 71</v>
      </c>
      <c r="O553" s="45" t="str">
        <f>IF(VLOOKUP(Table1[[#This Row],[Intake Batch Combo]],Sheet2!A:B,2,FALSE)="","",VLOOKUP(Table1[[#This Row],[Intake Batch Combo]],Sheet2!A:B,2,FALSE))</f>
        <v>Expert MRI Buy 71</v>
      </c>
      <c r="P553" s="116" t="e">
        <v>#N/A</v>
      </c>
      <c r="Q553" s="116" t="e">
        <v>#N/A</v>
      </c>
      <c r="R553" s="28"/>
      <c r="S553" s="28"/>
      <c r="T553" s="28"/>
      <c r="U553" s="28"/>
      <c r="V553" s="25"/>
    </row>
    <row r="554" spans="1:22">
      <c r="A554" s="4" t="s">
        <v>1314</v>
      </c>
      <c r="B554" s="43">
        <v>71</v>
      </c>
      <c r="C554" s="64" t="s">
        <v>614</v>
      </c>
      <c r="D554" s="47">
        <v>44670</v>
      </c>
      <c r="E554" s="59" t="s">
        <v>0</v>
      </c>
      <c r="F554" s="41">
        <v>250</v>
      </c>
      <c r="G554" s="41">
        <v>59.962482989979854</v>
      </c>
      <c r="H554" s="47">
        <v>45638</v>
      </c>
      <c r="I554" s="118">
        <v>76.763736087279511</v>
      </c>
      <c r="J554" s="43">
        <f>IF(M554="",IF(AND(H554&lt;&gt; "",D554&lt;&gt;""),IF(H554&gt;=D554,H554-D554,0),""),"")</f>
        <v>968</v>
      </c>
      <c r="K554" s="42">
        <f>IF(M554="",IF(I554&lt;&gt;"",I554-G554,""),"")</f>
        <v>16.801253097299657</v>
      </c>
      <c r="L554" s="44">
        <f>IF(M554="",IF(K554&lt;&gt;"",IF(G554=0,IF(I554=0,0,9.99),K554/G554),""),"")</f>
        <v>0.28019608694501963</v>
      </c>
      <c r="M554" s="45"/>
      <c r="N554" s="46" t="str">
        <f>TRIM(CONCATENATE(Table1[[#This Row],[Intake]]," ",Table1[[#This Row],[Batch Number]]))</f>
        <v>S-1/EB 71</v>
      </c>
      <c r="O554" s="45" t="str">
        <f>IF(VLOOKUP(Table1[[#This Row],[Intake Batch Combo]],Sheet2!A:B,2,FALSE)="","",VLOOKUP(Table1[[#This Row],[Intake Batch Combo]],Sheet2!A:B,2,FALSE))</f>
        <v>Expert MRI Buy 71</v>
      </c>
      <c r="P554" s="116" t="e">
        <v>#N/A</v>
      </c>
      <c r="Q554" s="116" t="e">
        <v>#N/A</v>
      </c>
      <c r="R554" s="28"/>
      <c r="S554" s="28"/>
      <c r="T554" s="28"/>
      <c r="U554" s="28"/>
      <c r="V554" s="25"/>
    </row>
    <row r="555" spans="1:22">
      <c r="A555" s="4" t="s">
        <v>1314</v>
      </c>
      <c r="B555" s="43">
        <v>71</v>
      </c>
      <c r="C555" s="64" t="s">
        <v>614</v>
      </c>
      <c r="D555" s="47">
        <v>44670</v>
      </c>
      <c r="E555" s="59" t="s">
        <v>0</v>
      </c>
      <c r="F555" s="41">
        <v>250</v>
      </c>
      <c r="G555" s="41">
        <v>59.962482989979854</v>
      </c>
      <c r="H555" s="47">
        <v>45638</v>
      </c>
      <c r="I555" s="118">
        <v>76.763736087279511</v>
      </c>
      <c r="J555" s="43">
        <f>IF(M555="",IF(AND(H555&lt;&gt; "",D555&lt;&gt;""),IF(H555&gt;=D555,H555-D555,0),""),"")</f>
        <v>968</v>
      </c>
      <c r="K555" s="42">
        <f>IF(M555="",IF(I555&lt;&gt;"",I555-G555,""),"")</f>
        <v>16.801253097299657</v>
      </c>
      <c r="L555" s="44">
        <f>IF(M555="",IF(K555&lt;&gt;"",IF(G555=0,IF(I555=0,0,9.99),K555/G555),""),"")</f>
        <v>0.28019608694501963</v>
      </c>
      <c r="M555" s="45"/>
      <c r="N555" s="46" t="str">
        <f>TRIM(CONCATENATE(Table1[[#This Row],[Intake]]," ",Table1[[#This Row],[Batch Number]]))</f>
        <v>S-1/EB 71</v>
      </c>
      <c r="O555" s="45" t="str">
        <f>IF(VLOOKUP(Table1[[#This Row],[Intake Batch Combo]],Sheet2!A:B,2,FALSE)="","",VLOOKUP(Table1[[#This Row],[Intake Batch Combo]],Sheet2!A:B,2,FALSE))</f>
        <v>Expert MRI Buy 71</v>
      </c>
      <c r="P555" s="116" t="e">
        <v>#N/A</v>
      </c>
      <c r="Q555" s="116" t="e">
        <v>#N/A</v>
      </c>
      <c r="R555" s="28"/>
      <c r="S555" s="28"/>
      <c r="T555" s="28"/>
      <c r="U555" s="28"/>
      <c r="V555" s="25"/>
    </row>
    <row r="556" spans="1:22">
      <c r="A556" s="4" t="s">
        <v>1314</v>
      </c>
      <c r="B556" s="43">
        <v>71</v>
      </c>
      <c r="C556" s="64" t="s">
        <v>635</v>
      </c>
      <c r="D556" s="47">
        <v>44670</v>
      </c>
      <c r="E556" s="59" t="s">
        <v>0</v>
      </c>
      <c r="F556" s="41">
        <v>250</v>
      </c>
      <c r="G556" s="41">
        <v>59.962482989979854</v>
      </c>
      <c r="H556" s="47">
        <v>45638</v>
      </c>
      <c r="I556" s="118">
        <v>76.763736087279511</v>
      </c>
      <c r="J556" s="43">
        <f>IF(M556="",IF(AND(H556&lt;&gt; "",D556&lt;&gt;""),IF(H556&gt;=D556,H556-D556,0),""),"")</f>
        <v>968</v>
      </c>
      <c r="K556" s="42">
        <f>IF(M556="",IF(I556&lt;&gt;"",I556-G556,""),"")</f>
        <v>16.801253097299657</v>
      </c>
      <c r="L556" s="44">
        <f>IF(M556="",IF(K556&lt;&gt;"",IF(G556=0,IF(I556=0,0,9.99),K556/G556),""),"")</f>
        <v>0.28019608694501963</v>
      </c>
      <c r="M556" s="45"/>
      <c r="N556" s="46" t="str">
        <f>TRIM(CONCATENATE(Table1[[#This Row],[Intake]]," ",Table1[[#This Row],[Batch Number]]))</f>
        <v>S-1/EB 71</v>
      </c>
      <c r="O556" s="45" t="str">
        <f>IF(VLOOKUP(Table1[[#This Row],[Intake Batch Combo]],Sheet2!A:B,2,FALSE)="","",VLOOKUP(Table1[[#This Row],[Intake Batch Combo]],Sheet2!A:B,2,FALSE))</f>
        <v>Expert MRI Buy 71</v>
      </c>
      <c r="P556" s="116" t="e">
        <v>#N/A</v>
      </c>
      <c r="Q556" s="116" t="e">
        <v>#N/A</v>
      </c>
      <c r="R556" s="28"/>
      <c r="S556" s="28"/>
      <c r="T556" s="28"/>
      <c r="U556" s="28"/>
      <c r="V556" s="25"/>
    </row>
    <row r="557" spans="1:22">
      <c r="A557" s="4" t="s">
        <v>1314</v>
      </c>
      <c r="B557" s="43">
        <v>71</v>
      </c>
      <c r="C557" s="64" t="s">
        <v>717</v>
      </c>
      <c r="D557" s="47">
        <v>44670</v>
      </c>
      <c r="E557" s="59" t="s">
        <v>0</v>
      </c>
      <c r="F557" s="41">
        <v>250</v>
      </c>
      <c r="G557" s="41">
        <v>59.962482989979854</v>
      </c>
      <c r="H557" s="47">
        <v>45638</v>
      </c>
      <c r="I557" s="118">
        <v>76.763736087279511</v>
      </c>
      <c r="J557" s="43">
        <f>IF(M557="",IF(AND(H557&lt;&gt; "",D557&lt;&gt;""),IF(H557&gt;=D557,H557-D557,0),""),"")</f>
        <v>968</v>
      </c>
      <c r="K557" s="42">
        <f>IF(M557="",IF(I557&lt;&gt;"",I557-G557,""),"")</f>
        <v>16.801253097299657</v>
      </c>
      <c r="L557" s="44">
        <f>IF(M557="",IF(K557&lt;&gt;"",IF(G557=0,IF(I557=0,0,9.99),K557/G557),""),"")</f>
        <v>0.28019608694501963</v>
      </c>
      <c r="M557" s="45"/>
      <c r="N557" s="46" t="str">
        <f>TRIM(CONCATENATE(Table1[[#This Row],[Intake]]," ",Table1[[#This Row],[Batch Number]]))</f>
        <v>S-1/EB 71</v>
      </c>
      <c r="O557" s="45" t="str">
        <f>IF(VLOOKUP(Table1[[#This Row],[Intake Batch Combo]],Sheet2!A:B,2,FALSE)="","",VLOOKUP(Table1[[#This Row],[Intake Batch Combo]],Sheet2!A:B,2,FALSE))</f>
        <v>Expert MRI Buy 71</v>
      </c>
      <c r="P557" s="116" t="e">
        <v>#N/A</v>
      </c>
      <c r="Q557" s="116" t="e">
        <v>#N/A</v>
      </c>
      <c r="R557" s="28"/>
      <c r="S557" s="28"/>
      <c r="T557" s="28"/>
      <c r="U557" s="28"/>
      <c r="V557" s="25"/>
    </row>
    <row r="558" spans="1:22">
      <c r="A558" s="4" t="s">
        <v>1314</v>
      </c>
      <c r="B558" s="43">
        <v>71</v>
      </c>
      <c r="C558" s="64" t="s">
        <v>911</v>
      </c>
      <c r="D558" s="47">
        <v>44670</v>
      </c>
      <c r="E558" s="59" t="s">
        <v>0</v>
      </c>
      <c r="F558" s="41">
        <v>250</v>
      </c>
      <c r="G558" s="41">
        <v>59.962482989979854</v>
      </c>
      <c r="H558" s="47">
        <v>45638</v>
      </c>
      <c r="I558" s="118">
        <v>76.763736087279511</v>
      </c>
      <c r="J558" s="43">
        <f>IF(M558="",IF(AND(H558&lt;&gt; "",D558&lt;&gt;""),IF(H558&gt;=D558,H558-D558,0),""),"")</f>
        <v>968</v>
      </c>
      <c r="K558" s="42">
        <f>IF(M558="",IF(I558&lt;&gt;"",I558-G558,""),"")</f>
        <v>16.801253097299657</v>
      </c>
      <c r="L558" s="44">
        <f>IF(M558="",IF(K558&lt;&gt;"",IF(G558=0,IF(I558=0,0,9.99),K558/G558),""),"")</f>
        <v>0.28019608694501963</v>
      </c>
      <c r="M558" s="45"/>
      <c r="N558" s="46" t="str">
        <f>TRIM(CONCATENATE(Table1[[#This Row],[Intake]]," ",Table1[[#This Row],[Batch Number]]))</f>
        <v>S-1/EB 71</v>
      </c>
      <c r="O558" s="45" t="str">
        <f>IF(VLOOKUP(Table1[[#This Row],[Intake Batch Combo]],Sheet2!A:B,2,FALSE)="","",VLOOKUP(Table1[[#This Row],[Intake Batch Combo]],Sheet2!A:B,2,FALSE))</f>
        <v>Expert MRI Buy 71</v>
      </c>
      <c r="P558" s="116" t="e">
        <v>#N/A</v>
      </c>
      <c r="Q558" s="116" t="e">
        <v>#N/A</v>
      </c>
      <c r="R558" s="28"/>
      <c r="S558" s="28"/>
      <c r="T558" s="28"/>
      <c r="U558" s="28"/>
      <c r="V558" s="25"/>
    </row>
    <row r="559" spans="1:22">
      <c r="A559" s="4" t="s">
        <v>1314</v>
      </c>
      <c r="B559" s="43">
        <v>71</v>
      </c>
      <c r="C559" s="64" t="s">
        <v>968</v>
      </c>
      <c r="D559" s="47">
        <v>44670</v>
      </c>
      <c r="E559" s="59" t="s">
        <v>0</v>
      </c>
      <c r="F559" s="41">
        <v>250</v>
      </c>
      <c r="G559" s="41">
        <v>59.962482989979854</v>
      </c>
      <c r="H559" s="47">
        <v>45638</v>
      </c>
      <c r="I559" s="118">
        <v>76.763736087279511</v>
      </c>
      <c r="J559" s="43">
        <f>IF(M559="",IF(AND(H559&lt;&gt; "",D559&lt;&gt;""),IF(H559&gt;=D559,H559-D559,0),""),"")</f>
        <v>968</v>
      </c>
      <c r="K559" s="42">
        <f>IF(M559="",IF(I559&lt;&gt;"",I559-G559,""),"")</f>
        <v>16.801253097299657</v>
      </c>
      <c r="L559" s="44">
        <f>IF(M559="",IF(K559&lt;&gt;"",IF(G559=0,IF(I559=0,0,9.99),K559/G559),""),"")</f>
        <v>0.28019608694501963</v>
      </c>
      <c r="M559" s="45"/>
      <c r="N559" s="46" t="str">
        <f>TRIM(CONCATENATE(Table1[[#This Row],[Intake]]," ",Table1[[#This Row],[Batch Number]]))</f>
        <v>S-1/EB 71</v>
      </c>
      <c r="O559" s="45" t="str">
        <f>IF(VLOOKUP(Table1[[#This Row],[Intake Batch Combo]],Sheet2!A:B,2,FALSE)="","",VLOOKUP(Table1[[#This Row],[Intake Batch Combo]],Sheet2!A:B,2,FALSE))</f>
        <v>Expert MRI Buy 71</v>
      </c>
      <c r="P559" s="116" t="e">
        <v>#N/A</v>
      </c>
      <c r="Q559" s="116" t="e">
        <v>#N/A</v>
      </c>
      <c r="R559" s="28"/>
      <c r="S559" s="28"/>
      <c r="T559" s="28"/>
      <c r="U559" s="28"/>
      <c r="V559" s="25"/>
    </row>
    <row r="560" spans="1:22">
      <c r="A560" s="4" t="s">
        <v>1314</v>
      </c>
      <c r="B560" s="43">
        <v>71</v>
      </c>
      <c r="C560" s="64" t="s">
        <v>968</v>
      </c>
      <c r="D560" s="47">
        <v>44670</v>
      </c>
      <c r="E560" s="59" t="s">
        <v>0</v>
      </c>
      <c r="F560" s="41">
        <v>250</v>
      </c>
      <c r="G560" s="41">
        <v>59.962482989979854</v>
      </c>
      <c r="H560" s="47">
        <v>45638</v>
      </c>
      <c r="I560" s="118">
        <v>76.763736087279511</v>
      </c>
      <c r="J560" s="43">
        <f>IF(M560="",IF(AND(H560&lt;&gt; "",D560&lt;&gt;""),IF(H560&gt;=D560,H560-D560,0),""),"")</f>
        <v>968</v>
      </c>
      <c r="K560" s="42">
        <f>IF(M560="",IF(I560&lt;&gt;"",I560-G560,""),"")</f>
        <v>16.801253097299657</v>
      </c>
      <c r="L560" s="44">
        <f>IF(M560="",IF(K560&lt;&gt;"",IF(G560=0,IF(I560=0,0,9.99),K560/G560),""),"")</f>
        <v>0.28019608694501963</v>
      </c>
      <c r="M560" s="45"/>
      <c r="N560" s="46" t="str">
        <f>TRIM(CONCATENATE(Table1[[#This Row],[Intake]]," ",Table1[[#This Row],[Batch Number]]))</f>
        <v>S-1/EB 71</v>
      </c>
      <c r="O560" s="45" t="str">
        <f>IF(VLOOKUP(Table1[[#This Row],[Intake Batch Combo]],Sheet2!A:B,2,FALSE)="","",VLOOKUP(Table1[[#This Row],[Intake Batch Combo]],Sheet2!A:B,2,FALSE))</f>
        <v>Expert MRI Buy 71</v>
      </c>
      <c r="P560" s="116" t="e">
        <v>#N/A</v>
      </c>
      <c r="Q560" s="116" t="e">
        <v>#N/A</v>
      </c>
      <c r="R560" s="28"/>
      <c r="S560" s="28"/>
      <c r="T560" s="28"/>
      <c r="U560" s="28"/>
      <c r="V560" s="25"/>
    </row>
    <row r="561" spans="1:22">
      <c r="A561" s="4" t="s">
        <v>1314</v>
      </c>
      <c r="B561" s="43">
        <v>71</v>
      </c>
      <c r="C561" s="64" t="s">
        <v>968</v>
      </c>
      <c r="D561" s="47">
        <v>44670</v>
      </c>
      <c r="E561" s="59" t="s">
        <v>0</v>
      </c>
      <c r="F561" s="41">
        <v>250</v>
      </c>
      <c r="G561" s="41">
        <v>59.962482989979854</v>
      </c>
      <c r="H561" s="47">
        <v>45638</v>
      </c>
      <c r="I561" s="120">
        <v>76.763736087279511</v>
      </c>
      <c r="J561" s="43">
        <f>IF(M561="",IF(AND(H561&lt;&gt; "",D561&lt;&gt;""),IF(H561&gt;=D561,H561-D561,0),""),"")</f>
        <v>968</v>
      </c>
      <c r="K561" s="42">
        <f>IF(M561="",IF(I561&lt;&gt;"",I561-G561,""),"")</f>
        <v>16.801253097299657</v>
      </c>
      <c r="L561" s="44">
        <f>IF(M561="",IF(K561&lt;&gt;"",IF(G561=0,IF(I561=0,0,9.99),K561/G561),""),"")</f>
        <v>0.28019608694501963</v>
      </c>
      <c r="M561" s="45"/>
      <c r="N561" s="46" t="str">
        <f>TRIM(CONCATENATE(Table1[[#This Row],[Intake]]," ",Table1[[#This Row],[Batch Number]]))</f>
        <v>S-1/EB 71</v>
      </c>
      <c r="O561" s="45" t="str">
        <f>IF(VLOOKUP(Table1[[#This Row],[Intake Batch Combo]],Sheet2!A:B,2,FALSE)="","",VLOOKUP(Table1[[#This Row],[Intake Batch Combo]],Sheet2!A:B,2,FALSE))</f>
        <v>Expert MRI Buy 71</v>
      </c>
      <c r="P561" s="116" t="e">
        <v>#N/A</v>
      </c>
      <c r="Q561" s="116" t="e">
        <v>#N/A</v>
      </c>
      <c r="R561" s="28"/>
      <c r="S561" s="28"/>
      <c r="T561" s="28"/>
      <c r="U561" s="28"/>
      <c r="V561" s="25"/>
    </row>
    <row r="562" spans="1:22">
      <c r="A562" s="4" t="s">
        <v>1314</v>
      </c>
      <c r="B562" s="43">
        <v>71</v>
      </c>
      <c r="C562" s="64" t="s">
        <v>968</v>
      </c>
      <c r="D562" s="47">
        <v>44670</v>
      </c>
      <c r="E562" s="59" t="s">
        <v>0</v>
      </c>
      <c r="F562" s="41">
        <v>250</v>
      </c>
      <c r="G562" s="41">
        <v>59.962482989979854</v>
      </c>
      <c r="H562" s="47">
        <v>45638</v>
      </c>
      <c r="I562" s="118">
        <v>76.763736087279511</v>
      </c>
      <c r="J562" s="43">
        <f>IF(M562="",IF(AND(H562&lt;&gt; "",D562&lt;&gt;""),IF(H562&gt;=D562,H562-D562,0),""),"")</f>
        <v>968</v>
      </c>
      <c r="K562" s="42">
        <f>IF(M562="",IF(I562&lt;&gt;"",I562-G562,""),"")</f>
        <v>16.801253097299657</v>
      </c>
      <c r="L562" s="44">
        <f>IF(M562="",IF(K562&lt;&gt;"",IF(G562=0,IF(I562=0,0,9.99),K562/G562),""),"")</f>
        <v>0.28019608694501963</v>
      </c>
      <c r="M562" s="45"/>
      <c r="N562" s="46" t="str">
        <f>TRIM(CONCATENATE(Table1[[#This Row],[Intake]]," ",Table1[[#This Row],[Batch Number]]))</f>
        <v>S-1/EB 71</v>
      </c>
      <c r="O562" s="45" t="str">
        <f>IF(VLOOKUP(Table1[[#This Row],[Intake Batch Combo]],Sheet2!A:B,2,FALSE)="","",VLOOKUP(Table1[[#This Row],[Intake Batch Combo]],Sheet2!A:B,2,FALSE))</f>
        <v>Expert MRI Buy 71</v>
      </c>
      <c r="P562" s="116" t="e">
        <v>#N/A</v>
      </c>
      <c r="Q562" s="116" t="e">
        <v>#N/A</v>
      </c>
      <c r="R562" s="28"/>
      <c r="S562" s="28"/>
      <c r="T562" s="28"/>
      <c r="U562" s="28"/>
      <c r="V562" s="25"/>
    </row>
    <row r="563" spans="1:22">
      <c r="A563" s="4" t="s">
        <v>1314</v>
      </c>
      <c r="B563" s="43">
        <v>71</v>
      </c>
      <c r="C563" s="64" t="s">
        <v>1021</v>
      </c>
      <c r="D563" s="47">
        <v>44670</v>
      </c>
      <c r="E563" s="59" t="s">
        <v>0</v>
      </c>
      <c r="F563" s="41">
        <v>250</v>
      </c>
      <c r="G563" s="41">
        <v>59.962482989979854</v>
      </c>
      <c r="H563" s="47">
        <v>45638</v>
      </c>
      <c r="I563" s="118">
        <v>76.763736087279511</v>
      </c>
      <c r="J563" s="43">
        <f>IF(M563="",IF(AND(H563&lt;&gt; "",D563&lt;&gt;""),IF(H563&gt;=D563,H563-D563,0),""),"")</f>
        <v>968</v>
      </c>
      <c r="K563" s="42">
        <f>IF(M563="",IF(I563&lt;&gt;"",I563-G563,""),"")</f>
        <v>16.801253097299657</v>
      </c>
      <c r="L563" s="44">
        <f>IF(M563="",IF(K563&lt;&gt;"",IF(G563=0,IF(I563=0,0,9.99),K563/G563),""),"")</f>
        <v>0.28019608694501963</v>
      </c>
      <c r="M563" s="45"/>
      <c r="N563" s="46" t="str">
        <f>TRIM(CONCATENATE(Table1[[#This Row],[Intake]]," ",Table1[[#This Row],[Batch Number]]))</f>
        <v>S-1/EB 71</v>
      </c>
      <c r="O563" s="45" t="str">
        <f>IF(VLOOKUP(Table1[[#This Row],[Intake Batch Combo]],Sheet2!A:B,2,FALSE)="","",VLOOKUP(Table1[[#This Row],[Intake Batch Combo]],Sheet2!A:B,2,FALSE))</f>
        <v>Expert MRI Buy 71</v>
      </c>
      <c r="P563" s="116" t="e">
        <v>#N/A</v>
      </c>
      <c r="Q563" s="116" t="e">
        <v>#N/A</v>
      </c>
      <c r="R563" s="28"/>
      <c r="S563" s="28"/>
      <c r="T563" s="28"/>
      <c r="U563" s="28"/>
      <c r="V563" s="25"/>
    </row>
    <row r="564" spans="1:22">
      <c r="A564" s="4" t="s">
        <v>1314</v>
      </c>
      <c r="B564" s="43">
        <v>71</v>
      </c>
      <c r="C564" s="64" t="s">
        <v>1021</v>
      </c>
      <c r="D564" s="47">
        <v>44670</v>
      </c>
      <c r="E564" s="59" t="s">
        <v>0</v>
      </c>
      <c r="F564" s="41">
        <v>250</v>
      </c>
      <c r="G564" s="41">
        <v>59.962482989979854</v>
      </c>
      <c r="H564" s="47">
        <v>45638</v>
      </c>
      <c r="I564" s="118">
        <v>76.763736087279511</v>
      </c>
      <c r="J564" s="43">
        <f>IF(M564="",IF(AND(H564&lt;&gt; "",D564&lt;&gt;""),IF(H564&gt;=D564,H564-D564,0),""),"")</f>
        <v>968</v>
      </c>
      <c r="K564" s="42">
        <f>IF(M564="",IF(I564&lt;&gt;"",I564-G564,""),"")</f>
        <v>16.801253097299657</v>
      </c>
      <c r="L564" s="44">
        <f>IF(M564="",IF(K564&lt;&gt;"",IF(G564=0,IF(I564=0,0,9.99),K564/G564),""),"")</f>
        <v>0.28019608694501963</v>
      </c>
      <c r="M564" s="45"/>
      <c r="N564" s="46" t="str">
        <f>TRIM(CONCATENATE(Table1[[#This Row],[Intake]]," ",Table1[[#This Row],[Batch Number]]))</f>
        <v>S-1/EB 71</v>
      </c>
      <c r="O564" s="45" t="str">
        <f>IF(VLOOKUP(Table1[[#This Row],[Intake Batch Combo]],Sheet2!A:B,2,FALSE)="","",VLOOKUP(Table1[[#This Row],[Intake Batch Combo]],Sheet2!A:B,2,FALSE))</f>
        <v>Expert MRI Buy 71</v>
      </c>
      <c r="P564" s="116" t="e">
        <v>#N/A</v>
      </c>
      <c r="Q564" s="116" t="e">
        <v>#N/A</v>
      </c>
      <c r="R564" s="28"/>
      <c r="S564" s="28"/>
      <c r="T564" s="28"/>
      <c r="U564" s="28"/>
      <c r="V564" s="25"/>
    </row>
    <row r="565" spans="1:22">
      <c r="A565" s="4" t="s">
        <v>1314</v>
      </c>
      <c r="B565" s="43">
        <v>71</v>
      </c>
      <c r="C565" s="64" t="s">
        <v>1025</v>
      </c>
      <c r="D565" s="47">
        <v>44670</v>
      </c>
      <c r="E565" s="59" t="s">
        <v>0</v>
      </c>
      <c r="F565" s="41">
        <v>250</v>
      </c>
      <c r="G565" s="41">
        <v>59.962482989979854</v>
      </c>
      <c r="H565" s="47">
        <v>45638</v>
      </c>
      <c r="I565" s="118">
        <v>76.763736087279511</v>
      </c>
      <c r="J565" s="43">
        <f>IF(M565="",IF(AND(H565&lt;&gt; "",D565&lt;&gt;""),IF(H565&gt;=D565,H565-D565,0),""),"")</f>
        <v>968</v>
      </c>
      <c r="K565" s="42">
        <f>IF(M565="",IF(I565&lt;&gt;"",I565-G565,""),"")</f>
        <v>16.801253097299657</v>
      </c>
      <c r="L565" s="44">
        <f>IF(M565="",IF(K565&lt;&gt;"",IF(G565=0,IF(I565=0,0,9.99),K565/G565),""),"")</f>
        <v>0.28019608694501963</v>
      </c>
      <c r="M565" s="45"/>
      <c r="N565" s="46" t="str">
        <f>TRIM(CONCATENATE(Table1[[#This Row],[Intake]]," ",Table1[[#This Row],[Batch Number]]))</f>
        <v>S-1/EB 71</v>
      </c>
      <c r="O565" s="45" t="str">
        <f>IF(VLOOKUP(Table1[[#This Row],[Intake Batch Combo]],Sheet2!A:B,2,FALSE)="","",VLOOKUP(Table1[[#This Row],[Intake Batch Combo]],Sheet2!A:B,2,FALSE))</f>
        <v>Expert MRI Buy 71</v>
      </c>
      <c r="P565" s="116" t="e">
        <v>#N/A</v>
      </c>
      <c r="Q565" s="116" t="e">
        <v>#N/A</v>
      </c>
      <c r="R565" s="28"/>
      <c r="S565" s="28"/>
      <c r="T565" s="28"/>
      <c r="U565" s="28"/>
      <c r="V565" s="25"/>
    </row>
    <row r="566" spans="1:22">
      <c r="A566" s="4" t="s">
        <v>1316</v>
      </c>
      <c r="B566" s="15">
        <v>116</v>
      </c>
      <c r="C566" s="64" t="s">
        <v>1072</v>
      </c>
      <c r="D566" s="30">
        <v>44879</v>
      </c>
      <c r="E566" s="59" t="s">
        <v>1</v>
      </c>
      <c r="F566" s="109">
        <v>300</v>
      </c>
      <c r="G566" s="14">
        <v>71.609120816278562</v>
      </c>
      <c r="H566" s="47">
        <v>45638</v>
      </c>
      <c r="I566" s="118">
        <v>86.700402232551582</v>
      </c>
      <c r="J566" s="15">
        <f>IF(M566="",IF(AND(H566&lt;&gt; "",D566&lt;&gt;""),IF(H566&gt;=D566,H566-D566,0),""),"")</f>
        <v>759</v>
      </c>
      <c r="K566" s="20">
        <f>IF(M566="",IF(I566&lt;&gt;"",I566-G566,""),"")</f>
        <v>15.09128141627302</v>
      </c>
      <c r="L566" s="25">
        <f>IF(M566="",IF(K566&lt;&gt;"",IF(G566=0,IF(I566=0,0,9.99),K566/G566),""),"")</f>
        <v>0.21074524088895658</v>
      </c>
      <c r="M566" s="111"/>
      <c r="N566" s="58" t="str">
        <f>TRIM(CONCATENATE(Table1[[#This Row],[Intake]]," ",Table1[[#This Row],[Batch Number]]))</f>
        <v>S-1/OS 116</v>
      </c>
      <c r="O566" s="111" t="str">
        <f>IF(VLOOKUP(Table1[[#This Row],[Intake Batch Combo]],Sheet2!A:B,2,FALSE)="","",VLOOKUP(Table1[[#This Row],[Intake Batch Combo]],Sheet2!A:B,2,FALSE))</f>
        <v>One Source Diagnostics Buy 116</v>
      </c>
      <c r="P566" s="115" t="e">
        <v>#N/A</v>
      </c>
      <c r="Q566" s="115" t="e">
        <v>#N/A</v>
      </c>
      <c r="R566" s="28"/>
      <c r="S566" s="28"/>
      <c r="T566" s="28"/>
      <c r="U566" s="28"/>
      <c r="V566" s="25"/>
    </row>
    <row r="567" spans="1:22">
      <c r="A567" s="4" t="s">
        <v>1316</v>
      </c>
      <c r="B567" s="15">
        <v>116</v>
      </c>
      <c r="C567" s="64" t="s">
        <v>1072</v>
      </c>
      <c r="D567" s="30">
        <v>44879</v>
      </c>
      <c r="E567" s="59" t="s">
        <v>1</v>
      </c>
      <c r="F567" s="109">
        <v>300</v>
      </c>
      <c r="G567" s="14">
        <v>71.609120816278562</v>
      </c>
      <c r="H567" s="47">
        <v>45638</v>
      </c>
      <c r="I567" s="118">
        <v>86.700402232551582</v>
      </c>
      <c r="J567" s="15">
        <f>IF(M567="",IF(AND(H567&lt;&gt; "",D567&lt;&gt;""),IF(H567&gt;=D567,H567-D567,0),""),"")</f>
        <v>759</v>
      </c>
      <c r="K567" s="20">
        <f>IF(M567="",IF(I567&lt;&gt;"",I567-G567,""),"")</f>
        <v>15.09128141627302</v>
      </c>
      <c r="L567" s="25">
        <f>IF(M567="",IF(K567&lt;&gt;"",IF(G567=0,IF(I567=0,0,9.99),K567/G567),""),"")</f>
        <v>0.21074524088895658</v>
      </c>
      <c r="M567" s="111"/>
      <c r="N567" s="58" t="str">
        <f>TRIM(CONCATENATE(Table1[[#This Row],[Intake]]," ",Table1[[#This Row],[Batch Number]]))</f>
        <v>S-1/OS 116</v>
      </c>
      <c r="O567" s="111" t="str">
        <f>IF(VLOOKUP(Table1[[#This Row],[Intake Batch Combo]],Sheet2!A:B,2,FALSE)="","",VLOOKUP(Table1[[#This Row],[Intake Batch Combo]],Sheet2!A:B,2,FALSE))</f>
        <v>One Source Diagnostics Buy 116</v>
      </c>
      <c r="P567" s="115" t="e">
        <v>#N/A</v>
      </c>
      <c r="Q567" s="115" t="e">
        <v>#N/A</v>
      </c>
      <c r="R567" s="28"/>
      <c r="S567" s="28"/>
      <c r="T567" s="28"/>
      <c r="U567" s="28"/>
      <c r="V567" s="25"/>
    </row>
    <row r="568" spans="1:22">
      <c r="A568" s="4" t="s">
        <v>1316</v>
      </c>
      <c r="B568" s="15">
        <v>116</v>
      </c>
      <c r="C568" s="64" t="s">
        <v>1086</v>
      </c>
      <c r="D568" s="30">
        <v>44879</v>
      </c>
      <c r="E568" s="59" t="s">
        <v>1</v>
      </c>
      <c r="F568" s="109">
        <v>300</v>
      </c>
      <c r="G568" s="14">
        <v>71.609120816278562</v>
      </c>
      <c r="H568" s="47">
        <v>45638</v>
      </c>
      <c r="I568" s="118">
        <v>86.700402232551582</v>
      </c>
      <c r="J568" s="15">
        <f>IF(M568="",IF(AND(H568&lt;&gt; "",D568&lt;&gt;""),IF(H568&gt;=D568,H568-D568,0),""),"")</f>
        <v>759</v>
      </c>
      <c r="K568" s="20">
        <f>IF(M568="",IF(I568&lt;&gt;"",I568-G568,""),"")</f>
        <v>15.09128141627302</v>
      </c>
      <c r="L568" s="25">
        <f>IF(M568="",IF(K568&lt;&gt;"",IF(G568=0,IF(I568=0,0,9.99),K568/G568),""),"")</f>
        <v>0.21074524088895658</v>
      </c>
      <c r="M568" s="112"/>
      <c r="N568" s="58" t="str">
        <f>TRIM(CONCATENATE(Table1[[#This Row],[Intake]]," ",Table1[[#This Row],[Batch Number]]))</f>
        <v>S-1/OS 116</v>
      </c>
      <c r="O568" s="112" t="str">
        <f>IF(VLOOKUP(Table1[[#This Row],[Intake Batch Combo]],Sheet2!A:B,2,FALSE)="","",VLOOKUP(Table1[[#This Row],[Intake Batch Combo]],Sheet2!A:B,2,FALSE))</f>
        <v>One Source Diagnostics Buy 116</v>
      </c>
      <c r="P568" s="115" t="e">
        <v>#N/A</v>
      </c>
      <c r="Q568" s="115" t="e">
        <v>#N/A</v>
      </c>
      <c r="R568" s="28"/>
      <c r="S568" s="28"/>
      <c r="T568" s="28"/>
      <c r="U568" s="28"/>
      <c r="V568" s="25"/>
    </row>
    <row r="569" spans="1:22">
      <c r="A569" s="4" t="s">
        <v>1316</v>
      </c>
      <c r="B569" s="15">
        <v>116</v>
      </c>
      <c r="C569" s="64" t="s">
        <v>1086</v>
      </c>
      <c r="D569" s="30">
        <v>44879</v>
      </c>
      <c r="E569" s="59" t="s">
        <v>1</v>
      </c>
      <c r="F569" s="109">
        <v>300</v>
      </c>
      <c r="G569" s="14">
        <v>71.609120816278562</v>
      </c>
      <c r="H569" s="47">
        <v>45638</v>
      </c>
      <c r="I569" s="118">
        <v>86.700402232551582</v>
      </c>
      <c r="J569" s="15">
        <f>IF(M569="",IF(AND(H569&lt;&gt; "",D569&lt;&gt;""),IF(H569&gt;=D569,H569-D569,0),""),"")</f>
        <v>759</v>
      </c>
      <c r="K569" s="20">
        <f>IF(M569="",IF(I569&lt;&gt;"",I569-G569,""),"")</f>
        <v>15.09128141627302</v>
      </c>
      <c r="L569" s="25">
        <f>IF(M569="",IF(K569&lt;&gt;"",IF(G569=0,IF(I569=0,0,9.99),K569/G569),""),"")</f>
        <v>0.21074524088895658</v>
      </c>
      <c r="M569" s="111"/>
      <c r="N569" s="58" t="str">
        <f>TRIM(CONCATENATE(Table1[[#This Row],[Intake]]," ",Table1[[#This Row],[Batch Number]]))</f>
        <v>S-1/OS 116</v>
      </c>
      <c r="O569" s="111" t="str">
        <f>IF(VLOOKUP(Table1[[#This Row],[Intake Batch Combo]],Sheet2!A:B,2,FALSE)="","",VLOOKUP(Table1[[#This Row],[Intake Batch Combo]],Sheet2!A:B,2,FALSE))</f>
        <v>One Source Diagnostics Buy 116</v>
      </c>
      <c r="P569" s="115" t="e">
        <v>#N/A</v>
      </c>
      <c r="Q569" s="115" t="e">
        <v>#N/A</v>
      </c>
      <c r="R569" s="28"/>
      <c r="S569" s="28"/>
      <c r="T569" s="28"/>
      <c r="U569" s="28"/>
      <c r="V569" s="25"/>
    </row>
    <row r="570" spans="1:22">
      <c r="A570" s="4" t="s">
        <v>1316</v>
      </c>
      <c r="B570" s="15">
        <v>116</v>
      </c>
      <c r="C570" s="64" t="s">
        <v>1089</v>
      </c>
      <c r="D570" s="30">
        <v>44879</v>
      </c>
      <c r="E570" s="59" t="s">
        <v>0</v>
      </c>
      <c r="F570" s="109">
        <v>300</v>
      </c>
      <c r="G570" s="14">
        <v>71.609120816278562</v>
      </c>
      <c r="H570" s="47">
        <v>45638</v>
      </c>
      <c r="I570" s="118">
        <v>86.700402232551582</v>
      </c>
      <c r="J570" s="15">
        <f>IF(M570="",IF(AND(H570&lt;&gt; "",D570&lt;&gt;""),IF(H570&gt;=D570,H570-D570,0),""),"")</f>
        <v>759</v>
      </c>
      <c r="K570" s="20">
        <f>IF(M570="",IF(I570&lt;&gt;"",I570-G570,""),"")</f>
        <v>15.09128141627302</v>
      </c>
      <c r="L570" s="25">
        <f>IF(M570="",IF(K570&lt;&gt;"",IF(G570=0,IF(I570=0,0,9.99),K570/G570),""),"")</f>
        <v>0.21074524088895658</v>
      </c>
      <c r="M570" s="111"/>
      <c r="N570" s="58" t="str">
        <f>TRIM(CONCATENATE(Table1[[#This Row],[Intake]]," ",Table1[[#This Row],[Batch Number]]))</f>
        <v>S-1/OS 116</v>
      </c>
      <c r="O570" s="111" t="str">
        <f>IF(VLOOKUP(Table1[[#This Row],[Intake Batch Combo]],Sheet2!A:B,2,FALSE)="","",VLOOKUP(Table1[[#This Row],[Intake Batch Combo]],Sheet2!A:B,2,FALSE))</f>
        <v>One Source Diagnostics Buy 116</v>
      </c>
      <c r="P570" s="115" t="e">
        <v>#N/A</v>
      </c>
      <c r="Q570" s="115" t="e">
        <v>#N/A</v>
      </c>
      <c r="R570" s="28"/>
      <c r="S570" s="28"/>
      <c r="T570" s="28"/>
      <c r="U570" s="28"/>
      <c r="V570" s="25"/>
    </row>
    <row r="571" spans="1:22">
      <c r="A571" s="4" t="s">
        <v>1316</v>
      </c>
      <c r="B571" s="15">
        <v>116</v>
      </c>
      <c r="C571" s="64" t="s">
        <v>1139</v>
      </c>
      <c r="D571" s="30">
        <v>44879</v>
      </c>
      <c r="E571" s="59" t="s">
        <v>1</v>
      </c>
      <c r="F571" s="109">
        <v>300</v>
      </c>
      <c r="G571" s="14">
        <v>71.609120816278562</v>
      </c>
      <c r="H571" s="47">
        <v>45638</v>
      </c>
      <c r="I571" s="118">
        <v>86.700402232551582</v>
      </c>
      <c r="J571" s="15">
        <f>IF(M571="",IF(AND(H571&lt;&gt; "",D571&lt;&gt;""),IF(H571&gt;=D571,H571-D571,0),""),"")</f>
        <v>759</v>
      </c>
      <c r="K571" s="20">
        <f>IF(M571="",IF(I571&lt;&gt;"",I571-G571,""),"")</f>
        <v>15.09128141627302</v>
      </c>
      <c r="L571" s="25">
        <f>IF(M571="",IF(K571&lt;&gt;"",IF(G571=0,IF(I571=0,0,9.99),K571/G571),""),"")</f>
        <v>0.21074524088895658</v>
      </c>
      <c r="M571" s="111"/>
      <c r="N571" s="58" t="str">
        <f>TRIM(CONCATENATE(Table1[[#This Row],[Intake]]," ",Table1[[#This Row],[Batch Number]]))</f>
        <v>S-1/OS 116</v>
      </c>
      <c r="O571" s="111" t="str">
        <f>IF(VLOOKUP(Table1[[#This Row],[Intake Batch Combo]],Sheet2!A:B,2,FALSE)="","",VLOOKUP(Table1[[#This Row],[Intake Batch Combo]],Sheet2!A:B,2,FALSE))</f>
        <v>One Source Diagnostics Buy 116</v>
      </c>
      <c r="P571" s="115" t="e">
        <v>#N/A</v>
      </c>
      <c r="Q571" s="115" t="e">
        <v>#N/A</v>
      </c>
      <c r="R571" s="28"/>
      <c r="S571" s="28"/>
      <c r="T571" s="28"/>
      <c r="U571" s="28"/>
      <c r="V571" s="25"/>
    </row>
    <row r="572" spans="1:22">
      <c r="A572" s="4" t="s">
        <v>1316</v>
      </c>
      <c r="B572" s="15">
        <v>116</v>
      </c>
      <c r="C572" s="64" t="s">
        <v>1139</v>
      </c>
      <c r="D572" s="30">
        <v>44879</v>
      </c>
      <c r="E572" s="59" t="s">
        <v>1</v>
      </c>
      <c r="F572" s="109">
        <v>300</v>
      </c>
      <c r="G572" s="14">
        <v>71.609120816278562</v>
      </c>
      <c r="H572" s="47">
        <v>45638</v>
      </c>
      <c r="I572" s="118">
        <v>86.700402232551582</v>
      </c>
      <c r="J572" s="15">
        <f>IF(M572="",IF(AND(H572&lt;&gt; "",D572&lt;&gt;""),IF(H572&gt;=D572,H572-D572,0),""),"")</f>
        <v>759</v>
      </c>
      <c r="K572" s="20">
        <f>IF(M572="",IF(I572&lt;&gt;"",I572-G572,""),"")</f>
        <v>15.09128141627302</v>
      </c>
      <c r="L572" s="25">
        <f>IF(M572="",IF(K572&lt;&gt;"",IF(G572=0,IF(I572=0,0,9.99),K572/G572),""),"")</f>
        <v>0.21074524088895658</v>
      </c>
      <c r="M572" s="111"/>
      <c r="N572" s="58" t="str">
        <f>TRIM(CONCATENATE(Table1[[#This Row],[Intake]]," ",Table1[[#This Row],[Batch Number]]))</f>
        <v>S-1/OS 116</v>
      </c>
      <c r="O572" s="111" t="str">
        <f>IF(VLOOKUP(Table1[[#This Row],[Intake Batch Combo]],Sheet2!A:B,2,FALSE)="","",VLOOKUP(Table1[[#This Row],[Intake Batch Combo]],Sheet2!A:B,2,FALSE))</f>
        <v>One Source Diagnostics Buy 116</v>
      </c>
      <c r="P572" s="115" t="e">
        <v>#N/A</v>
      </c>
      <c r="Q572" s="115" t="e">
        <v>#N/A</v>
      </c>
      <c r="R572" s="28"/>
      <c r="S572" s="28"/>
      <c r="T572" s="28"/>
      <c r="U572" s="28"/>
      <c r="V572" s="25"/>
    </row>
    <row r="573" spans="1:22">
      <c r="A573" s="4" t="s">
        <v>1316</v>
      </c>
      <c r="B573" s="15">
        <v>116</v>
      </c>
      <c r="C573" s="64" t="s">
        <v>1171</v>
      </c>
      <c r="D573" s="30">
        <v>44879</v>
      </c>
      <c r="E573" s="59" t="s">
        <v>1</v>
      </c>
      <c r="F573" s="109">
        <v>300</v>
      </c>
      <c r="G573" s="14">
        <v>71.609120816278562</v>
      </c>
      <c r="H573" s="47">
        <v>45638</v>
      </c>
      <c r="I573" s="118">
        <v>86.700402232551582</v>
      </c>
      <c r="J573" s="15">
        <f>IF(M573="",IF(AND(H573&lt;&gt; "",D573&lt;&gt;""),IF(H573&gt;=D573,H573-D573,0),""),"")</f>
        <v>759</v>
      </c>
      <c r="K573" s="20">
        <f>IF(M573="",IF(I573&lt;&gt;"",I573-G573,""),"")</f>
        <v>15.09128141627302</v>
      </c>
      <c r="L573" s="25">
        <f>IF(M573="",IF(K573&lt;&gt;"",IF(G573=0,IF(I573=0,0,9.99),K573/G573),""),"")</f>
        <v>0.21074524088895658</v>
      </c>
      <c r="M573" s="111"/>
      <c r="N573" s="58" t="str">
        <f>TRIM(CONCATENATE(Table1[[#This Row],[Intake]]," ",Table1[[#This Row],[Batch Number]]))</f>
        <v>S-1/OS 116</v>
      </c>
      <c r="O573" s="111" t="str">
        <f>IF(VLOOKUP(Table1[[#This Row],[Intake Batch Combo]],Sheet2!A:B,2,FALSE)="","",VLOOKUP(Table1[[#This Row],[Intake Batch Combo]],Sheet2!A:B,2,FALSE))</f>
        <v>One Source Diagnostics Buy 116</v>
      </c>
      <c r="P573" s="115" t="e">
        <v>#N/A</v>
      </c>
      <c r="Q573" s="115" t="e">
        <v>#N/A</v>
      </c>
      <c r="R573" s="28"/>
      <c r="S573" s="28"/>
      <c r="T573" s="28"/>
      <c r="U573" s="28"/>
      <c r="V573" s="25"/>
    </row>
    <row r="574" spans="1:22">
      <c r="A574" s="4" t="s">
        <v>1316</v>
      </c>
      <c r="B574" s="15">
        <v>116</v>
      </c>
      <c r="C574" s="64" t="s">
        <v>1171</v>
      </c>
      <c r="D574" s="30">
        <v>44879</v>
      </c>
      <c r="E574" s="59" t="s">
        <v>1</v>
      </c>
      <c r="F574" s="109">
        <v>300</v>
      </c>
      <c r="G574" s="14">
        <v>71.609120816278562</v>
      </c>
      <c r="H574" s="47">
        <v>45638</v>
      </c>
      <c r="I574" s="118">
        <v>86.700402232551582</v>
      </c>
      <c r="J574" s="15">
        <f>IF(M574="",IF(AND(H574&lt;&gt; "",D574&lt;&gt;""),IF(H574&gt;=D574,H574-D574,0),""),"")</f>
        <v>759</v>
      </c>
      <c r="K574" s="20">
        <f>IF(M574="",IF(I574&lt;&gt;"",I574-G574,""),"")</f>
        <v>15.09128141627302</v>
      </c>
      <c r="L574" s="25">
        <f>IF(M574="",IF(K574&lt;&gt;"",IF(G574=0,IF(I574=0,0,9.99),K574/G574),""),"")</f>
        <v>0.21074524088895658</v>
      </c>
      <c r="M574" s="112"/>
      <c r="N574" s="58" t="str">
        <f>TRIM(CONCATENATE(Table1[[#This Row],[Intake]]," ",Table1[[#This Row],[Batch Number]]))</f>
        <v>S-1/OS 116</v>
      </c>
      <c r="O574" s="112" t="str">
        <f>IF(VLOOKUP(Table1[[#This Row],[Intake Batch Combo]],Sheet2!A:B,2,FALSE)="","",VLOOKUP(Table1[[#This Row],[Intake Batch Combo]],Sheet2!A:B,2,FALSE))</f>
        <v>One Source Diagnostics Buy 116</v>
      </c>
      <c r="P574" s="115" t="e">
        <v>#N/A</v>
      </c>
      <c r="Q574" s="115" t="e">
        <v>#N/A</v>
      </c>
      <c r="R574" s="28"/>
      <c r="S574" s="28"/>
      <c r="T574" s="28"/>
      <c r="U574" s="28"/>
      <c r="V574" s="25"/>
    </row>
    <row r="575" spans="1:22">
      <c r="A575" s="4" t="s">
        <v>1316</v>
      </c>
      <c r="B575" s="15">
        <v>116</v>
      </c>
      <c r="C575" s="64" t="s">
        <v>1171</v>
      </c>
      <c r="D575" s="30">
        <v>44879</v>
      </c>
      <c r="E575" s="59" t="s">
        <v>1</v>
      </c>
      <c r="F575" s="109">
        <v>300</v>
      </c>
      <c r="G575" s="14">
        <v>71.609120816278562</v>
      </c>
      <c r="H575" s="47">
        <v>45638</v>
      </c>
      <c r="I575" s="118">
        <v>86.700402232551582</v>
      </c>
      <c r="J575" s="15">
        <f>IF(M575="",IF(AND(H575&lt;&gt; "",D575&lt;&gt;""),IF(H575&gt;=D575,H575-D575,0),""),"")</f>
        <v>759</v>
      </c>
      <c r="K575" s="20">
        <f>IF(M575="",IF(I575&lt;&gt;"",I575-G575,""),"")</f>
        <v>15.09128141627302</v>
      </c>
      <c r="L575" s="25">
        <f>IF(M575="",IF(K575&lt;&gt;"",IF(G575=0,IF(I575=0,0,9.99),K575/G575),""),"")</f>
        <v>0.21074524088895658</v>
      </c>
      <c r="M575" s="112"/>
      <c r="N575" s="58" t="str">
        <f>TRIM(CONCATENATE(Table1[[#This Row],[Intake]]," ",Table1[[#This Row],[Batch Number]]))</f>
        <v>S-1/OS 116</v>
      </c>
      <c r="O575" s="112" t="str">
        <f>IF(VLOOKUP(Table1[[#This Row],[Intake Batch Combo]],Sheet2!A:B,2,FALSE)="","",VLOOKUP(Table1[[#This Row],[Intake Batch Combo]],Sheet2!A:B,2,FALSE))</f>
        <v>One Source Diagnostics Buy 116</v>
      </c>
      <c r="P575" s="115" t="e">
        <v>#N/A</v>
      </c>
      <c r="Q575" s="115" t="e">
        <v>#N/A</v>
      </c>
      <c r="R575" s="28"/>
      <c r="S575" s="28"/>
      <c r="T575" s="28"/>
      <c r="U575" s="28"/>
      <c r="V575" s="25"/>
    </row>
    <row r="576" spans="1:22">
      <c r="A576" s="4" t="s">
        <v>1316</v>
      </c>
      <c r="B576" s="15">
        <v>116</v>
      </c>
      <c r="C576" s="64" t="s">
        <v>1171</v>
      </c>
      <c r="D576" s="30">
        <v>44879</v>
      </c>
      <c r="E576" s="59" t="s">
        <v>1</v>
      </c>
      <c r="F576" s="109">
        <v>300</v>
      </c>
      <c r="G576" s="14">
        <v>71.609120816278562</v>
      </c>
      <c r="H576" s="47">
        <v>45638</v>
      </c>
      <c r="I576" s="118">
        <v>86.700402232551582</v>
      </c>
      <c r="J576" s="15">
        <f>IF(M576="",IF(AND(H576&lt;&gt; "",D576&lt;&gt;""),IF(H576&gt;=D576,H576-D576,0),""),"")</f>
        <v>759</v>
      </c>
      <c r="K576" s="20">
        <f>IF(M576="",IF(I576&lt;&gt;"",I576-G576,""),"")</f>
        <v>15.09128141627302</v>
      </c>
      <c r="L576" s="25">
        <f>IF(M576="",IF(K576&lt;&gt;"",IF(G576=0,IF(I576=0,0,9.99),K576/G576),""),"")</f>
        <v>0.21074524088895658</v>
      </c>
      <c r="M576" s="112"/>
      <c r="N576" s="58" t="str">
        <f>TRIM(CONCATENATE(Table1[[#This Row],[Intake]]," ",Table1[[#This Row],[Batch Number]]))</f>
        <v>S-1/OS 116</v>
      </c>
      <c r="O576" s="112" t="str">
        <f>IF(VLOOKUP(Table1[[#This Row],[Intake Batch Combo]],Sheet2!A:B,2,FALSE)="","",VLOOKUP(Table1[[#This Row],[Intake Batch Combo]],Sheet2!A:B,2,FALSE))</f>
        <v>One Source Diagnostics Buy 116</v>
      </c>
      <c r="P576" s="115" t="e">
        <v>#N/A</v>
      </c>
      <c r="Q576" s="115" t="e">
        <v>#N/A</v>
      </c>
      <c r="R576" s="28"/>
      <c r="S576" s="28"/>
      <c r="T576" s="28"/>
      <c r="U576" s="28"/>
      <c r="V576" s="25"/>
    </row>
    <row r="577" spans="1:22">
      <c r="A577" s="4" t="s">
        <v>1316</v>
      </c>
      <c r="B577" s="15">
        <v>116</v>
      </c>
      <c r="C577" s="64" t="s">
        <v>1199</v>
      </c>
      <c r="D577" s="30">
        <v>44879</v>
      </c>
      <c r="E577" s="59" t="s">
        <v>1</v>
      </c>
      <c r="F577" s="109">
        <v>300</v>
      </c>
      <c r="G577" s="14">
        <v>71.609120816278562</v>
      </c>
      <c r="H577" s="47">
        <v>45638</v>
      </c>
      <c r="I577" s="118">
        <v>86.700402232551582</v>
      </c>
      <c r="J577" s="15">
        <f>IF(M577="",IF(AND(H577&lt;&gt; "",D577&lt;&gt;""),IF(H577&gt;=D577,H577-D577,0),""),"")</f>
        <v>759</v>
      </c>
      <c r="K577" s="20">
        <f>IF(M577="",IF(I577&lt;&gt;"",I577-G577,""),"")</f>
        <v>15.09128141627302</v>
      </c>
      <c r="L577" s="25">
        <f>IF(M577="",IF(K577&lt;&gt;"",IF(G577=0,IF(I577=0,0,9.99),K577/G577),""),"")</f>
        <v>0.21074524088895658</v>
      </c>
      <c r="M577" s="112"/>
      <c r="N577" s="58" t="str">
        <f>TRIM(CONCATENATE(Table1[[#This Row],[Intake]]," ",Table1[[#This Row],[Batch Number]]))</f>
        <v>S-1/OS 116</v>
      </c>
      <c r="O577" s="112" t="str">
        <f>IF(VLOOKUP(Table1[[#This Row],[Intake Batch Combo]],Sheet2!A:B,2,FALSE)="","",VLOOKUP(Table1[[#This Row],[Intake Batch Combo]],Sheet2!A:B,2,FALSE))</f>
        <v>One Source Diagnostics Buy 116</v>
      </c>
      <c r="P577" s="115" t="e">
        <v>#N/A</v>
      </c>
      <c r="Q577" s="115" t="e">
        <v>#N/A</v>
      </c>
      <c r="R577" s="28"/>
      <c r="S577" s="28"/>
      <c r="T577" s="28"/>
      <c r="U577" s="28"/>
      <c r="V577" s="25"/>
    </row>
    <row r="578" spans="1:22">
      <c r="A578" s="4" t="s">
        <v>1316</v>
      </c>
      <c r="B578" s="15">
        <v>116</v>
      </c>
      <c r="C578" s="64" t="s">
        <v>1199</v>
      </c>
      <c r="D578" s="30">
        <v>44879</v>
      </c>
      <c r="E578" s="59" t="s">
        <v>1</v>
      </c>
      <c r="F578" s="109">
        <v>300</v>
      </c>
      <c r="G578" s="14">
        <v>71.609120816278562</v>
      </c>
      <c r="H578" s="47">
        <v>45638</v>
      </c>
      <c r="I578" s="118">
        <v>86.700402232551582</v>
      </c>
      <c r="J578" s="15">
        <f>IF(M578="",IF(AND(H578&lt;&gt; "",D578&lt;&gt;""),IF(H578&gt;=D578,H578-D578,0),""),"")</f>
        <v>759</v>
      </c>
      <c r="K578" s="20">
        <f>IF(M578="",IF(I578&lt;&gt;"",I578-G578,""),"")</f>
        <v>15.09128141627302</v>
      </c>
      <c r="L578" s="25">
        <f>IF(M578="",IF(K578&lt;&gt;"",IF(G578=0,IF(I578=0,0,9.99),K578/G578),""),"")</f>
        <v>0.21074524088895658</v>
      </c>
      <c r="M578" s="112"/>
      <c r="N578" s="58" t="str">
        <f>TRIM(CONCATENATE(Table1[[#This Row],[Intake]]," ",Table1[[#This Row],[Batch Number]]))</f>
        <v>S-1/OS 116</v>
      </c>
      <c r="O578" s="112" t="str">
        <f>IF(VLOOKUP(Table1[[#This Row],[Intake Batch Combo]],Sheet2!A:B,2,FALSE)="","",VLOOKUP(Table1[[#This Row],[Intake Batch Combo]],Sheet2!A:B,2,FALSE))</f>
        <v>One Source Diagnostics Buy 116</v>
      </c>
      <c r="P578" s="115" t="e">
        <v>#N/A</v>
      </c>
      <c r="Q578" s="115" t="e">
        <v>#N/A</v>
      </c>
      <c r="R578" s="28"/>
      <c r="S578" s="28"/>
      <c r="T578" s="28"/>
      <c r="U578" s="28"/>
      <c r="V578" s="25"/>
    </row>
    <row r="579" spans="1:22">
      <c r="A579" s="4" t="s">
        <v>1316</v>
      </c>
      <c r="B579" s="15">
        <v>116</v>
      </c>
      <c r="C579" s="64" t="s">
        <v>1207</v>
      </c>
      <c r="D579" s="30">
        <v>44879</v>
      </c>
      <c r="E579" s="59" t="s">
        <v>1</v>
      </c>
      <c r="F579" s="109">
        <v>300</v>
      </c>
      <c r="G579" s="14">
        <v>71.609120816278562</v>
      </c>
      <c r="H579" s="47">
        <v>45638</v>
      </c>
      <c r="I579" s="118">
        <v>86.700402232551582</v>
      </c>
      <c r="J579" s="15">
        <f>IF(M579="",IF(AND(H579&lt;&gt; "",D579&lt;&gt;""),IF(H579&gt;=D579,H579-D579,0),""),"")</f>
        <v>759</v>
      </c>
      <c r="K579" s="20">
        <f>IF(M579="",IF(I579&lt;&gt;"",I579-G579,""),"")</f>
        <v>15.09128141627302</v>
      </c>
      <c r="L579" s="25">
        <f>IF(M579="",IF(K579&lt;&gt;"",IF(G579=0,IF(I579=0,0,9.99),K579/G579),""),"")</f>
        <v>0.21074524088895658</v>
      </c>
      <c r="M579" s="112"/>
      <c r="N579" s="58" t="str">
        <f>TRIM(CONCATENATE(Table1[[#This Row],[Intake]]," ",Table1[[#This Row],[Batch Number]]))</f>
        <v>S-1/OS 116</v>
      </c>
      <c r="O579" s="112" t="str">
        <f>IF(VLOOKUP(Table1[[#This Row],[Intake Batch Combo]],Sheet2!A:B,2,FALSE)="","",VLOOKUP(Table1[[#This Row],[Intake Batch Combo]],Sheet2!A:B,2,FALSE))</f>
        <v>One Source Diagnostics Buy 116</v>
      </c>
      <c r="P579" s="115" t="e">
        <v>#N/A</v>
      </c>
      <c r="Q579" s="115" t="e">
        <v>#N/A</v>
      </c>
      <c r="R579" s="28"/>
      <c r="S579" s="28"/>
      <c r="T579" s="28"/>
      <c r="U579" s="28"/>
      <c r="V579" s="25"/>
    </row>
    <row r="580" spans="1:22">
      <c r="A580" s="4" t="s">
        <v>1316</v>
      </c>
      <c r="B580" s="15">
        <v>116</v>
      </c>
      <c r="C580" s="64" t="s">
        <v>1207</v>
      </c>
      <c r="D580" s="30">
        <v>44879</v>
      </c>
      <c r="E580" s="59" t="s">
        <v>1</v>
      </c>
      <c r="F580" s="109">
        <v>300</v>
      </c>
      <c r="G580" s="14">
        <v>71.609120816278562</v>
      </c>
      <c r="H580" s="47">
        <v>45638</v>
      </c>
      <c r="I580" s="118">
        <v>86.700402232551582</v>
      </c>
      <c r="J580" s="15">
        <f>IF(M580="",IF(AND(H580&lt;&gt; "",D580&lt;&gt;""),IF(H580&gt;=D580,H580-D580,0),""),"")</f>
        <v>759</v>
      </c>
      <c r="K580" s="20">
        <f>IF(M580="",IF(I580&lt;&gt;"",I580-G580,""),"")</f>
        <v>15.09128141627302</v>
      </c>
      <c r="L580" s="25">
        <f>IF(M580="",IF(K580&lt;&gt;"",IF(G580=0,IF(I580=0,0,9.99),K580/G580),""),"")</f>
        <v>0.21074524088895658</v>
      </c>
      <c r="M580" s="112"/>
      <c r="N580" s="58" t="str">
        <f>TRIM(CONCATENATE(Table1[[#This Row],[Intake]]," ",Table1[[#This Row],[Batch Number]]))</f>
        <v>S-1/OS 116</v>
      </c>
      <c r="O580" s="112" t="str">
        <f>IF(VLOOKUP(Table1[[#This Row],[Intake Batch Combo]],Sheet2!A:B,2,FALSE)="","",VLOOKUP(Table1[[#This Row],[Intake Batch Combo]],Sheet2!A:B,2,FALSE))</f>
        <v>One Source Diagnostics Buy 116</v>
      </c>
      <c r="P580" s="115" t="e">
        <v>#N/A</v>
      </c>
      <c r="Q580" s="115" t="e">
        <v>#N/A</v>
      </c>
      <c r="R580" s="28"/>
      <c r="S580" s="28"/>
      <c r="T580" s="28"/>
      <c r="U580" s="28"/>
      <c r="V580" s="25"/>
    </row>
    <row r="581" spans="1:22">
      <c r="A581" s="4" t="s">
        <v>1316</v>
      </c>
      <c r="B581" s="15">
        <v>116</v>
      </c>
      <c r="C581" s="64" t="s">
        <v>1215</v>
      </c>
      <c r="D581" s="30">
        <v>44879</v>
      </c>
      <c r="E581" s="59" t="s">
        <v>1</v>
      </c>
      <c r="F581" s="109">
        <v>300</v>
      </c>
      <c r="G581" s="14">
        <v>71.609120816278562</v>
      </c>
      <c r="H581" s="47">
        <v>45638</v>
      </c>
      <c r="I581" s="118">
        <v>86.700402232551582</v>
      </c>
      <c r="J581" s="15">
        <f>IF(M581="",IF(AND(H581&lt;&gt; "",D581&lt;&gt;""),IF(H581&gt;=D581,H581-D581,0),""),"")</f>
        <v>759</v>
      </c>
      <c r="K581" s="20">
        <f>IF(M581="",IF(I581&lt;&gt;"",I581-G581,""),"")</f>
        <v>15.09128141627302</v>
      </c>
      <c r="L581" s="25">
        <f>IF(M581="",IF(K581&lt;&gt;"",IF(G581=0,IF(I581=0,0,9.99),K581/G581),""),"")</f>
        <v>0.21074524088895658</v>
      </c>
      <c r="M581" s="112"/>
      <c r="N581" s="58" t="str">
        <f>TRIM(CONCATENATE(Table1[[#This Row],[Intake]]," ",Table1[[#This Row],[Batch Number]]))</f>
        <v>S-1/OS 116</v>
      </c>
      <c r="O581" s="112" t="str">
        <f>IF(VLOOKUP(Table1[[#This Row],[Intake Batch Combo]],Sheet2!A:B,2,FALSE)="","",VLOOKUP(Table1[[#This Row],[Intake Batch Combo]],Sheet2!A:B,2,FALSE))</f>
        <v>One Source Diagnostics Buy 116</v>
      </c>
      <c r="P581" s="115" t="e">
        <v>#N/A</v>
      </c>
      <c r="Q581" s="115" t="e">
        <v>#N/A</v>
      </c>
      <c r="R581" s="28"/>
      <c r="S581" s="28"/>
      <c r="T581" s="28"/>
      <c r="U581" s="28"/>
      <c r="V581" s="25"/>
    </row>
    <row r="582" spans="1:22">
      <c r="A582" s="4" t="s">
        <v>1316</v>
      </c>
      <c r="B582" s="15">
        <v>116</v>
      </c>
      <c r="C582" s="64" t="s">
        <v>1215</v>
      </c>
      <c r="D582" s="30">
        <v>44879</v>
      </c>
      <c r="E582" s="59" t="s">
        <v>1</v>
      </c>
      <c r="F582" s="109">
        <v>300</v>
      </c>
      <c r="G582" s="14">
        <v>71.609120816278562</v>
      </c>
      <c r="H582" s="47">
        <v>45638</v>
      </c>
      <c r="I582" s="118">
        <v>86.700402232551582</v>
      </c>
      <c r="J582" s="15">
        <f>IF(M582="",IF(AND(H582&lt;&gt; "",D582&lt;&gt;""),IF(H582&gt;=D582,H582-D582,0),""),"")</f>
        <v>759</v>
      </c>
      <c r="K582" s="20">
        <f>IF(M582="",IF(I582&lt;&gt;"",I582-G582,""),"")</f>
        <v>15.09128141627302</v>
      </c>
      <c r="L582" s="25">
        <f>IF(M582="",IF(K582&lt;&gt;"",IF(G582=0,IF(I582=0,0,9.99),K582/G582),""),"")</f>
        <v>0.21074524088895658</v>
      </c>
      <c r="M582" s="112"/>
      <c r="N582" s="58" t="str">
        <f>TRIM(CONCATENATE(Table1[[#This Row],[Intake]]," ",Table1[[#This Row],[Batch Number]]))</f>
        <v>S-1/OS 116</v>
      </c>
      <c r="O582" s="112" t="str">
        <f>IF(VLOOKUP(Table1[[#This Row],[Intake Batch Combo]],Sheet2!A:B,2,FALSE)="","",VLOOKUP(Table1[[#This Row],[Intake Batch Combo]],Sheet2!A:B,2,FALSE))</f>
        <v>One Source Diagnostics Buy 116</v>
      </c>
      <c r="P582" s="115" t="e">
        <v>#N/A</v>
      </c>
      <c r="Q582" s="115" t="e">
        <v>#N/A</v>
      </c>
      <c r="R582" s="28"/>
      <c r="S582" s="28"/>
      <c r="T582" s="28"/>
      <c r="U582" s="28"/>
      <c r="V582" s="25"/>
    </row>
    <row r="583" spans="1:22">
      <c r="A583" s="4" t="s">
        <v>1316</v>
      </c>
      <c r="B583" s="15">
        <v>116</v>
      </c>
      <c r="C583" s="64" t="s">
        <v>1219</v>
      </c>
      <c r="D583" s="30">
        <v>44879</v>
      </c>
      <c r="E583" s="59" t="s">
        <v>1</v>
      </c>
      <c r="F583" s="109">
        <v>300</v>
      </c>
      <c r="G583" s="14">
        <v>71.609120816278562</v>
      </c>
      <c r="H583" s="47">
        <v>45638</v>
      </c>
      <c r="I583" s="118">
        <v>86.700402232551582</v>
      </c>
      <c r="J583" s="15">
        <f>IF(M583="",IF(AND(H583&lt;&gt; "",D583&lt;&gt;""),IF(H583&gt;=D583,H583-D583,0),""),"")</f>
        <v>759</v>
      </c>
      <c r="K583" s="20">
        <f>IF(M583="",IF(I583&lt;&gt;"",I583-G583,""),"")</f>
        <v>15.09128141627302</v>
      </c>
      <c r="L583" s="25">
        <f>IF(M583="",IF(K583&lt;&gt;"",IF(G583=0,IF(I583=0,0,9.99),K583/G583),""),"")</f>
        <v>0.21074524088895658</v>
      </c>
      <c r="M583" s="112"/>
      <c r="N583" s="58" t="str">
        <f>TRIM(CONCATENATE(Table1[[#This Row],[Intake]]," ",Table1[[#This Row],[Batch Number]]))</f>
        <v>S-1/OS 116</v>
      </c>
      <c r="O583" s="112" t="str">
        <f>IF(VLOOKUP(Table1[[#This Row],[Intake Batch Combo]],Sheet2!A:B,2,FALSE)="","",VLOOKUP(Table1[[#This Row],[Intake Batch Combo]],Sheet2!A:B,2,FALSE))</f>
        <v>One Source Diagnostics Buy 116</v>
      </c>
      <c r="P583" s="115" t="e">
        <v>#N/A</v>
      </c>
      <c r="Q583" s="115" t="e">
        <v>#N/A</v>
      </c>
      <c r="R583" s="28"/>
      <c r="S583" s="28"/>
      <c r="T583" s="28"/>
      <c r="U583" s="28"/>
      <c r="V583" s="25"/>
    </row>
    <row r="584" spans="1:22">
      <c r="A584" s="4" t="s">
        <v>1316</v>
      </c>
      <c r="B584" s="15">
        <v>116</v>
      </c>
      <c r="C584" s="64" t="s">
        <v>1219</v>
      </c>
      <c r="D584" s="30">
        <v>44879</v>
      </c>
      <c r="E584" s="59" t="s">
        <v>1</v>
      </c>
      <c r="F584" s="109">
        <v>300</v>
      </c>
      <c r="G584" s="14">
        <v>71.609120816278562</v>
      </c>
      <c r="H584" s="47">
        <v>45638</v>
      </c>
      <c r="I584" s="118">
        <v>86.700402232551582</v>
      </c>
      <c r="J584" s="15">
        <f>IF(M584="",IF(AND(H584&lt;&gt; "",D584&lt;&gt;""),IF(H584&gt;=D584,H584-D584,0),""),"")</f>
        <v>759</v>
      </c>
      <c r="K584" s="20">
        <f>IF(M584="",IF(I584&lt;&gt;"",I584-G584,""),"")</f>
        <v>15.09128141627302</v>
      </c>
      <c r="L584" s="25">
        <f>IF(M584="",IF(K584&lt;&gt;"",IF(G584=0,IF(I584=0,0,9.99),K584/G584),""),"")</f>
        <v>0.21074524088895658</v>
      </c>
      <c r="M584" s="112"/>
      <c r="N584" s="58" t="str">
        <f>TRIM(CONCATENATE(Table1[[#This Row],[Intake]]," ",Table1[[#This Row],[Batch Number]]))</f>
        <v>S-1/OS 116</v>
      </c>
      <c r="O584" s="112" t="str">
        <f>IF(VLOOKUP(Table1[[#This Row],[Intake Batch Combo]],Sheet2!A:B,2,FALSE)="","",VLOOKUP(Table1[[#This Row],[Intake Batch Combo]],Sheet2!A:B,2,FALSE))</f>
        <v>One Source Diagnostics Buy 116</v>
      </c>
      <c r="P584" s="115" t="e">
        <v>#N/A</v>
      </c>
      <c r="Q584" s="115" t="e">
        <v>#N/A</v>
      </c>
      <c r="R584" s="28"/>
      <c r="S584" s="28"/>
      <c r="T584" s="28"/>
      <c r="U584" s="28"/>
      <c r="V584" s="25"/>
    </row>
    <row r="585" spans="1:22">
      <c r="A585" s="4" t="s">
        <v>1316</v>
      </c>
      <c r="B585" s="15">
        <v>116</v>
      </c>
      <c r="C585" s="64" t="s">
        <v>1220</v>
      </c>
      <c r="D585" s="30">
        <v>44879</v>
      </c>
      <c r="E585" s="59" t="s">
        <v>1</v>
      </c>
      <c r="F585" s="109">
        <v>300</v>
      </c>
      <c r="G585" s="14">
        <v>71.609120816278562</v>
      </c>
      <c r="H585" s="47">
        <v>45638</v>
      </c>
      <c r="I585" s="118">
        <v>86.700402232551582</v>
      </c>
      <c r="J585" s="15">
        <f>IF(M585="",IF(AND(H585&lt;&gt; "",D585&lt;&gt;""),IF(H585&gt;=D585,H585-D585,0),""),"")</f>
        <v>759</v>
      </c>
      <c r="K585" s="20">
        <f>IF(M585="",IF(I585&lt;&gt;"",I585-G585,""),"")</f>
        <v>15.09128141627302</v>
      </c>
      <c r="L585" s="25">
        <f>IF(M585="",IF(K585&lt;&gt;"",IF(G585=0,IF(I585=0,0,9.99),K585/G585),""),"")</f>
        <v>0.21074524088895658</v>
      </c>
      <c r="M585" s="112"/>
      <c r="N585" s="58" t="str">
        <f>TRIM(CONCATENATE(Table1[[#This Row],[Intake]]," ",Table1[[#This Row],[Batch Number]]))</f>
        <v>S-1/OS 116</v>
      </c>
      <c r="O585" s="112" t="str">
        <f>IF(VLOOKUP(Table1[[#This Row],[Intake Batch Combo]],Sheet2!A:B,2,FALSE)="","",VLOOKUP(Table1[[#This Row],[Intake Batch Combo]],Sheet2!A:B,2,FALSE))</f>
        <v>One Source Diagnostics Buy 116</v>
      </c>
      <c r="P585" s="115" t="e">
        <v>#N/A</v>
      </c>
      <c r="Q585" s="115" t="e">
        <v>#N/A</v>
      </c>
      <c r="R585" s="28"/>
      <c r="S585" s="28"/>
      <c r="T585" s="28"/>
      <c r="U585" s="28"/>
      <c r="V585" s="25"/>
    </row>
    <row r="586" spans="1:22">
      <c r="A586" s="4" t="s">
        <v>1316</v>
      </c>
      <c r="B586" s="15">
        <v>116</v>
      </c>
      <c r="C586" s="64" t="s">
        <v>1220</v>
      </c>
      <c r="D586" s="30">
        <v>44879</v>
      </c>
      <c r="E586" s="59" t="s">
        <v>1</v>
      </c>
      <c r="F586" s="109">
        <v>300</v>
      </c>
      <c r="G586" s="14">
        <v>71.609120816278562</v>
      </c>
      <c r="H586" s="47">
        <v>45638</v>
      </c>
      <c r="I586" s="118">
        <v>86.700402232551582</v>
      </c>
      <c r="J586" s="15">
        <f>IF(M586="",IF(AND(H586&lt;&gt; "",D586&lt;&gt;""),IF(H586&gt;=D586,H586-D586,0),""),"")</f>
        <v>759</v>
      </c>
      <c r="K586" s="20">
        <f>IF(M586="",IF(I586&lt;&gt;"",I586-G586,""),"")</f>
        <v>15.09128141627302</v>
      </c>
      <c r="L586" s="25">
        <f>IF(M586="",IF(K586&lt;&gt;"",IF(G586=0,IF(I586=0,0,9.99),K586/G586),""),"")</f>
        <v>0.21074524088895658</v>
      </c>
      <c r="M586" s="112"/>
      <c r="N586" s="58" t="str">
        <f>TRIM(CONCATENATE(Table1[[#This Row],[Intake]]," ",Table1[[#This Row],[Batch Number]]))</f>
        <v>S-1/OS 116</v>
      </c>
      <c r="O586" s="112" t="str">
        <f>IF(VLOOKUP(Table1[[#This Row],[Intake Batch Combo]],Sheet2!A:B,2,FALSE)="","",VLOOKUP(Table1[[#This Row],[Intake Batch Combo]],Sheet2!A:B,2,FALSE))</f>
        <v>One Source Diagnostics Buy 116</v>
      </c>
      <c r="P586" s="115" t="e">
        <v>#N/A</v>
      </c>
      <c r="Q586" s="115" t="e">
        <v>#N/A</v>
      </c>
      <c r="R586" s="28"/>
      <c r="S586" s="28"/>
      <c r="T586" s="28"/>
      <c r="U586" s="28"/>
      <c r="V586" s="25"/>
    </row>
    <row r="587" spans="1:22">
      <c r="A587" s="4" t="s">
        <v>1316</v>
      </c>
      <c r="B587" s="15">
        <v>116</v>
      </c>
      <c r="C587" s="64" t="s">
        <v>1220</v>
      </c>
      <c r="D587" s="30">
        <v>44879</v>
      </c>
      <c r="E587" s="59" t="s">
        <v>1</v>
      </c>
      <c r="F587" s="109">
        <v>300</v>
      </c>
      <c r="G587" s="14">
        <v>71.609120816278562</v>
      </c>
      <c r="H587" s="47">
        <v>45638</v>
      </c>
      <c r="I587" s="118">
        <v>86.700402232551582</v>
      </c>
      <c r="J587" s="15">
        <f>IF(M587="",IF(AND(H587&lt;&gt; "",D587&lt;&gt;""),IF(H587&gt;=D587,H587-D587,0),""),"")</f>
        <v>759</v>
      </c>
      <c r="K587" s="20">
        <f>IF(M587="",IF(I587&lt;&gt;"",I587-G587,""),"")</f>
        <v>15.09128141627302</v>
      </c>
      <c r="L587" s="25">
        <f>IF(M587="",IF(K587&lt;&gt;"",IF(G587=0,IF(I587=0,0,9.99),K587/G587),""),"")</f>
        <v>0.21074524088895658</v>
      </c>
      <c r="M587" s="112"/>
      <c r="N587" s="58" t="str">
        <f>TRIM(CONCATENATE(Table1[[#This Row],[Intake]]," ",Table1[[#This Row],[Batch Number]]))</f>
        <v>S-1/OS 116</v>
      </c>
      <c r="O587" s="112" t="str">
        <f>IF(VLOOKUP(Table1[[#This Row],[Intake Batch Combo]],Sheet2!A:B,2,FALSE)="","",VLOOKUP(Table1[[#This Row],[Intake Batch Combo]],Sheet2!A:B,2,FALSE))</f>
        <v>One Source Diagnostics Buy 116</v>
      </c>
      <c r="P587" s="115" t="e">
        <v>#N/A</v>
      </c>
      <c r="Q587" s="115" t="e">
        <v>#N/A</v>
      </c>
      <c r="R587" s="28"/>
      <c r="S587" s="28"/>
      <c r="T587" s="28"/>
      <c r="U587" s="28"/>
      <c r="V587" s="25"/>
    </row>
    <row r="588" spans="1:22">
      <c r="A588" s="4" t="s">
        <v>1316</v>
      </c>
      <c r="B588" s="15">
        <v>116</v>
      </c>
      <c r="C588" s="64" t="s">
        <v>1220</v>
      </c>
      <c r="D588" s="30">
        <v>44879</v>
      </c>
      <c r="E588" s="59" t="s">
        <v>1</v>
      </c>
      <c r="F588" s="109">
        <v>300</v>
      </c>
      <c r="G588" s="14">
        <v>71.609120816278562</v>
      </c>
      <c r="H588" s="47">
        <v>45638</v>
      </c>
      <c r="I588" s="118">
        <v>86.700402232551582</v>
      </c>
      <c r="J588" s="15">
        <f>IF(M588="",IF(AND(H588&lt;&gt; "",D588&lt;&gt;""),IF(H588&gt;=D588,H588-D588,0),""),"")</f>
        <v>759</v>
      </c>
      <c r="K588" s="20">
        <f>IF(M588="",IF(I588&lt;&gt;"",I588-G588,""),"")</f>
        <v>15.09128141627302</v>
      </c>
      <c r="L588" s="25">
        <f>IF(M588="",IF(K588&lt;&gt;"",IF(G588=0,IF(I588=0,0,9.99),K588/G588),""),"")</f>
        <v>0.21074524088895658</v>
      </c>
      <c r="M588" s="112"/>
      <c r="N588" s="58" t="str">
        <f>TRIM(CONCATENATE(Table1[[#This Row],[Intake]]," ",Table1[[#This Row],[Batch Number]]))</f>
        <v>S-1/OS 116</v>
      </c>
      <c r="O588" s="112" t="str">
        <f>IF(VLOOKUP(Table1[[#This Row],[Intake Batch Combo]],Sheet2!A:B,2,FALSE)="","",VLOOKUP(Table1[[#This Row],[Intake Batch Combo]],Sheet2!A:B,2,FALSE))</f>
        <v>One Source Diagnostics Buy 116</v>
      </c>
      <c r="P588" s="115" t="e">
        <v>#N/A</v>
      </c>
      <c r="Q588" s="115" t="e">
        <v>#N/A</v>
      </c>
      <c r="R588" s="28"/>
      <c r="S588" s="28"/>
      <c r="T588" s="28"/>
      <c r="U588" s="28"/>
      <c r="V588" s="25"/>
    </row>
    <row r="589" spans="1:22">
      <c r="A589" s="4" t="s">
        <v>1316</v>
      </c>
      <c r="B589" s="15">
        <v>116</v>
      </c>
      <c r="C589" s="64" t="s">
        <v>1227</v>
      </c>
      <c r="D589" s="30">
        <v>44879</v>
      </c>
      <c r="E589" s="59" t="s">
        <v>1</v>
      </c>
      <c r="F589" s="109">
        <v>300</v>
      </c>
      <c r="G589" s="14">
        <v>71.609120816278562</v>
      </c>
      <c r="H589" s="47">
        <v>45638</v>
      </c>
      <c r="I589" s="118">
        <v>86.700402232551582</v>
      </c>
      <c r="J589" s="15">
        <f>IF(M589="",IF(AND(H589&lt;&gt; "",D589&lt;&gt;""),IF(H589&gt;=D589,H589-D589,0),""),"")</f>
        <v>759</v>
      </c>
      <c r="K589" s="20">
        <f>IF(M589="",IF(I589&lt;&gt;"",I589-G589,""),"")</f>
        <v>15.09128141627302</v>
      </c>
      <c r="L589" s="25">
        <f>IF(M589="",IF(K589&lt;&gt;"",IF(G589=0,IF(I589=0,0,9.99),K589/G589),""),"")</f>
        <v>0.21074524088895658</v>
      </c>
      <c r="M589" s="112"/>
      <c r="N589" s="58" t="str">
        <f>TRIM(CONCATENATE(Table1[[#This Row],[Intake]]," ",Table1[[#This Row],[Batch Number]]))</f>
        <v>S-1/OS 116</v>
      </c>
      <c r="O589" s="112" t="str">
        <f>IF(VLOOKUP(Table1[[#This Row],[Intake Batch Combo]],Sheet2!A:B,2,FALSE)="","",VLOOKUP(Table1[[#This Row],[Intake Batch Combo]],Sheet2!A:B,2,FALSE))</f>
        <v>One Source Diagnostics Buy 116</v>
      </c>
      <c r="P589" s="115" t="e">
        <v>#N/A</v>
      </c>
      <c r="Q589" s="115" t="e">
        <v>#N/A</v>
      </c>
      <c r="R589" s="28"/>
      <c r="S589" s="28"/>
      <c r="T589" s="28"/>
      <c r="U589" s="28"/>
      <c r="V589" s="25"/>
    </row>
    <row r="590" spans="1:22">
      <c r="A590" s="4" t="s">
        <v>1316</v>
      </c>
      <c r="B590" s="15">
        <v>116</v>
      </c>
      <c r="C590" s="64" t="s">
        <v>1227</v>
      </c>
      <c r="D590" s="30">
        <v>44879</v>
      </c>
      <c r="E590" s="59" t="s">
        <v>1</v>
      </c>
      <c r="F590" s="109">
        <v>300</v>
      </c>
      <c r="G590" s="14">
        <v>71.609120816278562</v>
      </c>
      <c r="H590" s="47">
        <v>45638</v>
      </c>
      <c r="I590" s="118">
        <v>86.700402232551582</v>
      </c>
      <c r="J590" s="15">
        <f>IF(M590="",IF(AND(H590&lt;&gt; "",D590&lt;&gt;""),IF(H590&gt;=D590,H590-D590,0),""),"")</f>
        <v>759</v>
      </c>
      <c r="K590" s="20">
        <f>IF(M590="",IF(I590&lt;&gt;"",I590-G590,""),"")</f>
        <v>15.09128141627302</v>
      </c>
      <c r="L590" s="25">
        <f>IF(M590="",IF(K590&lt;&gt;"",IF(G590=0,IF(I590=0,0,9.99),K590/G590),""),"")</f>
        <v>0.21074524088895658</v>
      </c>
      <c r="M590" s="112"/>
      <c r="N590" s="58" t="str">
        <f>TRIM(CONCATENATE(Table1[[#This Row],[Intake]]," ",Table1[[#This Row],[Batch Number]]))</f>
        <v>S-1/OS 116</v>
      </c>
      <c r="O590" s="112" t="str">
        <f>IF(VLOOKUP(Table1[[#This Row],[Intake Batch Combo]],Sheet2!A:B,2,FALSE)="","",VLOOKUP(Table1[[#This Row],[Intake Batch Combo]],Sheet2!A:B,2,FALSE))</f>
        <v>One Source Diagnostics Buy 116</v>
      </c>
      <c r="P590" s="115" t="e">
        <v>#N/A</v>
      </c>
      <c r="Q590" s="115" t="e">
        <v>#N/A</v>
      </c>
      <c r="R590" s="28"/>
      <c r="S590" s="28"/>
      <c r="T590" s="28"/>
      <c r="U590" s="28"/>
      <c r="V590" s="25"/>
    </row>
    <row r="591" spans="1:22">
      <c r="A591" s="4" t="s">
        <v>1316</v>
      </c>
      <c r="B591" s="15">
        <v>116</v>
      </c>
      <c r="C591" s="64" t="s">
        <v>1227</v>
      </c>
      <c r="D591" s="30">
        <v>44879</v>
      </c>
      <c r="E591" s="59" t="s">
        <v>1</v>
      </c>
      <c r="F591" s="109">
        <v>300</v>
      </c>
      <c r="G591" s="14">
        <v>71.609120816278562</v>
      </c>
      <c r="H591" s="47">
        <v>45638</v>
      </c>
      <c r="I591" s="118">
        <v>86.700402232551582</v>
      </c>
      <c r="J591" s="15">
        <f>IF(M591="",IF(AND(H591&lt;&gt; "",D591&lt;&gt;""),IF(H591&gt;=D591,H591-D591,0),""),"")</f>
        <v>759</v>
      </c>
      <c r="K591" s="20">
        <f>IF(M591="",IF(I591&lt;&gt;"",I591-G591,""),"")</f>
        <v>15.09128141627302</v>
      </c>
      <c r="L591" s="25">
        <f>IF(M591="",IF(K591&lt;&gt;"",IF(G591=0,IF(I591=0,0,9.99),K591/G591),""),"")</f>
        <v>0.21074524088895658</v>
      </c>
      <c r="M591" s="112"/>
      <c r="N591" s="58" t="str">
        <f>TRIM(CONCATENATE(Table1[[#This Row],[Intake]]," ",Table1[[#This Row],[Batch Number]]))</f>
        <v>S-1/OS 116</v>
      </c>
      <c r="O591" s="112" t="str">
        <f>IF(VLOOKUP(Table1[[#This Row],[Intake Batch Combo]],Sheet2!A:B,2,FALSE)="","",VLOOKUP(Table1[[#This Row],[Intake Batch Combo]],Sheet2!A:B,2,FALSE))</f>
        <v>One Source Diagnostics Buy 116</v>
      </c>
      <c r="P591" s="115" t="e">
        <v>#N/A</v>
      </c>
      <c r="Q591" s="115" t="e">
        <v>#N/A</v>
      </c>
      <c r="R591" s="28"/>
      <c r="S591" s="28"/>
      <c r="T591" s="28"/>
      <c r="U591" s="28"/>
      <c r="V591" s="25"/>
    </row>
    <row r="592" spans="1:22">
      <c r="A592" s="4" t="s">
        <v>1316</v>
      </c>
      <c r="B592" s="15">
        <v>116</v>
      </c>
      <c r="C592" s="64" t="s">
        <v>1227</v>
      </c>
      <c r="D592" s="30">
        <v>44879</v>
      </c>
      <c r="E592" s="59" t="s">
        <v>1</v>
      </c>
      <c r="F592" s="109">
        <v>300</v>
      </c>
      <c r="G592" s="14">
        <v>71.609120816278562</v>
      </c>
      <c r="H592" s="47">
        <v>45638</v>
      </c>
      <c r="I592" s="118">
        <v>86.700402232551582</v>
      </c>
      <c r="J592" s="15">
        <f>IF(M592="",IF(AND(H592&lt;&gt; "",D592&lt;&gt;""),IF(H592&gt;=D592,H592-D592,0),""),"")</f>
        <v>759</v>
      </c>
      <c r="K592" s="20">
        <f>IF(M592="",IF(I592&lt;&gt;"",I592-G592,""),"")</f>
        <v>15.09128141627302</v>
      </c>
      <c r="L592" s="25">
        <f>IF(M592="",IF(K592&lt;&gt;"",IF(G592=0,IF(I592=0,0,9.99),K592/G592),""),"")</f>
        <v>0.21074524088895658</v>
      </c>
      <c r="M592" s="112"/>
      <c r="N592" s="58" t="str">
        <f>TRIM(CONCATENATE(Table1[[#This Row],[Intake]]," ",Table1[[#This Row],[Batch Number]]))</f>
        <v>S-1/OS 116</v>
      </c>
      <c r="O592" s="112" t="str">
        <f>IF(VLOOKUP(Table1[[#This Row],[Intake Batch Combo]],Sheet2!A:B,2,FALSE)="","",VLOOKUP(Table1[[#This Row],[Intake Batch Combo]],Sheet2!A:B,2,FALSE))</f>
        <v>One Source Diagnostics Buy 116</v>
      </c>
      <c r="P592" s="115" t="e">
        <v>#N/A</v>
      </c>
      <c r="Q592" s="115" t="e">
        <v>#N/A</v>
      </c>
      <c r="R592" s="28"/>
      <c r="S592" s="28"/>
      <c r="T592" s="28"/>
      <c r="U592" s="28"/>
      <c r="V592" s="25"/>
    </row>
    <row r="593" spans="1:22">
      <c r="A593" s="4" t="s">
        <v>1316</v>
      </c>
      <c r="B593" s="15">
        <v>116</v>
      </c>
      <c r="C593" s="64" t="s">
        <v>1244</v>
      </c>
      <c r="D593" s="30">
        <v>44879</v>
      </c>
      <c r="E593" s="59" t="s">
        <v>1</v>
      </c>
      <c r="F593" s="109">
        <v>300</v>
      </c>
      <c r="G593" s="14">
        <v>71.609120816278562</v>
      </c>
      <c r="H593" s="47">
        <v>45638</v>
      </c>
      <c r="I593" s="118">
        <v>86.700402232551582</v>
      </c>
      <c r="J593" s="15">
        <f>IF(M593="",IF(AND(H593&lt;&gt; "",D593&lt;&gt;""),IF(H593&gt;=D593,H593-D593,0),""),"")</f>
        <v>759</v>
      </c>
      <c r="K593" s="20">
        <f>IF(M593="",IF(I593&lt;&gt;"",I593-G593,""),"")</f>
        <v>15.09128141627302</v>
      </c>
      <c r="L593" s="25">
        <f>IF(M593="",IF(K593&lt;&gt;"",IF(G593=0,IF(I593=0,0,9.99),K593/G593),""),"")</f>
        <v>0.21074524088895658</v>
      </c>
      <c r="M593" s="112"/>
      <c r="N593" s="58" t="str">
        <f>TRIM(CONCATENATE(Table1[[#This Row],[Intake]]," ",Table1[[#This Row],[Batch Number]]))</f>
        <v>S-1/OS 116</v>
      </c>
      <c r="O593" s="112" t="str">
        <f>IF(VLOOKUP(Table1[[#This Row],[Intake Batch Combo]],Sheet2!A:B,2,FALSE)="","",VLOOKUP(Table1[[#This Row],[Intake Batch Combo]],Sheet2!A:B,2,FALSE))</f>
        <v>One Source Diagnostics Buy 116</v>
      </c>
      <c r="P593" s="115" t="e">
        <v>#N/A</v>
      </c>
      <c r="Q593" s="115" t="e">
        <v>#N/A</v>
      </c>
      <c r="R593" s="28"/>
      <c r="S593" s="28"/>
      <c r="T593" s="28"/>
      <c r="U593" s="28"/>
      <c r="V593" s="25"/>
    </row>
    <row r="594" spans="1:22">
      <c r="A594" s="4" t="s">
        <v>1316</v>
      </c>
      <c r="B594" s="15">
        <v>116</v>
      </c>
      <c r="C594" s="64" t="s">
        <v>1244</v>
      </c>
      <c r="D594" s="30">
        <v>44879</v>
      </c>
      <c r="E594" s="59" t="s">
        <v>1</v>
      </c>
      <c r="F594" s="109">
        <v>300</v>
      </c>
      <c r="G594" s="14">
        <v>71.609120816278562</v>
      </c>
      <c r="H594" s="47">
        <v>45638</v>
      </c>
      <c r="I594" s="118">
        <v>86.700402232551582</v>
      </c>
      <c r="J594" s="15">
        <f>IF(M594="",IF(AND(H594&lt;&gt; "",D594&lt;&gt;""),IF(H594&gt;=D594,H594-D594,0),""),"")</f>
        <v>759</v>
      </c>
      <c r="K594" s="20">
        <f>IF(M594="",IF(I594&lt;&gt;"",I594-G594,""),"")</f>
        <v>15.09128141627302</v>
      </c>
      <c r="L594" s="25">
        <f>IF(M594="",IF(K594&lt;&gt;"",IF(G594=0,IF(I594=0,0,9.99),K594/G594),""),"")</f>
        <v>0.21074524088895658</v>
      </c>
      <c r="M594" s="112"/>
      <c r="N594" s="58" t="str">
        <f>TRIM(CONCATENATE(Table1[[#This Row],[Intake]]," ",Table1[[#This Row],[Batch Number]]))</f>
        <v>S-1/OS 116</v>
      </c>
      <c r="O594" s="112" t="str">
        <f>IF(VLOOKUP(Table1[[#This Row],[Intake Batch Combo]],Sheet2!A:B,2,FALSE)="","",VLOOKUP(Table1[[#This Row],[Intake Batch Combo]],Sheet2!A:B,2,FALSE))</f>
        <v>One Source Diagnostics Buy 116</v>
      </c>
      <c r="P594" s="115" t="e">
        <v>#N/A</v>
      </c>
      <c r="Q594" s="115" t="e">
        <v>#N/A</v>
      </c>
      <c r="R594" s="28"/>
      <c r="S594" s="28"/>
      <c r="T594" s="28"/>
      <c r="U594" s="28"/>
      <c r="V594" s="25"/>
    </row>
    <row r="595" spans="1:22">
      <c r="A595" s="4" t="s">
        <v>1316</v>
      </c>
      <c r="B595" s="15">
        <v>116</v>
      </c>
      <c r="C595" s="64" t="s">
        <v>1281</v>
      </c>
      <c r="D595" s="30">
        <v>44879</v>
      </c>
      <c r="E595" s="59" t="s">
        <v>1</v>
      </c>
      <c r="F595" s="109">
        <v>300</v>
      </c>
      <c r="G595" s="14">
        <v>71.609120816278562</v>
      </c>
      <c r="H595" s="47">
        <v>45638</v>
      </c>
      <c r="I595" s="118">
        <v>86.700402232551582</v>
      </c>
      <c r="J595" s="15">
        <f>IF(M595="",IF(AND(H595&lt;&gt; "",D595&lt;&gt;""),IF(H595&gt;=D595,H595-D595,0),""),"")</f>
        <v>759</v>
      </c>
      <c r="K595" s="20">
        <f>IF(M595="",IF(I595&lt;&gt;"",I595-G595,""),"")</f>
        <v>15.09128141627302</v>
      </c>
      <c r="L595" s="25">
        <f>IF(M595="",IF(K595&lt;&gt;"",IF(G595=0,IF(I595=0,0,9.99),K595/G595),""),"")</f>
        <v>0.21074524088895658</v>
      </c>
      <c r="M595" s="112"/>
      <c r="N595" s="58" t="str">
        <f>TRIM(CONCATENATE(Table1[[#This Row],[Intake]]," ",Table1[[#This Row],[Batch Number]]))</f>
        <v>S-1/OS 116</v>
      </c>
      <c r="O595" s="112" t="str">
        <f>IF(VLOOKUP(Table1[[#This Row],[Intake Batch Combo]],Sheet2!A:B,2,FALSE)="","",VLOOKUP(Table1[[#This Row],[Intake Batch Combo]],Sheet2!A:B,2,FALSE))</f>
        <v>One Source Diagnostics Buy 116</v>
      </c>
      <c r="P595" s="115" t="e">
        <v>#N/A</v>
      </c>
      <c r="Q595" s="115" t="e">
        <v>#N/A</v>
      </c>
      <c r="R595" s="28"/>
      <c r="S595" s="28"/>
      <c r="T595" s="28"/>
      <c r="U595" s="28"/>
      <c r="V595" s="25"/>
    </row>
    <row r="596" spans="1:22">
      <c r="A596" s="4" t="s">
        <v>1316</v>
      </c>
      <c r="B596" s="15">
        <v>116</v>
      </c>
      <c r="C596" s="64" t="s">
        <v>1281</v>
      </c>
      <c r="D596" s="30">
        <v>44879</v>
      </c>
      <c r="E596" s="59" t="s">
        <v>1</v>
      </c>
      <c r="F596" s="109">
        <v>300</v>
      </c>
      <c r="G596" s="14">
        <v>71.609120816278562</v>
      </c>
      <c r="H596" s="47">
        <v>45638</v>
      </c>
      <c r="I596" s="118">
        <v>86.700402232551582</v>
      </c>
      <c r="J596" s="15">
        <f>IF(M596="",IF(AND(H596&lt;&gt; "",D596&lt;&gt;""),IF(H596&gt;=D596,H596-D596,0),""),"")</f>
        <v>759</v>
      </c>
      <c r="K596" s="20">
        <f>IF(M596="",IF(I596&lt;&gt;"",I596-G596,""),"")</f>
        <v>15.09128141627302</v>
      </c>
      <c r="L596" s="25">
        <f>IF(M596="",IF(K596&lt;&gt;"",IF(G596=0,IF(I596=0,0,9.99),K596/G596),""),"")</f>
        <v>0.21074524088895658</v>
      </c>
      <c r="M596" s="112"/>
      <c r="N596" s="58" t="str">
        <f>TRIM(CONCATENATE(Table1[[#This Row],[Intake]]," ",Table1[[#This Row],[Batch Number]]))</f>
        <v>S-1/OS 116</v>
      </c>
      <c r="O596" s="112" t="str">
        <f>IF(VLOOKUP(Table1[[#This Row],[Intake Batch Combo]],Sheet2!A:B,2,FALSE)="","",VLOOKUP(Table1[[#This Row],[Intake Batch Combo]],Sheet2!A:B,2,FALSE))</f>
        <v>One Source Diagnostics Buy 116</v>
      </c>
      <c r="P596" s="115" t="e">
        <v>#N/A</v>
      </c>
      <c r="Q596" s="115" t="e">
        <v>#N/A</v>
      </c>
      <c r="R596" s="28"/>
      <c r="S596" s="28"/>
      <c r="T596" s="28"/>
      <c r="U596" s="28"/>
      <c r="V596" s="25"/>
    </row>
    <row r="597" spans="1:22">
      <c r="A597" s="4" t="s">
        <v>1316</v>
      </c>
      <c r="B597" s="15">
        <v>116</v>
      </c>
      <c r="C597" s="64" t="s">
        <v>1281</v>
      </c>
      <c r="D597" s="30">
        <v>44879</v>
      </c>
      <c r="E597" s="59" t="s">
        <v>1</v>
      </c>
      <c r="F597" s="109">
        <v>300</v>
      </c>
      <c r="G597" s="14">
        <v>71.609120816278562</v>
      </c>
      <c r="H597" s="47">
        <v>45638</v>
      </c>
      <c r="I597" s="118">
        <v>86.700402232551582</v>
      </c>
      <c r="J597" s="15">
        <f>IF(M597="",IF(AND(H597&lt;&gt; "",D597&lt;&gt;""),IF(H597&gt;=D597,H597-D597,0),""),"")</f>
        <v>759</v>
      </c>
      <c r="K597" s="20">
        <f>IF(M597="",IF(I597&lt;&gt;"",I597-G597,""),"")</f>
        <v>15.09128141627302</v>
      </c>
      <c r="L597" s="25">
        <f>IF(M597="",IF(K597&lt;&gt;"",IF(G597=0,IF(I597=0,0,9.99),K597/G597),""),"")</f>
        <v>0.21074524088895658</v>
      </c>
      <c r="M597" s="112"/>
      <c r="N597" s="58" t="str">
        <f>TRIM(CONCATENATE(Table1[[#This Row],[Intake]]," ",Table1[[#This Row],[Batch Number]]))</f>
        <v>S-1/OS 116</v>
      </c>
      <c r="O597" s="112" t="str">
        <f>IF(VLOOKUP(Table1[[#This Row],[Intake Batch Combo]],Sheet2!A:B,2,FALSE)="","",VLOOKUP(Table1[[#This Row],[Intake Batch Combo]],Sheet2!A:B,2,FALSE))</f>
        <v>One Source Diagnostics Buy 116</v>
      </c>
      <c r="P597" s="115" t="e">
        <v>#N/A</v>
      </c>
      <c r="Q597" s="115" t="e">
        <v>#N/A</v>
      </c>
      <c r="R597" s="28"/>
      <c r="S597" s="28"/>
      <c r="T597" s="28"/>
      <c r="U597" s="28"/>
      <c r="V597" s="25"/>
    </row>
    <row r="598" spans="1:22">
      <c r="A598" s="4" t="s">
        <v>1316</v>
      </c>
      <c r="B598" s="15">
        <v>116</v>
      </c>
      <c r="C598" s="64" t="s">
        <v>1281</v>
      </c>
      <c r="D598" s="30">
        <v>44879</v>
      </c>
      <c r="E598" s="59" t="s">
        <v>1</v>
      </c>
      <c r="F598" s="109">
        <v>300</v>
      </c>
      <c r="G598" s="14">
        <v>71.609120816278562</v>
      </c>
      <c r="H598" s="47">
        <v>45638</v>
      </c>
      <c r="I598" s="118">
        <v>86.700402232551582</v>
      </c>
      <c r="J598" s="15">
        <f>IF(M598="",IF(AND(H598&lt;&gt; "",D598&lt;&gt;""),IF(H598&gt;=D598,H598-D598,0),""),"")</f>
        <v>759</v>
      </c>
      <c r="K598" s="20">
        <f>IF(M598="",IF(I598&lt;&gt;"",I598-G598,""),"")</f>
        <v>15.09128141627302</v>
      </c>
      <c r="L598" s="25">
        <f>IF(M598="",IF(K598&lt;&gt;"",IF(G598=0,IF(I598=0,0,9.99),K598/G598),""),"")</f>
        <v>0.21074524088895658</v>
      </c>
      <c r="M598" s="112"/>
      <c r="N598" s="58" t="str">
        <f>TRIM(CONCATENATE(Table1[[#This Row],[Intake]]," ",Table1[[#This Row],[Batch Number]]))</f>
        <v>S-1/OS 116</v>
      </c>
      <c r="O598" s="112" t="str">
        <f>IF(VLOOKUP(Table1[[#This Row],[Intake Batch Combo]],Sheet2!A:B,2,FALSE)="","",VLOOKUP(Table1[[#This Row],[Intake Batch Combo]],Sheet2!A:B,2,FALSE))</f>
        <v>One Source Diagnostics Buy 116</v>
      </c>
      <c r="P598" s="115" t="e">
        <v>#N/A</v>
      </c>
      <c r="Q598" s="115" t="e">
        <v>#N/A</v>
      </c>
      <c r="R598" s="28"/>
      <c r="S598" s="28"/>
      <c r="T598" s="28"/>
      <c r="U598" s="28"/>
      <c r="V598" s="25"/>
    </row>
    <row r="599" spans="1:22">
      <c r="A599" s="4" t="s">
        <v>1316</v>
      </c>
      <c r="B599" s="15">
        <v>116</v>
      </c>
      <c r="C599" s="65" t="s">
        <v>1281</v>
      </c>
      <c r="D599" s="30">
        <v>44879</v>
      </c>
      <c r="E599" s="59" t="s">
        <v>1</v>
      </c>
      <c r="F599" s="109">
        <v>300</v>
      </c>
      <c r="G599" s="14">
        <v>71.609120816278562</v>
      </c>
      <c r="H599" s="47">
        <v>45638</v>
      </c>
      <c r="I599" s="118">
        <v>86.700402232551582</v>
      </c>
      <c r="J599" s="15">
        <f>IF(M599="",IF(AND(H599&lt;&gt; "",D599&lt;&gt;""),IF(H599&gt;=D599,H599-D599,0),""),"")</f>
        <v>759</v>
      </c>
      <c r="K599" s="20">
        <f>IF(M599="",IF(I599&lt;&gt;"",I599-G599,""),"")</f>
        <v>15.09128141627302</v>
      </c>
      <c r="L599" s="25">
        <f>IF(M599="",IF(K599&lt;&gt;"",IF(G599=0,IF(I599=0,0,9.99),K599/G599),""),"")</f>
        <v>0.21074524088895658</v>
      </c>
      <c r="M599" s="112"/>
      <c r="N599" s="58" t="str">
        <f>TRIM(CONCATENATE(Table1[[#This Row],[Intake]]," ",Table1[[#This Row],[Batch Number]]))</f>
        <v>S-1/OS 116</v>
      </c>
      <c r="O599" s="112" t="str">
        <f>IF(VLOOKUP(Table1[[#This Row],[Intake Batch Combo]],Sheet2!A:B,2,FALSE)="","",VLOOKUP(Table1[[#This Row],[Intake Batch Combo]],Sheet2!A:B,2,FALSE))</f>
        <v>One Source Diagnostics Buy 116</v>
      </c>
      <c r="P599" s="115" t="e">
        <v>#N/A</v>
      </c>
      <c r="Q599" s="115" t="e">
        <v>#N/A</v>
      </c>
      <c r="R599" s="28"/>
      <c r="S599" s="28"/>
      <c r="T599" s="28"/>
      <c r="U599" s="28"/>
      <c r="V599" s="25"/>
    </row>
    <row r="600" spans="1:22">
      <c r="A600" s="4" t="s">
        <v>1316</v>
      </c>
      <c r="B600" s="15">
        <v>116</v>
      </c>
      <c r="C600" s="65" t="s">
        <v>1281</v>
      </c>
      <c r="D600" s="30">
        <v>44879</v>
      </c>
      <c r="E600" s="59" t="s">
        <v>1</v>
      </c>
      <c r="F600" s="109">
        <v>300</v>
      </c>
      <c r="G600" s="14">
        <v>71.609120816278562</v>
      </c>
      <c r="H600" s="47">
        <v>45638</v>
      </c>
      <c r="I600" s="118">
        <v>86.700402232551582</v>
      </c>
      <c r="J600" s="15">
        <f>IF(M600="",IF(AND(H600&lt;&gt; "",D600&lt;&gt;""),IF(H600&gt;=D600,H600-D600,0),""),"")</f>
        <v>759</v>
      </c>
      <c r="K600" s="20">
        <f>IF(M600="",IF(I600&lt;&gt;"",I600-G600,""),"")</f>
        <v>15.09128141627302</v>
      </c>
      <c r="L600" s="25">
        <f>IF(M600="",IF(K600&lt;&gt;"",IF(G600=0,IF(I600=0,0,9.99),K600/G600),""),"")</f>
        <v>0.21074524088895658</v>
      </c>
      <c r="M600" s="112"/>
      <c r="N600" s="58" t="str">
        <f>TRIM(CONCATENATE(Table1[[#This Row],[Intake]]," ",Table1[[#This Row],[Batch Number]]))</f>
        <v>S-1/OS 116</v>
      </c>
      <c r="O600" s="112" t="str">
        <f>IF(VLOOKUP(Table1[[#This Row],[Intake Batch Combo]],Sheet2!A:B,2,FALSE)="","",VLOOKUP(Table1[[#This Row],[Intake Batch Combo]],Sheet2!A:B,2,FALSE))</f>
        <v>One Source Diagnostics Buy 116</v>
      </c>
      <c r="P600" s="115" t="e">
        <v>#N/A</v>
      </c>
      <c r="Q600" s="115" t="e">
        <v>#N/A</v>
      </c>
      <c r="R600" s="28"/>
      <c r="S600" s="28"/>
      <c r="T600" s="28"/>
      <c r="U600" s="28"/>
      <c r="V600" s="25"/>
    </row>
    <row r="601" spans="1:22">
      <c r="A601" s="4" t="s">
        <v>1316</v>
      </c>
      <c r="B601" s="15">
        <v>116</v>
      </c>
      <c r="C601" s="64" t="s">
        <v>1296</v>
      </c>
      <c r="D601" s="30">
        <v>44879</v>
      </c>
      <c r="E601" s="59" t="s">
        <v>1</v>
      </c>
      <c r="F601" s="109">
        <v>300</v>
      </c>
      <c r="G601" s="14">
        <v>71.609120816278562</v>
      </c>
      <c r="H601" s="47">
        <v>45638</v>
      </c>
      <c r="I601" s="118">
        <v>86.700402232551582</v>
      </c>
      <c r="J601" s="15">
        <f>IF(M601="",IF(AND(H601&lt;&gt; "",D601&lt;&gt;""),IF(H601&gt;=D601,H601-D601,0),""),"")</f>
        <v>759</v>
      </c>
      <c r="K601" s="20">
        <f>IF(M601="",IF(I601&lt;&gt;"",I601-G601,""),"")</f>
        <v>15.09128141627302</v>
      </c>
      <c r="L601" s="25">
        <f>IF(M601="",IF(K601&lt;&gt;"",IF(G601=0,IF(I601=0,0,9.99),K601/G601),""),"")</f>
        <v>0.21074524088895658</v>
      </c>
      <c r="M601" s="112"/>
      <c r="N601" s="58" t="str">
        <f>TRIM(CONCATENATE(Table1[[#This Row],[Intake]]," ",Table1[[#This Row],[Batch Number]]))</f>
        <v>S-1/OS 116</v>
      </c>
      <c r="O601" s="112" t="str">
        <f>IF(VLOOKUP(Table1[[#This Row],[Intake Batch Combo]],Sheet2!A:B,2,FALSE)="","",VLOOKUP(Table1[[#This Row],[Intake Batch Combo]],Sheet2!A:B,2,FALSE))</f>
        <v>One Source Diagnostics Buy 116</v>
      </c>
      <c r="P601" s="115" t="e">
        <v>#N/A</v>
      </c>
      <c r="Q601" s="115" t="e">
        <v>#N/A</v>
      </c>
      <c r="R601" s="28"/>
      <c r="S601" s="28"/>
      <c r="T601" s="28"/>
      <c r="U601" s="28"/>
      <c r="V601" s="25"/>
    </row>
    <row r="602" spans="1:22">
      <c r="A602" s="4" t="s">
        <v>1316</v>
      </c>
      <c r="B602" s="15">
        <v>116</v>
      </c>
      <c r="C602" s="64" t="s">
        <v>1296</v>
      </c>
      <c r="D602" s="30">
        <v>44879</v>
      </c>
      <c r="E602" s="59" t="s">
        <v>1</v>
      </c>
      <c r="F602" s="109">
        <v>300</v>
      </c>
      <c r="G602" s="14">
        <v>71.609120816278562</v>
      </c>
      <c r="H602" s="47">
        <v>45638</v>
      </c>
      <c r="I602" s="118">
        <v>86.700402232551582</v>
      </c>
      <c r="J602" s="15">
        <f>IF(M602="",IF(AND(H602&lt;&gt; "",D602&lt;&gt;""),IF(H602&gt;=D602,H602-D602,0),""),"")</f>
        <v>759</v>
      </c>
      <c r="K602" s="20">
        <f>IF(M602="",IF(I602&lt;&gt;"",I602-G602,""),"")</f>
        <v>15.09128141627302</v>
      </c>
      <c r="L602" s="25">
        <f>IF(M602="",IF(K602&lt;&gt;"",IF(G602=0,IF(I602=0,0,9.99),K602/G602),""),"")</f>
        <v>0.21074524088895658</v>
      </c>
      <c r="M602" s="112"/>
      <c r="N602" s="58" t="str">
        <f>TRIM(CONCATENATE(Table1[[#This Row],[Intake]]," ",Table1[[#This Row],[Batch Number]]))</f>
        <v>S-1/OS 116</v>
      </c>
      <c r="O602" s="112" t="str">
        <f>IF(VLOOKUP(Table1[[#This Row],[Intake Batch Combo]],Sheet2!A:B,2,FALSE)="","",VLOOKUP(Table1[[#This Row],[Intake Batch Combo]],Sheet2!A:B,2,FALSE))</f>
        <v>One Source Diagnostics Buy 116</v>
      </c>
      <c r="P602" s="115" t="e">
        <v>#N/A</v>
      </c>
      <c r="Q602" s="115" t="e">
        <v>#N/A</v>
      </c>
      <c r="R602" s="28"/>
      <c r="S602" s="28"/>
      <c r="T602" s="28"/>
      <c r="U602" s="28"/>
      <c r="V602" s="25"/>
    </row>
    <row r="603" spans="1:22">
      <c r="A603" s="4" t="s">
        <v>1316</v>
      </c>
      <c r="B603" s="15">
        <v>116</v>
      </c>
      <c r="C603" s="64" t="s">
        <v>1296</v>
      </c>
      <c r="D603" s="30">
        <v>44879</v>
      </c>
      <c r="E603" s="59" t="s">
        <v>1</v>
      </c>
      <c r="F603" s="109">
        <v>300</v>
      </c>
      <c r="G603" s="14">
        <v>71.609120816278562</v>
      </c>
      <c r="H603" s="47">
        <v>45638</v>
      </c>
      <c r="I603" s="118">
        <v>86.700402232551582</v>
      </c>
      <c r="J603" s="15">
        <f>IF(M603="",IF(AND(H603&lt;&gt; "",D603&lt;&gt;""),IF(H603&gt;=D603,H603-D603,0),""),"")</f>
        <v>759</v>
      </c>
      <c r="K603" s="20">
        <f>IF(M603="",IF(I603&lt;&gt;"",I603-G603,""),"")</f>
        <v>15.09128141627302</v>
      </c>
      <c r="L603" s="25">
        <f>IF(M603="",IF(K603&lt;&gt;"",IF(G603=0,IF(I603=0,0,9.99),K603/G603),""),"")</f>
        <v>0.21074524088895658</v>
      </c>
      <c r="M603" s="112"/>
      <c r="N603" s="58" t="str">
        <f>TRIM(CONCATENATE(Table1[[#This Row],[Intake]]," ",Table1[[#This Row],[Batch Number]]))</f>
        <v>S-1/OS 116</v>
      </c>
      <c r="O603" s="112" t="str">
        <f>IF(VLOOKUP(Table1[[#This Row],[Intake Batch Combo]],Sheet2!A:B,2,FALSE)="","",VLOOKUP(Table1[[#This Row],[Intake Batch Combo]],Sheet2!A:B,2,FALSE))</f>
        <v>One Source Diagnostics Buy 116</v>
      </c>
      <c r="P603" s="115" t="e">
        <v>#N/A</v>
      </c>
      <c r="Q603" s="115" t="e">
        <v>#N/A</v>
      </c>
      <c r="R603" s="28"/>
      <c r="S603" s="28"/>
      <c r="T603" s="28"/>
      <c r="U603" s="28"/>
      <c r="V603" s="25"/>
    </row>
    <row r="604" spans="1:22">
      <c r="A604" s="4" t="s">
        <v>1316</v>
      </c>
      <c r="B604" s="15">
        <v>116</v>
      </c>
      <c r="C604" s="64" t="s">
        <v>1296</v>
      </c>
      <c r="D604" s="30">
        <v>44879</v>
      </c>
      <c r="E604" s="59" t="s">
        <v>1</v>
      </c>
      <c r="F604" s="109">
        <v>300</v>
      </c>
      <c r="G604" s="14">
        <v>71.609120816278562</v>
      </c>
      <c r="H604" s="47">
        <v>45638</v>
      </c>
      <c r="I604" s="118">
        <v>86.700402232551582</v>
      </c>
      <c r="J604" s="15">
        <f>IF(M604="",IF(AND(H604&lt;&gt; "",D604&lt;&gt;""),IF(H604&gt;=D604,H604-D604,0),""),"")</f>
        <v>759</v>
      </c>
      <c r="K604" s="20">
        <f>IF(M604="",IF(I604&lt;&gt;"",I604-G604,""),"")</f>
        <v>15.09128141627302</v>
      </c>
      <c r="L604" s="25">
        <f>IF(M604="",IF(K604&lt;&gt;"",IF(G604=0,IF(I604=0,0,9.99),K604/G604),""),"")</f>
        <v>0.21074524088895658</v>
      </c>
      <c r="M604" s="112"/>
      <c r="N604" s="58" t="str">
        <f>TRIM(CONCATENATE(Table1[[#This Row],[Intake]]," ",Table1[[#This Row],[Batch Number]]))</f>
        <v>S-1/OS 116</v>
      </c>
      <c r="O604" s="112" t="str">
        <f>IF(VLOOKUP(Table1[[#This Row],[Intake Batch Combo]],Sheet2!A:B,2,FALSE)="","",VLOOKUP(Table1[[#This Row],[Intake Batch Combo]],Sheet2!A:B,2,FALSE))</f>
        <v>One Source Diagnostics Buy 116</v>
      </c>
      <c r="P604" s="115" t="e">
        <v>#N/A</v>
      </c>
      <c r="Q604" s="115" t="e">
        <v>#N/A</v>
      </c>
      <c r="R604" s="28"/>
      <c r="S604" s="28"/>
      <c r="T604" s="28"/>
      <c r="U604" s="28"/>
      <c r="V604" s="25"/>
    </row>
    <row r="605" spans="1:22">
      <c r="A605" s="4" t="s">
        <v>1316</v>
      </c>
      <c r="B605" s="15">
        <v>116</v>
      </c>
      <c r="C605" s="64" t="s">
        <v>1303</v>
      </c>
      <c r="D605" s="30">
        <v>44879</v>
      </c>
      <c r="E605" s="59" t="s">
        <v>1</v>
      </c>
      <c r="F605" s="109">
        <v>300</v>
      </c>
      <c r="G605" s="14">
        <v>71.609120816278562</v>
      </c>
      <c r="H605" s="47">
        <v>45638</v>
      </c>
      <c r="I605" s="118">
        <v>86.700402232551582</v>
      </c>
      <c r="J605" s="15">
        <f>IF(M605="",IF(AND(H605&lt;&gt; "",D605&lt;&gt;""),IF(H605&gt;=D605,H605-D605,0),""),"")</f>
        <v>759</v>
      </c>
      <c r="K605" s="20">
        <f>IF(M605="",IF(I605&lt;&gt;"",I605-G605,""),"")</f>
        <v>15.09128141627302</v>
      </c>
      <c r="L605" s="25">
        <f>IF(M605="",IF(K605&lt;&gt;"",IF(G605=0,IF(I605=0,0,9.99),K605/G605),""),"")</f>
        <v>0.21074524088895658</v>
      </c>
      <c r="M605" s="112"/>
      <c r="N605" s="58" t="str">
        <f>TRIM(CONCATENATE(Table1[[#This Row],[Intake]]," ",Table1[[#This Row],[Batch Number]]))</f>
        <v>S-1/OS 116</v>
      </c>
      <c r="O605" s="112" t="str">
        <f>IF(VLOOKUP(Table1[[#This Row],[Intake Batch Combo]],Sheet2!A:B,2,FALSE)="","",VLOOKUP(Table1[[#This Row],[Intake Batch Combo]],Sheet2!A:B,2,FALSE))</f>
        <v>One Source Diagnostics Buy 116</v>
      </c>
      <c r="P605" s="115" t="e">
        <v>#N/A</v>
      </c>
      <c r="Q605" s="115" t="e">
        <v>#N/A</v>
      </c>
      <c r="R605" s="28"/>
      <c r="S605" s="28"/>
      <c r="T605" s="28"/>
      <c r="U605" s="28"/>
      <c r="V605" s="25"/>
    </row>
    <row r="606" spans="1:22">
      <c r="A606" s="4" t="s">
        <v>1316</v>
      </c>
      <c r="B606" s="15">
        <v>116</v>
      </c>
      <c r="C606" s="64" t="s">
        <v>1303</v>
      </c>
      <c r="D606" s="30">
        <v>44879</v>
      </c>
      <c r="E606" s="59" t="s">
        <v>1</v>
      </c>
      <c r="F606" s="109">
        <v>300</v>
      </c>
      <c r="G606" s="14">
        <v>71.609120816278562</v>
      </c>
      <c r="H606" s="47">
        <v>45638</v>
      </c>
      <c r="I606" s="118">
        <v>86.700402232551582</v>
      </c>
      <c r="J606" s="15">
        <f>IF(M606="",IF(AND(H606&lt;&gt; "",D606&lt;&gt;""),IF(H606&gt;=D606,H606-D606,0),""),"")</f>
        <v>759</v>
      </c>
      <c r="K606" s="20">
        <f>IF(M606="",IF(I606&lt;&gt;"",I606-G606,""),"")</f>
        <v>15.09128141627302</v>
      </c>
      <c r="L606" s="25">
        <f>IF(M606="",IF(K606&lt;&gt;"",IF(G606=0,IF(I606=0,0,9.99),K606/G606),""),"")</f>
        <v>0.21074524088895658</v>
      </c>
      <c r="M606" s="112"/>
      <c r="N606" s="58" t="str">
        <f>TRIM(CONCATENATE(Table1[[#This Row],[Intake]]," ",Table1[[#This Row],[Batch Number]]))</f>
        <v>S-1/OS 116</v>
      </c>
      <c r="O606" s="112" t="str">
        <f>IF(VLOOKUP(Table1[[#This Row],[Intake Batch Combo]],Sheet2!A:B,2,FALSE)="","",VLOOKUP(Table1[[#This Row],[Intake Batch Combo]],Sheet2!A:B,2,FALSE))</f>
        <v>One Source Diagnostics Buy 116</v>
      </c>
      <c r="P606" s="115" t="e">
        <v>#N/A</v>
      </c>
      <c r="Q606" s="115" t="e">
        <v>#N/A</v>
      </c>
      <c r="R606" s="28"/>
      <c r="S606" s="28"/>
      <c r="T606" s="28"/>
      <c r="U606" s="28"/>
      <c r="V606" s="25"/>
    </row>
    <row r="607" spans="1:22">
      <c r="A607" s="4" t="s">
        <v>1316</v>
      </c>
      <c r="B607" s="15">
        <v>116</v>
      </c>
      <c r="C607" s="64" t="s">
        <v>1303</v>
      </c>
      <c r="D607" s="30">
        <v>44879</v>
      </c>
      <c r="E607" s="59" t="s">
        <v>1</v>
      </c>
      <c r="F607" s="109">
        <v>300</v>
      </c>
      <c r="G607" s="14">
        <v>71.609120816278562</v>
      </c>
      <c r="H607" s="47">
        <v>45638</v>
      </c>
      <c r="I607" s="118">
        <v>86.700402232551582</v>
      </c>
      <c r="J607" s="15">
        <f>IF(M607="",IF(AND(H607&lt;&gt; "",D607&lt;&gt;""),IF(H607&gt;=D607,H607-D607,0),""),"")</f>
        <v>759</v>
      </c>
      <c r="K607" s="20">
        <f>IF(M607="",IF(I607&lt;&gt;"",I607-G607,""),"")</f>
        <v>15.09128141627302</v>
      </c>
      <c r="L607" s="25">
        <f>IF(M607="",IF(K607&lt;&gt;"",IF(G607=0,IF(I607=0,0,9.99),K607/G607),""),"")</f>
        <v>0.21074524088895658</v>
      </c>
      <c r="M607" s="112"/>
      <c r="N607" s="58" t="str">
        <f>TRIM(CONCATENATE(Table1[[#This Row],[Intake]]," ",Table1[[#This Row],[Batch Number]]))</f>
        <v>S-1/OS 116</v>
      </c>
      <c r="O607" s="112" t="str">
        <f>IF(VLOOKUP(Table1[[#This Row],[Intake Batch Combo]],Sheet2!A:B,2,FALSE)="","",VLOOKUP(Table1[[#This Row],[Intake Batch Combo]],Sheet2!A:B,2,FALSE))</f>
        <v>One Source Diagnostics Buy 116</v>
      </c>
      <c r="P607" s="115" t="e">
        <v>#N/A</v>
      </c>
      <c r="Q607" s="115" t="e">
        <v>#N/A</v>
      </c>
      <c r="R607" s="28"/>
      <c r="S607" s="28"/>
      <c r="T607" s="28"/>
      <c r="U607" s="28"/>
      <c r="V607" s="25"/>
    </row>
    <row r="608" spans="1:22">
      <c r="A608" s="4" t="s">
        <v>1316</v>
      </c>
      <c r="B608" s="15">
        <v>116</v>
      </c>
      <c r="C608" s="64" t="s">
        <v>1303</v>
      </c>
      <c r="D608" s="30">
        <v>44879</v>
      </c>
      <c r="E608" s="59" t="s">
        <v>1</v>
      </c>
      <c r="F608" s="109">
        <v>300</v>
      </c>
      <c r="G608" s="14">
        <v>71.609120816278562</v>
      </c>
      <c r="H608" s="47">
        <v>45638</v>
      </c>
      <c r="I608" s="118">
        <v>86.700402232551582</v>
      </c>
      <c r="J608" s="15">
        <f>IF(M608="",IF(AND(H608&lt;&gt; "",D608&lt;&gt;""),IF(H608&gt;=D608,H608-D608,0),""),"")</f>
        <v>759</v>
      </c>
      <c r="K608" s="20">
        <f>IF(M608="",IF(I608&lt;&gt;"",I608-G608,""),"")</f>
        <v>15.09128141627302</v>
      </c>
      <c r="L608" s="25">
        <f>IF(M608="",IF(K608&lt;&gt;"",IF(G608=0,IF(I608=0,0,9.99),K608/G608),""),"")</f>
        <v>0.21074524088895658</v>
      </c>
      <c r="M608" s="112"/>
      <c r="N608" s="58" t="str">
        <f>TRIM(CONCATENATE(Table1[[#This Row],[Intake]]," ",Table1[[#This Row],[Batch Number]]))</f>
        <v>S-1/OS 116</v>
      </c>
      <c r="O608" s="112" t="str">
        <f>IF(VLOOKUP(Table1[[#This Row],[Intake Batch Combo]],Sheet2!A:B,2,FALSE)="","",VLOOKUP(Table1[[#This Row],[Intake Batch Combo]],Sheet2!A:B,2,FALSE))</f>
        <v>One Source Diagnostics Buy 116</v>
      </c>
      <c r="P608" s="115" t="e">
        <v>#N/A</v>
      </c>
      <c r="Q608" s="115" t="e">
        <v>#N/A</v>
      </c>
      <c r="R608" s="28"/>
      <c r="S608" s="28"/>
      <c r="T608" s="28"/>
      <c r="U608" s="28"/>
      <c r="V608" s="25"/>
    </row>
    <row r="609" spans="1:22">
      <c r="A609" s="4" t="s">
        <v>1314</v>
      </c>
      <c r="B609" s="43">
        <v>71</v>
      </c>
      <c r="C609" s="64">
        <v>57982</v>
      </c>
      <c r="D609" s="47">
        <v>44670</v>
      </c>
      <c r="E609" s="59" t="s">
        <v>1</v>
      </c>
      <c r="F609" s="41">
        <v>300</v>
      </c>
      <c r="G609" s="41">
        <v>71.954979587975828</v>
      </c>
      <c r="H609" s="47">
        <v>45638</v>
      </c>
      <c r="I609" s="118">
        <v>92.116483304735425</v>
      </c>
      <c r="J609" s="43">
        <f>IF(M609="",IF(AND(H609&lt;&gt; "",D609&lt;&gt;""),IF(H609&gt;=D609,H609-D609,0),""),"")</f>
        <v>968</v>
      </c>
      <c r="K609" s="42">
        <f>IF(M609="",IF(I609&lt;&gt;"",I609-G609,""),"")</f>
        <v>20.161503716759597</v>
      </c>
      <c r="L609" s="44">
        <f>IF(M609="",IF(K609&lt;&gt;"",IF(G609=0,IF(I609=0,0,9.99),K609/G609),""),"")</f>
        <v>0.28019608694501974</v>
      </c>
      <c r="M609" s="45"/>
      <c r="N609" s="46" t="str">
        <f>TRIM(CONCATENATE(Table1[[#This Row],[Intake]]," ",Table1[[#This Row],[Batch Number]]))</f>
        <v>S-1/EB 71</v>
      </c>
      <c r="O609" s="45" t="str">
        <f>IF(VLOOKUP(Table1[[#This Row],[Intake Batch Combo]],Sheet2!A:B,2,FALSE)="","",VLOOKUP(Table1[[#This Row],[Intake Batch Combo]],Sheet2!A:B,2,FALSE))</f>
        <v>Expert MRI Buy 71</v>
      </c>
      <c r="P609" s="116" t="e">
        <v>#N/A</v>
      </c>
      <c r="Q609" s="116" t="e">
        <v>#N/A</v>
      </c>
      <c r="R609" s="28"/>
      <c r="S609" s="28"/>
      <c r="T609" s="28"/>
      <c r="U609" s="28"/>
      <c r="V609" s="25"/>
    </row>
    <row r="610" spans="1:22">
      <c r="A610" s="4" t="s">
        <v>1314</v>
      </c>
      <c r="B610" s="43">
        <v>71</v>
      </c>
      <c r="C610" s="64">
        <v>57982</v>
      </c>
      <c r="D610" s="47">
        <v>44670</v>
      </c>
      <c r="E610" s="59" t="s">
        <v>1</v>
      </c>
      <c r="F610" s="41">
        <v>300</v>
      </c>
      <c r="G610" s="41">
        <v>71.954979587975828</v>
      </c>
      <c r="H610" s="47">
        <v>45638</v>
      </c>
      <c r="I610" s="118">
        <v>92.116483304735425</v>
      </c>
      <c r="J610" s="43">
        <f>IF(M610="",IF(AND(H610&lt;&gt; "",D610&lt;&gt;""),IF(H610&gt;=D610,H610-D610,0),""),"")</f>
        <v>968</v>
      </c>
      <c r="K610" s="42">
        <f>IF(M610="",IF(I610&lt;&gt;"",I610-G610,""),"")</f>
        <v>20.161503716759597</v>
      </c>
      <c r="L610" s="44">
        <f>IF(M610="",IF(K610&lt;&gt;"",IF(G610=0,IF(I610=0,0,9.99),K610/G610),""),"")</f>
        <v>0.28019608694501974</v>
      </c>
      <c r="M610" s="45"/>
      <c r="N610" s="46" t="str">
        <f>TRIM(CONCATENATE(Table1[[#This Row],[Intake]]," ",Table1[[#This Row],[Batch Number]]))</f>
        <v>S-1/EB 71</v>
      </c>
      <c r="O610" s="45" t="str">
        <f>IF(VLOOKUP(Table1[[#This Row],[Intake Batch Combo]],Sheet2!A:B,2,FALSE)="","",VLOOKUP(Table1[[#This Row],[Intake Batch Combo]],Sheet2!A:B,2,FALSE))</f>
        <v>Expert MRI Buy 71</v>
      </c>
      <c r="P610" s="116" t="e">
        <v>#N/A</v>
      </c>
      <c r="Q610" s="116" t="e">
        <v>#N/A</v>
      </c>
      <c r="R610" s="28"/>
      <c r="S610" s="28"/>
      <c r="T610" s="28"/>
      <c r="U610" s="28"/>
      <c r="V610" s="25"/>
    </row>
    <row r="611" spans="1:22">
      <c r="A611" s="4" t="s">
        <v>1314</v>
      </c>
      <c r="B611" s="43">
        <v>71</v>
      </c>
      <c r="C611" s="64" t="s">
        <v>182</v>
      </c>
      <c r="D611" s="47">
        <v>44670</v>
      </c>
      <c r="E611" s="59" t="s">
        <v>1</v>
      </c>
      <c r="F611" s="41">
        <v>300</v>
      </c>
      <c r="G611" s="41">
        <v>71.954979587975828</v>
      </c>
      <c r="H611" s="47">
        <v>45638</v>
      </c>
      <c r="I611" s="118">
        <v>92.116483304735425</v>
      </c>
      <c r="J611" s="43">
        <f>IF(M611="",IF(AND(H611&lt;&gt; "",D611&lt;&gt;""),IF(H611&gt;=D611,H611-D611,0),""),"")</f>
        <v>968</v>
      </c>
      <c r="K611" s="42">
        <f>IF(M611="",IF(I611&lt;&gt;"",I611-G611,""),"")</f>
        <v>20.161503716759597</v>
      </c>
      <c r="L611" s="44">
        <f>IF(M611="",IF(K611&lt;&gt;"",IF(G611=0,IF(I611=0,0,9.99),K611/G611),""),"")</f>
        <v>0.28019608694501974</v>
      </c>
      <c r="M611" s="45"/>
      <c r="N611" s="46" t="str">
        <f>TRIM(CONCATENATE(Table1[[#This Row],[Intake]]," ",Table1[[#This Row],[Batch Number]]))</f>
        <v>S-1/EB 71</v>
      </c>
      <c r="O611" s="45" t="str">
        <f>IF(VLOOKUP(Table1[[#This Row],[Intake Batch Combo]],Sheet2!A:B,2,FALSE)="","",VLOOKUP(Table1[[#This Row],[Intake Batch Combo]],Sheet2!A:B,2,FALSE))</f>
        <v>Expert MRI Buy 71</v>
      </c>
      <c r="P611" s="116" t="e">
        <v>#N/A</v>
      </c>
      <c r="Q611" s="116" t="e">
        <v>#N/A</v>
      </c>
      <c r="R611" s="28"/>
      <c r="S611" s="28"/>
      <c r="T611" s="28"/>
      <c r="U611" s="28"/>
      <c r="V611" s="25"/>
    </row>
    <row r="612" spans="1:22">
      <c r="A612" s="4" t="s">
        <v>1314</v>
      </c>
      <c r="B612" s="43">
        <v>71</v>
      </c>
      <c r="C612" s="64" t="s">
        <v>182</v>
      </c>
      <c r="D612" s="47">
        <v>44670</v>
      </c>
      <c r="E612" s="59" t="s">
        <v>1</v>
      </c>
      <c r="F612" s="41">
        <v>300</v>
      </c>
      <c r="G612" s="41">
        <v>71.954979587975828</v>
      </c>
      <c r="H612" s="47">
        <v>45638</v>
      </c>
      <c r="I612" s="118">
        <v>92.116483304735425</v>
      </c>
      <c r="J612" s="43">
        <f>IF(M612="",IF(AND(H612&lt;&gt; "",D612&lt;&gt;""),IF(H612&gt;=D612,H612-D612,0),""),"")</f>
        <v>968</v>
      </c>
      <c r="K612" s="42">
        <f>IF(M612="",IF(I612&lt;&gt;"",I612-G612,""),"")</f>
        <v>20.161503716759597</v>
      </c>
      <c r="L612" s="44">
        <f>IF(M612="",IF(K612&lt;&gt;"",IF(G612=0,IF(I612=0,0,9.99),K612/G612),""),"")</f>
        <v>0.28019608694501974</v>
      </c>
      <c r="M612" s="45"/>
      <c r="N612" s="46" t="str">
        <f>TRIM(CONCATENATE(Table1[[#This Row],[Intake]]," ",Table1[[#This Row],[Batch Number]]))</f>
        <v>S-1/EB 71</v>
      </c>
      <c r="O612" s="45" t="str">
        <f>IF(VLOOKUP(Table1[[#This Row],[Intake Batch Combo]],Sheet2!A:B,2,FALSE)="","",VLOOKUP(Table1[[#This Row],[Intake Batch Combo]],Sheet2!A:B,2,FALSE))</f>
        <v>Expert MRI Buy 71</v>
      </c>
      <c r="P612" s="116" t="e">
        <v>#N/A</v>
      </c>
      <c r="Q612" s="116" t="e">
        <v>#N/A</v>
      </c>
      <c r="R612" s="28"/>
      <c r="S612" s="28"/>
      <c r="T612" s="28"/>
      <c r="U612" s="28"/>
      <c r="V612" s="25"/>
    </row>
    <row r="613" spans="1:22">
      <c r="A613" s="4" t="s">
        <v>1314</v>
      </c>
      <c r="B613" s="43">
        <v>71</v>
      </c>
      <c r="C613" s="64" t="s">
        <v>182</v>
      </c>
      <c r="D613" s="47">
        <v>44670</v>
      </c>
      <c r="E613" s="59" t="s">
        <v>1</v>
      </c>
      <c r="F613" s="41">
        <v>300</v>
      </c>
      <c r="G613" s="41">
        <v>71.954979587975828</v>
      </c>
      <c r="H613" s="47">
        <v>45638</v>
      </c>
      <c r="I613" s="118">
        <v>92.116483304735425</v>
      </c>
      <c r="J613" s="43">
        <f>IF(M613="",IF(AND(H613&lt;&gt; "",D613&lt;&gt;""),IF(H613&gt;=D613,H613-D613,0),""),"")</f>
        <v>968</v>
      </c>
      <c r="K613" s="42">
        <f>IF(M613="",IF(I613&lt;&gt;"",I613-G613,""),"")</f>
        <v>20.161503716759597</v>
      </c>
      <c r="L613" s="44">
        <f>IF(M613="",IF(K613&lt;&gt;"",IF(G613=0,IF(I613=0,0,9.99),K613/G613),""),"")</f>
        <v>0.28019608694501974</v>
      </c>
      <c r="M613" s="45"/>
      <c r="N613" s="46" t="str">
        <f>TRIM(CONCATENATE(Table1[[#This Row],[Intake]]," ",Table1[[#This Row],[Batch Number]]))</f>
        <v>S-1/EB 71</v>
      </c>
      <c r="O613" s="45" t="str">
        <f>IF(VLOOKUP(Table1[[#This Row],[Intake Batch Combo]],Sheet2!A:B,2,FALSE)="","",VLOOKUP(Table1[[#This Row],[Intake Batch Combo]],Sheet2!A:B,2,FALSE))</f>
        <v>Expert MRI Buy 71</v>
      </c>
      <c r="P613" s="116" t="e">
        <v>#N/A</v>
      </c>
      <c r="Q613" s="116" t="e">
        <v>#N/A</v>
      </c>
      <c r="R613" s="28"/>
      <c r="S613" s="28"/>
      <c r="T613" s="28"/>
      <c r="U613" s="28"/>
      <c r="V613" s="25"/>
    </row>
    <row r="614" spans="1:22">
      <c r="A614" s="4" t="s">
        <v>1314</v>
      </c>
      <c r="B614" s="43">
        <v>71</v>
      </c>
      <c r="C614" s="64" t="s">
        <v>182</v>
      </c>
      <c r="D614" s="47">
        <v>44670</v>
      </c>
      <c r="E614" s="59" t="s">
        <v>1</v>
      </c>
      <c r="F614" s="41">
        <v>300</v>
      </c>
      <c r="G614" s="41">
        <v>71.954979587975828</v>
      </c>
      <c r="H614" s="47">
        <v>45638</v>
      </c>
      <c r="I614" s="118">
        <v>92.116483304735425</v>
      </c>
      <c r="J614" s="43">
        <f>IF(M614="",IF(AND(H614&lt;&gt; "",D614&lt;&gt;""),IF(H614&gt;=D614,H614-D614,0),""),"")</f>
        <v>968</v>
      </c>
      <c r="K614" s="42">
        <f>IF(M614="",IF(I614&lt;&gt;"",I614-G614,""),"")</f>
        <v>20.161503716759597</v>
      </c>
      <c r="L614" s="44">
        <f>IF(M614="",IF(K614&lt;&gt;"",IF(G614=0,IF(I614=0,0,9.99),K614/G614),""),"")</f>
        <v>0.28019608694501974</v>
      </c>
      <c r="M614" s="45"/>
      <c r="N614" s="46" t="str">
        <f>TRIM(CONCATENATE(Table1[[#This Row],[Intake]]," ",Table1[[#This Row],[Batch Number]]))</f>
        <v>S-1/EB 71</v>
      </c>
      <c r="O614" s="45" t="str">
        <f>IF(VLOOKUP(Table1[[#This Row],[Intake Batch Combo]],Sheet2!A:B,2,FALSE)="","",VLOOKUP(Table1[[#This Row],[Intake Batch Combo]],Sheet2!A:B,2,FALSE))</f>
        <v>Expert MRI Buy 71</v>
      </c>
      <c r="P614" s="116" t="e">
        <v>#N/A</v>
      </c>
      <c r="Q614" s="116" t="e">
        <v>#N/A</v>
      </c>
      <c r="R614" s="28"/>
      <c r="S614" s="28"/>
      <c r="T614" s="28"/>
      <c r="U614" s="28"/>
      <c r="V614" s="25"/>
    </row>
    <row r="615" spans="1:22">
      <c r="A615" s="4" t="s">
        <v>1314</v>
      </c>
      <c r="B615" s="43">
        <v>71</v>
      </c>
      <c r="C615" s="64" t="s">
        <v>182</v>
      </c>
      <c r="D615" s="47">
        <v>44670</v>
      </c>
      <c r="E615" s="59" t="s">
        <v>1</v>
      </c>
      <c r="F615" s="41">
        <v>300</v>
      </c>
      <c r="G615" s="41">
        <v>71.954979587975828</v>
      </c>
      <c r="H615" s="47">
        <v>45638</v>
      </c>
      <c r="I615" s="118">
        <v>92.116483304735425</v>
      </c>
      <c r="J615" s="43">
        <f>IF(M615="",IF(AND(H615&lt;&gt; "",D615&lt;&gt;""),IF(H615&gt;=D615,H615-D615,0),""),"")</f>
        <v>968</v>
      </c>
      <c r="K615" s="42">
        <f>IF(M615="",IF(I615&lt;&gt;"",I615-G615,""),"")</f>
        <v>20.161503716759597</v>
      </c>
      <c r="L615" s="44">
        <f>IF(M615="",IF(K615&lt;&gt;"",IF(G615=0,IF(I615=0,0,9.99),K615/G615),""),"")</f>
        <v>0.28019608694501974</v>
      </c>
      <c r="M615" s="45"/>
      <c r="N615" s="46" t="str">
        <f>TRIM(CONCATENATE(Table1[[#This Row],[Intake]]," ",Table1[[#This Row],[Batch Number]]))</f>
        <v>S-1/EB 71</v>
      </c>
      <c r="O615" s="45" t="str">
        <f>IF(VLOOKUP(Table1[[#This Row],[Intake Batch Combo]],Sheet2!A:B,2,FALSE)="","",VLOOKUP(Table1[[#This Row],[Intake Batch Combo]],Sheet2!A:B,2,FALSE))</f>
        <v>Expert MRI Buy 71</v>
      </c>
      <c r="P615" s="116" t="e">
        <v>#N/A</v>
      </c>
      <c r="Q615" s="116" t="e">
        <v>#N/A</v>
      </c>
      <c r="R615" s="28"/>
      <c r="S615" s="28"/>
      <c r="T615" s="28"/>
      <c r="U615" s="28"/>
      <c r="V615" s="25"/>
    </row>
    <row r="616" spans="1:22">
      <c r="A616" s="4" t="s">
        <v>1314</v>
      </c>
      <c r="B616" s="43">
        <v>71</v>
      </c>
      <c r="C616" s="64" t="s">
        <v>182</v>
      </c>
      <c r="D616" s="47">
        <v>44670</v>
      </c>
      <c r="E616" s="59" t="s">
        <v>1</v>
      </c>
      <c r="F616" s="41">
        <v>300</v>
      </c>
      <c r="G616" s="41">
        <v>71.954979587975828</v>
      </c>
      <c r="H616" s="47">
        <v>45638</v>
      </c>
      <c r="I616" s="118">
        <v>92.116483304735425</v>
      </c>
      <c r="J616" s="43">
        <f>IF(M616="",IF(AND(H616&lt;&gt; "",D616&lt;&gt;""),IF(H616&gt;=D616,H616-D616,0),""),"")</f>
        <v>968</v>
      </c>
      <c r="K616" s="42">
        <f>IF(M616="",IF(I616&lt;&gt;"",I616-G616,""),"")</f>
        <v>20.161503716759597</v>
      </c>
      <c r="L616" s="44">
        <f>IF(M616="",IF(K616&lt;&gt;"",IF(G616=0,IF(I616=0,0,9.99),K616/G616),""),"")</f>
        <v>0.28019608694501974</v>
      </c>
      <c r="M616" s="45"/>
      <c r="N616" s="46" t="str">
        <f>TRIM(CONCATENATE(Table1[[#This Row],[Intake]]," ",Table1[[#This Row],[Batch Number]]))</f>
        <v>S-1/EB 71</v>
      </c>
      <c r="O616" s="45" t="str">
        <f>IF(VLOOKUP(Table1[[#This Row],[Intake Batch Combo]],Sheet2!A:B,2,FALSE)="","",VLOOKUP(Table1[[#This Row],[Intake Batch Combo]],Sheet2!A:B,2,FALSE))</f>
        <v>Expert MRI Buy 71</v>
      </c>
      <c r="P616" s="116" t="e">
        <v>#N/A</v>
      </c>
      <c r="Q616" s="116" t="e">
        <v>#N/A</v>
      </c>
      <c r="R616" s="28"/>
      <c r="S616" s="28"/>
      <c r="T616" s="28"/>
      <c r="U616" s="28"/>
      <c r="V616" s="25"/>
    </row>
    <row r="617" spans="1:22">
      <c r="A617" s="4" t="s">
        <v>1314</v>
      </c>
      <c r="B617" s="43">
        <v>71</v>
      </c>
      <c r="C617" s="64" t="s">
        <v>182</v>
      </c>
      <c r="D617" s="47">
        <v>44670</v>
      </c>
      <c r="E617" s="59" t="s">
        <v>1</v>
      </c>
      <c r="F617" s="41">
        <v>300</v>
      </c>
      <c r="G617" s="41">
        <v>71.954979587975828</v>
      </c>
      <c r="H617" s="47">
        <v>45638</v>
      </c>
      <c r="I617" s="118">
        <v>92.116483304735425</v>
      </c>
      <c r="J617" s="43">
        <f>IF(M617="",IF(AND(H617&lt;&gt; "",D617&lt;&gt;""),IF(H617&gt;=D617,H617-D617,0),""),"")</f>
        <v>968</v>
      </c>
      <c r="K617" s="42">
        <f>IF(M617="",IF(I617&lt;&gt;"",I617-G617,""),"")</f>
        <v>20.161503716759597</v>
      </c>
      <c r="L617" s="44">
        <f>IF(M617="",IF(K617&lt;&gt;"",IF(G617=0,IF(I617=0,0,9.99),K617/G617),""),"")</f>
        <v>0.28019608694501974</v>
      </c>
      <c r="M617" s="45"/>
      <c r="N617" s="46" t="str">
        <f>TRIM(CONCATENATE(Table1[[#This Row],[Intake]]," ",Table1[[#This Row],[Batch Number]]))</f>
        <v>S-1/EB 71</v>
      </c>
      <c r="O617" s="45" t="str">
        <f>IF(VLOOKUP(Table1[[#This Row],[Intake Batch Combo]],Sheet2!A:B,2,FALSE)="","",VLOOKUP(Table1[[#This Row],[Intake Batch Combo]],Sheet2!A:B,2,FALSE))</f>
        <v>Expert MRI Buy 71</v>
      </c>
      <c r="P617" s="116" t="e">
        <v>#N/A</v>
      </c>
      <c r="Q617" s="116" t="e">
        <v>#N/A</v>
      </c>
      <c r="R617" s="28"/>
      <c r="S617" s="28"/>
      <c r="T617" s="28"/>
      <c r="U617" s="28"/>
      <c r="V617" s="25"/>
    </row>
    <row r="618" spans="1:22">
      <c r="A618" s="4" t="s">
        <v>1314</v>
      </c>
      <c r="B618" s="43">
        <v>71</v>
      </c>
      <c r="C618" s="64" t="s">
        <v>182</v>
      </c>
      <c r="D618" s="47">
        <v>44670</v>
      </c>
      <c r="E618" s="59" t="s">
        <v>1</v>
      </c>
      <c r="F618" s="41">
        <v>300</v>
      </c>
      <c r="G618" s="41">
        <v>71.954979587975828</v>
      </c>
      <c r="H618" s="47">
        <v>45638</v>
      </c>
      <c r="I618" s="118">
        <v>92.116483304735425</v>
      </c>
      <c r="J618" s="43">
        <f>IF(M618="",IF(AND(H618&lt;&gt; "",D618&lt;&gt;""),IF(H618&gt;=D618,H618-D618,0),""),"")</f>
        <v>968</v>
      </c>
      <c r="K618" s="42">
        <f>IF(M618="",IF(I618&lt;&gt;"",I618-G618,""),"")</f>
        <v>20.161503716759597</v>
      </c>
      <c r="L618" s="44">
        <f>IF(M618="",IF(K618&lt;&gt;"",IF(G618=0,IF(I618=0,0,9.99),K618/G618),""),"")</f>
        <v>0.28019608694501974</v>
      </c>
      <c r="M618" s="45"/>
      <c r="N618" s="46" t="str">
        <f>TRIM(CONCATENATE(Table1[[#This Row],[Intake]]," ",Table1[[#This Row],[Batch Number]]))</f>
        <v>S-1/EB 71</v>
      </c>
      <c r="O618" s="45" t="str">
        <f>IF(VLOOKUP(Table1[[#This Row],[Intake Batch Combo]],Sheet2!A:B,2,FALSE)="","",VLOOKUP(Table1[[#This Row],[Intake Batch Combo]],Sheet2!A:B,2,FALSE))</f>
        <v>Expert MRI Buy 71</v>
      </c>
      <c r="P618" s="116" t="e">
        <v>#N/A</v>
      </c>
      <c r="Q618" s="116" t="e">
        <v>#N/A</v>
      </c>
      <c r="R618" s="28"/>
      <c r="S618" s="28"/>
      <c r="T618" s="28"/>
      <c r="U618" s="28"/>
      <c r="V618" s="25"/>
    </row>
    <row r="619" spans="1:22">
      <c r="A619" s="4" t="s">
        <v>1314</v>
      </c>
      <c r="B619" s="43">
        <v>71</v>
      </c>
      <c r="C619" s="64" t="s">
        <v>182</v>
      </c>
      <c r="D619" s="47">
        <v>44670</v>
      </c>
      <c r="E619" s="59" t="s">
        <v>1</v>
      </c>
      <c r="F619" s="41">
        <v>300</v>
      </c>
      <c r="G619" s="41">
        <v>71.954979587975828</v>
      </c>
      <c r="H619" s="47">
        <v>45638</v>
      </c>
      <c r="I619" s="118">
        <v>92.116483304735425</v>
      </c>
      <c r="J619" s="43">
        <f>IF(M619="",IF(AND(H619&lt;&gt; "",D619&lt;&gt;""),IF(H619&gt;=D619,H619-D619,0),""),"")</f>
        <v>968</v>
      </c>
      <c r="K619" s="42">
        <f>IF(M619="",IF(I619&lt;&gt;"",I619-G619,""),"")</f>
        <v>20.161503716759597</v>
      </c>
      <c r="L619" s="44">
        <f>IF(M619="",IF(K619&lt;&gt;"",IF(G619=0,IF(I619=0,0,9.99),K619/G619),""),"")</f>
        <v>0.28019608694501974</v>
      </c>
      <c r="M619" s="45"/>
      <c r="N619" s="46" t="str">
        <f>TRIM(CONCATENATE(Table1[[#This Row],[Intake]]," ",Table1[[#This Row],[Batch Number]]))</f>
        <v>S-1/EB 71</v>
      </c>
      <c r="O619" s="45" t="str">
        <f>IF(VLOOKUP(Table1[[#This Row],[Intake Batch Combo]],Sheet2!A:B,2,FALSE)="","",VLOOKUP(Table1[[#This Row],[Intake Batch Combo]],Sheet2!A:B,2,FALSE))</f>
        <v>Expert MRI Buy 71</v>
      </c>
      <c r="P619" s="116" t="e">
        <v>#N/A</v>
      </c>
      <c r="Q619" s="116" t="e">
        <v>#N/A</v>
      </c>
      <c r="R619" s="28"/>
      <c r="S619" s="28"/>
      <c r="T619" s="28"/>
      <c r="U619" s="28"/>
      <c r="V619" s="25"/>
    </row>
    <row r="620" spans="1:22">
      <c r="A620" s="4" t="s">
        <v>1314</v>
      </c>
      <c r="B620" s="43">
        <v>71</v>
      </c>
      <c r="C620" s="64" t="s">
        <v>604</v>
      </c>
      <c r="D620" s="47">
        <v>44670</v>
      </c>
      <c r="E620" s="59" t="s">
        <v>0</v>
      </c>
      <c r="F620" s="41">
        <v>300</v>
      </c>
      <c r="G620" s="41">
        <v>71.954979587975828</v>
      </c>
      <c r="H620" s="47">
        <v>45638</v>
      </c>
      <c r="I620" s="118">
        <v>92.116483304735425</v>
      </c>
      <c r="J620" s="43">
        <f>IF(M620="",IF(AND(H620&lt;&gt; "",D620&lt;&gt;""),IF(H620&gt;=D620,H620-D620,0),""),"")</f>
        <v>968</v>
      </c>
      <c r="K620" s="42">
        <f>IF(M620="",IF(I620&lt;&gt;"",I620-G620,""),"")</f>
        <v>20.161503716759597</v>
      </c>
      <c r="L620" s="44">
        <f>IF(M620="",IF(K620&lt;&gt;"",IF(G620=0,IF(I620=0,0,9.99),K620/G620),""),"")</f>
        <v>0.28019608694501974</v>
      </c>
      <c r="M620" s="45"/>
      <c r="N620" s="46" t="str">
        <f>TRIM(CONCATENATE(Table1[[#This Row],[Intake]]," ",Table1[[#This Row],[Batch Number]]))</f>
        <v>S-1/EB 71</v>
      </c>
      <c r="O620" s="45" t="str">
        <f>IF(VLOOKUP(Table1[[#This Row],[Intake Batch Combo]],Sheet2!A:B,2,FALSE)="","",VLOOKUP(Table1[[#This Row],[Intake Batch Combo]],Sheet2!A:B,2,FALSE))</f>
        <v>Expert MRI Buy 71</v>
      </c>
      <c r="P620" s="116" t="e">
        <v>#N/A</v>
      </c>
      <c r="Q620" s="116" t="e">
        <v>#N/A</v>
      </c>
      <c r="R620" s="28"/>
      <c r="S620" s="28"/>
      <c r="T620" s="28"/>
      <c r="U620" s="28"/>
      <c r="V620" s="25"/>
    </row>
    <row r="621" spans="1:22">
      <c r="A621" s="4" t="s">
        <v>1314</v>
      </c>
      <c r="B621" s="43">
        <v>71</v>
      </c>
      <c r="C621" s="64" t="s">
        <v>635</v>
      </c>
      <c r="D621" s="47">
        <v>44670</v>
      </c>
      <c r="E621" s="59" t="s">
        <v>1</v>
      </c>
      <c r="F621" s="41">
        <v>300</v>
      </c>
      <c r="G621" s="41">
        <v>71.954979587975828</v>
      </c>
      <c r="H621" s="47">
        <v>45638</v>
      </c>
      <c r="I621" s="118">
        <v>92.116483304735425</v>
      </c>
      <c r="J621" s="43">
        <f>IF(M621="",IF(AND(H621&lt;&gt; "",D621&lt;&gt;""),IF(H621&gt;=D621,H621-D621,0),""),"")</f>
        <v>968</v>
      </c>
      <c r="K621" s="42">
        <f>IF(M621="",IF(I621&lt;&gt;"",I621-G621,""),"")</f>
        <v>20.161503716759597</v>
      </c>
      <c r="L621" s="44">
        <f>IF(M621="",IF(K621&lt;&gt;"",IF(G621=0,IF(I621=0,0,9.99),K621/G621),""),"")</f>
        <v>0.28019608694501974</v>
      </c>
      <c r="M621" s="45"/>
      <c r="N621" s="46" t="str">
        <f>TRIM(CONCATENATE(Table1[[#This Row],[Intake]]," ",Table1[[#This Row],[Batch Number]]))</f>
        <v>S-1/EB 71</v>
      </c>
      <c r="O621" s="45" t="str">
        <f>IF(VLOOKUP(Table1[[#This Row],[Intake Batch Combo]],Sheet2!A:B,2,FALSE)="","",VLOOKUP(Table1[[#This Row],[Intake Batch Combo]],Sheet2!A:B,2,FALSE))</f>
        <v>Expert MRI Buy 71</v>
      </c>
      <c r="P621" s="116" t="e">
        <v>#N/A</v>
      </c>
      <c r="Q621" s="116" t="e">
        <v>#N/A</v>
      </c>
      <c r="R621" s="28"/>
      <c r="S621" s="28"/>
      <c r="T621" s="28"/>
      <c r="U621" s="28"/>
      <c r="V621" s="25"/>
    </row>
    <row r="622" spans="1:22">
      <c r="A622" s="4" t="s">
        <v>1314</v>
      </c>
      <c r="B622" s="43">
        <v>71</v>
      </c>
      <c r="C622" s="64" t="s">
        <v>635</v>
      </c>
      <c r="D622" s="47">
        <v>44670</v>
      </c>
      <c r="E622" s="59" t="s">
        <v>1</v>
      </c>
      <c r="F622" s="41">
        <v>300</v>
      </c>
      <c r="G622" s="41">
        <v>71.954979587975828</v>
      </c>
      <c r="H622" s="47">
        <v>45638</v>
      </c>
      <c r="I622" s="118">
        <v>92.116483304735425</v>
      </c>
      <c r="J622" s="43">
        <f>IF(M622="",IF(AND(H622&lt;&gt; "",D622&lt;&gt;""),IF(H622&gt;=D622,H622-D622,0),""),"")</f>
        <v>968</v>
      </c>
      <c r="K622" s="42">
        <f>IF(M622="",IF(I622&lt;&gt;"",I622-G622,""),"")</f>
        <v>20.161503716759597</v>
      </c>
      <c r="L622" s="44">
        <f>IF(M622="",IF(K622&lt;&gt;"",IF(G622=0,IF(I622=0,0,9.99),K622/G622),""),"")</f>
        <v>0.28019608694501974</v>
      </c>
      <c r="M622" s="45"/>
      <c r="N622" s="46" t="str">
        <f>TRIM(CONCATENATE(Table1[[#This Row],[Intake]]," ",Table1[[#This Row],[Batch Number]]))</f>
        <v>S-1/EB 71</v>
      </c>
      <c r="O622" s="45" t="str">
        <f>IF(VLOOKUP(Table1[[#This Row],[Intake Batch Combo]],Sheet2!A:B,2,FALSE)="","",VLOOKUP(Table1[[#This Row],[Intake Batch Combo]],Sheet2!A:B,2,FALSE))</f>
        <v>Expert MRI Buy 71</v>
      </c>
      <c r="P622" s="116" t="e">
        <v>#N/A</v>
      </c>
      <c r="Q622" s="116" t="e">
        <v>#N/A</v>
      </c>
      <c r="R622" s="28"/>
      <c r="S622" s="28"/>
      <c r="T622" s="28"/>
      <c r="U622" s="28"/>
      <c r="V622" s="25"/>
    </row>
    <row r="623" spans="1:22">
      <c r="A623" s="4" t="s">
        <v>1314</v>
      </c>
      <c r="B623" s="43">
        <v>71</v>
      </c>
      <c r="C623" s="64" t="s">
        <v>635</v>
      </c>
      <c r="D623" s="47">
        <v>44670</v>
      </c>
      <c r="E623" s="59" t="s">
        <v>1</v>
      </c>
      <c r="F623" s="41">
        <v>300</v>
      </c>
      <c r="G623" s="41">
        <v>71.954979587975828</v>
      </c>
      <c r="H623" s="47">
        <v>45638</v>
      </c>
      <c r="I623" s="118">
        <v>92.116483304735425</v>
      </c>
      <c r="J623" s="43">
        <f>IF(M623="",IF(AND(H623&lt;&gt; "",D623&lt;&gt;""),IF(H623&gt;=D623,H623-D623,0),""),"")</f>
        <v>968</v>
      </c>
      <c r="K623" s="42">
        <f>IF(M623="",IF(I623&lt;&gt;"",I623-G623,""),"")</f>
        <v>20.161503716759597</v>
      </c>
      <c r="L623" s="44">
        <f>IF(M623="",IF(K623&lt;&gt;"",IF(G623=0,IF(I623=0,0,9.99),K623/G623),""),"")</f>
        <v>0.28019608694501974</v>
      </c>
      <c r="M623" s="45"/>
      <c r="N623" s="46" t="str">
        <f>TRIM(CONCATENATE(Table1[[#This Row],[Intake]]," ",Table1[[#This Row],[Batch Number]]))</f>
        <v>S-1/EB 71</v>
      </c>
      <c r="O623" s="45" t="str">
        <f>IF(VLOOKUP(Table1[[#This Row],[Intake Batch Combo]],Sheet2!A:B,2,FALSE)="","",VLOOKUP(Table1[[#This Row],[Intake Batch Combo]],Sheet2!A:B,2,FALSE))</f>
        <v>Expert MRI Buy 71</v>
      </c>
      <c r="P623" s="116" t="e">
        <v>#N/A</v>
      </c>
      <c r="Q623" s="116" t="e">
        <v>#N/A</v>
      </c>
      <c r="R623" s="28"/>
      <c r="S623" s="28"/>
      <c r="T623" s="28"/>
      <c r="U623" s="28"/>
      <c r="V623" s="25"/>
    </row>
    <row r="624" spans="1:22">
      <c r="A624" s="4" t="s">
        <v>1314</v>
      </c>
      <c r="B624" s="43">
        <v>71</v>
      </c>
      <c r="C624" s="64" t="s">
        <v>635</v>
      </c>
      <c r="D624" s="47">
        <v>44670</v>
      </c>
      <c r="E624" s="59" t="s">
        <v>1</v>
      </c>
      <c r="F624" s="41">
        <v>300</v>
      </c>
      <c r="G624" s="41">
        <v>71.954979587975828</v>
      </c>
      <c r="H624" s="47">
        <v>45638</v>
      </c>
      <c r="I624" s="118">
        <v>92.116483304735425</v>
      </c>
      <c r="J624" s="43">
        <f>IF(M624="",IF(AND(H624&lt;&gt; "",D624&lt;&gt;""),IF(H624&gt;=D624,H624-D624,0),""),"")</f>
        <v>968</v>
      </c>
      <c r="K624" s="42">
        <f>IF(M624="",IF(I624&lt;&gt;"",I624-G624,""),"")</f>
        <v>20.161503716759597</v>
      </c>
      <c r="L624" s="44">
        <f>IF(M624="",IF(K624&lt;&gt;"",IF(G624=0,IF(I624=0,0,9.99),K624/G624),""),"")</f>
        <v>0.28019608694501974</v>
      </c>
      <c r="M624" s="45"/>
      <c r="N624" s="46" t="str">
        <f>TRIM(CONCATENATE(Table1[[#This Row],[Intake]]," ",Table1[[#This Row],[Batch Number]]))</f>
        <v>S-1/EB 71</v>
      </c>
      <c r="O624" s="45" t="str">
        <f>IF(VLOOKUP(Table1[[#This Row],[Intake Batch Combo]],Sheet2!A:B,2,FALSE)="","",VLOOKUP(Table1[[#This Row],[Intake Batch Combo]],Sheet2!A:B,2,FALSE))</f>
        <v>Expert MRI Buy 71</v>
      </c>
      <c r="P624" s="116" t="e">
        <v>#N/A</v>
      </c>
      <c r="Q624" s="116" t="e">
        <v>#N/A</v>
      </c>
      <c r="R624" s="28"/>
      <c r="S624" s="28"/>
      <c r="T624" s="28"/>
      <c r="U624" s="28"/>
      <c r="V624" s="25"/>
    </row>
    <row r="625" spans="1:22">
      <c r="A625" s="4" t="s">
        <v>1314</v>
      </c>
      <c r="B625" s="43">
        <v>71</v>
      </c>
      <c r="C625" s="64" t="s">
        <v>635</v>
      </c>
      <c r="D625" s="47">
        <v>44670</v>
      </c>
      <c r="E625" s="59" t="s">
        <v>1</v>
      </c>
      <c r="F625" s="41">
        <v>300</v>
      </c>
      <c r="G625" s="41">
        <v>71.954979587975828</v>
      </c>
      <c r="H625" s="47">
        <v>45638</v>
      </c>
      <c r="I625" s="118">
        <v>92.116483304735425</v>
      </c>
      <c r="J625" s="43">
        <f>IF(M625="",IF(AND(H625&lt;&gt; "",D625&lt;&gt;""),IF(H625&gt;=D625,H625-D625,0),""),"")</f>
        <v>968</v>
      </c>
      <c r="K625" s="42">
        <f>IF(M625="",IF(I625&lt;&gt;"",I625-G625,""),"")</f>
        <v>20.161503716759597</v>
      </c>
      <c r="L625" s="44">
        <f>IF(M625="",IF(K625&lt;&gt;"",IF(G625=0,IF(I625=0,0,9.99),K625/G625),""),"")</f>
        <v>0.28019608694501974</v>
      </c>
      <c r="M625" s="45"/>
      <c r="N625" s="46" t="str">
        <f>TRIM(CONCATENATE(Table1[[#This Row],[Intake]]," ",Table1[[#This Row],[Batch Number]]))</f>
        <v>S-1/EB 71</v>
      </c>
      <c r="O625" s="45" t="str">
        <f>IF(VLOOKUP(Table1[[#This Row],[Intake Batch Combo]],Sheet2!A:B,2,FALSE)="","",VLOOKUP(Table1[[#This Row],[Intake Batch Combo]],Sheet2!A:B,2,FALSE))</f>
        <v>Expert MRI Buy 71</v>
      </c>
      <c r="P625" s="116" t="e">
        <v>#N/A</v>
      </c>
      <c r="Q625" s="116" t="e">
        <v>#N/A</v>
      </c>
      <c r="R625" s="28"/>
      <c r="S625" s="28"/>
      <c r="T625" s="28"/>
      <c r="U625" s="28"/>
      <c r="V625" s="25"/>
    </row>
    <row r="626" spans="1:22">
      <c r="A626" s="4" t="s">
        <v>1314</v>
      </c>
      <c r="B626" s="43">
        <v>71</v>
      </c>
      <c r="C626" s="64" t="s">
        <v>635</v>
      </c>
      <c r="D626" s="47">
        <v>44670</v>
      </c>
      <c r="E626" s="59" t="s">
        <v>1</v>
      </c>
      <c r="F626" s="41">
        <v>300</v>
      </c>
      <c r="G626" s="41">
        <v>71.954979587975828</v>
      </c>
      <c r="H626" s="47">
        <v>45638</v>
      </c>
      <c r="I626" s="118">
        <v>92.116483304735425</v>
      </c>
      <c r="J626" s="43">
        <f>IF(M626="",IF(AND(H626&lt;&gt; "",D626&lt;&gt;""),IF(H626&gt;=D626,H626-D626,0),""),"")</f>
        <v>968</v>
      </c>
      <c r="K626" s="42">
        <f>IF(M626="",IF(I626&lt;&gt;"",I626-G626,""),"")</f>
        <v>20.161503716759597</v>
      </c>
      <c r="L626" s="44">
        <f>IF(M626="",IF(K626&lt;&gt;"",IF(G626=0,IF(I626=0,0,9.99),K626/G626),""),"")</f>
        <v>0.28019608694501974</v>
      </c>
      <c r="M626" s="45"/>
      <c r="N626" s="46" t="str">
        <f>TRIM(CONCATENATE(Table1[[#This Row],[Intake]]," ",Table1[[#This Row],[Batch Number]]))</f>
        <v>S-1/EB 71</v>
      </c>
      <c r="O626" s="45" t="str">
        <f>IF(VLOOKUP(Table1[[#This Row],[Intake Batch Combo]],Sheet2!A:B,2,FALSE)="","",VLOOKUP(Table1[[#This Row],[Intake Batch Combo]],Sheet2!A:B,2,FALSE))</f>
        <v>Expert MRI Buy 71</v>
      </c>
      <c r="P626" s="116" t="e">
        <v>#N/A</v>
      </c>
      <c r="Q626" s="116" t="e">
        <v>#N/A</v>
      </c>
      <c r="R626" s="28"/>
      <c r="S626" s="28"/>
      <c r="T626" s="28"/>
      <c r="U626" s="28"/>
      <c r="V626" s="25"/>
    </row>
    <row r="627" spans="1:22">
      <c r="A627" s="4" t="s">
        <v>1314</v>
      </c>
      <c r="B627" s="43">
        <v>71</v>
      </c>
      <c r="C627" s="64" t="s">
        <v>676</v>
      </c>
      <c r="D627" s="47">
        <v>44670</v>
      </c>
      <c r="E627" s="59" t="s">
        <v>1</v>
      </c>
      <c r="F627" s="41">
        <v>300</v>
      </c>
      <c r="G627" s="41">
        <v>71.954979587975828</v>
      </c>
      <c r="H627" s="47">
        <v>45638</v>
      </c>
      <c r="I627" s="118">
        <v>92.116483304735425</v>
      </c>
      <c r="J627" s="43">
        <f>IF(M627="",IF(AND(H627&lt;&gt; "",D627&lt;&gt;""),IF(H627&gt;=D627,H627-D627,0),""),"")</f>
        <v>968</v>
      </c>
      <c r="K627" s="42">
        <f>IF(M627="",IF(I627&lt;&gt;"",I627-G627,""),"")</f>
        <v>20.161503716759597</v>
      </c>
      <c r="L627" s="44">
        <f>IF(M627="",IF(K627&lt;&gt;"",IF(G627=0,IF(I627=0,0,9.99),K627/G627),""),"")</f>
        <v>0.28019608694501974</v>
      </c>
      <c r="M627" s="45"/>
      <c r="N627" s="46" t="str">
        <f>TRIM(CONCATENATE(Table1[[#This Row],[Intake]]," ",Table1[[#This Row],[Batch Number]]))</f>
        <v>S-1/EB 71</v>
      </c>
      <c r="O627" s="45" t="str">
        <f>IF(VLOOKUP(Table1[[#This Row],[Intake Batch Combo]],Sheet2!A:B,2,FALSE)="","",VLOOKUP(Table1[[#This Row],[Intake Batch Combo]],Sheet2!A:B,2,FALSE))</f>
        <v>Expert MRI Buy 71</v>
      </c>
      <c r="P627" s="116" t="e">
        <v>#N/A</v>
      </c>
      <c r="Q627" s="116" t="e">
        <v>#N/A</v>
      </c>
      <c r="R627" s="28"/>
      <c r="S627" s="28"/>
      <c r="T627" s="28"/>
      <c r="U627" s="28"/>
      <c r="V627" s="25"/>
    </row>
    <row r="628" spans="1:22">
      <c r="A628" s="4" t="s">
        <v>1314</v>
      </c>
      <c r="B628" s="43">
        <v>71</v>
      </c>
      <c r="C628" s="64" t="s">
        <v>676</v>
      </c>
      <c r="D628" s="47">
        <v>44670</v>
      </c>
      <c r="E628" s="59" t="s">
        <v>1</v>
      </c>
      <c r="F628" s="41">
        <v>300</v>
      </c>
      <c r="G628" s="41">
        <v>71.954979587975828</v>
      </c>
      <c r="H628" s="47">
        <v>45638</v>
      </c>
      <c r="I628" s="118">
        <v>92.116483304735425</v>
      </c>
      <c r="J628" s="43">
        <f>IF(M628="",IF(AND(H628&lt;&gt; "",D628&lt;&gt;""),IF(H628&gt;=D628,H628-D628,0),""),"")</f>
        <v>968</v>
      </c>
      <c r="K628" s="42">
        <f>IF(M628="",IF(I628&lt;&gt;"",I628-G628,""),"")</f>
        <v>20.161503716759597</v>
      </c>
      <c r="L628" s="44">
        <f>IF(M628="",IF(K628&lt;&gt;"",IF(G628=0,IF(I628=0,0,9.99),K628/G628),""),"")</f>
        <v>0.28019608694501974</v>
      </c>
      <c r="M628" s="45"/>
      <c r="N628" s="46" t="str">
        <f>TRIM(CONCATENATE(Table1[[#This Row],[Intake]]," ",Table1[[#This Row],[Batch Number]]))</f>
        <v>S-1/EB 71</v>
      </c>
      <c r="O628" s="45" t="str">
        <f>IF(VLOOKUP(Table1[[#This Row],[Intake Batch Combo]],Sheet2!A:B,2,FALSE)="","",VLOOKUP(Table1[[#This Row],[Intake Batch Combo]],Sheet2!A:B,2,FALSE))</f>
        <v>Expert MRI Buy 71</v>
      </c>
      <c r="P628" s="116" t="e">
        <v>#N/A</v>
      </c>
      <c r="Q628" s="116" t="e">
        <v>#N/A</v>
      </c>
      <c r="R628" s="28"/>
      <c r="S628" s="28"/>
      <c r="T628" s="28"/>
      <c r="U628" s="28"/>
      <c r="V628" s="25"/>
    </row>
    <row r="629" spans="1:22">
      <c r="A629" s="4" t="s">
        <v>1314</v>
      </c>
      <c r="B629" s="43">
        <v>71</v>
      </c>
      <c r="C629" s="64" t="s">
        <v>676</v>
      </c>
      <c r="D629" s="47">
        <v>44670</v>
      </c>
      <c r="E629" s="59" t="s">
        <v>1</v>
      </c>
      <c r="F629" s="41">
        <v>300</v>
      </c>
      <c r="G629" s="41">
        <v>71.954979587975828</v>
      </c>
      <c r="H629" s="47">
        <v>45638</v>
      </c>
      <c r="I629" s="118">
        <v>92.116483304735425</v>
      </c>
      <c r="J629" s="43">
        <f>IF(M629="",IF(AND(H629&lt;&gt; "",D629&lt;&gt;""),IF(H629&gt;=D629,H629-D629,0),""),"")</f>
        <v>968</v>
      </c>
      <c r="K629" s="42">
        <f>IF(M629="",IF(I629&lt;&gt;"",I629-G629,""),"")</f>
        <v>20.161503716759597</v>
      </c>
      <c r="L629" s="44">
        <f>IF(M629="",IF(K629&lt;&gt;"",IF(G629=0,IF(I629=0,0,9.99),K629/G629),""),"")</f>
        <v>0.28019608694501974</v>
      </c>
      <c r="M629" s="45"/>
      <c r="N629" s="46" t="str">
        <f>TRIM(CONCATENATE(Table1[[#This Row],[Intake]]," ",Table1[[#This Row],[Batch Number]]))</f>
        <v>S-1/EB 71</v>
      </c>
      <c r="O629" s="45" t="str">
        <f>IF(VLOOKUP(Table1[[#This Row],[Intake Batch Combo]],Sheet2!A:B,2,FALSE)="","",VLOOKUP(Table1[[#This Row],[Intake Batch Combo]],Sheet2!A:B,2,FALSE))</f>
        <v>Expert MRI Buy 71</v>
      </c>
      <c r="P629" s="116" t="e">
        <v>#N/A</v>
      </c>
      <c r="Q629" s="116" t="e">
        <v>#N/A</v>
      </c>
      <c r="R629" s="28"/>
      <c r="S629" s="28"/>
      <c r="T629" s="28"/>
      <c r="U629" s="28"/>
      <c r="V629" s="25"/>
    </row>
    <row r="630" spans="1:22">
      <c r="A630" s="4" t="s">
        <v>1314</v>
      </c>
      <c r="B630" s="43">
        <v>71</v>
      </c>
      <c r="C630" s="64" t="s">
        <v>676</v>
      </c>
      <c r="D630" s="47">
        <v>44670</v>
      </c>
      <c r="E630" s="59" t="s">
        <v>1</v>
      </c>
      <c r="F630" s="41">
        <v>300</v>
      </c>
      <c r="G630" s="41">
        <v>71.954979587975828</v>
      </c>
      <c r="H630" s="47">
        <v>45638</v>
      </c>
      <c r="I630" s="118">
        <v>92.116483304735425</v>
      </c>
      <c r="J630" s="43">
        <f>IF(M630="",IF(AND(H630&lt;&gt; "",D630&lt;&gt;""),IF(H630&gt;=D630,H630-D630,0),""),"")</f>
        <v>968</v>
      </c>
      <c r="K630" s="42">
        <f>IF(M630="",IF(I630&lt;&gt;"",I630-G630,""),"")</f>
        <v>20.161503716759597</v>
      </c>
      <c r="L630" s="44">
        <f>IF(M630="",IF(K630&lt;&gt;"",IF(G630=0,IF(I630=0,0,9.99),K630/G630),""),"")</f>
        <v>0.28019608694501974</v>
      </c>
      <c r="M630" s="45"/>
      <c r="N630" s="46" t="str">
        <f>TRIM(CONCATENATE(Table1[[#This Row],[Intake]]," ",Table1[[#This Row],[Batch Number]]))</f>
        <v>S-1/EB 71</v>
      </c>
      <c r="O630" s="45" t="str">
        <f>IF(VLOOKUP(Table1[[#This Row],[Intake Batch Combo]],Sheet2!A:B,2,FALSE)="","",VLOOKUP(Table1[[#This Row],[Intake Batch Combo]],Sheet2!A:B,2,FALSE))</f>
        <v>Expert MRI Buy 71</v>
      </c>
      <c r="P630" s="116" t="e">
        <v>#N/A</v>
      </c>
      <c r="Q630" s="116" t="e">
        <v>#N/A</v>
      </c>
      <c r="R630" s="28"/>
      <c r="S630" s="28"/>
      <c r="T630" s="28"/>
      <c r="U630" s="28"/>
      <c r="V630" s="25"/>
    </row>
    <row r="631" spans="1:22">
      <c r="A631" s="4" t="s">
        <v>1314</v>
      </c>
      <c r="B631" s="43">
        <v>71</v>
      </c>
      <c r="C631" s="64" t="s">
        <v>681</v>
      </c>
      <c r="D631" s="47">
        <v>44670</v>
      </c>
      <c r="E631" s="59" t="s">
        <v>1</v>
      </c>
      <c r="F631" s="41">
        <v>300</v>
      </c>
      <c r="G631" s="41">
        <v>71.954979587975828</v>
      </c>
      <c r="H631" s="47">
        <v>45638</v>
      </c>
      <c r="I631" s="118">
        <v>92.116483304735425</v>
      </c>
      <c r="J631" s="43">
        <f>IF(M631="",IF(AND(H631&lt;&gt; "",D631&lt;&gt;""),IF(H631&gt;=D631,H631-D631,0),""),"")</f>
        <v>968</v>
      </c>
      <c r="K631" s="42">
        <f>IF(M631="",IF(I631&lt;&gt;"",I631-G631,""),"")</f>
        <v>20.161503716759597</v>
      </c>
      <c r="L631" s="44">
        <f>IF(M631="",IF(K631&lt;&gt;"",IF(G631=0,IF(I631=0,0,9.99),K631/G631),""),"")</f>
        <v>0.28019608694501974</v>
      </c>
      <c r="M631" s="45"/>
      <c r="N631" s="46" t="str">
        <f>TRIM(CONCATENATE(Table1[[#This Row],[Intake]]," ",Table1[[#This Row],[Batch Number]]))</f>
        <v>S-1/EB 71</v>
      </c>
      <c r="O631" s="45" t="str">
        <f>IF(VLOOKUP(Table1[[#This Row],[Intake Batch Combo]],Sheet2!A:B,2,FALSE)="","",VLOOKUP(Table1[[#This Row],[Intake Batch Combo]],Sheet2!A:B,2,FALSE))</f>
        <v>Expert MRI Buy 71</v>
      </c>
      <c r="P631" s="116" t="e">
        <v>#N/A</v>
      </c>
      <c r="Q631" s="116" t="e">
        <v>#N/A</v>
      </c>
      <c r="R631" s="28"/>
      <c r="S631" s="28"/>
      <c r="T631" s="28"/>
      <c r="U631" s="28"/>
      <c r="V631" s="25"/>
    </row>
    <row r="632" spans="1:22">
      <c r="A632" s="4" t="s">
        <v>1314</v>
      </c>
      <c r="B632" s="43">
        <v>71</v>
      </c>
      <c r="C632" s="64" t="s">
        <v>681</v>
      </c>
      <c r="D632" s="47">
        <v>44670</v>
      </c>
      <c r="E632" s="59" t="s">
        <v>1</v>
      </c>
      <c r="F632" s="41">
        <v>300</v>
      </c>
      <c r="G632" s="41">
        <v>71.954979587975828</v>
      </c>
      <c r="H632" s="47">
        <v>45638</v>
      </c>
      <c r="I632" s="118">
        <v>92.116483304735425</v>
      </c>
      <c r="J632" s="43">
        <f>IF(M632="",IF(AND(H632&lt;&gt; "",D632&lt;&gt;""),IF(H632&gt;=D632,H632-D632,0),""),"")</f>
        <v>968</v>
      </c>
      <c r="K632" s="42">
        <f>IF(M632="",IF(I632&lt;&gt;"",I632-G632,""),"")</f>
        <v>20.161503716759597</v>
      </c>
      <c r="L632" s="44">
        <f>IF(M632="",IF(K632&lt;&gt;"",IF(G632=0,IF(I632=0,0,9.99),K632/G632),""),"")</f>
        <v>0.28019608694501974</v>
      </c>
      <c r="M632" s="45"/>
      <c r="N632" s="46" t="str">
        <f>TRIM(CONCATENATE(Table1[[#This Row],[Intake]]," ",Table1[[#This Row],[Batch Number]]))</f>
        <v>S-1/EB 71</v>
      </c>
      <c r="O632" s="45" t="str">
        <f>IF(VLOOKUP(Table1[[#This Row],[Intake Batch Combo]],Sheet2!A:B,2,FALSE)="","",VLOOKUP(Table1[[#This Row],[Intake Batch Combo]],Sheet2!A:B,2,FALSE))</f>
        <v>Expert MRI Buy 71</v>
      </c>
      <c r="P632" s="116" t="e">
        <v>#N/A</v>
      </c>
      <c r="Q632" s="116" t="e">
        <v>#N/A</v>
      </c>
      <c r="R632" s="28"/>
      <c r="S632" s="28"/>
      <c r="T632" s="28"/>
      <c r="U632" s="28"/>
      <c r="V632" s="25"/>
    </row>
    <row r="633" spans="1:22">
      <c r="A633" s="4" t="s">
        <v>1314</v>
      </c>
      <c r="B633" s="43">
        <v>71</v>
      </c>
      <c r="C633" s="64" t="s">
        <v>681</v>
      </c>
      <c r="D633" s="47">
        <v>44670</v>
      </c>
      <c r="E633" s="59" t="s">
        <v>1</v>
      </c>
      <c r="F633" s="41">
        <v>300</v>
      </c>
      <c r="G633" s="41">
        <v>71.954979587975828</v>
      </c>
      <c r="H633" s="47">
        <v>45638</v>
      </c>
      <c r="I633" s="118">
        <v>92.116483304735425</v>
      </c>
      <c r="J633" s="43">
        <f>IF(M633="",IF(AND(H633&lt;&gt; "",D633&lt;&gt;""),IF(H633&gt;=D633,H633-D633,0),""),"")</f>
        <v>968</v>
      </c>
      <c r="K633" s="42">
        <f>IF(M633="",IF(I633&lt;&gt;"",I633-G633,""),"")</f>
        <v>20.161503716759597</v>
      </c>
      <c r="L633" s="44">
        <f>IF(M633="",IF(K633&lt;&gt;"",IF(G633=0,IF(I633=0,0,9.99),K633/G633),""),"")</f>
        <v>0.28019608694501974</v>
      </c>
      <c r="M633" s="45"/>
      <c r="N633" s="46" t="str">
        <f>TRIM(CONCATENATE(Table1[[#This Row],[Intake]]," ",Table1[[#This Row],[Batch Number]]))</f>
        <v>S-1/EB 71</v>
      </c>
      <c r="O633" s="45" t="str">
        <f>IF(VLOOKUP(Table1[[#This Row],[Intake Batch Combo]],Sheet2!A:B,2,FALSE)="","",VLOOKUP(Table1[[#This Row],[Intake Batch Combo]],Sheet2!A:B,2,FALSE))</f>
        <v>Expert MRI Buy 71</v>
      </c>
      <c r="P633" s="116" t="e">
        <v>#N/A</v>
      </c>
      <c r="Q633" s="116" t="e">
        <v>#N/A</v>
      </c>
      <c r="R633" s="28"/>
      <c r="S633" s="28"/>
      <c r="T633" s="28"/>
      <c r="U633" s="28"/>
      <c r="V633" s="25"/>
    </row>
    <row r="634" spans="1:22">
      <c r="A634" s="4" t="s">
        <v>1314</v>
      </c>
      <c r="B634" s="43">
        <v>71</v>
      </c>
      <c r="C634" s="64" t="s">
        <v>681</v>
      </c>
      <c r="D634" s="47">
        <v>44670</v>
      </c>
      <c r="E634" s="59" t="s">
        <v>1</v>
      </c>
      <c r="F634" s="41">
        <v>300</v>
      </c>
      <c r="G634" s="41">
        <v>71.954979587975828</v>
      </c>
      <c r="H634" s="47">
        <v>45638</v>
      </c>
      <c r="I634" s="118">
        <v>92.116483304735425</v>
      </c>
      <c r="J634" s="43">
        <f>IF(M634="",IF(AND(H634&lt;&gt; "",D634&lt;&gt;""),IF(H634&gt;=D634,H634-D634,0),""),"")</f>
        <v>968</v>
      </c>
      <c r="K634" s="42">
        <f>IF(M634="",IF(I634&lt;&gt;"",I634-G634,""),"")</f>
        <v>20.161503716759597</v>
      </c>
      <c r="L634" s="44">
        <f>IF(M634="",IF(K634&lt;&gt;"",IF(G634=0,IF(I634=0,0,9.99),K634/G634),""),"")</f>
        <v>0.28019608694501974</v>
      </c>
      <c r="M634" s="45"/>
      <c r="N634" s="46" t="str">
        <f>TRIM(CONCATENATE(Table1[[#This Row],[Intake]]," ",Table1[[#This Row],[Batch Number]]))</f>
        <v>S-1/EB 71</v>
      </c>
      <c r="O634" s="45" t="str">
        <f>IF(VLOOKUP(Table1[[#This Row],[Intake Batch Combo]],Sheet2!A:B,2,FALSE)="","",VLOOKUP(Table1[[#This Row],[Intake Batch Combo]],Sheet2!A:B,2,FALSE))</f>
        <v>Expert MRI Buy 71</v>
      </c>
      <c r="P634" s="116" t="e">
        <v>#N/A</v>
      </c>
      <c r="Q634" s="116" t="e">
        <v>#N/A</v>
      </c>
      <c r="R634" s="28"/>
      <c r="S634" s="28"/>
      <c r="T634" s="28"/>
      <c r="U634" s="28"/>
      <c r="V634" s="25"/>
    </row>
    <row r="635" spans="1:22">
      <c r="A635" s="4" t="s">
        <v>1314</v>
      </c>
      <c r="B635" s="43">
        <v>71</v>
      </c>
      <c r="C635" s="64" t="s">
        <v>689</v>
      </c>
      <c r="D635" s="47">
        <v>44670</v>
      </c>
      <c r="E635" s="59" t="s">
        <v>1</v>
      </c>
      <c r="F635" s="41">
        <v>300</v>
      </c>
      <c r="G635" s="41">
        <v>71.954979587975828</v>
      </c>
      <c r="H635" s="47">
        <v>45638</v>
      </c>
      <c r="I635" s="118">
        <v>92.116483304735425</v>
      </c>
      <c r="J635" s="43">
        <f>IF(M635="",IF(AND(H635&lt;&gt; "",D635&lt;&gt;""),IF(H635&gt;=D635,H635-D635,0),""),"")</f>
        <v>968</v>
      </c>
      <c r="K635" s="42">
        <f>IF(M635="",IF(I635&lt;&gt;"",I635-G635,""),"")</f>
        <v>20.161503716759597</v>
      </c>
      <c r="L635" s="44">
        <f>IF(M635="",IF(K635&lt;&gt;"",IF(G635=0,IF(I635=0,0,9.99),K635/G635),""),"")</f>
        <v>0.28019608694501974</v>
      </c>
      <c r="M635" s="45"/>
      <c r="N635" s="46" t="str">
        <f>TRIM(CONCATENATE(Table1[[#This Row],[Intake]]," ",Table1[[#This Row],[Batch Number]]))</f>
        <v>S-1/EB 71</v>
      </c>
      <c r="O635" s="45" t="str">
        <f>IF(VLOOKUP(Table1[[#This Row],[Intake Batch Combo]],Sheet2!A:B,2,FALSE)="","",VLOOKUP(Table1[[#This Row],[Intake Batch Combo]],Sheet2!A:B,2,FALSE))</f>
        <v>Expert MRI Buy 71</v>
      </c>
      <c r="P635" s="116" t="e">
        <v>#N/A</v>
      </c>
      <c r="Q635" s="116" t="e">
        <v>#N/A</v>
      </c>
      <c r="R635" s="28"/>
      <c r="S635" s="28"/>
      <c r="T635" s="28"/>
      <c r="U635" s="28"/>
      <c r="V635" s="25"/>
    </row>
    <row r="636" spans="1:22">
      <c r="A636" s="4" t="s">
        <v>1314</v>
      </c>
      <c r="B636" s="43">
        <v>71</v>
      </c>
      <c r="C636" s="64" t="s">
        <v>689</v>
      </c>
      <c r="D636" s="47">
        <v>44670</v>
      </c>
      <c r="E636" s="59" t="s">
        <v>1</v>
      </c>
      <c r="F636" s="41">
        <v>300</v>
      </c>
      <c r="G636" s="41">
        <v>71.954979587975828</v>
      </c>
      <c r="H636" s="47">
        <v>45638</v>
      </c>
      <c r="I636" s="118">
        <v>92.116483304735425</v>
      </c>
      <c r="J636" s="43">
        <f>IF(M636="",IF(AND(H636&lt;&gt; "",D636&lt;&gt;""),IF(H636&gt;=D636,H636-D636,0),""),"")</f>
        <v>968</v>
      </c>
      <c r="K636" s="42">
        <f>IF(M636="",IF(I636&lt;&gt;"",I636-G636,""),"")</f>
        <v>20.161503716759597</v>
      </c>
      <c r="L636" s="44">
        <f>IF(M636="",IF(K636&lt;&gt;"",IF(G636=0,IF(I636=0,0,9.99),K636/G636),""),"")</f>
        <v>0.28019608694501974</v>
      </c>
      <c r="M636" s="45"/>
      <c r="N636" s="46" t="str">
        <f>TRIM(CONCATENATE(Table1[[#This Row],[Intake]]," ",Table1[[#This Row],[Batch Number]]))</f>
        <v>S-1/EB 71</v>
      </c>
      <c r="O636" s="45" t="str">
        <f>IF(VLOOKUP(Table1[[#This Row],[Intake Batch Combo]],Sheet2!A:B,2,FALSE)="","",VLOOKUP(Table1[[#This Row],[Intake Batch Combo]],Sheet2!A:B,2,FALSE))</f>
        <v>Expert MRI Buy 71</v>
      </c>
      <c r="P636" s="116" t="e">
        <v>#N/A</v>
      </c>
      <c r="Q636" s="116" t="e">
        <v>#N/A</v>
      </c>
      <c r="R636" s="28"/>
      <c r="S636" s="28"/>
      <c r="T636" s="28"/>
      <c r="U636" s="28"/>
      <c r="V636" s="25"/>
    </row>
    <row r="637" spans="1:22">
      <c r="A637" s="4" t="s">
        <v>1314</v>
      </c>
      <c r="B637" s="43">
        <v>71</v>
      </c>
      <c r="C637" s="64" t="s">
        <v>689</v>
      </c>
      <c r="D637" s="47">
        <v>44670</v>
      </c>
      <c r="E637" s="59" t="s">
        <v>1</v>
      </c>
      <c r="F637" s="41">
        <v>300</v>
      </c>
      <c r="G637" s="41">
        <v>71.954979587975828</v>
      </c>
      <c r="H637" s="47">
        <v>45638</v>
      </c>
      <c r="I637" s="118">
        <v>92.116483304735425</v>
      </c>
      <c r="J637" s="43">
        <f>IF(M637="",IF(AND(H637&lt;&gt; "",D637&lt;&gt;""),IF(H637&gt;=D637,H637-D637,0),""),"")</f>
        <v>968</v>
      </c>
      <c r="K637" s="42">
        <f>IF(M637="",IF(I637&lt;&gt;"",I637-G637,""),"")</f>
        <v>20.161503716759597</v>
      </c>
      <c r="L637" s="44">
        <f>IF(M637="",IF(K637&lt;&gt;"",IF(G637=0,IF(I637=0,0,9.99),K637/G637),""),"")</f>
        <v>0.28019608694501974</v>
      </c>
      <c r="M637" s="45"/>
      <c r="N637" s="46" t="str">
        <f>TRIM(CONCATENATE(Table1[[#This Row],[Intake]]," ",Table1[[#This Row],[Batch Number]]))</f>
        <v>S-1/EB 71</v>
      </c>
      <c r="O637" s="45" t="str">
        <f>IF(VLOOKUP(Table1[[#This Row],[Intake Batch Combo]],Sheet2!A:B,2,FALSE)="","",VLOOKUP(Table1[[#This Row],[Intake Batch Combo]],Sheet2!A:B,2,FALSE))</f>
        <v>Expert MRI Buy 71</v>
      </c>
      <c r="P637" s="116" t="e">
        <v>#N/A</v>
      </c>
      <c r="Q637" s="116" t="e">
        <v>#N/A</v>
      </c>
      <c r="R637" s="28"/>
      <c r="S637" s="28"/>
      <c r="T637" s="28"/>
      <c r="U637" s="28"/>
      <c r="V637" s="25"/>
    </row>
    <row r="638" spans="1:22">
      <c r="A638" s="4" t="s">
        <v>1314</v>
      </c>
      <c r="B638" s="43">
        <v>71</v>
      </c>
      <c r="C638" s="64" t="s">
        <v>689</v>
      </c>
      <c r="D638" s="47">
        <v>44670</v>
      </c>
      <c r="E638" s="59" t="s">
        <v>1</v>
      </c>
      <c r="F638" s="41">
        <v>300</v>
      </c>
      <c r="G638" s="41">
        <v>71.954979587975828</v>
      </c>
      <c r="H638" s="47">
        <v>45638</v>
      </c>
      <c r="I638" s="118">
        <v>92.116483304735425</v>
      </c>
      <c r="J638" s="43">
        <f>IF(M638="",IF(AND(H638&lt;&gt; "",D638&lt;&gt;""),IF(H638&gt;=D638,H638-D638,0),""),"")</f>
        <v>968</v>
      </c>
      <c r="K638" s="42">
        <f>IF(M638="",IF(I638&lt;&gt;"",I638-G638,""),"")</f>
        <v>20.161503716759597</v>
      </c>
      <c r="L638" s="44">
        <f>IF(M638="",IF(K638&lt;&gt;"",IF(G638=0,IF(I638=0,0,9.99),K638/G638),""),"")</f>
        <v>0.28019608694501974</v>
      </c>
      <c r="M638" s="45"/>
      <c r="N638" s="46" t="str">
        <f>TRIM(CONCATENATE(Table1[[#This Row],[Intake]]," ",Table1[[#This Row],[Batch Number]]))</f>
        <v>S-1/EB 71</v>
      </c>
      <c r="O638" s="45" t="str">
        <f>IF(VLOOKUP(Table1[[#This Row],[Intake Batch Combo]],Sheet2!A:B,2,FALSE)="","",VLOOKUP(Table1[[#This Row],[Intake Batch Combo]],Sheet2!A:B,2,FALSE))</f>
        <v>Expert MRI Buy 71</v>
      </c>
      <c r="P638" s="116" t="e">
        <v>#N/A</v>
      </c>
      <c r="Q638" s="116" t="e">
        <v>#N/A</v>
      </c>
      <c r="R638" s="28"/>
      <c r="S638" s="28"/>
      <c r="T638" s="28"/>
      <c r="U638" s="28"/>
      <c r="V638" s="25"/>
    </row>
    <row r="639" spans="1:22">
      <c r="A639" s="4" t="s">
        <v>1314</v>
      </c>
      <c r="B639" s="43">
        <v>71</v>
      </c>
      <c r="C639" s="64" t="s">
        <v>689</v>
      </c>
      <c r="D639" s="47">
        <v>44670</v>
      </c>
      <c r="E639" s="59" t="s">
        <v>1</v>
      </c>
      <c r="F639" s="41">
        <v>300</v>
      </c>
      <c r="G639" s="41">
        <v>71.954979587975828</v>
      </c>
      <c r="H639" s="47">
        <v>45638</v>
      </c>
      <c r="I639" s="118">
        <v>92.116483304735425</v>
      </c>
      <c r="J639" s="43">
        <f>IF(M639="",IF(AND(H639&lt;&gt; "",D639&lt;&gt;""),IF(H639&gt;=D639,H639-D639,0),""),"")</f>
        <v>968</v>
      </c>
      <c r="K639" s="42">
        <f>IF(M639="",IF(I639&lt;&gt;"",I639-G639,""),"")</f>
        <v>20.161503716759597</v>
      </c>
      <c r="L639" s="44">
        <f>IF(M639="",IF(K639&lt;&gt;"",IF(G639=0,IF(I639=0,0,9.99),K639/G639),""),"")</f>
        <v>0.28019608694501974</v>
      </c>
      <c r="M639" s="45"/>
      <c r="N639" s="46" t="str">
        <f>TRIM(CONCATENATE(Table1[[#This Row],[Intake]]," ",Table1[[#This Row],[Batch Number]]))</f>
        <v>S-1/EB 71</v>
      </c>
      <c r="O639" s="45" t="str">
        <f>IF(VLOOKUP(Table1[[#This Row],[Intake Batch Combo]],Sheet2!A:B,2,FALSE)="","",VLOOKUP(Table1[[#This Row],[Intake Batch Combo]],Sheet2!A:B,2,FALSE))</f>
        <v>Expert MRI Buy 71</v>
      </c>
      <c r="P639" s="116" t="e">
        <v>#N/A</v>
      </c>
      <c r="Q639" s="116" t="e">
        <v>#N/A</v>
      </c>
      <c r="R639" s="28"/>
      <c r="S639" s="28"/>
      <c r="T639" s="28"/>
      <c r="U639" s="28"/>
      <c r="V639" s="25"/>
    </row>
    <row r="640" spans="1:22">
      <c r="A640" s="4" t="s">
        <v>1314</v>
      </c>
      <c r="B640" s="43">
        <v>71</v>
      </c>
      <c r="C640" s="64" t="s">
        <v>689</v>
      </c>
      <c r="D640" s="47">
        <v>44670</v>
      </c>
      <c r="E640" s="59" t="s">
        <v>1</v>
      </c>
      <c r="F640" s="41">
        <v>300</v>
      </c>
      <c r="G640" s="41">
        <v>71.954979587975828</v>
      </c>
      <c r="H640" s="47">
        <v>45638</v>
      </c>
      <c r="I640" s="118">
        <v>92.116483304735425</v>
      </c>
      <c r="J640" s="43">
        <f>IF(M640="",IF(AND(H640&lt;&gt; "",D640&lt;&gt;""),IF(H640&gt;=D640,H640-D640,0),""),"")</f>
        <v>968</v>
      </c>
      <c r="K640" s="42">
        <f>IF(M640="",IF(I640&lt;&gt;"",I640-G640,""),"")</f>
        <v>20.161503716759597</v>
      </c>
      <c r="L640" s="44">
        <f>IF(M640="",IF(K640&lt;&gt;"",IF(G640=0,IF(I640=0,0,9.99),K640/G640),""),"")</f>
        <v>0.28019608694501974</v>
      </c>
      <c r="M640" s="45"/>
      <c r="N640" s="46" t="str">
        <f>TRIM(CONCATENATE(Table1[[#This Row],[Intake]]," ",Table1[[#This Row],[Batch Number]]))</f>
        <v>S-1/EB 71</v>
      </c>
      <c r="O640" s="45" t="str">
        <f>IF(VLOOKUP(Table1[[#This Row],[Intake Batch Combo]],Sheet2!A:B,2,FALSE)="","",VLOOKUP(Table1[[#This Row],[Intake Batch Combo]],Sheet2!A:B,2,FALSE))</f>
        <v>Expert MRI Buy 71</v>
      </c>
      <c r="P640" s="116" t="e">
        <v>#N/A</v>
      </c>
      <c r="Q640" s="116" t="e">
        <v>#N/A</v>
      </c>
      <c r="R640" s="28"/>
      <c r="S640" s="28"/>
      <c r="T640" s="28"/>
      <c r="U640" s="28"/>
      <c r="V640" s="25"/>
    </row>
    <row r="641" spans="1:22">
      <c r="A641" s="4" t="s">
        <v>1314</v>
      </c>
      <c r="B641" s="43">
        <v>71</v>
      </c>
      <c r="C641" s="64" t="s">
        <v>717</v>
      </c>
      <c r="D641" s="47">
        <v>44670</v>
      </c>
      <c r="E641" s="59" t="s">
        <v>0</v>
      </c>
      <c r="F641" s="41">
        <v>300</v>
      </c>
      <c r="G641" s="41">
        <v>71.954979587975828</v>
      </c>
      <c r="H641" s="47">
        <v>45638</v>
      </c>
      <c r="I641" s="118">
        <v>92.116483304735425</v>
      </c>
      <c r="J641" s="43">
        <f>IF(M641="",IF(AND(H641&lt;&gt; "",D641&lt;&gt;""),IF(H641&gt;=D641,H641-D641,0),""),"")</f>
        <v>968</v>
      </c>
      <c r="K641" s="42">
        <f>IF(M641="",IF(I641&lt;&gt;"",I641-G641,""),"")</f>
        <v>20.161503716759597</v>
      </c>
      <c r="L641" s="44">
        <f>IF(M641="",IF(K641&lt;&gt;"",IF(G641=0,IF(I641=0,0,9.99),K641/G641),""),"")</f>
        <v>0.28019608694501974</v>
      </c>
      <c r="M641" s="45"/>
      <c r="N641" s="46" t="str">
        <f>TRIM(CONCATENATE(Table1[[#This Row],[Intake]]," ",Table1[[#This Row],[Batch Number]]))</f>
        <v>S-1/EB 71</v>
      </c>
      <c r="O641" s="45" t="str">
        <f>IF(VLOOKUP(Table1[[#This Row],[Intake Batch Combo]],Sheet2!A:B,2,FALSE)="","",VLOOKUP(Table1[[#This Row],[Intake Batch Combo]],Sheet2!A:B,2,FALSE))</f>
        <v>Expert MRI Buy 71</v>
      </c>
      <c r="P641" s="116" t="e">
        <v>#N/A</v>
      </c>
      <c r="Q641" s="116" t="e">
        <v>#N/A</v>
      </c>
      <c r="R641" s="28"/>
      <c r="S641" s="28"/>
      <c r="T641" s="28"/>
      <c r="U641" s="28"/>
      <c r="V641" s="25"/>
    </row>
    <row r="642" spans="1:22">
      <c r="A642" s="4" t="s">
        <v>1314</v>
      </c>
      <c r="B642" s="43">
        <v>71</v>
      </c>
      <c r="C642" s="64" t="s">
        <v>719</v>
      </c>
      <c r="D642" s="47">
        <v>44670</v>
      </c>
      <c r="E642" s="59" t="s">
        <v>1</v>
      </c>
      <c r="F642" s="41">
        <v>300</v>
      </c>
      <c r="G642" s="41">
        <v>71.954979587975828</v>
      </c>
      <c r="H642" s="47">
        <v>45638</v>
      </c>
      <c r="I642" s="118">
        <v>92.116483304735425</v>
      </c>
      <c r="J642" s="43">
        <f>IF(M642="",IF(AND(H642&lt;&gt; "",D642&lt;&gt;""),IF(H642&gt;=D642,H642-D642,0),""),"")</f>
        <v>968</v>
      </c>
      <c r="K642" s="42">
        <f>IF(M642="",IF(I642&lt;&gt;"",I642-G642,""),"")</f>
        <v>20.161503716759597</v>
      </c>
      <c r="L642" s="44">
        <f>IF(M642="",IF(K642&lt;&gt;"",IF(G642=0,IF(I642=0,0,9.99),K642/G642),""),"")</f>
        <v>0.28019608694501974</v>
      </c>
      <c r="M642" s="45"/>
      <c r="N642" s="46" t="str">
        <f>TRIM(CONCATENATE(Table1[[#This Row],[Intake]]," ",Table1[[#This Row],[Batch Number]]))</f>
        <v>S-1/EB 71</v>
      </c>
      <c r="O642" s="45" t="str">
        <f>IF(VLOOKUP(Table1[[#This Row],[Intake Batch Combo]],Sheet2!A:B,2,FALSE)="","",VLOOKUP(Table1[[#This Row],[Intake Batch Combo]],Sheet2!A:B,2,FALSE))</f>
        <v>Expert MRI Buy 71</v>
      </c>
      <c r="P642" s="116" t="e">
        <v>#N/A</v>
      </c>
      <c r="Q642" s="116" t="e">
        <v>#N/A</v>
      </c>
      <c r="R642" s="28"/>
      <c r="S642" s="28"/>
      <c r="T642" s="28"/>
      <c r="U642" s="28"/>
      <c r="V642" s="25"/>
    </row>
    <row r="643" spans="1:22">
      <c r="A643" s="4" t="s">
        <v>1314</v>
      </c>
      <c r="B643" s="43">
        <v>71</v>
      </c>
      <c r="C643" s="64" t="s">
        <v>719</v>
      </c>
      <c r="D643" s="47">
        <v>44670</v>
      </c>
      <c r="E643" s="59" t="s">
        <v>1</v>
      </c>
      <c r="F643" s="41">
        <v>300</v>
      </c>
      <c r="G643" s="41">
        <v>71.954979587975828</v>
      </c>
      <c r="H643" s="47">
        <v>45638</v>
      </c>
      <c r="I643" s="118">
        <v>92.116483304735425</v>
      </c>
      <c r="J643" s="43">
        <f>IF(M643="",IF(AND(H643&lt;&gt; "",D643&lt;&gt;""),IF(H643&gt;=D643,H643-D643,0),""),"")</f>
        <v>968</v>
      </c>
      <c r="K643" s="42">
        <f>IF(M643="",IF(I643&lt;&gt;"",I643-G643,""),"")</f>
        <v>20.161503716759597</v>
      </c>
      <c r="L643" s="44">
        <f>IF(M643="",IF(K643&lt;&gt;"",IF(G643=0,IF(I643=0,0,9.99),K643/G643),""),"")</f>
        <v>0.28019608694501974</v>
      </c>
      <c r="M643" s="45"/>
      <c r="N643" s="46" t="str">
        <f>TRIM(CONCATENATE(Table1[[#This Row],[Intake]]," ",Table1[[#This Row],[Batch Number]]))</f>
        <v>S-1/EB 71</v>
      </c>
      <c r="O643" s="45" t="str">
        <f>IF(VLOOKUP(Table1[[#This Row],[Intake Batch Combo]],Sheet2!A:B,2,FALSE)="","",VLOOKUP(Table1[[#This Row],[Intake Batch Combo]],Sheet2!A:B,2,FALSE))</f>
        <v>Expert MRI Buy 71</v>
      </c>
      <c r="P643" s="116" t="e">
        <v>#N/A</v>
      </c>
      <c r="Q643" s="116" t="e">
        <v>#N/A</v>
      </c>
      <c r="R643" s="28"/>
      <c r="S643" s="28"/>
      <c r="T643" s="28"/>
      <c r="U643" s="28"/>
      <c r="V643" s="25"/>
    </row>
    <row r="644" spans="1:22">
      <c r="A644" s="4" t="s">
        <v>1314</v>
      </c>
      <c r="B644" s="43">
        <v>71</v>
      </c>
      <c r="C644" s="64" t="s">
        <v>762</v>
      </c>
      <c r="D644" s="47">
        <v>44670</v>
      </c>
      <c r="E644" s="59" t="s">
        <v>1</v>
      </c>
      <c r="F644" s="41">
        <v>300</v>
      </c>
      <c r="G644" s="41">
        <v>71.954979587975828</v>
      </c>
      <c r="H644" s="47">
        <v>45638</v>
      </c>
      <c r="I644" s="118">
        <v>92.116483304735425</v>
      </c>
      <c r="J644" s="43">
        <f>IF(M644="",IF(AND(H644&lt;&gt; "",D644&lt;&gt;""),IF(H644&gt;=D644,H644-D644,0),""),"")</f>
        <v>968</v>
      </c>
      <c r="K644" s="42">
        <f>IF(M644="",IF(I644&lt;&gt;"",I644-G644,""),"")</f>
        <v>20.161503716759597</v>
      </c>
      <c r="L644" s="44">
        <f>IF(M644="",IF(K644&lt;&gt;"",IF(G644=0,IF(I644=0,0,9.99),K644/G644),""),"")</f>
        <v>0.28019608694501974</v>
      </c>
      <c r="M644" s="45"/>
      <c r="N644" s="46" t="str">
        <f>TRIM(CONCATENATE(Table1[[#This Row],[Intake]]," ",Table1[[#This Row],[Batch Number]]))</f>
        <v>S-1/EB 71</v>
      </c>
      <c r="O644" s="45" t="str">
        <f>IF(VLOOKUP(Table1[[#This Row],[Intake Batch Combo]],Sheet2!A:B,2,FALSE)="","",VLOOKUP(Table1[[#This Row],[Intake Batch Combo]],Sheet2!A:B,2,FALSE))</f>
        <v>Expert MRI Buy 71</v>
      </c>
      <c r="P644" s="116" t="e">
        <v>#N/A</v>
      </c>
      <c r="Q644" s="116" t="e">
        <v>#N/A</v>
      </c>
      <c r="R644" s="28"/>
      <c r="S644" s="28"/>
      <c r="T644" s="28"/>
      <c r="U644" s="28"/>
      <c r="V644" s="25"/>
    </row>
    <row r="645" spans="1:22">
      <c r="A645" s="4" t="s">
        <v>1314</v>
      </c>
      <c r="B645" s="43">
        <v>71</v>
      </c>
      <c r="C645" s="64" t="s">
        <v>762</v>
      </c>
      <c r="D645" s="47">
        <v>44670</v>
      </c>
      <c r="E645" s="59" t="s">
        <v>1</v>
      </c>
      <c r="F645" s="41">
        <v>300</v>
      </c>
      <c r="G645" s="41">
        <v>71.954979587975828</v>
      </c>
      <c r="H645" s="47">
        <v>45638</v>
      </c>
      <c r="I645" s="118">
        <v>92.116483304735425</v>
      </c>
      <c r="J645" s="43">
        <f>IF(M645="",IF(AND(H645&lt;&gt; "",D645&lt;&gt;""),IF(H645&gt;=D645,H645-D645,0),""),"")</f>
        <v>968</v>
      </c>
      <c r="K645" s="42">
        <f>IF(M645="",IF(I645&lt;&gt;"",I645-G645,""),"")</f>
        <v>20.161503716759597</v>
      </c>
      <c r="L645" s="44">
        <f>IF(M645="",IF(K645&lt;&gt;"",IF(G645=0,IF(I645=0,0,9.99),K645/G645),""),"")</f>
        <v>0.28019608694501974</v>
      </c>
      <c r="M645" s="45"/>
      <c r="N645" s="46" t="str">
        <f>TRIM(CONCATENATE(Table1[[#This Row],[Intake]]," ",Table1[[#This Row],[Batch Number]]))</f>
        <v>S-1/EB 71</v>
      </c>
      <c r="O645" s="45" t="str">
        <f>IF(VLOOKUP(Table1[[#This Row],[Intake Batch Combo]],Sheet2!A:B,2,FALSE)="","",VLOOKUP(Table1[[#This Row],[Intake Batch Combo]],Sheet2!A:B,2,FALSE))</f>
        <v>Expert MRI Buy 71</v>
      </c>
      <c r="P645" s="116" t="e">
        <v>#N/A</v>
      </c>
      <c r="Q645" s="116" t="e">
        <v>#N/A</v>
      </c>
      <c r="R645" s="28"/>
      <c r="S645" s="28"/>
      <c r="T645" s="28"/>
      <c r="U645" s="28"/>
      <c r="V645" s="25"/>
    </row>
    <row r="646" spans="1:22">
      <c r="A646" s="4" t="s">
        <v>1314</v>
      </c>
      <c r="B646" s="43">
        <v>71</v>
      </c>
      <c r="C646" s="64" t="s">
        <v>796</v>
      </c>
      <c r="D646" s="47">
        <v>44670</v>
      </c>
      <c r="E646" s="59" t="s">
        <v>1</v>
      </c>
      <c r="F646" s="41">
        <v>300</v>
      </c>
      <c r="G646" s="41">
        <v>71.954979587975828</v>
      </c>
      <c r="H646" s="47">
        <v>45638</v>
      </c>
      <c r="I646" s="118">
        <v>92.116483304735425</v>
      </c>
      <c r="J646" s="43">
        <f>IF(M646="",IF(AND(H646&lt;&gt; "",D646&lt;&gt;""),IF(H646&gt;=D646,H646-D646,0),""),"")</f>
        <v>968</v>
      </c>
      <c r="K646" s="42">
        <f>IF(M646="",IF(I646&lt;&gt;"",I646-G646,""),"")</f>
        <v>20.161503716759597</v>
      </c>
      <c r="L646" s="44">
        <f>IF(M646="",IF(K646&lt;&gt;"",IF(G646=0,IF(I646=0,0,9.99),K646/G646),""),"")</f>
        <v>0.28019608694501974</v>
      </c>
      <c r="M646" s="45"/>
      <c r="N646" s="46" t="str">
        <f>TRIM(CONCATENATE(Table1[[#This Row],[Intake]]," ",Table1[[#This Row],[Batch Number]]))</f>
        <v>S-1/EB 71</v>
      </c>
      <c r="O646" s="45" t="str">
        <f>IF(VLOOKUP(Table1[[#This Row],[Intake Batch Combo]],Sheet2!A:B,2,FALSE)="","",VLOOKUP(Table1[[#This Row],[Intake Batch Combo]],Sheet2!A:B,2,FALSE))</f>
        <v>Expert MRI Buy 71</v>
      </c>
      <c r="P646" s="116" t="e">
        <v>#N/A</v>
      </c>
      <c r="Q646" s="116" t="e">
        <v>#N/A</v>
      </c>
      <c r="R646" s="28"/>
      <c r="S646" s="28"/>
      <c r="T646" s="28"/>
      <c r="U646" s="28"/>
      <c r="V646" s="25"/>
    </row>
    <row r="647" spans="1:22">
      <c r="A647" s="4" t="s">
        <v>1314</v>
      </c>
      <c r="B647" s="43">
        <v>71</v>
      </c>
      <c r="C647" s="64" t="s">
        <v>796</v>
      </c>
      <c r="D647" s="47">
        <v>44670</v>
      </c>
      <c r="E647" s="59" t="s">
        <v>1</v>
      </c>
      <c r="F647" s="41">
        <v>300</v>
      </c>
      <c r="G647" s="41">
        <v>71.954979587975828</v>
      </c>
      <c r="H647" s="47">
        <v>45638</v>
      </c>
      <c r="I647" s="118">
        <v>92.116483304735425</v>
      </c>
      <c r="J647" s="43">
        <f>IF(M647="",IF(AND(H647&lt;&gt; "",D647&lt;&gt;""),IF(H647&gt;=D647,H647-D647,0),""),"")</f>
        <v>968</v>
      </c>
      <c r="K647" s="42">
        <f>IF(M647="",IF(I647&lt;&gt;"",I647-G647,""),"")</f>
        <v>20.161503716759597</v>
      </c>
      <c r="L647" s="44">
        <f>IF(M647="",IF(K647&lt;&gt;"",IF(G647=0,IF(I647=0,0,9.99),K647/G647),""),"")</f>
        <v>0.28019608694501974</v>
      </c>
      <c r="M647" s="45"/>
      <c r="N647" s="46" t="str">
        <f>TRIM(CONCATENATE(Table1[[#This Row],[Intake]]," ",Table1[[#This Row],[Batch Number]]))</f>
        <v>S-1/EB 71</v>
      </c>
      <c r="O647" s="45" t="str">
        <f>IF(VLOOKUP(Table1[[#This Row],[Intake Batch Combo]],Sheet2!A:B,2,FALSE)="","",VLOOKUP(Table1[[#This Row],[Intake Batch Combo]],Sheet2!A:B,2,FALSE))</f>
        <v>Expert MRI Buy 71</v>
      </c>
      <c r="P647" s="116" t="e">
        <v>#N/A</v>
      </c>
      <c r="Q647" s="116" t="e">
        <v>#N/A</v>
      </c>
      <c r="R647" s="28"/>
      <c r="S647" s="28"/>
      <c r="T647" s="28"/>
      <c r="U647" s="28"/>
      <c r="V647" s="25"/>
    </row>
    <row r="648" spans="1:22">
      <c r="A648" s="4" t="s">
        <v>1314</v>
      </c>
      <c r="B648" s="43">
        <v>71</v>
      </c>
      <c r="C648" s="64" t="s">
        <v>796</v>
      </c>
      <c r="D648" s="47">
        <v>44670</v>
      </c>
      <c r="E648" s="59" t="s">
        <v>1</v>
      </c>
      <c r="F648" s="41">
        <v>300</v>
      </c>
      <c r="G648" s="41">
        <v>71.954979587975828</v>
      </c>
      <c r="H648" s="47">
        <v>45638</v>
      </c>
      <c r="I648" s="118">
        <v>92.116483304735425</v>
      </c>
      <c r="J648" s="43">
        <f>IF(M648="",IF(AND(H648&lt;&gt; "",D648&lt;&gt;""),IF(H648&gt;=D648,H648-D648,0),""),"")</f>
        <v>968</v>
      </c>
      <c r="K648" s="42">
        <f>IF(M648="",IF(I648&lt;&gt;"",I648-G648,""),"")</f>
        <v>20.161503716759597</v>
      </c>
      <c r="L648" s="44">
        <f>IF(M648="",IF(K648&lt;&gt;"",IF(G648=0,IF(I648=0,0,9.99),K648/G648),""),"")</f>
        <v>0.28019608694501974</v>
      </c>
      <c r="M648" s="45"/>
      <c r="N648" s="46" t="str">
        <f>TRIM(CONCATENATE(Table1[[#This Row],[Intake]]," ",Table1[[#This Row],[Batch Number]]))</f>
        <v>S-1/EB 71</v>
      </c>
      <c r="O648" s="45" t="str">
        <f>IF(VLOOKUP(Table1[[#This Row],[Intake Batch Combo]],Sheet2!A:B,2,FALSE)="","",VLOOKUP(Table1[[#This Row],[Intake Batch Combo]],Sheet2!A:B,2,FALSE))</f>
        <v>Expert MRI Buy 71</v>
      </c>
      <c r="P648" s="116" t="e">
        <v>#N/A</v>
      </c>
      <c r="Q648" s="116" t="e">
        <v>#N/A</v>
      </c>
      <c r="R648" s="28"/>
      <c r="S648" s="28"/>
      <c r="T648" s="28"/>
      <c r="U648" s="28"/>
      <c r="V648" s="25"/>
    </row>
    <row r="649" spans="1:22">
      <c r="A649" s="4" t="s">
        <v>1314</v>
      </c>
      <c r="B649" s="43">
        <v>71</v>
      </c>
      <c r="C649" s="64" t="s">
        <v>796</v>
      </c>
      <c r="D649" s="47">
        <v>44670</v>
      </c>
      <c r="E649" s="59" t="s">
        <v>1</v>
      </c>
      <c r="F649" s="41">
        <v>300</v>
      </c>
      <c r="G649" s="41">
        <v>71.954979587975828</v>
      </c>
      <c r="H649" s="47">
        <v>45638</v>
      </c>
      <c r="I649" s="118">
        <v>92.116483304735425</v>
      </c>
      <c r="J649" s="43">
        <f>IF(M649="",IF(AND(H649&lt;&gt; "",D649&lt;&gt;""),IF(H649&gt;=D649,H649-D649,0),""),"")</f>
        <v>968</v>
      </c>
      <c r="K649" s="42">
        <f>IF(M649="",IF(I649&lt;&gt;"",I649-G649,""),"")</f>
        <v>20.161503716759597</v>
      </c>
      <c r="L649" s="44">
        <f>IF(M649="",IF(K649&lt;&gt;"",IF(G649=0,IF(I649=0,0,9.99),K649/G649),""),"")</f>
        <v>0.28019608694501974</v>
      </c>
      <c r="M649" s="45"/>
      <c r="N649" s="46" t="str">
        <f>TRIM(CONCATENATE(Table1[[#This Row],[Intake]]," ",Table1[[#This Row],[Batch Number]]))</f>
        <v>S-1/EB 71</v>
      </c>
      <c r="O649" s="45" t="str">
        <f>IF(VLOOKUP(Table1[[#This Row],[Intake Batch Combo]],Sheet2!A:B,2,FALSE)="","",VLOOKUP(Table1[[#This Row],[Intake Batch Combo]],Sheet2!A:B,2,FALSE))</f>
        <v>Expert MRI Buy 71</v>
      </c>
      <c r="P649" s="116" t="e">
        <v>#N/A</v>
      </c>
      <c r="Q649" s="116" t="e">
        <v>#N/A</v>
      </c>
      <c r="R649" s="28"/>
      <c r="S649" s="28"/>
      <c r="T649" s="28"/>
      <c r="U649" s="28"/>
      <c r="V649" s="25"/>
    </row>
    <row r="650" spans="1:22">
      <c r="A650" s="4" t="s">
        <v>1314</v>
      </c>
      <c r="B650" s="43">
        <v>71</v>
      </c>
      <c r="C650" s="64" t="s">
        <v>803</v>
      </c>
      <c r="D650" s="47">
        <v>44670</v>
      </c>
      <c r="E650" s="59" t="s">
        <v>1</v>
      </c>
      <c r="F650" s="41">
        <v>300</v>
      </c>
      <c r="G650" s="41">
        <v>71.954979587975828</v>
      </c>
      <c r="H650" s="47">
        <v>45638</v>
      </c>
      <c r="I650" s="118">
        <v>92.116483304735425</v>
      </c>
      <c r="J650" s="43">
        <f>IF(M650="",IF(AND(H650&lt;&gt; "",D650&lt;&gt;""),IF(H650&gt;=D650,H650-D650,0),""),"")</f>
        <v>968</v>
      </c>
      <c r="K650" s="42">
        <f>IF(M650="",IF(I650&lt;&gt;"",I650-G650,""),"")</f>
        <v>20.161503716759597</v>
      </c>
      <c r="L650" s="44">
        <f>IF(M650="",IF(K650&lt;&gt;"",IF(G650=0,IF(I650=0,0,9.99),K650/G650),""),"")</f>
        <v>0.28019608694501974</v>
      </c>
      <c r="M650" s="45"/>
      <c r="N650" s="46" t="str">
        <f>TRIM(CONCATENATE(Table1[[#This Row],[Intake]]," ",Table1[[#This Row],[Batch Number]]))</f>
        <v>S-1/EB 71</v>
      </c>
      <c r="O650" s="45" t="str">
        <f>IF(VLOOKUP(Table1[[#This Row],[Intake Batch Combo]],Sheet2!A:B,2,FALSE)="","",VLOOKUP(Table1[[#This Row],[Intake Batch Combo]],Sheet2!A:B,2,FALSE))</f>
        <v>Expert MRI Buy 71</v>
      </c>
      <c r="P650" s="116" t="e">
        <v>#N/A</v>
      </c>
      <c r="Q650" s="116" t="e">
        <v>#N/A</v>
      </c>
      <c r="R650" s="28"/>
      <c r="S650" s="28"/>
      <c r="T650" s="28"/>
      <c r="U650" s="28"/>
      <c r="V650" s="25"/>
    </row>
    <row r="651" spans="1:22">
      <c r="A651" s="4" t="s">
        <v>1314</v>
      </c>
      <c r="B651" s="43">
        <v>71</v>
      </c>
      <c r="C651" s="64" t="s">
        <v>803</v>
      </c>
      <c r="D651" s="47">
        <v>44670</v>
      </c>
      <c r="E651" s="59" t="s">
        <v>1</v>
      </c>
      <c r="F651" s="41">
        <v>300</v>
      </c>
      <c r="G651" s="41">
        <v>71.954979587975828</v>
      </c>
      <c r="H651" s="47">
        <v>45638</v>
      </c>
      <c r="I651" s="118">
        <v>92.116483304735425</v>
      </c>
      <c r="J651" s="43">
        <f>IF(M651="",IF(AND(H651&lt;&gt; "",D651&lt;&gt;""),IF(H651&gt;=D651,H651-D651,0),""),"")</f>
        <v>968</v>
      </c>
      <c r="K651" s="42">
        <f>IF(M651="",IF(I651&lt;&gt;"",I651-G651,""),"")</f>
        <v>20.161503716759597</v>
      </c>
      <c r="L651" s="44">
        <f>IF(M651="",IF(K651&lt;&gt;"",IF(G651=0,IF(I651=0,0,9.99),K651/G651),""),"")</f>
        <v>0.28019608694501974</v>
      </c>
      <c r="M651" s="45"/>
      <c r="N651" s="46" t="str">
        <f>TRIM(CONCATENATE(Table1[[#This Row],[Intake]]," ",Table1[[#This Row],[Batch Number]]))</f>
        <v>S-1/EB 71</v>
      </c>
      <c r="O651" s="45" t="str">
        <f>IF(VLOOKUP(Table1[[#This Row],[Intake Batch Combo]],Sheet2!A:B,2,FALSE)="","",VLOOKUP(Table1[[#This Row],[Intake Batch Combo]],Sheet2!A:B,2,FALSE))</f>
        <v>Expert MRI Buy 71</v>
      </c>
      <c r="P651" s="116" t="e">
        <v>#N/A</v>
      </c>
      <c r="Q651" s="116" t="e">
        <v>#N/A</v>
      </c>
      <c r="R651" s="28"/>
      <c r="S651" s="28"/>
      <c r="T651" s="28"/>
      <c r="U651" s="28"/>
      <c r="V651" s="25"/>
    </row>
    <row r="652" spans="1:22">
      <c r="A652" s="4" t="s">
        <v>1314</v>
      </c>
      <c r="B652" s="43">
        <v>71</v>
      </c>
      <c r="C652" s="64" t="s">
        <v>803</v>
      </c>
      <c r="D652" s="47">
        <v>44670</v>
      </c>
      <c r="E652" s="59" t="s">
        <v>1</v>
      </c>
      <c r="F652" s="41">
        <v>300</v>
      </c>
      <c r="G652" s="41">
        <v>71.954979587975828</v>
      </c>
      <c r="H652" s="47">
        <v>45638</v>
      </c>
      <c r="I652" s="118">
        <v>92.116483304735425</v>
      </c>
      <c r="J652" s="43">
        <f>IF(M652="",IF(AND(H652&lt;&gt; "",D652&lt;&gt;""),IF(H652&gt;=D652,H652-D652,0),""),"")</f>
        <v>968</v>
      </c>
      <c r="K652" s="42">
        <f>IF(M652="",IF(I652&lt;&gt;"",I652-G652,""),"")</f>
        <v>20.161503716759597</v>
      </c>
      <c r="L652" s="44">
        <f>IF(M652="",IF(K652&lt;&gt;"",IF(G652=0,IF(I652=0,0,9.99),K652/G652),""),"")</f>
        <v>0.28019608694501974</v>
      </c>
      <c r="M652" s="45"/>
      <c r="N652" s="46" t="str">
        <f>TRIM(CONCATENATE(Table1[[#This Row],[Intake]]," ",Table1[[#This Row],[Batch Number]]))</f>
        <v>S-1/EB 71</v>
      </c>
      <c r="O652" s="45" t="str">
        <f>IF(VLOOKUP(Table1[[#This Row],[Intake Batch Combo]],Sheet2!A:B,2,FALSE)="","",VLOOKUP(Table1[[#This Row],[Intake Batch Combo]],Sheet2!A:B,2,FALSE))</f>
        <v>Expert MRI Buy 71</v>
      </c>
      <c r="P652" s="116" t="e">
        <v>#N/A</v>
      </c>
      <c r="Q652" s="116" t="e">
        <v>#N/A</v>
      </c>
      <c r="R652" s="28"/>
      <c r="S652" s="28"/>
      <c r="T652" s="28"/>
      <c r="U652" s="28"/>
      <c r="V652" s="25"/>
    </row>
    <row r="653" spans="1:22">
      <c r="A653" s="4" t="s">
        <v>1314</v>
      </c>
      <c r="B653" s="43">
        <v>71</v>
      </c>
      <c r="C653" s="64" t="s">
        <v>803</v>
      </c>
      <c r="D653" s="47">
        <v>44670</v>
      </c>
      <c r="E653" s="59" t="s">
        <v>1</v>
      </c>
      <c r="F653" s="41">
        <v>300</v>
      </c>
      <c r="G653" s="41">
        <v>71.954979587975828</v>
      </c>
      <c r="H653" s="47">
        <v>45638</v>
      </c>
      <c r="I653" s="118">
        <v>92.116483304735425</v>
      </c>
      <c r="J653" s="43">
        <f>IF(M653="",IF(AND(H653&lt;&gt; "",D653&lt;&gt;""),IF(H653&gt;=D653,H653-D653,0),""),"")</f>
        <v>968</v>
      </c>
      <c r="K653" s="42">
        <f>IF(M653="",IF(I653&lt;&gt;"",I653-G653,""),"")</f>
        <v>20.161503716759597</v>
      </c>
      <c r="L653" s="44">
        <f>IF(M653="",IF(K653&lt;&gt;"",IF(G653=0,IF(I653=0,0,9.99),K653/G653),""),"")</f>
        <v>0.28019608694501974</v>
      </c>
      <c r="M653" s="45"/>
      <c r="N653" s="46" t="str">
        <f>TRIM(CONCATENATE(Table1[[#This Row],[Intake]]," ",Table1[[#This Row],[Batch Number]]))</f>
        <v>S-1/EB 71</v>
      </c>
      <c r="O653" s="45" t="str">
        <f>IF(VLOOKUP(Table1[[#This Row],[Intake Batch Combo]],Sheet2!A:B,2,FALSE)="","",VLOOKUP(Table1[[#This Row],[Intake Batch Combo]],Sheet2!A:B,2,FALSE))</f>
        <v>Expert MRI Buy 71</v>
      </c>
      <c r="P653" s="116" t="e">
        <v>#N/A</v>
      </c>
      <c r="Q653" s="116" t="e">
        <v>#N/A</v>
      </c>
      <c r="R653" s="28"/>
      <c r="S653" s="28"/>
      <c r="T653" s="28"/>
      <c r="U653" s="28"/>
      <c r="V653" s="25"/>
    </row>
    <row r="654" spans="1:22">
      <c r="A654" s="4" t="s">
        <v>1314</v>
      </c>
      <c r="B654" s="43">
        <v>71</v>
      </c>
      <c r="C654" s="64" t="s">
        <v>804</v>
      </c>
      <c r="D654" s="47">
        <v>44670</v>
      </c>
      <c r="E654" s="59" t="s">
        <v>1</v>
      </c>
      <c r="F654" s="41">
        <v>300</v>
      </c>
      <c r="G654" s="41">
        <v>71.954979587975828</v>
      </c>
      <c r="H654" s="47">
        <v>45638</v>
      </c>
      <c r="I654" s="118">
        <v>92.116483304735425</v>
      </c>
      <c r="J654" s="43">
        <f>IF(M654="",IF(AND(H654&lt;&gt; "",D654&lt;&gt;""),IF(H654&gt;=D654,H654-D654,0),""),"")</f>
        <v>968</v>
      </c>
      <c r="K654" s="42">
        <f>IF(M654="",IF(I654&lt;&gt;"",I654-G654,""),"")</f>
        <v>20.161503716759597</v>
      </c>
      <c r="L654" s="44">
        <f>IF(M654="",IF(K654&lt;&gt;"",IF(G654=0,IF(I654=0,0,9.99),K654/G654),""),"")</f>
        <v>0.28019608694501974</v>
      </c>
      <c r="M654" s="45"/>
      <c r="N654" s="46" t="str">
        <f>TRIM(CONCATENATE(Table1[[#This Row],[Intake]]," ",Table1[[#This Row],[Batch Number]]))</f>
        <v>S-1/EB 71</v>
      </c>
      <c r="O654" s="45" t="str">
        <f>IF(VLOOKUP(Table1[[#This Row],[Intake Batch Combo]],Sheet2!A:B,2,FALSE)="","",VLOOKUP(Table1[[#This Row],[Intake Batch Combo]],Sheet2!A:B,2,FALSE))</f>
        <v>Expert MRI Buy 71</v>
      </c>
      <c r="P654" s="116" t="e">
        <v>#N/A</v>
      </c>
      <c r="Q654" s="116" t="e">
        <v>#N/A</v>
      </c>
      <c r="R654" s="28"/>
      <c r="S654" s="28"/>
      <c r="T654" s="28"/>
      <c r="U654" s="28"/>
      <c r="V654" s="25"/>
    </row>
    <row r="655" spans="1:22">
      <c r="A655" s="4" t="s">
        <v>1314</v>
      </c>
      <c r="B655" s="43">
        <v>71</v>
      </c>
      <c r="C655" s="64" t="s">
        <v>804</v>
      </c>
      <c r="D655" s="47">
        <v>44670</v>
      </c>
      <c r="E655" s="59" t="s">
        <v>1</v>
      </c>
      <c r="F655" s="41">
        <v>300</v>
      </c>
      <c r="G655" s="41">
        <v>71.954979587975828</v>
      </c>
      <c r="H655" s="47">
        <v>45638</v>
      </c>
      <c r="I655" s="118">
        <v>92.116483304735425</v>
      </c>
      <c r="J655" s="43">
        <f>IF(M655="",IF(AND(H655&lt;&gt; "",D655&lt;&gt;""),IF(H655&gt;=D655,H655-D655,0),""),"")</f>
        <v>968</v>
      </c>
      <c r="K655" s="42">
        <f>IF(M655="",IF(I655&lt;&gt;"",I655-G655,""),"")</f>
        <v>20.161503716759597</v>
      </c>
      <c r="L655" s="44">
        <f>IF(M655="",IF(K655&lt;&gt;"",IF(G655=0,IF(I655=0,0,9.99),K655/G655),""),"")</f>
        <v>0.28019608694501974</v>
      </c>
      <c r="M655" s="45"/>
      <c r="N655" s="46" t="str">
        <f>TRIM(CONCATENATE(Table1[[#This Row],[Intake]]," ",Table1[[#This Row],[Batch Number]]))</f>
        <v>S-1/EB 71</v>
      </c>
      <c r="O655" s="45" t="str">
        <f>IF(VLOOKUP(Table1[[#This Row],[Intake Batch Combo]],Sheet2!A:B,2,FALSE)="","",VLOOKUP(Table1[[#This Row],[Intake Batch Combo]],Sheet2!A:B,2,FALSE))</f>
        <v>Expert MRI Buy 71</v>
      </c>
      <c r="P655" s="116" t="e">
        <v>#N/A</v>
      </c>
      <c r="Q655" s="116" t="e">
        <v>#N/A</v>
      </c>
      <c r="R655" s="28"/>
      <c r="S655" s="28"/>
      <c r="T655" s="28"/>
      <c r="U655" s="28"/>
      <c r="V655" s="25"/>
    </row>
    <row r="656" spans="1:22">
      <c r="A656" s="4" t="s">
        <v>1314</v>
      </c>
      <c r="B656" s="43">
        <v>71</v>
      </c>
      <c r="C656" s="64" t="s">
        <v>808</v>
      </c>
      <c r="D656" s="47">
        <v>44670</v>
      </c>
      <c r="E656" s="59" t="s">
        <v>1</v>
      </c>
      <c r="F656" s="41">
        <v>300</v>
      </c>
      <c r="G656" s="41">
        <v>71.954979587975828</v>
      </c>
      <c r="H656" s="47">
        <v>45638</v>
      </c>
      <c r="I656" s="118">
        <v>92.116483304735425</v>
      </c>
      <c r="J656" s="43">
        <f>IF(M656="",IF(AND(H656&lt;&gt; "",D656&lt;&gt;""),IF(H656&gt;=D656,H656-D656,0),""),"")</f>
        <v>968</v>
      </c>
      <c r="K656" s="42">
        <f>IF(M656="",IF(I656&lt;&gt;"",I656-G656,""),"")</f>
        <v>20.161503716759597</v>
      </c>
      <c r="L656" s="44">
        <f>IF(M656="",IF(K656&lt;&gt;"",IF(G656=0,IF(I656=0,0,9.99),K656/G656),""),"")</f>
        <v>0.28019608694501974</v>
      </c>
      <c r="M656" s="45"/>
      <c r="N656" s="46" t="str">
        <f>TRIM(CONCATENATE(Table1[[#This Row],[Intake]]," ",Table1[[#This Row],[Batch Number]]))</f>
        <v>S-1/EB 71</v>
      </c>
      <c r="O656" s="45" t="str">
        <f>IF(VLOOKUP(Table1[[#This Row],[Intake Batch Combo]],Sheet2!A:B,2,FALSE)="","",VLOOKUP(Table1[[#This Row],[Intake Batch Combo]],Sheet2!A:B,2,FALSE))</f>
        <v>Expert MRI Buy 71</v>
      </c>
      <c r="P656" s="116" t="e">
        <v>#N/A</v>
      </c>
      <c r="Q656" s="116" t="e">
        <v>#N/A</v>
      </c>
      <c r="R656" s="28"/>
      <c r="S656" s="28"/>
      <c r="T656" s="28"/>
      <c r="U656" s="28"/>
      <c r="V656" s="25"/>
    </row>
    <row r="657" spans="1:22">
      <c r="A657" s="4" t="s">
        <v>1314</v>
      </c>
      <c r="B657" s="43">
        <v>71</v>
      </c>
      <c r="C657" s="64" t="s">
        <v>808</v>
      </c>
      <c r="D657" s="47">
        <v>44670</v>
      </c>
      <c r="E657" s="59" t="s">
        <v>1</v>
      </c>
      <c r="F657" s="41">
        <v>300</v>
      </c>
      <c r="G657" s="41">
        <v>71.954979587975828</v>
      </c>
      <c r="H657" s="47">
        <v>45638</v>
      </c>
      <c r="I657" s="118">
        <v>92.116483304735425</v>
      </c>
      <c r="J657" s="43">
        <f>IF(M657="",IF(AND(H657&lt;&gt; "",D657&lt;&gt;""),IF(H657&gt;=D657,H657-D657,0),""),"")</f>
        <v>968</v>
      </c>
      <c r="K657" s="42">
        <f>IF(M657="",IF(I657&lt;&gt;"",I657-G657,""),"")</f>
        <v>20.161503716759597</v>
      </c>
      <c r="L657" s="44">
        <f>IF(M657="",IF(K657&lt;&gt;"",IF(G657=0,IF(I657=0,0,9.99),K657/G657),""),"")</f>
        <v>0.28019608694501974</v>
      </c>
      <c r="M657" s="45"/>
      <c r="N657" s="46" t="str">
        <f>TRIM(CONCATENATE(Table1[[#This Row],[Intake]]," ",Table1[[#This Row],[Batch Number]]))</f>
        <v>S-1/EB 71</v>
      </c>
      <c r="O657" s="45" t="str">
        <f>IF(VLOOKUP(Table1[[#This Row],[Intake Batch Combo]],Sheet2!A:B,2,FALSE)="","",VLOOKUP(Table1[[#This Row],[Intake Batch Combo]],Sheet2!A:B,2,FALSE))</f>
        <v>Expert MRI Buy 71</v>
      </c>
      <c r="P657" s="116" t="e">
        <v>#N/A</v>
      </c>
      <c r="Q657" s="116" t="e">
        <v>#N/A</v>
      </c>
      <c r="R657" s="28"/>
      <c r="S657" s="28"/>
      <c r="T657" s="28"/>
      <c r="U657" s="28"/>
      <c r="V657" s="25"/>
    </row>
    <row r="658" spans="1:22">
      <c r="A658" s="4" t="s">
        <v>1314</v>
      </c>
      <c r="B658" s="43">
        <v>71</v>
      </c>
      <c r="C658" s="64" t="s">
        <v>816</v>
      </c>
      <c r="D658" s="47">
        <v>44670</v>
      </c>
      <c r="E658" s="59" t="s">
        <v>1</v>
      </c>
      <c r="F658" s="41">
        <v>300</v>
      </c>
      <c r="G658" s="41">
        <v>71.954979587975828</v>
      </c>
      <c r="H658" s="47">
        <v>45638</v>
      </c>
      <c r="I658" s="118">
        <v>92.116483304735425</v>
      </c>
      <c r="J658" s="43">
        <f>IF(M658="",IF(AND(H658&lt;&gt; "",D658&lt;&gt;""),IF(H658&gt;=D658,H658-D658,0),""),"")</f>
        <v>968</v>
      </c>
      <c r="K658" s="42">
        <f>IF(M658="",IF(I658&lt;&gt;"",I658-G658,""),"")</f>
        <v>20.161503716759597</v>
      </c>
      <c r="L658" s="44">
        <f>IF(M658="",IF(K658&lt;&gt;"",IF(G658=0,IF(I658=0,0,9.99),K658/G658),""),"")</f>
        <v>0.28019608694501974</v>
      </c>
      <c r="M658" s="45"/>
      <c r="N658" s="46" t="str">
        <f>TRIM(CONCATENATE(Table1[[#This Row],[Intake]]," ",Table1[[#This Row],[Batch Number]]))</f>
        <v>S-1/EB 71</v>
      </c>
      <c r="O658" s="45" t="str">
        <f>IF(VLOOKUP(Table1[[#This Row],[Intake Batch Combo]],Sheet2!A:B,2,FALSE)="","",VLOOKUP(Table1[[#This Row],[Intake Batch Combo]],Sheet2!A:B,2,FALSE))</f>
        <v>Expert MRI Buy 71</v>
      </c>
      <c r="P658" s="116" t="e">
        <v>#N/A</v>
      </c>
      <c r="Q658" s="116" t="e">
        <v>#N/A</v>
      </c>
      <c r="R658" s="28"/>
      <c r="S658" s="28"/>
      <c r="T658" s="28"/>
      <c r="U658" s="28"/>
      <c r="V658" s="25"/>
    </row>
    <row r="659" spans="1:22">
      <c r="A659" s="4" t="s">
        <v>1314</v>
      </c>
      <c r="B659" s="43">
        <v>71</v>
      </c>
      <c r="C659" s="64" t="s">
        <v>816</v>
      </c>
      <c r="D659" s="47">
        <v>44670</v>
      </c>
      <c r="E659" s="59" t="s">
        <v>1</v>
      </c>
      <c r="F659" s="41">
        <v>300</v>
      </c>
      <c r="G659" s="41">
        <v>71.954979587975828</v>
      </c>
      <c r="H659" s="47">
        <v>45638</v>
      </c>
      <c r="I659" s="118">
        <v>92.116483304735425</v>
      </c>
      <c r="J659" s="43">
        <f>IF(M659="",IF(AND(H659&lt;&gt; "",D659&lt;&gt;""),IF(H659&gt;=D659,H659-D659,0),""),"")</f>
        <v>968</v>
      </c>
      <c r="K659" s="42">
        <f>IF(M659="",IF(I659&lt;&gt;"",I659-G659,""),"")</f>
        <v>20.161503716759597</v>
      </c>
      <c r="L659" s="44">
        <f>IF(M659="",IF(K659&lt;&gt;"",IF(G659=0,IF(I659=0,0,9.99),K659/G659),""),"")</f>
        <v>0.28019608694501974</v>
      </c>
      <c r="M659" s="45"/>
      <c r="N659" s="46" t="str">
        <f>TRIM(CONCATENATE(Table1[[#This Row],[Intake]]," ",Table1[[#This Row],[Batch Number]]))</f>
        <v>S-1/EB 71</v>
      </c>
      <c r="O659" s="45" t="str">
        <f>IF(VLOOKUP(Table1[[#This Row],[Intake Batch Combo]],Sheet2!A:B,2,FALSE)="","",VLOOKUP(Table1[[#This Row],[Intake Batch Combo]],Sheet2!A:B,2,FALSE))</f>
        <v>Expert MRI Buy 71</v>
      </c>
      <c r="P659" s="116" t="e">
        <v>#N/A</v>
      </c>
      <c r="Q659" s="116" t="e">
        <v>#N/A</v>
      </c>
      <c r="R659" s="28"/>
      <c r="S659" s="28"/>
      <c r="T659" s="28"/>
      <c r="U659" s="28"/>
      <c r="V659" s="25"/>
    </row>
    <row r="660" spans="1:22">
      <c r="A660" s="4" t="s">
        <v>1314</v>
      </c>
      <c r="B660" s="43">
        <v>71</v>
      </c>
      <c r="C660" s="64" t="s">
        <v>817</v>
      </c>
      <c r="D660" s="47">
        <v>44670</v>
      </c>
      <c r="E660" s="59" t="s">
        <v>1</v>
      </c>
      <c r="F660" s="41">
        <v>300</v>
      </c>
      <c r="G660" s="41">
        <v>71.954979587975828</v>
      </c>
      <c r="H660" s="47">
        <v>45638</v>
      </c>
      <c r="I660" s="118">
        <v>92.116483304735425</v>
      </c>
      <c r="J660" s="43">
        <f>IF(M660="",IF(AND(H660&lt;&gt; "",D660&lt;&gt;""),IF(H660&gt;=D660,H660-D660,0),""),"")</f>
        <v>968</v>
      </c>
      <c r="K660" s="42">
        <f>IF(M660="",IF(I660&lt;&gt;"",I660-G660,""),"")</f>
        <v>20.161503716759597</v>
      </c>
      <c r="L660" s="44">
        <f>IF(M660="",IF(K660&lt;&gt;"",IF(G660=0,IF(I660=0,0,9.99),K660/G660),""),"")</f>
        <v>0.28019608694501974</v>
      </c>
      <c r="M660" s="45"/>
      <c r="N660" s="46" t="str">
        <f>TRIM(CONCATENATE(Table1[[#This Row],[Intake]]," ",Table1[[#This Row],[Batch Number]]))</f>
        <v>S-1/EB 71</v>
      </c>
      <c r="O660" s="45" t="str">
        <f>IF(VLOOKUP(Table1[[#This Row],[Intake Batch Combo]],Sheet2!A:B,2,FALSE)="","",VLOOKUP(Table1[[#This Row],[Intake Batch Combo]],Sheet2!A:B,2,FALSE))</f>
        <v>Expert MRI Buy 71</v>
      </c>
      <c r="P660" s="116" t="e">
        <v>#N/A</v>
      </c>
      <c r="Q660" s="116" t="e">
        <v>#N/A</v>
      </c>
      <c r="R660" s="28"/>
      <c r="S660" s="28"/>
      <c r="T660" s="28"/>
      <c r="U660" s="28"/>
      <c r="V660" s="25"/>
    </row>
    <row r="661" spans="1:22">
      <c r="A661" s="4" t="s">
        <v>1314</v>
      </c>
      <c r="B661" s="43">
        <v>71</v>
      </c>
      <c r="C661" s="64" t="s">
        <v>817</v>
      </c>
      <c r="D661" s="47">
        <v>44670</v>
      </c>
      <c r="E661" s="59" t="s">
        <v>1</v>
      </c>
      <c r="F661" s="41">
        <v>300</v>
      </c>
      <c r="G661" s="41">
        <v>71.954979587975828</v>
      </c>
      <c r="H661" s="47">
        <v>45638</v>
      </c>
      <c r="I661" s="118">
        <v>92.116483304735425</v>
      </c>
      <c r="J661" s="43">
        <f>IF(M661="",IF(AND(H661&lt;&gt; "",D661&lt;&gt;""),IF(H661&gt;=D661,H661-D661,0),""),"")</f>
        <v>968</v>
      </c>
      <c r="K661" s="42">
        <f>IF(M661="",IF(I661&lt;&gt;"",I661-G661,""),"")</f>
        <v>20.161503716759597</v>
      </c>
      <c r="L661" s="44">
        <f>IF(M661="",IF(K661&lt;&gt;"",IF(G661=0,IF(I661=0,0,9.99),K661/G661),""),"")</f>
        <v>0.28019608694501974</v>
      </c>
      <c r="M661" s="45"/>
      <c r="N661" s="46" t="str">
        <f>TRIM(CONCATENATE(Table1[[#This Row],[Intake]]," ",Table1[[#This Row],[Batch Number]]))</f>
        <v>S-1/EB 71</v>
      </c>
      <c r="O661" s="45" t="str">
        <f>IF(VLOOKUP(Table1[[#This Row],[Intake Batch Combo]],Sheet2!A:B,2,FALSE)="","",VLOOKUP(Table1[[#This Row],[Intake Batch Combo]],Sheet2!A:B,2,FALSE))</f>
        <v>Expert MRI Buy 71</v>
      </c>
      <c r="P661" s="116" t="e">
        <v>#N/A</v>
      </c>
      <c r="Q661" s="116" t="e">
        <v>#N/A</v>
      </c>
      <c r="R661" s="28"/>
      <c r="S661" s="28"/>
      <c r="T661" s="28"/>
      <c r="U661" s="28"/>
      <c r="V661" s="25"/>
    </row>
    <row r="662" spans="1:22">
      <c r="A662" s="4" t="s">
        <v>1314</v>
      </c>
      <c r="B662" s="43">
        <v>71</v>
      </c>
      <c r="C662" s="64" t="s">
        <v>817</v>
      </c>
      <c r="D662" s="47">
        <v>44670</v>
      </c>
      <c r="E662" s="59" t="s">
        <v>1</v>
      </c>
      <c r="F662" s="41">
        <v>300</v>
      </c>
      <c r="G662" s="41">
        <v>71.954979587975828</v>
      </c>
      <c r="H662" s="47">
        <v>45638</v>
      </c>
      <c r="I662" s="118">
        <v>92.116483304735425</v>
      </c>
      <c r="J662" s="43">
        <f>IF(M662="",IF(AND(H662&lt;&gt; "",D662&lt;&gt;""),IF(H662&gt;=D662,H662-D662,0),""),"")</f>
        <v>968</v>
      </c>
      <c r="K662" s="42">
        <f>IF(M662="",IF(I662&lt;&gt;"",I662-G662,""),"")</f>
        <v>20.161503716759597</v>
      </c>
      <c r="L662" s="44">
        <f>IF(M662="",IF(K662&lt;&gt;"",IF(G662=0,IF(I662=0,0,9.99),K662/G662),""),"")</f>
        <v>0.28019608694501974</v>
      </c>
      <c r="M662" s="45"/>
      <c r="N662" s="46" t="str">
        <f>TRIM(CONCATENATE(Table1[[#This Row],[Intake]]," ",Table1[[#This Row],[Batch Number]]))</f>
        <v>S-1/EB 71</v>
      </c>
      <c r="O662" s="45" t="str">
        <f>IF(VLOOKUP(Table1[[#This Row],[Intake Batch Combo]],Sheet2!A:B,2,FALSE)="","",VLOOKUP(Table1[[#This Row],[Intake Batch Combo]],Sheet2!A:B,2,FALSE))</f>
        <v>Expert MRI Buy 71</v>
      </c>
      <c r="P662" s="116" t="e">
        <v>#N/A</v>
      </c>
      <c r="Q662" s="116" t="e">
        <v>#N/A</v>
      </c>
      <c r="R662" s="28"/>
      <c r="S662" s="28"/>
      <c r="T662" s="28"/>
      <c r="U662" s="28"/>
      <c r="V662" s="25"/>
    </row>
    <row r="663" spans="1:22">
      <c r="A663" s="4" t="s">
        <v>1314</v>
      </c>
      <c r="B663" s="43">
        <v>71</v>
      </c>
      <c r="C663" s="64" t="s">
        <v>817</v>
      </c>
      <c r="D663" s="47">
        <v>44670</v>
      </c>
      <c r="E663" s="59" t="s">
        <v>1</v>
      </c>
      <c r="F663" s="41">
        <v>300</v>
      </c>
      <c r="G663" s="41">
        <v>71.954979587975828</v>
      </c>
      <c r="H663" s="47">
        <v>45638</v>
      </c>
      <c r="I663" s="118">
        <v>92.116483304735425</v>
      </c>
      <c r="J663" s="43">
        <f>IF(M663="",IF(AND(H663&lt;&gt; "",D663&lt;&gt;""),IF(H663&gt;=D663,H663-D663,0),""),"")</f>
        <v>968</v>
      </c>
      <c r="K663" s="42">
        <f>IF(M663="",IF(I663&lt;&gt;"",I663-G663,""),"")</f>
        <v>20.161503716759597</v>
      </c>
      <c r="L663" s="44">
        <f>IF(M663="",IF(K663&lt;&gt;"",IF(G663=0,IF(I663=0,0,9.99),K663/G663),""),"")</f>
        <v>0.28019608694501974</v>
      </c>
      <c r="M663" s="45"/>
      <c r="N663" s="46" t="str">
        <f>TRIM(CONCATENATE(Table1[[#This Row],[Intake]]," ",Table1[[#This Row],[Batch Number]]))</f>
        <v>S-1/EB 71</v>
      </c>
      <c r="O663" s="45" t="str">
        <f>IF(VLOOKUP(Table1[[#This Row],[Intake Batch Combo]],Sheet2!A:B,2,FALSE)="","",VLOOKUP(Table1[[#This Row],[Intake Batch Combo]],Sheet2!A:B,2,FALSE))</f>
        <v>Expert MRI Buy 71</v>
      </c>
      <c r="P663" s="116" t="e">
        <v>#N/A</v>
      </c>
      <c r="Q663" s="116" t="e">
        <v>#N/A</v>
      </c>
      <c r="R663" s="28"/>
      <c r="S663" s="28"/>
      <c r="T663" s="28"/>
      <c r="U663" s="28"/>
      <c r="V663" s="25"/>
    </row>
    <row r="664" spans="1:22">
      <c r="A664" s="4" t="s">
        <v>1314</v>
      </c>
      <c r="B664" s="43">
        <v>71</v>
      </c>
      <c r="C664" s="64" t="s">
        <v>825</v>
      </c>
      <c r="D664" s="47">
        <v>44670</v>
      </c>
      <c r="E664" s="59" t="s">
        <v>1</v>
      </c>
      <c r="F664" s="41">
        <v>300</v>
      </c>
      <c r="G664" s="41">
        <v>71.954979587975828</v>
      </c>
      <c r="H664" s="47">
        <v>45638</v>
      </c>
      <c r="I664" s="118">
        <v>92.116483304735425</v>
      </c>
      <c r="J664" s="43">
        <f>IF(M664="",IF(AND(H664&lt;&gt; "",D664&lt;&gt;""),IF(H664&gt;=D664,H664-D664,0),""),"")</f>
        <v>968</v>
      </c>
      <c r="K664" s="42">
        <f>IF(M664="",IF(I664&lt;&gt;"",I664-G664,""),"")</f>
        <v>20.161503716759597</v>
      </c>
      <c r="L664" s="44">
        <f>IF(M664="",IF(K664&lt;&gt;"",IF(G664=0,IF(I664=0,0,9.99),K664/G664),""),"")</f>
        <v>0.28019608694501974</v>
      </c>
      <c r="M664" s="45"/>
      <c r="N664" s="46" t="str">
        <f>TRIM(CONCATENATE(Table1[[#This Row],[Intake]]," ",Table1[[#This Row],[Batch Number]]))</f>
        <v>S-1/EB 71</v>
      </c>
      <c r="O664" s="45" t="str">
        <f>IF(VLOOKUP(Table1[[#This Row],[Intake Batch Combo]],Sheet2!A:B,2,FALSE)="","",VLOOKUP(Table1[[#This Row],[Intake Batch Combo]],Sheet2!A:B,2,FALSE))</f>
        <v>Expert MRI Buy 71</v>
      </c>
      <c r="P664" s="116" t="e">
        <v>#N/A</v>
      </c>
      <c r="Q664" s="116" t="e">
        <v>#N/A</v>
      </c>
      <c r="R664" s="28"/>
      <c r="S664" s="28"/>
      <c r="T664" s="28"/>
      <c r="U664" s="28"/>
      <c r="V664" s="25"/>
    </row>
    <row r="665" spans="1:22">
      <c r="A665" s="4" t="s">
        <v>1314</v>
      </c>
      <c r="B665" s="43">
        <v>71</v>
      </c>
      <c r="C665" s="64" t="s">
        <v>825</v>
      </c>
      <c r="D665" s="47">
        <v>44670</v>
      </c>
      <c r="E665" s="59" t="s">
        <v>1</v>
      </c>
      <c r="F665" s="41">
        <v>300</v>
      </c>
      <c r="G665" s="41">
        <v>71.954979587975828</v>
      </c>
      <c r="H665" s="47">
        <v>45638</v>
      </c>
      <c r="I665" s="118">
        <v>92.116483304735425</v>
      </c>
      <c r="J665" s="43">
        <f>IF(M665="",IF(AND(H665&lt;&gt; "",D665&lt;&gt;""),IF(H665&gt;=D665,H665-D665,0),""),"")</f>
        <v>968</v>
      </c>
      <c r="K665" s="42">
        <f>IF(M665="",IF(I665&lt;&gt;"",I665-G665,""),"")</f>
        <v>20.161503716759597</v>
      </c>
      <c r="L665" s="44">
        <f>IF(M665="",IF(K665&lt;&gt;"",IF(G665=0,IF(I665=0,0,9.99),K665/G665),""),"")</f>
        <v>0.28019608694501974</v>
      </c>
      <c r="M665" s="45"/>
      <c r="N665" s="46" t="str">
        <f>TRIM(CONCATENATE(Table1[[#This Row],[Intake]]," ",Table1[[#This Row],[Batch Number]]))</f>
        <v>S-1/EB 71</v>
      </c>
      <c r="O665" s="45" t="str">
        <f>IF(VLOOKUP(Table1[[#This Row],[Intake Batch Combo]],Sheet2!A:B,2,FALSE)="","",VLOOKUP(Table1[[#This Row],[Intake Batch Combo]],Sheet2!A:B,2,FALSE))</f>
        <v>Expert MRI Buy 71</v>
      </c>
      <c r="P665" s="116" t="e">
        <v>#N/A</v>
      </c>
      <c r="Q665" s="116" t="e">
        <v>#N/A</v>
      </c>
      <c r="R665" s="28"/>
      <c r="S665" s="28"/>
      <c r="T665" s="28"/>
      <c r="U665" s="28"/>
      <c r="V665" s="25"/>
    </row>
    <row r="666" spans="1:22">
      <c r="A666" s="4" t="s">
        <v>1314</v>
      </c>
      <c r="B666" s="43">
        <v>71</v>
      </c>
      <c r="C666" s="64" t="s">
        <v>863</v>
      </c>
      <c r="D666" s="47">
        <v>44670</v>
      </c>
      <c r="E666" s="59" t="s">
        <v>1</v>
      </c>
      <c r="F666" s="41">
        <v>300</v>
      </c>
      <c r="G666" s="41">
        <v>71.954979587975828</v>
      </c>
      <c r="H666" s="47">
        <v>45638</v>
      </c>
      <c r="I666" s="118">
        <v>92.116483304735425</v>
      </c>
      <c r="J666" s="43">
        <f>IF(M666="",IF(AND(H666&lt;&gt; "",D666&lt;&gt;""),IF(H666&gt;=D666,H666-D666,0),""),"")</f>
        <v>968</v>
      </c>
      <c r="K666" s="42">
        <f>IF(M666="",IF(I666&lt;&gt;"",I666-G666,""),"")</f>
        <v>20.161503716759597</v>
      </c>
      <c r="L666" s="44">
        <f>IF(M666="",IF(K666&lt;&gt;"",IF(G666=0,IF(I666=0,0,9.99),K666/G666),""),"")</f>
        <v>0.28019608694501974</v>
      </c>
      <c r="M666" s="45"/>
      <c r="N666" s="46" t="str">
        <f>TRIM(CONCATENATE(Table1[[#This Row],[Intake]]," ",Table1[[#This Row],[Batch Number]]))</f>
        <v>S-1/EB 71</v>
      </c>
      <c r="O666" s="45" t="str">
        <f>IF(VLOOKUP(Table1[[#This Row],[Intake Batch Combo]],Sheet2!A:B,2,FALSE)="","",VLOOKUP(Table1[[#This Row],[Intake Batch Combo]],Sheet2!A:B,2,FALSE))</f>
        <v>Expert MRI Buy 71</v>
      </c>
      <c r="P666" s="116" t="e">
        <v>#N/A</v>
      </c>
      <c r="Q666" s="116" t="e">
        <v>#N/A</v>
      </c>
      <c r="R666" s="28"/>
      <c r="S666" s="28"/>
      <c r="T666" s="28"/>
      <c r="U666" s="28"/>
      <c r="V666" s="25"/>
    </row>
    <row r="667" spans="1:22">
      <c r="A667" s="4" t="s">
        <v>1314</v>
      </c>
      <c r="B667" s="43">
        <v>71</v>
      </c>
      <c r="C667" s="64" t="s">
        <v>863</v>
      </c>
      <c r="D667" s="47">
        <v>44670</v>
      </c>
      <c r="E667" s="59" t="s">
        <v>1</v>
      </c>
      <c r="F667" s="41">
        <v>300</v>
      </c>
      <c r="G667" s="41">
        <v>71.954979587975828</v>
      </c>
      <c r="H667" s="47">
        <v>45638</v>
      </c>
      <c r="I667" s="118">
        <v>92.116483304735425</v>
      </c>
      <c r="J667" s="43">
        <f>IF(M667="",IF(AND(H667&lt;&gt; "",D667&lt;&gt;""),IF(H667&gt;=D667,H667-D667,0),""),"")</f>
        <v>968</v>
      </c>
      <c r="K667" s="42">
        <f>IF(M667="",IF(I667&lt;&gt;"",I667-G667,""),"")</f>
        <v>20.161503716759597</v>
      </c>
      <c r="L667" s="44">
        <f>IF(M667="",IF(K667&lt;&gt;"",IF(G667=0,IF(I667=0,0,9.99),K667/G667),""),"")</f>
        <v>0.28019608694501974</v>
      </c>
      <c r="M667" s="45"/>
      <c r="N667" s="46" t="str">
        <f>TRIM(CONCATENATE(Table1[[#This Row],[Intake]]," ",Table1[[#This Row],[Batch Number]]))</f>
        <v>S-1/EB 71</v>
      </c>
      <c r="O667" s="45" t="str">
        <f>IF(VLOOKUP(Table1[[#This Row],[Intake Batch Combo]],Sheet2!A:B,2,FALSE)="","",VLOOKUP(Table1[[#This Row],[Intake Batch Combo]],Sheet2!A:B,2,FALSE))</f>
        <v>Expert MRI Buy 71</v>
      </c>
      <c r="P667" s="116" t="e">
        <v>#N/A</v>
      </c>
      <c r="Q667" s="116" t="e">
        <v>#N/A</v>
      </c>
      <c r="R667" s="28"/>
      <c r="S667" s="28"/>
      <c r="T667" s="28"/>
      <c r="U667" s="28"/>
      <c r="V667" s="25"/>
    </row>
    <row r="668" spans="1:22">
      <c r="A668" s="4" t="s">
        <v>1314</v>
      </c>
      <c r="B668" s="43">
        <v>71</v>
      </c>
      <c r="C668" s="64" t="s">
        <v>877</v>
      </c>
      <c r="D668" s="47">
        <v>44670</v>
      </c>
      <c r="E668" s="59" t="s">
        <v>1</v>
      </c>
      <c r="F668" s="41">
        <v>300</v>
      </c>
      <c r="G668" s="41">
        <v>71.954979587975828</v>
      </c>
      <c r="H668" s="47">
        <v>45638</v>
      </c>
      <c r="I668" s="118">
        <v>92.116483304735425</v>
      </c>
      <c r="J668" s="43">
        <f>IF(M668="",IF(AND(H668&lt;&gt; "",D668&lt;&gt;""),IF(H668&gt;=D668,H668-D668,0),""),"")</f>
        <v>968</v>
      </c>
      <c r="K668" s="42">
        <f>IF(M668="",IF(I668&lt;&gt;"",I668-G668,""),"")</f>
        <v>20.161503716759597</v>
      </c>
      <c r="L668" s="44">
        <f>IF(M668="",IF(K668&lt;&gt;"",IF(G668=0,IF(I668=0,0,9.99),K668/G668),""),"")</f>
        <v>0.28019608694501974</v>
      </c>
      <c r="M668" s="45"/>
      <c r="N668" s="46" t="str">
        <f>TRIM(CONCATENATE(Table1[[#This Row],[Intake]]," ",Table1[[#This Row],[Batch Number]]))</f>
        <v>S-1/EB 71</v>
      </c>
      <c r="O668" s="45" t="str">
        <f>IF(VLOOKUP(Table1[[#This Row],[Intake Batch Combo]],Sheet2!A:B,2,FALSE)="","",VLOOKUP(Table1[[#This Row],[Intake Batch Combo]],Sheet2!A:B,2,FALSE))</f>
        <v>Expert MRI Buy 71</v>
      </c>
      <c r="P668" s="116" t="e">
        <v>#N/A</v>
      </c>
      <c r="Q668" s="116" t="e">
        <v>#N/A</v>
      </c>
      <c r="R668" s="28"/>
      <c r="S668" s="28"/>
      <c r="T668" s="28"/>
      <c r="U668" s="28"/>
      <c r="V668" s="25"/>
    </row>
    <row r="669" spans="1:22">
      <c r="A669" s="4" t="s">
        <v>1314</v>
      </c>
      <c r="B669" s="43">
        <v>71</v>
      </c>
      <c r="C669" s="64" t="s">
        <v>877</v>
      </c>
      <c r="D669" s="47">
        <v>44670</v>
      </c>
      <c r="E669" s="59" t="s">
        <v>1</v>
      </c>
      <c r="F669" s="41">
        <v>300</v>
      </c>
      <c r="G669" s="41">
        <v>71.954979587975828</v>
      </c>
      <c r="H669" s="47">
        <v>45638</v>
      </c>
      <c r="I669" s="118">
        <v>92.116483304735425</v>
      </c>
      <c r="J669" s="43">
        <f>IF(M669="",IF(AND(H669&lt;&gt; "",D669&lt;&gt;""),IF(H669&gt;=D669,H669-D669,0),""),"")</f>
        <v>968</v>
      </c>
      <c r="K669" s="42">
        <f>IF(M669="",IF(I669&lt;&gt;"",I669-G669,""),"")</f>
        <v>20.161503716759597</v>
      </c>
      <c r="L669" s="44">
        <f>IF(M669="",IF(K669&lt;&gt;"",IF(G669=0,IF(I669=0,0,9.99),K669/G669),""),"")</f>
        <v>0.28019608694501974</v>
      </c>
      <c r="M669" s="45"/>
      <c r="N669" s="46" t="str">
        <f>TRIM(CONCATENATE(Table1[[#This Row],[Intake]]," ",Table1[[#This Row],[Batch Number]]))</f>
        <v>S-1/EB 71</v>
      </c>
      <c r="O669" s="45" t="str">
        <f>IF(VLOOKUP(Table1[[#This Row],[Intake Batch Combo]],Sheet2!A:B,2,FALSE)="","",VLOOKUP(Table1[[#This Row],[Intake Batch Combo]],Sheet2!A:B,2,FALSE))</f>
        <v>Expert MRI Buy 71</v>
      </c>
      <c r="P669" s="116" t="e">
        <v>#N/A</v>
      </c>
      <c r="Q669" s="116" t="e">
        <v>#N/A</v>
      </c>
      <c r="R669" s="28"/>
      <c r="S669" s="28"/>
      <c r="T669" s="28"/>
      <c r="U669" s="28"/>
      <c r="V669" s="25"/>
    </row>
    <row r="670" spans="1:22">
      <c r="A670" s="4" t="s">
        <v>1314</v>
      </c>
      <c r="B670" s="43">
        <v>71</v>
      </c>
      <c r="C670" s="64" t="s">
        <v>895</v>
      </c>
      <c r="D670" s="47">
        <v>44670</v>
      </c>
      <c r="E670" s="59" t="s">
        <v>1</v>
      </c>
      <c r="F670" s="41">
        <v>300</v>
      </c>
      <c r="G670" s="41">
        <v>71.954979587975828</v>
      </c>
      <c r="H670" s="47">
        <v>45638</v>
      </c>
      <c r="I670" s="118">
        <v>92.116483304735425</v>
      </c>
      <c r="J670" s="43">
        <f>IF(M670="",IF(AND(H670&lt;&gt; "",D670&lt;&gt;""),IF(H670&gt;=D670,H670-D670,0),""),"")</f>
        <v>968</v>
      </c>
      <c r="K670" s="42">
        <f>IF(M670="",IF(I670&lt;&gt;"",I670-G670,""),"")</f>
        <v>20.161503716759597</v>
      </c>
      <c r="L670" s="44">
        <f>IF(M670="",IF(K670&lt;&gt;"",IF(G670=0,IF(I670=0,0,9.99),K670/G670),""),"")</f>
        <v>0.28019608694501974</v>
      </c>
      <c r="M670" s="45"/>
      <c r="N670" s="46" t="str">
        <f>TRIM(CONCATENATE(Table1[[#This Row],[Intake]]," ",Table1[[#This Row],[Batch Number]]))</f>
        <v>S-1/EB 71</v>
      </c>
      <c r="O670" s="45" t="str">
        <f>IF(VLOOKUP(Table1[[#This Row],[Intake Batch Combo]],Sheet2!A:B,2,FALSE)="","",VLOOKUP(Table1[[#This Row],[Intake Batch Combo]],Sheet2!A:B,2,FALSE))</f>
        <v>Expert MRI Buy 71</v>
      </c>
      <c r="P670" s="116" t="e">
        <v>#N/A</v>
      </c>
      <c r="Q670" s="116" t="e">
        <v>#N/A</v>
      </c>
      <c r="R670" s="28"/>
      <c r="S670" s="28"/>
      <c r="T670" s="28"/>
      <c r="U670" s="28"/>
      <c r="V670" s="25"/>
    </row>
    <row r="671" spans="1:22">
      <c r="A671" s="4" t="s">
        <v>1314</v>
      </c>
      <c r="B671" s="43">
        <v>71</v>
      </c>
      <c r="C671" s="64" t="s">
        <v>895</v>
      </c>
      <c r="D671" s="47">
        <v>44670</v>
      </c>
      <c r="E671" s="59" t="s">
        <v>1</v>
      </c>
      <c r="F671" s="41">
        <v>300</v>
      </c>
      <c r="G671" s="41">
        <v>71.954979587975828</v>
      </c>
      <c r="H671" s="47">
        <v>45638</v>
      </c>
      <c r="I671" s="118">
        <v>92.116483304735425</v>
      </c>
      <c r="J671" s="43">
        <f>IF(M671="",IF(AND(H671&lt;&gt; "",D671&lt;&gt;""),IF(H671&gt;=D671,H671-D671,0),""),"")</f>
        <v>968</v>
      </c>
      <c r="K671" s="42">
        <f>IF(M671="",IF(I671&lt;&gt;"",I671-G671,""),"")</f>
        <v>20.161503716759597</v>
      </c>
      <c r="L671" s="44">
        <f>IF(M671="",IF(K671&lt;&gt;"",IF(G671=0,IF(I671=0,0,9.99),K671/G671),""),"")</f>
        <v>0.28019608694501974</v>
      </c>
      <c r="M671" s="45"/>
      <c r="N671" s="46" t="str">
        <f>TRIM(CONCATENATE(Table1[[#This Row],[Intake]]," ",Table1[[#This Row],[Batch Number]]))</f>
        <v>S-1/EB 71</v>
      </c>
      <c r="O671" s="45" t="str">
        <f>IF(VLOOKUP(Table1[[#This Row],[Intake Batch Combo]],Sheet2!A:B,2,FALSE)="","",VLOOKUP(Table1[[#This Row],[Intake Batch Combo]],Sheet2!A:B,2,FALSE))</f>
        <v>Expert MRI Buy 71</v>
      </c>
      <c r="P671" s="116" t="e">
        <v>#N/A</v>
      </c>
      <c r="Q671" s="116" t="e">
        <v>#N/A</v>
      </c>
      <c r="R671" s="28"/>
      <c r="S671" s="28"/>
      <c r="T671" s="28"/>
      <c r="U671" s="28"/>
      <c r="V671" s="25"/>
    </row>
    <row r="672" spans="1:22">
      <c r="A672" s="4" t="s">
        <v>1314</v>
      </c>
      <c r="B672" s="43">
        <v>71</v>
      </c>
      <c r="C672" s="64" t="s">
        <v>895</v>
      </c>
      <c r="D672" s="47">
        <v>44670</v>
      </c>
      <c r="E672" s="59" t="s">
        <v>1</v>
      </c>
      <c r="F672" s="41">
        <v>300</v>
      </c>
      <c r="G672" s="41">
        <v>71.954979587975828</v>
      </c>
      <c r="H672" s="47">
        <v>45638</v>
      </c>
      <c r="I672" s="118">
        <v>92.116483304735425</v>
      </c>
      <c r="J672" s="43">
        <f>IF(M672="",IF(AND(H672&lt;&gt; "",D672&lt;&gt;""),IF(H672&gt;=D672,H672-D672,0),""),"")</f>
        <v>968</v>
      </c>
      <c r="K672" s="42">
        <f>IF(M672="",IF(I672&lt;&gt;"",I672-G672,""),"")</f>
        <v>20.161503716759597</v>
      </c>
      <c r="L672" s="44">
        <f>IF(M672="",IF(K672&lt;&gt;"",IF(G672=0,IF(I672=0,0,9.99),K672/G672),""),"")</f>
        <v>0.28019608694501974</v>
      </c>
      <c r="M672" s="45"/>
      <c r="N672" s="46" t="str">
        <f>TRIM(CONCATENATE(Table1[[#This Row],[Intake]]," ",Table1[[#This Row],[Batch Number]]))</f>
        <v>S-1/EB 71</v>
      </c>
      <c r="O672" s="45" t="str">
        <f>IF(VLOOKUP(Table1[[#This Row],[Intake Batch Combo]],Sheet2!A:B,2,FALSE)="","",VLOOKUP(Table1[[#This Row],[Intake Batch Combo]],Sheet2!A:B,2,FALSE))</f>
        <v>Expert MRI Buy 71</v>
      </c>
      <c r="P672" s="116" t="e">
        <v>#N/A</v>
      </c>
      <c r="Q672" s="116" t="e">
        <v>#N/A</v>
      </c>
      <c r="R672" s="28"/>
      <c r="S672" s="28"/>
      <c r="T672" s="28"/>
      <c r="U672" s="28"/>
      <c r="V672" s="25"/>
    </row>
    <row r="673" spans="1:22">
      <c r="A673" s="4" t="s">
        <v>1314</v>
      </c>
      <c r="B673" s="43">
        <v>71</v>
      </c>
      <c r="C673" s="64" t="s">
        <v>895</v>
      </c>
      <c r="D673" s="47">
        <v>44670</v>
      </c>
      <c r="E673" s="59" t="s">
        <v>1</v>
      </c>
      <c r="F673" s="41">
        <v>300</v>
      </c>
      <c r="G673" s="41">
        <v>71.954979587975828</v>
      </c>
      <c r="H673" s="47">
        <v>45638</v>
      </c>
      <c r="I673" s="118">
        <v>92.116483304735425</v>
      </c>
      <c r="J673" s="43">
        <f>IF(M673="",IF(AND(H673&lt;&gt; "",D673&lt;&gt;""),IF(H673&gt;=D673,H673-D673,0),""),"")</f>
        <v>968</v>
      </c>
      <c r="K673" s="42">
        <f>IF(M673="",IF(I673&lt;&gt;"",I673-G673,""),"")</f>
        <v>20.161503716759597</v>
      </c>
      <c r="L673" s="44">
        <f>IF(M673="",IF(K673&lt;&gt;"",IF(G673=0,IF(I673=0,0,9.99),K673/G673),""),"")</f>
        <v>0.28019608694501974</v>
      </c>
      <c r="M673" s="45"/>
      <c r="N673" s="46" t="str">
        <f>TRIM(CONCATENATE(Table1[[#This Row],[Intake]]," ",Table1[[#This Row],[Batch Number]]))</f>
        <v>S-1/EB 71</v>
      </c>
      <c r="O673" s="45" t="str">
        <f>IF(VLOOKUP(Table1[[#This Row],[Intake Batch Combo]],Sheet2!A:B,2,FALSE)="","",VLOOKUP(Table1[[#This Row],[Intake Batch Combo]],Sheet2!A:B,2,FALSE))</f>
        <v>Expert MRI Buy 71</v>
      </c>
      <c r="P673" s="116" t="e">
        <v>#N/A</v>
      </c>
      <c r="Q673" s="116" t="e">
        <v>#N/A</v>
      </c>
      <c r="R673" s="28"/>
      <c r="S673" s="28"/>
      <c r="T673" s="28"/>
      <c r="U673" s="28"/>
      <c r="V673" s="25"/>
    </row>
    <row r="674" spans="1:22">
      <c r="A674" s="4" t="s">
        <v>1314</v>
      </c>
      <c r="B674" s="43">
        <v>71</v>
      </c>
      <c r="C674" s="64" t="s">
        <v>895</v>
      </c>
      <c r="D674" s="47">
        <v>44670</v>
      </c>
      <c r="E674" s="59" t="s">
        <v>1</v>
      </c>
      <c r="F674" s="41">
        <v>300</v>
      </c>
      <c r="G674" s="41">
        <v>71.954979587975828</v>
      </c>
      <c r="H674" s="47">
        <v>45638</v>
      </c>
      <c r="I674" s="118">
        <v>92.116483304735425</v>
      </c>
      <c r="J674" s="43">
        <f>IF(M674="",IF(AND(H674&lt;&gt; "",D674&lt;&gt;""),IF(H674&gt;=D674,H674-D674,0),""),"")</f>
        <v>968</v>
      </c>
      <c r="K674" s="42">
        <f>IF(M674="",IF(I674&lt;&gt;"",I674-G674,""),"")</f>
        <v>20.161503716759597</v>
      </c>
      <c r="L674" s="44">
        <f>IF(M674="",IF(K674&lt;&gt;"",IF(G674=0,IF(I674=0,0,9.99),K674/G674),""),"")</f>
        <v>0.28019608694501974</v>
      </c>
      <c r="M674" s="45"/>
      <c r="N674" s="46" t="str">
        <f>TRIM(CONCATENATE(Table1[[#This Row],[Intake]]," ",Table1[[#This Row],[Batch Number]]))</f>
        <v>S-1/EB 71</v>
      </c>
      <c r="O674" s="45" t="str">
        <f>IF(VLOOKUP(Table1[[#This Row],[Intake Batch Combo]],Sheet2!A:B,2,FALSE)="","",VLOOKUP(Table1[[#This Row],[Intake Batch Combo]],Sheet2!A:B,2,FALSE))</f>
        <v>Expert MRI Buy 71</v>
      </c>
      <c r="P674" s="116" t="e">
        <v>#N/A</v>
      </c>
      <c r="Q674" s="116" t="e">
        <v>#N/A</v>
      </c>
      <c r="R674" s="28"/>
      <c r="S674" s="28"/>
      <c r="T674" s="28"/>
      <c r="U674" s="28"/>
      <c r="V674" s="25"/>
    </row>
    <row r="675" spans="1:22">
      <c r="A675" s="4" t="s">
        <v>1314</v>
      </c>
      <c r="B675" s="43">
        <v>71</v>
      </c>
      <c r="C675" s="64" t="s">
        <v>895</v>
      </c>
      <c r="D675" s="47">
        <v>44670</v>
      </c>
      <c r="E675" s="59" t="s">
        <v>1</v>
      </c>
      <c r="F675" s="41">
        <v>300</v>
      </c>
      <c r="G675" s="41">
        <v>71.954979587975828</v>
      </c>
      <c r="H675" s="47">
        <v>45638</v>
      </c>
      <c r="I675" s="118">
        <v>92.116483304735425</v>
      </c>
      <c r="J675" s="43">
        <f>IF(M675="",IF(AND(H675&lt;&gt; "",D675&lt;&gt;""),IF(H675&gt;=D675,H675-D675,0),""),"")</f>
        <v>968</v>
      </c>
      <c r="K675" s="42">
        <f>IF(M675="",IF(I675&lt;&gt;"",I675-G675,""),"")</f>
        <v>20.161503716759597</v>
      </c>
      <c r="L675" s="44">
        <f>IF(M675="",IF(K675&lt;&gt;"",IF(G675=0,IF(I675=0,0,9.99),K675/G675),""),"")</f>
        <v>0.28019608694501974</v>
      </c>
      <c r="M675" s="45"/>
      <c r="N675" s="46" t="str">
        <f>TRIM(CONCATENATE(Table1[[#This Row],[Intake]]," ",Table1[[#This Row],[Batch Number]]))</f>
        <v>S-1/EB 71</v>
      </c>
      <c r="O675" s="45" t="str">
        <f>IF(VLOOKUP(Table1[[#This Row],[Intake Batch Combo]],Sheet2!A:B,2,FALSE)="","",VLOOKUP(Table1[[#This Row],[Intake Batch Combo]],Sheet2!A:B,2,FALSE))</f>
        <v>Expert MRI Buy 71</v>
      </c>
      <c r="P675" s="116" t="e">
        <v>#N/A</v>
      </c>
      <c r="Q675" s="116" t="e">
        <v>#N/A</v>
      </c>
      <c r="R675" s="28"/>
      <c r="S675" s="28"/>
      <c r="T675" s="28"/>
      <c r="U675" s="28"/>
      <c r="V675" s="25"/>
    </row>
    <row r="676" spans="1:22">
      <c r="A676" s="4" t="s">
        <v>1314</v>
      </c>
      <c r="B676" s="43">
        <v>71</v>
      </c>
      <c r="C676" s="64" t="s">
        <v>929</v>
      </c>
      <c r="D676" s="47">
        <v>44670</v>
      </c>
      <c r="E676" s="59" t="s">
        <v>1</v>
      </c>
      <c r="F676" s="41">
        <v>300</v>
      </c>
      <c r="G676" s="41">
        <v>71.954979587975828</v>
      </c>
      <c r="H676" s="47">
        <v>45638</v>
      </c>
      <c r="I676" s="118">
        <v>92.116483304735425</v>
      </c>
      <c r="J676" s="43">
        <f>IF(M676="",IF(AND(H676&lt;&gt; "",D676&lt;&gt;""),IF(H676&gt;=D676,H676-D676,0),""),"")</f>
        <v>968</v>
      </c>
      <c r="K676" s="42">
        <f>IF(M676="",IF(I676&lt;&gt;"",I676-G676,""),"")</f>
        <v>20.161503716759597</v>
      </c>
      <c r="L676" s="44">
        <f>IF(M676="",IF(K676&lt;&gt;"",IF(G676=0,IF(I676=0,0,9.99),K676/G676),""),"")</f>
        <v>0.28019608694501974</v>
      </c>
      <c r="M676" s="45"/>
      <c r="N676" s="46" t="str">
        <f>TRIM(CONCATENATE(Table1[[#This Row],[Intake]]," ",Table1[[#This Row],[Batch Number]]))</f>
        <v>S-1/EB 71</v>
      </c>
      <c r="O676" s="45" t="str">
        <f>IF(VLOOKUP(Table1[[#This Row],[Intake Batch Combo]],Sheet2!A:B,2,FALSE)="","",VLOOKUP(Table1[[#This Row],[Intake Batch Combo]],Sheet2!A:B,2,FALSE))</f>
        <v>Expert MRI Buy 71</v>
      </c>
      <c r="P676" s="116" t="e">
        <v>#N/A</v>
      </c>
      <c r="Q676" s="116" t="e">
        <v>#N/A</v>
      </c>
      <c r="R676" s="28"/>
      <c r="S676" s="28"/>
      <c r="T676" s="28"/>
      <c r="U676" s="28"/>
      <c r="V676" s="25"/>
    </row>
    <row r="677" spans="1:22">
      <c r="A677" s="4" t="s">
        <v>1314</v>
      </c>
      <c r="B677" s="43">
        <v>71</v>
      </c>
      <c r="C677" s="64" t="s">
        <v>929</v>
      </c>
      <c r="D677" s="47">
        <v>44670</v>
      </c>
      <c r="E677" s="59" t="s">
        <v>1</v>
      </c>
      <c r="F677" s="41">
        <v>300</v>
      </c>
      <c r="G677" s="41">
        <v>71.954979587975828</v>
      </c>
      <c r="H677" s="47">
        <v>45638</v>
      </c>
      <c r="I677" s="118">
        <v>92.116483304735425</v>
      </c>
      <c r="J677" s="43">
        <f>IF(M677="",IF(AND(H677&lt;&gt; "",D677&lt;&gt;""),IF(H677&gt;=D677,H677-D677,0),""),"")</f>
        <v>968</v>
      </c>
      <c r="K677" s="42">
        <f>IF(M677="",IF(I677&lt;&gt;"",I677-G677,""),"")</f>
        <v>20.161503716759597</v>
      </c>
      <c r="L677" s="44">
        <f>IF(M677="",IF(K677&lt;&gt;"",IF(G677=0,IF(I677=0,0,9.99),K677/G677),""),"")</f>
        <v>0.28019608694501974</v>
      </c>
      <c r="M677" s="45"/>
      <c r="N677" s="46" t="str">
        <f>TRIM(CONCATENATE(Table1[[#This Row],[Intake]]," ",Table1[[#This Row],[Batch Number]]))</f>
        <v>S-1/EB 71</v>
      </c>
      <c r="O677" s="45" t="str">
        <f>IF(VLOOKUP(Table1[[#This Row],[Intake Batch Combo]],Sheet2!A:B,2,FALSE)="","",VLOOKUP(Table1[[#This Row],[Intake Batch Combo]],Sheet2!A:B,2,FALSE))</f>
        <v>Expert MRI Buy 71</v>
      </c>
      <c r="P677" s="116" t="e">
        <v>#N/A</v>
      </c>
      <c r="Q677" s="116" t="e">
        <v>#N/A</v>
      </c>
      <c r="R677" s="28"/>
      <c r="S677" s="28"/>
      <c r="T677" s="28"/>
      <c r="U677" s="28"/>
      <c r="V677" s="25"/>
    </row>
    <row r="678" spans="1:22">
      <c r="A678" s="4" t="s">
        <v>1314</v>
      </c>
      <c r="B678" s="43">
        <v>71</v>
      </c>
      <c r="C678" s="64" t="s">
        <v>998</v>
      </c>
      <c r="D678" s="47">
        <v>44670</v>
      </c>
      <c r="E678" s="59" t="s">
        <v>1</v>
      </c>
      <c r="F678" s="41">
        <v>300</v>
      </c>
      <c r="G678" s="41">
        <v>71.954979587975828</v>
      </c>
      <c r="H678" s="47">
        <v>45638</v>
      </c>
      <c r="I678" s="118">
        <v>92.116483304735425</v>
      </c>
      <c r="J678" s="43">
        <f>IF(M678="",IF(AND(H678&lt;&gt; "",D678&lt;&gt;""),IF(H678&gt;=D678,H678-D678,0),""),"")</f>
        <v>968</v>
      </c>
      <c r="K678" s="42">
        <f>IF(M678="",IF(I678&lt;&gt;"",I678-G678,""),"")</f>
        <v>20.161503716759597</v>
      </c>
      <c r="L678" s="44">
        <f>IF(M678="",IF(K678&lt;&gt;"",IF(G678=0,IF(I678=0,0,9.99),K678/G678),""),"")</f>
        <v>0.28019608694501974</v>
      </c>
      <c r="M678" s="45"/>
      <c r="N678" s="46" t="str">
        <f>TRIM(CONCATENATE(Table1[[#This Row],[Intake]]," ",Table1[[#This Row],[Batch Number]]))</f>
        <v>S-1/EB 71</v>
      </c>
      <c r="O678" s="45" t="str">
        <f>IF(VLOOKUP(Table1[[#This Row],[Intake Batch Combo]],Sheet2!A:B,2,FALSE)="","",VLOOKUP(Table1[[#This Row],[Intake Batch Combo]],Sheet2!A:B,2,FALSE))</f>
        <v>Expert MRI Buy 71</v>
      </c>
      <c r="P678" s="116" t="e">
        <v>#N/A</v>
      </c>
      <c r="Q678" s="116" t="e">
        <v>#N/A</v>
      </c>
      <c r="R678" s="28"/>
      <c r="S678" s="28"/>
      <c r="T678" s="28"/>
      <c r="U678" s="28"/>
      <c r="V678" s="25"/>
    </row>
    <row r="679" spans="1:22">
      <c r="A679" s="4" t="s">
        <v>1314</v>
      </c>
      <c r="B679" s="43">
        <v>71</v>
      </c>
      <c r="C679" s="64" t="s">
        <v>998</v>
      </c>
      <c r="D679" s="47">
        <v>44670</v>
      </c>
      <c r="E679" s="59" t="s">
        <v>1</v>
      </c>
      <c r="F679" s="41">
        <v>300</v>
      </c>
      <c r="G679" s="41">
        <v>71.954979587975828</v>
      </c>
      <c r="H679" s="47">
        <v>45638</v>
      </c>
      <c r="I679" s="118">
        <v>92.116483304735425</v>
      </c>
      <c r="J679" s="43">
        <f>IF(M679="",IF(AND(H679&lt;&gt; "",D679&lt;&gt;""),IF(H679&gt;=D679,H679-D679,0),""),"")</f>
        <v>968</v>
      </c>
      <c r="K679" s="42">
        <f>IF(M679="",IF(I679&lt;&gt;"",I679-G679,""),"")</f>
        <v>20.161503716759597</v>
      </c>
      <c r="L679" s="44">
        <f>IF(M679="",IF(K679&lt;&gt;"",IF(G679=0,IF(I679=0,0,9.99),K679/G679),""),"")</f>
        <v>0.28019608694501974</v>
      </c>
      <c r="M679" s="45"/>
      <c r="N679" s="46" t="str">
        <f>TRIM(CONCATENATE(Table1[[#This Row],[Intake]]," ",Table1[[#This Row],[Batch Number]]))</f>
        <v>S-1/EB 71</v>
      </c>
      <c r="O679" s="45" t="str">
        <f>IF(VLOOKUP(Table1[[#This Row],[Intake Batch Combo]],Sheet2!A:B,2,FALSE)="","",VLOOKUP(Table1[[#This Row],[Intake Batch Combo]],Sheet2!A:B,2,FALSE))</f>
        <v>Expert MRI Buy 71</v>
      </c>
      <c r="P679" s="116" t="e">
        <v>#N/A</v>
      </c>
      <c r="Q679" s="116" t="e">
        <v>#N/A</v>
      </c>
      <c r="R679" s="28"/>
      <c r="S679" s="28"/>
      <c r="T679" s="28"/>
      <c r="U679" s="28"/>
      <c r="V679" s="25"/>
    </row>
    <row r="680" spans="1:22">
      <c r="A680" s="4" t="s">
        <v>1314</v>
      </c>
      <c r="B680" s="43">
        <v>71</v>
      </c>
      <c r="C680" s="64" t="s">
        <v>998</v>
      </c>
      <c r="D680" s="47">
        <v>44670</v>
      </c>
      <c r="E680" s="59" t="s">
        <v>1</v>
      </c>
      <c r="F680" s="41">
        <v>300</v>
      </c>
      <c r="G680" s="41">
        <v>71.954979587975828</v>
      </c>
      <c r="H680" s="47">
        <v>45638</v>
      </c>
      <c r="I680" s="118">
        <v>92.116483304735425</v>
      </c>
      <c r="J680" s="43">
        <f>IF(M680="",IF(AND(H680&lt;&gt; "",D680&lt;&gt;""),IF(H680&gt;=D680,H680-D680,0),""),"")</f>
        <v>968</v>
      </c>
      <c r="K680" s="42">
        <f>IF(M680="",IF(I680&lt;&gt;"",I680-G680,""),"")</f>
        <v>20.161503716759597</v>
      </c>
      <c r="L680" s="44">
        <f>IF(M680="",IF(K680&lt;&gt;"",IF(G680=0,IF(I680=0,0,9.99),K680/G680),""),"")</f>
        <v>0.28019608694501974</v>
      </c>
      <c r="M680" s="45"/>
      <c r="N680" s="46" t="str">
        <f>TRIM(CONCATENATE(Table1[[#This Row],[Intake]]," ",Table1[[#This Row],[Batch Number]]))</f>
        <v>S-1/EB 71</v>
      </c>
      <c r="O680" s="45" t="str">
        <f>IF(VLOOKUP(Table1[[#This Row],[Intake Batch Combo]],Sheet2!A:B,2,FALSE)="","",VLOOKUP(Table1[[#This Row],[Intake Batch Combo]],Sheet2!A:B,2,FALSE))</f>
        <v>Expert MRI Buy 71</v>
      </c>
      <c r="P680" s="116" t="e">
        <v>#N/A</v>
      </c>
      <c r="Q680" s="116" t="e">
        <v>#N/A</v>
      </c>
      <c r="R680" s="28"/>
      <c r="S680" s="28"/>
      <c r="T680" s="28"/>
      <c r="U680" s="28"/>
      <c r="V680" s="25"/>
    </row>
    <row r="681" spans="1:22">
      <c r="A681" s="4" t="s">
        <v>1314</v>
      </c>
      <c r="B681" s="43">
        <v>71</v>
      </c>
      <c r="C681" s="64" t="s">
        <v>998</v>
      </c>
      <c r="D681" s="47">
        <v>44670</v>
      </c>
      <c r="E681" s="59" t="s">
        <v>1</v>
      </c>
      <c r="F681" s="41">
        <v>300</v>
      </c>
      <c r="G681" s="41">
        <v>71.954979587975828</v>
      </c>
      <c r="H681" s="47">
        <v>45638</v>
      </c>
      <c r="I681" s="118">
        <v>92.116483304735425</v>
      </c>
      <c r="J681" s="43">
        <f>IF(M681="",IF(AND(H681&lt;&gt; "",D681&lt;&gt;""),IF(H681&gt;=D681,H681-D681,0),""),"")</f>
        <v>968</v>
      </c>
      <c r="K681" s="42">
        <f>IF(M681="",IF(I681&lt;&gt;"",I681-G681,""),"")</f>
        <v>20.161503716759597</v>
      </c>
      <c r="L681" s="44">
        <f>IF(M681="",IF(K681&lt;&gt;"",IF(G681=0,IF(I681=0,0,9.99),K681/G681),""),"")</f>
        <v>0.28019608694501974</v>
      </c>
      <c r="M681" s="45"/>
      <c r="N681" s="46" t="str">
        <f>TRIM(CONCATENATE(Table1[[#This Row],[Intake]]," ",Table1[[#This Row],[Batch Number]]))</f>
        <v>S-1/EB 71</v>
      </c>
      <c r="O681" s="45" t="str">
        <f>IF(VLOOKUP(Table1[[#This Row],[Intake Batch Combo]],Sheet2!A:B,2,FALSE)="","",VLOOKUP(Table1[[#This Row],[Intake Batch Combo]],Sheet2!A:B,2,FALSE))</f>
        <v>Expert MRI Buy 71</v>
      </c>
      <c r="P681" s="116" t="e">
        <v>#N/A</v>
      </c>
      <c r="Q681" s="116" t="e">
        <v>#N/A</v>
      </c>
      <c r="R681" s="28"/>
      <c r="S681" s="28"/>
      <c r="T681" s="28"/>
      <c r="U681" s="28"/>
      <c r="V681" s="25"/>
    </row>
    <row r="682" spans="1:22">
      <c r="A682" s="4" t="s">
        <v>1314</v>
      </c>
      <c r="B682" s="43">
        <v>71</v>
      </c>
      <c r="C682" s="64" t="s">
        <v>1021</v>
      </c>
      <c r="D682" s="47">
        <v>44670</v>
      </c>
      <c r="E682" s="59" t="s">
        <v>1</v>
      </c>
      <c r="F682" s="41">
        <v>300</v>
      </c>
      <c r="G682" s="41">
        <v>71.954979587975828</v>
      </c>
      <c r="H682" s="47">
        <v>45638</v>
      </c>
      <c r="I682" s="118">
        <v>92.116483304735425</v>
      </c>
      <c r="J682" s="43">
        <f>IF(M682="",IF(AND(H682&lt;&gt; "",D682&lt;&gt;""),IF(H682&gt;=D682,H682-D682,0),""),"")</f>
        <v>968</v>
      </c>
      <c r="K682" s="42">
        <f>IF(M682="",IF(I682&lt;&gt;"",I682-G682,""),"")</f>
        <v>20.161503716759597</v>
      </c>
      <c r="L682" s="44">
        <f>IF(M682="",IF(K682&lt;&gt;"",IF(G682=0,IF(I682=0,0,9.99),K682/G682),""),"")</f>
        <v>0.28019608694501974</v>
      </c>
      <c r="M682" s="45"/>
      <c r="N682" s="46" t="str">
        <f>TRIM(CONCATENATE(Table1[[#This Row],[Intake]]," ",Table1[[#This Row],[Batch Number]]))</f>
        <v>S-1/EB 71</v>
      </c>
      <c r="O682" s="45" t="str">
        <f>IF(VLOOKUP(Table1[[#This Row],[Intake Batch Combo]],Sheet2!A:B,2,FALSE)="","",VLOOKUP(Table1[[#This Row],[Intake Batch Combo]],Sheet2!A:B,2,FALSE))</f>
        <v>Expert MRI Buy 71</v>
      </c>
      <c r="P682" s="116" t="e">
        <v>#N/A</v>
      </c>
      <c r="Q682" s="116" t="e">
        <v>#N/A</v>
      </c>
      <c r="R682" s="28"/>
      <c r="S682" s="28"/>
      <c r="T682" s="28"/>
      <c r="U682" s="28"/>
      <c r="V682" s="25"/>
    </row>
    <row r="683" spans="1:22">
      <c r="A683" s="4" t="s">
        <v>1314</v>
      </c>
      <c r="B683" s="43">
        <v>71</v>
      </c>
      <c r="C683" s="64" t="s">
        <v>1021</v>
      </c>
      <c r="D683" s="47">
        <v>44670</v>
      </c>
      <c r="E683" s="59" t="s">
        <v>1</v>
      </c>
      <c r="F683" s="41">
        <v>300</v>
      </c>
      <c r="G683" s="41">
        <v>71.954979587975828</v>
      </c>
      <c r="H683" s="47">
        <v>45638</v>
      </c>
      <c r="I683" s="118">
        <v>92.116483304735425</v>
      </c>
      <c r="J683" s="43">
        <f>IF(M683="",IF(AND(H683&lt;&gt; "",D683&lt;&gt;""),IF(H683&gt;=D683,H683-D683,0),""),"")</f>
        <v>968</v>
      </c>
      <c r="K683" s="42">
        <f>IF(M683="",IF(I683&lt;&gt;"",I683-G683,""),"")</f>
        <v>20.161503716759597</v>
      </c>
      <c r="L683" s="44">
        <f>IF(M683="",IF(K683&lt;&gt;"",IF(G683=0,IF(I683=0,0,9.99),K683/G683),""),"")</f>
        <v>0.28019608694501974</v>
      </c>
      <c r="M683" s="45"/>
      <c r="N683" s="46" t="str">
        <f>TRIM(CONCATENATE(Table1[[#This Row],[Intake]]," ",Table1[[#This Row],[Batch Number]]))</f>
        <v>S-1/EB 71</v>
      </c>
      <c r="O683" s="45" t="str">
        <f>IF(VLOOKUP(Table1[[#This Row],[Intake Batch Combo]],Sheet2!A:B,2,FALSE)="","",VLOOKUP(Table1[[#This Row],[Intake Batch Combo]],Sheet2!A:B,2,FALSE))</f>
        <v>Expert MRI Buy 71</v>
      </c>
      <c r="P683" s="116" t="e">
        <v>#N/A</v>
      </c>
      <c r="Q683" s="116" t="e">
        <v>#N/A</v>
      </c>
      <c r="R683" s="28"/>
      <c r="S683" s="28"/>
      <c r="T683" s="28"/>
      <c r="U683" s="28"/>
      <c r="V683" s="25"/>
    </row>
    <row r="684" spans="1:22">
      <c r="A684" s="4" t="s">
        <v>1314</v>
      </c>
      <c r="B684" s="43">
        <v>71</v>
      </c>
      <c r="C684" s="64" t="s">
        <v>1022</v>
      </c>
      <c r="D684" s="47">
        <v>44670</v>
      </c>
      <c r="E684" s="59" t="s">
        <v>1</v>
      </c>
      <c r="F684" s="41">
        <v>300</v>
      </c>
      <c r="G684" s="41">
        <v>71.954979587975828</v>
      </c>
      <c r="H684" s="47">
        <v>45638</v>
      </c>
      <c r="I684" s="118">
        <v>92.116483304735425</v>
      </c>
      <c r="J684" s="43">
        <f>IF(M684="",IF(AND(H684&lt;&gt; "",D684&lt;&gt;""),IF(H684&gt;=D684,H684-D684,0),""),"")</f>
        <v>968</v>
      </c>
      <c r="K684" s="42">
        <f>IF(M684="",IF(I684&lt;&gt;"",I684-G684,""),"")</f>
        <v>20.161503716759597</v>
      </c>
      <c r="L684" s="44">
        <f>IF(M684="",IF(K684&lt;&gt;"",IF(G684=0,IF(I684=0,0,9.99),K684/G684),""),"")</f>
        <v>0.28019608694501974</v>
      </c>
      <c r="M684" s="45"/>
      <c r="N684" s="46" t="str">
        <f>TRIM(CONCATENATE(Table1[[#This Row],[Intake]]," ",Table1[[#This Row],[Batch Number]]))</f>
        <v>S-1/EB 71</v>
      </c>
      <c r="O684" s="45" t="str">
        <f>IF(VLOOKUP(Table1[[#This Row],[Intake Batch Combo]],Sheet2!A:B,2,FALSE)="","",VLOOKUP(Table1[[#This Row],[Intake Batch Combo]],Sheet2!A:B,2,FALSE))</f>
        <v>Expert MRI Buy 71</v>
      </c>
      <c r="P684" s="116" t="e">
        <v>#N/A</v>
      </c>
      <c r="Q684" s="116" t="e">
        <v>#N/A</v>
      </c>
      <c r="R684" s="28"/>
      <c r="S684" s="28"/>
      <c r="T684" s="28"/>
      <c r="U684" s="28"/>
      <c r="V684" s="25"/>
    </row>
    <row r="685" spans="1:22">
      <c r="A685" s="4" t="s">
        <v>1314</v>
      </c>
      <c r="B685" s="43">
        <v>71</v>
      </c>
      <c r="C685" s="64" t="s">
        <v>1022</v>
      </c>
      <c r="D685" s="47">
        <v>44670</v>
      </c>
      <c r="E685" s="59" t="s">
        <v>1</v>
      </c>
      <c r="F685" s="41">
        <v>300</v>
      </c>
      <c r="G685" s="41">
        <v>71.954979587975828</v>
      </c>
      <c r="H685" s="47">
        <v>45638</v>
      </c>
      <c r="I685" s="118">
        <v>92.116483304735425</v>
      </c>
      <c r="J685" s="43">
        <f>IF(M685="",IF(AND(H685&lt;&gt; "",D685&lt;&gt;""),IF(H685&gt;=D685,H685-D685,0),""),"")</f>
        <v>968</v>
      </c>
      <c r="K685" s="42">
        <f>IF(M685="",IF(I685&lt;&gt;"",I685-G685,""),"")</f>
        <v>20.161503716759597</v>
      </c>
      <c r="L685" s="44">
        <f>IF(M685="",IF(K685&lt;&gt;"",IF(G685=0,IF(I685=0,0,9.99),K685/G685),""),"")</f>
        <v>0.28019608694501974</v>
      </c>
      <c r="M685" s="45"/>
      <c r="N685" s="46" t="str">
        <f>TRIM(CONCATENATE(Table1[[#This Row],[Intake]]," ",Table1[[#This Row],[Batch Number]]))</f>
        <v>S-1/EB 71</v>
      </c>
      <c r="O685" s="45" t="str">
        <f>IF(VLOOKUP(Table1[[#This Row],[Intake Batch Combo]],Sheet2!A:B,2,FALSE)="","",VLOOKUP(Table1[[#This Row],[Intake Batch Combo]],Sheet2!A:B,2,FALSE))</f>
        <v>Expert MRI Buy 71</v>
      </c>
      <c r="P685" s="116" t="e">
        <v>#N/A</v>
      </c>
      <c r="Q685" s="116" t="e">
        <v>#N/A</v>
      </c>
      <c r="R685" s="28"/>
      <c r="S685" s="28"/>
      <c r="T685" s="28"/>
      <c r="U685" s="28"/>
      <c r="V685" s="25"/>
    </row>
    <row r="686" spans="1:22">
      <c r="A686" s="4" t="s">
        <v>1316</v>
      </c>
      <c r="B686" s="15">
        <v>116</v>
      </c>
      <c r="C686" s="64" t="s">
        <v>1137</v>
      </c>
      <c r="D686" s="30">
        <v>44879</v>
      </c>
      <c r="E686" s="59" t="s">
        <v>0</v>
      </c>
      <c r="F686" s="14">
        <v>1100</v>
      </c>
      <c r="G686" s="14">
        <v>262.56677632635473</v>
      </c>
      <c r="H686" s="47">
        <v>45638</v>
      </c>
      <c r="I686" s="118">
        <v>317.90147485268915</v>
      </c>
      <c r="J686" s="15">
        <f>IF(M686="",IF(AND(H686&lt;&gt; "",D686&lt;&gt;""),IF(H686&gt;=D686,H686-D686,0),""),"")</f>
        <v>759</v>
      </c>
      <c r="K686" s="20">
        <f>IF(M686="",IF(I686&lt;&gt;"",I686-G686,""),"")</f>
        <v>55.334698526334421</v>
      </c>
      <c r="L686" s="25">
        <f>IF(M686="",IF(K686&lt;&gt;"",IF(G686=0,IF(I686=0,0,9.99),K686/G686),""),"")</f>
        <v>0.21074524088895663</v>
      </c>
      <c r="M686" s="112"/>
      <c r="N686" s="58" t="str">
        <f>TRIM(CONCATENATE(Table1[[#This Row],[Intake]]," ",Table1[[#This Row],[Batch Number]]))</f>
        <v>S-1/OS 116</v>
      </c>
      <c r="O686" s="112" t="str">
        <f>IF(VLOOKUP(Table1[[#This Row],[Intake Batch Combo]],Sheet2!A:B,2,FALSE)="","",VLOOKUP(Table1[[#This Row],[Intake Batch Combo]],Sheet2!A:B,2,FALSE))</f>
        <v>One Source Diagnostics Buy 116</v>
      </c>
      <c r="P686" s="115" t="e">
        <v>#N/A</v>
      </c>
      <c r="Q686" s="115" t="e">
        <v>#N/A</v>
      </c>
      <c r="R686" s="28"/>
      <c r="S686" s="28"/>
      <c r="T686" s="28"/>
      <c r="U686" s="28"/>
      <c r="V686" s="25"/>
    </row>
    <row r="687" spans="1:22">
      <c r="A687" s="4" t="s">
        <v>1314</v>
      </c>
      <c r="B687" s="43">
        <v>71</v>
      </c>
      <c r="C687" s="64" t="s">
        <v>572</v>
      </c>
      <c r="D687" s="47">
        <v>44670</v>
      </c>
      <c r="E687" s="59" t="s">
        <v>0</v>
      </c>
      <c r="F687" s="41">
        <v>1100</v>
      </c>
      <c r="G687" s="41">
        <v>263.83492515591138</v>
      </c>
      <c r="H687" s="47">
        <v>45638</v>
      </c>
      <c r="I687" s="118">
        <v>337.76043878402987</v>
      </c>
      <c r="J687" s="43">
        <f>IF(M687="",IF(AND(H687&lt;&gt; "",D687&lt;&gt;""),IF(H687&gt;=D687,H687-D687,0),""),"")</f>
        <v>968</v>
      </c>
      <c r="K687" s="42">
        <f>IF(M687="",IF(I687&lt;&gt;"",I687-G687,""),"")</f>
        <v>73.925513628118495</v>
      </c>
      <c r="L687" s="44">
        <f>IF(M687="",IF(K687&lt;&gt;"",IF(G687=0,IF(I687=0,0,9.99),K687/G687),""),"")</f>
        <v>0.28019608694501963</v>
      </c>
      <c r="M687" s="45"/>
      <c r="N687" s="46" t="str">
        <f>TRIM(CONCATENATE(Table1[[#This Row],[Intake]]," ",Table1[[#This Row],[Batch Number]]))</f>
        <v>S-1/EB 71</v>
      </c>
      <c r="O687" s="45" t="str">
        <f>IF(VLOOKUP(Table1[[#This Row],[Intake Batch Combo]],Sheet2!A:B,2,FALSE)="","",VLOOKUP(Table1[[#This Row],[Intake Batch Combo]],Sheet2!A:B,2,FALSE))</f>
        <v>Expert MRI Buy 71</v>
      </c>
      <c r="P687" s="116" t="e">
        <v>#N/A</v>
      </c>
      <c r="Q687" s="116" t="e">
        <v>#N/A</v>
      </c>
      <c r="R687" s="28"/>
      <c r="S687" s="28"/>
      <c r="T687" s="28"/>
      <c r="U687" s="28"/>
      <c r="V687" s="25"/>
    </row>
    <row r="688" spans="1:22">
      <c r="A688" s="4" t="s">
        <v>1314</v>
      </c>
      <c r="B688" s="43">
        <v>71</v>
      </c>
      <c r="C688" s="64" t="s">
        <v>676</v>
      </c>
      <c r="D688" s="47">
        <v>44670</v>
      </c>
      <c r="E688" s="59" t="s">
        <v>0</v>
      </c>
      <c r="F688" s="41">
        <v>1100</v>
      </c>
      <c r="G688" s="41">
        <v>263.83492515591138</v>
      </c>
      <c r="H688" s="47">
        <v>45638</v>
      </c>
      <c r="I688" s="118">
        <v>337.76043878402987</v>
      </c>
      <c r="J688" s="43">
        <f>IF(M688="",IF(AND(H688&lt;&gt; "",D688&lt;&gt;""),IF(H688&gt;=D688,H688-D688,0),""),"")</f>
        <v>968</v>
      </c>
      <c r="K688" s="42">
        <f>IF(M688="",IF(I688&lt;&gt;"",I688-G688,""),"")</f>
        <v>73.925513628118495</v>
      </c>
      <c r="L688" s="44">
        <f>IF(M688="",IF(K688&lt;&gt;"",IF(G688=0,IF(I688=0,0,9.99),K688/G688),""),"")</f>
        <v>0.28019608694501963</v>
      </c>
      <c r="M688" s="45"/>
      <c r="N688" s="46" t="str">
        <f>TRIM(CONCATENATE(Table1[[#This Row],[Intake]]," ",Table1[[#This Row],[Batch Number]]))</f>
        <v>S-1/EB 71</v>
      </c>
      <c r="O688" s="45" t="str">
        <f>IF(VLOOKUP(Table1[[#This Row],[Intake Batch Combo]],Sheet2!A:B,2,FALSE)="","",VLOOKUP(Table1[[#This Row],[Intake Batch Combo]],Sheet2!A:B,2,FALSE))</f>
        <v>Expert MRI Buy 71</v>
      </c>
      <c r="P688" s="116" t="e">
        <v>#N/A</v>
      </c>
      <c r="Q688" s="116" t="e">
        <v>#N/A</v>
      </c>
      <c r="R688" s="28"/>
      <c r="S688" s="28"/>
      <c r="T688" s="28"/>
      <c r="U688" s="28"/>
      <c r="V688" s="25"/>
    </row>
    <row r="689" spans="1:22">
      <c r="A689" s="4" t="s">
        <v>1314</v>
      </c>
      <c r="B689" s="43">
        <v>71</v>
      </c>
      <c r="C689" s="64" t="s">
        <v>683</v>
      </c>
      <c r="D689" s="47">
        <v>44670</v>
      </c>
      <c r="E689" s="59" t="s">
        <v>0</v>
      </c>
      <c r="F689" s="41">
        <v>1100</v>
      </c>
      <c r="G689" s="41">
        <v>263.83492515591138</v>
      </c>
      <c r="H689" s="47">
        <v>45638</v>
      </c>
      <c r="I689" s="118">
        <v>337.76043878402987</v>
      </c>
      <c r="J689" s="43">
        <f>IF(M689="",IF(AND(H689&lt;&gt; "",D689&lt;&gt;""),IF(H689&gt;=D689,H689-D689,0),""),"")</f>
        <v>968</v>
      </c>
      <c r="K689" s="42">
        <f>IF(M689="",IF(I689&lt;&gt;"",I689-G689,""),"")</f>
        <v>73.925513628118495</v>
      </c>
      <c r="L689" s="44">
        <f>IF(M689="",IF(K689&lt;&gt;"",IF(G689=0,IF(I689=0,0,9.99),K689/G689),""),"")</f>
        <v>0.28019608694501963</v>
      </c>
      <c r="M689" s="45"/>
      <c r="N689" s="46" t="str">
        <f>TRIM(CONCATENATE(Table1[[#This Row],[Intake]]," ",Table1[[#This Row],[Batch Number]]))</f>
        <v>S-1/EB 71</v>
      </c>
      <c r="O689" s="45" t="str">
        <f>IF(VLOOKUP(Table1[[#This Row],[Intake Batch Combo]],Sheet2!A:B,2,FALSE)="","",VLOOKUP(Table1[[#This Row],[Intake Batch Combo]],Sheet2!A:B,2,FALSE))</f>
        <v>Expert MRI Buy 71</v>
      </c>
      <c r="P689" s="116" t="e">
        <v>#N/A</v>
      </c>
      <c r="Q689" s="116" t="e">
        <v>#N/A</v>
      </c>
      <c r="R689" s="28"/>
      <c r="S689" s="28"/>
      <c r="T689" s="28"/>
      <c r="U689" s="28"/>
      <c r="V689" s="25"/>
    </row>
    <row r="690" spans="1:22">
      <c r="A690" s="4" t="s">
        <v>1314</v>
      </c>
      <c r="B690" s="43">
        <v>71</v>
      </c>
      <c r="C690" s="64" t="s">
        <v>874</v>
      </c>
      <c r="D690" s="47">
        <v>44670</v>
      </c>
      <c r="E690" s="59" t="s">
        <v>0</v>
      </c>
      <c r="F690" s="41">
        <v>1100</v>
      </c>
      <c r="G690" s="41">
        <v>263.83492515591138</v>
      </c>
      <c r="H690" s="47">
        <v>45638</v>
      </c>
      <c r="I690" s="120">
        <v>337.76043878402987</v>
      </c>
      <c r="J690" s="43">
        <f>IF(M690="",IF(AND(H690&lt;&gt; "",D690&lt;&gt;""),IF(H690&gt;=D690,H690-D690,0),""),"")</f>
        <v>968</v>
      </c>
      <c r="K690" s="42">
        <f>IF(M690="",IF(I690&lt;&gt;"",I690-G690,""),"")</f>
        <v>73.925513628118495</v>
      </c>
      <c r="L690" s="44">
        <f>IF(M690="",IF(K690&lt;&gt;"",IF(G690=0,IF(I690=0,0,9.99),K690/G690),""),"")</f>
        <v>0.28019608694501963</v>
      </c>
      <c r="M690" s="45"/>
      <c r="N690" s="46" t="str">
        <f>TRIM(CONCATENATE(Table1[[#This Row],[Intake]]," ",Table1[[#This Row],[Batch Number]]))</f>
        <v>S-1/EB 71</v>
      </c>
      <c r="O690" s="45" t="str">
        <f>IF(VLOOKUP(Table1[[#This Row],[Intake Batch Combo]],Sheet2!A:B,2,FALSE)="","",VLOOKUP(Table1[[#This Row],[Intake Batch Combo]],Sheet2!A:B,2,FALSE))</f>
        <v>Expert MRI Buy 71</v>
      </c>
      <c r="P690" s="116" t="e">
        <v>#N/A</v>
      </c>
      <c r="Q690" s="116" t="e">
        <v>#N/A</v>
      </c>
      <c r="R690" s="28"/>
      <c r="S690" s="28"/>
      <c r="T690" s="28"/>
      <c r="U690" s="28"/>
      <c r="V690" s="25"/>
    </row>
    <row r="691" spans="1:22">
      <c r="A691" s="4" t="s">
        <v>1314</v>
      </c>
      <c r="B691" s="43">
        <v>71</v>
      </c>
      <c r="C691" s="64" t="s">
        <v>874</v>
      </c>
      <c r="D691" s="47">
        <v>44670</v>
      </c>
      <c r="E691" s="59" t="s">
        <v>0</v>
      </c>
      <c r="F691" s="41">
        <v>1100</v>
      </c>
      <c r="G691" s="41">
        <v>263.83492515591138</v>
      </c>
      <c r="H691" s="47">
        <v>45638</v>
      </c>
      <c r="I691" s="120">
        <v>337.76043878402987</v>
      </c>
      <c r="J691" s="43">
        <f>IF(M691="",IF(AND(H691&lt;&gt; "",D691&lt;&gt;""),IF(H691&gt;=D691,H691-D691,0),""),"")</f>
        <v>968</v>
      </c>
      <c r="K691" s="42">
        <f>IF(M691="",IF(I691&lt;&gt;"",I691-G691,""),"")</f>
        <v>73.925513628118495</v>
      </c>
      <c r="L691" s="44">
        <f>IF(M691="",IF(K691&lt;&gt;"",IF(G691=0,IF(I691=0,0,9.99),K691/G691),""),"")</f>
        <v>0.28019608694501963</v>
      </c>
      <c r="M691" s="45"/>
      <c r="N691" s="46" t="str">
        <f>TRIM(CONCATENATE(Table1[[#This Row],[Intake]]," ",Table1[[#This Row],[Batch Number]]))</f>
        <v>S-1/EB 71</v>
      </c>
      <c r="O691" s="45" t="str">
        <f>IF(VLOOKUP(Table1[[#This Row],[Intake Batch Combo]],Sheet2!A:B,2,FALSE)="","",VLOOKUP(Table1[[#This Row],[Intake Batch Combo]],Sheet2!A:B,2,FALSE))</f>
        <v>Expert MRI Buy 71</v>
      </c>
      <c r="P691" s="116" t="e">
        <v>#N/A</v>
      </c>
      <c r="Q691" s="116" t="e">
        <v>#N/A</v>
      </c>
      <c r="R691" s="28"/>
      <c r="S691" s="28"/>
      <c r="T691" s="28"/>
      <c r="U691" s="28"/>
      <c r="V691" s="25"/>
    </row>
    <row r="692" spans="1:22">
      <c r="A692" s="4" t="s">
        <v>1316</v>
      </c>
      <c r="B692" s="15">
        <v>116</v>
      </c>
      <c r="C692" s="64" t="s">
        <v>1291</v>
      </c>
      <c r="D692" s="30">
        <v>44879</v>
      </c>
      <c r="E692" s="59" t="s">
        <v>1</v>
      </c>
      <c r="F692" s="14">
        <v>1695</v>
      </c>
      <c r="G692" s="14">
        <v>404.59153261197389</v>
      </c>
      <c r="H692" s="47">
        <v>45638</v>
      </c>
      <c r="I692" s="118">
        <v>489.85727261391645</v>
      </c>
      <c r="J692" s="15">
        <f>IF(M692="",IF(AND(H692&lt;&gt; "",D692&lt;&gt;""),IF(H692&gt;=D692,H692-D692,0),""),"")</f>
        <v>759</v>
      </c>
      <c r="K692" s="20">
        <f>IF(M692="",IF(I692&lt;&gt;"",I692-G692,""),"")</f>
        <v>85.265740001942561</v>
      </c>
      <c r="L692" s="25">
        <f>IF(M692="",IF(K692&lt;&gt;"",IF(G692=0,IF(I692=0,0,9.99),K692/G692),""),"")</f>
        <v>0.21074524088895655</v>
      </c>
      <c r="M692" s="112"/>
      <c r="N692" s="58" t="str">
        <f>TRIM(CONCATENATE(Table1[[#This Row],[Intake]]," ",Table1[[#This Row],[Batch Number]]))</f>
        <v>S-1/OS 116</v>
      </c>
      <c r="O692" s="112" t="str">
        <f>IF(VLOOKUP(Table1[[#This Row],[Intake Batch Combo]],Sheet2!A:B,2,FALSE)="","",VLOOKUP(Table1[[#This Row],[Intake Batch Combo]],Sheet2!A:B,2,FALSE))</f>
        <v>One Source Diagnostics Buy 116</v>
      </c>
      <c r="P692" s="115" t="e">
        <v>#N/A</v>
      </c>
      <c r="Q692" s="115" t="e">
        <v>#N/A</v>
      </c>
      <c r="R692" s="28"/>
      <c r="S692" s="28"/>
      <c r="T692" s="28"/>
      <c r="U692" s="28"/>
      <c r="V692" s="25"/>
    </row>
    <row r="693" spans="1:22">
      <c r="A693" s="4" t="s">
        <v>1316</v>
      </c>
      <c r="B693" s="15">
        <v>116</v>
      </c>
      <c r="C693" s="64" t="s">
        <v>1053</v>
      </c>
      <c r="D693" s="30">
        <v>44879</v>
      </c>
      <c r="E693" s="59" t="s">
        <v>1</v>
      </c>
      <c r="F693" s="14">
        <v>1695</v>
      </c>
      <c r="G693" s="14">
        <v>404.59153261197389</v>
      </c>
      <c r="H693" s="47">
        <v>45638</v>
      </c>
      <c r="I693" s="118">
        <v>489.85727261391645</v>
      </c>
      <c r="J693" s="15">
        <f>IF(M693="",IF(AND(H693&lt;&gt; "",D693&lt;&gt;""),IF(H693&gt;=D693,H693-D693,0),""),"")</f>
        <v>759</v>
      </c>
      <c r="K693" s="20">
        <f>IF(M693="",IF(I693&lt;&gt;"",I693-G693,""),"")</f>
        <v>85.265740001942561</v>
      </c>
      <c r="L693" s="25">
        <f>IF(M693="",IF(K693&lt;&gt;"",IF(G693=0,IF(I693=0,0,9.99),K693/G693),""),"")</f>
        <v>0.21074524088895655</v>
      </c>
      <c r="M693" s="112"/>
      <c r="N693" s="58" t="str">
        <f>TRIM(CONCATENATE(Table1[[#This Row],[Intake]]," ",Table1[[#This Row],[Batch Number]]))</f>
        <v>S-1/OS 116</v>
      </c>
      <c r="O693" s="112" t="str">
        <f>IF(VLOOKUP(Table1[[#This Row],[Intake Batch Combo]],Sheet2!A:B,2,FALSE)="","",VLOOKUP(Table1[[#This Row],[Intake Batch Combo]],Sheet2!A:B,2,FALSE))</f>
        <v>One Source Diagnostics Buy 116</v>
      </c>
      <c r="P693" s="115" t="e">
        <v>#N/A</v>
      </c>
      <c r="Q693" s="115" t="e">
        <v>#N/A</v>
      </c>
      <c r="R693" s="28"/>
      <c r="S693" s="28"/>
      <c r="T693" s="28"/>
      <c r="U693" s="28"/>
      <c r="V693" s="25"/>
    </row>
    <row r="694" spans="1:22">
      <c r="A694" s="4" t="s">
        <v>1316</v>
      </c>
      <c r="B694" s="15">
        <v>116</v>
      </c>
      <c r="C694" s="64" t="s">
        <v>1053</v>
      </c>
      <c r="D694" s="30">
        <v>44879</v>
      </c>
      <c r="E694" s="59" t="s">
        <v>1</v>
      </c>
      <c r="F694" s="14">
        <v>1695</v>
      </c>
      <c r="G694" s="14">
        <v>404.59153261197389</v>
      </c>
      <c r="H694" s="47">
        <v>45638</v>
      </c>
      <c r="I694" s="118">
        <v>489.85727261391645</v>
      </c>
      <c r="J694" s="15">
        <f>IF(M694="",IF(AND(H694&lt;&gt; "",D694&lt;&gt;""),IF(H694&gt;=D694,H694-D694,0),""),"")</f>
        <v>759</v>
      </c>
      <c r="K694" s="20">
        <f>IF(M694="",IF(I694&lt;&gt;"",I694-G694,""),"")</f>
        <v>85.265740001942561</v>
      </c>
      <c r="L694" s="25">
        <f>IF(M694="",IF(K694&lt;&gt;"",IF(G694=0,IF(I694=0,0,9.99),K694/G694),""),"")</f>
        <v>0.21074524088895655</v>
      </c>
      <c r="M694" s="112"/>
      <c r="N694" s="58" t="str">
        <f>TRIM(CONCATENATE(Table1[[#This Row],[Intake]]," ",Table1[[#This Row],[Batch Number]]))</f>
        <v>S-1/OS 116</v>
      </c>
      <c r="O694" s="112" t="str">
        <f>IF(VLOOKUP(Table1[[#This Row],[Intake Batch Combo]],Sheet2!A:B,2,FALSE)="","",VLOOKUP(Table1[[#This Row],[Intake Batch Combo]],Sheet2!A:B,2,FALSE))</f>
        <v>One Source Diagnostics Buy 116</v>
      </c>
      <c r="P694" s="115" t="e">
        <v>#N/A</v>
      </c>
      <c r="Q694" s="115" t="e">
        <v>#N/A</v>
      </c>
      <c r="R694" s="28"/>
      <c r="S694" s="28"/>
      <c r="T694" s="28"/>
      <c r="U694" s="28"/>
      <c r="V694" s="25"/>
    </row>
    <row r="695" spans="1:22">
      <c r="A695" s="4" t="s">
        <v>1316</v>
      </c>
      <c r="B695" s="15">
        <v>116</v>
      </c>
      <c r="C695" s="64" t="s">
        <v>1054</v>
      </c>
      <c r="D695" s="30">
        <v>44879</v>
      </c>
      <c r="E695" s="59" t="s">
        <v>1</v>
      </c>
      <c r="F695" s="14">
        <v>1695</v>
      </c>
      <c r="G695" s="14">
        <v>404.59153261197389</v>
      </c>
      <c r="H695" s="47">
        <v>45638</v>
      </c>
      <c r="I695" s="118">
        <v>489.85727261391645</v>
      </c>
      <c r="J695" s="15">
        <f>IF(M695="",IF(AND(H695&lt;&gt; "",D695&lt;&gt;""),IF(H695&gt;=D695,H695-D695,0),""),"")</f>
        <v>759</v>
      </c>
      <c r="K695" s="20">
        <f>IF(M695="",IF(I695&lt;&gt;"",I695-G695,""),"")</f>
        <v>85.265740001942561</v>
      </c>
      <c r="L695" s="25">
        <f>IF(M695="",IF(K695&lt;&gt;"",IF(G695=0,IF(I695=0,0,9.99),K695/G695),""),"")</f>
        <v>0.21074524088895655</v>
      </c>
      <c r="M695" s="112"/>
      <c r="N695" s="58" t="str">
        <f>TRIM(CONCATENATE(Table1[[#This Row],[Intake]]," ",Table1[[#This Row],[Batch Number]]))</f>
        <v>S-1/OS 116</v>
      </c>
      <c r="O695" s="112" t="str">
        <f>IF(VLOOKUP(Table1[[#This Row],[Intake Batch Combo]],Sheet2!A:B,2,FALSE)="","",VLOOKUP(Table1[[#This Row],[Intake Batch Combo]],Sheet2!A:B,2,FALSE))</f>
        <v>One Source Diagnostics Buy 116</v>
      </c>
      <c r="P695" s="115" t="e">
        <v>#N/A</v>
      </c>
      <c r="Q695" s="115" t="e">
        <v>#N/A</v>
      </c>
      <c r="R695" s="28"/>
      <c r="S695" s="28"/>
      <c r="T695" s="28"/>
      <c r="U695" s="28"/>
      <c r="V695" s="25"/>
    </row>
    <row r="696" spans="1:22">
      <c r="A696" s="4" t="s">
        <v>1316</v>
      </c>
      <c r="B696" s="15">
        <v>116</v>
      </c>
      <c r="C696" s="64" t="s">
        <v>1054</v>
      </c>
      <c r="D696" s="30">
        <v>44879</v>
      </c>
      <c r="E696" s="59" t="s">
        <v>1</v>
      </c>
      <c r="F696" s="14">
        <v>1695</v>
      </c>
      <c r="G696" s="14">
        <v>404.59153261197389</v>
      </c>
      <c r="H696" s="47">
        <v>45638</v>
      </c>
      <c r="I696" s="118">
        <v>489.85727261391645</v>
      </c>
      <c r="J696" s="15">
        <f>IF(M696="",IF(AND(H696&lt;&gt; "",D696&lt;&gt;""),IF(H696&gt;=D696,H696-D696,0),""),"")</f>
        <v>759</v>
      </c>
      <c r="K696" s="20">
        <f>IF(M696="",IF(I696&lt;&gt;"",I696-G696,""),"")</f>
        <v>85.265740001942561</v>
      </c>
      <c r="L696" s="25">
        <f>IF(M696="",IF(K696&lt;&gt;"",IF(G696=0,IF(I696=0,0,9.99),K696/G696),""),"")</f>
        <v>0.21074524088895655</v>
      </c>
      <c r="M696" s="112"/>
      <c r="N696" s="58" t="str">
        <f>TRIM(CONCATENATE(Table1[[#This Row],[Intake]]," ",Table1[[#This Row],[Batch Number]]))</f>
        <v>S-1/OS 116</v>
      </c>
      <c r="O696" s="112" t="str">
        <f>IF(VLOOKUP(Table1[[#This Row],[Intake Batch Combo]],Sheet2!A:B,2,FALSE)="","",VLOOKUP(Table1[[#This Row],[Intake Batch Combo]],Sheet2!A:B,2,FALSE))</f>
        <v>One Source Diagnostics Buy 116</v>
      </c>
      <c r="P696" s="115" t="e">
        <v>#N/A</v>
      </c>
      <c r="Q696" s="115" t="e">
        <v>#N/A</v>
      </c>
      <c r="R696" s="28"/>
      <c r="S696" s="28"/>
      <c r="T696" s="28"/>
      <c r="U696" s="28"/>
      <c r="V696" s="25"/>
    </row>
    <row r="697" spans="1:22">
      <c r="A697" s="4" t="s">
        <v>1316</v>
      </c>
      <c r="B697" s="15">
        <v>116</v>
      </c>
      <c r="C697" s="64" t="s">
        <v>1057</v>
      </c>
      <c r="D697" s="30">
        <v>44879</v>
      </c>
      <c r="E697" s="59" t="s">
        <v>1</v>
      </c>
      <c r="F697" s="14">
        <v>1695</v>
      </c>
      <c r="G697" s="14">
        <v>404.59153261197389</v>
      </c>
      <c r="H697" s="47">
        <v>45638</v>
      </c>
      <c r="I697" s="118">
        <v>489.85727261391645</v>
      </c>
      <c r="J697" s="15">
        <f>IF(M697="",IF(AND(H697&lt;&gt; "",D697&lt;&gt;""),IF(H697&gt;=D697,H697-D697,0),""),"")</f>
        <v>759</v>
      </c>
      <c r="K697" s="20">
        <f>IF(M697="",IF(I697&lt;&gt;"",I697-G697,""),"")</f>
        <v>85.265740001942561</v>
      </c>
      <c r="L697" s="25">
        <f>IF(M697="",IF(K697&lt;&gt;"",IF(G697=0,IF(I697=0,0,9.99),K697/G697),""),"")</f>
        <v>0.21074524088895655</v>
      </c>
      <c r="M697" s="112"/>
      <c r="N697" s="58" t="str">
        <f>TRIM(CONCATENATE(Table1[[#This Row],[Intake]]," ",Table1[[#This Row],[Batch Number]]))</f>
        <v>S-1/OS 116</v>
      </c>
      <c r="O697" s="112" t="str">
        <f>IF(VLOOKUP(Table1[[#This Row],[Intake Batch Combo]],Sheet2!A:B,2,FALSE)="","",VLOOKUP(Table1[[#This Row],[Intake Batch Combo]],Sheet2!A:B,2,FALSE))</f>
        <v>One Source Diagnostics Buy 116</v>
      </c>
      <c r="P697" s="115" t="e">
        <v>#N/A</v>
      </c>
      <c r="Q697" s="115" t="e">
        <v>#N/A</v>
      </c>
      <c r="R697" s="28"/>
      <c r="S697" s="28"/>
      <c r="T697" s="28"/>
      <c r="U697" s="28"/>
      <c r="V697" s="25"/>
    </row>
    <row r="698" spans="1:22">
      <c r="A698" s="4" t="s">
        <v>1316</v>
      </c>
      <c r="B698" s="15">
        <v>116</v>
      </c>
      <c r="C698" s="64" t="s">
        <v>1057</v>
      </c>
      <c r="D698" s="30">
        <v>44879</v>
      </c>
      <c r="E698" s="59" t="s">
        <v>1</v>
      </c>
      <c r="F698" s="14">
        <v>1695</v>
      </c>
      <c r="G698" s="14">
        <v>404.59153261197389</v>
      </c>
      <c r="H698" s="47">
        <v>45638</v>
      </c>
      <c r="I698" s="120">
        <v>489.85727261391645</v>
      </c>
      <c r="J698" s="15">
        <f>IF(M698="",IF(AND(H698&lt;&gt; "",D698&lt;&gt;""),IF(H698&gt;=D698,H698-D698,0),""),"")</f>
        <v>759</v>
      </c>
      <c r="K698" s="20">
        <f>IF(M698="",IF(I698&lt;&gt;"",I698-G698,""),"")</f>
        <v>85.265740001942561</v>
      </c>
      <c r="L698" s="25">
        <f>IF(M698="",IF(K698&lt;&gt;"",IF(G698=0,IF(I698=0,0,9.99),K698/G698),""),"")</f>
        <v>0.21074524088895655</v>
      </c>
      <c r="M698" s="112"/>
      <c r="N698" s="58" t="str">
        <f>TRIM(CONCATENATE(Table1[[#This Row],[Intake]]," ",Table1[[#This Row],[Batch Number]]))</f>
        <v>S-1/OS 116</v>
      </c>
      <c r="O698" s="112" t="str">
        <f>IF(VLOOKUP(Table1[[#This Row],[Intake Batch Combo]],Sheet2!A:B,2,FALSE)="","",VLOOKUP(Table1[[#This Row],[Intake Batch Combo]],Sheet2!A:B,2,FALSE))</f>
        <v>One Source Diagnostics Buy 116</v>
      </c>
      <c r="P698" s="115" t="e">
        <v>#N/A</v>
      </c>
      <c r="Q698" s="115" t="e">
        <v>#N/A</v>
      </c>
      <c r="R698" s="28"/>
      <c r="S698" s="28"/>
      <c r="T698" s="28"/>
      <c r="U698" s="28"/>
      <c r="V698" s="25"/>
    </row>
    <row r="699" spans="1:22">
      <c r="A699" s="4" t="s">
        <v>1316</v>
      </c>
      <c r="B699" s="15">
        <v>116</v>
      </c>
      <c r="C699" s="64" t="s">
        <v>1059</v>
      </c>
      <c r="D699" s="30">
        <v>44879</v>
      </c>
      <c r="E699" s="59" t="s">
        <v>1</v>
      </c>
      <c r="F699" s="14">
        <v>1695</v>
      </c>
      <c r="G699" s="14">
        <v>404.59153261197389</v>
      </c>
      <c r="H699" s="47">
        <v>45638</v>
      </c>
      <c r="I699" s="118">
        <v>489.85727261391645</v>
      </c>
      <c r="J699" s="15">
        <f>IF(M699="",IF(AND(H699&lt;&gt; "",D699&lt;&gt;""),IF(H699&gt;=D699,H699-D699,0),""),"")</f>
        <v>759</v>
      </c>
      <c r="K699" s="20">
        <f>IF(M699="",IF(I699&lt;&gt;"",I699-G699,""),"")</f>
        <v>85.265740001942561</v>
      </c>
      <c r="L699" s="25">
        <f>IF(M699="",IF(K699&lt;&gt;"",IF(G699=0,IF(I699=0,0,9.99),K699/G699),""),"")</f>
        <v>0.21074524088895655</v>
      </c>
      <c r="M699" s="112"/>
      <c r="N699" s="58" t="str">
        <f>TRIM(CONCATENATE(Table1[[#This Row],[Intake]]," ",Table1[[#This Row],[Batch Number]]))</f>
        <v>S-1/OS 116</v>
      </c>
      <c r="O699" s="112" t="str">
        <f>IF(VLOOKUP(Table1[[#This Row],[Intake Batch Combo]],Sheet2!A:B,2,FALSE)="","",VLOOKUP(Table1[[#This Row],[Intake Batch Combo]],Sheet2!A:B,2,FALSE))</f>
        <v>One Source Diagnostics Buy 116</v>
      </c>
      <c r="P699" s="115" t="e">
        <v>#N/A</v>
      </c>
      <c r="Q699" s="115" t="e">
        <v>#N/A</v>
      </c>
      <c r="R699" s="28"/>
      <c r="S699" s="28"/>
      <c r="T699" s="28"/>
      <c r="U699" s="28"/>
      <c r="V699" s="25"/>
    </row>
    <row r="700" spans="1:22">
      <c r="A700" s="4" t="s">
        <v>1316</v>
      </c>
      <c r="B700" s="15">
        <v>116</v>
      </c>
      <c r="C700" s="64" t="s">
        <v>1059</v>
      </c>
      <c r="D700" s="30">
        <v>44879</v>
      </c>
      <c r="E700" s="59" t="s">
        <v>1</v>
      </c>
      <c r="F700" s="14">
        <v>1695</v>
      </c>
      <c r="G700" s="14">
        <v>404.59153261197389</v>
      </c>
      <c r="H700" s="47">
        <v>45638</v>
      </c>
      <c r="I700" s="118">
        <v>489.85727261391645</v>
      </c>
      <c r="J700" s="15">
        <f>IF(M700="",IF(AND(H700&lt;&gt; "",D700&lt;&gt;""),IF(H700&gt;=D700,H700-D700,0),""),"")</f>
        <v>759</v>
      </c>
      <c r="K700" s="20">
        <f>IF(M700="",IF(I700&lt;&gt;"",I700-G700,""),"")</f>
        <v>85.265740001942561</v>
      </c>
      <c r="L700" s="25">
        <f>IF(M700="",IF(K700&lt;&gt;"",IF(G700=0,IF(I700=0,0,9.99),K700/G700),""),"")</f>
        <v>0.21074524088895655</v>
      </c>
      <c r="M700" s="112"/>
      <c r="N700" s="58" t="str">
        <f>TRIM(CONCATENATE(Table1[[#This Row],[Intake]]," ",Table1[[#This Row],[Batch Number]]))</f>
        <v>S-1/OS 116</v>
      </c>
      <c r="O700" s="112" t="str">
        <f>IF(VLOOKUP(Table1[[#This Row],[Intake Batch Combo]],Sheet2!A:B,2,FALSE)="","",VLOOKUP(Table1[[#This Row],[Intake Batch Combo]],Sheet2!A:B,2,FALSE))</f>
        <v>One Source Diagnostics Buy 116</v>
      </c>
      <c r="P700" s="115" t="e">
        <v>#N/A</v>
      </c>
      <c r="Q700" s="115" t="e">
        <v>#N/A</v>
      </c>
      <c r="R700" s="28"/>
      <c r="S700" s="28"/>
      <c r="T700" s="28"/>
      <c r="U700" s="28"/>
      <c r="V700" s="25"/>
    </row>
    <row r="701" spans="1:22">
      <c r="A701" s="4" t="s">
        <v>1316</v>
      </c>
      <c r="B701" s="15">
        <v>116</v>
      </c>
      <c r="C701" s="64" t="s">
        <v>1065</v>
      </c>
      <c r="D701" s="30">
        <v>44879</v>
      </c>
      <c r="E701" s="59" t="s">
        <v>1</v>
      </c>
      <c r="F701" s="14">
        <v>1695</v>
      </c>
      <c r="G701" s="14">
        <v>404.59153261197389</v>
      </c>
      <c r="H701" s="47">
        <v>45638</v>
      </c>
      <c r="I701" s="118">
        <v>489.85727261391645</v>
      </c>
      <c r="J701" s="15">
        <f>IF(M701="",IF(AND(H701&lt;&gt; "",D701&lt;&gt;""),IF(H701&gt;=D701,H701-D701,0),""),"")</f>
        <v>759</v>
      </c>
      <c r="K701" s="20">
        <f>IF(M701="",IF(I701&lt;&gt;"",I701-G701,""),"")</f>
        <v>85.265740001942561</v>
      </c>
      <c r="L701" s="25">
        <f>IF(M701="",IF(K701&lt;&gt;"",IF(G701=0,IF(I701=0,0,9.99),K701/G701),""),"")</f>
        <v>0.21074524088895655</v>
      </c>
      <c r="M701" s="112"/>
      <c r="N701" s="58" t="str">
        <f>TRIM(CONCATENATE(Table1[[#This Row],[Intake]]," ",Table1[[#This Row],[Batch Number]]))</f>
        <v>S-1/OS 116</v>
      </c>
      <c r="O701" s="112" t="str">
        <f>IF(VLOOKUP(Table1[[#This Row],[Intake Batch Combo]],Sheet2!A:B,2,FALSE)="","",VLOOKUP(Table1[[#This Row],[Intake Batch Combo]],Sheet2!A:B,2,FALSE))</f>
        <v>One Source Diagnostics Buy 116</v>
      </c>
      <c r="P701" s="115" t="e">
        <v>#N/A</v>
      </c>
      <c r="Q701" s="115" t="e">
        <v>#N/A</v>
      </c>
      <c r="R701" s="28"/>
      <c r="S701" s="28"/>
      <c r="T701" s="28"/>
      <c r="U701" s="28"/>
      <c r="V701" s="25"/>
    </row>
    <row r="702" spans="1:22">
      <c r="A702" s="4" t="s">
        <v>1316</v>
      </c>
      <c r="B702" s="15">
        <v>116</v>
      </c>
      <c r="C702" s="64" t="s">
        <v>1065</v>
      </c>
      <c r="D702" s="30">
        <v>44879</v>
      </c>
      <c r="E702" s="59" t="s">
        <v>1</v>
      </c>
      <c r="F702" s="14">
        <v>1695</v>
      </c>
      <c r="G702" s="14">
        <v>404.59153261197389</v>
      </c>
      <c r="H702" s="47">
        <v>45638</v>
      </c>
      <c r="I702" s="118">
        <v>489.85727261391645</v>
      </c>
      <c r="J702" s="15">
        <f>IF(M702="",IF(AND(H702&lt;&gt; "",D702&lt;&gt;""),IF(H702&gt;=D702,H702-D702,0),""),"")</f>
        <v>759</v>
      </c>
      <c r="K702" s="20">
        <f>IF(M702="",IF(I702&lt;&gt;"",I702-G702,""),"")</f>
        <v>85.265740001942561</v>
      </c>
      <c r="L702" s="25">
        <f>IF(M702="",IF(K702&lt;&gt;"",IF(G702=0,IF(I702=0,0,9.99),K702/G702),""),"")</f>
        <v>0.21074524088895655</v>
      </c>
      <c r="M702" s="112"/>
      <c r="N702" s="58" t="str">
        <f>TRIM(CONCATENATE(Table1[[#This Row],[Intake]]," ",Table1[[#This Row],[Batch Number]]))</f>
        <v>S-1/OS 116</v>
      </c>
      <c r="O702" s="112" t="str">
        <f>IF(VLOOKUP(Table1[[#This Row],[Intake Batch Combo]],Sheet2!A:B,2,FALSE)="","",VLOOKUP(Table1[[#This Row],[Intake Batch Combo]],Sheet2!A:B,2,FALSE))</f>
        <v>One Source Diagnostics Buy 116</v>
      </c>
      <c r="P702" s="115" t="e">
        <v>#N/A</v>
      </c>
      <c r="Q702" s="115" t="e">
        <v>#N/A</v>
      </c>
      <c r="R702" s="28"/>
      <c r="S702" s="28"/>
      <c r="T702" s="28"/>
      <c r="U702" s="28"/>
      <c r="V702" s="25"/>
    </row>
    <row r="703" spans="1:22">
      <c r="A703" s="4" t="s">
        <v>1316</v>
      </c>
      <c r="B703" s="15">
        <v>116</v>
      </c>
      <c r="C703" s="64" t="s">
        <v>1066</v>
      </c>
      <c r="D703" s="30">
        <v>44879</v>
      </c>
      <c r="E703" s="59" t="s">
        <v>1</v>
      </c>
      <c r="F703" s="14">
        <v>1695</v>
      </c>
      <c r="G703" s="14">
        <v>404.59153261197389</v>
      </c>
      <c r="H703" s="47">
        <v>45638</v>
      </c>
      <c r="I703" s="118">
        <v>489.85727261391645</v>
      </c>
      <c r="J703" s="15">
        <f>IF(M703="",IF(AND(H703&lt;&gt; "",D703&lt;&gt;""),IF(H703&gt;=D703,H703-D703,0),""),"")</f>
        <v>759</v>
      </c>
      <c r="K703" s="20">
        <f>IF(M703="",IF(I703&lt;&gt;"",I703-G703,""),"")</f>
        <v>85.265740001942561</v>
      </c>
      <c r="L703" s="25">
        <f>IF(M703="",IF(K703&lt;&gt;"",IF(G703=0,IF(I703=0,0,9.99),K703/G703),""),"")</f>
        <v>0.21074524088895655</v>
      </c>
      <c r="M703" s="112"/>
      <c r="N703" s="58" t="str">
        <f>TRIM(CONCATENATE(Table1[[#This Row],[Intake]]," ",Table1[[#This Row],[Batch Number]]))</f>
        <v>S-1/OS 116</v>
      </c>
      <c r="O703" s="112" t="str">
        <f>IF(VLOOKUP(Table1[[#This Row],[Intake Batch Combo]],Sheet2!A:B,2,FALSE)="","",VLOOKUP(Table1[[#This Row],[Intake Batch Combo]],Sheet2!A:B,2,FALSE))</f>
        <v>One Source Diagnostics Buy 116</v>
      </c>
      <c r="P703" s="115" t="e">
        <v>#N/A</v>
      </c>
      <c r="Q703" s="115" t="e">
        <v>#N/A</v>
      </c>
      <c r="R703" s="28"/>
      <c r="S703" s="28"/>
      <c r="T703" s="28"/>
      <c r="U703" s="28"/>
      <c r="V703" s="25"/>
    </row>
    <row r="704" spans="1:22">
      <c r="A704" s="4" t="s">
        <v>1316</v>
      </c>
      <c r="B704" s="15">
        <v>116</v>
      </c>
      <c r="C704" s="64" t="s">
        <v>1070</v>
      </c>
      <c r="D704" s="30">
        <v>44879</v>
      </c>
      <c r="E704" s="59" t="s">
        <v>1</v>
      </c>
      <c r="F704" s="14">
        <v>1695</v>
      </c>
      <c r="G704" s="14">
        <v>404.59153261197389</v>
      </c>
      <c r="H704" s="47">
        <v>45638</v>
      </c>
      <c r="I704" s="118">
        <v>489.85727261391645</v>
      </c>
      <c r="J704" s="15">
        <f>IF(M704="",IF(AND(H704&lt;&gt; "",D704&lt;&gt;""),IF(H704&gt;=D704,H704-D704,0),""),"")</f>
        <v>759</v>
      </c>
      <c r="K704" s="20">
        <f>IF(M704="",IF(I704&lt;&gt;"",I704-G704,""),"")</f>
        <v>85.265740001942561</v>
      </c>
      <c r="L704" s="25">
        <f>IF(M704="",IF(K704&lt;&gt;"",IF(G704=0,IF(I704=0,0,9.99),K704/G704),""),"")</f>
        <v>0.21074524088895655</v>
      </c>
      <c r="M704" s="112"/>
      <c r="N704" s="58" t="str">
        <f>TRIM(CONCATENATE(Table1[[#This Row],[Intake]]," ",Table1[[#This Row],[Batch Number]]))</f>
        <v>S-1/OS 116</v>
      </c>
      <c r="O704" s="112" t="str">
        <f>IF(VLOOKUP(Table1[[#This Row],[Intake Batch Combo]],Sheet2!A:B,2,FALSE)="","",VLOOKUP(Table1[[#This Row],[Intake Batch Combo]],Sheet2!A:B,2,FALSE))</f>
        <v>One Source Diagnostics Buy 116</v>
      </c>
      <c r="P704" s="115" t="e">
        <v>#N/A</v>
      </c>
      <c r="Q704" s="115" t="e">
        <v>#N/A</v>
      </c>
      <c r="R704" s="28"/>
      <c r="S704" s="28"/>
      <c r="T704" s="28"/>
      <c r="U704" s="28"/>
      <c r="V704" s="25"/>
    </row>
    <row r="705" spans="1:22">
      <c r="A705" s="4" t="s">
        <v>1316</v>
      </c>
      <c r="B705" s="15">
        <v>116</v>
      </c>
      <c r="C705" s="64" t="s">
        <v>1072</v>
      </c>
      <c r="D705" s="30">
        <v>44879</v>
      </c>
      <c r="E705" s="59" t="s">
        <v>1</v>
      </c>
      <c r="F705" s="14">
        <v>1695</v>
      </c>
      <c r="G705" s="14">
        <v>404.59153261197389</v>
      </c>
      <c r="H705" s="47">
        <v>45638</v>
      </c>
      <c r="I705" s="118">
        <v>489.85727261391645</v>
      </c>
      <c r="J705" s="15">
        <f>IF(M705="",IF(AND(H705&lt;&gt; "",D705&lt;&gt;""),IF(H705&gt;=D705,H705-D705,0),""),"")</f>
        <v>759</v>
      </c>
      <c r="K705" s="20">
        <f>IF(M705="",IF(I705&lt;&gt;"",I705-G705,""),"")</f>
        <v>85.265740001942561</v>
      </c>
      <c r="L705" s="25">
        <f>IF(M705="",IF(K705&lt;&gt;"",IF(G705=0,IF(I705=0,0,9.99),K705/G705),""),"")</f>
        <v>0.21074524088895655</v>
      </c>
      <c r="M705" s="112"/>
      <c r="N705" s="58" t="str">
        <f>TRIM(CONCATENATE(Table1[[#This Row],[Intake]]," ",Table1[[#This Row],[Batch Number]]))</f>
        <v>S-1/OS 116</v>
      </c>
      <c r="O705" s="112" t="str">
        <f>IF(VLOOKUP(Table1[[#This Row],[Intake Batch Combo]],Sheet2!A:B,2,FALSE)="","",VLOOKUP(Table1[[#This Row],[Intake Batch Combo]],Sheet2!A:B,2,FALSE))</f>
        <v>One Source Diagnostics Buy 116</v>
      </c>
      <c r="P705" s="115" t="e">
        <v>#N/A</v>
      </c>
      <c r="Q705" s="115" t="e">
        <v>#N/A</v>
      </c>
      <c r="R705" s="28"/>
      <c r="S705" s="28"/>
      <c r="T705" s="28"/>
      <c r="U705" s="28"/>
      <c r="V705" s="25"/>
    </row>
    <row r="706" spans="1:22">
      <c r="A706" s="4" t="s">
        <v>1316</v>
      </c>
      <c r="B706" s="15">
        <v>116</v>
      </c>
      <c r="C706" s="64" t="s">
        <v>1077</v>
      </c>
      <c r="D706" s="30">
        <v>44879</v>
      </c>
      <c r="E706" s="59" t="s">
        <v>1</v>
      </c>
      <c r="F706" s="14">
        <v>1695</v>
      </c>
      <c r="G706" s="14">
        <v>404.59153261197389</v>
      </c>
      <c r="H706" s="47">
        <v>45638</v>
      </c>
      <c r="I706" s="118">
        <v>517.95649686093736</v>
      </c>
      <c r="J706" s="15">
        <f>IF(M706="",IF(AND(H706&lt;&gt; "",D706&lt;&gt;""),IF(H706&gt;=D706,H706-D706,0),""),"")</f>
        <v>759</v>
      </c>
      <c r="K706" s="20">
        <f>IF(M706="",IF(I706&lt;&gt;"",I706-G706,""),"")</f>
        <v>113.36496424896347</v>
      </c>
      <c r="L706" s="25">
        <f>IF(M706="",IF(K706&lt;&gt;"",IF(G706=0,IF(I706=0,0,9.99),K706/G706),""),"")</f>
        <v>0.28019608694501985</v>
      </c>
      <c r="M706" s="112"/>
      <c r="N706" s="58" t="str">
        <f>TRIM(CONCATENATE(Table1[[#This Row],[Intake]]," ",Table1[[#This Row],[Batch Number]]))</f>
        <v>S-1/OS 116</v>
      </c>
      <c r="O706" s="112" t="str">
        <f>IF(VLOOKUP(Table1[[#This Row],[Intake Batch Combo]],Sheet2!A:B,2,FALSE)="","",VLOOKUP(Table1[[#This Row],[Intake Batch Combo]],Sheet2!A:B,2,FALSE))</f>
        <v>One Source Diagnostics Buy 116</v>
      </c>
      <c r="P706" s="115" t="e">
        <v>#N/A</v>
      </c>
      <c r="Q706" s="115" t="e">
        <v>#N/A</v>
      </c>
      <c r="R706" s="28"/>
      <c r="S706" s="28"/>
      <c r="T706" s="28"/>
      <c r="U706" s="28"/>
      <c r="V706" s="25"/>
    </row>
    <row r="707" spans="1:22">
      <c r="A707" s="4" t="s">
        <v>1316</v>
      </c>
      <c r="B707" s="15">
        <v>116</v>
      </c>
      <c r="C707" s="64" t="s">
        <v>1079</v>
      </c>
      <c r="D707" s="30">
        <v>44879</v>
      </c>
      <c r="E707" s="59" t="s">
        <v>1</v>
      </c>
      <c r="F707" s="14">
        <v>1695</v>
      </c>
      <c r="G707" s="14">
        <v>404.59153261197389</v>
      </c>
      <c r="H707" s="47">
        <v>45638</v>
      </c>
      <c r="I707" s="118">
        <v>489.85727261391645</v>
      </c>
      <c r="J707" s="15">
        <f>IF(M707="",IF(AND(H707&lt;&gt; "",D707&lt;&gt;""),IF(H707&gt;=D707,H707-D707,0),""),"")</f>
        <v>759</v>
      </c>
      <c r="K707" s="20">
        <f>IF(M707="",IF(I707&lt;&gt;"",I707-G707,""),"")</f>
        <v>85.265740001942561</v>
      </c>
      <c r="L707" s="25">
        <f>IF(M707="",IF(K707&lt;&gt;"",IF(G707=0,IF(I707=0,0,9.99),K707/G707),""),"")</f>
        <v>0.21074524088895655</v>
      </c>
      <c r="M707" s="112"/>
      <c r="N707" s="58" t="str">
        <f>TRIM(CONCATENATE(Table1[[#This Row],[Intake]]," ",Table1[[#This Row],[Batch Number]]))</f>
        <v>S-1/OS 116</v>
      </c>
      <c r="O707" s="112" t="str">
        <f>IF(VLOOKUP(Table1[[#This Row],[Intake Batch Combo]],Sheet2!A:B,2,FALSE)="","",VLOOKUP(Table1[[#This Row],[Intake Batch Combo]],Sheet2!A:B,2,FALSE))</f>
        <v>One Source Diagnostics Buy 116</v>
      </c>
      <c r="P707" s="115" t="e">
        <v>#N/A</v>
      </c>
      <c r="Q707" s="115" t="e">
        <v>#N/A</v>
      </c>
      <c r="R707" s="28"/>
      <c r="S707" s="28"/>
      <c r="T707" s="28"/>
      <c r="U707" s="28"/>
      <c r="V707" s="25"/>
    </row>
    <row r="708" spans="1:22">
      <c r="A708" s="4" t="s">
        <v>1316</v>
      </c>
      <c r="B708" s="15">
        <v>116</v>
      </c>
      <c r="C708" s="64" t="s">
        <v>1082</v>
      </c>
      <c r="D708" s="30">
        <v>44879</v>
      </c>
      <c r="E708" s="59" t="s">
        <v>1</v>
      </c>
      <c r="F708" s="14">
        <v>1695</v>
      </c>
      <c r="G708" s="14">
        <v>404.59153261197389</v>
      </c>
      <c r="H708" s="47">
        <v>45638</v>
      </c>
      <c r="I708" s="120">
        <v>489.85727261391645</v>
      </c>
      <c r="J708" s="15">
        <f>IF(M708="",IF(AND(H708&lt;&gt; "",D708&lt;&gt;""),IF(H708&gt;=D708,H708-D708,0),""),"")</f>
        <v>759</v>
      </c>
      <c r="K708" s="20">
        <f>IF(M708="",IF(I708&lt;&gt;"",I708-G708,""),"")</f>
        <v>85.265740001942561</v>
      </c>
      <c r="L708" s="25">
        <f>IF(M708="",IF(K708&lt;&gt;"",IF(G708=0,IF(I708=0,0,9.99),K708/G708),""),"")</f>
        <v>0.21074524088895655</v>
      </c>
      <c r="M708" s="112"/>
      <c r="N708" s="58" t="str">
        <f>TRIM(CONCATENATE(Table1[[#This Row],[Intake]]," ",Table1[[#This Row],[Batch Number]]))</f>
        <v>S-1/OS 116</v>
      </c>
      <c r="O708" s="112" t="str">
        <f>IF(VLOOKUP(Table1[[#This Row],[Intake Batch Combo]],Sheet2!A:B,2,FALSE)="","",VLOOKUP(Table1[[#This Row],[Intake Batch Combo]],Sheet2!A:B,2,FALSE))</f>
        <v>One Source Diagnostics Buy 116</v>
      </c>
      <c r="P708" s="115" t="e">
        <v>#N/A</v>
      </c>
      <c r="Q708" s="115" t="e">
        <v>#N/A</v>
      </c>
      <c r="R708" s="28"/>
      <c r="S708" s="28"/>
      <c r="T708" s="28"/>
      <c r="U708" s="28"/>
      <c r="V708" s="25"/>
    </row>
    <row r="709" spans="1:22">
      <c r="A709" s="4" t="s">
        <v>1316</v>
      </c>
      <c r="B709" s="15">
        <v>116</v>
      </c>
      <c r="C709" s="64" t="s">
        <v>1082</v>
      </c>
      <c r="D709" s="30">
        <v>44879</v>
      </c>
      <c r="E709" s="59" t="s">
        <v>1</v>
      </c>
      <c r="F709" s="14">
        <v>1695</v>
      </c>
      <c r="G709" s="14">
        <v>404.59153261197389</v>
      </c>
      <c r="H709" s="47">
        <v>45638</v>
      </c>
      <c r="I709" s="118">
        <v>489.85727261391645</v>
      </c>
      <c r="J709" s="15">
        <f>IF(M709="",IF(AND(H709&lt;&gt; "",D709&lt;&gt;""),IF(H709&gt;=D709,H709-D709,0),""),"")</f>
        <v>759</v>
      </c>
      <c r="K709" s="20">
        <f>IF(M709="",IF(I709&lt;&gt;"",I709-G709,""),"")</f>
        <v>85.265740001942561</v>
      </c>
      <c r="L709" s="25">
        <f>IF(M709="",IF(K709&lt;&gt;"",IF(G709=0,IF(I709=0,0,9.99),K709/G709),""),"")</f>
        <v>0.21074524088895655</v>
      </c>
      <c r="M709" s="112"/>
      <c r="N709" s="58" t="str">
        <f>TRIM(CONCATENATE(Table1[[#This Row],[Intake]]," ",Table1[[#This Row],[Batch Number]]))</f>
        <v>S-1/OS 116</v>
      </c>
      <c r="O709" s="112" t="str">
        <f>IF(VLOOKUP(Table1[[#This Row],[Intake Batch Combo]],Sheet2!A:B,2,FALSE)="","",VLOOKUP(Table1[[#This Row],[Intake Batch Combo]],Sheet2!A:B,2,FALSE))</f>
        <v>One Source Diagnostics Buy 116</v>
      </c>
      <c r="P709" s="115" t="e">
        <v>#N/A</v>
      </c>
      <c r="Q709" s="115" t="e">
        <v>#N/A</v>
      </c>
      <c r="R709" s="28"/>
      <c r="S709" s="28"/>
      <c r="T709" s="28"/>
      <c r="U709" s="28"/>
      <c r="V709" s="25"/>
    </row>
    <row r="710" spans="1:22">
      <c r="A710" s="4" t="s">
        <v>1316</v>
      </c>
      <c r="B710" s="15">
        <v>116</v>
      </c>
      <c r="C710" s="64" t="s">
        <v>1082</v>
      </c>
      <c r="D710" s="30">
        <v>44879</v>
      </c>
      <c r="E710" s="59" t="s">
        <v>1</v>
      </c>
      <c r="F710" s="14">
        <v>1695</v>
      </c>
      <c r="G710" s="14">
        <v>404.59153261197389</v>
      </c>
      <c r="H710" s="47">
        <v>45638</v>
      </c>
      <c r="I710" s="118">
        <v>489.85727261391645</v>
      </c>
      <c r="J710" s="15">
        <f>IF(M710="",IF(AND(H710&lt;&gt; "",D710&lt;&gt;""),IF(H710&gt;=D710,H710-D710,0),""),"")</f>
        <v>759</v>
      </c>
      <c r="K710" s="20">
        <f>IF(M710="",IF(I710&lt;&gt;"",I710-G710,""),"")</f>
        <v>85.265740001942561</v>
      </c>
      <c r="L710" s="25">
        <f>IF(M710="",IF(K710&lt;&gt;"",IF(G710=0,IF(I710=0,0,9.99),K710/G710),""),"")</f>
        <v>0.21074524088895655</v>
      </c>
      <c r="M710" s="112"/>
      <c r="N710" s="58" t="str">
        <f>TRIM(CONCATENATE(Table1[[#This Row],[Intake]]," ",Table1[[#This Row],[Batch Number]]))</f>
        <v>S-1/OS 116</v>
      </c>
      <c r="O710" s="112" t="str">
        <f>IF(VLOOKUP(Table1[[#This Row],[Intake Batch Combo]],Sheet2!A:B,2,FALSE)="","",VLOOKUP(Table1[[#This Row],[Intake Batch Combo]],Sheet2!A:B,2,FALSE))</f>
        <v>One Source Diagnostics Buy 116</v>
      </c>
      <c r="P710" s="115" t="e">
        <v>#N/A</v>
      </c>
      <c r="Q710" s="115" t="e">
        <v>#N/A</v>
      </c>
      <c r="R710" s="28"/>
      <c r="S710" s="28"/>
      <c r="T710" s="28"/>
      <c r="U710" s="28"/>
      <c r="V710" s="25"/>
    </row>
    <row r="711" spans="1:22">
      <c r="A711" s="4" t="s">
        <v>1316</v>
      </c>
      <c r="B711" s="15">
        <v>116</v>
      </c>
      <c r="C711" s="64" t="s">
        <v>1083</v>
      </c>
      <c r="D711" s="30">
        <v>44879</v>
      </c>
      <c r="E711" s="59" t="s">
        <v>1</v>
      </c>
      <c r="F711" s="14">
        <v>1695</v>
      </c>
      <c r="G711" s="14">
        <v>404.59153261197389</v>
      </c>
      <c r="H711" s="47">
        <v>45638</v>
      </c>
      <c r="I711" s="118">
        <v>489.85727261391645</v>
      </c>
      <c r="J711" s="15">
        <f>IF(M711="",IF(AND(H711&lt;&gt; "",D711&lt;&gt;""),IF(H711&gt;=D711,H711-D711,0),""),"")</f>
        <v>759</v>
      </c>
      <c r="K711" s="20">
        <f>IF(M711="",IF(I711&lt;&gt;"",I711-G711,""),"")</f>
        <v>85.265740001942561</v>
      </c>
      <c r="L711" s="25">
        <f>IF(M711="",IF(K711&lt;&gt;"",IF(G711=0,IF(I711=0,0,9.99),K711/G711),""),"")</f>
        <v>0.21074524088895655</v>
      </c>
      <c r="M711" s="112"/>
      <c r="N711" s="58" t="str">
        <f>TRIM(CONCATENATE(Table1[[#This Row],[Intake]]," ",Table1[[#This Row],[Batch Number]]))</f>
        <v>S-1/OS 116</v>
      </c>
      <c r="O711" s="112" t="str">
        <f>IF(VLOOKUP(Table1[[#This Row],[Intake Batch Combo]],Sheet2!A:B,2,FALSE)="","",VLOOKUP(Table1[[#This Row],[Intake Batch Combo]],Sheet2!A:B,2,FALSE))</f>
        <v>One Source Diagnostics Buy 116</v>
      </c>
      <c r="P711" s="115" t="e">
        <v>#N/A</v>
      </c>
      <c r="Q711" s="115" t="e">
        <v>#N/A</v>
      </c>
      <c r="R711" s="28"/>
      <c r="S711" s="28"/>
      <c r="T711" s="28"/>
      <c r="U711" s="28"/>
      <c r="V711" s="25"/>
    </row>
    <row r="712" spans="1:22">
      <c r="A712" s="4" t="s">
        <v>1316</v>
      </c>
      <c r="B712" s="15">
        <v>116</v>
      </c>
      <c r="C712" s="64" t="s">
        <v>1083</v>
      </c>
      <c r="D712" s="30">
        <v>44879</v>
      </c>
      <c r="E712" s="59" t="s">
        <v>1</v>
      </c>
      <c r="F712" s="14">
        <v>1695</v>
      </c>
      <c r="G712" s="14">
        <v>404.59153261197389</v>
      </c>
      <c r="H712" s="47">
        <v>45638</v>
      </c>
      <c r="I712" s="118">
        <v>489.85727261391645</v>
      </c>
      <c r="J712" s="15">
        <f>IF(M712="",IF(AND(H712&lt;&gt; "",D712&lt;&gt;""),IF(H712&gt;=D712,H712-D712,0),""),"")</f>
        <v>759</v>
      </c>
      <c r="K712" s="20">
        <f>IF(M712="",IF(I712&lt;&gt;"",I712-G712,""),"")</f>
        <v>85.265740001942561</v>
      </c>
      <c r="L712" s="25">
        <f>IF(M712="",IF(K712&lt;&gt;"",IF(G712=0,IF(I712=0,0,9.99),K712/G712),""),"")</f>
        <v>0.21074524088895655</v>
      </c>
      <c r="M712" s="112"/>
      <c r="N712" s="58" t="str">
        <f>TRIM(CONCATENATE(Table1[[#This Row],[Intake]]," ",Table1[[#This Row],[Batch Number]]))</f>
        <v>S-1/OS 116</v>
      </c>
      <c r="O712" s="112" t="str">
        <f>IF(VLOOKUP(Table1[[#This Row],[Intake Batch Combo]],Sheet2!A:B,2,FALSE)="","",VLOOKUP(Table1[[#This Row],[Intake Batch Combo]],Sheet2!A:B,2,FALSE))</f>
        <v>One Source Diagnostics Buy 116</v>
      </c>
      <c r="P712" s="115" t="e">
        <v>#N/A</v>
      </c>
      <c r="Q712" s="115" t="e">
        <v>#N/A</v>
      </c>
      <c r="R712" s="28"/>
      <c r="S712" s="28"/>
      <c r="T712" s="28"/>
      <c r="U712" s="28"/>
      <c r="V712" s="25"/>
    </row>
    <row r="713" spans="1:22">
      <c r="A713" s="4" t="s">
        <v>1316</v>
      </c>
      <c r="B713" s="15">
        <v>116</v>
      </c>
      <c r="C713" s="64" t="s">
        <v>1085</v>
      </c>
      <c r="D713" s="30">
        <v>44879</v>
      </c>
      <c r="E713" s="59" t="s">
        <v>1</v>
      </c>
      <c r="F713" s="14">
        <v>1695</v>
      </c>
      <c r="G713" s="14">
        <v>404.59153261197389</v>
      </c>
      <c r="H713" s="47">
        <v>45638</v>
      </c>
      <c r="I713" s="120">
        <v>489.85727261391645</v>
      </c>
      <c r="J713" s="15">
        <f>IF(M713="",IF(AND(H713&lt;&gt; "",D713&lt;&gt;""),IF(H713&gt;=D713,H713-D713,0),""),"")</f>
        <v>759</v>
      </c>
      <c r="K713" s="20">
        <f>IF(M713="",IF(I713&lt;&gt;"",I713-G713,""),"")</f>
        <v>85.265740001942561</v>
      </c>
      <c r="L713" s="25">
        <f>IF(M713="",IF(K713&lt;&gt;"",IF(G713=0,IF(I713=0,0,9.99),K713/G713),""),"")</f>
        <v>0.21074524088895655</v>
      </c>
      <c r="M713" s="112"/>
      <c r="N713" s="58" t="str">
        <f>TRIM(CONCATENATE(Table1[[#This Row],[Intake]]," ",Table1[[#This Row],[Batch Number]]))</f>
        <v>S-1/OS 116</v>
      </c>
      <c r="O713" s="112" t="str">
        <f>IF(VLOOKUP(Table1[[#This Row],[Intake Batch Combo]],Sheet2!A:B,2,FALSE)="","",VLOOKUP(Table1[[#This Row],[Intake Batch Combo]],Sheet2!A:B,2,FALSE))</f>
        <v>One Source Diagnostics Buy 116</v>
      </c>
      <c r="P713" s="115" t="e">
        <v>#N/A</v>
      </c>
      <c r="Q713" s="115" t="e">
        <v>#N/A</v>
      </c>
      <c r="R713" s="28"/>
      <c r="S713" s="28"/>
      <c r="T713" s="28"/>
      <c r="U713" s="28"/>
      <c r="V713" s="25"/>
    </row>
    <row r="714" spans="1:22">
      <c r="A714" s="4" t="s">
        <v>1316</v>
      </c>
      <c r="B714" s="15">
        <v>116</v>
      </c>
      <c r="C714" s="64" t="s">
        <v>1085</v>
      </c>
      <c r="D714" s="30">
        <v>44879</v>
      </c>
      <c r="E714" s="59" t="s">
        <v>1</v>
      </c>
      <c r="F714" s="14">
        <v>1695</v>
      </c>
      <c r="G714" s="14">
        <v>404.59153261197389</v>
      </c>
      <c r="H714" s="47">
        <v>45638</v>
      </c>
      <c r="I714" s="120">
        <v>489.85727261391645</v>
      </c>
      <c r="J714" s="15">
        <f>IF(M714="",IF(AND(H714&lt;&gt; "",D714&lt;&gt;""),IF(H714&gt;=D714,H714-D714,0),""),"")</f>
        <v>759</v>
      </c>
      <c r="K714" s="20">
        <f>IF(M714="",IF(I714&lt;&gt;"",I714-G714,""),"")</f>
        <v>85.265740001942561</v>
      </c>
      <c r="L714" s="25">
        <f>IF(M714="",IF(K714&lt;&gt;"",IF(G714=0,IF(I714=0,0,9.99),K714/G714),""),"")</f>
        <v>0.21074524088895655</v>
      </c>
      <c r="M714" s="112"/>
      <c r="N714" s="58" t="str">
        <f>TRIM(CONCATENATE(Table1[[#This Row],[Intake]]," ",Table1[[#This Row],[Batch Number]]))</f>
        <v>S-1/OS 116</v>
      </c>
      <c r="O714" s="112" t="str">
        <f>IF(VLOOKUP(Table1[[#This Row],[Intake Batch Combo]],Sheet2!A:B,2,FALSE)="","",VLOOKUP(Table1[[#This Row],[Intake Batch Combo]],Sheet2!A:B,2,FALSE))</f>
        <v>One Source Diagnostics Buy 116</v>
      </c>
      <c r="P714" s="115" t="e">
        <v>#N/A</v>
      </c>
      <c r="Q714" s="115" t="e">
        <v>#N/A</v>
      </c>
      <c r="R714" s="28"/>
      <c r="S714" s="28"/>
      <c r="T714" s="28"/>
      <c r="U714" s="28"/>
      <c r="V714" s="25"/>
    </row>
    <row r="715" spans="1:22">
      <c r="A715" s="4" t="s">
        <v>1316</v>
      </c>
      <c r="B715" s="15">
        <v>116</v>
      </c>
      <c r="C715" s="64" t="s">
        <v>1085</v>
      </c>
      <c r="D715" s="30">
        <v>44879</v>
      </c>
      <c r="E715" s="59" t="s">
        <v>1</v>
      </c>
      <c r="F715" s="14">
        <v>1695</v>
      </c>
      <c r="G715" s="14">
        <v>404.59153261197389</v>
      </c>
      <c r="H715" s="47">
        <v>45638</v>
      </c>
      <c r="I715" s="118">
        <v>489.85727261391645</v>
      </c>
      <c r="J715" s="15">
        <f>IF(M715="",IF(AND(H715&lt;&gt; "",D715&lt;&gt;""),IF(H715&gt;=D715,H715-D715,0),""),"")</f>
        <v>759</v>
      </c>
      <c r="K715" s="20">
        <f>IF(M715="",IF(I715&lt;&gt;"",I715-G715,""),"")</f>
        <v>85.265740001942561</v>
      </c>
      <c r="L715" s="25">
        <f>IF(M715="",IF(K715&lt;&gt;"",IF(G715=0,IF(I715=0,0,9.99),K715/G715),""),"")</f>
        <v>0.21074524088895655</v>
      </c>
      <c r="M715" s="112"/>
      <c r="N715" s="58" t="str">
        <f>TRIM(CONCATENATE(Table1[[#This Row],[Intake]]," ",Table1[[#This Row],[Batch Number]]))</f>
        <v>S-1/OS 116</v>
      </c>
      <c r="O715" s="112" t="str">
        <f>IF(VLOOKUP(Table1[[#This Row],[Intake Batch Combo]],Sheet2!A:B,2,FALSE)="","",VLOOKUP(Table1[[#This Row],[Intake Batch Combo]],Sheet2!A:B,2,FALSE))</f>
        <v>One Source Diagnostics Buy 116</v>
      </c>
      <c r="P715" s="115" t="e">
        <v>#N/A</v>
      </c>
      <c r="Q715" s="115" t="e">
        <v>#N/A</v>
      </c>
      <c r="R715" s="28"/>
      <c r="S715" s="28"/>
      <c r="T715" s="28"/>
      <c r="U715" s="28"/>
      <c r="V715" s="25"/>
    </row>
    <row r="716" spans="1:22">
      <c r="A716" s="4" t="s">
        <v>1316</v>
      </c>
      <c r="B716" s="15">
        <v>116</v>
      </c>
      <c r="C716" s="64" t="s">
        <v>1086</v>
      </c>
      <c r="D716" s="30">
        <v>44879</v>
      </c>
      <c r="E716" s="59" t="s">
        <v>1</v>
      </c>
      <c r="F716" s="14">
        <v>1695</v>
      </c>
      <c r="G716" s="14">
        <v>404.59153261197389</v>
      </c>
      <c r="H716" s="47">
        <v>45638</v>
      </c>
      <c r="I716" s="118">
        <v>489.85727261391645</v>
      </c>
      <c r="J716" s="15">
        <f>IF(M716="",IF(AND(H716&lt;&gt; "",D716&lt;&gt;""),IF(H716&gt;=D716,H716-D716,0),""),"")</f>
        <v>759</v>
      </c>
      <c r="K716" s="20">
        <f>IF(M716="",IF(I716&lt;&gt;"",I716-G716,""),"")</f>
        <v>85.265740001942561</v>
      </c>
      <c r="L716" s="25">
        <f>IF(M716="",IF(K716&lt;&gt;"",IF(G716=0,IF(I716=0,0,9.99),K716/G716),""),"")</f>
        <v>0.21074524088895655</v>
      </c>
      <c r="M716" s="112"/>
      <c r="N716" s="58" t="str">
        <f>TRIM(CONCATENATE(Table1[[#This Row],[Intake]]," ",Table1[[#This Row],[Batch Number]]))</f>
        <v>S-1/OS 116</v>
      </c>
      <c r="O716" s="112" t="str">
        <f>IF(VLOOKUP(Table1[[#This Row],[Intake Batch Combo]],Sheet2!A:B,2,FALSE)="","",VLOOKUP(Table1[[#This Row],[Intake Batch Combo]],Sheet2!A:B,2,FALSE))</f>
        <v>One Source Diagnostics Buy 116</v>
      </c>
      <c r="P716" s="115" t="e">
        <v>#N/A</v>
      </c>
      <c r="Q716" s="115" t="e">
        <v>#N/A</v>
      </c>
      <c r="R716" s="28"/>
      <c r="S716" s="28"/>
      <c r="T716" s="28"/>
      <c r="U716" s="28"/>
      <c r="V716" s="25"/>
    </row>
    <row r="717" spans="1:22">
      <c r="A717" s="4" t="s">
        <v>1316</v>
      </c>
      <c r="B717" s="15">
        <v>116</v>
      </c>
      <c r="C717" s="64" t="s">
        <v>1095</v>
      </c>
      <c r="D717" s="30">
        <v>44879</v>
      </c>
      <c r="E717" s="59" t="s">
        <v>1</v>
      </c>
      <c r="F717" s="14">
        <v>1695</v>
      </c>
      <c r="G717" s="14">
        <v>404.59153261197389</v>
      </c>
      <c r="H717" s="47">
        <v>45638</v>
      </c>
      <c r="I717" s="118">
        <v>489.85727261391645</v>
      </c>
      <c r="J717" s="15">
        <f>IF(M717="",IF(AND(H717&lt;&gt; "",D717&lt;&gt;""),IF(H717&gt;=D717,H717-D717,0),""),"")</f>
        <v>759</v>
      </c>
      <c r="K717" s="20">
        <f>IF(M717="",IF(I717&lt;&gt;"",I717-G717,""),"")</f>
        <v>85.265740001942561</v>
      </c>
      <c r="L717" s="25">
        <f>IF(M717="",IF(K717&lt;&gt;"",IF(G717=0,IF(I717=0,0,9.99),K717/G717),""),"")</f>
        <v>0.21074524088895655</v>
      </c>
      <c r="M717" s="112"/>
      <c r="N717" s="58" t="str">
        <f>TRIM(CONCATENATE(Table1[[#This Row],[Intake]]," ",Table1[[#This Row],[Batch Number]]))</f>
        <v>S-1/OS 116</v>
      </c>
      <c r="O717" s="112" t="str">
        <f>IF(VLOOKUP(Table1[[#This Row],[Intake Batch Combo]],Sheet2!A:B,2,FALSE)="","",VLOOKUP(Table1[[#This Row],[Intake Batch Combo]],Sheet2!A:B,2,FALSE))</f>
        <v>One Source Diagnostics Buy 116</v>
      </c>
      <c r="P717" s="115" t="e">
        <v>#N/A</v>
      </c>
      <c r="Q717" s="115" t="e">
        <v>#N/A</v>
      </c>
      <c r="R717" s="28"/>
      <c r="S717" s="28"/>
      <c r="T717" s="28"/>
      <c r="U717" s="28"/>
      <c r="V717" s="25"/>
    </row>
    <row r="718" spans="1:22">
      <c r="A718" s="4" t="s">
        <v>1316</v>
      </c>
      <c r="B718" s="15">
        <v>116</v>
      </c>
      <c r="C718" s="64" t="s">
        <v>1095</v>
      </c>
      <c r="D718" s="30">
        <v>44879</v>
      </c>
      <c r="E718" s="59" t="s">
        <v>1</v>
      </c>
      <c r="F718" s="14">
        <v>1695</v>
      </c>
      <c r="G718" s="14">
        <v>404.59153261197389</v>
      </c>
      <c r="H718" s="47">
        <v>45638</v>
      </c>
      <c r="I718" s="118">
        <v>489.85727261391645</v>
      </c>
      <c r="J718" s="15">
        <f>IF(M718="",IF(AND(H718&lt;&gt; "",D718&lt;&gt;""),IF(H718&gt;=D718,H718-D718,0),""),"")</f>
        <v>759</v>
      </c>
      <c r="K718" s="20">
        <f>IF(M718="",IF(I718&lt;&gt;"",I718-G718,""),"")</f>
        <v>85.265740001942561</v>
      </c>
      <c r="L718" s="25">
        <f>IF(M718="",IF(K718&lt;&gt;"",IF(G718=0,IF(I718=0,0,9.99),K718/G718),""),"")</f>
        <v>0.21074524088895655</v>
      </c>
      <c r="M718" s="112"/>
      <c r="N718" s="58" t="str">
        <f>TRIM(CONCATENATE(Table1[[#This Row],[Intake]]," ",Table1[[#This Row],[Batch Number]]))</f>
        <v>S-1/OS 116</v>
      </c>
      <c r="O718" s="112" t="str">
        <f>IF(VLOOKUP(Table1[[#This Row],[Intake Batch Combo]],Sheet2!A:B,2,FALSE)="","",VLOOKUP(Table1[[#This Row],[Intake Batch Combo]],Sheet2!A:B,2,FALSE))</f>
        <v>One Source Diagnostics Buy 116</v>
      </c>
      <c r="P718" s="115" t="e">
        <v>#N/A</v>
      </c>
      <c r="Q718" s="115" t="e">
        <v>#N/A</v>
      </c>
      <c r="R718" s="28"/>
      <c r="S718" s="28"/>
      <c r="T718" s="28"/>
      <c r="U718" s="28"/>
      <c r="V718" s="25"/>
    </row>
    <row r="719" spans="1:22">
      <c r="A719" s="4" t="s">
        <v>1316</v>
      </c>
      <c r="B719" s="15">
        <v>116</v>
      </c>
      <c r="C719" s="64" t="s">
        <v>1095</v>
      </c>
      <c r="D719" s="30">
        <v>44879</v>
      </c>
      <c r="E719" s="59" t="s">
        <v>1</v>
      </c>
      <c r="F719" s="14">
        <v>1695</v>
      </c>
      <c r="G719" s="14">
        <v>404.59153261197389</v>
      </c>
      <c r="H719" s="47">
        <v>45638</v>
      </c>
      <c r="I719" s="118">
        <v>489.85727261391645</v>
      </c>
      <c r="J719" s="15">
        <f>IF(M719="",IF(AND(H719&lt;&gt; "",D719&lt;&gt;""),IF(H719&gt;=D719,H719-D719,0),""),"")</f>
        <v>759</v>
      </c>
      <c r="K719" s="20">
        <f>IF(M719="",IF(I719&lt;&gt;"",I719-G719,""),"")</f>
        <v>85.265740001942561</v>
      </c>
      <c r="L719" s="25">
        <f>IF(M719="",IF(K719&lt;&gt;"",IF(G719=0,IF(I719=0,0,9.99),K719/G719),""),"")</f>
        <v>0.21074524088895655</v>
      </c>
      <c r="M719" s="112"/>
      <c r="N719" s="58" t="str">
        <f>TRIM(CONCATENATE(Table1[[#This Row],[Intake]]," ",Table1[[#This Row],[Batch Number]]))</f>
        <v>S-1/OS 116</v>
      </c>
      <c r="O719" s="112" t="str">
        <f>IF(VLOOKUP(Table1[[#This Row],[Intake Batch Combo]],Sheet2!A:B,2,FALSE)="","",VLOOKUP(Table1[[#This Row],[Intake Batch Combo]],Sheet2!A:B,2,FALSE))</f>
        <v>One Source Diagnostics Buy 116</v>
      </c>
      <c r="P719" s="115" t="e">
        <v>#N/A</v>
      </c>
      <c r="Q719" s="115" t="e">
        <v>#N/A</v>
      </c>
      <c r="R719" s="28"/>
      <c r="S719" s="28"/>
      <c r="T719" s="28"/>
      <c r="U719" s="28"/>
      <c r="V719" s="25"/>
    </row>
    <row r="720" spans="1:22">
      <c r="A720" s="4" t="s">
        <v>1316</v>
      </c>
      <c r="B720" s="15">
        <v>116</v>
      </c>
      <c r="C720" s="64" t="s">
        <v>1099</v>
      </c>
      <c r="D720" s="30">
        <v>44879</v>
      </c>
      <c r="E720" s="59" t="s">
        <v>1</v>
      </c>
      <c r="F720" s="14">
        <v>1695</v>
      </c>
      <c r="G720" s="14">
        <v>404.59153261197389</v>
      </c>
      <c r="H720" s="47">
        <v>45638</v>
      </c>
      <c r="I720" s="118">
        <v>489.85727261391645</v>
      </c>
      <c r="J720" s="15">
        <f>IF(M720="",IF(AND(H720&lt;&gt; "",D720&lt;&gt;""),IF(H720&gt;=D720,H720-D720,0),""),"")</f>
        <v>759</v>
      </c>
      <c r="K720" s="20">
        <f>IF(M720="",IF(I720&lt;&gt;"",I720-G720,""),"")</f>
        <v>85.265740001942561</v>
      </c>
      <c r="L720" s="25">
        <f>IF(M720="",IF(K720&lt;&gt;"",IF(G720=0,IF(I720=0,0,9.99),K720/G720),""),"")</f>
        <v>0.21074524088895655</v>
      </c>
      <c r="M720" s="112"/>
      <c r="N720" s="58" t="str">
        <f>TRIM(CONCATENATE(Table1[[#This Row],[Intake]]," ",Table1[[#This Row],[Batch Number]]))</f>
        <v>S-1/OS 116</v>
      </c>
      <c r="O720" s="112" t="str">
        <f>IF(VLOOKUP(Table1[[#This Row],[Intake Batch Combo]],Sheet2!A:B,2,FALSE)="","",VLOOKUP(Table1[[#This Row],[Intake Batch Combo]],Sheet2!A:B,2,FALSE))</f>
        <v>One Source Diagnostics Buy 116</v>
      </c>
      <c r="P720" s="115" t="e">
        <v>#N/A</v>
      </c>
      <c r="Q720" s="115" t="e">
        <v>#N/A</v>
      </c>
      <c r="R720" s="28"/>
      <c r="S720" s="28"/>
      <c r="T720" s="28"/>
      <c r="U720" s="28"/>
      <c r="V720" s="25"/>
    </row>
    <row r="721" spans="1:22">
      <c r="A721" s="4" t="s">
        <v>1316</v>
      </c>
      <c r="B721" s="15">
        <v>116</v>
      </c>
      <c r="C721" s="64" t="s">
        <v>1099</v>
      </c>
      <c r="D721" s="30">
        <v>44879</v>
      </c>
      <c r="E721" s="59" t="s">
        <v>1</v>
      </c>
      <c r="F721" s="14">
        <v>1695</v>
      </c>
      <c r="G721" s="14">
        <v>404.59153261197389</v>
      </c>
      <c r="H721" s="47">
        <v>45638</v>
      </c>
      <c r="I721" s="118">
        <v>489.85727261391645</v>
      </c>
      <c r="J721" s="15">
        <f>IF(M721="",IF(AND(H721&lt;&gt; "",D721&lt;&gt;""),IF(H721&gt;=D721,H721-D721,0),""),"")</f>
        <v>759</v>
      </c>
      <c r="K721" s="20">
        <f>IF(M721="",IF(I721&lt;&gt;"",I721-G721,""),"")</f>
        <v>85.265740001942561</v>
      </c>
      <c r="L721" s="25">
        <f>IF(M721="",IF(K721&lt;&gt;"",IF(G721=0,IF(I721=0,0,9.99),K721/G721),""),"")</f>
        <v>0.21074524088895655</v>
      </c>
      <c r="M721" s="112"/>
      <c r="N721" s="58" t="str">
        <f>TRIM(CONCATENATE(Table1[[#This Row],[Intake]]," ",Table1[[#This Row],[Batch Number]]))</f>
        <v>S-1/OS 116</v>
      </c>
      <c r="O721" s="112" t="str">
        <f>IF(VLOOKUP(Table1[[#This Row],[Intake Batch Combo]],Sheet2!A:B,2,FALSE)="","",VLOOKUP(Table1[[#This Row],[Intake Batch Combo]],Sheet2!A:B,2,FALSE))</f>
        <v>One Source Diagnostics Buy 116</v>
      </c>
      <c r="P721" s="115" t="e">
        <v>#N/A</v>
      </c>
      <c r="Q721" s="115" t="e">
        <v>#N/A</v>
      </c>
      <c r="R721" s="28"/>
      <c r="S721" s="28"/>
      <c r="T721" s="28"/>
      <c r="U721" s="28"/>
      <c r="V721" s="25"/>
    </row>
    <row r="722" spans="1:22">
      <c r="A722" s="4" t="s">
        <v>1316</v>
      </c>
      <c r="B722" s="15">
        <v>116</v>
      </c>
      <c r="C722" s="64" t="s">
        <v>1100</v>
      </c>
      <c r="D722" s="30">
        <v>44879</v>
      </c>
      <c r="E722" s="59" t="s">
        <v>1</v>
      </c>
      <c r="F722" s="14">
        <v>1695</v>
      </c>
      <c r="G722" s="14">
        <v>404.59153261197389</v>
      </c>
      <c r="H722" s="47">
        <v>45638</v>
      </c>
      <c r="I722" s="118">
        <v>489.85727261391645</v>
      </c>
      <c r="J722" s="15">
        <f>IF(M722="",IF(AND(H722&lt;&gt; "",D722&lt;&gt;""),IF(H722&gt;=D722,H722-D722,0),""),"")</f>
        <v>759</v>
      </c>
      <c r="K722" s="20">
        <f>IF(M722="",IF(I722&lt;&gt;"",I722-G722,""),"")</f>
        <v>85.265740001942561</v>
      </c>
      <c r="L722" s="25">
        <f>IF(M722="",IF(K722&lt;&gt;"",IF(G722=0,IF(I722=0,0,9.99),K722/G722),""),"")</f>
        <v>0.21074524088895655</v>
      </c>
      <c r="M722" s="112"/>
      <c r="N722" s="58" t="str">
        <f>TRIM(CONCATENATE(Table1[[#This Row],[Intake]]," ",Table1[[#This Row],[Batch Number]]))</f>
        <v>S-1/OS 116</v>
      </c>
      <c r="O722" s="112" t="str">
        <f>IF(VLOOKUP(Table1[[#This Row],[Intake Batch Combo]],Sheet2!A:B,2,FALSE)="","",VLOOKUP(Table1[[#This Row],[Intake Batch Combo]],Sheet2!A:B,2,FALSE))</f>
        <v>One Source Diagnostics Buy 116</v>
      </c>
      <c r="P722" s="115" t="e">
        <v>#N/A</v>
      </c>
      <c r="Q722" s="115" t="e">
        <v>#N/A</v>
      </c>
      <c r="R722" s="28"/>
      <c r="S722" s="28"/>
      <c r="T722" s="28"/>
      <c r="U722" s="28"/>
      <c r="V722" s="25"/>
    </row>
    <row r="723" spans="1:22">
      <c r="A723" s="4" t="s">
        <v>1316</v>
      </c>
      <c r="B723" s="15">
        <v>116</v>
      </c>
      <c r="C723" s="64" t="s">
        <v>1101</v>
      </c>
      <c r="D723" s="30">
        <v>44879</v>
      </c>
      <c r="E723" s="59" t="s">
        <v>1</v>
      </c>
      <c r="F723" s="14">
        <v>1695</v>
      </c>
      <c r="G723" s="14">
        <v>404.59153261197389</v>
      </c>
      <c r="H723" s="47">
        <v>45638</v>
      </c>
      <c r="I723" s="118">
        <v>489.85727261391645</v>
      </c>
      <c r="J723" s="15">
        <f>IF(M723="",IF(AND(H723&lt;&gt; "",D723&lt;&gt;""),IF(H723&gt;=D723,H723-D723,0),""),"")</f>
        <v>759</v>
      </c>
      <c r="K723" s="20">
        <f>IF(M723="",IF(I723&lt;&gt;"",I723-G723,""),"")</f>
        <v>85.265740001942561</v>
      </c>
      <c r="L723" s="25">
        <f>IF(M723="",IF(K723&lt;&gt;"",IF(G723=0,IF(I723=0,0,9.99),K723/G723),""),"")</f>
        <v>0.21074524088895655</v>
      </c>
      <c r="M723" s="112"/>
      <c r="N723" s="58" t="str">
        <f>TRIM(CONCATENATE(Table1[[#This Row],[Intake]]," ",Table1[[#This Row],[Batch Number]]))</f>
        <v>S-1/OS 116</v>
      </c>
      <c r="O723" s="112" t="str">
        <f>IF(VLOOKUP(Table1[[#This Row],[Intake Batch Combo]],Sheet2!A:B,2,FALSE)="","",VLOOKUP(Table1[[#This Row],[Intake Batch Combo]],Sheet2!A:B,2,FALSE))</f>
        <v>One Source Diagnostics Buy 116</v>
      </c>
      <c r="P723" s="115" t="e">
        <v>#N/A</v>
      </c>
      <c r="Q723" s="115" t="e">
        <v>#N/A</v>
      </c>
      <c r="R723" s="28"/>
      <c r="S723" s="28"/>
      <c r="T723" s="28"/>
      <c r="U723" s="28"/>
      <c r="V723" s="25"/>
    </row>
    <row r="724" spans="1:22">
      <c r="A724" s="4" t="s">
        <v>1316</v>
      </c>
      <c r="B724" s="15">
        <v>116</v>
      </c>
      <c r="C724" s="64" t="s">
        <v>1103</v>
      </c>
      <c r="D724" s="30">
        <v>44879</v>
      </c>
      <c r="E724" s="59" t="s">
        <v>1</v>
      </c>
      <c r="F724" s="14">
        <v>1695</v>
      </c>
      <c r="G724" s="14">
        <v>404.59153261197389</v>
      </c>
      <c r="H724" s="47">
        <v>45638</v>
      </c>
      <c r="I724" s="118">
        <v>489.85727261391645</v>
      </c>
      <c r="J724" s="15">
        <f>IF(M724="",IF(AND(H724&lt;&gt; "",D724&lt;&gt;""),IF(H724&gt;=D724,H724-D724,0),""),"")</f>
        <v>759</v>
      </c>
      <c r="K724" s="20">
        <f>IF(M724="",IF(I724&lt;&gt;"",I724-G724,""),"")</f>
        <v>85.265740001942561</v>
      </c>
      <c r="L724" s="25">
        <f>IF(M724="",IF(K724&lt;&gt;"",IF(G724=0,IF(I724=0,0,9.99),K724/G724),""),"")</f>
        <v>0.21074524088895655</v>
      </c>
      <c r="M724" s="112"/>
      <c r="N724" s="58" t="str">
        <f>TRIM(CONCATENATE(Table1[[#This Row],[Intake]]," ",Table1[[#This Row],[Batch Number]]))</f>
        <v>S-1/OS 116</v>
      </c>
      <c r="O724" s="112" t="str">
        <f>IF(VLOOKUP(Table1[[#This Row],[Intake Batch Combo]],Sheet2!A:B,2,FALSE)="","",VLOOKUP(Table1[[#This Row],[Intake Batch Combo]],Sheet2!A:B,2,FALSE))</f>
        <v>One Source Diagnostics Buy 116</v>
      </c>
      <c r="P724" s="115" t="e">
        <v>#N/A</v>
      </c>
      <c r="Q724" s="115" t="e">
        <v>#N/A</v>
      </c>
      <c r="R724" s="28"/>
      <c r="S724" s="28"/>
      <c r="T724" s="28"/>
      <c r="U724" s="28"/>
      <c r="V724" s="25"/>
    </row>
    <row r="725" spans="1:22">
      <c r="A725" s="4" t="s">
        <v>1316</v>
      </c>
      <c r="B725" s="15">
        <v>116</v>
      </c>
      <c r="C725" s="64" t="s">
        <v>1105</v>
      </c>
      <c r="D725" s="30">
        <v>44879</v>
      </c>
      <c r="E725" s="59" t="s">
        <v>1</v>
      </c>
      <c r="F725" s="14">
        <v>1695</v>
      </c>
      <c r="G725" s="14">
        <v>404.59153261197389</v>
      </c>
      <c r="H725" s="47">
        <v>45638</v>
      </c>
      <c r="I725" s="118">
        <v>489.85727261391645</v>
      </c>
      <c r="J725" s="15">
        <f>IF(M725="",IF(AND(H725&lt;&gt; "",D725&lt;&gt;""),IF(H725&gt;=D725,H725-D725,0),""),"")</f>
        <v>759</v>
      </c>
      <c r="K725" s="20">
        <f>IF(M725="",IF(I725&lt;&gt;"",I725-G725,""),"")</f>
        <v>85.265740001942561</v>
      </c>
      <c r="L725" s="25">
        <f>IF(M725="",IF(K725&lt;&gt;"",IF(G725=0,IF(I725=0,0,9.99),K725/G725),""),"")</f>
        <v>0.21074524088895655</v>
      </c>
      <c r="M725" s="112"/>
      <c r="N725" s="58" t="str">
        <f>TRIM(CONCATENATE(Table1[[#This Row],[Intake]]," ",Table1[[#This Row],[Batch Number]]))</f>
        <v>S-1/OS 116</v>
      </c>
      <c r="O725" s="112" t="str">
        <f>IF(VLOOKUP(Table1[[#This Row],[Intake Batch Combo]],Sheet2!A:B,2,FALSE)="","",VLOOKUP(Table1[[#This Row],[Intake Batch Combo]],Sheet2!A:B,2,FALSE))</f>
        <v>One Source Diagnostics Buy 116</v>
      </c>
      <c r="P725" s="115" t="e">
        <v>#N/A</v>
      </c>
      <c r="Q725" s="115" t="e">
        <v>#N/A</v>
      </c>
      <c r="R725" s="28"/>
      <c r="S725" s="28"/>
      <c r="T725" s="28"/>
      <c r="U725" s="28"/>
      <c r="V725" s="25"/>
    </row>
    <row r="726" spans="1:22">
      <c r="A726" s="4" t="s">
        <v>1316</v>
      </c>
      <c r="B726" s="15">
        <v>116</v>
      </c>
      <c r="C726" s="64" t="s">
        <v>1107</v>
      </c>
      <c r="D726" s="30">
        <v>44879</v>
      </c>
      <c r="E726" s="59" t="s">
        <v>1</v>
      </c>
      <c r="F726" s="14">
        <v>1695</v>
      </c>
      <c r="G726" s="14">
        <v>404.59153261197389</v>
      </c>
      <c r="H726" s="47">
        <v>45638</v>
      </c>
      <c r="I726" s="120">
        <v>489.85727261391645</v>
      </c>
      <c r="J726" s="15">
        <f>IF(M726="",IF(AND(H726&lt;&gt; "",D726&lt;&gt;""),IF(H726&gt;=D726,H726-D726,0),""),"")</f>
        <v>759</v>
      </c>
      <c r="K726" s="20">
        <f>IF(M726="",IF(I726&lt;&gt;"",I726-G726,""),"")</f>
        <v>85.265740001942561</v>
      </c>
      <c r="L726" s="25">
        <f>IF(M726="",IF(K726&lt;&gt;"",IF(G726=0,IF(I726=0,0,9.99),K726/G726),""),"")</f>
        <v>0.21074524088895655</v>
      </c>
      <c r="M726" s="112"/>
      <c r="N726" s="58" t="str">
        <f>TRIM(CONCATENATE(Table1[[#This Row],[Intake]]," ",Table1[[#This Row],[Batch Number]]))</f>
        <v>S-1/OS 116</v>
      </c>
      <c r="O726" s="112" t="str">
        <f>IF(VLOOKUP(Table1[[#This Row],[Intake Batch Combo]],Sheet2!A:B,2,FALSE)="","",VLOOKUP(Table1[[#This Row],[Intake Batch Combo]],Sheet2!A:B,2,FALSE))</f>
        <v>One Source Diagnostics Buy 116</v>
      </c>
      <c r="P726" s="115" t="e">
        <v>#N/A</v>
      </c>
      <c r="Q726" s="115" t="e">
        <v>#N/A</v>
      </c>
      <c r="R726" s="28"/>
      <c r="S726" s="28"/>
      <c r="T726" s="28"/>
      <c r="U726" s="28"/>
      <c r="V726" s="25"/>
    </row>
    <row r="727" spans="1:22">
      <c r="A727" s="4" t="s">
        <v>1316</v>
      </c>
      <c r="B727" s="15">
        <v>116</v>
      </c>
      <c r="C727" s="64" t="s">
        <v>1107</v>
      </c>
      <c r="D727" s="30">
        <v>44879</v>
      </c>
      <c r="E727" s="59" t="s">
        <v>1</v>
      </c>
      <c r="F727" s="14">
        <v>1695</v>
      </c>
      <c r="G727" s="14">
        <v>404.59153261197389</v>
      </c>
      <c r="H727" s="47">
        <v>45638</v>
      </c>
      <c r="I727" s="118">
        <v>489.85727261391645</v>
      </c>
      <c r="J727" s="15">
        <f>IF(M727="",IF(AND(H727&lt;&gt; "",D727&lt;&gt;""),IF(H727&gt;=D727,H727-D727,0),""),"")</f>
        <v>759</v>
      </c>
      <c r="K727" s="20">
        <f>IF(M727="",IF(I727&lt;&gt;"",I727-G727,""),"")</f>
        <v>85.265740001942561</v>
      </c>
      <c r="L727" s="25">
        <f>IF(M727="",IF(K727&lt;&gt;"",IF(G727=0,IF(I727=0,0,9.99),K727/G727),""),"")</f>
        <v>0.21074524088895655</v>
      </c>
      <c r="M727" s="112"/>
      <c r="N727" s="58" t="str">
        <f>TRIM(CONCATENATE(Table1[[#This Row],[Intake]]," ",Table1[[#This Row],[Batch Number]]))</f>
        <v>S-1/OS 116</v>
      </c>
      <c r="O727" s="112" t="str">
        <f>IF(VLOOKUP(Table1[[#This Row],[Intake Batch Combo]],Sheet2!A:B,2,FALSE)="","",VLOOKUP(Table1[[#This Row],[Intake Batch Combo]],Sheet2!A:B,2,FALSE))</f>
        <v>One Source Diagnostics Buy 116</v>
      </c>
      <c r="P727" s="115" t="e">
        <v>#N/A</v>
      </c>
      <c r="Q727" s="115" t="e">
        <v>#N/A</v>
      </c>
      <c r="R727" s="28"/>
      <c r="S727" s="28"/>
      <c r="T727" s="28"/>
      <c r="U727" s="28"/>
      <c r="V727" s="25"/>
    </row>
    <row r="728" spans="1:22">
      <c r="A728" s="4" t="s">
        <v>1316</v>
      </c>
      <c r="B728" s="15">
        <v>116</v>
      </c>
      <c r="C728" s="64" t="s">
        <v>1107</v>
      </c>
      <c r="D728" s="30">
        <v>44879</v>
      </c>
      <c r="E728" s="59" t="s">
        <v>1</v>
      </c>
      <c r="F728" s="14">
        <v>1695</v>
      </c>
      <c r="G728" s="14">
        <v>404.59153261197389</v>
      </c>
      <c r="H728" s="47">
        <v>45638</v>
      </c>
      <c r="I728" s="120">
        <v>489.85727261391645</v>
      </c>
      <c r="J728" s="15">
        <f>IF(M728="",IF(AND(H728&lt;&gt; "",D728&lt;&gt;""),IF(H728&gt;=D728,H728-D728,0),""),"")</f>
        <v>759</v>
      </c>
      <c r="K728" s="20">
        <f>IF(M728="",IF(I728&lt;&gt;"",I728-G728,""),"")</f>
        <v>85.265740001942561</v>
      </c>
      <c r="L728" s="25">
        <f>IF(M728="",IF(K728&lt;&gt;"",IF(G728=0,IF(I728=0,0,9.99),K728/G728),""),"")</f>
        <v>0.21074524088895655</v>
      </c>
      <c r="M728" s="112"/>
      <c r="N728" s="58" t="str">
        <f>TRIM(CONCATENATE(Table1[[#This Row],[Intake]]," ",Table1[[#This Row],[Batch Number]]))</f>
        <v>S-1/OS 116</v>
      </c>
      <c r="O728" s="112" t="str">
        <f>IF(VLOOKUP(Table1[[#This Row],[Intake Batch Combo]],Sheet2!A:B,2,FALSE)="","",VLOOKUP(Table1[[#This Row],[Intake Batch Combo]],Sheet2!A:B,2,FALSE))</f>
        <v>One Source Diagnostics Buy 116</v>
      </c>
      <c r="P728" s="115" t="e">
        <v>#N/A</v>
      </c>
      <c r="Q728" s="115" t="e">
        <v>#N/A</v>
      </c>
      <c r="R728" s="28"/>
      <c r="S728" s="28"/>
      <c r="T728" s="28"/>
      <c r="U728" s="28"/>
      <c r="V728" s="25"/>
    </row>
    <row r="729" spans="1:22">
      <c r="A729" s="4" t="s">
        <v>1316</v>
      </c>
      <c r="B729" s="15">
        <v>116</v>
      </c>
      <c r="C729" s="64" t="s">
        <v>1115</v>
      </c>
      <c r="D729" s="30">
        <v>44879</v>
      </c>
      <c r="E729" s="59" t="s">
        <v>1</v>
      </c>
      <c r="F729" s="14">
        <v>1695</v>
      </c>
      <c r="G729" s="14">
        <v>404.59153261197389</v>
      </c>
      <c r="H729" s="47">
        <v>45638</v>
      </c>
      <c r="I729" s="118">
        <v>489.85727261391645</v>
      </c>
      <c r="J729" s="15">
        <f>IF(M729="",IF(AND(H729&lt;&gt; "",D729&lt;&gt;""),IF(H729&gt;=D729,H729-D729,0),""),"")</f>
        <v>759</v>
      </c>
      <c r="K729" s="20">
        <f>IF(M729="",IF(I729&lt;&gt;"",I729-G729,""),"")</f>
        <v>85.265740001942561</v>
      </c>
      <c r="L729" s="25">
        <f>IF(M729="",IF(K729&lt;&gt;"",IF(G729=0,IF(I729=0,0,9.99),K729/G729),""),"")</f>
        <v>0.21074524088895655</v>
      </c>
      <c r="M729" s="112"/>
      <c r="N729" s="58" t="str">
        <f>TRIM(CONCATENATE(Table1[[#This Row],[Intake]]," ",Table1[[#This Row],[Batch Number]]))</f>
        <v>S-1/OS 116</v>
      </c>
      <c r="O729" s="112" t="str">
        <f>IF(VLOOKUP(Table1[[#This Row],[Intake Batch Combo]],Sheet2!A:B,2,FALSE)="","",VLOOKUP(Table1[[#This Row],[Intake Batch Combo]],Sheet2!A:B,2,FALSE))</f>
        <v>One Source Diagnostics Buy 116</v>
      </c>
      <c r="P729" s="115" t="e">
        <v>#N/A</v>
      </c>
      <c r="Q729" s="115" t="e">
        <v>#N/A</v>
      </c>
      <c r="R729" s="28"/>
      <c r="S729" s="28"/>
      <c r="T729" s="28"/>
      <c r="U729" s="28"/>
      <c r="V729" s="25"/>
    </row>
    <row r="730" spans="1:22">
      <c r="A730" s="4" t="s">
        <v>1316</v>
      </c>
      <c r="B730" s="15">
        <v>116</v>
      </c>
      <c r="C730" s="64" t="s">
        <v>1117</v>
      </c>
      <c r="D730" s="30">
        <v>44879</v>
      </c>
      <c r="E730" s="59" t="s">
        <v>1</v>
      </c>
      <c r="F730" s="14">
        <v>1695</v>
      </c>
      <c r="G730" s="14">
        <v>404.59153261197389</v>
      </c>
      <c r="H730" s="47">
        <v>45638</v>
      </c>
      <c r="I730" s="120">
        <v>489.85727261391645</v>
      </c>
      <c r="J730" s="15">
        <f>IF(M730="",IF(AND(H730&lt;&gt; "",D730&lt;&gt;""),IF(H730&gt;=D730,H730-D730,0),""),"")</f>
        <v>759</v>
      </c>
      <c r="K730" s="20">
        <f>IF(M730="",IF(I730&lt;&gt;"",I730-G730,""),"")</f>
        <v>85.265740001942561</v>
      </c>
      <c r="L730" s="25">
        <f>IF(M730="",IF(K730&lt;&gt;"",IF(G730=0,IF(I730=0,0,9.99),K730/G730),""),"")</f>
        <v>0.21074524088895655</v>
      </c>
      <c r="M730" s="112"/>
      <c r="N730" s="58" t="str">
        <f>TRIM(CONCATENATE(Table1[[#This Row],[Intake]]," ",Table1[[#This Row],[Batch Number]]))</f>
        <v>S-1/OS 116</v>
      </c>
      <c r="O730" s="112" t="str">
        <f>IF(VLOOKUP(Table1[[#This Row],[Intake Batch Combo]],Sheet2!A:B,2,FALSE)="","",VLOOKUP(Table1[[#This Row],[Intake Batch Combo]],Sheet2!A:B,2,FALSE))</f>
        <v>One Source Diagnostics Buy 116</v>
      </c>
      <c r="P730" s="115" t="e">
        <v>#N/A</v>
      </c>
      <c r="Q730" s="115" t="e">
        <v>#N/A</v>
      </c>
      <c r="R730" s="28"/>
      <c r="S730" s="28"/>
      <c r="T730" s="28"/>
      <c r="U730" s="28"/>
      <c r="V730" s="25"/>
    </row>
    <row r="731" spans="1:22">
      <c r="A731" s="4" t="s">
        <v>1316</v>
      </c>
      <c r="B731" s="15">
        <v>116</v>
      </c>
      <c r="C731" s="64" t="s">
        <v>1117</v>
      </c>
      <c r="D731" s="30">
        <v>44879</v>
      </c>
      <c r="E731" s="59" t="s">
        <v>1</v>
      </c>
      <c r="F731" s="14">
        <v>1695</v>
      </c>
      <c r="G731" s="14">
        <v>404.59153261197389</v>
      </c>
      <c r="H731" s="47">
        <v>45638</v>
      </c>
      <c r="I731" s="118">
        <v>489.85727261391645</v>
      </c>
      <c r="J731" s="15">
        <f>IF(M731="",IF(AND(H731&lt;&gt; "",D731&lt;&gt;""),IF(H731&gt;=D731,H731-D731,0),""),"")</f>
        <v>759</v>
      </c>
      <c r="K731" s="20">
        <f>IF(M731="",IF(I731&lt;&gt;"",I731-G731,""),"")</f>
        <v>85.265740001942561</v>
      </c>
      <c r="L731" s="25">
        <f>IF(M731="",IF(K731&lt;&gt;"",IF(G731=0,IF(I731=0,0,9.99),K731/G731),""),"")</f>
        <v>0.21074524088895655</v>
      </c>
      <c r="M731" s="112"/>
      <c r="N731" s="58" t="str">
        <f>TRIM(CONCATENATE(Table1[[#This Row],[Intake]]," ",Table1[[#This Row],[Batch Number]]))</f>
        <v>S-1/OS 116</v>
      </c>
      <c r="O731" s="112" t="str">
        <f>IF(VLOOKUP(Table1[[#This Row],[Intake Batch Combo]],Sheet2!A:B,2,FALSE)="","",VLOOKUP(Table1[[#This Row],[Intake Batch Combo]],Sheet2!A:B,2,FALSE))</f>
        <v>One Source Diagnostics Buy 116</v>
      </c>
      <c r="P731" s="115" t="e">
        <v>#N/A</v>
      </c>
      <c r="Q731" s="115" t="e">
        <v>#N/A</v>
      </c>
      <c r="R731" s="28"/>
      <c r="S731" s="28"/>
      <c r="T731" s="28"/>
      <c r="U731" s="28"/>
      <c r="V731" s="25"/>
    </row>
    <row r="732" spans="1:22">
      <c r="A732" s="4" t="s">
        <v>1316</v>
      </c>
      <c r="B732" s="15">
        <v>116</v>
      </c>
      <c r="C732" s="64" t="s">
        <v>1119</v>
      </c>
      <c r="D732" s="30">
        <v>44879</v>
      </c>
      <c r="E732" s="59" t="s">
        <v>1</v>
      </c>
      <c r="F732" s="14">
        <v>1695</v>
      </c>
      <c r="G732" s="14">
        <v>404.59153261197389</v>
      </c>
      <c r="H732" s="47">
        <v>45638</v>
      </c>
      <c r="I732" s="120">
        <v>489.85727261391645</v>
      </c>
      <c r="J732" s="15">
        <f>IF(M732="",IF(AND(H732&lt;&gt; "",D732&lt;&gt;""),IF(H732&gt;=D732,H732-D732,0),""),"")</f>
        <v>759</v>
      </c>
      <c r="K732" s="20">
        <f>IF(M732="",IF(I732&lt;&gt;"",I732-G732,""),"")</f>
        <v>85.265740001942561</v>
      </c>
      <c r="L732" s="25">
        <f>IF(M732="",IF(K732&lt;&gt;"",IF(G732=0,IF(I732=0,0,9.99),K732/G732),""),"")</f>
        <v>0.21074524088895655</v>
      </c>
      <c r="M732" s="112"/>
      <c r="N732" s="58" t="str">
        <f>TRIM(CONCATENATE(Table1[[#This Row],[Intake]]," ",Table1[[#This Row],[Batch Number]]))</f>
        <v>S-1/OS 116</v>
      </c>
      <c r="O732" s="112" t="str">
        <f>IF(VLOOKUP(Table1[[#This Row],[Intake Batch Combo]],Sheet2!A:B,2,FALSE)="","",VLOOKUP(Table1[[#This Row],[Intake Batch Combo]],Sheet2!A:B,2,FALSE))</f>
        <v>One Source Diagnostics Buy 116</v>
      </c>
      <c r="P732" s="115" t="e">
        <v>#N/A</v>
      </c>
      <c r="Q732" s="115" t="e">
        <v>#N/A</v>
      </c>
      <c r="R732" s="28"/>
      <c r="S732" s="28"/>
      <c r="T732" s="28"/>
      <c r="U732" s="28"/>
      <c r="V732" s="25"/>
    </row>
    <row r="733" spans="1:22">
      <c r="A733" s="4" t="s">
        <v>1316</v>
      </c>
      <c r="B733" s="15">
        <v>116</v>
      </c>
      <c r="C733" s="64" t="s">
        <v>1119</v>
      </c>
      <c r="D733" s="30">
        <v>44879</v>
      </c>
      <c r="E733" s="59" t="s">
        <v>1</v>
      </c>
      <c r="F733" s="14">
        <v>1695</v>
      </c>
      <c r="G733" s="14">
        <v>404.59153261197389</v>
      </c>
      <c r="H733" s="47">
        <v>45638</v>
      </c>
      <c r="I733" s="120">
        <v>489.85727261391645</v>
      </c>
      <c r="J733" s="15">
        <f>IF(M733="",IF(AND(H733&lt;&gt; "",D733&lt;&gt;""),IF(H733&gt;=D733,H733-D733,0),""),"")</f>
        <v>759</v>
      </c>
      <c r="K733" s="20">
        <f>IF(M733="",IF(I733&lt;&gt;"",I733-G733,""),"")</f>
        <v>85.265740001942561</v>
      </c>
      <c r="L733" s="25">
        <f>IF(M733="",IF(K733&lt;&gt;"",IF(G733=0,IF(I733=0,0,9.99),K733/G733),""),"")</f>
        <v>0.21074524088895655</v>
      </c>
      <c r="M733" s="112"/>
      <c r="N733" s="58" t="str">
        <f>TRIM(CONCATENATE(Table1[[#This Row],[Intake]]," ",Table1[[#This Row],[Batch Number]]))</f>
        <v>S-1/OS 116</v>
      </c>
      <c r="O733" s="112" t="str">
        <f>IF(VLOOKUP(Table1[[#This Row],[Intake Batch Combo]],Sheet2!A:B,2,FALSE)="","",VLOOKUP(Table1[[#This Row],[Intake Batch Combo]],Sheet2!A:B,2,FALSE))</f>
        <v>One Source Diagnostics Buy 116</v>
      </c>
      <c r="P733" s="115" t="e">
        <v>#N/A</v>
      </c>
      <c r="Q733" s="115" t="e">
        <v>#N/A</v>
      </c>
      <c r="R733" s="28"/>
      <c r="S733" s="28"/>
      <c r="T733" s="28"/>
      <c r="U733" s="28"/>
      <c r="V733" s="25"/>
    </row>
    <row r="734" spans="1:22">
      <c r="A734" s="4" t="s">
        <v>1316</v>
      </c>
      <c r="B734" s="15">
        <v>116</v>
      </c>
      <c r="C734" s="64" t="s">
        <v>1120</v>
      </c>
      <c r="D734" s="30">
        <v>44879</v>
      </c>
      <c r="E734" s="59" t="s">
        <v>1</v>
      </c>
      <c r="F734" s="14">
        <v>1695</v>
      </c>
      <c r="G734" s="14">
        <v>404.59153261197389</v>
      </c>
      <c r="H734" s="47">
        <v>45638</v>
      </c>
      <c r="I734" s="120">
        <v>489.85727261391645</v>
      </c>
      <c r="J734" s="15">
        <f>IF(M734="",IF(AND(H734&lt;&gt; "",D734&lt;&gt;""),IF(H734&gt;=D734,H734-D734,0),""),"")</f>
        <v>759</v>
      </c>
      <c r="K734" s="20">
        <f>IF(M734="",IF(I734&lt;&gt;"",I734-G734,""),"")</f>
        <v>85.265740001942561</v>
      </c>
      <c r="L734" s="25">
        <f>IF(M734="",IF(K734&lt;&gt;"",IF(G734=0,IF(I734=0,0,9.99),K734/G734),""),"")</f>
        <v>0.21074524088895655</v>
      </c>
      <c r="M734" s="112"/>
      <c r="N734" s="58" t="str">
        <f>TRIM(CONCATENATE(Table1[[#This Row],[Intake]]," ",Table1[[#This Row],[Batch Number]]))</f>
        <v>S-1/OS 116</v>
      </c>
      <c r="O734" s="112" t="str">
        <f>IF(VLOOKUP(Table1[[#This Row],[Intake Batch Combo]],Sheet2!A:B,2,FALSE)="","",VLOOKUP(Table1[[#This Row],[Intake Batch Combo]],Sheet2!A:B,2,FALSE))</f>
        <v>One Source Diagnostics Buy 116</v>
      </c>
      <c r="P734" s="115" t="e">
        <v>#N/A</v>
      </c>
      <c r="Q734" s="115" t="e">
        <v>#N/A</v>
      </c>
      <c r="R734" s="28"/>
      <c r="S734" s="28"/>
      <c r="T734" s="28"/>
      <c r="U734" s="28"/>
      <c r="V734" s="25"/>
    </row>
    <row r="735" spans="1:22">
      <c r="A735" s="4" t="s">
        <v>1316</v>
      </c>
      <c r="B735" s="15">
        <v>116</v>
      </c>
      <c r="C735" s="64" t="s">
        <v>1120</v>
      </c>
      <c r="D735" s="30">
        <v>44879</v>
      </c>
      <c r="E735" s="59" t="s">
        <v>1</v>
      </c>
      <c r="F735" s="14">
        <v>1695</v>
      </c>
      <c r="G735" s="14">
        <v>404.59153261197389</v>
      </c>
      <c r="H735" s="47">
        <v>45638</v>
      </c>
      <c r="I735" s="120">
        <v>489.85727261391645</v>
      </c>
      <c r="J735" s="15">
        <f>IF(M735="",IF(AND(H735&lt;&gt; "",D735&lt;&gt;""),IF(H735&gt;=D735,H735-D735,0),""),"")</f>
        <v>759</v>
      </c>
      <c r="K735" s="20">
        <f>IF(M735="",IF(I735&lt;&gt;"",I735-G735,""),"")</f>
        <v>85.265740001942561</v>
      </c>
      <c r="L735" s="25">
        <f>IF(M735="",IF(K735&lt;&gt;"",IF(G735=0,IF(I735=0,0,9.99),K735/G735),""),"")</f>
        <v>0.21074524088895655</v>
      </c>
      <c r="M735" s="112"/>
      <c r="N735" s="58" t="str">
        <f>TRIM(CONCATENATE(Table1[[#This Row],[Intake]]," ",Table1[[#This Row],[Batch Number]]))</f>
        <v>S-1/OS 116</v>
      </c>
      <c r="O735" s="112" t="str">
        <f>IF(VLOOKUP(Table1[[#This Row],[Intake Batch Combo]],Sheet2!A:B,2,FALSE)="","",VLOOKUP(Table1[[#This Row],[Intake Batch Combo]],Sheet2!A:B,2,FALSE))</f>
        <v>One Source Diagnostics Buy 116</v>
      </c>
      <c r="P735" s="115" t="e">
        <v>#N/A</v>
      </c>
      <c r="Q735" s="115" t="e">
        <v>#N/A</v>
      </c>
      <c r="R735" s="28"/>
      <c r="S735" s="28"/>
      <c r="T735" s="28"/>
      <c r="U735" s="28"/>
      <c r="V735" s="25"/>
    </row>
    <row r="736" spans="1:22">
      <c r="A736" s="4" t="s">
        <v>1316</v>
      </c>
      <c r="B736" s="15">
        <v>116</v>
      </c>
      <c r="C736" s="64" t="s">
        <v>1120</v>
      </c>
      <c r="D736" s="30">
        <v>44879</v>
      </c>
      <c r="E736" s="59" t="s">
        <v>1</v>
      </c>
      <c r="F736" s="14">
        <v>1695</v>
      </c>
      <c r="G736" s="14">
        <v>404.59153261197389</v>
      </c>
      <c r="H736" s="47">
        <v>45638</v>
      </c>
      <c r="I736" s="118">
        <v>489.85727261391645</v>
      </c>
      <c r="J736" s="15">
        <f>IF(M736="",IF(AND(H736&lt;&gt; "",D736&lt;&gt;""),IF(H736&gt;=D736,H736-D736,0),""),"")</f>
        <v>759</v>
      </c>
      <c r="K736" s="20">
        <f>IF(M736="",IF(I736&lt;&gt;"",I736-G736,""),"")</f>
        <v>85.265740001942561</v>
      </c>
      <c r="L736" s="25">
        <f>IF(M736="",IF(K736&lt;&gt;"",IF(G736=0,IF(I736=0,0,9.99),K736/G736),""),"")</f>
        <v>0.21074524088895655</v>
      </c>
      <c r="M736" s="112"/>
      <c r="N736" s="58" t="str">
        <f>TRIM(CONCATENATE(Table1[[#This Row],[Intake]]," ",Table1[[#This Row],[Batch Number]]))</f>
        <v>S-1/OS 116</v>
      </c>
      <c r="O736" s="112" t="str">
        <f>IF(VLOOKUP(Table1[[#This Row],[Intake Batch Combo]],Sheet2!A:B,2,FALSE)="","",VLOOKUP(Table1[[#This Row],[Intake Batch Combo]],Sheet2!A:B,2,FALSE))</f>
        <v>One Source Diagnostics Buy 116</v>
      </c>
      <c r="P736" s="115" t="e">
        <v>#N/A</v>
      </c>
      <c r="Q736" s="115" t="e">
        <v>#N/A</v>
      </c>
      <c r="R736" s="28"/>
      <c r="S736" s="28"/>
      <c r="T736" s="28"/>
      <c r="U736" s="28"/>
      <c r="V736" s="25"/>
    </row>
    <row r="737" spans="1:22">
      <c r="A737" s="4" t="s">
        <v>1316</v>
      </c>
      <c r="B737" s="15">
        <v>116</v>
      </c>
      <c r="C737" s="64" t="s">
        <v>1120</v>
      </c>
      <c r="D737" s="30">
        <v>44879</v>
      </c>
      <c r="E737" s="59" t="s">
        <v>1</v>
      </c>
      <c r="F737" s="14">
        <v>1695</v>
      </c>
      <c r="G737" s="14">
        <v>404.59153261197389</v>
      </c>
      <c r="H737" s="47">
        <v>45638</v>
      </c>
      <c r="I737" s="120">
        <v>489.85727261391645</v>
      </c>
      <c r="J737" s="15">
        <f>IF(M737="",IF(AND(H737&lt;&gt; "",D737&lt;&gt;""),IF(H737&gt;=D737,H737-D737,0),""),"")</f>
        <v>759</v>
      </c>
      <c r="K737" s="20">
        <f>IF(M737="",IF(I737&lt;&gt;"",I737-G737,""),"")</f>
        <v>85.265740001942561</v>
      </c>
      <c r="L737" s="25">
        <f>IF(M737="",IF(K737&lt;&gt;"",IF(G737=0,IF(I737=0,0,9.99),K737/G737),""),"")</f>
        <v>0.21074524088895655</v>
      </c>
      <c r="M737" s="112"/>
      <c r="N737" s="58" t="str">
        <f>TRIM(CONCATENATE(Table1[[#This Row],[Intake]]," ",Table1[[#This Row],[Batch Number]]))</f>
        <v>S-1/OS 116</v>
      </c>
      <c r="O737" s="112" t="str">
        <f>IF(VLOOKUP(Table1[[#This Row],[Intake Batch Combo]],Sheet2!A:B,2,FALSE)="","",VLOOKUP(Table1[[#This Row],[Intake Batch Combo]],Sheet2!A:B,2,FALSE))</f>
        <v>One Source Diagnostics Buy 116</v>
      </c>
      <c r="P737" s="115" t="e">
        <v>#N/A</v>
      </c>
      <c r="Q737" s="115" t="e">
        <v>#N/A</v>
      </c>
      <c r="R737" s="28"/>
      <c r="S737" s="28"/>
      <c r="T737" s="28"/>
      <c r="U737" s="28"/>
      <c r="V737" s="25"/>
    </row>
    <row r="738" spans="1:22">
      <c r="A738" s="4" t="s">
        <v>1316</v>
      </c>
      <c r="B738" s="15">
        <v>116</v>
      </c>
      <c r="C738" s="64" t="s">
        <v>1122</v>
      </c>
      <c r="D738" s="30">
        <v>44879</v>
      </c>
      <c r="E738" s="59" t="s">
        <v>1</v>
      </c>
      <c r="F738" s="14">
        <v>1695</v>
      </c>
      <c r="G738" s="14">
        <v>404.59153261197389</v>
      </c>
      <c r="H738" s="47">
        <v>45638</v>
      </c>
      <c r="I738" s="120">
        <v>489.85727261391645</v>
      </c>
      <c r="J738" s="15">
        <f>IF(M738="",IF(AND(H738&lt;&gt; "",D738&lt;&gt;""),IF(H738&gt;=D738,H738-D738,0),""),"")</f>
        <v>759</v>
      </c>
      <c r="K738" s="20">
        <f>IF(M738="",IF(I738&lt;&gt;"",I738-G738,""),"")</f>
        <v>85.265740001942561</v>
      </c>
      <c r="L738" s="25">
        <f>IF(M738="",IF(K738&lt;&gt;"",IF(G738=0,IF(I738=0,0,9.99),K738/G738),""),"")</f>
        <v>0.21074524088895655</v>
      </c>
      <c r="M738" s="112"/>
      <c r="N738" s="58" t="str">
        <f>TRIM(CONCATENATE(Table1[[#This Row],[Intake]]," ",Table1[[#This Row],[Batch Number]]))</f>
        <v>S-1/OS 116</v>
      </c>
      <c r="O738" s="112" t="str">
        <f>IF(VLOOKUP(Table1[[#This Row],[Intake Batch Combo]],Sheet2!A:B,2,FALSE)="","",VLOOKUP(Table1[[#This Row],[Intake Batch Combo]],Sheet2!A:B,2,FALSE))</f>
        <v>One Source Diagnostics Buy 116</v>
      </c>
      <c r="P738" s="115" t="e">
        <v>#N/A</v>
      </c>
      <c r="Q738" s="115" t="e">
        <v>#N/A</v>
      </c>
      <c r="R738" s="28"/>
      <c r="S738" s="28"/>
      <c r="T738" s="28"/>
      <c r="U738" s="28"/>
      <c r="V738" s="25"/>
    </row>
    <row r="739" spans="1:22">
      <c r="A739" s="4" t="s">
        <v>1316</v>
      </c>
      <c r="B739" s="15">
        <v>116</v>
      </c>
      <c r="C739" s="64" t="s">
        <v>1122</v>
      </c>
      <c r="D739" s="30">
        <v>44879</v>
      </c>
      <c r="E739" s="59" t="s">
        <v>1</v>
      </c>
      <c r="F739" s="14">
        <v>1695</v>
      </c>
      <c r="G739" s="14">
        <v>404.59153261197389</v>
      </c>
      <c r="H739" s="47">
        <v>45638</v>
      </c>
      <c r="I739" s="120">
        <v>489.85727261391645</v>
      </c>
      <c r="J739" s="15">
        <f>IF(M739="",IF(AND(H739&lt;&gt; "",D739&lt;&gt;""),IF(H739&gt;=D739,H739-D739,0),""),"")</f>
        <v>759</v>
      </c>
      <c r="K739" s="20">
        <f>IF(M739="",IF(I739&lt;&gt;"",I739-G739,""),"")</f>
        <v>85.265740001942561</v>
      </c>
      <c r="L739" s="25">
        <f>IF(M739="",IF(K739&lt;&gt;"",IF(G739=0,IF(I739=0,0,9.99),K739/G739),""),"")</f>
        <v>0.21074524088895655</v>
      </c>
      <c r="M739" s="112"/>
      <c r="N739" s="58" t="str">
        <f>TRIM(CONCATENATE(Table1[[#This Row],[Intake]]," ",Table1[[#This Row],[Batch Number]]))</f>
        <v>S-1/OS 116</v>
      </c>
      <c r="O739" s="112" t="str">
        <f>IF(VLOOKUP(Table1[[#This Row],[Intake Batch Combo]],Sheet2!A:B,2,FALSE)="","",VLOOKUP(Table1[[#This Row],[Intake Batch Combo]],Sheet2!A:B,2,FALSE))</f>
        <v>One Source Diagnostics Buy 116</v>
      </c>
      <c r="P739" s="115" t="e">
        <v>#N/A</v>
      </c>
      <c r="Q739" s="115" t="e">
        <v>#N/A</v>
      </c>
      <c r="R739" s="28"/>
      <c r="S739" s="28"/>
      <c r="T739" s="28"/>
      <c r="U739" s="28"/>
      <c r="V739" s="25"/>
    </row>
    <row r="740" spans="1:22">
      <c r="A740" s="4" t="s">
        <v>1316</v>
      </c>
      <c r="B740" s="15">
        <v>116</v>
      </c>
      <c r="C740" s="64" t="s">
        <v>1127</v>
      </c>
      <c r="D740" s="30">
        <v>44879</v>
      </c>
      <c r="E740" s="59" t="s">
        <v>1</v>
      </c>
      <c r="F740" s="14">
        <v>1695</v>
      </c>
      <c r="G740" s="14">
        <v>404.59153261197389</v>
      </c>
      <c r="H740" s="47">
        <v>45638</v>
      </c>
      <c r="I740" s="120">
        <v>489.85727261391645</v>
      </c>
      <c r="J740" s="15">
        <f>IF(M740="",IF(AND(H740&lt;&gt; "",D740&lt;&gt;""),IF(H740&gt;=D740,H740-D740,0),""),"")</f>
        <v>759</v>
      </c>
      <c r="K740" s="20">
        <f>IF(M740="",IF(I740&lt;&gt;"",I740-G740,""),"")</f>
        <v>85.265740001942561</v>
      </c>
      <c r="L740" s="25">
        <f>IF(M740="",IF(K740&lt;&gt;"",IF(G740=0,IF(I740=0,0,9.99),K740/G740),""),"")</f>
        <v>0.21074524088895655</v>
      </c>
      <c r="M740" s="112"/>
      <c r="N740" s="58" t="str">
        <f>TRIM(CONCATENATE(Table1[[#This Row],[Intake]]," ",Table1[[#This Row],[Batch Number]]))</f>
        <v>S-1/OS 116</v>
      </c>
      <c r="O740" s="112" t="str">
        <f>IF(VLOOKUP(Table1[[#This Row],[Intake Batch Combo]],Sheet2!A:B,2,FALSE)="","",VLOOKUP(Table1[[#This Row],[Intake Batch Combo]],Sheet2!A:B,2,FALSE))</f>
        <v>One Source Diagnostics Buy 116</v>
      </c>
      <c r="P740" s="115" t="e">
        <v>#N/A</v>
      </c>
      <c r="Q740" s="115" t="e">
        <v>#N/A</v>
      </c>
      <c r="R740" s="28"/>
      <c r="S740" s="28"/>
      <c r="T740" s="28"/>
      <c r="U740" s="28"/>
      <c r="V740" s="25"/>
    </row>
    <row r="741" spans="1:22">
      <c r="A741" s="4" t="s">
        <v>1316</v>
      </c>
      <c r="B741" s="15">
        <v>116</v>
      </c>
      <c r="C741" s="64" t="s">
        <v>1127</v>
      </c>
      <c r="D741" s="30">
        <v>44879</v>
      </c>
      <c r="E741" s="59" t="s">
        <v>1</v>
      </c>
      <c r="F741" s="14">
        <v>1695</v>
      </c>
      <c r="G741" s="14">
        <v>404.59153261197389</v>
      </c>
      <c r="H741" s="47">
        <v>45638</v>
      </c>
      <c r="I741" s="120">
        <v>489.85727261391645</v>
      </c>
      <c r="J741" s="15">
        <f>IF(M741="",IF(AND(H741&lt;&gt; "",D741&lt;&gt;""),IF(H741&gt;=D741,H741-D741,0),""),"")</f>
        <v>759</v>
      </c>
      <c r="K741" s="20">
        <f>IF(M741="",IF(I741&lt;&gt;"",I741-G741,""),"")</f>
        <v>85.265740001942561</v>
      </c>
      <c r="L741" s="25">
        <f>IF(M741="",IF(K741&lt;&gt;"",IF(G741=0,IF(I741=0,0,9.99),K741/G741),""),"")</f>
        <v>0.21074524088895655</v>
      </c>
      <c r="M741" s="112"/>
      <c r="N741" s="58" t="str">
        <f>TRIM(CONCATENATE(Table1[[#This Row],[Intake]]," ",Table1[[#This Row],[Batch Number]]))</f>
        <v>S-1/OS 116</v>
      </c>
      <c r="O741" s="112" t="str">
        <f>IF(VLOOKUP(Table1[[#This Row],[Intake Batch Combo]],Sheet2!A:B,2,FALSE)="","",VLOOKUP(Table1[[#This Row],[Intake Batch Combo]],Sheet2!A:B,2,FALSE))</f>
        <v>One Source Diagnostics Buy 116</v>
      </c>
      <c r="P741" s="115" t="e">
        <v>#N/A</v>
      </c>
      <c r="Q741" s="115" t="e">
        <v>#N/A</v>
      </c>
      <c r="R741" s="28"/>
      <c r="S741" s="28"/>
      <c r="T741" s="28"/>
      <c r="U741" s="28"/>
      <c r="V741" s="25"/>
    </row>
    <row r="742" spans="1:22">
      <c r="A742" s="4" t="s">
        <v>1316</v>
      </c>
      <c r="B742" s="15">
        <v>116</v>
      </c>
      <c r="C742" s="64" t="s">
        <v>1128</v>
      </c>
      <c r="D742" s="30">
        <v>44879</v>
      </c>
      <c r="E742" s="59" t="s">
        <v>1</v>
      </c>
      <c r="F742" s="14">
        <v>1695</v>
      </c>
      <c r="G742" s="14">
        <v>404.59153261197389</v>
      </c>
      <c r="H742" s="47">
        <v>45638</v>
      </c>
      <c r="I742" s="120">
        <v>489.85727261391645</v>
      </c>
      <c r="J742" s="15">
        <f>IF(M742="",IF(AND(H742&lt;&gt; "",D742&lt;&gt;""),IF(H742&gt;=D742,H742-D742,0),""),"")</f>
        <v>759</v>
      </c>
      <c r="K742" s="20">
        <f>IF(M742="",IF(I742&lt;&gt;"",I742-G742,""),"")</f>
        <v>85.265740001942561</v>
      </c>
      <c r="L742" s="25">
        <f>IF(M742="",IF(K742&lt;&gt;"",IF(G742=0,IF(I742=0,0,9.99),K742/G742),""),"")</f>
        <v>0.21074524088895655</v>
      </c>
      <c r="M742" s="112"/>
      <c r="N742" s="58" t="str">
        <f>TRIM(CONCATENATE(Table1[[#This Row],[Intake]]," ",Table1[[#This Row],[Batch Number]]))</f>
        <v>S-1/OS 116</v>
      </c>
      <c r="O742" s="112" t="str">
        <f>IF(VLOOKUP(Table1[[#This Row],[Intake Batch Combo]],Sheet2!A:B,2,FALSE)="","",VLOOKUP(Table1[[#This Row],[Intake Batch Combo]],Sheet2!A:B,2,FALSE))</f>
        <v>One Source Diagnostics Buy 116</v>
      </c>
      <c r="P742" s="115" t="e">
        <v>#N/A</v>
      </c>
      <c r="Q742" s="115" t="e">
        <v>#N/A</v>
      </c>
      <c r="R742" s="28"/>
      <c r="S742" s="28"/>
      <c r="T742" s="28"/>
      <c r="U742" s="28"/>
      <c r="V742" s="25"/>
    </row>
    <row r="743" spans="1:22">
      <c r="A743" s="4" t="s">
        <v>1316</v>
      </c>
      <c r="B743" s="15">
        <v>116</v>
      </c>
      <c r="C743" s="64" t="s">
        <v>1128</v>
      </c>
      <c r="D743" s="30">
        <v>44879</v>
      </c>
      <c r="E743" s="59" t="s">
        <v>1</v>
      </c>
      <c r="F743" s="14">
        <v>1695</v>
      </c>
      <c r="G743" s="14">
        <v>404.59153261197389</v>
      </c>
      <c r="H743" s="47">
        <v>45638</v>
      </c>
      <c r="I743" s="118">
        <v>489.85727261391645</v>
      </c>
      <c r="J743" s="15">
        <f>IF(M743="",IF(AND(H743&lt;&gt; "",D743&lt;&gt;""),IF(H743&gt;=D743,H743-D743,0),""),"")</f>
        <v>759</v>
      </c>
      <c r="K743" s="20">
        <f>IF(M743="",IF(I743&lt;&gt;"",I743-G743,""),"")</f>
        <v>85.265740001942561</v>
      </c>
      <c r="L743" s="25">
        <f>IF(M743="",IF(K743&lt;&gt;"",IF(G743=0,IF(I743=0,0,9.99),K743/G743),""),"")</f>
        <v>0.21074524088895655</v>
      </c>
      <c r="M743" s="112"/>
      <c r="N743" s="58" t="str">
        <f>TRIM(CONCATENATE(Table1[[#This Row],[Intake]]," ",Table1[[#This Row],[Batch Number]]))</f>
        <v>S-1/OS 116</v>
      </c>
      <c r="O743" s="112" t="str">
        <f>IF(VLOOKUP(Table1[[#This Row],[Intake Batch Combo]],Sheet2!A:B,2,FALSE)="","",VLOOKUP(Table1[[#This Row],[Intake Batch Combo]],Sheet2!A:B,2,FALSE))</f>
        <v>One Source Diagnostics Buy 116</v>
      </c>
      <c r="P743" s="115" t="e">
        <v>#N/A</v>
      </c>
      <c r="Q743" s="115" t="e">
        <v>#N/A</v>
      </c>
      <c r="R743" s="28"/>
      <c r="S743" s="28"/>
      <c r="T743" s="28"/>
      <c r="U743" s="28"/>
      <c r="V743" s="25"/>
    </row>
    <row r="744" spans="1:22">
      <c r="A744" s="4" t="s">
        <v>1316</v>
      </c>
      <c r="B744" s="15">
        <v>116</v>
      </c>
      <c r="C744" s="64" t="s">
        <v>1129</v>
      </c>
      <c r="D744" s="30">
        <v>44879</v>
      </c>
      <c r="E744" s="59" t="s">
        <v>1</v>
      </c>
      <c r="F744" s="14">
        <v>1695</v>
      </c>
      <c r="G744" s="14">
        <v>404.59153261197389</v>
      </c>
      <c r="H744" s="47">
        <v>45638</v>
      </c>
      <c r="I744" s="120">
        <v>489.85727261391645</v>
      </c>
      <c r="J744" s="15">
        <f>IF(M744="",IF(AND(H744&lt;&gt; "",D744&lt;&gt;""),IF(H744&gt;=D744,H744-D744,0),""),"")</f>
        <v>759</v>
      </c>
      <c r="K744" s="20">
        <f>IF(M744="",IF(I744&lt;&gt;"",I744-G744,""),"")</f>
        <v>85.265740001942561</v>
      </c>
      <c r="L744" s="25">
        <f>IF(M744="",IF(K744&lt;&gt;"",IF(G744=0,IF(I744=0,0,9.99),K744/G744),""),"")</f>
        <v>0.21074524088895655</v>
      </c>
      <c r="M744" s="112"/>
      <c r="N744" s="58" t="str">
        <f>TRIM(CONCATENATE(Table1[[#This Row],[Intake]]," ",Table1[[#This Row],[Batch Number]]))</f>
        <v>S-1/OS 116</v>
      </c>
      <c r="O744" s="112" t="str">
        <f>IF(VLOOKUP(Table1[[#This Row],[Intake Batch Combo]],Sheet2!A:B,2,FALSE)="","",VLOOKUP(Table1[[#This Row],[Intake Batch Combo]],Sheet2!A:B,2,FALSE))</f>
        <v>One Source Diagnostics Buy 116</v>
      </c>
      <c r="P744" s="115" t="e">
        <v>#N/A</v>
      </c>
      <c r="Q744" s="115" t="e">
        <v>#N/A</v>
      </c>
      <c r="R744" s="28"/>
      <c r="S744" s="28"/>
      <c r="T744" s="28"/>
      <c r="U744" s="28"/>
      <c r="V744" s="25"/>
    </row>
    <row r="745" spans="1:22">
      <c r="A745" s="4" t="s">
        <v>1316</v>
      </c>
      <c r="B745" s="15">
        <v>116</v>
      </c>
      <c r="C745" s="64" t="s">
        <v>1130</v>
      </c>
      <c r="D745" s="30">
        <v>44879</v>
      </c>
      <c r="E745" s="59" t="s">
        <v>1</v>
      </c>
      <c r="F745" s="14">
        <v>1695</v>
      </c>
      <c r="G745" s="14">
        <v>404.59153261197389</v>
      </c>
      <c r="H745" s="47">
        <v>45638</v>
      </c>
      <c r="I745" s="118">
        <v>489.85727261391645</v>
      </c>
      <c r="J745" s="15">
        <f>IF(M745="",IF(AND(H745&lt;&gt; "",D745&lt;&gt;""),IF(H745&gt;=D745,H745-D745,0),""),"")</f>
        <v>759</v>
      </c>
      <c r="K745" s="20">
        <f>IF(M745="",IF(I745&lt;&gt;"",I745-G745,""),"")</f>
        <v>85.265740001942561</v>
      </c>
      <c r="L745" s="25">
        <f>IF(M745="",IF(K745&lt;&gt;"",IF(G745=0,IF(I745=0,0,9.99),K745/G745),""),"")</f>
        <v>0.21074524088895655</v>
      </c>
      <c r="M745" s="112"/>
      <c r="N745" s="58" t="str">
        <f>TRIM(CONCATENATE(Table1[[#This Row],[Intake]]," ",Table1[[#This Row],[Batch Number]]))</f>
        <v>S-1/OS 116</v>
      </c>
      <c r="O745" s="112" t="str">
        <f>IF(VLOOKUP(Table1[[#This Row],[Intake Batch Combo]],Sheet2!A:B,2,FALSE)="","",VLOOKUP(Table1[[#This Row],[Intake Batch Combo]],Sheet2!A:B,2,FALSE))</f>
        <v>One Source Diagnostics Buy 116</v>
      </c>
      <c r="P745" s="115" t="e">
        <v>#N/A</v>
      </c>
      <c r="Q745" s="115" t="e">
        <v>#N/A</v>
      </c>
      <c r="R745" s="28"/>
      <c r="S745" s="28"/>
      <c r="T745" s="28"/>
      <c r="U745" s="28"/>
      <c r="V745" s="25"/>
    </row>
    <row r="746" spans="1:22">
      <c r="A746" s="4" t="s">
        <v>1316</v>
      </c>
      <c r="B746" s="15">
        <v>116</v>
      </c>
      <c r="C746" s="64" t="s">
        <v>1132</v>
      </c>
      <c r="D746" s="30">
        <v>44879</v>
      </c>
      <c r="E746" s="59" t="s">
        <v>1</v>
      </c>
      <c r="F746" s="14">
        <v>1695</v>
      </c>
      <c r="G746" s="14">
        <v>404.59153261197389</v>
      </c>
      <c r="H746" s="47">
        <v>45638</v>
      </c>
      <c r="I746" s="120">
        <v>489.85727261391645</v>
      </c>
      <c r="J746" s="15">
        <f>IF(M746="",IF(AND(H746&lt;&gt; "",D746&lt;&gt;""),IF(H746&gt;=D746,H746-D746,0),""),"")</f>
        <v>759</v>
      </c>
      <c r="K746" s="20">
        <f>IF(M746="",IF(I746&lt;&gt;"",I746-G746,""),"")</f>
        <v>85.265740001942561</v>
      </c>
      <c r="L746" s="25">
        <f>IF(M746="",IF(K746&lt;&gt;"",IF(G746=0,IF(I746=0,0,9.99),K746/G746),""),"")</f>
        <v>0.21074524088895655</v>
      </c>
      <c r="M746" s="112"/>
      <c r="N746" s="58" t="str">
        <f>TRIM(CONCATENATE(Table1[[#This Row],[Intake]]," ",Table1[[#This Row],[Batch Number]]))</f>
        <v>S-1/OS 116</v>
      </c>
      <c r="O746" s="112" t="str">
        <f>IF(VLOOKUP(Table1[[#This Row],[Intake Batch Combo]],Sheet2!A:B,2,FALSE)="","",VLOOKUP(Table1[[#This Row],[Intake Batch Combo]],Sheet2!A:B,2,FALSE))</f>
        <v>One Source Diagnostics Buy 116</v>
      </c>
      <c r="P746" s="115" t="e">
        <v>#N/A</v>
      </c>
      <c r="Q746" s="115" t="e">
        <v>#N/A</v>
      </c>
      <c r="R746" s="28"/>
      <c r="S746" s="28"/>
      <c r="T746" s="28"/>
      <c r="U746" s="28"/>
      <c r="V746" s="25"/>
    </row>
    <row r="747" spans="1:22">
      <c r="A747" s="4" t="s">
        <v>1316</v>
      </c>
      <c r="B747" s="15">
        <v>116</v>
      </c>
      <c r="C747" s="64" t="s">
        <v>1132</v>
      </c>
      <c r="D747" s="30">
        <v>44879</v>
      </c>
      <c r="E747" s="59" t="s">
        <v>1</v>
      </c>
      <c r="F747" s="14">
        <v>1695</v>
      </c>
      <c r="G747" s="14">
        <v>404.59153261197389</v>
      </c>
      <c r="H747" s="47">
        <v>45638</v>
      </c>
      <c r="I747" s="120">
        <v>489.85727261391645</v>
      </c>
      <c r="J747" s="15">
        <f>IF(M747="",IF(AND(H747&lt;&gt; "",D747&lt;&gt;""),IF(H747&gt;=D747,H747-D747,0),""),"")</f>
        <v>759</v>
      </c>
      <c r="K747" s="20">
        <f>IF(M747="",IF(I747&lt;&gt;"",I747-G747,""),"")</f>
        <v>85.265740001942561</v>
      </c>
      <c r="L747" s="25">
        <f>IF(M747="",IF(K747&lt;&gt;"",IF(G747=0,IF(I747=0,0,9.99),K747/G747),""),"")</f>
        <v>0.21074524088895655</v>
      </c>
      <c r="M747" s="112"/>
      <c r="N747" s="58" t="str">
        <f>TRIM(CONCATENATE(Table1[[#This Row],[Intake]]," ",Table1[[#This Row],[Batch Number]]))</f>
        <v>S-1/OS 116</v>
      </c>
      <c r="O747" s="112" t="str">
        <f>IF(VLOOKUP(Table1[[#This Row],[Intake Batch Combo]],Sheet2!A:B,2,FALSE)="","",VLOOKUP(Table1[[#This Row],[Intake Batch Combo]],Sheet2!A:B,2,FALSE))</f>
        <v>One Source Diagnostics Buy 116</v>
      </c>
      <c r="P747" s="115" t="e">
        <v>#N/A</v>
      </c>
      <c r="Q747" s="115" t="e">
        <v>#N/A</v>
      </c>
      <c r="R747" s="28"/>
      <c r="S747" s="28"/>
      <c r="T747" s="28"/>
      <c r="U747" s="28"/>
      <c r="V747" s="25"/>
    </row>
    <row r="748" spans="1:22">
      <c r="A748" s="4" t="s">
        <v>1316</v>
      </c>
      <c r="B748" s="15">
        <v>116</v>
      </c>
      <c r="C748" s="64" t="s">
        <v>1135</v>
      </c>
      <c r="D748" s="30">
        <v>44879</v>
      </c>
      <c r="E748" s="59" t="s">
        <v>1</v>
      </c>
      <c r="F748" s="14">
        <v>1695</v>
      </c>
      <c r="G748" s="14">
        <v>404.59153261197389</v>
      </c>
      <c r="H748" s="47">
        <v>45638</v>
      </c>
      <c r="I748" s="120">
        <v>489.85727261391645</v>
      </c>
      <c r="J748" s="15">
        <f>IF(M748="",IF(AND(H748&lt;&gt; "",D748&lt;&gt;""),IF(H748&gt;=D748,H748-D748,0),""),"")</f>
        <v>759</v>
      </c>
      <c r="K748" s="20">
        <f>IF(M748="",IF(I748&lt;&gt;"",I748-G748,""),"")</f>
        <v>85.265740001942561</v>
      </c>
      <c r="L748" s="25">
        <f>IF(M748="",IF(K748&lt;&gt;"",IF(G748=0,IF(I748=0,0,9.99),K748/G748),""),"")</f>
        <v>0.21074524088895655</v>
      </c>
      <c r="M748" s="112"/>
      <c r="N748" s="58" t="str">
        <f>TRIM(CONCATENATE(Table1[[#This Row],[Intake]]," ",Table1[[#This Row],[Batch Number]]))</f>
        <v>S-1/OS 116</v>
      </c>
      <c r="O748" s="112" t="str">
        <f>IF(VLOOKUP(Table1[[#This Row],[Intake Batch Combo]],Sheet2!A:B,2,FALSE)="","",VLOOKUP(Table1[[#This Row],[Intake Batch Combo]],Sheet2!A:B,2,FALSE))</f>
        <v>One Source Diagnostics Buy 116</v>
      </c>
      <c r="P748" s="115" t="e">
        <v>#N/A</v>
      </c>
      <c r="Q748" s="115" t="e">
        <v>#N/A</v>
      </c>
      <c r="R748" s="28"/>
      <c r="S748" s="28"/>
      <c r="T748" s="28"/>
      <c r="U748" s="28"/>
      <c r="V748" s="25"/>
    </row>
    <row r="749" spans="1:22">
      <c r="A749" s="4" t="s">
        <v>1316</v>
      </c>
      <c r="B749" s="15">
        <v>116</v>
      </c>
      <c r="C749" s="64" t="s">
        <v>1135</v>
      </c>
      <c r="D749" s="30">
        <v>44879</v>
      </c>
      <c r="E749" s="59" t="s">
        <v>1</v>
      </c>
      <c r="F749" s="14">
        <v>1695</v>
      </c>
      <c r="G749" s="14">
        <v>404.59153261197389</v>
      </c>
      <c r="H749" s="47">
        <v>45638</v>
      </c>
      <c r="I749" s="118">
        <v>489.85727261391645</v>
      </c>
      <c r="J749" s="15">
        <f>IF(M749="",IF(AND(H749&lt;&gt; "",D749&lt;&gt;""),IF(H749&gt;=D749,H749-D749,0),""),"")</f>
        <v>759</v>
      </c>
      <c r="K749" s="20">
        <f>IF(M749="",IF(I749&lt;&gt;"",I749-G749,""),"")</f>
        <v>85.265740001942561</v>
      </c>
      <c r="L749" s="25">
        <f>IF(M749="",IF(K749&lt;&gt;"",IF(G749=0,IF(I749=0,0,9.99),K749/G749),""),"")</f>
        <v>0.21074524088895655</v>
      </c>
      <c r="M749" s="112"/>
      <c r="N749" s="58" t="str">
        <f>TRIM(CONCATENATE(Table1[[#This Row],[Intake]]," ",Table1[[#This Row],[Batch Number]]))</f>
        <v>S-1/OS 116</v>
      </c>
      <c r="O749" s="112" t="str">
        <f>IF(VLOOKUP(Table1[[#This Row],[Intake Batch Combo]],Sheet2!A:B,2,FALSE)="","",VLOOKUP(Table1[[#This Row],[Intake Batch Combo]],Sheet2!A:B,2,FALSE))</f>
        <v>One Source Diagnostics Buy 116</v>
      </c>
      <c r="P749" s="115" t="e">
        <v>#N/A</v>
      </c>
      <c r="Q749" s="115" t="e">
        <v>#N/A</v>
      </c>
      <c r="R749" s="28"/>
      <c r="S749" s="28"/>
      <c r="T749" s="28"/>
      <c r="U749" s="28"/>
      <c r="V749" s="25"/>
    </row>
    <row r="750" spans="1:22">
      <c r="A750" s="4" t="s">
        <v>1316</v>
      </c>
      <c r="B750" s="15">
        <v>116</v>
      </c>
      <c r="C750" s="64" t="s">
        <v>1135</v>
      </c>
      <c r="D750" s="30">
        <v>44879</v>
      </c>
      <c r="E750" s="59" t="s">
        <v>1</v>
      </c>
      <c r="F750" s="14">
        <v>1695</v>
      </c>
      <c r="G750" s="14">
        <v>404.59153261197389</v>
      </c>
      <c r="H750" s="47">
        <v>45638</v>
      </c>
      <c r="I750" s="120">
        <v>489.85727261391645</v>
      </c>
      <c r="J750" s="15">
        <f>IF(M750="",IF(AND(H750&lt;&gt; "",D750&lt;&gt;""),IF(H750&gt;=D750,H750-D750,0),""),"")</f>
        <v>759</v>
      </c>
      <c r="K750" s="20">
        <f>IF(M750="",IF(I750&lt;&gt;"",I750-G750,""),"")</f>
        <v>85.265740001942561</v>
      </c>
      <c r="L750" s="25">
        <f>IF(M750="",IF(K750&lt;&gt;"",IF(G750=0,IF(I750=0,0,9.99),K750/G750),""),"")</f>
        <v>0.21074524088895655</v>
      </c>
      <c r="M750" s="112"/>
      <c r="N750" s="58" t="str">
        <f>TRIM(CONCATENATE(Table1[[#This Row],[Intake]]," ",Table1[[#This Row],[Batch Number]]))</f>
        <v>S-1/OS 116</v>
      </c>
      <c r="O750" s="112" t="str">
        <f>IF(VLOOKUP(Table1[[#This Row],[Intake Batch Combo]],Sheet2!A:B,2,FALSE)="","",VLOOKUP(Table1[[#This Row],[Intake Batch Combo]],Sheet2!A:B,2,FALSE))</f>
        <v>One Source Diagnostics Buy 116</v>
      </c>
      <c r="P750" s="115" t="e">
        <v>#N/A</v>
      </c>
      <c r="Q750" s="115" t="e">
        <v>#N/A</v>
      </c>
      <c r="R750" s="28"/>
      <c r="S750" s="28"/>
      <c r="T750" s="28"/>
      <c r="U750" s="28"/>
      <c r="V750" s="25"/>
    </row>
    <row r="751" spans="1:22">
      <c r="A751" s="4" t="s">
        <v>1316</v>
      </c>
      <c r="B751" s="15">
        <v>116</v>
      </c>
      <c r="C751" s="64" t="s">
        <v>1136</v>
      </c>
      <c r="D751" s="30">
        <v>44879</v>
      </c>
      <c r="E751" s="59" t="s">
        <v>1</v>
      </c>
      <c r="F751" s="14">
        <v>1695</v>
      </c>
      <c r="G751" s="14">
        <v>404.59153261197389</v>
      </c>
      <c r="H751" s="47">
        <v>45638</v>
      </c>
      <c r="I751" s="120">
        <v>489.85727261391645</v>
      </c>
      <c r="J751" s="15">
        <f>IF(M751="",IF(AND(H751&lt;&gt; "",D751&lt;&gt;""),IF(H751&gt;=D751,H751-D751,0),""),"")</f>
        <v>759</v>
      </c>
      <c r="K751" s="20">
        <f>IF(M751="",IF(I751&lt;&gt;"",I751-G751,""),"")</f>
        <v>85.265740001942561</v>
      </c>
      <c r="L751" s="25">
        <f>IF(M751="",IF(K751&lt;&gt;"",IF(G751=0,IF(I751=0,0,9.99),K751/G751),""),"")</f>
        <v>0.21074524088895655</v>
      </c>
      <c r="M751" s="112"/>
      <c r="N751" s="58" t="str">
        <f>TRIM(CONCATENATE(Table1[[#This Row],[Intake]]," ",Table1[[#This Row],[Batch Number]]))</f>
        <v>S-1/OS 116</v>
      </c>
      <c r="O751" s="112" t="str">
        <f>IF(VLOOKUP(Table1[[#This Row],[Intake Batch Combo]],Sheet2!A:B,2,FALSE)="","",VLOOKUP(Table1[[#This Row],[Intake Batch Combo]],Sheet2!A:B,2,FALSE))</f>
        <v>One Source Diagnostics Buy 116</v>
      </c>
      <c r="P751" s="115" t="e">
        <v>#N/A</v>
      </c>
      <c r="Q751" s="115" t="e">
        <v>#N/A</v>
      </c>
      <c r="R751" s="28"/>
      <c r="S751" s="28"/>
      <c r="T751" s="28"/>
      <c r="U751" s="28"/>
      <c r="V751" s="25"/>
    </row>
    <row r="752" spans="1:22">
      <c r="A752" s="4" t="s">
        <v>1316</v>
      </c>
      <c r="B752" s="15">
        <v>116</v>
      </c>
      <c r="C752" s="64" t="s">
        <v>1136</v>
      </c>
      <c r="D752" s="30">
        <v>44879</v>
      </c>
      <c r="E752" s="59" t="s">
        <v>1</v>
      </c>
      <c r="F752" s="14">
        <v>1695</v>
      </c>
      <c r="G752" s="14">
        <v>404.59153261197389</v>
      </c>
      <c r="H752" s="47">
        <v>45638</v>
      </c>
      <c r="I752" s="120">
        <v>489.85727261391645</v>
      </c>
      <c r="J752" s="15">
        <f>IF(M752="",IF(AND(H752&lt;&gt; "",D752&lt;&gt;""),IF(H752&gt;=D752,H752-D752,0),""),"")</f>
        <v>759</v>
      </c>
      <c r="K752" s="20">
        <f>IF(M752="",IF(I752&lt;&gt;"",I752-G752,""),"")</f>
        <v>85.265740001942561</v>
      </c>
      <c r="L752" s="25">
        <f>IF(M752="",IF(K752&lt;&gt;"",IF(G752=0,IF(I752=0,0,9.99),K752/G752),""),"")</f>
        <v>0.21074524088895655</v>
      </c>
      <c r="M752" s="112"/>
      <c r="N752" s="58" t="str">
        <f>TRIM(CONCATENATE(Table1[[#This Row],[Intake]]," ",Table1[[#This Row],[Batch Number]]))</f>
        <v>S-1/OS 116</v>
      </c>
      <c r="O752" s="112" t="str">
        <f>IF(VLOOKUP(Table1[[#This Row],[Intake Batch Combo]],Sheet2!A:B,2,FALSE)="","",VLOOKUP(Table1[[#This Row],[Intake Batch Combo]],Sheet2!A:B,2,FALSE))</f>
        <v>One Source Diagnostics Buy 116</v>
      </c>
      <c r="P752" s="115" t="e">
        <v>#N/A</v>
      </c>
      <c r="Q752" s="115" t="e">
        <v>#N/A</v>
      </c>
      <c r="R752" s="28"/>
      <c r="S752" s="28"/>
      <c r="T752" s="28"/>
      <c r="U752" s="28"/>
      <c r="V752" s="25"/>
    </row>
    <row r="753" spans="1:22">
      <c r="A753" s="4" t="s">
        <v>1316</v>
      </c>
      <c r="B753" s="15">
        <v>116</v>
      </c>
      <c r="C753" s="64" t="s">
        <v>1139</v>
      </c>
      <c r="D753" s="30">
        <v>44879</v>
      </c>
      <c r="E753" s="59" t="s">
        <v>1</v>
      </c>
      <c r="F753" s="14">
        <v>1695</v>
      </c>
      <c r="G753" s="14">
        <v>404.59153261197389</v>
      </c>
      <c r="H753" s="47">
        <v>45638</v>
      </c>
      <c r="I753" s="120">
        <v>489.85727261391645</v>
      </c>
      <c r="J753" s="15">
        <f>IF(M753="",IF(AND(H753&lt;&gt; "",D753&lt;&gt;""),IF(H753&gt;=D753,H753-D753,0),""),"")</f>
        <v>759</v>
      </c>
      <c r="K753" s="20">
        <f>IF(M753="",IF(I753&lt;&gt;"",I753-G753,""),"")</f>
        <v>85.265740001942561</v>
      </c>
      <c r="L753" s="25">
        <f>IF(M753="",IF(K753&lt;&gt;"",IF(G753=0,IF(I753=0,0,9.99),K753/G753),""),"")</f>
        <v>0.21074524088895655</v>
      </c>
      <c r="M753" s="112"/>
      <c r="N753" s="58" t="str">
        <f>TRIM(CONCATENATE(Table1[[#This Row],[Intake]]," ",Table1[[#This Row],[Batch Number]]))</f>
        <v>S-1/OS 116</v>
      </c>
      <c r="O753" s="112" t="str">
        <f>IF(VLOOKUP(Table1[[#This Row],[Intake Batch Combo]],Sheet2!A:B,2,FALSE)="","",VLOOKUP(Table1[[#This Row],[Intake Batch Combo]],Sheet2!A:B,2,FALSE))</f>
        <v>One Source Diagnostics Buy 116</v>
      </c>
      <c r="P753" s="115" t="e">
        <v>#N/A</v>
      </c>
      <c r="Q753" s="115" t="e">
        <v>#N/A</v>
      </c>
      <c r="R753" s="28"/>
      <c r="S753" s="28"/>
      <c r="T753" s="28"/>
      <c r="U753" s="28"/>
      <c r="V753" s="25"/>
    </row>
    <row r="754" spans="1:22">
      <c r="A754" s="4" t="s">
        <v>1316</v>
      </c>
      <c r="B754" s="15">
        <v>116</v>
      </c>
      <c r="C754" s="64" t="s">
        <v>1141</v>
      </c>
      <c r="D754" s="30">
        <v>44879</v>
      </c>
      <c r="E754" s="59" t="s">
        <v>1</v>
      </c>
      <c r="F754" s="14">
        <v>1695</v>
      </c>
      <c r="G754" s="14">
        <v>404.59153261197389</v>
      </c>
      <c r="H754" s="47">
        <v>45638</v>
      </c>
      <c r="I754" s="118">
        <v>489.85727261391645</v>
      </c>
      <c r="J754" s="15">
        <f>IF(M754="",IF(AND(H754&lt;&gt; "",D754&lt;&gt;""),IF(H754&gt;=D754,H754-D754,0),""),"")</f>
        <v>759</v>
      </c>
      <c r="K754" s="20">
        <f>IF(M754="",IF(I754&lt;&gt;"",I754-G754,""),"")</f>
        <v>85.265740001942561</v>
      </c>
      <c r="L754" s="25">
        <f>IF(M754="",IF(K754&lt;&gt;"",IF(G754=0,IF(I754=0,0,9.99),K754/G754),""),"")</f>
        <v>0.21074524088895655</v>
      </c>
      <c r="M754" s="112"/>
      <c r="N754" s="58" t="str">
        <f>TRIM(CONCATENATE(Table1[[#This Row],[Intake]]," ",Table1[[#This Row],[Batch Number]]))</f>
        <v>S-1/OS 116</v>
      </c>
      <c r="O754" s="112" t="str">
        <f>IF(VLOOKUP(Table1[[#This Row],[Intake Batch Combo]],Sheet2!A:B,2,FALSE)="","",VLOOKUP(Table1[[#This Row],[Intake Batch Combo]],Sheet2!A:B,2,FALSE))</f>
        <v>One Source Diagnostics Buy 116</v>
      </c>
      <c r="P754" s="115" t="e">
        <v>#N/A</v>
      </c>
      <c r="Q754" s="115" t="e">
        <v>#N/A</v>
      </c>
      <c r="R754" s="28"/>
      <c r="S754" s="28"/>
      <c r="T754" s="28"/>
      <c r="U754" s="28"/>
      <c r="V754" s="25"/>
    </row>
    <row r="755" spans="1:22">
      <c r="A755" s="4" t="s">
        <v>1316</v>
      </c>
      <c r="B755" s="15">
        <v>116</v>
      </c>
      <c r="C755" s="64" t="s">
        <v>1150</v>
      </c>
      <c r="D755" s="30">
        <v>44879</v>
      </c>
      <c r="E755" s="59" t="s">
        <v>1</v>
      </c>
      <c r="F755" s="14">
        <v>1695</v>
      </c>
      <c r="G755" s="14">
        <v>404.59153261197389</v>
      </c>
      <c r="H755" s="47">
        <v>45638</v>
      </c>
      <c r="I755" s="120">
        <v>489.85727261391645</v>
      </c>
      <c r="J755" s="15">
        <f>IF(M755="",IF(AND(H755&lt;&gt; "",D755&lt;&gt;""),IF(H755&gt;=D755,H755-D755,0),""),"")</f>
        <v>759</v>
      </c>
      <c r="K755" s="20">
        <f>IF(M755="",IF(I755&lt;&gt;"",I755-G755,""),"")</f>
        <v>85.265740001942561</v>
      </c>
      <c r="L755" s="25">
        <f>IF(M755="",IF(K755&lt;&gt;"",IF(G755=0,IF(I755=0,0,9.99),K755/G755),""),"")</f>
        <v>0.21074524088895655</v>
      </c>
      <c r="M755" s="112"/>
      <c r="N755" s="58" t="str">
        <f>TRIM(CONCATENATE(Table1[[#This Row],[Intake]]," ",Table1[[#This Row],[Batch Number]]))</f>
        <v>S-1/OS 116</v>
      </c>
      <c r="O755" s="112" t="str">
        <f>IF(VLOOKUP(Table1[[#This Row],[Intake Batch Combo]],Sheet2!A:B,2,FALSE)="","",VLOOKUP(Table1[[#This Row],[Intake Batch Combo]],Sheet2!A:B,2,FALSE))</f>
        <v>One Source Diagnostics Buy 116</v>
      </c>
      <c r="P755" s="115" t="e">
        <v>#N/A</v>
      </c>
      <c r="Q755" s="115" t="e">
        <v>#N/A</v>
      </c>
      <c r="R755" s="28"/>
      <c r="S755" s="28"/>
      <c r="T755" s="28"/>
      <c r="U755" s="28"/>
      <c r="V755" s="25"/>
    </row>
    <row r="756" spans="1:22">
      <c r="A756" s="4" t="s">
        <v>1316</v>
      </c>
      <c r="B756" s="15">
        <v>116</v>
      </c>
      <c r="C756" s="64" t="s">
        <v>1150</v>
      </c>
      <c r="D756" s="30">
        <v>44879</v>
      </c>
      <c r="E756" s="59" t="s">
        <v>1</v>
      </c>
      <c r="F756" s="14">
        <v>1695</v>
      </c>
      <c r="G756" s="14">
        <v>404.59153261197389</v>
      </c>
      <c r="H756" s="47">
        <v>45638</v>
      </c>
      <c r="I756" s="118">
        <v>489.85727261391645</v>
      </c>
      <c r="J756" s="15">
        <f>IF(M756="",IF(AND(H756&lt;&gt; "",D756&lt;&gt;""),IF(H756&gt;=D756,H756-D756,0),""),"")</f>
        <v>759</v>
      </c>
      <c r="K756" s="20">
        <f>IF(M756="",IF(I756&lt;&gt;"",I756-G756,""),"")</f>
        <v>85.265740001942561</v>
      </c>
      <c r="L756" s="25">
        <f>IF(M756="",IF(K756&lt;&gt;"",IF(G756=0,IF(I756=0,0,9.99),K756/G756),""),"")</f>
        <v>0.21074524088895655</v>
      </c>
      <c r="M756" s="112"/>
      <c r="N756" s="58" t="str">
        <f>TRIM(CONCATENATE(Table1[[#This Row],[Intake]]," ",Table1[[#This Row],[Batch Number]]))</f>
        <v>S-1/OS 116</v>
      </c>
      <c r="O756" s="112" t="str">
        <f>IF(VLOOKUP(Table1[[#This Row],[Intake Batch Combo]],Sheet2!A:B,2,FALSE)="","",VLOOKUP(Table1[[#This Row],[Intake Batch Combo]],Sheet2!A:B,2,FALSE))</f>
        <v>One Source Diagnostics Buy 116</v>
      </c>
      <c r="P756" s="115" t="e">
        <v>#N/A</v>
      </c>
      <c r="Q756" s="115" t="e">
        <v>#N/A</v>
      </c>
      <c r="R756" s="28"/>
      <c r="S756" s="28"/>
      <c r="T756" s="28"/>
      <c r="U756" s="28"/>
      <c r="V756" s="25"/>
    </row>
    <row r="757" spans="1:22">
      <c r="A757" s="4" t="s">
        <v>1316</v>
      </c>
      <c r="B757" s="15">
        <v>116</v>
      </c>
      <c r="C757" s="64" t="s">
        <v>1155</v>
      </c>
      <c r="D757" s="30">
        <v>44879</v>
      </c>
      <c r="E757" s="59" t="s">
        <v>1</v>
      </c>
      <c r="F757" s="14">
        <v>1695</v>
      </c>
      <c r="G757" s="14">
        <v>404.59153261197389</v>
      </c>
      <c r="H757" s="47">
        <v>45638</v>
      </c>
      <c r="I757" s="118">
        <v>489.85727261391645</v>
      </c>
      <c r="J757" s="15">
        <f>IF(M757="",IF(AND(H757&lt;&gt; "",D757&lt;&gt;""),IF(H757&gt;=D757,H757-D757,0),""),"")</f>
        <v>759</v>
      </c>
      <c r="K757" s="20">
        <f>IF(M757="",IF(I757&lt;&gt;"",I757-G757,""),"")</f>
        <v>85.265740001942561</v>
      </c>
      <c r="L757" s="25">
        <f>IF(M757="",IF(K757&lt;&gt;"",IF(G757=0,IF(I757=0,0,9.99),K757/G757),""),"")</f>
        <v>0.21074524088895655</v>
      </c>
      <c r="M757" s="112"/>
      <c r="N757" s="58" t="str">
        <f>TRIM(CONCATENATE(Table1[[#This Row],[Intake]]," ",Table1[[#This Row],[Batch Number]]))</f>
        <v>S-1/OS 116</v>
      </c>
      <c r="O757" s="112" t="str">
        <f>IF(VLOOKUP(Table1[[#This Row],[Intake Batch Combo]],Sheet2!A:B,2,FALSE)="","",VLOOKUP(Table1[[#This Row],[Intake Batch Combo]],Sheet2!A:B,2,FALSE))</f>
        <v>One Source Diagnostics Buy 116</v>
      </c>
      <c r="P757" s="115" t="e">
        <v>#N/A</v>
      </c>
      <c r="Q757" s="115" t="e">
        <v>#N/A</v>
      </c>
      <c r="R757" s="28"/>
      <c r="S757" s="28"/>
      <c r="T757" s="28"/>
      <c r="U757" s="28"/>
      <c r="V757" s="25"/>
    </row>
    <row r="758" spans="1:22">
      <c r="A758" s="4" t="s">
        <v>1316</v>
      </c>
      <c r="B758" s="15">
        <v>116</v>
      </c>
      <c r="C758" s="64" t="s">
        <v>1155</v>
      </c>
      <c r="D758" s="30">
        <v>44879</v>
      </c>
      <c r="E758" s="59" t="s">
        <v>1</v>
      </c>
      <c r="F758" s="14">
        <v>1695</v>
      </c>
      <c r="G758" s="14">
        <v>404.59153261197389</v>
      </c>
      <c r="H758" s="47">
        <v>45638</v>
      </c>
      <c r="I758" s="120">
        <v>489.85727261391645</v>
      </c>
      <c r="J758" s="15">
        <f>IF(M758="",IF(AND(H758&lt;&gt; "",D758&lt;&gt;""),IF(H758&gt;=D758,H758-D758,0),""),"")</f>
        <v>759</v>
      </c>
      <c r="K758" s="20">
        <f>IF(M758="",IF(I758&lt;&gt;"",I758-G758,""),"")</f>
        <v>85.265740001942561</v>
      </c>
      <c r="L758" s="25">
        <f>IF(M758="",IF(K758&lt;&gt;"",IF(G758=0,IF(I758=0,0,9.99),K758/G758),""),"")</f>
        <v>0.21074524088895655</v>
      </c>
      <c r="M758" s="112"/>
      <c r="N758" s="58" t="str">
        <f>TRIM(CONCATENATE(Table1[[#This Row],[Intake]]," ",Table1[[#This Row],[Batch Number]]))</f>
        <v>S-1/OS 116</v>
      </c>
      <c r="O758" s="112" t="str">
        <f>IF(VLOOKUP(Table1[[#This Row],[Intake Batch Combo]],Sheet2!A:B,2,FALSE)="","",VLOOKUP(Table1[[#This Row],[Intake Batch Combo]],Sheet2!A:B,2,FALSE))</f>
        <v>One Source Diagnostics Buy 116</v>
      </c>
      <c r="P758" s="115" t="e">
        <v>#N/A</v>
      </c>
      <c r="Q758" s="115" t="e">
        <v>#N/A</v>
      </c>
      <c r="R758" s="28"/>
      <c r="S758" s="28"/>
      <c r="T758" s="28"/>
      <c r="U758" s="28"/>
      <c r="V758" s="25"/>
    </row>
    <row r="759" spans="1:22">
      <c r="A759" s="4" t="s">
        <v>1316</v>
      </c>
      <c r="B759" s="15">
        <v>116</v>
      </c>
      <c r="C759" s="64" t="s">
        <v>1163</v>
      </c>
      <c r="D759" s="30">
        <v>44879</v>
      </c>
      <c r="E759" s="59" t="s">
        <v>1</v>
      </c>
      <c r="F759" s="14">
        <v>1695</v>
      </c>
      <c r="G759" s="14">
        <v>404.59153261197389</v>
      </c>
      <c r="H759" s="47">
        <v>45638</v>
      </c>
      <c r="I759" s="120">
        <v>489.85727261391645</v>
      </c>
      <c r="J759" s="15">
        <f>IF(M759="",IF(AND(H759&lt;&gt; "",D759&lt;&gt;""),IF(H759&gt;=D759,H759-D759,0),""),"")</f>
        <v>759</v>
      </c>
      <c r="K759" s="20">
        <f>IF(M759="",IF(I759&lt;&gt;"",I759-G759,""),"")</f>
        <v>85.265740001942561</v>
      </c>
      <c r="L759" s="25">
        <f>IF(M759="",IF(K759&lt;&gt;"",IF(G759=0,IF(I759=0,0,9.99),K759/G759),""),"")</f>
        <v>0.21074524088895655</v>
      </c>
      <c r="M759" s="112"/>
      <c r="N759" s="58" t="str">
        <f>TRIM(CONCATENATE(Table1[[#This Row],[Intake]]," ",Table1[[#This Row],[Batch Number]]))</f>
        <v>S-1/OS 116</v>
      </c>
      <c r="O759" s="112" t="str">
        <f>IF(VLOOKUP(Table1[[#This Row],[Intake Batch Combo]],Sheet2!A:B,2,FALSE)="","",VLOOKUP(Table1[[#This Row],[Intake Batch Combo]],Sheet2!A:B,2,FALSE))</f>
        <v>One Source Diagnostics Buy 116</v>
      </c>
      <c r="P759" s="115" t="e">
        <v>#N/A</v>
      </c>
      <c r="Q759" s="115" t="e">
        <v>#N/A</v>
      </c>
      <c r="R759" s="28"/>
      <c r="S759" s="28"/>
      <c r="T759" s="28"/>
      <c r="U759" s="28"/>
      <c r="V759" s="25"/>
    </row>
    <row r="760" spans="1:22">
      <c r="A760" s="4" t="s">
        <v>1316</v>
      </c>
      <c r="B760" s="15">
        <v>116</v>
      </c>
      <c r="C760" s="64" t="s">
        <v>1163</v>
      </c>
      <c r="D760" s="30">
        <v>44879</v>
      </c>
      <c r="E760" s="59" t="s">
        <v>1</v>
      </c>
      <c r="F760" s="14">
        <v>1695</v>
      </c>
      <c r="G760" s="14">
        <v>404.59153261197389</v>
      </c>
      <c r="H760" s="47">
        <v>45638</v>
      </c>
      <c r="I760" s="118">
        <v>489.85727261391645</v>
      </c>
      <c r="J760" s="15">
        <f>IF(M760="",IF(AND(H760&lt;&gt; "",D760&lt;&gt;""),IF(H760&gt;=D760,H760-D760,0),""),"")</f>
        <v>759</v>
      </c>
      <c r="K760" s="20">
        <f>IF(M760="",IF(I760&lt;&gt;"",I760-G760,""),"")</f>
        <v>85.265740001942561</v>
      </c>
      <c r="L760" s="25">
        <f>IF(M760="",IF(K760&lt;&gt;"",IF(G760=0,IF(I760=0,0,9.99),K760/G760),""),"")</f>
        <v>0.21074524088895655</v>
      </c>
      <c r="M760" s="112"/>
      <c r="N760" s="58" t="str">
        <f>TRIM(CONCATENATE(Table1[[#This Row],[Intake]]," ",Table1[[#This Row],[Batch Number]]))</f>
        <v>S-1/OS 116</v>
      </c>
      <c r="O760" s="112" t="str">
        <f>IF(VLOOKUP(Table1[[#This Row],[Intake Batch Combo]],Sheet2!A:B,2,FALSE)="","",VLOOKUP(Table1[[#This Row],[Intake Batch Combo]],Sheet2!A:B,2,FALSE))</f>
        <v>One Source Diagnostics Buy 116</v>
      </c>
      <c r="P760" s="115" t="e">
        <v>#N/A</v>
      </c>
      <c r="Q760" s="115" t="e">
        <v>#N/A</v>
      </c>
      <c r="R760" s="28"/>
      <c r="S760" s="28"/>
      <c r="T760" s="28"/>
      <c r="U760" s="28"/>
      <c r="V760" s="25"/>
    </row>
    <row r="761" spans="1:22">
      <c r="A761" s="4" t="s">
        <v>1316</v>
      </c>
      <c r="B761" s="15">
        <v>116</v>
      </c>
      <c r="C761" s="64" t="s">
        <v>1167</v>
      </c>
      <c r="D761" s="30">
        <v>44879</v>
      </c>
      <c r="E761" s="59" t="s">
        <v>1</v>
      </c>
      <c r="F761" s="14">
        <v>1695</v>
      </c>
      <c r="G761" s="14">
        <v>404.59153261197389</v>
      </c>
      <c r="H761" s="47">
        <v>45638</v>
      </c>
      <c r="I761" s="120">
        <v>489.85727261391645</v>
      </c>
      <c r="J761" s="15">
        <f>IF(M761="",IF(AND(H761&lt;&gt; "",D761&lt;&gt;""),IF(H761&gt;=D761,H761-D761,0),""),"")</f>
        <v>759</v>
      </c>
      <c r="K761" s="20">
        <f>IF(M761="",IF(I761&lt;&gt;"",I761-G761,""),"")</f>
        <v>85.265740001942561</v>
      </c>
      <c r="L761" s="25">
        <f>IF(M761="",IF(K761&lt;&gt;"",IF(G761=0,IF(I761=0,0,9.99),K761/G761),""),"")</f>
        <v>0.21074524088895655</v>
      </c>
      <c r="M761" s="112"/>
      <c r="N761" s="58" t="str">
        <f>TRIM(CONCATENATE(Table1[[#This Row],[Intake]]," ",Table1[[#This Row],[Batch Number]]))</f>
        <v>S-1/OS 116</v>
      </c>
      <c r="O761" s="112" t="str">
        <f>IF(VLOOKUP(Table1[[#This Row],[Intake Batch Combo]],Sheet2!A:B,2,FALSE)="","",VLOOKUP(Table1[[#This Row],[Intake Batch Combo]],Sheet2!A:B,2,FALSE))</f>
        <v>One Source Diagnostics Buy 116</v>
      </c>
      <c r="P761" s="115" t="e">
        <v>#N/A</v>
      </c>
      <c r="Q761" s="115" t="e">
        <v>#N/A</v>
      </c>
      <c r="R761" s="28"/>
      <c r="S761" s="28"/>
      <c r="T761" s="28"/>
      <c r="U761" s="28"/>
      <c r="V761" s="25"/>
    </row>
    <row r="762" spans="1:22">
      <c r="A762" s="4" t="s">
        <v>1316</v>
      </c>
      <c r="B762" s="15">
        <v>116</v>
      </c>
      <c r="C762" s="64" t="s">
        <v>1167</v>
      </c>
      <c r="D762" s="30">
        <v>44879</v>
      </c>
      <c r="E762" s="59" t="s">
        <v>1</v>
      </c>
      <c r="F762" s="14">
        <v>1695</v>
      </c>
      <c r="G762" s="14">
        <v>404.59153261197389</v>
      </c>
      <c r="H762" s="47">
        <v>45638</v>
      </c>
      <c r="I762" s="120">
        <v>489.85727261391645</v>
      </c>
      <c r="J762" s="15">
        <f>IF(M762="",IF(AND(H762&lt;&gt; "",D762&lt;&gt;""),IF(H762&gt;=D762,H762-D762,0),""),"")</f>
        <v>759</v>
      </c>
      <c r="K762" s="20">
        <f>IF(M762="",IF(I762&lt;&gt;"",I762-G762,""),"")</f>
        <v>85.265740001942561</v>
      </c>
      <c r="L762" s="25">
        <f>IF(M762="",IF(K762&lt;&gt;"",IF(G762=0,IF(I762=0,0,9.99),K762/G762),""),"")</f>
        <v>0.21074524088895655</v>
      </c>
      <c r="M762" s="112"/>
      <c r="N762" s="58" t="str">
        <f>TRIM(CONCATENATE(Table1[[#This Row],[Intake]]," ",Table1[[#This Row],[Batch Number]]))</f>
        <v>S-1/OS 116</v>
      </c>
      <c r="O762" s="112" t="str">
        <f>IF(VLOOKUP(Table1[[#This Row],[Intake Batch Combo]],Sheet2!A:B,2,FALSE)="","",VLOOKUP(Table1[[#This Row],[Intake Batch Combo]],Sheet2!A:B,2,FALSE))</f>
        <v>One Source Diagnostics Buy 116</v>
      </c>
      <c r="P762" s="115" t="e">
        <v>#N/A</v>
      </c>
      <c r="Q762" s="115" t="e">
        <v>#N/A</v>
      </c>
      <c r="R762" s="28"/>
      <c r="S762" s="28"/>
      <c r="T762" s="28"/>
      <c r="U762" s="28"/>
      <c r="V762" s="25"/>
    </row>
    <row r="763" spans="1:22">
      <c r="A763" s="4" t="s">
        <v>1316</v>
      </c>
      <c r="B763" s="15">
        <v>116</v>
      </c>
      <c r="C763" s="64" t="s">
        <v>1170</v>
      </c>
      <c r="D763" s="30">
        <v>44879</v>
      </c>
      <c r="E763" s="59" t="s">
        <v>1</v>
      </c>
      <c r="F763" s="14">
        <v>1695</v>
      </c>
      <c r="G763" s="14">
        <v>404.59153261197389</v>
      </c>
      <c r="H763" s="47">
        <v>45638</v>
      </c>
      <c r="I763" s="120">
        <v>489.85727261391645</v>
      </c>
      <c r="J763" s="15">
        <f>IF(M763="",IF(AND(H763&lt;&gt; "",D763&lt;&gt;""),IF(H763&gt;=D763,H763-D763,0),""),"")</f>
        <v>759</v>
      </c>
      <c r="K763" s="20">
        <f>IF(M763="",IF(I763&lt;&gt;"",I763-G763,""),"")</f>
        <v>85.265740001942561</v>
      </c>
      <c r="L763" s="25">
        <f>IF(M763="",IF(K763&lt;&gt;"",IF(G763=0,IF(I763=0,0,9.99),K763/G763),""),"")</f>
        <v>0.21074524088895655</v>
      </c>
      <c r="M763" s="112"/>
      <c r="N763" s="58" t="str">
        <f>TRIM(CONCATENATE(Table1[[#This Row],[Intake]]," ",Table1[[#This Row],[Batch Number]]))</f>
        <v>S-1/OS 116</v>
      </c>
      <c r="O763" s="112" t="str">
        <f>IF(VLOOKUP(Table1[[#This Row],[Intake Batch Combo]],Sheet2!A:B,2,FALSE)="","",VLOOKUP(Table1[[#This Row],[Intake Batch Combo]],Sheet2!A:B,2,FALSE))</f>
        <v>One Source Diagnostics Buy 116</v>
      </c>
      <c r="P763" s="115" t="e">
        <v>#N/A</v>
      </c>
      <c r="Q763" s="115" t="e">
        <v>#N/A</v>
      </c>
      <c r="R763" s="28"/>
      <c r="S763" s="28"/>
      <c r="T763" s="28"/>
      <c r="U763" s="28"/>
      <c r="V763" s="25"/>
    </row>
    <row r="764" spans="1:22">
      <c r="A764" s="4" t="s">
        <v>1316</v>
      </c>
      <c r="B764" s="15">
        <v>116</v>
      </c>
      <c r="C764" s="64" t="s">
        <v>1170</v>
      </c>
      <c r="D764" s="30">
        <v>44879</v>
      </c>
      <c r="E764" s="59" t="s">
        <v>1</v>
      </c>
      <c r="F764" s="14">
        <v>1695</v>
      </c>
      <c r="G764" s="14">
        <v>404.59153261197389</v>
      </c>
      <c r="H764" s="47">
        <v>45638</v>
      </c>
      <c r="I764" s="120">
        <v>489.85727261391645</v>
      </c>
      <c r="J764" s="15">
        <f>IF(M764="",IF(AND(H764&lt;&gt; "",D764&lt;&gt;""),IF(H764&gt;=D764,H764-D764,0),""),"")</f>
        <v>759</v>
      </c>
      <c r="K764" s="20">
        <f>IF(M764="",IF(I764&lt;&gt;"",I764-G764,""),"")</f>
        <v>85.265740001942561</v>
      </c>
      <c r="L764" s="25">
        <f>IF(M764="",IF(K764&lt;&gt;"",IF(G764=0,IF(I764=0,0,9.99),K764/G764),""),"")</f>
        <v>0.21074524088895655</v>
      </c>
      <c r="M764" s="112"/>
      <c r="N764" s="58" t="str">
        <f>TRIM(CONCATENATE(Table1[[#This Row],[Intake]]," ",Table1[[#This Row],[Batch Number]]))</f>
        <v>S-1/OS 116</v>
      </c>
      <c r="O764" s="112" t="str">
        <f>IF(VLOOKUP(Table1[[#This Row],[Intake Batch Combo]],Sheet2!A:B,2,FALSE)="","",VLOOKUP(Table1[[#This Row],[Intake Batch Combo]],Sheet2!A:B,2,FALSE))</f>
        <v>One Source Diagnostics Buy 116</v>
      </c>
      <c r="P764" s="115" t="e">
        <v>#N/A</v>
      </c>
      <c r="Q764" s="115" t="e">
        <v>#N/A</v>
      </c>
      <c r="R764" s="28"/>
      <c r="S764" s="28"/>
      <c r="T764" s="28"/>
      <c r="U764" s="28"/>
      <c r="V764" s="25"/>
    </row>
    <row r="765" spans="1:22">
      <c r="A765" s="4" t="s">
        <v>1316</v>
      </c>
      <c r="B765" s="15">
        <v>116</v>
      </c>
      <c r="C765" s="64" t="s">
        <v>1170</v>
      </c>
      <c r="D765" s="30">
        <v>44879</v>
      </c>
      <c r="E765" s="59" t="s">
        <v>1</v>
      </c>
      <c r="F765" s="14">
        <v>1695</v>
      </c>
      <c r="G765" s="14">
        <v>404.59153261197389</v>
      </c>
      <c r="H765" s="47">
        <v>45638</v>
      </c>
      <c r="I765" s="120">
        <v>489.85727261391645</v>
      </c>
      <c r="J765" s="15">
        <f>IF(M765="",IF(AND(H765&lt;&gt; "",D765&lt;&gt;""),IF(H765&gt;=D765,H765-D765,0),""),"")</f>
        <v>759</v>
      </c>
      <c r="K765" s="20">
        <f>IF(M765="",IF(I765&lt;&gt;"",I765-G765,""),"")</f>
        <v>85.265740001942561</v>
      </c>
      <c r="L765" s="25">
        <f>IF(M765="",IF(K765&lt;&gt;"",IF(G765=0,IF(I765=0,0,9.99),K765/G765),""),"")</f>
        <v>0.21074524088895655</v>
      </c>
      <c r="M765" s="112"/>
      <c r="N765" s="58" t="str">
        <f>TRIM(CONCATENATE(Table1[[#This Row],[Intake]]," ",Table1[[#This Row],[Batch Number]]))</f>
        <v>S-1/OS 116</v>
      </c>
      <c r="O765" s="112" t="str">
        <f>IF(VLOOKUP(Table1[[#This Row],[Intake Batch Combo]],Sheet2!A:B,2,FALSE)="","",VLOOKUP(Table1[[#This Row],[Intake Batch Combo]],Sheet2!A:B,2,FALSE))</f>
        <v>One Source Diagnostics Buy 116</v>
      </c>
      <c r="P765" s="115" t="e">
        <v>#N/A</v>
      </c>
      <c r="Q765" s="115" t="e">
        <v>#N/A</v>
      </c>
      <c r="R765" s="28"/>
      <c r="S765" s="28"/>
      <c r="T765" s="28"/>
      <c r="U765" s="28"/>
      <c r="V765" s="25"/>
    </row>
    <row r="766" spans="1:22">
      <c r="A766" s="4" t="s">
        <v>1316</v>
      </c>
      <c r="B766" s="15">
        <v>116</v>
      </c>
      <c r="C766" s="64" t="s">
        <v>1170</v>
      </c>
      <c r="D766" s="30">
        <v>44879</v>
      </c>
      <c r="E766" s="59" t="s">
        <v>1</v>
      </c>
      <c r="F766" s="14">
        <v>1695</v>
      </c>
      <c r="G766" s="14">
        <v>404.59153261197389</v>
      </c>
      <c r="H766" s="47">
        <v>45638</v>
      </c>
      <c r="I766" s="118">
        <v>489.85727261391645</v>
      </c>
      <c r="J766" s="15">
        <f>IF(M766="",IF(AND(H766&lt;&gt; "",D766&lt;&gt;""),IF(H766&gt;=D766,H766-D766,0),""),"")</f>
        <v>759</v>
      </c>
      <c r="K766" s="20">
        <f>IF(M766="",IF(I766&lt;&gt;"",I766-G766,""),"")</f>
        <v>85.265740001942561</v>
      </c>
      <c r="L766" s="25">
        <f>IF(M766="",IF(K766&lt;&gt;"",IF(G766=0,IF(I766=0,0,9.99),K766/G766),""),"")</f>
        <v>0.21074524088895655</v>
      </c>
      <c r="M766" s="112"/>
      <c r="N766" s="58" t="str">
        <f>TRIM(CONCATENATE(Table1[[#This Row],[Intake]]," ",Table1[[#This Row],[Batch Number]]))</f>
        <v>S-1/OS 116</v>
      </c>
      <c r="O766" s="112" t="str">
        <f>IF(VLOOKUP(Table1[[#This Row],[Intake Batch Combo]],Sheet2!A:B,2,FALSE)="","",VLOOKUP(Table1[[#This Row],[Intake Batch Combo]],Sheet2!A:B,2,FALSE))</f>
        <v>One Source Diagnostics Buy 116</v>
      </c>
      <c r="P766" s="115" t="e">
        <v>#N/A</v>
      </c>
      <c r="Q766" s="115" t="e">
        <v>#N/A</v>
      </c>
      <c r="R766" s="28"/>
      <c r="S766" s="28"/>
      <c r="T766" s="28"/>
      <c r="U766" s="28"/>
      <c r="V766" s="25"/>
    </row>
    <row r="767" spans="1:22">
      <c r="A767" s="4" t="s">
        <v>1316</v>
      </c>
      <c r="B767" s="15">
        <v>116</v>
      </c>
      <c r="C767" s="64" t="s">
        <v>1171</v>
      </c>
      <c r="D767" s="30">
        <v>44879</v>
      </c>
      <c r="E767" s="59" t="s">
        <v>1</v>
      </c>
      <c r="F767" s="14">
        <v>1695</v>
      </c>
      <c r="G767" s="14">
        <v>404.59153261197389</v>
      </c>
      <c r="H767" s="47">
        <v>45638</v>
      </c>
      <c r="I767" s="120">
        <v>489.85727261391645</v>
      </c>
      <c r="J767" s="15">
        <f>IF(M767="",IF(AND(H767&lt;&gt; "",D767&lt;&gt;""),IF(H767&gt;=D767,H767-D767,0),""),"")</f>
        <v>759</v>
      </c>
      <c r="K767" s="20">
        <f>IF(M767="",IF(I767&lt;&gt;"",I767-G767,""),"")</f>
        <v>85.265740001942561</v>
      </c>
      <c r="L767" s="25">
        <f>IF(M767="",IF(K767&lt;&gt;"",IF(G767=0,IF(I767=0,0,9.99),K767/G767),""),"")</f>
        <v>0.21074524088895655</v>
      </c>
      <c r="M767" s="112"/>
      <c r="N767" s="58" t="str">
        <f>TRIM(CONCATENATE(Table1[[#This Row],[Intake]]," ",Table1[[#This Row],[Batch Number]]))</f>
        <v>S-1/OS 116</v>
      </c>
      <c r="O767" s="112" t="str">
        <f>IF(VLOOKUP(Table1[[#This Row],[Intake Batch Combo]],Sheet2!A:B,2,FALSE)="","",VLOOKUP(Table1[[#This Row],[Intake Batch Combo]],Sheet2!A:B,2,FALSE))</f>
        <v>One Source Diagnostics Buy 116</v>
      </c>
      <c r="P767" s="115" t="e">
        <v>#N/A</v>
      </c>
      <c r="Q767" s="115" t="e">
        <v>#N/A</v>
      </c>
      <c r="R767" s="28"/>
      <c r="S767" s="28"/>
      <c r="T767" s="28"/>
      <c r="U767" s="28"/>
      <c r="V767" s="25"/>
    </row>
    <row r="768" spans="1:22">
      <c r="A768" s="4" t="s">
        <v>1316</v>
      </c>
      <c r="B768" s="15">
        <v>116</v>
      </c>
      <c r="C768" s="64" t="s">
        <v>1171</v>
      </c>
      <c r="D768" s="30">
        <v>44879</v>
      </c>
      <c r="E768" s="59" t="s">
        <v>1</v>
      </c>
      <c r="F768" s="14">
        <v>1695</v>
      </c>
      <c r="G768" s="14">
        <v>404.59153261197389</v>
      </c>
      <c r="H768" s="47">
        <v>45638</v>
      </c>
      <c r="I768" s="120">
        <v>489.85727261391645</v>
      </c>
      <c r="J768" s="15">
        <f>IF(M768="",IF(AND(H768&lt;&gt; "",D768&lt;&gt;""),IF(H768&gt;=D768,H768-D768,0),""),"")</f>
        <v>759</v>
      </c>
      <c r="K768" s="20">
        <f>IF(M768="",IF(I768&lt;&gt;"",I768-G768,""),"")</f>
        <v>85.265740001942561</v>
      </c>
      <c r="L768" s="25">
        <f>IF(M768="",IF(K768&lt;&gt;"",IF(G768=0,IF(I768=0,0,9.99),K768/G768),""),"")</f>
        <v>0.21074524088895655</v>
      </c>
      <c r="M768" s="112"/>
      <c r="N768" s="58" t="str">
        <f>TRIM(CONCATENATE(Table1[[#This Row],[Intake]]," ",Table1[[#This Row],[Batch Number]]))</f>
        <v>S-1/OS 116</v>
      </c>
      <c r="O768" s="112" t="str">
        <f>IF(VLOOKUP(Table1[[#This Row],[Intake Batch Combo]],Sheet2!A:B,2,FALSE)="","",VLOOKUP(Table1[[#This Row],[Intake Batch Combo]],Sheet2!A:B,2,FALSE))</f>
        <v>One Source Diagnostics Buy 116</v>
      </c>
      <c r="P768" s="115" t="e">
        <v>#N/A</v>
      </c>
      <c r="Q768" s="115" t="e">
        <v>#N/A</v>
      </c>
      <c r="R768" s="28"/>
      <c r="S768" s="28"/>
      <c r="T768" s="28"/>
      <c r="U768" s="28"/>
      <c r="V768" s="25"/>
    </row>
    <row r="769" spans="1:22">
      <c r="A769" s="4" t="s">
        <v>1316</v>
      </c>
      <c r="B769" s="15">
        <v>116</v>
      </c>
      <c r="C769" s="64" t="s">
        <v>1174</v>
      </c>
      <c r="D769" s="30">
        <v>44879</v>
      </c>
      <c r="E769" s="59" t="s">
        <v>1</v>
      </c>
      <c r="F769" s="14">
        <v>1695</v>
      </c>
      <c r="G769" s="14">
        <v>404.59153261197389</v>
      </c>
      <c r="H769" s="47">
        <v>45638</v>
      </c>
      <c r="I769" s="118">
        <v>489.85727261391645</v>
      </c>
      <c r="J769" s="15">
        <f>IF(M769="",IF(AND(H769&lt;&gt; "",D769&lt;&gt;""),IF(H769&gt;=D769,H769-D769,0),""),"")</f>
        <v>759</v>
      </c>
      <c r="K769" s="20">
        <f>IF(M769="",IF(I769&lt;&gt;"",I769-G769,""),"")</f>
        <v>85.265740001942561</v>
      </c>
      <c r="L769" s="25">
        <f>IF(M769="",IF(K769&lt;&gt;"",IF(G769=0,IF(I769=0,0,9.99),K769/G769),""),"")</f>
        <v>0.21074524088895655</v>
      </c>
      <c r="M769" s="112"/>
      <c r="N769" s="58" t="str">
        <f>TRIM(CONCATENATE(Table1[[#This Row],[Intake]]," ",Table1[[#This Row],[Batch Number]]))</f>
        <v>S-1/OS 116</v>
      </c>
      <c r="O769" s="112" t="str">
        <f>IF(VLOOKUP(Table1[[#This Row],[Intake Batch Combo]],Sheet2!A:B,2,FALSE)="","",VLOOKUP(Table1[[#This Row],[Intake Batch Combo]],Sheet2!A:B,2,FALSE))</f>
        <v>One Source Diagnostics Buy 116</v>
      </c>
      <c r="P769" s="115" t="e">
        <v>#N/A</v>
      </c>
      <c r="Q769" s="115" t="e">
        <v>#N/A</v>
      </c>
      <c r="R769" s="28"/>
      <c r="S769" s="28"/>
      <c r="T769" s="28"/>
      <c r="U769" s="28"/>
      <c r="V769" s="25"/>
    </row>
    <row r="770" spans="1:22">
      <c r="A770" s="4" t="s">
        <v>1316</v>
      </c>
      <c r="B770" s="15">
        <v>116</v>
      </c>
      <c r="C770" s="64" t="s">
        <v>1174</v>
      </c>
      <c r="D770" s="30">
        <v>44879</v>
      </c>
      <c r="E770" s="59" t="s">
        <v>1</v>
      </c>
      <c r="F770" s="14">
        <v>1695</v>
      </c>
      <c r="G770" s="14">
        <v>404.59153261197389</v>
      </c>
      <c r="H770" s="47">
        <v>45638</v>
      </c>
      <c r="I770" s="120">
        <v>489.85727261391645</v>
      </c>
      <c r="J770" s="15">
        <f>IF(M770="",IF(AND(H770&lt;&gt; "",D770&lt;&gt;""),IF(H770&gt;=D770,H770-D770,0),""),"")</f>
        <v>759</v>
      </c>
      <c r="K770" s="20">
        <f>IF(M770="",IF(I770&lt;&gt;"",I770-G770,""),"")</f>
        <v>85.265740001942561</v>
      </c>
      <c r="L770" s="25">
        <f>IF(M770="",IF(K770&lt;&gt;"",IF(G770=0,IF(I770=0,0,9.99),K770/G770),""),"")</f>
        <v>0.21074524088895655</v>
      </c>
      <c r="M770" s="112"/>
      <c r="N770" s="58" t="str">
        <f>TRIM(CONCATENATE(Table1[[#This Row],[Intake]]," ",Table1[[#This Row],[Batch Number]]))</f>
        <v>S-1/OS 116</v>
      </c>
      <c r="O770" s="112" t="str">
        <f>IF(VLOOKUP(Table1[[#This Row],[Intake Batch Combo]],Sheet2!A:B,2,FALSE)="","",VLOOKUP(Table1[[#This Row],[Intake Batch Combo]],Sheet2!A:B,2,FALSE))</f>
        <v>One Source Diagnostics Buy 116</v>
      </c>
      <c r="P770" s="115" t="e">
        <v>#N/A</v>
      </c>
      <c r="Q770" s="115" t="e">
        <v>#N/A</v>
      </c>
      <c r="R770" s="28"/>
      <c r="S770" s="28"/>
      <c r="T770" s="28"/>
      <c r="U770" s="28"/>
      <c r="V770" s="25"/>
    </row>
    <row r="771" spans="1:22">
      <c r="A771" s="4" t="s">
        <v>1316</v>
      </c>
      <c r="B771" s="15">
        <v>116</v>
      </c>
      <c r="C771" s="64" t="s">
        <v>1180</v>
      </c>
      <c r="D771" s="30">
        <v>44879</v>
      </c>
      <c r="E771" s="59" t="s">
        <v>1</v>
      </c>
      <c r="F771" s="14">
        <v>1695</v>
      </c>
      <c r="G771" s="14">
        <v>404.59153261197389</v>
      </c>
      <c r="H771" s="47">
        <v>45638</v>
      </c>
      <c r="I771" s="118">
        <v>489.85727261391645</v>
      </c>
      <c r="J771" s="15">
        <f>IF(M771="",IF(AND(H771&lt;&gt; "",D771&lt;&gt;""),IF(H771&gt;=D771,H771-D771,0),""),"")</f>
        <v>759</v>
      </c>
      <c r="K771" s="20">
        <f>IF(M771="",IF(I771&lt;&gt;"",I771-G771,""),"")</f>
        <v>85.265740001942561</v>
      </c>
      <c r="L771" s="25">
        <f>IF(M771="",IF(K771&lt;&gt;"",IF(G771=0,IF(I771=0,0,9.99),K771/G771),""),"")</f>
        <v>0.21074524088895655</v>
      </c>
      <c r="M771" s="112"/>
      <c r="N771" s="58" t="str">
        <f>TRIM(CONCATENATE(Table1[[#This Row],[Intake]]," ",Table1[[#This Row],[Batch Number]]))</f>
        <v>S-1/OS 116</v>
      </c>
      <c r="O771" s="112" t="str">
        <f>IF(VLOOKUP(Table1[[#This Row],[Intake Batch Combo]],Sheet2!A:B,2,FALSE)="","",VLOOKUP(Table1[[#This Row],[Intake Batch Combo]],Sheet2!A:B,2,FALSE))</f>
        <v>One Source Diagnostics Buy 116</v>
      </c>
      <c r="P771" s="115" t="e">
        <v>#N/A</v>
      </c>
      <c r="Q771" s="115" t="e">
        <v>#N/A</v>
      </c>
      <c r="R771" s="28"/>
      <c r="S771" s="28"/>
      <c r="T771" s="28"/>
      <c r="U771" s="28"/>
      <c r="V771" s="25"/>
    </row>
    <row r="772" spans="1:22">
      <c r="A772" s="4" t="s">
        <v>1316</v>
      </c>
      <c r="B772" s="15">
        <v>116</v>
      </c>
      <c r="C772" s="64" t="s">
        <v>1180</v>
      </c>
      <c r="D772" s="30">
        <v>44879</v>
      </c>
      <c r="E772" s="59" t="s">
        <v>1</v>
      </c>
      <c r="F772" s="14">
        <v>1695</v>
      </c>
      <c r="G772" s="14">
        <v>404.59153261197389</v>
      </c>
      <c r="H772" s="47">
        <v>45638</v>
      </c>
      <c r="I772" s="118">
        <v>489.85727261391645</v>
      </c>
      <c r="J772" s="15">
        <f>IF(M772="",IF(AND(H772&lt;&gt; "",D772&lt;&gt;""),IF(H772&gt;=D772,H772-D772,0),""),"")</f>
        <v>759</v>
      </c>
      <c r="K772" s="20">
        <f>IF(M772="",IF(I772&lt;&gt;"",I772-G772,""),"")</f>
        <v>85.265740001942561</v>
      </c>
      <c r="L772" s="25">
        <f>IF(M772="",IF(K772&lt;&gt;"",IF(G772=0,IF(I772=0,0,9.99),K772/G772),""),"")</f>
        <v>0.21074524088895655</v>
      </c>
      <c r="M772" s="112"/>
      <c r="N772" s="58" t="str">
        <f>TRIM(CONCATENATE(Table1[[#This Row],[Intake]]," ",Table1[[#This Row],[Batch Number]]))</f>
        <v>S-1/OS 116</v>
      </c>
      <c r="O772" s="112" t="str">
        <f>IF(VLOOKUP(Table1[[#This Row],[Intake Batch Combo]],Sheet2!A:B,2,FALSE)="","",VLOOKUP(Table1[[#This Row],[Intake Batch Combo]],Sheet2!A:B,2,FALSE))</f>
        <v>One Source Diagnostics Buy 116</v>
      </c>
      <c r="P772" s="115" t="e">
        <v>#N/A</v>
      </c>
      <c r="Q772" s="115" t="e">
        <v>#N/A</v>
      </c>
      <c r="R772" s="28"/>
      <c r="S772" s="28"/>
      <c r="T772" s="28"/>
      <c r="U772" s="28"/>
      <c r="V772" s="25"/>
    </row>
    <row r="773" spans="1:22">
      <c r="A773" s="4" t="s">
        <v>1316</v>
      </c>
      <c r="B773" s="15">
        <v>116</v>
      </c>
      <c r="C773" s="64" t="s">
        <v>1184</v>
      </c>
      <c r="D773" s="30">
        <v>44879</v>
      </c>
      <c r="E773" s="59" t="s">
        <v>1</v>
      </c>
      <c r="F773" s="14">
        <v>1695</v>
      </c>
      <c r="G773" s="14">
        <v>404.59153261197389</v>
      </c>
      <c r="H773" s="47">
        <v>45638</v>
      </c>
      <c r="I773" s="120">
        <v>489.85727261391645</v>
      </c>
      <c r="J773" s="15">
        <f>IF(M773="",IF(AND(H773&lt;&gt; "",D773&lt;&gt;""),IF(H773&gt;=D773,H773-D773,0),""),"")</f>
        <v>759</v>
      </c>
      <c r="K773" s="20">
        <f>IF(M773="",IF(I773&lt;&gt;"",I773-G773,""),"")</f>
        <v>85.265740001942561</v>
      </c>
      <c r="L773" s="25">
        <f>IF(M773="",IF(K773&lt;&gt;"",IF(G773=0,IF(I773=0,0,9.99),K773/G773),""),"")</f>
        <v>0.21074524088895655</v>
      </c>
      <c r="M773" s="112"/>
      <c r="N773" s="58" t="str">
        <f>TRIM(CONCATENATE(Table1[[#This Row],[Intake]]," ",Table1[[#This Row],[Batch Number]]))</f>
        <v>S-1/OS 116</v>
      </c>
      <c r="O773" s="112" t="str">
        <f>IF(VLOOKUP(Table1[[#This Row],[Intake Batch Combo]],Sheet2!A:B,2,FALSE)="","",VLOOKUP(Table1[[#This Row],[Intake Batch Combo]],Sheet2!A:B,2,FALSE))</f>
        <v>One Source Diagnostics Buy 116</v>
      </c>
      <c r="P773" s="115" t="e">
        <v>#N/A</v>
      </c>
      <c r="Q773" s="115" t="e">
        <v>#N/A</v>
      </c>
      <c r="R773" s="28"/>
      <c r="S773" s="28"/>
      <c r="T773" s="28"/>
      <c r="U773" s="28"/>
      <c r="V773" s="25"/>
    </row>
    <row r="774" spans="1:22">
      <c r="A774" s="4" t="s">
        <v>1316</v>
      </c>
      <c r="B774" s="15">
        <v>116</v>
      </c>
      <c r="C774" s="64" t="s">
        <v>1184</v>
      </c>
      <c r="D774" s="30">
        <v>44879</v>
      </c>
      <c r="E774" s="59" t="s">
        <v>1</v>
      </c>
      <c r="F774" s="14">
        <v>1695</v>
      </c>
      <c r="G774" s="14">
        <v>404.59153261197389</v>
      </c>
      <c r="H774" s="47">
        <v>45638</v>
      </c>
      <c r="I774" s="120">
        <v>489.85727261391645</v>
      </c>
      <c r="J774" s="15">
        <f>IF(M774="",IF(AND(H774&lt;&gt; "",D774&lt;&gt;""),IF(H774&gt;=D774,H774-D774,0),""),"")</f>
        <v>759</v>
      </c>
      <c r="K774" s="20">
        <f>IF(M774="",IF(I774&lt;&gt;"",I774-G774,""),"")</f>
        <v>85.265740001942561</v>
      </c>
      <c r="L774" s="25">
        <f>IF(M774="",IF(K774&lt;&gt;"",IF(G774=0,IF(I774=0,0,9.99),K774/G774),""),"")</f>
        <v>0.21074524088895655</v>
      </c>
      <c r="M774" s="112"/>
      <c r="N774" s="58" t="str">
        <f>TRIM(CONCATENATE(Table1[[#This Row],[Intake]]," ",Table1[[#This Row],[Batch Number]]))</f>
        <v>S-1/OS 116</v>
      </c>
      <c r="O774" s="112" t="str">
        <f>IF(VLOOKUP(Table1[[#This Row],[Intake Batch Combo]],Sheet2!A:B,2,FALSE)="","",VLOOKUP(Table1[[#This Row],[Intake Batch Combo]],Sheet2!A:B,2,FALSE))</f>
        <v>One Source Diagnostics Buy 116</v>
      </c>
      <c r="P774" s="115" t="e">
        <v>#N/A</v>
      </c>
      <c r="Q774" s="115" t="e">
        <v>#N/A</v>
      </c>
      <c r="R774" s="28"/>
      <c r="S774" s="28"/>
      <c r="T774" s="28"/>
      <c r="U774" s="28"/>
      <c r="V774" s="25"/>
    </row>
    <row r="775" spans="1:22">
      <c r="A775" s="4" t="s">
        <v>1316</v>
      </c>
      <c r="B775" s="15">
        <v>116</v>
      </c>
      <c r="C775" s="64" t="s">
        <v>1187</v>
      </c>
      <c r="D775" s="30">
        <v>44879</v>
      </c>
      <c r="E775" s="59" t="s">
        <v>1</v>
      </c>
      <c r="F775" s="14">
        <v>1695</v>
      </c>
      <c r="G775" s="14">
        <v>404.59153261197389</v>
      </c>
      <c r="H775" s="47">
        <v>45638</v>
      </c>
      <c r="I775" s="120">
        <v>489.85727261391645</v>
      </c>
      <c r="J775" s="15">
        <f>IF(M775="",IF(AND(H775&lt;&gt; "",D775&lt;&gt;""),IF(H775&gt;=D775,H775-D775,0),""),"")</f>
        <v>759</v>
      </c>
      <c r="K775" s="20">
        <f>IF(M775="",IF(I775&lt;&gt;"",I775-G775,""),"")</f>
        <v>85.265740001942561</v>
      </c>
      <c r="L775" s="25">
        <f>IF(M775="",IF(K775&lt;&gt;"",IF(G775=0,IF(I775=0,0,9.99),K775/G775),""),"")</f>
        <v>0.21074524088895655</v>
      </c>
      <c r="M775" s="112"/>
      <c r="N775" s="58" t="str">
        <f>TRIM(CONCATENATE(Table1[[#This Row],[Intake]]," ",Table1[[#This Row],[Batch Number]]))</f>
        <v>S-1/OS 116</v>
      </c>
      <c r="O775" s="112" t="str">
        <f>IF(VLOOKUP(Table1[[#This Row],[Intake Batch Combo]],Sheet2!A:B,2,FALSE)="","",VLOOKUP(Table1[[#This Row],[Intake Batch Combo]],Sheet2!A:B,2,FALSE))</f>
        <v>One Source Diagnostics Buy 116</v>
      </c>
      <c r="P775" s="115" t="e">
        <v>#N/A</v>
      </c>
      <c r="Q775" s="115" t="e">
        <v>#N/A</v>
      </c>
      <c r="R775" s="28"/>
      <c r="S775" s="28"/>
      <c r="T775" s="28"/>
      <c r="U775" s="28"/>
      <c r="V775" s="25"/>
    </row>
    <row r="776" spans="1:22">
      <c r="A776" s="4" t="s">
        <v>1316</v>
      </c>
      <c r="B776" s="15">
        <v>116</v>
      </c>
      <c r="C776" s="64" t="s">
        <v>1191</v>
      </c>
      <c r="D776" s="30">
        <v>44879</v>
      </c>
      <c r="E776" s="59" t="s">
        <v>1</v>
      </c>
      <c r="F776" s="14">
        <v>1695</v>
      </c>
      <c r="G776" s="14">
        <v>404.59153261197389</v>
      </c>
      <c r="H776" s="47">
        <v>45638</v>
      </c>
      <c r="I776" s="120">
        <v>489.85727261391645</v>
      </c>
      <c r="J776" s="15">
        <f>IF(M776="",IF(AND(H776&lt;&gt; "",D776&lt;&gt;""),IF(H776&gt;=D776,H776-D776,0),""),"")</f>
        <v>759</v>
      </c>
      <c r="K776" s="20">
        <f>IF(M776="",IF(I776&lt;&gt;"",I776-G776,""),"")</f>
        <v>85.265740001942561</v>
      </c>
      <c r="L776" s="25">
        <f>IF(M776="",IF(K776&lt;&gt;"",IF(G776=0,IF(I776=0,0,9.99),K776/G776),""),"")</f>
        <v>0.21074524088895655</v>
      </c>
      <c r="M776" s="112"/>
      <c r="N776" s="58" t="str">
        <f>TRIM(CONCATENATE(Table1[[#This Row],[Intake]]," ",Table1[[#This Row],[Batch Number]]))</f>
        <v>S-1/OS 116</v>
      </c>
      <c r="O776" s="112" t="str">
        <f>IF(VLOOKUP(Table1[[#This Row],[Intake Batch Combo]],Sheet2!A:B,2,FALSE)="","",VLOOKUP(Table1[[#This Row],[Intake Batch Combo]],Sheet2!A:B,2,FALSE))</f>
        <v>One Source Diagnostics Buy 116</v>
      </c>
      <c r="P776" s="115" t="e">
        <v>#N/A</v>
      </c>
      <c r="Q776" s="115" t="e">
        <v>#N/A</v>
      </c>
      <c r="R776" s="28"/>
      <c r="S776" s="28"/>
      <c r="T776" s="28"/>
      <c r="U776" s="28"/>
      <c r="V776" s="25"/>
    </row>
    <row r="777" spans="1:22">
      <c r="A777" s="4" t="s">
        <v>1316</v>
      </c>
      <c r="B777" s="15">
        <v>116</v>
      </c>
      <c r="C777" s="64" t="s">
        <v>1191</v>
      </c>
      <c r="D777" s="30">
        <v>44879</v>
      </c>
      <c r="E777" s="59" t="s">
        <v>1</v>
      </c>
      <c r="F777" s="14">
        <v>1695</v>
      </c>
      <c r="G777" s="14">
        <v>404.59153261197389</v>
      </c>
      <c r="H777" s="47">
        <v>45638</v>
      </c>
      <c r="I777" s="120">
        <v>489.85727261391645</v>
      </c>
      <c r="J777" s="15">
        <f>IF(M777="",IF(AND(H777&lt;&gt; "",D777&lt;&gt;""),IF(H777&gt;=D777,H777-D777,0),""),"")</f>
        <v>759</v>
      </c>
      <c r="K777" s="20">
        <f>IF(M777="",IF(I777&lt;&gt;"",I777-G777,""),"")</f>
        <v>85.265740001942561</v>
      </c>
      <c r="L777" s="25">
        <f>IF(M777="",IF(K777&lt;&gt;"",IF(G777=0,IF(I777=0,0,9.99),K777/G777),""),"")</f>
        <v>0.21074524088895655</v>
      </c>
      <c r="M777" s="112"/>
      <c r="N777" s="58" t="str">
        <f>TRIM(CONCATENATE(Table1[[#This Row],[Intake]]," ",Table1[[#This Row],[Batch Number]]))</f>
        <v>S-1/OS 116</v>
      </c>
      <c r="O777" s="112" t="str">
        <f>IF(VLOOKUP(Table1[[#This Row],[Intake Batch Combo]],Sheet2!A:B,2,FALSE)="","",VLOOKUP(Table1[[#This Row],[Intake Batch Combo]],Sheet2!A:B,2,FALSE))</f>
        <v>One Source Diagnostics Buy 116</v>
      </c>
      <c r="P777" s="115" t="e">
        <v>#N/A</v>
      </c>
      <c r="Q777" s="115" t="e">
        <v>#N/A</v>
      </c>
      <c r="R777" s="28"/>
      <c r="S777" s="28"/>
      <c r="T777" s="28"/>
      <c r="U777" s="28"/>
      <c r="V777" s="25"/>
    </row>
    <row r="778" spans="1:22">
      <c r="A778" s="4" t="s">
        <v>1316</v>
      </c>
      <c r="B778" s="15">
        <v>116</v>
      </c>
      <c r="C778" s="64" t="s">
        <v>1192</v>
      </c>
      <c r="D778" s="30">
        <v>44879</v>
      </c>
      <c r="E778" s="59" t="s">
        <v>1</v>
      </c>
      <c r="F778" s="14">
        <v>1695</v>
      </c>
      <c r="G778" s="14">
        <v>404.59153261197389</v>
      </c>
      <c r="H778" s="47">
        <v>45638</v>
      </c>
      <c r="I778" s="120">
        <v>489.85727261391645</v>
      </c>
      <c r="J778" s="15">
        <f>IF(M778="",IF(AND(H778&lt;&gt; "",D778&lt;&gt;""),IF(H778&gt;=D778,H778-D778,0),""),"")</f>
        <v>759</v>
      </c>
      <c r="K778" s="20">
        <f>IF(M778="",IF(I778&lt;&gt;"",I778-G778,""),"")</f>
        <v>85.265740001942561</v>
      </c>
      <c r="L778" s="25">
        <f>IF(M778="",IF(K778&lt;&gt;"",IF(G778=0,IF(I778=0,0,9.99),K778/G778),""),"")</f>
        <v>0.21074524088895655</v>
      </c>
      <c r="M778" s="112"/>
      <c r="N778" s="58" t="str">
        <f>TRIM(CONCATENATE(Table1[[#This Row],[Intake]]," ",Table1[[#This Row],[Batch Number]]))</f>
        <v>S-1/OS 116</v>
      </c>
      <c r="O778" s="112" t="str">
        <f>IF(VLOOKUP(Table1[[#This Row],[Intake Batch Combo]],Sheet2!A:B,2,FALSE)="","",VLOOKUP(Table1[[#This Row],[Intake Batch Combo]],Sheet2!A:B,2,FALSE))</f>
        <v>One Source Diagnostics Buy 116</v>
      </c>
      <c r="P778" s="115" t="e">
        <v>#N/A</v>
      </c>
      <c r="Q778" s="115" t="e">
        <v>#N/A</v>
      </c>
      <c r="R778" s="28"/>
      <c r="S778" s="28"/>
      <c r="T778" s="28"/>
      <c r="U778" s="28"/>
      <c r="V778" s="25"/>
    </row>
    <row r="779" spans="1:22">
      <c r="A779" s="4" t="s">
        <v>1316</v>
      </c>
      <c r="B779" s="15">
        <v>116</v>
      </c>
      <c r="C779" s="64" t="s">
        <v>1192</v>
      </c>
      <c r="D779" s="30">
        <v>44879</v>
      </c>
      <c r="E779" s="59" t="s">
        <v>1</v>
      </c>
      <c r="F779" s="14">
        <v>1695</v>
      </c>
      <c r="G779" s="14">
        <v>404.59153261197389</v>
      </c>
      <c r="H779" s="47">
        <v>45638</v>
      </c>
      <c r="I779" s="120">
        <v>489.85727261391645</v>
      </c>
      <c r="J779" s="15">
        <f>IF(M779="",IF(AND(H779&lt;&gt; "",D779&lt;&gt;""),IF(H779&gt;=D779,H779-D779,0),""),"")</f>
        <v>759</v>
      </c>
      <c r="K779" s="20">
        <f>IF(M779="",IF(I779&lt;&gt;"",I779-G779,""),"")</f>
        <v>85.265740001942561</v>
      </c>
      <c r="L779" s="25">
        <f>IF(M779="",IF(K779&lt;&gt;"",IF(G779=0,IF(I779=0,0,9.99),K779/G779),""),"")</f>
        <v>0.21074524088895655</v>
      </c>
      <c r="M779" s="112"/>
      <c r="N779" s="58" t="str">
        <f>TRIM(CONCATENATE(Table1[[#This Row],[Intake]]," ",Table1[[#This Row],[Batch Number]]))</f>
        <v>S-1/OS 116</v>
      </c>
      <c r="O779" s="112" t="str">
        <f>IF(VLOOKUP(Table1[[#This Row],[Intake Batch Combo]],Sheet2!A:B,2,FALSE)="","",VLOOKUP(Table1[[#This Row],[Intake Batch Combo]],Sheet2!A:B,2,FALSE))</f>
        <v>One Source Diagnostics Buy 116</v>
      </c>
      <c r="P779" s="115" t="e">
        <v>#N/A</v>
      </c>
      <c r="Q779" s="115" t="e">
        <v>#N/A</v>
      </c>
      <c r="R779" s="28"/>
      <c r="S779" s="28"/>
      <c r="T779" s="28"/>
      <c r="U779" s="28"/>
      <c r="V779" s="25"/>
    </row>
    <row r="780" spans="1:22">
      <c r="A780" s="4" t="s">
        <v>1316</v>
      </c>
      <c r="B780" s="15">
        <v>116</v>
      </c>
      <c r="C780" s="64" t="s">
        <v>1194</v>
      </c>
      <c r="D780" s="30">
        <v>44879</v>
      </c>
      <c r="E780" s="59" t="s">
        <v>1</v>
      </c>
      <c r="F780" s="14">
        <v>1695</v>
      </c>
      <c r="G780" s="14">
        <v>404.59153261197389</v>
      </c>
      <c r="H780" s="47">
        <v>45638</v>
      </c>
      <c r="I780" s="120">
        <v>489.85727261391645</v>
      </c>
      <c r="J780" s="15">
        <f>IF(M780="",IF(AND(H780&lt;&gt; "",D780&lt;&gt;""),IF(H780&gt;=D780,H780-D780,0),""),"")</f>
        <v>759</v>
      </c>
      <c r="K780" s="20">
        <f>IF(M780="",IF(I780&lt;&gt;"",I780-G780,""),"")</f>
        <v>85.265740001942561</v>
      </c>
      <c r="L780" s="25">
        <f>IF(M780="",IF(K780&lt;&gt;"",IF(G780=0,IF(I780=0,0,9.99),K780/G780),""),"")</f>
        <v>0.21074524088895655</v>
      </c>
      <c r="M780" s="112"/>
      <c r="N780" s="58" t="str">
        <f>TRIM(CONCATENATE(Table1[[#This Row],[Intake]]," ",Table1[[#This Row],[Batch Number]]))</f>
        <v>S-1/OS 116</v>
      </c>
      <c r="O780" s="112" t="str">
        <f>IF(VLOOKUP(Table1[[#This Row],[Intake Batch Combo]],Sheet2!A:B,2,FALSE)="","",VLOOKUP(Table1[[#This Row],[Intake Batch Combo]],Sheet2!A:B,2,FALSE))</f>
        <v>One Source Diagnostics Buy 116</v>
      </c>
      <c r="P780" s="115" t="e">
        <v>#N/A</v>
      </c>
      <c r="Q780" s="115" t="e">
        <v>#N/A</v>
      </c>
      <c r="R780" s="28"/>
      <c r="S780" s="28"/>
      <c r="T780" s="28"/>
      <c r="U780" s="28"/>
      <c r="V780" s="25"/>
    </row>
    <row r="781" spans="1:22">
      <c r="A781" s="4" t="s">
        <v>1316</v>
      </c>
      <c r="B781" s="15">
        <v>116</v>
      </c>
      <c r="C781" s="64" t="s">
        <v>1196</v>
      </c>
      <c r="D781" s="30">
        <v>44879</v>
      </c>
      <c r="E781" s="59" t="s">
        <v>1</v>
      </c>
      <c r="F781" s="14">
        <v>1695</v>
      </c>
      <c r="G781" s="14">
        <v>404.59153261197389</v>
      </c>
      <c r="H781" s="47">
        <v>45638</v>
      </c>
      <c r="I781" s="120">
        <v>489.85727261391645</v>
      </c>
      <c r="J781" s="15">
        <f>IF(M781="",IF(AND(H781&lt;&gt; "",D781&lt;&gt;""),IF(H781&gt;=D781,H781-D781,0),""),"")</f>
        <v>759</v>
      </c>
      <c r="K781" s="20">
        <f>IF(M781="",IF(I781&lt;&gt;"",I781-G781,""),"")</f>
        <v>85.265740001942561</v>
      </c>
      <c r="L781" s="25">
        <f>IF(M781="",IF(K781&lt;&gt;"",IF(G781=0,IF(I781=0,0,9.99),K781/G781),""),"")</f>
        <v>0.21074524088895655</v>
      </c>
      <c r="M781" s="112"/>
      <c r="N781" s="58" t="str">
        <f>TRIM(CONCATENATE(Table1[[#This Row],[Intake]]," ",Table1[[#This Row],[Batch Number]]))</f>
        <v>S-1/OS 116</v>
      </c>
      <c r="O781" s="112" t="str">
        <f>IF(VLOOKUP(Table1[[#This Row],[Intake Batch Combo]],Sheet2!A:B,2,FALSE)="","",VLOOKUP(Table1[[#This Row],[Intake Batch Combo]],Sheet2!A:B,2,FALSE))</f>
        <v>One Source Diagnostics Buy 116</v>
      </c>
      <c r="P781" s="115" t="e">
        <v>#N/A</v>
      </c>
      <c r="Q781" s="115" t="e">
        <v>#N/A</v>
      </c>
      <c r="R781" s="28"/>
      <c r="S781" s="28"/>
      <c r="T781" s="28"/>
      <c r="U781" s="28"/>
      <c r="V781" s="25"/>
    </row>
    <row r="782" spans="1:22">
      <c r="A782" s="4" t="s">
        <v>1316</v>
      </c>
      <c r="B782" s="15">
        <v>116</v>
      </c>
      <c r="C782" s="64" t="s">
        <v>1196</v>
      </c>
      <c r="D782" s="30">
        <v>44879</v>
      </c>
      <c r="E782" s="59" t="s">
        <v>1</v>
      </c>
      <c r="F782" s="14">
        <v>1695</v>
      </c>
      <c r="G782" s="14">
        <v>404.59153261197389</v>
      </c>
      <c r="H782" s="47">
        <v>45638</v>
      </c>
      <c r="I782" s="118">
        <v>489.85727261391645</v>
      </c>
      <c r="J782" s="15">
        <f>IF(M782="",IF(AND(H782&lt;&gt; "",D782&lt;&gt;""),IF(H782&gt;=D782,H782-D782,0),""),"")</f>
        <v>759</v>
      </c>
      <c r="K782" s="20">
        <f>IF(M782="",IF(I782&lt;&gt;"",I782-G782,""),"")</f>
        <v>85.265740001942561</v>
      </c>
      <c r="L782" s="25">
        <f>IF(M782="",IF(K782&lt;&gt;"",IF(G782=0,IF(I782=0,0,9.99),K782/G782),""),"")</f>
        <v>0.21074524088895655</v>
      </c>
      <c r="M782" s="112"/>
      <c r="N782" s="58" t="str">
        <f>TRIM(CONCATENATE(Table1[[#This Row],[Intake]]," ",Table1[[#This Row],[Batch Number]]))</f>
        <v>S-1/OS 116</v>
      </c>
      <c r="O782" s="112" t="str">
        <f>IF(VLOOKUP(Table1[[#This Row],[Intake Batch Combo]],Sheet2!A:B,2,FALSE)="","",VLOOKUP(Table1[[#This Row],[Intake Batch Combo]],Sheet2!A:B,2,FALSE))</f>
        <v>One Source Diagnostics Buy 116</v>
      </c>
      <c r="P782" s="115" t="e">
        <v>#N/A</v>
      </c>
      <c r="Q782" s="115" t="e">
        <v>#N/A</v>
      </c>
      <c r="R782" s="28"/>
      <c r="S782" s="28"/>
      <c r="T782" s="28"/>
      <c r="U782" s="28"/>
      <c r="V782" s="25"/>
    </row>
    <row r="783" spans="1:22">
      <c r="A783" s="4" t="s">
        <v>1316</v>
      </c>
      <c r="B783" s="15">
        <v>116</v>
      </c>
      <c r="C783" s="64" t="s">
        <v>1196</v>
      </c>
      <c r="D783" s="30">
        <v>44879</v>
      </c>
      <c r="E783" s="59" t="s">
        <v>1</v>
      </c>
      <c r="F783" s="14">
        <v>1695</v>
      </c>
      <c r="G783" s="14">
        <v>404.59153261197389</v>
      </c>
      <c r="H783" s="47">
        <v>45638</v>
      </c>
      <c r="I783" s="120">
        <v>489.85727261391645</v>
      </c>
      <c r="J783" s="15">
        <f>IF(M783="",IF(AND(H783&lt;&gt; "",D783&lt;&gt;""),IF(H783&gt;=D783,H783-D783,0),""),"")</f>
        <v>759</v>
      </c>
      <c r="K783" s="20">
        <f>IF(M783="",IF(I783&lt;&gt;"",I783-G783,""),"")</f>
        <v>85.265740001942561</v>
      </c>
      <c r="L783" s="25">
        <f>IF(M783="",IF(K783&lt;&gt;"",IF(G783=0,IF(I783=0,0,9.99),K783/G783),""),"")</f>
        <v>0.21074524088895655</v>
      </c>
      <c r="M783" s="112"/>
      <c r="N783" s="58" t="str">
        <f>TRIM(CONCATENATE(Table1[[#This Row],[Intake]]," ",Table1[[#This Row],[Batch Number]]))</f>
        <v>S-1/OS 116</v>
      </c>
      <c r="O783" s="112" t="str">
        <f>IF(VLOOKUP(Table1[[#This Row],[Intake Batch Combo]],Sheet2!A:B,2,FALSE)="","",VLOOKUP(Table1[[#This Row],[Intake Batch Combo]],Sheet2!A:B,2,FALSE))</f>
        <v>One Source Diagnostics Buy 116</v>
      </c>
      <c r="P783" s="115" t="e">
        <v>#N/A</v>
      </c>
      <c r="Q783" s="115" t="e">
        <v>#N/A</v>
      </c>
      <c r="R783" s="28"/>
      <c r="S783" s="28"/>
      <c r="T783" s="28"/>
      <c r="U783" s="28"/>
      <c r="V783" s="25"/>
    </row>
    <row r="784" spans="1:22">
      <c r="A784" s="4" t="s">
        <v>1316</v>
      </c>
      <c r="B784" s="15">
        <v>116</v>
      </c>
      <c r="C784" s="64" t="s">
        <v>1199</v>
      </c>
      <c r="D784" s="30">
        <v>44879</v>
      </c>
      <c r="E784" s="59" t="s">
        <v>1</v>
      </c>
      <c r="F784" s="14">
        <v>1695</v>
      </c>
      <c r="G784" s="14">
        <v>404.59153261197389</v>
      </c>
      <c r="H784" s="47">
        <v>45638</v>
      </c>
      <c r="I784" s="118">
        <v>489.85727261391645</v>
      </c>
      <c r="J784" s="15">
        <f>IF(M784="",IF(AND(H784&lt;&gt; "",D784&lt;&gt;""),IF(H784&gt;=D784,H784-D784,0),""),"")</f>
        <v>759</v>
      </c>
      <c r="K784" s="20">
        <f>IF(M784="",IF(I784&lt;&gt;"",I784-G784,""),"")</f>
        <v>85.265740001942561</v>
      </c>
      <c r="L784" s="25">
        <f>IF(M784="",IF(K784&lt;&gt;"",IF(G784=0,IF(I784=0,0,9.99),K784/G784),""),"")</f>
        <v>0.21074524088895655</v>
      </c>
      <c r="M784" s="112"/>
      <c r="N784" s="58" t="str">
        <f>TRIM(CONCATENATE(Table1[[#This Row],[Intake]]," ",Table1[[#This Row],[Batch Number]]))</f>
        <v>S-1/OS 116</v>
      </c>
      <c r="O784" s="112" t="str">
        <f>IF(VLOOKUP(Table1[[#This Row],[Intake Batch Combo]],Sheet2!A:B,2,FALSE)="","",VLOOKUP(Table1[[#This Row],[Intake Batch Combo]],Sheet2!A:B,2,FALSE))</f>
        <v>One Source Diagnostics Buy 116</v>
      </c>
      <c r="P784" s="115" t="e">
        <v>#N/A</v>
      </c>
      <c r="Q784" s="115" t="e">
        <v>#N/A</v>
      </c>
      <c r="R784" s="28"/>
      <c r="S784" s="28"/>
      <c r="T784" s="28"/>
      <c r="U784" s="28"/>
      <c r="V784" s="25"/>
    </row>
    <row r="785" spans="1:22">
      <c r="A785" s="4" t="s">
        <v>1316</v>
      </c>
      <c r="B785" s="15">
        <v>116</v>
      </c>
      <c r="C785" s="64" t="s">
        <v>1203</v>
      </c>
      <c r="D785" s="30">
        <v>44879</v>
      </c>
      <c r="E785" s="59" t="s">
        <v>1</v>
      </c>
      <c r="F785" s="14">
        <v>1695</v>
      </c>
      <c r="G785" s="14">
        <v>404.59153261197389</v>
      </c>
      <c r="H785" s="47">
        <v>45638</v>
      </c>
      <c r="I785" s="120">
        <v>489.85727261391645</v>
      </c>
      <c r="J785" s="15">
        <f>IF(M785="",IF(AND(H785&lt;&gt; "",D785&lt;&gt;""),IF(H785&gt;=D785,H785-D785,0),""),"")</f>
        <v>759</v>
      </c>
      <c r="K785" s="20">
        <f>IF(M785="",IF(I785&lt;&gt;"",I785-G785,""),"")</f>
        <v>85.265740001942561</v>
      </c>
      <c r="L785" s="25">
        <f>IF(M785="",IF(K785&lt;&gt;"",IF(G785=0,IF(I785=0,0,9.99),K785/G785),""),"")</f>
        <v>0.21074524088895655</v>
      </c>
      <c r="M785" s="112"/>
      <c r="N785" s="58" t="str">
        <f>TRIM(CONCATENATE(Table1[[#This Row],[Intake]]," ",Table1[[#This Row],[Batch Number]]))</f>
        <v>S-1/OS 116</v>
      </c>
      <c r="O785" s="112" t="str">
        <f>IF(VLOOKUP(Table1[[#This Row],[Intake Batch Combo]],Sheet2!A:B,2,FALSE)="","",VLOOKUP(Table1[[#This Row],[Intake Batch Combo]],Sheet2!A:B,2,FALSE))</f>
        <v>One Source Diagnostics Buy 116</v>
      </c>
      <c r="P785" s="115" t="e">
        <v>#N/A</v>
      </c>
      <c r="Q785" s="115" t="e">
        <v>#N/A</v>
      </c>
      <c r="R785" s="28"/>
      <c r="S785" s="28"/>
      <c r="T785" s="28"/>
      <c r="U785" s="28"/>
      <c r="V785" s="25"/>
    </row>
    <row r="786" spans="1:22">
      <c r="A786" s="4" t="s">
        <v>1316</v>
      </c>
      <c r="B786" s="15">
        <v>116</v>
      </c>
      <c r="C786" s="64" t="s">
        <v>1203</v>
      </c>
      <c r="D786" s="30">
        <v>44879</v>
      </c>
      <c r="E786" s="59" t="s">
        <v>1</v>
      </c>
      <c r="F786" s="14">
        <v>1695</v>
      </c>
      <c r="G786" s="14">
        <v>404.59153261197389</v>
      </c>
      <c r="H786" s="47">
        <v>45638</v>
      </c>
      <c r="I786" s="120">
        <v>489.85727261391645</v>
      </c>
      <c r="J786" s="15">
        <f>IF(M786="",IF(AND(H786&lt;&gt; "",D786&lt;&gt;""),IF(H786&gt;=D786,H786-D786,0),""),"")</f>
        <v>759</v>
      </c>
      <c r="K786" s="20">
        <f>IF(M786="",IF(I786&lt;&gt;"",I786-G786,""),"")</f>
        <v>85.265740001942561</v>
      </c>
      <c r="L786" s="25">
        <f>IF(M786="",IF(K786&lt;&gt;"",IF(G786=0,IF(I786=0,0,9.99),K786/G786),""),"")</f>
        <v>0.21074524088895655</v>
      </c>
      <c r="M786" s="112"/>
      <c r="N786" s="58" t="str">
        <f>TRIM(CONCATENATE(Table1[[#This Row],[Intake]]," ",Table1[[#This Row],[Batch Number]]))</f>
        <v>S-1/OS 116</v>
      </c>
      <c r="O786" s="112" t="str">
        <f>IF(VLOOKUP(Table1[[#This Row],[Intake Batch Combo]],Sheet2!A:B,2,FALSE)="","",VLOOKUP(Table1[[#This Row],[Intake Batch Combo]],Sheet2!A:B,2,FALSE))</f>
        <v>One Source Diagnostics Buy 116</v>
      </c>
      <c r="P786" s="115" t="e">
        <v>#N/A</v>
      </c>
      <c r="Q786" s="115" t="e">
        <v>#N/A</v>
      </c>
      <c r="R786" s="28"/>
      <c r="S786" s="28"/>
      <c r="T786" s="28"/>
      <c r="U786" s="28"/>
      <c r="V786" s="25"/>
    </row>
    <row r="787" spans="1:22">
      <c r="A787" s="4" t="s">
        <v>1316</v>
      </c>
      <c r="B787" s="15">
        <v>116</v>
      </c>
      <c r="C787" s="64" t="s">
        <v>1205</v>
      </c>
      <c r="D787" s="30">
        <v>44879</v>
      </c>
      <c r="E787" s="59" t="s">
        <v>1</v>
      </c>
      <c r="F787" s="14">
        <v>1695</v>
      </c>
      <c r="G787" s="14">
        <v>404.59153261197389</v>
      </c>
      <c r="H787" s="47">
        <v>45638</v>
      </c>
      <c r="I787" s="118">
        <v>489.85727261391645</v>
      </c>
      <c r="J787" s="15">
        <f>IF(M787="",IF(AND(H787&lt;&gt; "",D787&lt;&gt;""),IF(H787&gt;=D787,H787-D787,0),""),"")</f>
        <v>759</v>
      </c>
      <c r="K787" s="20">
        <f>IF(M787="",IF(I787&lt;&gt;"",I787-G787,""),"")</f>
        <v>85.265740001942561</v>
      </c>
      <c r="L787" s="25">
        <f>IF(M787="",IF(K787&lt;&gt;"",IF(G787=0,IF(I787=0,0,9.99),K787/G787),""),"")</f>
        <v>0.21074524088895655</v>
      </c>
      <c r="M787" s="112"/>
      <c r="N787" s="58" t="str">
        <f>TRIM(CONCATENATE(Table1[[#This Row],[Intake]]," ",Table1[[#This Row],[Batch Number]]))</f>
        <v>S-1/OS 116</v>
      </c>
      <c r="O787" s="112" t="str">
        <f>IF(VLOOKUP(Table1[[#This Row],[Intake Batch Combo]],Sheet2!A:B,2,FALSE)="","",VLOOKUP(Table1[[#This Row],[Intake Batch Combo]],Sheet2!A:B,2,FALSE))</f>
        <v>One Source Diagnostics Buy 116</v>
      </c>
      <c r="P787" s="115" t="e">
        <v>#N/A</v>
      </c>
      <c r="Q787" s="115" t="e">
        <v>#N/A</v>
      </c>
      <c r="R787" s="28"/>
      <c r="S787" s="28"/>
      <c r="T787" s="28"/>
      <c r="U787" s="28"/>
      <c r="V787" s="25"/>
    </row>
    <row r="788" spans="1:22">
      <c r="A788" s="4" t="s">
        <v>1316</v>
      </c>
      <c r="B788" s="15">
        <v>116</v>
      </c>
      <c r="C788" s="64" t="s">
        <v>1205</v>
      </c>
      <c r="D788" s="30">
        <v>44879</v>
      </c>
      <c r="E788" s="59" t="s">
        <v>1</v>
      </c>
      <c r="F788" s="14">
        <v>1695</v>
      </c>
      <c r="G788" s="14">
        <v>404.59153261197389</v>
      </c>
      <c r="H788" s="47">
        <v>45638</v>
      </c>
      <c r="I788" s="120">
        <v>489.85727261391645</v>
      </c>
      <c r="J788" s="15">
        <f>IF(M788="",IF(AND(H788&lt;&gt; "",D788&lt;&gt;""),IF(H788&gt;=D788,H788-D788,0),""),"")</f>
        <v>759</v>
      </c>
      <c r="K788" s="20">
        <f>IF(M788="",IF(I788&lt;&gt;"",I788-G788,""),"")</f>
        <v>85.265740001942561</v>
      </c>
      <c r="L788" s="25">
        <f>IF(M788="",IF(K788&lt;&gt;"",IF(G788=0,IF(I788=0,0,9.99),K788/G788),""),"")</f>
        <v>0.21074524088895655</v>
      </c>
      <c r="M788" s="112"/>
      <c r="N788" s="58" t="str">
        <f>TRIM(CONCATENATE(Table1[[#This Row],[Intake]]," ",Table1[[#This Row],[Batch Number]]))</f>
        <v>S-1/OS 116</v>
      </c>
      <c r="O788" s="112" t="str">
        <f>IF(VLOOKUP(Table1[[#This Row],[Intake Batch Combo]],Sheet2!A:B,2,FALSE)="","",VLOOKUP(Table1[[#This Row],[Intake Batch Combo]],Sheet2!A:B,2,FALSE))</f>
        <v>One Source Diagnostics Buy 116</v>
      </c>
      <c r="P788" s="115" t="e">
        <v>#N/A</v>
      </c>
      <c r="Q788" s="115" t="e">
        <v>#N/A</v>
      </c>
      <c r="R788" s="28"/>
      <c r="S788" s="28"/>
      <c r="T788" s="28"/>
      <c r="U788" s="28"/>
      <c r="V788" s="25"/>
    </row>
    <row r="789" spans="1:22">
      <c r="A789" s="4" t="s">
        <v>1316</v>
      </c>
      <c r="B789" s="15">
        <v>116</v>
      </c>
      <c r="C789" s="64" t="s">
        <v>1206</v>
      </c>
      <c r="D789" s="30">
        <v>44879</v>
      </c>
      <c r="E789" s="59" t="s">
        <v>1</v>
      </c>
      <c r="F789" s="14">
        <v>1695</v>
      </c>
      <c r="G789" s="14">
        <v>404.59153261197389</v>
      </c>
      <c r="H789" s="47">
        <v>45638</v>
      </c>
      <c r="I789" s="120">
        <v>489.85727261391645</v>
      </c>
      <c r="J789" s="15">
        <f>IF(M789="",IF(AND(H789&lt;&gt; "",D789&lt;&gt;""),IF(H789&gt;=D789,H789-D789,0),""),"")</f>
        <v>759</v>
      </c>
      <c r="K789" s="20">
        <f>IF(M789="",IF(I789&lt;&gt;"",I789-G789,""),"")</f>
        <v>85.265740001942561</v>
      </c>
      <c r="L789" s="25">
        <f>IF(M789="",IF(K789&lt;&gt;"",IF(G789=0,IF(I789=0,0,9.99),K789/G789),""),"")</f>
        <v>0.21074524088895655</v>
      </c>
      <c r="M789" s="112"/>
      <c r="N789" s="58" t="str">
        <f>TRIM(CONCATENATE(Table1[[#This Row],[Intake]]," ",Table1[[#This Row],[Batch Number]]))</f>
        <v>S-1/OS 116</v>
      </c>
      <c r="O789" s="112" t="str">
        <f>IF(VLOOKUP(Table1[[#This Row],[Intake Batch Combo]],Sheet2!A:B,2,FALSE)="","",VLOOKUP(Table1[[#This Row],[Intake Batch Combo]],Sheet2!A:B,2,FALSE))</f>
        <v>One Source Diagnostics Buy 116</v>
      </c>
      <c r="P789" s="115" t="e">
        <v>#N/A</v>
      </c>
      <c r="Q789" s="115" t="e">
        <v>#N/A</v>
      </c>
      <c r="R789" s="28"/>
      <c r="S789" s="28"/>
      <c r="T789" s="28"/>
      <c r="U789" s="28"/>
      <c r="V789" s="25"/>
    </row>
    <row r="790" spans="1:22">
      <c r="A790" s="4" t="s">
        <v>1316</v>
      </c>
      <c r="B790" s="15">
        <v>116</v>
      </c>
      <c r="C790" s="64" t="s">
        <v>1206</v>
      </c>
      <c r="D790" s="30">
        <v>44879</v>
      </c>
      <c r="E790" s="59" t="s">
        <v>1</v>
      </c>
      <c r="F790" s="14">
        <v>1695</v>
      </c>
      <c r="G790" s="14">
        <v>404.59153261197389</v>
      </c>
      <c r="H790" s="47">
        <v>45638</v>
      </c>
      <c r="I790" s="120">
        <v>489.85727261391645</v>
      </c>
      <c r="J790" s="15">
        <f>IF(M790="",IF(AND(H790&lt;&gt; "",D790&lt;&gt;""),IF(H790&gt;=D790,H790-D790,0),""),"")</f>
        <v>759</v>
      </c>
      <c r="K790" s="20">
        <f>IF(M790="",IF(I790&lt;&gt;"",I790-G790,""),"")</f>
        <v>85.265740001942561</v>
      </c>
      <c r="L790" s="25">
        <f>IF(M790="",IF(K790&lt;&gt;"",IF(G790=0,IF(I790=0,0,9.99),K790/G790),""),"")</f>
        <v>0.21074524088895655</v>
      </c>
      <c r="M790" s="112"/>
      <c r="N790" s="58" t="str">
        <f>TRIM(CONCATENATE(Table1[[#This Row],[Intake]]," ",Table1[[#This Row],[Batch Number]]))</f>
        <v>S-1/OS 116</v>
      </c>
      <c r="O790" s="112" t="str">
        <f>IF(VLOOKUP(Table1[[#This Row],[Intake Batch Combo]],Sheet2!A:B,2,FALSE)="","",VLOOKUP(Table1[[#This Row],[Intake Batch Combo]],Sheet2!A:B,2,FALSE))</f>
        <v>One Source Diagnostics Buy 116</v>
      </c>
      <c r="P790" s="115" t="e">
        <v>#N/A</v>
      </c>
      <c r="Q790" s="115" t="e">
        <v>#N/A</v>
      </c>
      <c r="R790" s="28"/>
      <c r="S790" s="28"/>
      <c r="T790" s="28"/>
      <c r="U790" s="28"/>
      <c r="V790" s="25"/>
    </row>
    <row r="791" spans="1:22">
      <c r="A791" s="4" t="s">
        <v>1316</v>
      </c>
      <c r="B791" s="15">
        <v>116</v>
      </c>
      <c r="C791" s="64" t="s">
        <v>1207</v>
      </c>
      <c r="D791" s="30">
        <v>44879</v>
      </c>
      <c r="E791" s="59" t="s">
        <v>1</v>
      </c>
      <c r="F791" s="14">
        <v>1695</v>
      </c>
      <c r="G791" s="14">
        <v>404.59153261197389</v>
      </c>
      <c r="H791" s="47">
        <v>45638</v>
      </c>
      <c r="I791" s="120">
        <v>489.85727261391645</v>
      </c>
      <c r="J791" s="15">
        <f>IF(M791="",IF(AND(H791&lt;&gt; "",D791&lt;&gt;""),IF(H791&gt;=D791,H791-D791,0),""),"")</f>
        <v>759</v>
      </c>
      <c r="K791" s="20">
        <f>IF(M791="",IF(I791&lt;&gt;"",I791-G791,""),"")</f>
        <v>85.265740001942561</v>
      </c>
      <c r="L791" s="25">
        <f>IF(M791="",IF(K791&lt;&gt;"",IF(G791=0,IF(I791=0,0,9.99),K791/G791),""),"")</f>
        <v>0.21074524088895655</v>
      </c>
      <c r="M791" s="112"/>
      <c r="N791" s="58" t="str">
        <f>TRIM(CONCATENATE(Table1[[#This Row],[Intake]]," ",Table1[[#This Row],[Batch Number]]))</f>
        <v>S-1/OS 116</v>
      </c>
      <c r="O791" s="112" t="str">
        <f>IF(VLOOKUP(Table1[[#This Row],[Intake Batch Combo]],Sheet2!A:B,2,FALSE)="","",VLOOKUP(Table1[[#This Row],[Intake Batch Combo]],Sheet2!A:B,2,FALSE))</f>
        <v>One Source Diagnostics Buy 116</v>
      </c>
      <c r="P791" s="115" t="e">
        <v>#N/A</v>
      </c>
      <c r="Q791" s="115" t="e">
        <v>#N/A</v>
      </c>
      <c r="R791" s="28"/>
      <c r="S791" s="28"/>
      <c r="T791" s="28"/>
      <c r="U791" s="28"/>
      <c r="V791" s="25"/>
    </row>
    <row r="792" spans="1:22">
      <c r="A792" s="4" t="s">
        <v>1316</v>
      </c>
      <c r="B792" s="15">
        <v>116</v>
      </c>
      <c r="C792" s="64" t="s">
        <v>1208</v>
      </c>
      <c r="D792" s="30">
        <v>44879</v>
      </c>
      <c r="E792" s="59" t="s">
        <v>1</v>
      </c>
      <c r="F792" s="14">
        <v>1695</v>
      </c>
      <c r="G792" s="14">
        <v>404.59153261197389</v>
      </c>
      <c r="H792" s="47">
        <v>45638</v>
      </c>
      <c r="I792" s="120">
        <v>489.85727261391645</v>
      </c>
      <c r="J792" s="15">
        <f>IF(M792="",IF(AND(H792&lt;&gt; "",D792&lt;&gt;""),IF(H792&gt;=D792,H792-D792,0),""),"")</f>
        <v>759</v>
      </c>
      <c r="K792" s="20">
        <f>IF(M792="",IF(I792&lt;&gt;"",I792-G792,""),"")</f>
        <v>85.265740001942561</v>
      </c>
      <c r="L792" s="25">
        <f>IF(M792="",IF(K792&lt;&gt;"",IF(G792=0,IF(I792=0,0,9.99),K792/G792),""),"")</f>
        <v>0.21074524088895655</v>
      </c>
      <c r="M792" s="112"/>
      <c r="N792" s="58" t="str">
        <f>TRIM(CONCATENATE(Table1[[#This Row],[Intake]]," ",Table1[[#This Row],[Batch Number]]))</f>
        <v>S-1/OS 116</v>
      </c>
      <c r="O792" s="112" t="str">
        <f>IF(VLOOKUP(Table1[[#This Row],[Intake Batch Combo]],Sheet2!A:B,2,FALSE)="","",VLOOKUP(Table1[[#This Row],[Intake Batch Combo]],Sheet2!A:B,2,FALSE))</f>
        <v>One Source Diagnostics Buy 116</v>
      </c>
      <c r="P792" s="115" t="e">
        <v>#N/A</v>
      </c>
      <c r="Q792" s="115" t="e">
        <v>#N/A</v>
      </c>
      <c r="R792" s="28"/>
      <c r="S792" s="28"/>
      <c r="T792" s="28"/>
      <c r="U792" s="28"/>
      <c r="V792" s="25"/>
    </row>
    <row r="793" spans="1:22">
      <c r="A793" s="4" t="s">
        <v>1316</v>
      </c>
      <c r="B793" s="15">
        <v>116</v>
      </c>
      <c r="C793" s="64" t="s">
        <v>1208</v>
      </c>
      <c r="D793" s="30">
        <v>44879</v>
      </c>
      <c r="E793" s="59" t="s">
        <v>1</v>
      </c>
      <c r="F793" s="14">
        <v>1695</v>
      </c>
      <c r="G793" s="14">
        <v>404.59153261197389</v>
      </c>
      <c r="H793" s="47">
        <v>45638</v>
      </c>
      <c r="I793" s="118">
        <v>489.85727261391645</v>
      </c>
      <c r="J793" s="15">
        <f>IF(M793="",IF(AND(H793&lt;&gt; "",D793&lt;&gt;""),IF(H793&gt;=D793,H793-D793,0),""),"")</f>
        <v>759</v>
      </c>
      <c r="K793" s="20">
        <f>IF(M793="",IF(I793&lt;&gt;"",I793-G793,""),"")</f>
        <v>85.265740001942561</v>
      </c>
      <c r="L793" s="25">
        <f>IF(M793="",IF(K793&lt;&gt;"",IF(G793=0,IF(I793=0,0,9.99),K793/G793),""),"")</f>
        <v>0.21074524088895655</v>
      </c>
      <c r="M793" s="112"/>
      <c r="N793" s="58" t="str">
        <f>TRIM(CONCATENATE(Table1[[#This Row],[Intake]]," ",Table1[[#This Row],[Batch Number]]))</f>
        <v>S-1/OS 116</v>
      </c>
      <c r="O793" s="112" t="str">
        <f>IF(VLOOKUP(Table1[[#This Row],[Intake Batch Combo]],Sheet2!A:B,2,FALSE)="","",VLOOKUP(Table1[[#This Row],[Intake Batch Combo]],Sheet2!A:B,2,FALSE))</f>
        <v>One Source Diagnostics Buy 116</v>
      </c>
      <c r="P793" s="115" t="e">
        <v>#N/A</v>
      </c>
      <c r="Q793" s="115" t="e">
        <v>#N/A</v>
      </c>
      <c r="R793" s="28"/>
      <c r="S793" s="28"/>
      <c r="T793" s="28"/>
      <c r="U793" s="28"/>
      <c r="V793" s="25"/>
    </row>
    <row r="794" spans="1:22">
      <c r="A794" s="4" t="s">
        <v>1316</v>
      </c>
      <c r="B794" s="15">
        <v>116</v>
      </c>
      <c r="C794" s="64" t="s">
        <v>1209</v>
      </c>
      <c r="D794" s="30">
        <v>44879</v>
      </c>
      <c r="E794" s="59" t="s">
        <v>1</v>
      </c>
      <c r="F794" s="14">
        <v>1695</v>
      </c>
      <c r="G794" s="14">
        <v>404.59153261197389</v>
      </c>
      <c r="H794" s="47">
        <v>45638</v>
      </c>
      <c r="I794" s="120">
        <v>489.85727261391645</v>
      </c>
      <c r="J794" s="15">
        <f>IF(M794="",IF(AND(H794&lt;&gt; "",D794&lt;&gt;""),IF(H794&gt;=D794,H794-D794,0),""),"")</f>
        <v>759</v>
      </c>
      <c r="K794" s="20">
        <f>IF(M794="",IF(I794&lt;&gt;"",I794-G794,""),"")</f>
        <v>85.265740001942561</v>
      </c>
      <c r="L794" s="25">
        <f>IF(M794="",IF(K794&lt;&gt;"",IF(G794=0,IF(I794=0,0,9.99),K794/G794),""),"")</f>
        <v>0.21074524088895655</v>
      </c>
      <c r="M794" s="112"/>
      <c r="N794" s="58" t="str">
        <f>TRIM(CONCATENATE(Table1[[#This Row],[Intake]]," ",Table1[[#This Row],[Batch Number]]))</f>
        <v>S-1/OS 116</v>
      </c>
      <c r="O794" s="112" t="str">
        <f>IF(VLOOKUP(Table1[[#This Row],[Intake Batch Combo]],Sheet2!A:B,2,FALSE)="","",VLOOKUP(Table1[[#This Row],[Intake Batch Combo]],Sheet2!A:B,2,FALSE))</f>
        <v>One Source Diagnostics Buy 116</v>
      </c>
      <c r="P794" s="115" t="e">
        <v>#N/A</v>
      </c>
      <c r="Q794" s="115" t="e">
        <v>#N/A</v>
      </c>
      <c r="R794" s="28"/>
      <c r="S794" s="28"/>
      <c r="T794" s="28"/>
      <c r="U794" s="28"/>
      <c r="V794" s="25"/>
    </row>
    <row r="795" spans="1:22">
      <c r="A795" s="4" t="s">
        <v>1316</v>
      </c>
      <c r="B795" s="15">
        <v>116</v>
      </c>
      <c r="C795" s="64" t="s">
        <v>1209</v>
      </c>
      <c r="D795" s="30">
        <v>44879</v>
      </c>
      <c r="E795" s="59" t="s">
        <v>1</v>
      </c>
      <c r="F795" s="14">
        <v>1695</v>
      </c>
      <c r="G795" s="14">
        <v>404.59153261197389</v>
      </c>
      <c r="H795" s="47">
        <v>45638</v>
      </c>
      <c r="I795" s="118">
        <v>489.85727261391645</v>
      </c>
      <c r="J795" s="15">
        <f>IF(M795="",IF(AND(H795&lt;&gt; "",D795&lt;&gt;""),IF(H795&gt;=D795,H795-D795,0),""),"")</f>
        <v>759</v>
      </c>
      <c r="K795" s="20">
        <f>IF(M795="",IF(I795&lt;&gt;"",I795-G795,""),"")</f>
        <v>85.265740001942561</v>
      </c>
      <c r="L795" s="25">
        <f>IF(M795="",IF(K795&lt;&gt;"",IF(G795=0,IF(I795=0,0,9.99),K795/G795),""),"")</f>
        <v>0.21074524088895655</v>
      </c>
      <c r="M795" s="112"/>
      <c r="N795" s="58" t="str">
        <f>TRIM(CONCATENATE(Table1[[#This Row],[Intake]]," ",Table1[[#This Row],[Batch Number]]))</f>
        <v>S-1/OS 116</v>
      </c>
      <c r="O795" s="112" t="str">
        <f>IF(VLOOKUP(Table1[[#This Row],[Intake Batch Combo]],Sheet2!A:B,2,FALSE)="","",VLOOKUP(Table1[[#This Row],[Intake Batch Combo]],Sheet2!A:B,2,FALSE))</f>
        <v>One Source Diagnostics Buy 116</v>
      </c>
      <c r="P795" s="115" t="e">
        <v>#N/A</v>
      </c>
      <c r="Q795" s="115" t="e">
        <v>#N/A</v>
      </c>
      <c r="R795" s="28"/>
      <c r="S795" s="28"/>
      <c r="T795" s="28"/>
      <c r="U795" s="28"/>
      <c r="V795" s="25"/>
    </row>
    <row r="796" spans="1:22">
      <c r="A796" s="4" t="s">
        <v>1316</v>
      </c>
      <c r="B796" s="15">
        <v>116</v>
      </c>
      <c r="C796" s="64" t="s">
        <v>1212</v>
      </c>
      <c r="D796" s="30">
        <v>44879</v>
      </c>
      <c r="E796" s="59" t="s">
        <v>1</v>
      </c>
      <c r="F796" s="14">
        <v>1695</v>
      </c>
      <c r="G796" s="14">
        <v>404.59153261197389</v>
      </c>
      <c r="H796" s="47">
        <v>45638</v>
      </c>
      <c r="I796" s="120">
        <v>489.85727261391645</v>
      </c>
      <c r="J796" s="15">
        <f>IF(M796="",IF(AND(H796&lt;&gt; "",D796&lt;&gt;""),IF(H796&gt;=D796,H796-D796,0),""),"")</f>
        <v>759</v>
      </c>
      <c r="K796" s="20">
        <f>IF(M796="",IF(I796&lt;&gt;"",I796-G796,""),"")</f>
        <v>85.265740001942561</v>
      </c>
      <c r="L796" s="25">
        <f>IF(M796="",IF(K796&lt;&gt;"",IF(G796=0,IF(I796=0,0,9.99),K796/G796),""),"")</f>
        <v>0.21074524088895655</v>
      </c>
      <c r="M796" s="112"/>
      <c r="N796" s="58" t="str">
        <f>TRIM(CONCATENATE(Table1[[#This Row],[Intake]]," ",Table1[[#This Row],[Batch Number]]))</f>
        <v>S-1/OS 116</v>
      </c>
      <c r="O796" s="112" t="str">
        <f>IF(VLOOKUP(Table1[[#This Row],[Intake Batch Combo]],Sheet2!A:B,2,FALSE)="","",VLOOKUP(Table1[[#This Row],[Intake Batch Combo]],Sheet2!A:B,2,FALSE))</f>
        <v>One Source Diagnostics Buy 116</v>
      </c>
      <c r="P796" s="115" t="e">
        <v>#N/A</v>
      </c>
      <c r="Q796" s="115" t="e">
        <v>#N/A</v>
      </c>
      <c r="R796" s="28"/>
      <c r="S796" s="28"/>
      <c r="T796" s="28"/>
      <c r="U796" s="28"/>
      <c r="V796" s="25"/>
    </row>
    <row r="797" spans="1:22">
      <c r="A797" s="4" t="s">
        <v>1316</v>
      </c>
      <c r="B797" s="15">
        <v>116</v>
      </c>
      <c r="C797" s="64" t="s">
        <v>1212</v>
      </c>
      <c r="D797" s="30">
        <v>44879</v>
      </c>
      <c r="E797" s="59" t="s">
        <v>1</v>
      </c>
      <c r="F797" s="14">
        <v>1695</v>
      </c>
      <c r="G797" s="14">
        <v>404.59153261197389</v>
      </c>
      <c r="H797" s="47">
        <v>45638</v>
      </c>
      <c r="I797" s="120">
        <v>489.85727261391645</v>
      </c>
      <c r="J797" s="15">
        <f>IF(M797="",IF(AND(H797&lt;&gt; "",D797&lt;&gt;""),IF(H797&gt;=D797,H797-D797,0),""),"")</f>
        <v>759</v>
      </c>
      <c r="K797" s="20">
        <f>IF(M797="",IF(I797&lt;&gt;"",I797-G797,""),"")</f>
        <v>85.265740001942561</v>
      </c>
      <c r="L797" s="25">
        <f>IF(M797="",IF(K797&lt;&gt;"",IF(G797=0,IF(I797=0,0,9.99),K797/G797),""),"")</f>
        <v>0.21074524088895655</v>
      </c>
      <c r="M797" s="112"/>
      <c r="N797" s="58" t="str">
        <f>TRIM(CONCATENATE(Table1[[#This Row],[Intake]]," ",Table1[[#This Row],[Batch Number]]))</f>
        <v>S-1/OS 116</v>
      </c>
      <c r="O797" s="112" t="str">
        <f>IF(VLOOKUP(Table1[[#This Row],[Intake Batch Combo]],Sheet2!A:B,2,FALSE)="","",VLOOKUP(Table1[[#This Row],[Intake Batch Combo]],Sheet2!A:B,2,FALSE))</f>
        <v>One Source Diagnostics Buy 116</v>
      </c>
      <c r="P797" s="115" t="e">
        <v>#N/A</v>
      </c>
      <c r="Q797" s="115" t="e">
        <v>#N/A</v>
      </c>
      <c r="R797" s="28"/>
      <c r="S797" s="28"/>
      <c r="T797" s="28"/>
      <c r="U797" s="28"/>
      <c r="V797" s="25"/>
    </row>
    <row r="798" spans="1:22">
      <c r="A798" s="4" t="s">
        <v>1316</v>
      </c>
      <c r="B798" s="15">
        <v>116</v>
      </c>
      <c r="C798" s="64" t="s">
        <v>1215</v>
      </c>
      <c r="D798" s="30">
        <v>44879</v>
      </c>
      <c r="E798" s="59" t="s">
        <v>1</v>
      </c>
      <c r="F798" s="14">
        <v>1695</v>
      </c>
      <c r="G798" s="14">
        <v>404.59153261197389</v>
      </c>
      <c r="H798" s="47">
        <v>45638</v>
      </c>
      <c r="I798" s="120">
        <v>489.85727261391645</v>
      </c>
      <c r="J798" s="15">
        <f>IF(M798="",IF(AND(H798&lt;&gt; "",D798&lt;&gt;""),IF(H798&gt;=D798,H798-D798,0),""),"")</f>
        <v>759</v>
      </c>
      <c r="K798" s="20">
        <f>IF(M798="",IF(I798&lt;&gt;"",I798-G798,""),"")</f>
        <v>85.265740001942561</v>
      </c>
      <c r="L798" s="25">
        <f>IF(M798="",IF(K798&lt;&gt;"",IF(G798=0,IF(I798=0,0,9.99),K798/G798),""),"")</f>
        <v>0.21074524088895655</v>
      </c>
      <c r="M798" s="112"/>
      <c r="N798" s="58" t="str">
        <f>TRIM(CONCATENATE(Table1[[#This Row],[Intake]]," ",Table1[[#This Row],[Batch Number]]))</f>
        <v>S-1/OS 116</v>
      </c>
      <c r="O798" s="112" t="str">
        <f>IF(VLOOKUP(Table1[[#This Row],[Intake Batch Combo]],Sheet2!A:B,2,FALSE)="","",VLOOKUP(Table1[[#This Row],[Intake Batch Combo]],Sheet2!A:B,2,FALSE))</f>
        <v>One Source Diagnostics Buy 116</v>
      </c>
      <c r="P798" s="115" t="e">
        <v>#N/A</v>
      </c>
      <c r="Q798" s="115" t="e">
        <v>#N/A</v>
      </c>
      <c r="R798" s="28"/>
      <c r="S798" s="28"/>
      <c r="T798" s="28"/>
      <c r="U798" s="28"/>
      <c r="V798" s="25"/>
    </row>
    <row r="799" spans="1:22">
      <c r="A799" s="4" t="s">
        <v>1316</v>
      </c>
      <c r="B799" s="15">
        <v>116</v>
      </c>
      <c r="C799" s="64" t="s">
        <v>1215</v>
      </c>
      <c r="D799" s="30">
        <v>44879</v>
      </c>
      <c r="E799" s="59" t="s">
        <v>1</v>
      </c>
      <c r="F799" s="14">
        <v>1695</v>
      </c>
      <c r="G799" s="14">
        <v>404.59153261197389</v>
      </c>
      <c r="H799" s="47">
        <v>45638</v>
      </c>
      <c r="I799" s="120">
        <v>489.85727261391645</v>
      </c>
      <c r="J799" s="15">
        <f>IF(M799="",IF(AND(H799&lt;&gt; "",D799&lt;&gt;""),IF(H799&gt;=D799,H799-D799,0),""),"")</f>
        <v>759</v>
      </c>
      <c r="K799" s="20">
        <f>IF(M799="",IF(I799&lt;&gt;"",I799-G799,""),"")</f>
        <v>85.265740001942561</v>
      </c>
      <c r="L799" s="25">
        <f>IF(M799="",IF(K799&lt;&gt;"",IF(G799=0,IF(I799=0,0,9.99),K799/G799),""),"")</f>
        <v>0.21074524088895655</v>
      </c>
      <c r="M799" s="112"/>
      <c r="N799" s="58" t="str">
        <f>TRIM(CONCATENATE(Table1[[#This Row],[Intake]]," ",Table1[[#This Row],[Batch Number]]))</f>
        <v>S-1/OS 116</v>
      </c>
      <c r="O799" s="112" t="str">
        <f>IF(VLOOKUP(Table1[[#This Row],[Intake Batch Combo]],Sheet2!A:B,2,FALSE)="","",VLOOKUP(Table1[[#This Row],[Intake Batch Combo]],Sheet2!A:B,2,FALSE))</f>
        <v>One Source Diagnostics Buy 116</v>
      </c>
      <c r="P799" s="115" t="e">
        <v>#N/A</v>
      </c>
      <c r="Q799" s="115" t="e">
        <v>#N/A</v>
      </c>
      <c r="R799" s="28"/>
      <c r="S799" s="28"/>
      <c r="T799" s="28"/>
      <c r="U799" s="28"/>
      <c r="V799" s="25"/>
    </row>
    <row r="800" spans="1:22">
      <c r="A800" s="4" t="s">
        <v>1316</v>
      </c>
      <c r="B800" s="15">
        <v>116</v>
      </c>
      <c r="C800" s="64" t="s">
        <v>1216</v>
      </c>
      <c r="D800" s="30">
        <v>44879</v>
      </c>
      <c r="E800" s="59" t="s">
        <v>1</v>
      </c>
      <c r="F800" s="14">
        <v>1695</v>
      </c>
      <c r="G800" s="14">
        <v>404.59153261197389</v>
      </c>
      <c r="H800" s="47">
        <v>45638</v>
      </c>
      <c r="I800" s="120">
        <v>489.85727261391645</v>
      </c>
      <c r="J800" s="15">
        <f>IF(M800="",IF(AND(H800&lt;&gt; "",D800&lt;&gt;""),IF(H800&gt;=D800,H800-D800,0),""),"")</f>
        <v>759</v>
      </c>
      <c r="K800" s="20">
        <f>IF(M800="",IF(I800&lt;&gt;"",I800-G800,""),"")</f>
        <v>85.265740001942561</v>
      </c>
      <c r="L800" s="25">
        <f>IF(M800="",IF(K800&lt;&gt;"",IF(G800=0,IF(I800=0,0,9.99),K800/G800),""),"")</f>
        <v>0.21074524088895655</v>
      </c>
      <c r="M800" s="112"/>
      <c r="N800" s="58" t="str">
        <f>TRIM(CONCATENATE(Table1[[#This Row],[Intake]]," ",Table1[[#This Row],[Batch Number]]))</f>
        <v>S-1/OS 116</v>
      </c>
      <c r="O800" s="112" t="str">
        <f>IF(VLOOKUP(Table1[[#This Row],[Intake Batch Combo]],Sheet2!A:B,2,FALSE)="","",VLOOKUP(Table1[[#This Row],[Intake Batch Combo]],Sheet2!A:B,2,FALSE))</f>
        <v>One Source Diagnostics Buy 116</v>
      </c>
      <c r="P800" s="115" t="e">
        <v>#N/A</v>
      </c>
      <c r="Q800" s="115" t="e">
        <v>#N/A</v>
      </c>
      <c r="R800" s="28"/>
      <c r="S800" s="28"/>
      <c r="T800" s="28"/>
      <c r="U800" s="28"/>
      <c r="V800" s="25"/>
    </row>
    <row r="801" spans="1:22">
      <c r="A801" s="4" t="s">
        <v>1316</v>
      </c>
      <c r="B801" s="15">
        <v>116</v>
      </c>
      <c r="C801" s="64" t="s">
        <v>1216</v>
      </c>
      <c r="D801" s="30">
        <v>44879</v>
      </c>
      <c r="E801" s="59" t="s">
        <v>1</v>
      </c>
      <c r="F801" s="14">
        <v>1695</v>
      </c>
      <c r="G801" s="14">
        <v>404.59153261197389</v>
      </c>
      <c r="H801" s="47">
        <v>45638</v>
      </c>
      <c r="I801" s="118">
        <v>489.85727261391645</v>
      </c>
      <c r="J801" s="15">
        <f>IF(M801="",IF(AND(H801&lt;&gt; "",D801&lt;&gt;""),IF(H801&gt;=D801,H801-D801,0),""),"")</f>
        <v>759</v>
      </c>
      <c r="K801" s="20">
        <f>IF(M801="",IF(I801&lt;&gt;"",I801-G801,""),"")</f>
        <v>85.265740001942561</v>
      </c>
      <c r="L801" s="25">
        <f>IF(M801="",IF(K801&lt;&gt;"",IF(G801=0,IF(I801=0,0,9.99),K801/G801),""),"")</f>
        <v>0.21074524088895655</v>
      </c>
      <c r="M801" s="112"/>
      <c r="N801" s="58" t="str">
        <f>TRIM(CONCATENATE(Table1[[#This Row],[Intake]]," ",Table1[[#This Row],[Batch Number]]))</f>
        <v>S-1/OS 116</v>
      </c>
      <c r="O801" s="112" t="str">
        <f>IF(VLOOKUP(Table1[[#This Row],[Intake Batch Combo]],Sheet2!A:B,2,FALSE)="","",VLOOKUP(Table1[[#This Row],[Intake Batch Combo]],Sheet2!A:B,2,FALSE))</f>
        <v>One Source Diagnostics Buy 116</v>
      </c>
      <c r="P801" s="115" t="e">
        <v>#N/A</v>
      </c>
      <c r="Q801" s="115" t="e">
        <v>#N/A</v>
      </c>
      <c r="R801" s="28"/>
      <c r="S801" s="28"/>
      <c r="T801" s="28"/>
      <c r="U801" s="28"/>
      <c r="V801" s="25"/>
    </row>
    <row r="802" spans="1:22">
      <c r="A802" s="4" t="s">
        <v>1316</v>
      </c>
      <c r="B802" s="15">
        <v>116</v>
      </c>
      <c r="C802" s="64" t="s">
        <v>1219</v>
      </c>
      <c r="D802" s="30">
        <v>44879</v>
      </c>
      <c r="E802" s="59" t="s">
        <v>1</v>
      </c>
      <c r="F802" s="14">
        <v>1695</v>
      </c>
      <c r="G802" s="14">
        <v>404.59153261197389</v>
      </c>
      <c r="H802" s="47">
        <v>45638</v>
      </c>
      <c r="I802" s="120">
        <v>489.85727261391645</v>
      </c>
      <c r="J802" s="15">
        <f>IF(M802="",IF(AND(H802&lt;&gt; "",D802&lt;&gt;""),IF(H802&gt;=D802,H802-D802,0),""),"")</f>
        <v>759</v>
      </c>
      <c r="K802" s="20">
        <f>IF(M802="",IF(I802&lt;&gt;"",I802-G802,""),"")</f>
        <v>85.265740001942561</v>
      </c>
      <c r="L802" s="25">
        <f>IF(M802="",IF(K802&lt;&gt;"",IF(G802=0,IF(I802=0,0,9.99),K802/G802),""),"")</f>
        <v>0.21074524088895655</v>
      </c>
      <c r="M802" s="112"/>
      <c r="N802" s="58" t="str">
        <f>TRIM(CONCATENATE(Table1[[#This Row],[Intake]]," ",Table1[[#This Row],[Batch Number]]))</f>
        <v>S-1/OS 116</v>
      </c>
      <c r="O802" s="112" t="str">
        <f>IF(VLOOKUP(Table1[[#This Row],[Intake Batch Combo]],Sheet2!A:B,2,FALSE)="","",VLOOKUP(Table1[[#This Row],[Intake Batch Combo]],Sheet2!A:B,2,FALSE))</f>
        <v>One Source Diagnostics Buy 116</v>
      </c>
      <c r="P802" s="115" t="e">
        <v>#N/A</v>
      </c>
      <c r="Q802" s="115" t="e">
        <v>#N/A</v>
      </c>
      <c r="R802" s="28"/>
      <c r="S802" s="28"/>
      <c r="T802" s="28"/>
      <c r="U802" s="28"/>
      <c r="V802" s="25"/>
    </row>
    <row r="803" spans="1:22">
      <c r="A803" s="4" t="s">
        <v>1316</v>
      </c>
      <c r="B803" s="15">
        <v>116</v>
      </c>
      <c r="C803" s="64" t="s">
        <v>1220</v>
      </c>
      <c r="D803" s="30">
        <v>44879</v>
      </c>
      <c r="E803" s="59" t="s">
        <v>1</v>
      </c>
      <c r="F803" s="14">
        <v>1695</v>
      </c>
      <c r="G803" s="14">
        <v>404.59153261197389</v>
      </c>
      <c r="H803" s="47">
        <v>45638</v>
      </c>
      <c r="I803" s="120">
        <v>489.85727261391645</v>
      </c>
      <c r="J803" s="15">
        <f>IF(M803="",IF(AND(H803&lt;&gt; "",D803&lt;&gt;""),IF(H803&gt;=D803,H803-D803,0),""),"")</f>
        <v>759</v>
      </c>
      <c r="K803" s="20">
        <f>IF(M803="",IF(I803&lt;&gt;"",I803-G803,""),"")</f>
        <v>85.265740001942561</v>
      </c>
      <c r="L803" s="25">
        <f>IF(M803="",IF(K803&lt;&gt;"",IF(G803=0,IF(I803=0,0,9.99),K803/G803),""),"")</f>
        <v>0.21074524088895655</v>
      </c>
      <c r="M803" s="112"/>
      <c r="N803" s="58" t="str">
        <f>TRIM(CONCATENATE(Table1[[#This Row],[Intake]]," ",Table1[[#This Row],[Batch Number]]))</f>
        <v>S-1/OS 116</v>
      </c>
      <c r="O803" s="112" t="str">
        <f>IF(VLOOKUP(Table1[[#This Row],[Intake Batch Combo]],Sheet2!A:B,2,FALSE)="","",VLOOKUP(Table1[[#This Row],[Intake Batch Combo]],Sheet2!A:B,2,FALSE))</f>
        <v>One Source Diagnostics Buy 116</v>
      </c>
      <c r="P803" s="115" t="e">
        <v>#N/A</v>
      </c>
      <c r="Q803" s="115" t="e">
        <v>#N/A</v>
      </c>
      <c r="R803" s="28"/>
      <c r="S803" s="28"/>
      <c r="T803" s="28"/>
      <c r="U803" s="28"/>
      <c r="V803" s="25"/>
    </row>
    <row r="804" spans="1:22">
      <c r="A804" s="4" t="s">
        <v>1316</v>
      </c>
      <c r="B804" s="15">
        <v>116</v>
      </c>
      <c r="C804" s="64" t="s">
        <v>1220</v>
      </c>
      <c r="D804" s="30">
        <v>44879</v>
      </c>
      <c r="E804" s="59" t="s">
        <v>1</v>
      </c>
      <c r="F804" s="14">
        <v>1695</v>
      </c>
      <c r="G804" s="14">
        <v>404.59153261197389</v>
      </c>
      <c r="H804" s="47">
        <v>45638</v>
      </c>
      <c r="I804" s="120">
        <v>489.85727261391645</v>
      </c>
      <c r="J804" s="15">
        <f>IF(M804="",IF(AND(H804&lt;&gt; "",D804&lt;&gt;""),IF(H804&gt;=D804,H804-D804,0),""),"")</f>
        <v>759</v>
      </c>
      <c r="K804" s="20">
        <f>IF(M804="",IF(I804&lt;&gt;"",I804-G804,""),"")</f>
        <v>85.265740001942561</v>
      </c>
      <c r="L804" s="25">
        <f>IF(M804="",IF(K804&lt;&gt;"",IF(G804=0,IF(I804=0,0,9.99),K804/G804),""),"")</f>
        <v>0.21074524088895655</v>
      </c>
      <c r="M804" s="112"/>
      <c r="N804" s="58" t="str">
        <f>TRIM(CONCATENATE(Table1[[#This Row],[Intake]]," ",Table1[[#This Row],[Batch Number]]))</f>
        <v>S-1/OS 116</v>
      </c>
      <c r="O804" s="112" t="str">
        <f>IF(VLOOKUP(Table1[[#This Row],[Intake Batch Combo]],Sheet2!A:B,2,FALSE)="","",VLOOKUP(Table1[[#This Row],[Intake Batch Combo]],Sheet2!A:B,2,FALSE))</f>
        <v>One Source Diagnostics Buy 116</v>
      </c>
      <c r="P804" s="115" t="e">
        <v>#N/A</v>
      </c>
      <c r="Q804" s="115" t="e">
        <v>#N/A</v>
      </c>
      <c r="R804" s="28"/>
      <c r="S804" s="28"/>
      <c r="T804" s="28"/>
      <c r="U804" s="28"/>
      <c r="V804" s="25"/>
    </row>
    <row r="805" spans="1:22">
      <c r="A805" s="4" t="s">
        <v>1316</v>
      </c>
      <c r="B805" s="15">
        <v>116</v>
      </c>
      <c r="C805" s="64" t="s">
        <v>1227</v>
      </c>
      <c r="D805" s="30">
        <v>44879</v>
      </c>
      <c r="E805" s="59" t="s">
        <v>1</v>
      </c>
      <c r="F805" s="14">
        <v>1695</v>
      </c>
      <c r="G805" s="14">
        <v>404.59153261197389</v>
      </c>
      <c r="H805" s="47">
        <v>45638</v>
      </c>
      <c r="I805" s="120">
        <v>489.85727261391645</v>
      </c>
      <c r="J805" s="15">
        <f>IF(M805="",IF(AND(H805&lt;&gt; "",D805&lt;&gt;""),IF(H805&gt;=D805,H805-D805,0),""),"")</f>
        <v>759</v>
      </c>
      <c r="K805" s="20">
        <f>IF(M805="",IF(I805&lt;&gt;"",I805-G805,""),"")</f>
        <v>85.265740001942561</v>
      </c>
      <c r="L805" s="25">
        <f>IF(M805="",IF(K805&lt;&gt;"",IF(G805=0,IF(I805=0,0,9.99),K805/G805),""),"")</f>
        <v>0.21074524088895655</v>
      </c>
      <c r="M805" s="112"/>
      <c r="N805" s="58" t="str">
        <f>TRIM(CONCATENATE(Table1[[#This Row],[Intake]]," ",Table1[[#This Row],[Batch Number]]))</f>
        <v>S-1/OS 116</v>
      </c>
      <c r="O805" s="112" t="str">
        <f>IF(VLOOKUP(Table1[[#This Row],[Intake Batch Combo]],Sheet2!A:B,2,FALSE)="","",VLOOKUP(Table1[[#This Row],[Intake Batch Combo]],Sheet2!A:B,2,FALSE))</f>
        <v>One Source Diagnostics Buy 116</v>
      </c>
      <c r="P805" s="115" t="e">
        <v>#N/A</v>
      </c>
      <c r="Q805" s="115" t="e">
        <v>#N/A</v>
      </c>
      <c r="R805" s="28"/>
      <c r="S805" s="28"/>
      <c r="T805" s="28"/>
      <c r="U805" s="28"/>
      <c r="V805" s="25"/>
    </row>
    <row r="806" spans="1:22">
      <c r="A806" s="4" t="s">
        <v>1316</v>
      </c>
      <c r="B806" s="15">
        <v>116</v>
      </c>
      <c r="C806" s="64" t="s">
        <v>1227</v>
      </c>
      <c r="D806" s="30">
        <v>44879</v>
      </c>
      <c r="E806" s="59" t="s">
        <v>1</v>
      </c>
      <c r="F806" s="14">
        <v>1695</v>
      </c>
      <c r="G806" s="14">
        <v>404.59153261197389</v>
      </c>
      <c r="H806" s="47">
        <v>45638</v>
      </c>
      <c r="I806" s="120">
        <v>489.85727261391645</v>
      </c>
      <c r="J806" s="15">
        <f>IF(M806="",IF(AND(H806&lt;&gt; "",D806&lt;&gt;""),IF(H806&gt;=D806,H806-D806,0),""),"")</f>
        <v>759</v>
      </c>
      <c r="K806" s="20">
        <f>IF(M806="",IF(I806&lt;&gt;"",I806-G806,""),"")</f>
        <v>85.265740001942561</v>
      </c>
      <c r="L806" s="25">
        <f>IF(M806="",IF(K806&lt;&gt;"",IF(G806=0,IF(I806=0,0,9.99),K806/G806),""),"")</f>
        <v>0.21074524088895655</v>
      </c>
      <c r="M806" s="112"/>
      <c r="N806" s="58" t="str">
        <f>TRIM(CONCATENATE(Table1[[#This Row],[Intake]]," ",Table1[[#This Row],[Batch Number]]))</f>
        <v>S-1/OS 116</v>
      </c>
      <c r="O806" s="112" t="str">
        <f>IF(VLOOKUP(Table1[[#This Row],[Intake Batch Combo]],Sheet2!A:B,2,FALSE)="","",VLOOKUP(Table1[[#This Row],[Intake Batch Combo]],Sheet2!A:B,2,FALSE))</f>
        <v>One Source Diagnostics Buy 116</v>
      </c>
      <c r="P806" s="115" t="e">
        <v>#N/A</v>
      </c>
      <c r="Q806" s="115" t="e">
        <v>#N/A</v>
      </c>
      <c r="R806" s="28"/>
      <c r="S806" s="28"/>
      <c r="T806" s="28"/>
      <c r="U806" s="28"/>
      <c r="V806" s="25"/>
    </row>
    <row r="807" spans="1:22">
      <c r="A807" s="4" t="s">
        <v>1316</v>
      </c>
      <c r="B807" s="15">
        <v>116</v>
      </c>
      <c r="C807" s="64" t="s">
        <v>1227</v>
      </c>
      <c r="D807" s="30">
        <v>44879</v>
      </c>
      <c r="E807" s="59" t="s">
        <v>1</v>
      </c>
      <c r="F807" s="14">
        <v>1695</v>
      </c>
      <c r="G807" s="14">
        <v>404.59153261197389</v>
      </c>
      <c r="H807" s="47">
        <v>45638</v>
      </c>
      <c r="I807" s="120">
        <v>489.85727261391645</v>
      </c>
      <c r="J807" s="15">
        <f>IF(M807="",IF(AND(H807&lt;&gt; "",D807&lt;&gt;""),IF(H807&gt;=D807,H807-D807,0),""),"")</f>
        <v>759</v>
      </c>
      <c r="K807" s="20">
        <f>IF(M807="",IF(I807&lt;&gt;"",I807-G807,""),"")</f>
        <v>85.265740001942561</v>
      </c>
      <c r="L807" s="25">
        <f>IF(M807="",IF(K807&lt;&gt;"",IF(G807=0,IF(I807=0,0,9.99),K807/G807),""),"")</f>
        <v>0.21074524088895655</v>
      </c>
      <c r="M807" s="112"/>
      <c r="N807" s="58" t="str">
        <f>TRIM(CONCATENATE(Table1[[#This Row],[Intake]]," ",Table1[[#This Row],[Batch Number]]))</f>
        <v>S-1/OS 116</v>
      </c>
      <c r="O807" s="112" t="str">
        <f>IF(VLOOKUP(Table1[[#This Row],[Intake Batch Combo]],Sheet2!A:B,2,FALSE)="","",VLOOKUP(Table1[[#This Row],[Intake Batch Combo]],Sheet2!A:B,2,FALSE))</f>
        <v>One Source Diagnostics Buy 116</v>
      </c>
      <c r="P807" s="115" t="e">
        <v>#N/A</v>
      </c>
      <c r="Q807" s="115" t="e">
        <v>#N/A</v>
      </c>
      <c r="R807" s="28"/>
      <c r="S807" s="28"/>
      <c r="T807" s="28"/>
      <c r="U807" s="28"/>
      <c r="V807" s="25"/>
    </row>
    <row r="808" spans="1:22">
      <c r="A808" s="4" t="s">
        <v>1316</v>
      </c>
      <c r="B808" s="15">
        <v>116</v>
      </c>
      <c r="C808" s="64" t="s">
        <v>1227</v>
      </c>
      <c r="D808" s="30">
        <v>44879</v>
      </c>
      <c r="E808" s="59" t="s">
        <v>1</v>
      </c>
      <c r="F808" s="14">
        <v>1695</v>
      </c>
      <c r="G808" s="14">
        <v>404.59153261197389</v>
      </c>
      <c r="H808" s="47">
        <v>45638</v>
      </c>
      <c r="I808" s="120">
        <v>489.85727261391645</v>
      </c>
      <c r="J808" s="15">
        <f>IF(M808="",IF(AND(H808&lt;&gt; "",D808&lt;&gt;""),IF(H808&gt;=D808,H808-D808,0),""),"")</f>
        <v>759</v>
      </c>
      <c r="K808" s="20">
        <f>IF(M808="",IF(I808&lt;&gt;"",I808-G808,""),"")</f>
        <v>85.265740001942561</v>
      </c>
      <c r="L808" s="25">
        <f>IF(M808="",IF(K808&lt;&gt;"",IF(G808=0,IF(I808=0,0,9.99),K808/G808),""),"")</f>
        <v>0.21074524088895655</v>
      </c>
      <c r="M808" s="112"/>
      <c r="N808" s="58" t="str">
        <f>TRIM(CONCATENATE(Table1[[#This Row],[Intake]]," ",Table1[[#This Row],[Batch Number]]))</f>
        <v>S-1/OS 116</v>
      </c>
      <c r="O808" s="112" t="str">
        <f>IF(VLOOKUP(Table1[[#This Row],[Intake Batch Combo]],Sheet2!A:B,2,FALSE)="","",VLOOKUP(Table1[[#This Row],[Intake Batch Combo]],Sheet2!A:B,2,FALSE))</f>
        <v>One Source Diagnostics Buy 116</v>
      </c>
      <c r="P808" s="115" t="e">
        <v>#N/A</v>
      </c>
      <c r="Q808" s="115" t="e">
        <v>#N/A</v>
      </c>
      <c r="R808" s="28"/>
      <c r="S808" s="28"/>
      <c r="T808" s="28"/>
      <c r="U808" s="28"/>
      <c r="V808" s="25"/>
    </row>
    <row r="809" spans="1:22">
      <c r="A809" s="4" t="s">
        <v>1316</v>
      </c>
      <c r="B809" s="15">
        <v>116</v>
      </c>
      <c r="C809" s="64" t="s">
        <v>1228</v>
      </c>
      <c r="D809" s="30">
        <v>44879</v>
      </c>
      <c r="E809" s="59" t="s">
        <v>1</v>
      </c>
      <c r="F809" s="14">
        <v>1695</v>
      </c>
      <c r="G809" s="14">
        <v>404.59153261197389</v>
      </c>
      <c r="H809" s="47">
        <v>45638</v>
      </c>
      <c r="I809" s="118">
        <v>489.85727261391645</v>
      </c>
      <c r="J809" s="15">
        <f>IF(M809="",IF(AND(H809&lt;&gt; "",D809&lt;&gt;""),IF(H809&gt;=D809,H809-D809,0),""),"")</f>
        <v>759</v>
      </c>
      <c r="K809" s="20">
        <f>IF(M809="",IF(I809&lt;&gt;"",I809-G809,""),"")</f>
        <v>85.265740001942561</v>
      </c>
      <c r="L809" s="25">
        <f>IF(M809="",IF(K809&lt;&gt;"",IF(G809=0,IF(I809=0,0,9.99),K809/G809),""),"")</f>
        <v>0.21074524088895655</v>
      </c>
      <c r="M809" s="111"/>
      <c r="N809" s="58" t="str">
        <f>TRIM(CONCATENATE(Table1[[#This Row],[Intake]]," ",Table1[[#This Row],[Batch Number]]))</f>
        <v>S-1/OS 116</v>
      </c>
      <c r="O809" s="111" t="str">
        <f>IF(VLOOKUP(Table1[[#This Row],[Intake Batch Combo]],Sheet2!A:B,2,FALSE)="","",VLOOKUP(Table1[[#This Row],[Intake Batch Combo]],Sheet2!A:B,2,FALSE))</f>
        <v>One Source Diagnostics Buy 116</v>
      </c>
      <c r="P809" s="115" t="e">
        <v>#N/A</v>
      </c>
      <c r="Q809" s="115" t="e">
        <v>#N/A</v>
      </c>
      <c r="R809" s="28"/>
      <c r="S809" s="28"/>
      <c r="T809" s="28"/>
      <c r="U809" s="28"/>
      <c r="V809" s="25"/>
    </row>
    <row r="810" spans="1:22">
      <c r="A810" s="4" t="s">
        <v>1316</v>
      </c>
      <c r="B810" s="15">
        <v>116</v>
      </c>
      <c r="C810" s="64" t="s">
        <v>1228</v>
      </c>
      <c r="D810" s="30">
        <v>44879</v>
      </c>
      <c r="E810" s="59" t="s">
        <v>1</v>
      </c>
      <c r="F810" s="14">
        <v>1695</v>
      </c>
      <c r="G810" s="14">
        <v>404.59153261197389</v>
      </c>
      <c r="H810" s="47">
        <v>45638</v>
      </c>
      <c r="I810" s="118">
        <v>489.85727261391645</v>
      </c>
      <c r="J810" s="15">
        <f>IF(M810="",IF(AND(H810&lt;&gt; "",D810&lt;&gt;""),IF(H810&gt;=D810,H810-D810,0),""),"")</f>
        <v>759</v>
      </c>
      <c r="K810" s="20">
        <f>IF(M810="",IF(I810&lt;&gt;"",I810-G810,""),"")</f>
        <v>85.265740001942561</v>
      </c>
      <c r="L810" s="25">
        <f>IF(M810="",IF(K810&lt;&gt;"",IF(G810=0,IF(I810=0,0,9.99),K810/G810),""),"")</f>
        <v>0.21074524088895655</v>
      </c>
      <c r="M810" s="111"/>
      <c r="N810" s="58" t="str">
        <f>TRIM(CONCATENATE(Table1[[#This Row],[Intake]]," ",Table1[[#This Row],[Batch Number]]))</f>
        <v>S-1/OS 116</v>
      </c>
      <c r="O810" s="112" t="str">
        <f>IF(VLOOKUP(Table1[[#This Row],[Intake Batch Combo]],Sheet2!A:B,2,FALSE)="","",VLOOKUP(Table1[[#This Row],[Intake Batch Combo]],Sheet2!A:B,2,FALSE))</f>
        <v>One Source Diagnostics Buy 116</v>
      </c>
      <c r="P810" s="115" t="e">
        <v>#N/A</v>
      </c>
      <c r="Q810" s="115" t="e">
        <v>#N/A</v>
      </c>
      <c r="R810" s="28"/>
      <c r="S810" s="28"/>
      <c r="T810" s="28"/>
      <c r="U810" s="28"/>
      <c r="V810" s="25"/>
    </row>
    <row r="811" spans="1:22">
      <c r="A811" s="4" t="s">
        <v>1316</v>
      </c>
      <c r="B811" s="15">
        <v>116</v>
      </c>
      <c r="C811" s="64" t="s">
        <v>1229</v>
      </c>
      <c r="D811" s="30">
        <v>44879</v>
      </c>
      <c r="E811" s="59" t="s">
        <v>1</v>
      </c>
      <c r="F811" s="14">
        <v>1695</v>
      </c>
      <c r="G811" s="14">
        <v>404.59153261197389</v>
      </c>
      <c r="H811" s="47">
        <v>45638</v>
      </c>
      <c r="I811" s="118">
        <v>489.85727261391645</v>
      </c>
      <c r="J811" s="15">
        <f>IF(M811="",IF(AND(H811&lt;&gt; "",D811&lt;&gt;""),IF(H811&gt;=D811,H811-D811,0),""),"")</f>
        <v>759</v>
      </c>
      <c r="K811" s="20">
        <f>IF(M811="",IF(I811&lt;&gt;"",I811-G811,""),"")</f>
        <v>85.265740001942561</v>
      </c>
      <c r="L811" s="25">
        <f>IF(M811="",IF(K811&lt;&gt;"",IF(G811=0,IF(I811=0,0,9.99),K811/G811),""),"")</f>
        <v>0.21074524088895655</v>
      </c>
      <c r="M811" s="112"/>
      <c r="N811" s="58" t="str">
        <f>TRIM(CONCATENATE(Table1[[#This Row],[Intake]]," ",Table1[[#This Row],[Batch Number]]))</f>
        <v>S-1/OS 116</v>
      </c>
      <c r="O811" s="112" t="str">
        <f>IF(VLOOKUP(Table1[[#This Row],[Intake Batch Combo]],Sheet2!A:B,2,FALSE)="","",VLOOKUP(Table1[[#This Row],[Intake Batch Combo]],Sheet2!A:B,2,FALSE))</f>
        <v>One Source Diagnostics Buy 116</v>
      </c>
      <c r="P811" s="115" t="e">
        <v>#N/A</v>
      </c>
      <c r="Q811" s="115" t="e">
        <v>#N/A</v>
      </c>
      <c r="R811" s="28"/>
      <c r="S811" s="28"/>
      <c r="T811" s="28"/>
      <c r="U811" s="28"/>
      <c r="V811" s="25"/>
    </row>
    <row r="812" spans="1:22">
      <c r="A812" s="4" t="s">
        <v>1316</v>
      </c>
      <c r="B812" s="15">
        <v>116</v>
      </c>
      <c r="C812" s="64" t="s">
        <v>1229</v>
      </c>
      <c r="D812" s="30">
        <v>44879</v>
      </c>
      <c r="E812" s="59" t="s">
        <v>1</v>
      </c>
      <c r="F812" s="14">
        <v>1695</v>
      </c>
      <c r="G812" s="14">
        <v>404.59153261197389</v>
      </c>
      <c r="H812" s="47">
        <v>45638</v>
      </c>
      <c r="I812" s="118">
        <v>489.85727261391645</v>
      </c>
      <c r="J812" s="15">
        <f>IF(M812="",IF(AND(H812&lt;&gt; "",D812&lt;&gt;""),IF(H812&gt;=D812,H812-D812,0),""),"")</f>
        <v>759</v>
      </c>
      <c r="K812" s="20">
        <f>IF(M812="",IF(I812&lt;&gt;"",I812-G812,""),"")</f>
        <v>85.265740001942561</v>
      </c>
      <c r="L812" s="25">
        <f>IF(M812="",IF(K812&lt;&gt;"",IF(G812=0,IF(I812=0,0,9.99),K812/G812),""),"")</f>
        <v>0.21074524088895655</v>
      </c>
      <c r="M812" s="111"/>
      <c r="N812" s="58" t="str">
        <f>TRIM(CONCATENATE(Table1[[#This Row],[Intake]]," ",Table1[[#This Row],[Batch Number]]))</f>
        <v>S-1/OS 116</v>
      </c>
      <c r="O812" s="112" t="str">
        <f>IF(VLOOKUP(Table1[[#This Row],[Intake Batch Combo]],Sheet2!A:B,2,FALSE)="","",VLOOKUP(Table1[[#This Row],[Intake Batch Combo]],Sheet2!A:B,2,FALSE))</f>
        <v>One Source Diagnostics Buy 116</v>
      </c>
      <c r="P812" s="115" t="e">
        <v>#N/A</v>
      </c>
      <c r="Q812" s="115" t="e">
        <v>#N/A</v>
      </c>
      <c r="R812" s="28"/>
      <c r="S812" s="28"/>
      <c r="T812" s="28"/>
      <c r="U812" s="28"/>
      <c r="V812" s="25"/>
    </row>
    <row r="813" spans="1:22">
      <c r="A813" s="4" t="s">
        <v>1316</v>
      </c>
      <c r="B813" s="15">
        <v>116</v>
      </c>
      <c r="C813" s="64" t="s">
        <v>1230</v>
      </c>
      <c r="D813" s="30">
        <v>44879</v>
      </c>
      <c r="E813" s="59" t="s">
        <v>1</v>
      </c>
      <c r="F813" s="14">
        <v>1695</v>
      </c>
      <c r="G813" s="14">
        <v>404.59153261197389</v>
      </c>
      <c r="H813" s="47">
        <v>45638</v>
      </c>
      <c r="I813" s="118">
        <v>489.85727261391645</v>
      </c>
      <c r="J813" s="15">
        <f>IF(M813="",IF(AND(H813&lt;&gt; "",D813&lt;&gt;""),IF(H813&gt;=D813,H813-D813,0),""),"")</f>
        <v>759</v>
      </c>
      <c r="K813" s="20">
        <f>IF(M813="",IF(I813&lt;&gt;"",I813-G813,""),"")</f>
        <v>85.265740001942561</v>
      </c>
      <c r="L813" s="25">
        <f>IF(M813="",IF(K813&lt;&gt;"",IF(G813=0,IF(I813=0,0,9.99),K813/G813),""),"")</f>
        <v>0.21074524088895655</v>
      </c>
      <c r="M813" s="111"/>
      <c r="N813" s="58" t="str">
        <f>TRIM(CONCATENATE(Table1[[#This Row],[Intake]]," ",Table1[[#This Row],[Batch Number]]))</f>
        <v>S-1/OS 116</v>
      </c>
      <c r="O813" s="112" t="str">
        <f>IF(VLOOKUP(Table1[[#This Row],[Intake Batch Combo]],Sheet2!A:B,2,FALSE)="","",VLOOKUP(Table1[[#This Row],[Intake Batch Combo]],Sheet2!A:B,2,FALSE))</f>
        <v>One Source Diagnostics Buy 116</v>
      </c>
      <c r="P813" s="115" t="e">
        <v>#N/A</v>
      </c>
      <c r="Q813" s="115" t="e">
        <v>#N/A</v>
      </c>
      <c r="R813" s="28"/>
      <c r="S813" s="28"/>
      <c r="T813" s="28"/>
      <c r="U813" s="28"/>
      <c r="V813" s="25"/>
    </row>
    <row r="814" spans="1:22">
      <c r="A814" s="4" t="s">
        <v>1316</v>
      </c>
      <c r="B814" s="15">
        <v>116</v>
      </c>
      <c r="C814" s="64" t="s">
        <v>1230</v>
      </c>
      <c r="D814" s="30">
        <v>44879</v>
      </c>
      <c r="E814" s="59" t="s">
        <v>1</v>
      </c>
      <c r="F814" s="14">
        <v>1695</v>
      </c>
      <c r="G814" s="14">
        <v>404.59153261197389</v>
      </c>
      <c r="H814" s="47">
        <v>45638</v>
      </c>
      <c r="I814" s="118">
        <v>489.85727261391645</v>
      </c>
      <c r="J814" s="15">
        <f>IF(M814="",IF(AND(H814&lt;&gt; "",D814&lt;&gt;""),IF(H814&gt;=D814,H814-D814,0),""),"")</f>
        <v>759</v>
      </c>
      <c r="K814" s="20">
        <f>IF(M814="",IF(I814&lt;&gt;"",I814-G814,""),"")</f>
        <v>85.265740001942561</v>
      </c>
      <c r="L814" s="25">
        <f>IF(M814="",IF(K814&lt;&gt;"",IF(G814=0,IF(I814=0,0,9.99),K814/G814),""),"")</f>
        <v>0.21074524088895655</v>
      </c>
      <c r="M814" s="111"/>
      <c r="N814" s="58" t="str">
        <f>TRIM(CONCATENATE(Table1[[#This Row],[Intake]]," ",Table1[[#This Row],[Batch Number]]))</f>
        <v>S-1/OS 116</v>
      </c>
      <c r="O814" s="112" t="str">
        <f>IF(VLOOKUP(Table1[[#This Row],[Intake Batch Combo]],Sheet2!A:B,2,FALSE)="","",VLOOKUP(Table1[[#This Row],[Intake Batch Combo]],Sheet2!A:B,2,FALSE))</f>
        <v>One Source Diagnostics Buy 116</v>
      </c>
      <c r="P814" s="115" t="e">
        <v>#N/A</v>
      </c>
      <c r="Q814" s="115" t="e">
        <v>#N/A</v>
      </c>
      <c r="R814" s="28"/>
      <c r="S814" s="28"/>
      <c r="T814" s="28"/>
      <c r="U814" s="28"/>
      <c r="V814" s="25"/>
    </row>
    <row r="815" spans="1:22">
      <c r="A815" s="4" t="s">
        <v>1316</v>
      </c>
      <c r="B815" s="15">
        <v>116</v>
      </c>
      <c r="C815" s="64" t="s">
        <v>1232</v>
      </c>
      <c r="D815" s="30">
        <v>44879</v>
      </c>
      <c r="E815" s="59" t="s">
        <v>1</v>
      </c>
      <c r="F815" s="14">
        <v>1695</v>
      </c>
      <c r="G815" s="14">
        <v>404.59153261197389</v>
      </c>
      <c r="H815" s="47">
        <v>45638</v>
      </c>
      <c r="I815" s="118">
        <v>489.85727261391645</v>
      </c>
      <c r="J815" s="15">
        <f>IF(M815="",IF(AND(H815&lt;&gt; "",D815&lt;&gt;""),IF(H815&gt;=D815,H815-D815,0),""),"")</f>
        <v>759</v>
      </c>
      <c r="K815" s="20">
        <f>IF(M815="",IF(I815&lt;&gt;"",I815-G815,""),"")</f>
        <v>85.265740001942561</v>
      </c>
      <c r="L815" s="25">
        <f>IF(M815="",IF(K815&lt;&gt;"",IF(G815=0,IF(I815=0,0,9.99),K815/G815),""),"")</f>
        <v>0.21074524088895655</v>
      </c>
      <c r="M815" s="111"/>
      <c r="N815" s="58" t="str">
        <f>TRIM(CONCATENATE(Table1[[#This Row],[Intake]]," ",Table1[[#This Row],[Batch Number]]))</f>
        <v>S-1/OS 116</v>
      </c>
      <c r="O815" s="112" t="str">
        <f>IF(VLOOKUP(Table1[[#This Row],[Intake Batch Combo]],Sheet2!A:B,2,FALSE)="","",VLOOKUP(Table1[[#This Row],[Intake Batch Combo]],Sheet2!A:B,2,FALSE))</f>
        <v>One Source Diagnostics Buy 116</v>
      </c>
      <c r="P815" s="115" t="e">
        <v>#N/A</v>
      </c>
      <c r="Q815" s="115" t="e">
        <v>#N/A</v>
      </c>
      <c r="R815" s="28"/>
      <c r="S815" s="28"/>
      <c r="T815" s="28"/>
      <c r="U815" s="28"/>
      <c r="V815" s="25"/>
    </row>
    <row r="816" spans="1:22">
      <c r="A816" s="4" t="s">
        <v>1316</v>
      </c>
      <c r="B816" s="15">
        <v>116</v>
      </c>
      <c r="C816" s="64" t="s">
        <v>1232</v>
      </c>
      <c r="D816" s="30">
        <v>44879</v>
      </c>
      <c r="E816" s="59" t="s">
        <v>1</v>
      </c>
      <c r="F816" s="14">
        <v>1695</v>
      </c>
      <c r="G816" s="14">
        <v>404.59153261197389</v>
      </c>
      <c r="H816" s="47">
        <v>45638</v>
      </c>
      <c r="I816" s="118">
        <v>489.85727261391645</v>
      </c>
      <c r="J816" s="15">
        <f>IF(M816="",IF(AND(H816&lt;&gt; "",D816&lt;&gt;""),IF(H816&gt;=D816,H816-D816,0),""),"")</f>
        <v>759</v>
      </c>
      <c r="K816" s="20">
        <f>IF(M816="",IF(I816&lt;&gt;"",I816-G816,""),"")</f>
        <v>85.265740001942561</v>
      </c>
      <c r="L816" s="25">
        <f>IF(M816="",IF(K816&lt;&gt;"",IF(G816=0,IF(I816=0,0,9.99),K816/G816),""),"")</f>
        <v>0.21074524088895655</v>
      </c>
      <c r="M816" s="111"/>
      <c r="N816" s="58" t="str">
        <f>TRIM(CONCATENATE(Table1[[#This Row],[Intake]]," ",Table1[[#This Row],[Batch Number]]))</f>
        <v>S-1/OS 116</v>
      </c>
      <c r="O816" s="112" t="str">
        <f>IF(VLOOKUP(Table1[[#This Row],[Intake Batch Combo]],Sheet2!A:B,2,FALSE)="","",VLOOKUP(Table1[[#This Row],[Intake Batch Combo]],Sheet2!A:B,2,FALSE))</f>
        <v>One Source Diagnostics Buy 116</v>
      </c>
      <c r="P816" s="115" t="e">
        <v>#N/A</v>
      </c>
      <c r="Q816" s="115" t="e">
        <v>#N/A</v>
      </c>
      <c r="R816" s="28"/>
      <c r="S816" s="28"/>
      <c r="T816" s="28"/>
      <c r="U816" s="28"/>
      <c r="V816" s="25"/>
    </row>
    <row r="817" spans="1:22">
      <c r="A817" s="4" t="s">
        <v>1316</v>
      </c>
      <c r="B817" s="15">
        <v>116</v>
      </c>
      <c r="C817" s="64" t="s">
        <v>1235</v>
      </c>
      <c r="D817" s="30">
        <v>44879</v>
      </c>
      <c r="E817" s="59" t="s">
        <v>1</v>
      </c>
      <c r="F817" s="14">
        <v>1695</v>
      </c>
      <c r="G817" s="14">
        <v>404.59153261197389</v>
      </c>
      <c r="H817" s="47">
        <v>45638</v>
      </c>
      <c r="I817" s="120">
        <v>489.85727261391645</v>
      </c>
      <c r="J817" s="15">
        <f>IF(M817="",IF(AND(H817&lt;&gt; "",D817&lt;&gt;""),IF(H817&gt;=D817,H817-D817,0),""),"")</f>
        <v>759</v>
      </c>
      <c r="K817" s="20">
        <f>IF(M817="",IF(I817&lt;&gt;"",I817-G817,""),"")</f>
        <v>85.265740001942561</v>
      </c>
      <c r="L817" s="25">
        <f>IF(M817="",IF(K817&lt;&gt;"",IF(G817=0,IF(I817=0,0,9.99),K817/G817),""),"")</f>
        <v>0.21074524088895655</v>
      </c>
      <c r="M817" s="111"/>
      <c r="N817" s="58" t="str">
        <f>TRIM(CONCATENATE(Table1[[#This Row],[Intake]]," ",Table1[[#This Row],[Batch Number]]))</f>
        <v>S-1/OS 116</v>
      </c>
      <c r="O817" s="112" t="str">
        <f>IF(VLOOKUP(Table1[[#This Row],[Intake Batch Combo]],Sheet2!A:B,2,FALSE)="","",VLOOKUP(Table1[[#This Row],[Intake Batch Combo]],Sheet2!A:B,2,FALSE))</f>
        <v>One Source Diagnostics Buy 116</v>
      </c>
      <c r="P817" s="115" t="e">
        <v>#N/A</v>
      </c>
      <c r="Q817" s="115" t="e">
        <v>#N/A</v>
      </c>
      <c r="R817" s="28"/>
      <c r="S817" s="28"/>
      <c r="T817" s="28"/>
      <c r="U817" s="28"/>
      <c r="V817" s="25"/>
    </row>
    <row r="818" spans="1:22">
      <c r="A818" s="4" t="s">
        <v>1316</v>
      </c>
      <c r="B818" s="15">
        <v>116</v>
      </c>
      <c r="C818" s="64" t="s">
        <v>1239</v>
      </c>
      <c r="D818" s="30">
        <v>44879</v>
      </c>
      <c r="E818" s="59" t="s">
        <v>1</v>
      </c>
      <c r="F818" s="14">
        <v>1695</v>
      </c>
      <c r="G818" s="14">
        <v>404.59153261197389</v>
      </c>
      <c r="H818" s="47">
        <v>45638</v>
      </c>
      <c r="I818" s="118">
        <v>489.85727261391645</v>
      </c>
      <c r="J818" s="15">
        <f>IF(M818="",IF(AND(H818&lt;&gt; "",D818&lt;&gt;""),IF(H818&gt;=D818,H818-D818,0),""),"")</f>
        <v>759</v>
      </c>
      <c r="K818" s="20">
        <f>IF(M818="",IF(I818&lt;&gt;"",I818-G818,""),"")</f>
        <v>85.265740001942561</v>
      </c>
      <c r="L818" s="25">
        <f>IF(M818="",IF(K818&lt;&gt;"",IF(G818=0,IF(I818=0,0,9.99),K818/G818),""),"")</f>
        <v>0.21074524088895655</v>
      </c>
      <c r="M818" s="112"/>
      <c r="N818" s="58" t="str">
        <f>TRIM(CONCATENATE(Table1[[#This Row],[Intake]]," ",Table1[[#This Row],[Batch Number]]))</f>
        <v>S-1/OS 116</v>
      </c>
      <c r="O818" s="112" t="str">
        <f>IF(VLOOKUP(Table1[[#This Row],[Intake Batch Combo]],Sheet2!A:B,2,FALSE)="","",VLOOKUP(Table1[[#This Row],[Intake Batch Combo]],Sheet2!A:B,2,FALSE))</f>
        <v>One Source Diagnostics Buy 116</v>
      </c>
      <c r="P818" s="115" t="e">
        <v>#N/A</v>
      </c>
      <c r="Q818" s="115" t="e">
        <v>#N/A</v>
      </c>
      <c r="R818" s="28"/>
      <c r="S818" s="28"/>
      <c r="T818" s="28"/>
      <c r="U818" s="28"/>
      <c r="V818" s="25"/>
    </row>
    <row r="819" spans="1:22">
      <c r="A819" s="4" t="s">
        <v>1316</v>
      </c>
      <c r="B819" s="15">
        <v>116</v>
      </c>
      <c r="C819" s="64" t="s">
        <v>1239</v>
      </c>
      <c r="D819" s="30">
        <v>44879</v>
      </c>
      <c r="E819" s="59" t="s">
        <v>1</v>
      </c>
      <c r="F819" s="14">
        <v>1695</v>
      </c>
      <c r="G819" s="14">
        <v>404.59153261197389</v>
      </c>
      <c r="H819" s="47">
        <v>45638</v>
      </c>
      <c r="I819" s="118">
        <v>489.85727261391645</v>
      </c>
      <c r="J819" s="15">
        <f>IF(M819="",IF(AND(H819&lt;&gt; "",D819&lt;&gt;""),IF(H819&gt;=D819,H819-D819,0),""),"")</f>
        <v>759</v>
      </c>
      <c r="K819" s="20">
        <f>IF(M819="",IF(I819&lt;&gt;"",I819-G819,""),"")</f>
        <v>85.265740001942561</v>
      </c>
      <c r="L819" s="25">
        <f>IF(M819="",IF(K819&lt;&gt;"",IF(G819=0,IF(I819=0,0,9.99),K819/G819),""),"")</f>
        <v>0.21074524088895655</v>
      </c>
      <c r="M819" s="112"/>
      <c r="N819" s="58" t="str">
        <f>TRIM(CONCATENATE(Table1[[#This Row],[Intake]]," ",Table1[[#This Row],[Batch Number]]))</f>
        <v>S-1/OS 116</v>
      </c>
      <c r="O819" s="112" t="str">
        <f>IF(VLOOKUP(Table1[[#This Row],[Intake Batch Combo]],Sheet2!A:B,2,FALSE)="","",VLOOKUP(Table1[[#This Row],[Intake Batch Combo]],Sheet2!A:B,2,FALSE))</f>
        <v>One Source Diagnostics Buy 116</v>
      </c>
      <c r="P819" s="115" t="e">
        <v>#N/A</v>
      </c>
      <c r="Q819" s="115" t="e">
        <v>#N/A</v>
      </c>
      <c r="R819" s="28"/>
      <c r="S819" s="28"/>
      <c r="T819" s="28"/>
      <c r="U819" s="28"/>
      <c r="V819" s="25"/>
    </row>
    <row r="820" spans="1:22">
      <c r="A820" s="4" t="s">
        <v>1316</v>
      </c>
      <c r="B820" s="15">
        <v>116</v>
      </c>
      <c r="C820" s="64" t="s">
        <v>1239</v>
      </c>
      <c r="D820" s="30">
        <v>44879</v>
      </c>
      <c r="E820" s="59" t="s">
        <v>1</v>
      </c>
      <c r="F820" s="14">
        <v>1695</v>
      </c>
      <c r="G820" s="14">
        <v>404.59153261197389</v>
      </c>
      <c r="H820" s="47">
        <v>45638</v>
      </c>
      <c r="I820" s="120">
        <v>489.85727261391645</v>
      </c>
      <c r="J820" s="15">
        <f>IF(M820="",IF(AND(H820&lt;&gt; "",D820&lt;&gt;""),IF(H820&gt;=D820,H820-D820,0),""),"")</f>
        <v>759</v>
      </c>
      <c r="K820" s="20">
        <f>IF(M820="",IF(I820&lt;&gt;"",I820-G820,""),"")</f>
        <v>85.265740001942561</v>
      </c>
      <c r="L820" s="25">
        <f>IF(M820="",IF(K820&lt;&gt;"",IF(G820=0,IF(I820=0,0,9.99),K820/G820),""),"")</f>
        <v>0.21074524088895655</v>
      </c>
      <c r="M820" s="112"/>
      <c r="N820" s="58" t="str">
        <f>TRIM(CONCATENATE(Table1[[#This Row],[Intake]]," ",Table1[[#This Row],[Batch Number]]))</f>
        <v>S-1/OS 116</v>
      </c>
      <c r="O820" s="112" t="str">
        <f>IF(VLOOKUP(Table1[[#This Row],[Intake Batch Combo]],Sheet2!A:B,2,FALSE)="","",VLOOKUP(Table1[[#This Row],[Intake Batch Combo]],Sheet2!A:B,2,FALSE))</f>
        <v>One Source Diagnostics Buy 116</v>
      </c>
      <c r="P820" s="115" t="e">
        <v>#N/A</v>
      </c>
      <c r="Q820" s="115" t="e">
        <v>#N/A</v>
      </c>
      <c r="R820" s="28"/>
      <c r="S820" s="28"/>
      <c r="T820" s="28"/>
      <c r="U820" s="28"/>
      <c r="V820" s="25"/>
    </row>
    <row r="821" spans="1:22">
      <c r="A821" s="4" t="s">
        <v>1316</v>
      </c>
      <c r="B821" s="15">
        <v>116</v>
      </c>
      <c r="C821" s="64" t="s">
        <v>1239</v>
      </c>
      <c r="D821" s="30">
        <v>44879</v>
      </c>
      <c r="E821" s="59" t="s">
        <v>1</v>
      </c>
      <c r="F821" s="14">
        <v>1695</v>
      </c>
      <c r="G821" s="14">
        <v>404.59153261197389</v>
      </c>
      <c r="H821" s="47">
        <v>45638</v>
      </c>
      <c r="I821" s="118">
        <v>489.85727261391645</v>
      </c>
      <c r="J821" s="15">
        <f>IF(M821="",IF(AND(H821&lt;&gt; "",D821&lt;&gt;""),IF(H821&gt;=D821,H821-D821,0),""),"")</f>
        <v>759</v>
      </c>
      <c r="K821" s="20">
        <f>IF(M821="",IF(I821&lt;&gt;"",I821-G821,""),"")</f>
        <v>85.265740001942561</v>
      </c>
      <c r="L821" s="25">
        <f>IF(M821="",IF(K821&lt;&gt;"",IF(G821=0,IF(I821=0,0,9.99),K821/G821),""),"")</f>
        <v>0.21074524088895655</v>
      </c>
      <c r="M821" s="112"/>
      <c r="N821" s="58" t="str">
        <f>TRIM(CONCATENATE(Table1[[#This Row],[Intake]]," ",Table1[[#This Row],[Batch Number]]))</f>
        <v>S-1/OS 116</v>
      </c>
      <c r="O821" s="112" t="str">
        <f>IF(VLOOKUP(Table1[[#This Row],[Intake Batch Combo]],Sheet2!A:B,2,FALSE)="","",VLOOKUP(Table1[[#This Row],[Intake Batch Combo]],Sheet2!A:B,2,FALSE))</f>
        <v>One Source Diagnostics Buy 116</v>
      </c>
      <c r="P821" s="115" t="e">
        <v>#N/A</v>
      </c>
      <c r="Q821" s="115" t="e">
        <v>#N/A</v>
      </c>
      <c r="R821" s="28"/>
      <c r="S821" s="28"/>
      <c r="T821" s="28"/>
      <c r="U821" s="28"/>
      <c r="V821" s="25"/>
    </row>
    <row r="822" spans="1:22">
      <c r="A822" s="4" t="s">
        <v>1316</v>
      </c>
      <c r="B822" s="15">
        <v>116</v>
      </c>
      <c r="C822" s="64" t="s">
        <v>1244</v>
      </c>
      <c r="D822" s="30">
        <v>44879</v>
      </c>
      <c r="E822" s="59" t="s">
        <v>1</v>
      </c>
      <c r="F822" s="14">
        <v>1695</v>
      </c>
      <c r="G822" s="14">
        <v>404.59153261197389</v>
      </c>
      <c r="H822" s="47">
        <v>45638</v>
      </c>
      <c r="I822" s="120">
        <v>489.85727261391645</v>
      </c>
      <c r="J822" s="15">
        <f>IF(M822="",IF(AND(H822&lt;&gt; "",D822&lt;&gt;""),IF(H822&gt;=D822,H822-D822,0),""),"")</f>
        <v>759</v>
      </c>
      <c r="K822" s="20">
        <f>IF(M822="",IF(I822&lt;&gt;"",I822-G822,""),"")</f>
        <v>85.265740001942561</v>
      </c>
      <c r="L822" s="25">
        <f>IF(M822="",IF(K822&lt;&gt;"",IF(G822=0,IF(I822=0,0,9.99),K822/G822),""),"")</f>
        <v>0.21074524088895655</v>
      </c>
      <c r="M822" s="111"/>
      <c r="N822" s="58" t="str">
        <f>TRIM(CONCATENATE(Table1[[#This Row],[Intake]]," ",Table1[[#This Row],[Batch Number]]))</f>
        <v>S-1/OS 116</v>
      </c>
      <c r="O822" s="112" t="str">
        <f>IF(VLOOKUP(Table1[[#This Row],[Intake Batch Combo]],Sheet2!A:B,2,FALSE)="","",VLOOKUP(Table1[[#This Row],[Intake Batch Combo]],Sheet2!A:B,2,FALSE))</f>
        <v>One Source Diagnostics Buy 116</v>
      </c>
      <c r="P822" s="115" t="e">
        <v>#N/A</v>
      </c>
      <c r="Q822" s="115" t="e">
        <v>#N/A</v>
      </c>
      <c r="R822" s="28"/>
      <c r="S822" s="28"/>
      <c r="T822" s="28"/>
      <c r="U822" s="28"/>
      <c r="V822" s="25"/>
    </row>
    <row r="823" spans="1:22">
      <c r="A823" s="4" t="s">
        <v>1316</v>
      </c>
      <c r="B823" s="15">
        <v>116</v>
      </c>
      <c r="C823" s="64" t="s">
        <v>1247</v>
      </c>
      <c r="D823" s="30">
        <v>44879</v>
      </c>
      <c r="E823" s="59" t="s">
        <v>1</v>
      </c>
      <c r="F823" s="14">
        <v>1695</v>
      </c>
      <c r="G823" s="14">
        <v>404.59153261197389</v>
      </c>
      <c r="H823" s="47">
        <v>45638</v>
      </c>
      <c r="I823" s="118">
        <v>489.85727261391645</v>
      </c>
      <c r="J823" s="15">
        <f>IF(M823="",IF(AND(H823&lt;&gt; "",D823&lt;&gt;""),IF(H823&gt;=D823,H823-D823,0),""),"")</f>
        <v>759</v>
      </c>
      <c r="K823" s="20">
        <f>IF(M823="",IF(I823&lt;&gt;"",I823-G823,""),"")</f>
        <v>85.265740001942561</v>
      </c>
      <c r="L823" s="25">
        <f>IF(M823="",IF(K823&lt;&gt;"",IF(G823=0,IF(I823=0,0,9.99),K823/G823),""),"")</f>
        <v>0.21074524088895655</v>
      </c>
      <c r="M823" s="112"/>
      <c r="N823" s="58" t="str">
        <f>TRIM(CONCATENATE(Table1[[#This Row],[Intake]]," ",Table1[[#This Row],[Batch Number]]))</f>
        <v>S-1/OS 116</v>
      </c>
      <c r="O823" s="112" t="str">
        <f>IF(VLOOKUP(Table1[[#This Row],[Intake Batch Combo]],Sheet2!A:B,2,FALSE)="","",VLOOKUP(Table1[[#This Row],[Intake Batch Combo]],Sheet2!A:B,2,FALSE))</f>
        <v>One Source Diagnostics Buy 116</v>
      </c>
      <c r="P823" s="115" t="e">
        <v>#N/A</v>
      </c>
      <c r="Q823" s="115" t="e">
        <v>#N/A</v>
      </c>
      <c r="R823" s="28"/>
      <c r="S823" s="28"/>
      <c r="T823" s="28"/>
      <c r="U823" s="28"/>
      <c r="V823" s="25"/>
    </row>
    <row r="824" spans="1:22">
      <c r="A824" s="4" t="s">
        <v>1316</v>
      </c>
      <c r="B824" s="15">
        <v>116</v>
      </c>
      <c r="C824" s="64" t="s">
        <v>1247</v>
      </c>
      <c r="D824" s="30">
        <v>44879</v>
      </c>
      <c r="E824" s="59" t="s">
        <v>1</v>
      </c>
      <c r="F824" s="14">
        <v>1695</v>
      </c>
      <c r="G824" s="14">
        <v>404.59153261197389</v>
      </c>
      <c r="H824" s="47">
        <v>45638</v>
      </c>
      <c r="I824" s="118">
        <v>489.85727261391645</v>
      </c>
      <c r="J824" s="15">
        <f>IF(M824="",IF(AND(H824&lt;&gt; "",D824&lt;&gt;""),IF(H824&gt;=D824,H824-D824,0),""),"")</f>
        <v>759</v>
      </c>
      <c r="K824" s="20">
        <f>IF(M824="",IF(I824&lt;&gt;"",I824-G824,""),"")</f>
        <v>85.265740001942561</v>
      </c>
      <c r="L824" s="25">
        <f>IF(M824="",IF(K824&lt;&gt;"",IF(G824=0,IF(I824=0,0,9.99),K824/G824),""),"")</f>
        <v>0.21074524088895655</v>
      </c>
      <c r="M824" s="112"/>
      <c r="N824" s="58" t="str">
        <f>TRIM(CONCATENATE(Table1[[#This Row],[Intake]]," ",Table1[[#This Row],[Batch Number]]))</f>
        <v>S-1/OS 116</v>
      </c>
      <c r="O824" s="112" t="str">
        <f>IF(VLOOKUP(Table1[[#This Row],[Intake Batch Combo]],Sheet2!A:B,2,FALSE)="","",VLOOKUP(Table1[[#This Row],[Intake Batch Combo]],Sheet2!A:B,2,FALSE))</f>
        <v>One Source Diagnostics Buy 116</v>
      </c>
      <c r="P824" s="115" t="e">
        <v>#N/A</v>
      </c>
      <c r="Q824" s="115" t="e">
        <v>#N/A</v>
      </c>
      <c r="R824" s="28"/>
      <c r="S824" s="28"/>
      <c r="T824" s="28"/>
      <c r="U824" s="28"/>
      <c r="V824" s="25"/>
    </row>
    <row r="825" spans="1:22">
      <c r="A825" s="4" t="s">
        <v>1316</v>
      </c>
      <c r="B825" s="15">
        <v>116</v>
      </c>
      <c r="C825" s="64" t="s">
        <v>1251</v>
      </c>
      <c r="D825" s="30">
        <v>44879</v>
      </c>
      <c r="E825" s="59" t="s">
        <v>1</v>
      </c>
      <c r="F825" s="14">
        <v>1695</v>
      </c>
      <c r="G825" s="14">
        <v>404.59153261197389</v>
      </c>
      <c r="H825" s="47">
        <v>45638</v>
      </c>
      <c r="I825" s="118">
        <v>489.85727261391645</v>
      </c>
      <c r="J825" s="15">
        <f>IF(M825="",IF(AND(H825&lt;&gt; "",D825&lt;&gt;""),IF(H825&gt;=D825,H825-D825,0),""),"")</f>
        <v>759</v>
      </c>
      <c r="K825" s="20">
        <f>IF(M825="",IF(I825&lt;&gt;"",I825-G825,""),"")</f>
        <v>85.265740001942561</v>
      </c>
      <c r="L825" s="25">
        <f>IF(M825="",IF(K825&lt;&gt;"",IF(G825=0,IF(I825=0,0,9.99),K825/G825),""),"")</f>
        <v>0.21074524088895655</v>
      </c>
      <c r="M825" s="112"/>
      <c r="N825" s="58" t="str">
        <f>TRIM(CONCATENATE(Table1[[#This Row],[Intake]]," ",Table1[[#This Row],[Batch Number]]))</f>
        <v>S-1/OS 116</v>
      </c>
      <c r="O825" s="112" t="str">
        <f>IF(VLOOKUP(Table1[[#This Row],[Intake Batch Combo]],Sheet2!A:B,2,FALSE)="","",VLOOKUP(Table1[[#This Row],[Intake Batch Combo]],Sheet2!A:B,2,FALSE))</f>
        <v>One Source Diagnostics Buy 116</v>
      </c>
      <c r="P825" s="115" t="e">
        <v>#N/A</v>
      </c>
      <c r="Q825" s="115" t="e">
        <v>#N/A</v>
      </c>
      <c r="R825" s="28"/>
      <c r="S825" s="28"/>
      <c r="T825" s="28"/>
      <c r="U825" s="28"/>
      <c r="V825" s="25"/>
    </row>
    <row r="826" spans="1:22">
      <c r="A826" s="4" t="s">
        <v>1316</v>
      </c>
      <c r="B826" s="15">
        <v>116</v>
      </c>
      <c r="C826" s="64" t="s">
        <v>1261</v>
      </c>
      <c r="D826" s="30">
        <v>44879</v>
      </c>
      <c r="E826" s="59" t="s">
        <v>1</v>
      </c>
      <c r="F826" s="14">
        <v>1695</v>
      </c>
      <c r="G826" s="14">
        <v>404.59153261197389</v>
      </c>
      <c r="H826" s="47">
        <v>45638</v>
      </c>
      <c r="I826" s="118">
        <v>489.85727261391645</v>
      </c>
      <c r="J826" s="15">
        <f>IF(M826="",IF(AND(H826&lt;&gt; "",D826&lt;&gt;""),IF(H826&gt;=D826,H826-D826,0),""),"")</f>
        <v>759</v>
      </c>
      <c r="K826" s="20">
        <f>IF(M826="",IF(I826&lt;&gt;"",I826-G826,""),"")</f>
        <v>85.265740001942561</v>
      </c>
      <c r="L826" s="25">
        <f>IF(M826="",IF(K826&lt;&gt;"",IF(G826=0,IF(I826=0,0,9.99),K826/G826),""),"")</f>
        <v>0.21074524088895655</v>
      </c>
      <c r="M826" s="111"/>
      <c r="N826" s="58" t="str">
        <f>TRIM(CONCATENATE(Table1[[#This Row],[Intake]]," ",Table1[[#This Row],[Batch Number]]))</f>
        <v>S-1/OS 116</v>
      </c>
      <c r="O826" s="111" t="str">
        <f>IF(VLOOKUP(Table1[[#This Row],[Intake Batch Combo]],Sheet2!A:B,2,FALSE)="","",VLOOKUP(Table1[[#This Row],[Intake Batch Combo]],Sheet2!A:B,2,FALSE))</f>
        <v>One Source Diagnostics Buy 116</v>
      </c>
      <c r="P826" s="115" t="e">
        <v>#N/A</v>
      </c>
      <c r="Q826" s="115" t="e">
        <v>#N/A</v>
      </c>
      <c r="R826" s="28"/>
      <c r="S826" s="28"/>
      <c r="T826" s="28"/>
      <c r="U826" s="28"/>
      <c r="V826" s="25"/>
    </row>
    <row r="827" spans="1:22">
      <c r="A827" s="4" t="s">
        <v>1316</v>
      </c>
      <c r="B827" s="15">
        <v>116</v>
      </c>
      <c r="C827" s="64" t="s">
        <v>1261</v>
      </c>
      <c r="D827" s="30">
        <v>44879</v>
      </c>
      <c r="E827" s="59" t="s">
        <v>1</v>
      </c>
      <c r="F827" s="14">
        <v>1695</v>
      </c>
      <c r="G827" s="14">
        <v>404.59153261197389</v>
      </c>
      <c r="H827" s="47">
        <v>45638</v>
      </c>
      <c r="I827" s="118">
        <v>489.85727261391645</v>
      </c>
      <c r="J827" s="15">
        <f>IF(M827="",IF(AND(H827&lt;&gt; "",D827&lt;&gt;""),IF(H827&gt;=D827,H827-D827,0),""),"")</f>
        <v>759</v>
      </c>
      <c r="K827" s="20">
        <f>IF(M827="",IF(I827&lt;&gt;"",I827-G827,""),"")</f>
        <v>85.265740001942561</v>
      </c>
      <c r="L827" s="25">
        <f>IF(M827="",IF(K827&lt;&gt;"",IF(G827=0,IF(I827=0,0,9.99),K827/G827),""),"")</f>
        <v>0.21074524088895655</v>
      </c>
      <c r="M827" s="111"/>
      <c r="N827" s="58" t="str">
        <f>TRIM(CONCATENATE(Table1[[#This Row],[Intake]]," ",Table1[[#This Row],[Batch Number]]))</f>
        <v>S-1/OS 116</v>
      </c>
      <c r="O827" s="111" t="str">
        <f>IF(VLOOKUP(Table1[[#This Row],[Intake Batch Combo]],Sheet2!A:B,2,FALSE)="","",VLOOKUP(Table1[[#This Row],[Intake Batch Combo]],Sheet2!A:B,2,FALSE))</f>
        <v>One Source Diagnostics Buy 116</v>
      </c>
      <c r="P827" s="115" t="e">
        <v>#N/A</v>
      </c>
      <c r="Q827" s="115" t="e">
        <v>#N/A</v>
      </c>
      <c r="R827" s="28"/>
      <c r="S827" s="28"/>
      <c r="T827" s="28"/>
      <c r="U827" s="28"/>
      <c r="V827" s="25"/>
    </row>
    <row r="828" spans="1:22">
      <c r="A828" s="4" t="s">
        <v>1316</v>
      </c>
      <c r="B828" s="15">
        <v>116</v>
      </c>
      <c r="C828" s="64" t="s">
        <v>1263</v>
      </c>
      <c r="D828" s="30">
        <v>44879</v>
      </c>
      <c r="E828" s="59" t="s">
        <v>1</v>
      </c>
      <c r="F828" s="14">
        <v>1695</v>
      </c>
      <c r="G828" s="14">
        <v>404.59153261197389</v>
      </c>
      <c r="H828" s="47">
        <v>45638</v>
      </c>
      <c r="I828" s="118">
        <v>489.85727261391645</v>
      </c>
      <c r="J828" s="15">
        <f>IF(M828="",IF(AND(H828&lt;&gt; "",D828&lt;&gt;""),IF(H828&gt;=D828,H828-D828,0),""),"")</f>
        <v>759</v>
      </c>
      <c r="K828" s="20">
        <f>IF(M828="",IF(I828&lt;&gt;"",I828-G828,""),"")</f>
        <v>85.265740001942561</v>
      </c>
      <c r="L828" s="25">
        <f>IF(M828="",IF(K828&lt;&gt;"",IF(G828=0,IF(I828=0,0,9.99),K828/G828),""),"")</f>
        <v>0.21074524088895655</v>
      </c>
      <c r="M828" s="111"/>
      <c r="N828" s="58" t="str">
        <f>TRIM(CONCATENATE(Table1[[#This Row],[Intake]]," ",Table1[[#This Row],[Batch Number]]))</f>
        <v>S-1/OS 116</v>
      </c>
      <c r="O828" s="111" t="str">
        <f>IF(VLOOKUP(Table1[[#This Row],[Intake Batch Combo]],Sheet2!A:B,2,FALSE)="","",VLOOKUP(Table1[[#This Row],[Intake Batch Combo]],Sheet2!A:B,2,FALSE))</f>
        <v>One Source Diagnostics Buy 116</v>
      </c>
      <c r="P828" s="115" t="e">
        <v>#N/A</v>
      </c>
      <c r="Q828" s="115" t="e">
        <v>#N/A</v>
      </c>
      <c r="R828" s="28"/>
      <c r="S828" s="28"/>
      <c r="T828" s="28"/>
      <c r="U828" s="28"/>
      <c r="V828" s="25"/>
    </row>
    <row r="829" spans="1:22">
      <c r="A829" s="4" t="s">
        <v>1316</v>
      </c>
      <c r="B829" s="15">
        <v>116</v>
      </c>
      <c r="C829" s="64" t="s">
        <v>1263</v>
      </c>
      <c r="D829" s="30">
        <v>44879</v>
      </c>
      <c r="E829" s="59" t="s">
        <v>1</v>
      </c>
      <c r="F829" s="14">
        <v>1695</v>
      </c>
      <c r="G829" s="14">
        <v>404.59153261197389</v>
      </c>
      <c r="H829" s="47">
        <v>45638</v>
      </c>
      <c r="I829" s="118">
        <v>489.85727261391645</v>
      </c>
      <c r="J829" s="15">
        <f>IF(M829="",IF(AND(H829&lt;&gt; "",D829&lt;&gt;""),IF(H829&gt;=D829,H829-D829,0),""),"")</f>
        <v>759</v>
      </c>
      <c r="K829" s="20">
        <f>IF(M829="",IF(I829&lt;&gt;"",I829-G829,""),"")</f>
        <v>85.265740001942561</v>
      </c>
      <c r="L829" s="25">
        <f>IF(M829="",IF(K829&lt;&gt;"",IF(G829=0,IF(I829=0,0,9.99),K829/G829),""),"")</f>
        <v>0.21074524088895655</v>
      </c>
      <c r="M829" s="111"/>
      <c r="N829" s="58" t="str">
        <f>TRIM(CONCATENATE(Table1[[#This Row],[Intake]]," ",Table1[[#This Row],[Batch Number]]))</f>
        <v>S-1/OS 116</v>
      </c>
      <c r="O829" s="111" t="str">
        <f>IF(VLOOKUP(Table1[[#This Row],[Intake Batch Combo]],Sheet2!A:B,2,FALSE)="","",VLOOKUP(Table1[[#This Row],[Intake Batch Combo]],Sheet2!A:B,2,FALSE))</f>
        <v>One Source Diagnostics Buy 116</v>
      </c>
      <c r="P829" s="115" t="e">
        <v>#N/A</v>
      </c>
      <c r="Q829" s="115" t="e">
        <v>#N/A</v>
      </c>
      <c r="R829" s="28"/>
      <c r="S829" s="28"/>
      <c r="T829" s="28"/>
      <c r="U829" s="28"/>
      <c r="V829" s="25"/>
    </row>
    <row r="830" spans="1:22">
      <c r="A830" s="4" t="s">
        <v>1316</v>
      </c>
      <c r="B830" s="15">
        <v>116</v>
      </c>
      <c r="C830" s="64" t="s">
        <v>1264</v>
      </c>
      <c r="D830" s="30">
        <v>44879</v>
      </c>
      <c r="E830" s="59" t="s">
        <v>1</v>
      </c>
      <c r="F830" s="14">
        <v>1695</v>
      </c>
      <c r="G830" s="14">
        <v>404.59153261197389</v>
      </c>
      <c r="H830" s="47">
        <v>45638</v>
      </c>
      <c r="I830" s="118">
        <v>489.85727261391645</v>
      </c>
      <c r="J830" s="15">
        <f>IF(M830="",IF(AND(H830&lt;&gt; "",D830&lt;&gt;""),IF(H830&gt;=D830,H830-D830,0),""),"")</f>
        <v>759</v>
      </c>
      <c r="K830" s="20">
        <f>IF(M830="",IF(I830&lt;&gt;"",I830-G830,""),"")</f>
        <v>85.265740001942561</v>
      </c>
      <c r="L830" s="25">
        <f>IF(M830="",IF(K830&lt;&gt;"",IF(G830=0,IF(I830=0,0,9.99),K830/G830),""),"")</f>
        <v>0.21074524088895655</v>
      </c>
      <c r="M830" s="111"/>
      <c r="N830" s="58" t="str">
        <f>TRIM(CONCATENATE(Table1[[#This Row],[Intake]]," ",Table1[[#This Row],[Batch Number]]))</f>
        <v>S-1/OS 116</v>
      </c>
      <c r="O830" s="111" t="str">
        <f>IF(VLOOKUP(Table1[[#This Row],[Intake Batch Combo]],Sheet2!A:B,2,FALSE)="","",VLOOKUP(Table1[[#This Row],[Intake Batch Combo]],Sheet2!A:B,2,FALSE))</f>
        <v>One Source Diagnostics Buy 116</v>
      </c>
      <c r="P830" s="115" t="e">
        <v>#N/A</v>
      </c>
      <c r="Q830" s="115" t="e">
        <v>#N/A</v>
      </c>
      <c r="R830" s="28"/>
      <c r="S830" s="28"/>
      <c r="T830" s="28"/>
      <c r="U830" s="28"/>
      <c r="V830" s="25"/>
    </row>
    <row r="831" spans="1:22">
      <c r="A831" s="4" t="s">
        <v>1316</v>
      </c>
      <c r="B831" s="15">
        <v>116</v>
      </c>
      <c r="C831" s="64" t="s">
        <v>1264</v>
      </c>
      <c r="D831" s="30">
        <v>44879</v>
      </c>
      <c r="E831" s="59" t="s">
        <v>1</v>
      </c>
      <c r="F831" s="14">
        <v>1695</v>
      </c>
      <c r="G831" s="14">
        <v>404.59153261197389</v>
      </c>
      <c r="H831" s="47">
        <v>45638</v>
      </c>
      <c r="I831" s="120">
        <v>489.85727261391645</v>
      </c>
      <c r="J831" s="15">
        <f>IF(M831="",IF(AND(H831&lt;&gt; "",D831&lt;&gt;""),IF(H831&gt;=D831,H831-D831,0),""),"")</f>
        <v>759</v>
      </c>
      <c r="K831" s="20">
        <f>IF(M831="",IF(I831&lt;&gt;"",I831-G831,""),"")</f>
        <v>85.265740001942561</v>
      </c>
      <c r="L831" s="25">
        <f>IF(M831="",IF(K831&lt;&gt;"",IF(G831=0,IF(I831=0,0,9.99),K831/G831),""),"")</f>
        <v>0.21074524088895655</v>
      </c>
      <c r="M831" s="111"/>
      <c r="N831" s="58" t="str">
        <f>TRIM(CONCATENATE(Table1[[#This Row],[Intake]]," ",Table1[[#This Row],[Batch Number]]))</f>
        <v>S-1/OS 116</v>
      </c>
      <c r="O831" s="111" t="str">
        <f>IF(VLOOKUP(Table1[[#This Row],[Intake Batch Combo]],Sheet2!A:B,2,FALSE)="","",VLOOKUP(Table1[[#This Row],[Intake Batch Combo]],Sheet2!A:B,2,FALSE))</f>
        <v>One Source Diagnostics Buy 116</v>
      </c>
      <c r="P831" s="115" t="e">
        <v>#N/A</v>
      </c>
      <c r="Q831" s="115" t="e">
        <v>#N/A</v>
      </c>
      <c r="R831" s="28"/>
      <c r="S831" s="28"/>
      <c r="T831" s="28"/>
      <c r="U831" s="28"/>
      <c r="V831" s="25"/>
    </row>
    <row r="832" spans="1:22">
      <c r="A832" s="4" t="s">
        <v>1316</v>
      </c>
      <c r="B832" s="15">
        <v>116</v>
      </c>
      <c r="C832" s="64" t="s">
        <v>1266</v>
      </c>
      <c r="D832" s="30">
        <v>44879</v>
      </c>
      <c r="E832" s="59" t="s">
        <v>1</v>
      </c>
      <c r="F832" s="14">
        <v>1695</v>
      </c>
      <c r="G832" s="14">
        <v>404.59153261197389</v>
      </c>
      <c r="H832" s="47">
        <v>45638</v>
      </c>
      <c r="I832" s="118">
        <v>489.85727261391645</v>
      </c>
      <c r="J832" s="15">
        <f>IF(M832="",IF(AND(H832&lt;&gt; "",D832&lt;&gt;""),IF(H832&gt;=D832,H832-D832,0),""),"")</f>
        <v>759</v>
      </c>
      <c r="K832" s="20">
        <f>IF(M832="",IF(I832&lt;&gt;"",I832-G832,""),"")</f>
        <v>85.265740001942561</v>
      </c>
      <c r="L832" s="25">
        <f>IF(M832="",IF(K832&lt;&gt;"",IF(G832=0,IF(I832=0,0,9.99),K832/G832),""),"")</f>
        <v>0.21074524088895655</v>
      </c>
      <c r="M832" s="111"/>
      <c r="N832" s="58" t="str">
        <f>TRIM(CONCATENATE(Table1[[#This Row],[Intake]]," ",Table1[[#This Row],[Batch Number]]))</f>
        <v>S-1/OS 116</v>
      </c>
      <c r="O832" s="111" t="str">
        <f>IF(VLOOKUP(Table1[[#This Row],[Intake Batch Combo]],Sheet2!A:B,2,FALSE)="","",VLOOKUP(Table1[[#This Row],[Intake Batch Combo]],Sheet2!A:B,2,FALSE))</f>
        <v>One Source Diagnostics Buy 116</v>
      </c>
      <c r="P832" s="115" t="e">
        <v>#N/A</v>
      </c>
      <c r="Q832" s="115" t="e">
        <v>#N/A</v>
      </c>
      <c r="R832" s="28"/>
      <c r="S832" s="28"/>
      <c r="T832" s="28"/>
      <c r="U832" s="28"/>
      <c r="V832" s="25"/>
    </row>
    <row r="833" spans="1:22">
      <c r="A833" s="4" t="s">
        <v>1316</v>
      </c>
      <c r="B833" s="15">
        <v>116</v>
      </c>
      <c r="C833" s="64" t="s">
        <v>1266</v>
      </c>
      <c r="D833" s="30">
        <v>44879</v>
      </c>
      <c r="E833" s="59" t="s">
        <v>1</v>
      </c>
      <c r="F833" s="14">
        <v>1695</v>
      </c>
      <c r="G833" s="14">
        <v>404.59153261197389</v>
      </c>
      <c r="H833" s="47">
        <v>45638</v>
      </c>
      <c r="I833" s="118">
        <v>489.85727261391645</v>
      </c>
      <c r="J833" s="15">
        <f>IF(M833="",IF(AND(H833&lt;&gt; "",D833&lt;&gt;""),IF(H833&gt;=D833,H833-D833,0),""),"")</f>
        <v>759</v>
      </c>
      <c r="K833" s="20">
        <f>IF(M833="",IF(I833&lt;&gt;"",I833-G833,""),"")</f>
        <v>85.265740001942561</v>
      </c>
      <c r="L833" s="25">
        <f>IF(M833="",IF(K833&lt;&gt;"",IF(G833=0,IF(I833=0,0,9.99),K833/G833),""),"")</f>
        <v>0.21074524088895655</v>
      </c>
      <c r="M833" s="111"/>
      <c r="N833" s="58" t="str">
        <f>TRIM(CONCATENATE(Table1[[#This Row],[Intake]]," ",Table1[[#This Row],[Batch Number]]))</f>
        <v>S-1/OS 116</v>
      </c>
      <c r="O833" s="111" t="str">
        <f>IF(VLOOKUP(Table1[[#This Row],[Intake Batch Combo]],Sheet2!A:B,2,FALSE)="","",VLOOKUP(Table1[[#This Row],[Intake Batch Combo]],Sheet2!A:B,2,FALSE))</f>
        <v>One Source Diagnostics Buy 116</v>
      </c>
      <c r="P833" s="115" t="e">
        <v>#N/A</v>
      </c>
      <c r="Q833" s="115" t="e">
        <v>#N/A</v>
      </c>
      <c r="R833" s="28"/>
      <c r="S833" s="28"/>
      <c r="T833" s="28"/>
      <c r="U833" s="28"/>
      <c r="V833" s="25"/>
    </row>
    <row r="834" spans="1:22">
      <c r="A834" s="4" t="s">
        <v>1316</v>
      </c>
      <c r="B834" s="15">
        <v>116</v>
      </c>
      <c r="C834" s="64" t="s">
        <v>1266</v>
      </c>
      <c r="D834" s="30">
        <v>44879</v>
      </c>
      <c r="E834" s="59" t="s">
        <v>1</v>
      </c>
      <c r="F834" s="14">
        <v>1695</v>
      </c>
      <c r="G834" s="14">
        <v>404.59153261197389</v>
      </c>
      <c r="H834" s="47">
        <v>45638</v>
      </c>
      <c r="I834" s="118">
        <v>489.85727261391645</v>
      </c>
      <c r="J834" s="15">
        <f>IF(M834="",IF(AND(H834&lt;&gt; "",D834&lt;&gt;""),IF(H834&gt;=D834,H834-D834,0),""),"")</f>
        <v>759</v>
      </c>
      <c r="K834" s="20">
        <f>IF(M834="",IF(I834&lt;&gt;"",I834-G834,""),"")</f>
        <v>85.265740001942561</v>
      </c>
      <c r="L834" s="25">
        <f>IF(M834="",IF(K834&lt;&gt;"",IF(G834=0,IF(I834=0,0,9.99),K834/G834),""),"")</f>
        <v>0.21074524088895655</v>
      </c>
      <c r="M834" s="111"/>
      <c r="N834" s="58" t="str">
        <f>TRIM(CONCATENATE(Table1[[#This Row],[Intake]]," ",Table1[[#This Row],[Batch Number]]))</f>
        <v>S-1/OS 116</v>
      </c>
      <c r="O834" s="111" t="str">
        <f>IF(VLOOKUP(Table1[[#This Row],[Intake Batch Combo]],Sheet2!A:B,2,FALSE)="","",VLOOKUP(Table1[[#This Row],[Intake Batch Combo]],Sheet2!A:B,2,FALSE))</f>
        <v>One Source Diagnostics Buy 116</v>
      </c>
      <c r="P834" s="115" t="e">
        <v>#N/A</v>
      </c>
      <c r="Q834" s="115" t="e">
        <v>#N/A</v>
      </c>
      <c r="R834" s="28"/>
      <c r="S834" s="28"/>
      <c r="T834" s="28"/>
      <c r="U834" s="28"/>
      <c r="V834" s="25"/>
    </row>
    <row r="835" spans="1:22">
      <c r="A835" s="4" t="s">
        <v>1316</v>
      </c>
      <c r="B835" s="15">
        <v>116</v>
      </c>
      <c r="C835" s="64" t="s">
        <v>1273</v>
      </c>
      <c r="D835" s="30">
        <v>44879</v>
      </c>
      <c r="E835" s="59" t="s">
        <v>1</v>
      </c>
      <c r="F835" s="14">
        <v>1695</v>
      </c>
      <c r="G835" s="14">
        <v>404.59153261197389</v>
      </c>
      <c r="H835" s="47">
        <v>45638</v>
      </c>
      <c r="I835" s="118">
        <v>489.85727261391645</v>
      </c>
      <c r="J835" s="15">
        <f>IF(M835="",IF(AND(H835&lt;&gt; "",D835&lt;&gt;""),IF(H835&gt;=D835,H835-D835,0),""),"")</f>
        <v>759</v>
      </c>
      <c r="K835" s="20">
        <f>IF(M835="",IF(I835&lt;&gt;"",I835-G835,""),"")</f>
        <v>85.265740001942561</v>
      </c>
      <c r="L835" s="25">
        <f>IF(M835="",IF(K835&lt;&gt;"",IF(G835=0,IF(I835=0,0,9.99),K835/G835),""),"")</f>
        <v>0.21074524088895655</v>
      </c>
      <c r="M835" s="111"/>
      <c r="N835" s="58" t="str">
        <f>TRIM(CONCATENATE(Table1[[#This Row],[Intake]]," ",Table1[[#This Row],[Batch Number]]))</f>
        <v>S-1/OS 116</v>
      </c>
      <c r="O835" s="111" t="str">
        <f>IF(VLOOKUP(Table1[[#This Row],[Intake Batch Combo]],Sheet2!A:B,2,FALSE)="","",VLOOKUP(Table1[[#This Row],[Intake Batch Combo]],Sheet2!A:B,2,FALSE))</f>
        <v>One Source Diagnostics Buy 116</v>
      </c>
      <c r="P835" s="115" t="e">
        <v>#N/A</v>
      </c>
      <c r="Q835" s="115" t="e">
        <v>#N/A</v>
      </c>
      <c r="R835" s="28"/>
      <c r="S835" s="28"/>
      <c r="T835" s="28"/>
      <c r="U835" s="28"/>
      <c r="V835" s="25"/>
    </row>
    <row r="836" spans="1:22">
      <c r="A836" s="4" t="s">
        <v>1316</v>
      </c>
      <c r="B836" s="15">
        <v>116</v>
      </c>
      <c r="C836" s="64" t="s">
        <v>1273</v>
      </c>
      <c r="D836" s="30">
        <v>44879</v>
      </c>
      <c r="E836" s="59" t="s">
        <v>1</v>
      </c>
      <c r="F836" s="14">
        <v>1695</v>
      </c>
      <c r="G836" s="14">
        <v>404.59153261197389</v>
      </c>
      <c r="H836" s="47">
        <v>45638</v>
      </c>
      <c r="I836" s="118">
        <v>489.85727261391645</v>
      </c>
      <c r="J836" s="15">
        <f>IF(M836="",IF(AND(H836&lt;&gt; "",D836&lt;&gt;""),IF(H836&gt;=D836,H836-D836,0),""),"")</f>
        <v>759</v>
      </c>
      <c r="K836" s="20">
        <f>IF(M836="",IF(I836&lt;&gt;"",I836-G836,""),"")</f>
        <v>85.265740001942561</v>
      </c>
      <c r="L836" s="25">
        <f>IF(M836="",IF(K836&lt;&gt;"",IF(G836=0,IF(I836=0,0,9.99),K836/G836),""),"")</f>
        <v>0.21074524088895655</v>
      </c>
      <c r="M836" s="111"/>
      <c r="N836" s="58" t="str">
        <f>TRIM(CONCATENATE(Table1[[#This Row],[Intake]]," ",Table1[[#This Row],[Batch Number]]))</f>
        <v>S-1/OS 116</v>
      </c>
      <c r="O836" s="111" t="str">
        <f>IF(VLOOKUP(Table1[[#This Row],[Intake Batch Combo]],Sheet2!A:B,2,FALSE)="","",VLOOKUP(Table1[[#This Row],[Intake Batch Combo]],Sheet2!A:B,2,FALSE))</f>
        <v>One Source Diagnostics Buy 116</v>
      </c>
      <c r="P836" s="115" t="e">
        <v>#N/A</v>
      </c>
      <c r="Q836" s="115" t="e">
        <v>#N/A</v>
      </c>
      <c r="R836" s="28"/>
      <c r="S836" s="28"/>
      <c r="T836" s="28"/>
      <c r="U836" s="28"/>
      <c r="V836" s="25"/>
    </row>
    <row r="837" spans="1:22">
      <c r="A837" s="4" t="s">
        <v>1316</v>
      </c>
      <c r="B837" s="15">
        <v>116</v>
      </c>
      <c r="C837" s="64" t="s">
        <v>1273</v>
      </c>
      <c r="D837" s="30">
        <v>44879</v>
      </c>
      <c r="E837" s="59" t="s">
        <v>1</v>
      </c>
      <c r="F837" s="14">
        <v>1695</v>
      </c>
      <c r="G837" s="14">
        <v>404.59153261197389</v>
      </c>
      <c r="H837" s="47">
        <v>45638</v>
      </c>
      <c r="I837" s="118">
        <v>489.85727261391645</v>
      </c>
      <c r="J837" s="15">
        <f>IF(M837="",IF(AND(H837&lt;&gt; "",D837&lt;&gt;""),IF(H837&gt;=D837,H837-D837,0),""),"")</f>
        <v>759</v>
      </c>
      <c r="K837" s="20">
        <f>IF(M837="",IF(I837&lt;&gt;"",I837-G837,""),"")</f>
        <v>85.265740001942561</v>
      </c>
      <c r="L837" s="25">
        <f>IF(M837="",IF(K837&lt;&gt;"",IF(G837=0,IF(I837=0,0,9.99),K837/G837),""),"")</f>
        <v>0.21074524088895655</v>
      </c>
      <c r="M837" s="111"/>
      <c r="N837" s="58" t="str">
        <f>TRIM(CONCATENATE(Table1[[#This Row],[Intake]]," ",Table1[[#This Row],[Batch Number]]))</f>
        <v>S-1/OS 116</v>
      </c>
      <c r="O837" s="111" t="str">
        <f>IF(VLOOKUP(Table1[[#This Row],[Intake Batch Combo]],Sheet2!A:B,2,FALSE)="","",VLOOKUP(Table1[[#This Row],[Intake Batch Combo]],Sheet2!A:B,2,FALSE))</f>
        <v>One Source Diagnostics Buy 116</v>
      </c>
      <c r="P837" s="115" t="e">
        <v>#N/A</v>
      </c>
      <c r="Q837" s="115" t="e">
        <v>#N/A</v>
      </c>
      <c r="R837" s="28"/>
      <c r="S837" s="28"/>
      <c r="T837" s="28"/>
      <c r="U837" s="28"/>
      <c r="V837" s="25"/>
    </row>
    <row r="838" spans="1:22">
      <c r="A838" s="4" t="s">
        <v>1316</v>
      </c>
      <c r="B838" s="15">
        <v>116</v>
      </c>
      <c r="C838" s="64" t="s">
        <v>1274</v>
      </c>
      <c r="D838" s="30">
        <v>44879</v>
      </c>
      <c r="E838" s="59" t="s">
        <v>1</v>
      </c>
      <c r="F838" s="14">
        <v>1695</v>
      </c>
      <c r="G838" s="14">
        <v>404.59153261197389</v>
      </c>
      <c r="H838" s="47">
        <v>45638</v>
      </c>
      <c r="I838" s="118">
        <v>489.85727261391645</v>
      </c>
      <c r="J838" s="15">
        <f>IF(M838="",IF(AND(H838&lt;&gt; "",D838&lt;&gt;""),IF(H838&gt;=D838,H838-D838,0),""),"")</f>
        <v>759</v>
      </c>
      <c r="K838" s="20">
        <f>IF(M838="",IF(I838&lt;&gt;"",I838-G838,""),"")</f>
        <v>85.265740001942561</v>
      </c>
      <c r="L838" s="25">
        <f>IF(M838="",IF(K838&lt;&gt;"",IF(G838=0,IF(I838=0,0,9.99),K838/G838),""),"")</f>
        <v>0.21074524088895655</v>
      </c>
      <c r="M838" s="111"/>
      <c r="N838" s="58" t="str">
        <f>TRIM(CONCATENATE(Table1[[#This Row],[Intake]]," ",Table1[[#This Row],[Batch Number]]))</f>
        <v>S-1/OS 116</v>
      </c>
      <c r="O838" s="111" t="str">
        <f>IF(VLOOKUP(Table1[[#This Row],[Intake Batch Combo]],Sheet2!A:B,2,FALSE)="","",VLOOKUP(Table1[[#This Row],[Intake Batch Combo]],Sheet2!A:B,2,FALSE))</f>
        <v>One Source Diagnostics Buy 116</v>
      </c>
      <c r="P838" s="115" t="e">
        <v>#N/A</v>
      </c>
      <c r="Q838" s="115" t="e">
        <v>#N/A</v>
      </c>
      <c r="R838" s="28"/>
      <c r="S838" s="28"/>
      <c r="T838" s="28"/>
      <c r="U838" s="28"/>
      <c r="V838" s="25"/>
    </row>
    <row r="839" spans="1:22">
      <c r="A839" s="4" t="s">
        <v>1316</v>
      </c>
      <c r="B839" s="15">
        <v>116</v>
      </c>
      <c r="C839" s="64" t="s">
        <v>1274</v>
      </c>
      <c r="D839" s="30">
        <v>44879</v>
      </c>
      <c r="E839" s="59" t="s">
        <v>1</v>
      </c>
      <c r="F839" s="14">
        <v>1695</v>
      </c>
      <c r="G839" s="14">
        <v>404.59153261197389</v>
      </c>
      <c r="H839" s="47">
        <v>45638</v>
      </c>
      <c r="I839" s="118">
        <v>489.85727261391645</v>
      </c>
      <c r="J839" s="15">
        <f>IF(M839="",IF(AND(H839&lt;&gt; "",D839&lt;&gt;""),IF(H839&gt;=D839,H839-D839,0),""),"")</f>
        <v>759</v>
      </c>
      <c r="K839" s="20">
        <f>IF(M839="",IF(I839&lt;&gt;"",I839-G839,""),"")</f>
        <v>85.265740001942561</v>
      </c>
      <c r="L839" s="25">
        <f>IF(M839="",IF(K839&lt;&gt;"",IF(G839=0,IF(I839=0,0,9.99),K839/G839),""),"")</f>
        <v>0.21074524088895655</v>
      </c>
      <c r="M839" s="111"/>
      <c r="N839" s="58" t="str">
        <f>TRIM(CONCATENATE(Table1[[#This Row],[Intake]]," ",Table1[[#This Row],[Batch Number]]))</f>
        <v>S-1/OS 116</v>
      </c>
      <c r="O839" s="111" t="str">
        <f>IF(VLOOKUP(Table1[[#This Row],[Intake Batch Combo]],Sheet2!A:B,2,FALSE)="","",VLOOKUP(Table1[[#This Row],[Intake Batch Combo]],Sheet2!A:B,2,FALSE))</f>
        <v>One Source Diagnostics Buy 116</v>
      </c>
      <c r="P839" s="115" t="e">
        <v>#N/A</v>
      </c>
      <c r="Q839" s="115" t="e">
        <v>#N/A</v>
      </c>
      <c r="R839" s="28"/>
      <c r="S839" s="28"/>
      <c r="T839" s="28"/>
      <c r="U839" s="28"/>
      <c r="V839" s="25"/>
    </row>
    <row r="840" spans="1:22">
      <c r="A840" s="4" t="s">
        <v>1316</v>
      </c>
      <c r="B840" s="15">
        <v>116</v>
      </c>
      <c r="C840" s="64" t="s">
        <v>1278</v>
      </c>
      <c r="D840" s="30">
        <v>44879</v>
      </c>
      <c r="E840" s="59" t="s">
        <v>1</v>
      </c>
      <c r="F840" s="14">
        <v>1695</v>
      </c>
      <c r="G840" s="14">
        <v>404.59153261197389</v>
      </c>
      <c r="H840" s="47">
        <v>45638</v>
      </c>
      <c r="I840" s="118">
        <v>489.85727261391645</v>
      </c>
      <c r="J840" s="15">
        <f>IF(M840="",IF(AND(H840&lt;&gt; "",D840&lt;&gt;""),IF(H840&gt;=D840,H840-D840,0),""),"")</f>
        <v>759</v>
      </c>
      <c r="K840" s="20">
        <f>IF(M840="",IF(I840&lt;&gt;"",I840-G840,""),"")</f>
        <v>85.265740001942561</v>
      </c>
      <c r="L840" s="25">
        <f>IF(M840="",IF(K840&lt;&gt;"",IF(G840=0,IF(I840=0,0,9.99),K840/G840),""),"")</f>
        <v>0.21074524088895655</v>
      </c>
      <c r="M840" s="111"/>
      <c r="N840" s="58" t="str">
        <f>TRIM(CONCATENATE(Table1[[#This Row],[Intake]]," ",Table1[[#This Row],[Batch Number]]))</f>
        <v>S-1/OS 116</v>
      </c>
      <c r="O840" s="111" t="str">
        <f>IF(VLOOKUP(Table1[[#This Row],[Intake Batch Combo]],Sheet2!A:B,2,FALSE)="","",VLOOKUP(Table1[[#This Row],[Intake Batch Combo]],Sheet2!A:B,2,FALSE))</f>
        <v>One Source Diagnostics Buy 116</v>
      </c>
      <c r="P840" s="115" t="e">
        <v>#N/A</v>
      </c>
      <c r="Q840" s="115" t="e">
        <v>#N/A</v>
      </c>
      <c r="R840" s="28"/>
      <c r="S840" s="28"/>
      <c r="T840" s="28"/>
      <c r="U840" s="28"/>
      <c r="V840" s="25"/>
    </row>
    <row r="841" spans="1:22">
      <c r="A841" s="4" t="s">
        <v>1316</v>
      </c>
      <c r="B841" s="15">
        <v>116</v>
      </c>
      <c r="C841" s="64" t="s">
        <v>1280</v>
      </c>
      <c r="D841" s="30">
        <v>44879</v>
      </c>
      <c r="E841" s="59" t="s">
        <v>1</v>
      </c>
      <c r="F841" s="14">
        <v>1695</v>
      </c>
      <c r="G841" s="14">
        <v>404.59153261197389</v>
      </c>
      <c r="H841" s="47">
        <v>45638</v>
      </c>
      <c r="I841" s="118">
        <v>489.85727261391645</v>
      </c>
      <c r="J841" s="15">
        <f>IF(M841="",IF(AND(H841&lt;&gt; "",D841&lt;&gt;""),IF(H841&gt;=D841,H841-D841,0),""),"")</f>
        <v>759</v>
      </c>
      <c r="K841" s="20">
        <f>IF(M841="",IF(I841&lt;&gt;"",I841-G841,""),"")</f>
        <v>85.265740001942561</v>
      </c>
      <c r="L841" s="25">
        <f>IF(M841="",IF(K841&lt;&gt;"",IF(G841=0,IF(I841=0,0,9.99),K841/G841),""),"")</f>
        <v>0.21074524088895655</v>
      </c>
      <c r="M841" s="111"/>
      <c r="N841" s="58" t="str">
        <f>TRIM(CONCATENATE(Table1[[#This Row],[Intake]]," ",Table1[[#This Row],[Batch Number]]))</f>
        <v>S-1/OS 116</v>
      </c>
      <c r="O841" s="112" t="str">
        <f>IF(VLOOKUP(Table1[[#This Row],[Intake Batch Combo]],Sheet2!A:B,2,FALSE)="","",VLOOKUP(Table1[[#This Row],[Intake Batch Combo]],Sheet2!A:B,2,FALSE))</f>
        <v>One Source Diagnostics Buy 116</v>
      </c>
      <c r="P841" s="115" t="e">
        <v>#N/A</v>
      </c>
      <c r="Q841" s="115" t="e">
        <v>#N/A</v>
      </c>
      <c r="R841" s="28"/>
      <c r="S841" s="28"/>
      <c r="T841" s="28"/>
      <c r="U841" s="28"/>
      <c r="V841" s="25"/>
    </row>
    <row r="842" spans="1:22">
      <c r="A842" s="4" t="s">
        <v>1316</v>
      </c>
      <c r="B842" s="15">
        <v>116</v>
      </c>
      <c r="C842" s="64" t="s">
        <v>1281</v>
      </c>
      <c r="D842" s="30">
        <v>44879</v>
      </c>
      <c r="E842" s="59" t="s">
        <v>1</v>
      </c>
      <c r="F842" s="14">
        <v>1695</v>
      </c>
      <c r="G842" s="14">
        <v>404.59153261197389</v>
      </c>
      <c r="H842" s="47">
        <v>45638</v>
      </c>
      <c r="I842" s="118">
        <v>489.85727261391645</v>
      </c>
      <c r="J842" s="15">
        <f>IF(M842="",IF(AND(H842&lt;&gt; "",D842&lt;&gt;""),IF(H842&gt;=D842,H842-D842,0),""),"")</f>
        <v>759</v>
      </c>
      <c r="K842" s="20">
        <f>IF(M842="",IF(I842&lt;&gt;"",I842-G842,""),"")</f>
        <v>85.265740001942561</v>
      </c>
      <c r="L842" s="25">
        <f>IF(M842="",IF(K842&lt;&gt;"",IF(G842=0,IF(I842=0,0,9.99),K842/G842),""),"")</f>
        <v>0.21074524088895655</v>
      </c>
      <c r="M842" s="111"/>
      <c r="N842" s="58" t="str">
        <f>TRIM(CONCATENATE(Table1[[#This Row],[Intake]]," ",Table1[[#This Row],[Batch Number]]))</f>
        <v>S-1/OS 116</v>
      </c>
      <c r="O842" s="112" t="str">
        <f>IF(VLOOKUP(Table1[[#This Row],[Intake Batch Combo]],Sheet2!A:B,2,FALSE)="","",VLOOKUP(Table1[[#This Row],[Intake Batch Combo]],Sheet2!A:B,2,FALSE))</f>
        <v>One Source Diagnostics Buy 116</v>
      </c>
      <c r="P842" s="115" t="e">
        <v>#N/A</v>
      </c>
      <c r="Q842" s="115" t="e">
        <v>#N/A</v>
      </c>
      <c r="R842" s="28"/>
      <c r="S842" s="28"/>
      <c r="T842" s="28"/>
      <c r="U842" s="28"/>
      <c r="V842" s="25"/>
    </row>
    <row r="843" spans="1:22">
      <c r="A843" s="4" t="s">
        <v>1316</v>
      </c>
      <c r="B843" s="15">
        <v>116</v>
      </c>
      <c r="C843" s="64" t="s">
        <v>1281</v>
      </c>
      <c r="D843" s="30">
        <v>44879</v>
      </c>
      <c r="E843" s="59" t="s">
        <v>1</v>
      </c>
      <c r="F843" s="14">
        <v>1695</v>
      </c>
      <c r="G843" s="14">
        <v>404.59153261197389</v>
      </c>
      <c r="H843" s="47">
        <v>45638</v>
      </c>
      <c r="I843" s="118">
        <v>489.85727261391645</v>
      </c>
      <c r="J843" s="15">
        <f>IF(M843="",IF(AND(H843&lt;&gt; "",D843&lt;&gt;""),IF(H843&gt;=D843,H843-D843,0),""),"")</f>
        <v>759</v>
      </c>
      <c r="K843" s="20">
        <f>IF(M843="",IF(I843&lt;&gt;"",I843-G843,""),"")</f>
        <v>85.265740001942561</v>
      </c>
      <c r="L843" s="25">
        <f>IF(M843="",IF(K843&lt;&gt;"",IF(G843=0,IF(I843=0,0,9.99),K843/G843),""),"")</f>
        <v>0.21074524088895655</v>
      </c>
      <c r="M843" s="111"/>
      <c r="N843" s="58" t="str">
        <f>TRIM(CONCATENATE(Table1[[#This Row],[Intake]]," ",Table1[[#This Row],[Batch Number]]))</f>
        <v>S-1/OS 116</v>
      </c>
      <c r="O843" s="112" t="str">
        <f>IF(VLOOKUP(Table1[[#This Row],[Intake Batch Combo]],Sheet2!A:B,2,FALSE)="","",VLOOKUP(Table1[[#This Row],[Intake Batch Combo]],Sheet2!A:B,2,FALSE))</f>
        <v>One Source Diagnostics Buy 116</v>
      </c>
      <c r="P843" s="115" t="e">
        <v>#N/A</v>
      </c>
      <c r="Q843" s="115" t="e">
        <v>#N/A</v>
      </c>
      <c r="R843" s="28"/>
      <c r="S843" s="28"/>
      <c r="T843" s="28"/>
      <c r="U843" s="28"/>
      <c r="V843" s="25"/>
    </row>
    <row r="844" spans="1:22">
      <c r="A844" s="4" t="s">
        <v>1316</v>
      </c>
      <c r="B844" s="15">
        <v>116</v>
      </c>
      <c r="C844" s="64" t="s">
        <v>1281</v>
      </c>
      <c r="D844" s="30">
        <v>44879</v>
      </c>
      <c r="E844" s="59" t="s">
        <v>1</v>
      </c>
      <c r="F844" s="14">
        <v>1695</v>
      </c>
      <c r="G844" s="14">
        <v>404.59153261197389</v>
      </c>
      <c r="H844" s="47">
        <v>45638</v>
      </c>
      <c r="I844" s="118">
        <v>489.85727261391645</v>
      </c>
      <c r="J844" s="15">
        <f>IF(M844="",IF(AND(H844&lt;&gt; "",D844&lt;&gt;""),IF(H844&gt;=D844,H844-D844,0),""),"")</f>
        <v>759</v>
      </c>
      <c r="K844" s="20">
        <f>IF(M844="",IF(I844&lt;&gt;"",I844-G844,""),"")</f>
        <v>85.265740001942561</v>
      </c>
      <c r="L844" s="25">
        <f>IF(M844="",IF(K844&lt;&gt;"",IF(G844=0,IF(I844=0,0,9.99),K844/G844),""),"")</f>
        <v>0.21074524088895655</v>
      </c>
      <c r="M844" s="111"/>
      <c r="N844" s="58" t="str">
        <f>TRIM(CONCATENATE(Table1[[#This Row],[Intake]]," ",Table1[[#This Row],[Batch Number]]))</f>
        <v>S-1/OS 116</v>
      </c>
      <c r="O844" s="112" t="str">
        <f>IF(VLOOKUP(Table1[[#This Row],[Intake Batch Combo]],Sheet2!A:B,2,FALSE)="","",VLOOKUP(Table1[[#This Row],[Intake Batch Combo]],Sheet2!A:B,2,FALSE))</f>
        <v>One Source Diagnostics Buy 116</v>
      </c>
      <c r="P844" s="115" t="e">
        <v>#N/A</v>
      </c>
      <c r="Q844" s="115" t="e">
        <v>#N/A</v>
      </c>
      <c r="R844" s="28"/>
      <c r="S844" s="28"/>
      <c r="T844" s="28"/>
      <c r="U844" s="28"/>
      <c r="V844" s="25"/>
    </row>
    <row r="845" spans="1:22">
      <c r="A845" s="4" t="s">
        <v>1316</v>
      </c>
      <c r="B845" s="15">
        <v>116</v>
      </c>
      <c r="C845" s="64" t="s">
        <v>1284</v>
      </c>
      <c r="D845" s="30">
        <v>44879</v>
      </c>
      <c r="E845" s="59" t="s">
        <v>1</v>
      </c>
      <c r="F845" s="14">
        <v>1695</v>
      </c>
      <c r="G845" s="14">
        <v>404.59153261197389</v>
      </c>
      <c r="H845" s="47">
        <v>45638</v>
      </c>
      <c r="I845" s="118">
        <v>489.85727261391645</v>
      </c>
      <c r="J845" s="15">
        <f>IF(M845="",IF(AND(H845&lt;&gt; "",D845&lt;&gt;""),IF(H845&gt;=D845,H845-D845,0),""),"")</f>
        <v>759</v>
      </c>
      <c r="K845" s="20">
        <f>IF(M845="",IF(I845&lt;&gt;"",I845-G845,""),"")</f>
        <v>85.265740001942561</v>
      </c>
      <c r="L845" s="25">
        <f>IF(M845="",IF(K845&lt;&gt;"",IF(G845=0,IF(I845=0,0,9.99),K845/G845),""),"")</f>
        <v>0.21074524088895655</v>
      </c>
      <c r="M845" s="111"/>
      <c r="N845" s="58" t="str">
        <f>TRIM(CONCATENATE(Table1[[#This Row],[Intake]]," ",Table1[[#This Row],[Batch Number]]))</f>
        <v>S-1/OS 116</v>
      </c>
      <c r="O845" s="112" t="str">
        <f>IF(VLOOKUP(Table1[[#This Row],[Intake Batch Combo]],Sheet2!A:B,2,FALSE)="","",VLOOKUP(Table1[[#This Row],[Intake Batch Combo]],Sheet2!A:B,2,FALSE))</f>
        <v>One Source Diagnostics Buy 116</v>
      </c>
      <c r="P845" s="115" t="e">
        <v>#N/A</v>
      </c>
      <c r="Q845" s="115" t="e">
        <v>#N/A</v>
      </c>
      <c r="R845" s="28"/>
      <c r="S845" s="28"/>
      <c r="T845" s="28"/>
      <c r="U845" s="28"/>
      <c r="V845" s="25"/>
    </row>
    <row r="846" spans="1:22">
      <c r="A846" s="4" t="s">
        <v>1316</v>
      </c>
      <c r="B846" s="15">
        <v>116</v>
      </c>
      <c r="C846" s="64" t="s">
        <v>1288</v>
      </c>
      <c r="D846" s="30">
        <v>44879</v>
      </c>
      <c r="E846" s="59" t="s">
        <v>1</v>
      </c>
      <c r="F846" s="14">
        <v>1695</v>
      </c>
      <c r="G846" s="14">
        <v>404.59153261197389</v>
      </c>
      <c r="H846" s="47">
        <v>45638</v>
      </c>
      <c r="I846" s="118">
        <v>489.85727261391645</v>
      </c>
      <c r="J846" s="15">
        <f>IF(M846="",IF(AND(H846&lt;&gt; "",D846&lt;&gt;""),IF(H846&gt;=D846,H846-D846,0),""),"")</f>
        <v>759</v>
      </c>
      <c r="K846" s="20">
        <f>IF(M846="",IF(I846&lt;&gt;"",I846-G846,""),"")</f>
        <v>85.265740001942561</v>
      </c>
      <c r="L846" s="25">
        <f>IF(M846="",IF(K846&lt;&gt;"",IF(G846=0,IF(I846=0,0,9.99),K846/G846),""),"")</f>
        <v>0.21074524088895655</v>
      </c>
      <c r="M846" s="111"/>
      <c r="N846" s="58" t="str">
        <f>TRIM(CONCATENATE(Table1[[#This Row],[Intake]]," ",Table1[[#This Row],[Batch Number]]))</f>
        <v>S-1/OS 116</v>
      </c>
      <c r="O846" s="112" t="str">
        <f>IF(VLOOKUP(Table1[[#This Row],[Intake Batch Combo]],Sheet2!A:B,2,FALSE)="","",VLOOKUP(Table1[[#This Row],[Intake Batch Combo]],Sheet2!A:B,2,FALSE))</f>
        <v>One Source Diagnostics Buy 116</v>
      </c>
      <c r="P846" s="115" t="e">
        <v>#N/A</v>
      </c>
      <c r="Q846" s="115" t="e">
        <v>#N/A</v>
      </c>
      <c r="R846" s="28"/>
      <c r="S846" s="28"/>
      <c r="T846" s="28"/>
      <c r="U846" s="28"/>
      <c r="V846" s="25"/>
    </row>
    <row r="847" spans="1:22">
      <c r="A847" s="4" t="s">
        <v>1316</v>
      </c>
      <c r="B847" s="15">
        <v>116</v>
      </c>
      <c r="C847" s="64" t="s">
        <v>1288</v>
      </c>
      <c r="D847" s="30">
        <v>44879</v>
      </c>
      <c r="E847" s="59" t="s">
        <v>1</v>
      </c>
      <c r="F847" s="14">
        <v>1695</v>
      </c>
      <c r="G847" s="14">
        <v>404.59153261197389</v>
      </c>
      <c r="H847" s="47">
        <v>45638</v>
      </c>
      <c r="I847" s="118">
        <v>489.85727261391645</v>
      </c>
      <c r="J847" s="15">
        <f>IF(M847="",IF(AND(H847&lt;&gt; "",D847&lt;&gt;""),IF(H847&gt;=D847,H847-D847,0),""),"")</f>
        <v>759</v>
      </c>
      <c r="K847" s="20">
        <f>IF(M847="",IF(I847&lt;&gt;"",I847-G847,""),"")</f>
        <v>85.265740001942561</v>
      </c>
      <c r="L847" s="25">
        <f>IF(M847="",IF(K847&lt;&gt;"",IF(G847=0,IF(I847=0,0,9.99),K847/G847),""),"")</f>
        <v>0.21074524088895655</v>
      </c>
      <c r="M847" s="111"/>
      <c r="N847" s="58" t="str">
        <f>TRIM(CONCATENATE(Table1[[#This Row],[Intake]]," ",Table1[[#This Row],[Batch Number]]))</f>
        <v>S-1/OS 116</v>
      </c>
      <c r="O847" s="112" t="str">
        <f>IF(VLOOKUP(Table1[[#This Row],[Intake Batch Combo]],Sheet2!A:B,2,FALSE)="","",VLOOKUP(Table1[[#This Row],[Intake Batch Combo]],Sheet2!A:B,2,FALSE))</f>
        <v>One Source Diagnostics Buy 116</v>
      </c>
      <c r="P847" s="115" t="e">
        <v>#N/A</v>
      </c>
      <c r="Q847" s="115" t="e">
        <v>#N/A</v>
      </c>
      <c r="R847" s="28"/>
      <c r="S847" s="28"/>
      <c r="T847" s="28"/>
      <c r="U847" s="28"/>
      <c r="V847" s="25"/>
    </row>
    <row r="848" spans="1:22">
      <c r="A848" s="4" t="s">
        <v>1316</v>
      </c>
      <c r="B848" s="15">
        <v>116</v>
      </c>
      <c r="C848" s="64" t="s">
        <v>1292</v>
      </c>
      <c r="D848" s="30">
        <v>44879</v>
      </c>
      <c r="E848" s="59" t="s">
        <v>1</v>
      </c>
      <c r="F848" s="14">
        <v>1695</v>
      </c>
      <c r="G848" s="14">
        <v>404.59153261197389</v>
      </c>
      <c r="H848" s="47">
        <v>45638</v>
      </c>
      <c r="I848" s="118">
        <v>489.85727261391645</v>
      </c>
      <c r="J848" s="15">
        <f>IF(M848="",IF(AND(H848&lt;&gt; "",D848&lt;&gt;""),IF(H848&gt;=D848,H848-D848,0),""),"")</f>
        <v>759</v>
      </c>
      <c r="K848" s="20">
        <f>IF(M848="",IF(I848&lt;&gt;"",I848-G848,""),"")</f>
        <v>85.265740001942561</v>
      </c>
      <c r="L848" s="25">
        <f>IF(M848="",IF(K848&lt;&gt;"",IF(G848=0,IF(I848=0,0,9.99),K848/G848),""),"")</f>
        <v>0.21074524088895655</v>
      </c>
      <c r="M848" s="112"/>
      <c r="N848" s="58" t="str">
        <f>TRIM(CONCATENATE(Table1[[#This Row],[Intake]]," ",Table1[[#This Row],[Batch Number]]))</f>
        <v>S-1/OS 116</v>
      </c>
      <c r="O848" s="112" t="str">
        <f>IF(VLOOKUP(Table1[[#This Row],[Intake Batch Combo]],Sheet2!A:B,2,FALSE)="","",VLOOKUP(Table1[[#This Row],[Intake Batch Combo]],Sheet2!A:B,2,FALSE))</f>
        <v>One Source Diagnostics Buy 116</v>
      </c>
      <c r="P848" s="115" t="e">
        <v>#N/A</v>
      </c>
      <c r="Q848" s="115" t="e">
        <v>#N/A</v>
      </c>
      <c r="R848" s="28"/>
      <c r="S848" s="28"/>
      <c r="T848" s="28"/>
      <c r="U848" s="28"/>
      <c r="V848" s="25"/>
    </row>
    <row r="849" spans="1:22">
      <c r="A849" s="4" t="s">
        <v>1316</v>
      </c>
      <c r="B849" s="15">
        <v>116</v>
      </c>
      <c r="C849" s="64" t="s">
        <v>1292</v>
      </c>
      <c r="D849" s="30">
        <v>44879</v>
      </c>
      <c r="E849" s="59" t="s">
        <v>1</v>
      </c>
      <c r="F849" s="14">
        <v>1695</v>
      </c>
      <c r="G849" s="14">
        <v>404.59153261197389</v>
      </c>
      <c r="H849" s="47">
        <v>45638</v>
      </c>
      <c r="I849" s="118">
        <v>489.85727261391645</v>
      </c>
      <c r="J849" s="15">
        <f>IF(M849="",IF(AND(H849&lt;&gt; "",D849&lt;&gt;""),IF(H849&gt;=D849,H849-D849,0),""),"")</f>
        <v>759</v>
      </c>
      <c r="K849" s="20">
        <f>IF(M849="",IF(I849&lt;&gt;"",I849-G849,""),"")</f>
        <v>85.265740001942561</v>
      </c>
      <c r="L849" s="25">
        <f>IF(M849="",IF(K849&lt;&gt;"",IF(G849=0,IF(I849=0,0,9.99),K849/G849),""),"")</f>
        <v>0.21074524088895655</v>
      </c>
      <c r="M849" s="112"/>
      <c r="N849" s="58" t="str">
        <f>TRIM(CONCATENATE(Table1[[#This Row],[Intake]]," ",Table1[[#This Row],[Batch Number]]))</f>
        <v>S-1/OS 116</v>
      </c>
      <c r="O849" s="112" t="str">
        <f>IF(VLOOKUP(Table1[[#This Row],[Intake Batch Combo]],Sheet2!A:B,2,FALSE)="","",VLOOKUP(Table1[[#This Row],[Intake Batch Combo]],Sheet2!A:B,2,FALSE))</f>
        <v>One Source Diagnostics Buy 116</v>
      </c>
      <c r="P849" s="115" t="e">
        <v>#N/A</v>
      </c>
      <c r="Q849" s="115" t="e">
        <v>#N/A</v>
      </c>
      <c r="R849" s="28"/>
      <c r="S849" s="28"/>
      <c r="T849" s="28"/>
      <c r="U849" s="28"/>
      <c r="V849" s="25"/>
    </row>
    <row r="850" spans="1:22">
      <c r="A850" s="4" t="s">
        <v>1316</v>
      </c>
      <c r="B850" s="15">
        <v>116</v>
      </c>
      <c r="C850" s="64" t="s">
        <v>1294</v>
      </c>
      <c r="D850" s="30">
        <v>44879</v>
      </c>
      <c r="E850" s="59" t="s">
        <v>1</v>
      </c>
      <c r="F850" s="14">
        <v>1695</v>
      </c>
      <c r="G850" s="14">
        <v>404.59153261197389</v>
      </c>
      <c r="H850" s="47">
        <v>45638</v>
      </c>
      <c r="I850" s="118">
        <v>489.85727261391645</v>
      </c>
      <c r="J850" s="15">
        <f>IF(M850="",IF(AND(H850&lt;&gt; "",D850&lt;&gt;""),IF(H850&gt;=D850,H850-D850,0),""),"")</f>
        <v>759</v>
      </c>
      <c r="K850" s="20">
        <f>IF(M850="",IF(I850&lt;&gt;"",I850-G850,""),"")</f>
        <v>85.265740001942561</v>
      </c>
      <c r="L850" s="25">
        <f>IF(M850="",IF(K850&lt;&gt;"",IF(G850=0,IF(I850=0,0,9.99),K850/G850),""),"")</f>
        <v>0.21074524088895655</v>
      </c>
      <c r="M850" s="112"/>
      <c r="N850" s="58" t="str">
        <f>TRIM(CONCATENATE(Table1[[#This Row],[Intake]]," ",Table1[[#This Row],[Batch Number]]))</f>
        <v>S-1/OS 116</v>
      </c>
      <c r="O850" s="112" t="str">
        <f>IF(VLOOKUP(Table1[[#This Row],[Intake Batch Combo]],Sheet2!A:B,2,FALSE)="","",VLOOKUP(Table1[[#This Row],[Intake Batch Combo]],Sheet2!A:B,2,FALSE))</f>
        <v>One Source Diagnostics Buy 116</v>
      </c>
      <c r="P850" s="115" t="e">
        <v>#N/A</v>
      </c>
      <c r="Q850" s="115" t="e">
        <v>#N/A</v>
      </c>
      <c r="R850" s="28"/>
      <c r="S850" s="28"/>
      <c r="T850" s="28"/>
      <c r="U850" s="28"/>
      <c r="V850" s="25"/>
    </row>
    <row r="851" spans="1:22">
      <c r="A851" s="4" t="s">
        <v>1316</v>
      </c>
      <c r="B851" s="15">
        <v>116</v>
      </c>
      <c r="C851" s="64" t="s">
        <v>1296</v>
      </c>
      <c r="D851" s="30">
        <v>44879</v>
      </c>
      <c r="E851" s="59" t="s">
        <v>1</v>
      </c>
      <c r="F851" s="14">
        <v>1695</v>
      </c>
      <c r="G851" s="14">
        <v>404.59153261197389</v>
      </c>
      <c r="H851" s="47">
        <v>45638</v>
      </c>
      <c r="I851" s="118">
        <v>489.85727261391645</v>
      </c>
      <c r="J851" s="15">
        <f>IF(M851="",IF(AND(H851&lt;&gt; "",D851&lt;&gt;""),IF(H851&gt;=D851,H851-D851,0),""),"")</f>
        <v>759</v>
      </c>
      <c r="K851" s="20">
        <f>IF(M851="",IF(I851&lt;&gt;"",I851-G851,""),"")</f>
        <v>85.265740001942561</v>
      </c>
      <c r="L851" s="25">
        <f>IF(M851="",IF(K851&lt;&gt;"",IF(G851=0,IF(I851=0,0,9.99),K851/G851),""),"")</f>
        <v>0.21074524088895655</v>
      </c>
      <c r="M851" s="112"/>
      <c r="N851" s="58" t="str">
        <f>TRIM(CONCATENATE(Table1[[#This Row],[Intake]]," ",Table1[[#This Row],[Batch Number]]))</f>
        <v>S-1/OS 116</v>
      </c>
      <c r="O851" s="112" t="str">
        <f>IF(VLOOKUP(Table1[[#This Row],[Intake Batch Combo]],Sheet2!A:B,2,FALSE)="","",VLOOKUP(Table1[[#This Row],[Intake Batch Combo]],Sheet2!A:B,2,FALSE))</f>
        <v>One Source Diagnostics Buy 116</v>
      </c>
      <c r="P851" s="115" t="e">
        <v>#N/A</v>
      </c>
      <c r="Q851" s="115" t="e">
        <v>#N/A</v>
      </c>
      <c r="R851" s="28"/>
      <c r="S851" s="28"/>
      <c r="T851" s="28"/>
      <c r="U851" s="28"/>
      <c r="V851" s="25"/>
    </row>
    <row r="852" spans="1:22">
      <c r="A852" s="4" t="s">
        <v>1316</v>
      </c>
      <c r="B852" s="15">
        <v>116</v>
      </c>
      <c r="C852" s="64" t="s">
        <v>1296</v>
      </c>
      <c r="D852" s="30">
        <v>44879</v>
      </c>
      <c r="E852" s="59" t="s">
        <v>1</v>
      </c>
      <c r="F852" s="14">
        <v>1695</v>
      </c>
      <c r="G852" s="14">
        <v>404.59153261197389</v>
      </c>
      <c r="H852" s="47">
        <v>45638</v>
      </c>
      <c r="I852" s="120">
        <v>489.85727261391645</v>
      </c>
      <c r="J852" s="15">
        <f>IF(M852="",IF(AND(H852&lt;&gt; "",D852&lt;&gt;""),IF(H852&gt;=D852,H852-D852,0),""),"")</f>
        <v>759</v>
      </c>
      <c r="K852" s="20">
        <f>IF(M852="",IF(I852&lt;&gt;"",I852-G852,""),"")</f>
        <v>85.265740001942561</v>
      </c>
      <c r="L852" s="25">
        <f>IF(M852="",IF(K852&lt;&gt;"",IF(G852=0,IF(I852=0,0,9.99),K852/G852),""),"")</f>
        <v>0.21074524088895655</v>
      </c>
      <c r="M852" s="112"/>
      <c r="N852" s="58" t="str">
        <f>TRIM(CONCATENATE(Table1[[#This Row],[Intake]]," ",Table1[[#This Row],[Batch Number]]))</f>
        <v>S-1/OS 116</v>
      </c>
      <c r="O852" s="112" t="str">
        <f>IF(VLOOKUP(Table1[[#This Row],[Intake Batch Combo]],Sheet2!A:B,2,FALSE)="","",VLOOKUP(Table1[[#This Row],[Intake Batch Combo]],Sheet2!A:B,2,FALSE))</f>
        <v>One Source Diagnostics Buy 116</v>
      </c>
      <c r="P852" s="115" t="e">
        <v>#N/A</v>
      </c>
      <c r="Q852" s="115" t="e">
        <v>#N/A</v>
      </c>
      <c r="R852" s="28"/>
      <c r="S852" s="28"/>
      <c r="T852" s="28"/>
      <c r="U852" s="28"/>
      <c r="V852" s="25"/>
    </row>
    <row r="853" spans="1:22">
      <c r="A853" s="4" t="s">
        <v>1316</v>
      </c>
      <c r="B853" s="15">
        <v>116</v>
      </c>
      <c r="C853" s="64" t="s">
        <v>1296</v>
      </c>
      <c r="D853" s="30">
        <v>44879</v>
      </c>
      <c r="E853" s="59" t="s">
        <v>1</v>
      </c>
      <c r="F853" s="14">
        <v>1695</v>
      </c>
      <c r="G853" s="14">
        <v>404.59153261197389</v>
      </c>
      <c r="H853" s="47">
        <v>45638</v>
      </c>
      <c r="I853" s="118">
        <v>489.85727261391645</v>
      </c>
      <c r="J853" s="15">
        <f>IF(M853="",IF(AND(H853&lt;&gt; "",D853&lt;&gt;""),IF(H853&gt;=D853,H853-D853,0),""),"")</f>
        <v>759</v>
      </c>
      <c r="K853" s="20">
        <f>IF(M853="",IF(I853&lt;&gt;"",I853-G853,""),"")</f>
        <v>85.265740001942561</v>
      </c>
      <c r="L853" s="25">
        <f>IF(M853="",IF(K853&lt;&gt;"",IF(G853=0,IF(I853=0,0,9.99),K853/G853),""),"")</f>
        <v>0.21074524088895655</v>
      </c>
      <c r="M853" s="112"/>
      <c r="N853" s="58" t="str">
        <f>TRIM(CONCATENATE(Table1[[#This Row],[Intake]]," ",Table1[[#This Row],[Batch Number]]))</f>
        <v>S-1/OS 116</v>
      </c>
      <c r="O853" s="112" t="str">
        <f>IF(VLOOKUP(Table1[[#This Row],[Intake Batch Combo]],Sheet2!A:B,2,FALSE)="","",VLOOKUP(Table1[[#This Row],[Intake Batch Combo]],Sheet2!A:B,2,FALSE))</f>
        <v>One Source Diagnostics Buy 116</v>
      </c>
      <c r="P853" s="115" t="e">
        <v>#N/A</v>
      </c>
      <c r="Q853" s="115" t="e">
        <v>#N/A</v>
      </c>
      <c r="R853" s="28"/>
      <c r="S853" s="28"/>
      <c r="T853" s="28"/>
      <c r="U853" s="28"/>
      <c r="V853" s="25"/>
    </row>
    <row r="854" spans="1:22">
      <c r="A854" s="4" t="s">
        <v>1316</v>
      </c>
      <c r="B854" s="15">
        <v>116</v>
      </c>
      <c r="C854" s="64" t="s">
        <v>1299</v>
      </c>
      <c r="D854" s="30">
        <v>44879</v>
      </c>
      <c r="E854" s="59" t="s">
        <v>1</v>
      </c>
      <c r="F854" s="14">
        <v>1695</v>
      </c>
      <c r="G854" s="14">
        <v>404.59153261197389</v>
      </c>
      <c r="H854" s="47">
        <v>45638</v>
      </c>
      <c r="I854" s="118">
        <v>489.85727261391645</v>
      </c>
      <c r="J854" s="15">
        <f>IF(M854="",IF(AND(H854&lt;&gt; "",D854&lt;&gt;""),IF(H854&gt;=D854,H854-D854,0),""),"")</f>
        <v>759</v>
      </c>
      <c r="K854" s="20">
        <f>IF(M854="",IF(I854&lt;&gt;"",I854-G854,""),"")</f>
        <v>85.265740001942561</v>
      </c>
      <c r="L854" s="25">
        <f>IF(M854="",IF(K854&lt;&gt;"",IF(G854=0,IF(I854=0,0,9.99),K854/G854),""),"")</f>
        <v>0.21074524088895655</v>
      </c>
      <c r="M854" s="112"/>
      <c r="N854" s="58" t="str">
        <f>TRIM(CONCATENATE(Table1[[#This Row],[Intake]]," ",Table1[[#This Row],[Batch Number]]))</f>
        <v>S-1/OS 116</v>
      </c>
      <c r="O854" s="112" t="str">
        <f>IF(VLOOKUP(Table1[[#This Row],[Intake Batch Combo]],Sheet2!A:B,2,FALSE)="","",VLOOKUP(Table1[[#This Row],[Intake Batch Combo]],Sheet2!A:B,2,FALSE))</f>
        <v>One Source Diagnostics Buy 116</v>
      </c>
      <c r="P854" s="115" t="e">
        <v>#N/A</v>
      </c>
      <c r="Q854" s="115" t="e">
        <v>#N/A</v>
      </c>
      <c r="R854" s="28"/>
      <c r="S854" s="28"/>
      <c r="T854" s="28"/>
      <c r="U854" s="28"/>
      <c r="V854" s="25"/>
    </row>
    <row r="855" spans="1:22">
      <c r="A855" s="4" t="s">
        <v>1316</v>
      </c>
      <c r="B855" s="15">
        <v>116</v>
      </c>
      <c r="C855" s="64" t="s">
        <v>1299</v>
      </c>
      <c r="D855" s="30">
        <v>44879</v>
      </c>
      <c r="E855" s="59" t="s">
        <v>1</v>
      </c>
      <c r="F855" s="14">
        <v>1695</v>
      </c>
      <c r="G855" s="14">
        <v>404.59153261197389</v>
      </c>
      <c r="H855" s="47">
        <v>45638</v>
      </c>
      <c r="I855" s="118">
        <v>489.85727261391645</v>
      </c>
      <c r="J855" s="15">
        <f>IF(M855="",IF(AND(H855&lt;&gt; "",D855&lt;&gt;""),IF(H855&gt;=D855,H855-D855,0),""),"")</f>
        <v>759</v>
      </c>
      <c r="K855" s="20">
        <f>IF(M855="",IF(I855&lt;&gt;"",I855-G855,""),"")</f>
        <v>85.265740001942561</v>
      </c>
      <c r="L855" s="25">
        <f>IF(M855="",IF(K855&lt;&gt;"",IF(G855=0,IF(I855=0,0,9.99),K855/G855),""),"")</f>
        <v>0.21074524088895655</v>
      </c>
      <c r="M855" s="112"/>
      <c r="N855" s="58" t="str">
        <f>TRIM(CONCATENATE(Table1[[#This Row],[Intake]]," ",Table1[[#This Row],[Batch Number]]))</f>
        <v>S-1/OS 116</v>
      </c>
      <c r="O855" s="112" t="str">
        <f>IF(VLOOKUP(Table1[[#This Row],[Intake Batch Combo]],Sheet2!A:B,2,FALSE)="","",VLOOKUP(Table1[[#This Row],[Intake Batch Combo]],Sheet2!A:B,2,FALSE))</f>
        <v>One Source Diagnostics Buy 116</v>
      </c>
      <c r="P855" s="115" t="e">
        <v>#N/A</v>
      </c>
      <c r="Q855" s="115" t="e">
        <v>#N/A</v>
      </c>
      <c r="R855" s="28"/>
      <c r="S855" s="28"/>
      <c r="T855" s="28"/>
      <c r="U855" s="28"/>
      <c r="V855" s="25"/>
    </row>
    <row r="856" spans="1:22">
      <c r="A856" s="4" t="s">
        <v>1316</v>
      </c>
      <c r="B856" s="15">
        <v>116</v>
      </c>
      <c r="C856" s="64" t="s">
        <v>1301</v>
      </c>
      <c r="D856" s="30">
        <v>44879</v>
      </c>
      <c r="E856" s="59" t="s">
        <v>1</v>
      </c>
      <c r="F856" s="14">
        <v>1695</v>
      </c>
      <c r="G856" s="14">
        <v>404.59153261197389</v>
      </c>
      <c r="H856" s="47">
        <v>45638</v>
      </c>
      <c r="I856" s="120">
        <v>489.85727261391645</v>
      </c>
      <c r="J856" s="15">
        <f>IF(M856="",IF(AND(H856&lt;&gt; "",D856&lt;&gt;""),IF(H856&gt;=D856,H856-D856,0),""),"")</f>
        <v>759</v>
      </c>
      <c r="K856" s="20">
        <f>IF(M856="",IF(I856&lt;&gt;"",I856-G856,""),"")</f>
        <v>85.265740001942561</v>
      </c>
      <c r="L856" s="25">
        <f>IF(M856="",IF(K856&lt;&gt;"",IF(G856=0,IF(I856=0,0,9.99),K856/G856),""),"")</f>
        <v>0.21074524088895655</v>
      </c>
      <c r="M856" s="112"/>
      <c r="N856" s="58" t="str">
        <f>TRIM(CONCATENATE(Table1[[#This Row],[Intake]]," ",Table1[[#This Row],[Batch Number]]))</f>
        <v>S-1/OS 116</v>
      </c>
      <c r="O856" s="112" t="str">
        <f>IF(VLOOKUP(Table1[[#This Row],[Intake Batch Combo]],Sheet2!A:B,2,FALSE)="","",VLOOKUP(Table1[[#This Row],[Intake Batch Combo]],Sheet2!A:B,2,FALSE))</f>
        <v>One Source Diagnostics Buy 116</v>
      </c>
      <c r="P856" s="115" t="e">
        <v>#N/A</v>
      </c>
      <c r="Q856" s="115" t="e">
        <v>#N/A</v>
      </c>
      <c r="R856" s="28"/>
      <c r="S856" s="28"/>
      <c r="T856" s="28"/>
      <c r="U856" s="28"/>
      <c r="V856" s="25"/>
    </row>
    <row r="857" spans="1:22">
      <c r="A857" s="4" t="s">
        <v>1316</v>
      </c>
      <c r="B857" s="15">
        <v>116</v>
      </c>
      <c r="C857" s="64" t="s">
        <v>1302</v>
      </c>
      <c r="D857" s="30">
        <v>44879</v>
      </c>
      <c r="E857" s="59" t="s">
        <v>1</v>
      </c>
      <c r="F857" s="14">
        <v>1695</v>
      </c>
      <c r="G857" s="14">
        <v>404.59153261197389</v>
      </c>
      <c r="H857" s="47">
        <v>45638</v>
      </c>
      <c r="I857" s="118">
        <v>489.85727261391645</v>
      </c>
      <c r="J857" s="15">
        <f>IF(M857="",IF(AND(H857&lt;&gt; "",D857&lt;&gt;""),IF(H857&gt;=D857,H857-D857,0),""),"")</f>
        <v>759</v>
      </c>
      <c r="K857" s="20">
        <f>IF(M857="",IF(I857&lt;&gt;"",I857-G857,""),"")</f>
        <v>85.265740001942561</v>
      </c>
      <c r="L857" s="25">
        <f>IF(M857="",IF(K857&lt;&gt;"",IF(G857=0,IF(I857=0,0,9.99),K857/G857),""),"")</f>
        <v>0.21074524088895655</v>
      </c>
      <c r="M857" s="112"/>
      <c r="N857" s="58" t="str">
        <f>TRIM(CONCATENATE(Table1[[#This Row],[Intake]]," ",Table1[[#This Row],[Batch Number]]))</f>
        <v>S-1/OS 116</v>
      </c>
      <c r="O857" s="112" t="str">
        <f>IF(VLOOKUP(Table1[[#This Row],[Intake Batch Combo]],Sheet2!A:B,2,FALSE)="","",VLOOKUP(Table1[[#This Row],[Intake Batch Combo]],Sheet2!A:B,2,FALSE))</f>
        <v>One Source Diagnostics Buy 116</v>
      </c>
      <c r="P857" s="115" t="e">
        <v>#N/A</v>
      </c>
      <c r="Q857" s="115" t="e">
        <v>#N/A</v>
      </c>
      <c r="R857" s="28"/>
      <c r="S857" s="28"/>
      <c r="T857" s="28"/>
      <c r="U857" s="28"/>
      <c r="V857" s="25"/>
    </row>
    <row r="858" spans="1:22">
      <c r="A858" s="4" t="s">
        <v>1316</v>
      </c>
      <c r="B858" s="15">
        <v>116</v>
      </c>
      <c r="C858" s="64" t="s">
        <v>1303</v>
      </c>
      <c r="D858" s="30">
        <v>44879</v>
      </c>
      <c r="E858" s="59" t="s">
        <v>1</v>
      </c>
      <c r="F858" s="14">
        <v>1695</v>
      </c>
      <c r="G858" s="14">
        <v>404.59153261197389</v>
      </c>
      <c r="H858" s="47">
        <v>45638</v>
      </c>
      <c r="I858" s="120">
        <v>489.85727261391645</v>
      </c>
      <c r="J858" s="15">
        <f>IF(M858="",IF(AND(H858&lt;&gt; "",D858&lt;&gt;""),IF(H858&gt;=D858,H858-D858,0),""),"")</f>
        <v>759</v>
      </c>
      <c r="K858" s="20">
        <f>IF(M858="",IF(I858&lt;&gt;"",I858-G858,""),"")</f>
        <v>85.265740001942561</v>
      </c>
      <c r="L858" s="25">
        <f>IF(M858="",IF(K858&lt;&gt;"",IF(G858=0,IF(I858=0,0,9.99),K858/G858),""),"")</f>
        <v>0.21074524088895655</v>
      </c>
      <c r="M858" s="112"/>
      <c r="N858" s="58" t="str">
        <f>TRIM(CONCATENATE(Table1[[#This Row],[Intake]]," ",Table1[[#This Row],[Batch Number]]))</f>
        <v>S-1/OS 116</v>
      </c>
      <c r="O858" s="112" t="str">
        <f>IF(VLOOKUP(Table1[[#This Row],[Intake Batch Combo]],Sheet2!A:B,2,FALSE)="","",VLOOKUP(Table1[[#This Row],[Intake Batch Combo]],Sheet2!A:B,2,FALSE))</f>
        <v>One Source Diagnostics Buy 116</v>
      </c>
      <c r="P858" s="115" t="e">
        <v>#N/A</v>
      </c>
      <c r="Q858" s="115" t="e">
        <v>#N/A</v>
      </c>
      <c r="R858" s="28"/>
      <c r="S858" s="28"/>
      <c r="T858" s="28"/>
      <c r="U858" s="28"/>
      <c r="V858" s="25"/>
    </row>
    <row r="859" spans="1:22">
      <c r="A859" s="4" t="s">
        <v>1316</v>
      </c>
      <c r="B859" s="15">
        <v>116</v>
      </c>
      <c r="C859" s="64" t="s">
        <v>1303</v>
      </c>
      <c r="D859" s="30">
        <v>44879</v>
      </c>
      <c r="E859" s="59" t="s">
        <v>1</v>
      </c>
      <c r="F859" s="14">
        <v>1695</v>
      </c>
      <c r="G859" s="14">
        <v>404.59153261197389</v>
      </c>
      <c r="H859" s="47">
        <v>45638</v>
      </c>
      <c r="I859" s="118">
        <v>489.85727261391645</v>
      </c>
      <c r="J859" s="15">
        <f>IF(M859="",IF(AND(H859&lt;&gt; "",D859&lt;&gt;""),IF(H859&gt;=D859,H859-D859,0),""),"")</f>
        <v>759</v>
      </c>
      <c r="K859" s="20">
        <f>IF(M859="",IF(I859&lt;&gt;"",I859-G859,""),"")</f>
        <v>85.265740001942561</v>
      </c>
      <c r="L859" s="25">
        <f>IF(M859="",IF(K859&lt;&gt;"",IF(G859=0,IF(I859=0,0,9.99),K859/G859),""),"")</f>
        <v>0.21074524088895655</v>
      </c>
      <c r="M859" s="112"/>
      <c r="N859" s="58" t="str">
        <f>TRIM(CONCATENATE(Table1[[#This Row],[Intake]]," ",Table1[[#This Row],[Batch Number]]))</f>
        <v>S-1/OS 116</v>
      </c>
      <c r="O859" s="112" t="str">
        <f>IF(VLOOKUP(Table1[[#This Row],[Intake Batch Combo]],Sheet2!A:B,2,FALSE)="","",VLOOKUP(Table1[[#This Row],[Intake Batch Combo]],Sheet2!A:B,2,FALSE))</f>
        <v>One Source Diagnostics Buy 116</v>
      </c>
      <c r="P859" s="115" t="e">
        <v>#N/A</v>
      </c>
      <c r="Q859" s="115" t="e">
        <v>#N/A</v>
      </c>
      <c r="R859" s="28"/>
      <c r="S859" s="28"/>
      <c r="T859" s="28"/>
      <c r="U859" s="28"/>
      <c r="V859" s="25"/>
    </row>
    <row r="860" spans="1:22">
      <c r="A860" s="4" t="s">
        <v>1314</v>
      </c>
      <c r="B860" s="43">
        <v>71</v>
      </c>
      <c r="C860" s="64">
        <v>16758</v>
      </c>
      <c r="D860" s="47">
        <v>44670</v>
      </c>
      <c r="E860" s="59" t="s">
        <v>1</v>
      </c>
      <c r="F860" s="41">
        <v>1695</v>
      </c>
      <c r="G860" s="41">
        <v>406.54563467206344</v>
      </c>
      <c r="H860" s="47">
        <v>45638</v>
      </c>
      <c r="I860" s="118">
        <v>520.45813067175504</v>
      </c>
      <c r="J860" s="43">
        <f>IF(M860="",IF(AND(H860&lt;&gt; "",D860&lt;&gt;""),IF(H860&gt;=D860,H860-D860,0),""),"")</f>
        <v>968</v>
      </c>
      <c r="K860" s="42">
        <f>IF(M860="",IF(I860&lt;&gt;"",I860-G860,""),"")</f>
        <v>113.9124959996916</v>
      </c>
      <c r="L860" s="44">
        <f>IF(M860="",IF(K860&lt;&gt;"",IF(G860=0,IF(I860=0,0,9.99),K860/G860),""),"")</f>
        <v>0.28019608694501946</v>
      </c>
      <c r="M860" s="45"/>
      <c r="N860" s="46" t="str">
        <f>TRIM(CONCATENATE(Table1[[#This Row],[Intake]]," ",Table1[[#This Row],[Batch Number]]))</f>
        <v>S-1/EB 71</v>
      </c>
      <c r="O860" s="45" t="str">
        <f>IF(VLOOKUP(Table1[[#This Row],[Intake Batch Combo]],Sheet2!A:B,2,FALSE)="","",VLOOKUP(Table1[[#This Row],[Intake Batch Combo]],Sheet2!A:B,2,FALSE))</f>
        <v>Expert MRI Buy 71</v>
      </c>
      <c r="P860" s="116" t="e">
        <v>#N/A</v>
      </c>
      <c r="Q860" s="116" t="e">
        <v>#N/A</v>
      </c>
      <c r="R860" s="28"/>
      <c r="S860" s="28"/>
      <c r="T860" s="28"/>
      <c r="U860" s="28"/>
      <c r="V860" s="25"/>
    </row>
    <row r="861" spans="1:22">
      <c r="A861" s="4" t="s">
        <v>1314</v>
      </c>
      <c r="B861" s="43">
        <v>71</v>
      </c>
      <c r="C861" s="64">
        <v>57982</v>
      </c>
      <c r="D861" s="47">
        <v>44670</v>
      </c>
      <c r="E861" s="59" t="s">
        <v>1</v>
      </c>
      <c r="F861" s="41">
        <v>1695</v>
      </c>
      <c r="G861" s="41">
        <v>406.54563467206344</v>
      </c>
      <c r="H861" s="47">
        <v>45638</v>
      </c>
      <c r="I861" s="120">
        <v>520.45813067175504</v>
      </c>
      <c r="J861" s="43">
        <f>IF(M861="",IF(AND(H861&lt;&gt; "",D861&lt;&gt;""),IF(H861&gt;=D861,H861-D861,0),""),"")</f>
        <v>968</v>
      </c>
      <c r="K861" s="42">
        <f>IF(M861="",IF(I861&lt;&gt;"",I861-G861,""),"")</f>
        <v>113.9124959996916</v>
      </c>
      <c r="L861" s="44">
        <f>IF(M861="",IF(K861&lt;&gt;"",IF(G861=0,IF(I861=0,0,9.99),K861/G861),""),"")</f>
        <v>0.28019608694501946</v>
      </c>
      <c r="M861" s="45"/>
      <c r="N861" s="46" t="str">
        <f>TRIM(CONCATENATE(Table1[[#This Row],[Intake]]," ",Table1[[#This Row],[Batch Number]]))</f>
        <v>S-1/EB 71</v>
      </c>
      <c r="O861" s="45" t="str">
        <f>IF(VLOOKUP(Table1[[#This Row],[Intake Batch Combo]],Sheet2!A:B,2,FALSE)="","",VLOOKUP(Table1[[#This Row],[Intake Batch Combo]],Sheet2!A:B,2,FALSE))</f>
        <v>Expert MRI Buy 71</v>
      </c>
      <c r="P861" s="116" t="e">
        <v>#N/A</v>
      </c>
      <c r="Q861" s="116" t="e">
        <v>#N/A</v>
      </c>
      <c r="R861" s="28"/>
      <c r="S861" s="28"/>
      <c r="T861" s="28"/>
      <c r="U861" s="28"/>
      <c r="V861" s="25"/>
    </row>
    <row r="862" spans="1:22">
      <c r="A862" s="4" t="s">
        <v>1314</v>
      </c>
      <c r="B862" s="43">
        <v>71</v>
      </c>
      <c r="C862" s="64">
        <v>57982</v>
      </c>
      <c r="D862" s="47">
        <v>44670</v>
      </c>
      <c r="E862" s="59" t="s">
        <v>1</v>
      </c>
      <c r="F862" s="41">
        <v>1695</v>
      </c>
      <c r="G862" s="41">
        <v>406.54563467206344</v>
      </c>
      <c r="H862" s="47">
        <v>45638</v>
      </c>
      <c r="I862" s="118">
        <v>520.45813067175504</v>
      </c>
      <c r="J862" s="43">
        <f>IF(M862="",IF(AND(H862&lt;&gt; "",D862&lt;&gt;""),IF(H862&gt;=D862,H862-D862,0),""),"")</f>
        <v>968</v>
      </c>
      <c r="K862" s="42">
        <f>IF(M862="",IF(I862&lt;&gt;"",I862-G862,""),"")</f>
        <v>113.9124959996916</v>
      </c>
      <c r="L862" s="44">
        <f>IF(M862="",IF(K862&lt;&gt;"",IF(G862=0,IF(I862=0,0,9.99),K862/G862),""),"")</f>
        <v>0.28019608694501946</v>
      </c>
      <c r="M862" s="45"/>
      <c r="N862" s="46" t="str">
        <f>TRIM(CONCATENATE(Table1[[#This Row],[Intake]]," ",Table1[[#This Row],[Batch Number]]))</f>
        <v>S-1/EB 71</v>
      </c>
      <c r="O862" s="45" t="str">
        <f>IF(VLOOKUP(Table1[[#This Row],[Intake Batch Combo]],Sheet2!A:B,2,FALSE)="","",VLOOKUP(Table1[[#This Row],[Intake Batch Combo]],Sheet2!A:B,2,FALSE))</f>
        <v>Expert MRI Buy 71</v>
      </c>
      <c r="P862" s="116" t="e">
        <v>#N/A</v>
      </c>
      <c r="Q862" s="116" t="e">
        <v>#N/A</v>
      </c>
      <c r="R862" s="28"/>
      <c r="S862" s="28"/>
      <c r="T862" s="28"/>
      <c r="U862" s="28"/>
      <c r="V862" s="25"/>
    </row>
    <row r="863" spans="1:22">
      <c r="A863" s="4" t="s">
        <v>1314</v>
      </c>
      <c r="B863" s="43">
        <v>71</v>
      </c>
      <c r="C863" s="64">
        <v>57982</v>
      </c>
      <c r="D863" s="47">
        <v>44670</v>
      </c>
      <c r="E863" s="59" t="s">
        <v>1</v>
      </c>
      <c r="F863" s="41">
        <v>1695</v>
      </c>
      <c r="G863" s="41">
        <v>406.54563467206344</v>
      </c>
      <c r="H863" s="47">
        <v>45638</v>
      </c>
      <c r="I863" s="118">
        <v>520.45813067175504</v>
      </c>
      <c r="J863" s="43">
        <f>IF(M863="",IF(AND(H863&lt;&gt; "",D863&lt;&gt;""),IF(H863&gt;=D863,H863-D863,0),""),"")</f>
        <v>968</v>
      </c>
      <c r="K863" s="42">
        <f>IF(M863="",IF(I863&lt;&gt;"",I863-G863,""),"")</f>
        <v>113.9124959996916</v>
      </c>
      <c r="L863" s="44">
        <f>IF(M863="",IF(K863&lt;&gt;"",IF(G863=0,IF(I863=0,0,9.99),K863/G863),""),"")</f>
        <v>0.28019608694501946</v>
      </c>
      <c r="M863" s="45"/>
      <c r="N863" s="46" t="str">
        <f>TRIM(CONCATENATE(Table1[[#This Row],[Intake]]," ",Table1[[#This Row],[Batch Number]]))</f>
        <v>S-1/EB 71</v>
      </c>
      <c r="O863" s="45" t="str">
        <f>IF(VLOOKUP(Table1[[#This Row],[Intake Batch Combo]],Sheet2!A:B,2,FALSE)="","",VLOOKUP(Table1[[#This Row],[Intake Batch Combo]],Sheet2!A:B,2,FALSE))</f>
        <v>Expert MRI Buy 71</v>
      </c>
      <c r="P863" s="116" t="e">
        <v>#N/A</v>
      </c>
      <c r="Q863" s="116" t="e">
        <v>#N/A</v>
      </c>
      <c r="R863" s="28"/>
      <c r="S863" s="28"/>
      <c r="T863" s="28"/>
      <c r="U863" s="28"/>
      <c r="V863" s="25"/>
    </row>
    <row r="864" spans="1:22">
      <c r="A864" s="4" t="s">
        <v>1314</v>
      </c>
      <c r="B864" s="43">
        <v>71</v>
      </c>
      <c r="C864" s="64">
        <v>60445</v>
      </c>
      <c r="D864" s="47">
        <v>44670</v>
      </c>
      <c r="E864" s="59" t="s">
        <v>1</v>
      </c>
      <c r="F864" s="41">
        <v>1695</v>
      </c>
      <c r="G864" s="41">
        <v>406.54563467206344</v>
      </c>
      <c r="H864" s="47">
        <v>45638</v>
      </c>
      <c r="I864" s="118">
        <v>520.45813067175504</v>
      </c>
      <c r="J864" s="43">
        <f>IF(M864="",IF(AND(H864&lt;&gt; "",D864&lt;&gt;""),IF(H864&gt;=D864,H864-D864,0),""),"")</f>
        <v>968</v>
      </c>
      <c r="K864" s="42">
        <f>IF(M864="",IF(I864&lt;&gt;"",I864-G864,""),"")</f>
        <v>113.9124959996916</v>
      </c>
      <c r="L864" s="44">
        <f>IF(M864="",IF(K864&lt;&gt;"",IF(G864=0,IF(I864=0,0,9.99),K864/G864),""),"")</f>
        <v>0.28019608694501946</v>
      </c>
      <c r="M864" s="45"/>
      <c r="N864" s="46" t="str">
        <f>TRIM(CONCATENATE(Table1[[#This Row],[Intake]]," ",Table1[[#This Row],[Batch Number]]))</f>
        <v>S-1/EB 71</v>
      </c>
      <c r="O864" s="45" t="str">
        <f>IF(VLOOKUP(Table1[[#This Row],[Intake Batch Combo]],Sheet2!A:B,2,FALSE)="","",VLOOKUP(Table1[[#This Row],[Intake Batch Combo]],Sheet2!A:B,2,FALSE))</f>
        <v>Expert MRI Buy 71</v>
      </c>
      <c r="P864" s="116" t="e">
        <v>#N/A</v>
      </c>
      <c r="Q864" s="116" t="e">
        <v>#N/A</v>
      </c>
      <c r="R864" s="28"/>
      <c r="S864" s="28"/>
      <c r="T864" s="28"/>
      <c r="U864" s="28"/>
      <c r="V864" s="25"/>
    </row>
    <row r="865" spans="1:22">
      <c r="A865" s="4" t="s">
        <v>1314</v>
      </c>
      <c r="B865" s="43">
        <v>71</v>
      </c>
      <c r="C865" s="64">
        <v>69728</v>
      </c>
      <c r="D865" s="47">
        <v>44670</v>
      </c>
      <c r="E865" s="59" t="s">
        <v>1</v>
      </c>
      <c r="F865" s="41">
        <v>1695</v>
      </c>
      <c r="G865" s="41">
        <v>406.54563467206344</v>
      </c>
      <c r="H865" s="47">
        <v>45638</v>
      </c>
      <c r="I865" s="118">
        <v>520.45813067175504</v>
      </c>
      <c r="J865" s="43">
        <f>IF(M865="",IF(AND(H865&lt;&gt; "",D865&lt;&gt;""),IF(H865&gt;=D865,H865-D865,0),""),"")</f>
        <v>968</v>
      </c>
      <c r="K865" s="42">
        <f>IF(M865="",IF(I865&lt;&gt;"",I865-G865,""),"")</f>
        <v>113.9124959996916</v>
      </c>
      <c r="L865" s="44">
        <f>IF(M865="",IF(K865&lt;&gt;"",IF(G865=0,IF(I865=0,0,9.99),K865/G865),""),"")</f>
        <v>0.28019608694501946</v>
      </c>
      <c r="M865" s="45"/>
      <c r="N865" s="46" t="str">
        <f>TRIM(CONCATENATE(Table1[[#This Row],[Intake]]," ",Table1[[#This Row],[Batch Number]]))</f>
        <v>S-1/EB 71</v>
      </c>
      <c r="O865" s="45" t="str">
        <f>IF(VLOOKUP(Table1[[#This Row],[Intake Batch Combo]],Sheet2!A:B,2,FALSE)="","",VLOOKUP(Table1[[#This Row],[Intake Batch Combo]],Sheet2!A:B,2,FALSE))</f>
        <v>Expert MRI Buy 71</v>
      </c>
      <c r="P865" s="116" t="e">
        <v>#N/A</v>
      </c>
      <c r="Q865" s="116" t="e">
        <v>#N/A</v>
      </c>
      <c r="R865" s="28"/>
      <c r="S865" s="28"/>
      <c r="T865" s="28"/>
      <c r="U865" s="28"/>
      <c r="V865" s="25"/>
    </row>
    <row r="866" spans="1:22">
      <c r="A866" s="4" t="s">
        <v>1314</v>
      </c>
      <c r="B866" s="43">
        <v>71</v>
      </c>
      <c r="C866" s="64">
        <v>69728</v>
      </c>
      <c r="D866" s="47">
        <v>44670</v>
      </c>
      <c r="E866" s="59" t="s">
        <v>1</v>
      </c>
      <c r="F866" s="41">
        <v>1695</v>
      </c>
      <c r="G866" s="41">
        <v>406.54563467206344</v>
      </c>
      <c r="H866" s="47">
        <v>45638</v>
      </c>
      <c r="I866" s="118">
        <v>520.45813067175504</v>
      </c>
      <c r="J866" s="43">
        <f>IF(M866="",IF(AND(H866&lt;&gt; "",D866&lt;&gt;""),IF(H866&gt;=D866,H866-D866,0),""),"")</f>
        <v>968</v>
      </c>
      <c r="K866" s="42">
        <f>IF(M866="",IF(I866&lt;&gt;"",I866-G866,""),"")</f>
        <v>113.9124959996916</v>
      </c>
      <c r="L866" s="44">
        <f>IF(M866="",IF(K866&lt;&gt;"",IF(G866=0,IF(I866=0,0,9.99),K866/G866),""),"")</f>
        <v>0.28019608694501946</v>
      </c>
      <c r="M866" s="45"/>
      <c r="N866" s="46" t="str">
        <f>TRIM(CONCATENATE(Table1[[#This Row],[Intake]]," ",Table1[[#This Row],[Batch Number]]))</f>
        <v>S-1/EB 71</v>
      </c>
      <c r="O866" s="45" t="str">
        <f>IF(VLOOKUP(Table1[[#This Row],[Intake Batch Combo]],Sheet2!A:B,2,FALSE)="","",VLOOKUP(Table1[[#This Row],[Intake Batch Combo]],Sheet2!A:B,2,FALSE))</f>
        <v>Expert MRI Buy 71</v>
      </c>
      <c r="P866" s="116" t="e">
        <v>#N/A</v>
      </c>
      <c r="Q866" s="116" t="e">
        <v>#N/A</v>
      </c>
      <c r="R866" s="28"/>
      <c r="S866" s="28"/>
      <c r="T866" s="28"/>
      <c r="U866" s="28"/>
      <c r="V866" s="25"/>
    </row>
    <row r="867" spans="1:22">
      <c r="A867" s="4" t="s">
        <v>1314</v>
      </c>
      <c r="B867" s="43">
        <v>71</v>
      </c>
      <c r="C867" s="64">
        <v>93031</v>
      </c>
      <c r="D867" s="47">
        <v>44670</v>
      </c>
      <c r="E867" s="59" t="s">
        <v>1</v>
      </c>
      <c r="F867" s="41">
        <v>1695</v>
      </c>
      <c r="G867" s="41">
        <v>406.54563467206344</v>
      </c>
      <c r="H867" s="47">
        <v>45638</v>
      </c>
      <c r="I867" s="118">
        <v>520.45813067175504</v>
      </c>
      <c r="J867" s="43">
        <f>IF(M867="",IF(AND(H867&lt;&gt; "",D867&lt;&gt;""),IF(H867&gt;=D867,H867-D867,0),""),"")</f>
        <v>968</v>
      </c>
      <c r="K867" s="42">
        <f>IF(M867="",IF(I867&lt;&gt;"",I867-G867,""),"")</f>
        <v>113.9124959996916</v>
      </c>
      <c r="L867" s="44">
        <f>IF(M867="",IF(K867&lt;&gt;"",IF(G867=0,IF(I867=0,0,9.99),K867/G867),""),"")</f>
        <v>0.28019608694501946</v>
      </c>
      <c r="M867" s="45"/>
      <c r="N867" s="46" t="str">
        <f>TRIM(CONCATENATE(Table1[[#This Row],[Intake]]," ",Table1[[#This Row],[Batch Number]]))</f>
        <v>S-1/EB 71</v>
      </c>
      <c r="O867" s="45" t="str">
        <f>IF(VLOOKUP(Table1[[#This Row],[Intake Batch Combo]],Sheet2!A:B,2,FALSE)="","",VLOOKUP(Table1[[#This Row],[Intake Batch Combo]],Sheet2!A:B,2,FALSE))</f>
        <v>Expert MRI Buy 71</v>
      </c>
      <c r="P867" s="116" t="e">
        <v>#N/A</v>
      </c>
      <c r="Q867" s="116" t="e">
        <v>#N/A</v>
      </c>
      <c r="R867" s="28"/>
      <c r="S867" s="28"/>
      <c r="T867" s="28"/>
      <c r="U867" s="28"/>
      <c r="V867" s="25"/>
    </row>
    <row r="868" spans="1:22">
      <c r="A868" s="4" t="s">
        <v>1314</v>
      </c>
      <c r="B868" s="43">
        <v>71</v>
      </c>
      <c r="C868" s="64" t="s">
        <v>560</v>
      </c>
      <c r="D868" s="47">
        <v>44670</v>
      </c>
      <c r="E868" s="59" t="s">
        <v>1</v>
      </c>
      <c r="F868" s="41">
        <v>1695</v>
      </c>
      <c r="G868" s="41">
        <v>406.54563467206344</v>
      </c>
      <c r="H868" s="47">
        <v>45638</v>
      </c>
      <c r="I868" s="118">
        <v>520.45813067175504</v>
      </c>
      <c r="J868" s="43">
        <f>IF(M868="",IF(AND(H868&lt;&gt; "",D868&lt;&gt;""),IF(H868&gt;=D868,H868-D868,0),""),"")</f>
        <v>968</v>
      </c>
      <c r="K868" s="42">
        <f>IF(M868="",IF(I868&lt;&gt;"",I868-G868,""),"")</f>
        <v>113.9124959996916</v>
      </c>
      <c r="L868" s="44">
        <f>IF(M868="",IF(K868&lt;&gt;"",IF(G868=0,IF(I868=0,0,9.99),K868/G868),""),"")</f>
        <v>0.28019608694501946</v>
      </c>
      <c r="M868" s="45"/>
      <c r="N868" s="46" t="str">
        <f>TRIM(CONCATENATE(Table1[[#This Row],[Intake]]," ",Table1[[#This Row],[Batch Number]]))</f>
        <v>S-1/EB 71</v>
      </c>
      <c r="O868" s="45" t="str">
        <f>IF(VLOOKUP(Table1[[#This Row],[Intake Batch Combo]],Sheet2!A:B,2,FALSE)="","",VLOOKUP(Table1[[#This Row],[Intake Batch Combo]],Sheet2!A:B,2,FALSE))</f>
        <v>Expert MRI Buy 71</v>
      </c>
      <c r="P868" s="116" t="e">
        <v>#N/A</v>
      </c>
      <c r="Q868" s="116" t="e">
        <v>#N/A</v>
      </c>
      <c r="R868" s="28"/>
      <c r="S868" s="28"/>
      <c r="T868" s="28"/>
      <c r="U868" s="28"/>
      <c r="V868" s="25"/>
    </row>
    <row r="869" spans="1:22">
      <c r="A869" s="4" t="s">
        <v>1314</v>
      </c>
      <c r="B869" s="43">
        <v>71</v>
      </c>
      <c r="C869" s="64" t="s">
        <v>561</v>
      </c>
      <c r="D869" s="47">
        <v>44670</v>
      </c>
      <c r="E869" s="59" t="s">
        <v>1</v>
      </c>
      <c r="F869" s="41">
        <v>1695</v>
      </c>
      <c r="G869" s="41">
        <v>406.54563467206344</v>
      </c>
      <c r="H869" s="47">
        <v>45638</v>
      </c>
      <c r="I869" s="118">
        <v>520.45813067175504</v>
      </c>
      <c r="J869" s="43">
        <f>IF(M869="",IF(AND(H869&lt;&gt; "",D869&lt;&gt;""),IF(H869&gt;=D869,H869-D869,0),""),"")</f>
        <v>968</v>
      </c>
      <c r="K869" s="42">
        <f>IF(M869="",IF(I869&lt;&gt;"",I869-G869,""),"")</f>
        <v>113.9124959996916</v>
      </c>
      <c r="L869" s="44">
        <f>IF(M869="",IF(K869&lt;&gt;"",IF(G869=0,IF(I869=0,0,9.99),K869/G869),""),"")</f>
        <v>0.28019608694501946</v>
      </c>
      <c r="M869" s="45"/>
      <c r="N869" s="46" t="str">
        <f>TRIM(CONCATENATE(Table1[[#This Row],[Intake]]," ",Table1[[#This Row],[Batch Number]]))</f>
        <v>S-1/EB 71</v>
      </c>
      <c r="O869" s="45" t="str">
        <f>IF(VLOOKUP(Table1[[#This Row],[Intake Batch Combo]],Sheet2!A:B,2,FALSE)="","",VLOOKUP(Table1[[#This Row],[Intake Batch Combo]],Sheet2!A:B,2,FALSE))</f>
        <v>Expert MRI Buy 71</v>
      </c>
      <c r="P869" s="116" t="e">
        <v>#N/A</v>
      </c>
      <c r="Q869" s="116" t="e">
        <v>#N/A</v>
      </c>
      <c r="R869" s="28"/>
      <c r="S869" s="28"/>
      <c r="T869" s="28"/>
      <c r="U869" s="28"/>
      <c r="V869" s="25"/>
    </row>
    <row r="870" spans="1:22">
      <c r="A870" s="4" t="s">
        <v>1314</v>
      </c>
      <c r="B870" s="43">
        <v>71</v>
      </c>
      <c r="C870" s="64" t="s">
        <v>563</v>
      </c>
      <c r="D870" s="47">
        <v>44670</v>
      </c>
      <c r="E870" s="59" t="s">
        <v>1</v>
      </c>
      <c r="F870" s="41">
        <v>1695</v>
      </c>
      <c r="G870" s="41">
        <v>406.54563467206344</v>
      </c>
      <c r="H870" s="47">
        <v>45638</v>
      </c>
      <c r="I870" s="120">
        <v>520.45813067175504</v>
      </c>
      <c r="J870" s="43">
        <f>IF(M870="",IF(AND(H870&lt;&gt; "",D870&lt;&gt;""),IF(H870&gt;=D870,H870-D870,0),""),"")</f>
        <v>968</v>
      </c>
      <c r="K870" s="42">
        <f>IF(M870="",IF(I870&lt;&gt;"",I870-G870,""),"")</f>
        <v>113.9124959996916</v>
      </c>
      <c r="L870" s="44">
        <f>IF(M870="",IF(K870&lt;&gt;"",IF(G870=0,IF(I870=0,0,9.99),K870/G870),""),"")</f>
        <v>0.28019608694501946</v>
      </c>
      <c r="M870" s="45"/>
      <c r="N870" s="46" t="str">
        <f>TRIM(CONCATENATE(Table1[[#This Row],[Intake]]," ",Table1[[#This Row],[Batch Number]]))</f>
        <v>S-1/EB 71</v>
      </c>
      <c r="O870" s="45" t="str">
        <f>IF(VLOOKUP(Table1[[#This Row],[Intake Batch Combo]],Sheet2!A:B,2,FALSE)="","",VLOOKUP(Table1[[#This Row],[Intake Batch Combo]],Sheet2!A:B,2,FALSE))</f>
        <v>Expert MRI Buy 71</v>
      </c>
      <c r="P870" s="116" t="e">
        <v>#N/A</v>
      </c>
      <c r="Q870" s="116" t="e">
        <v>#N/A</v>
      </c>
      <c r="R870" s="28"/>
      <c r="S870" s="28"/>
      <c r="T870" s="28"/>
      <c r="U870" s="28"/>
      <c r="V870" s="25"/>
    </row>
    <row r="871" spans="1:22">
      <c r="A871" s="4" t="s">
        <v>1314</v>
      </c>
      <c r="B871" s="43">
        <v>71</v>
      </c>
      <c r="C871" s="64" t="s">
        <v>566</v>
      </c>
      <c r="D871" s="47">
        <v>44670</v>
      </c>
      <c r="E871" s="59" t="s">
        <v>1</v>
      </c>
      <c r="F871" s="41">
        <v>1695</v>
      </c>
      <c r="G871" s="41">
        <v>406.54563467206344</v>
      </c>
      <c r="H871" s="47">
        <v>45638</v>
      </c>
      <c r="I871" s="118">
        <v>520.45813067175504</v>
      </c>
      <c r="J871" s="43">
        <f>IF(M871="",IF(AND(H871&lt;&gt; "",D871&lt;&gt;""),IF(H871&gt;=D871,H871-D871,0),""),"")</f>
        <v>968</v>
      </c>
      <c r="K871" s="42">
        <f>IF(M871="",IF(I871&lt;&gt;"",I871-G871,""),"")</f>
        <v>113.9124959996916</v>
      </c>
      <c r="L871" s="44">
        <f>IF(M871="",IF(K871&lt;&gt;"",IF(G871=0,IF(I871=0,0,9.99),K871/G871),""),"")</f>
        <v>0.28019608694501946</v>
      </c>
      <c r="M871" s="45"/>
      <c r="N871" s="46" t="str">
        <f>TRIM(CONCATENATE(Table1[[#This Row],[Intake]]," ",Table1[[#This Row],[Batch Number]]))</f>
        <v>S-1/EB 71</v>
      </c>
      <c r="O871" s="45" t="str">
        <f>IF(VLOOKUP(Table1[[#This Row],[Intake Batch Combo]],Sheet2!A:B,2,FALSE)="","",VLOOKUP(Table1[[#This Row],[Intake Batch Combo]],Sheet2!A:B,2,FALSE))</f>
        <v>Expert MRI Buy 71</v>
      </c>
      <c r="P871" s="116" t="e">
        <v>#N/A</v>
      </c>
      <c r="Q871" s="116" t="e">
        <v>#N/A</v>
      </c>
      <c r="R871" s="28"/>
      <c r="S871" s="28"/>
      <c r="T871" s="28"/>
      <c r="U871" s="28"/>
      <c r="V871" s="25"/>
    </row>
    <row r="872" spans="1:22">
      <c r="A872" s="4" t="s">
        <v>1314</v>
      </c>
      <c r="B872" s="43">
        <v>71</v>
      </c>
      <c r="C872" s="64" t="s">
        <v>566</v>
      </c>
      <c r="D872" s="47">
        <v>44670</v>
      </c>
      <c r="E872" s="59" t="s">
        <v>1</v>
      </c>
      <c r="F872" s="41">
        <v>1695</v>
      </c>
      <c r="G872" s="41">
        <v>406.54563467206344</v>
      </c>
      <c r="H872" s="47">
        <v>45638</v>
      </c>
      <c r="I872" s="118">
        <v>520.45813067175504</v>
      </c>
      <c r="J872" s="43">
        <f>IF(M872="",IF(AND(H872&lt;&gt; "",D872&lt;&gt;""),IF(H872&gt;=D872,H872-D872,0),""),"")</f>
        <v>968</v>
      </c>
      <c r="K872" s="42">
        <f>IF(M872="",IF(I872&lt;&gt;"",I872-G872,""),"")</f>
        <v>113.9124959996916</v>
      </c>
      <c r="L872" s="44">
        <f>IF(M872="",IF(K872&lt;&gt;"",IF(G872=0,IF(I872=0,0,9.99),K872/G872),""),"")</f>
        <v>0.28019608694501946</v>
      </c>
      <c r="M872" s="45"/>
      <c r="N872" s="46" t="str">
        <f>TRIM(CONCATENATE(Table1[[#This Row],[Intake]]," ",Table1[[#This Row],[Batch Number]]))</f>
        <v>S-1/EB 71</v>
      </c>
      <c r="O872" s="45" t="str">
        <f>IF(VLOOKUP(Table1[[#This Row],[Intake Batch Combo]],Sheet2!A:B,2,FALSE)="","",VLOOKUP(Table1[[#This Row],[Intake Batch Combo]],Sheet2!A:B,2,FALSE))</f>
        <v>Expert MRI Buy 71</v>
      </c>
      <c r="P872" s="116" t="e">
        <v>#N/A</v>
      </c>
      <c r="Q872" s="116" t="e">
        <v>#N/A</v>
      </c>
      <c r="R872" s="28"/>
      <c r="S872" s="28"/>
      <c r="T872" s="28"/>
      <c r="U872" s="28"/>
      <c r="V872" s="25"/>
    </row>
    <row r="873" spans="1:22">
      <c r="A873" s="4" t="s">
        <v>1314</v>
      </c>
      <c r="B873" s="43">
        <v>71</v>
      </c>
      <c r="C873" s="64" t="s">
        <v>566</v>
      </c>
      <c r="D873" s="47">
        <v>44670</v>
      </c>
      <c r="E873" s="59" t="s">
        <v>1</v>
      </c>
      <c r="F873" s="41">
        <v>1695</v>
      </c>
      <c r="G873" s="41">
        <v>406.54563467206344</v>
      </c>
      <c r="H873" s="47">
        <v>45638</v>
      </c>
      <c r="I873" s="118">
        <v>520.45813067175504</v>
      </c>
      <c r="J873" s="43">
        <f>IF(M873="",IF(AND(H873&lt;&gt; "",D873&lt;&gt;""),IF(H873&gt;=D873,H873-D873,0),""),"")</f>
        <v>968</v>
      </c>
      <c r="K873" s="42">
        <f>IF(M873="",IF(I873&lt;&gt;"",I873-G873,""),"")</f>
        <v>113.9124959996916</v>
      </c>
      <c r="L873" s="44">
        <f>IF(M873="",IF(K873&lt;&gt;"",IF(G873=0,IF(I873=0,0,9.99),K873/G873),""),"")</f>
        <v>0.28019608694501946</v>
      </c>
      <c r="M873" s="45"/>
      <c r="N873" s="46" t="str">
        <f>TRIM(CONCATENATE(Table1[[#This Row],[Intake]]," ",Table1[[#This Row],[Batch Number]]))</f>
        <v>S-1/EB 71</v>
      </c>
      <c r="O873" s="45" t="str">
        <f>IF(VLOOKUP(Table1[[#This Row],[Intake Batch Combo]],Sheet2!A:B,2,FALSE)="","",VLOOKUP(Table1[[#This Row],[Intake Batch Combo]],Sheet2!A:B,2,FALSE))</f>
        <v>Expert MRI Buy 71</v>
      </c>
      <c r="P873" s="116" t="e">
        <v>#N/A</v>
      </c>
      <c r="Q873" s="116" t="e">
        <v>#N/A</v>
      </c>
      <c r="R873" s="28"/>
      <c r="S873" s="28"/>
      <c r="T873" s="28"/>
      <c r="U873" s="28"/>
      <c r="V873" s="25"/>
    </row>
    <row r="874" spans="1:22">
      <c r="A874" s="4" t="s">
        <v>1314</v>
      </c>
      <c r="B874" s="43">
        <v>71</v>
      </c>
      <c r="C874" s="64" t="s">
        <v>567</v>
      </c>
      <c r="D874" s="47">
        <v>44670</v>
      </c>
      <c r="E874" s="59" t="s">
        <v>1</v>
      </c>
      <c r="F874" s="41">
        <v>1695</v>
      </c>
      <c r="G874" s="41">
        <v>406.54563467206344</v>
      </c>
      <c r="H874" s="47">
        <v>45638</v>
      </c>
      <c r="I874" s="118">
        <v>520.45813067175504</v>
      </c>
      <c r="J874" s="43">
        <f>IF(M874="",IF(AND(H874&lt;&gt; "",D874&lt;&gt;""),IF(H874&gt;=D874,H874-D874,0),""),"")</f>
        <v>968</v>
      </c>
      <c r="K874" s="42">
        <f>IF(M874="",IF(I874&lt;&gt;"",I874-G874,""),"")</f>
        <v>113.9124959996916</v>
      </c>
      <c r="L874" s="44">
        <f>IF(M874="",IF(K874&lt;&gt;"",IF(G874=0,IF(I874=0,0,9.99),K874/G874),""),"")</f>
        <v>0.28019608694501946</v>
      </c>
      <c r="M874" s="45"/>
      <c r="N874" s="46" t="str">
        <f>TRIM(CONCATENATE(Table1[[#This Row],[Intake]]," ",Table1[[#This Row],[Batch Number]]))</f>
        <v>S-1/EB 71</v>
      </c>
      <c r="O874" s="45" t="str">
        <f>IF(VLOOKUP(Table1[[#This Row],[Intake Batch Combo]],Sheet2!A:B,2,FALSE)="","",VLOOKUP(Table1[[#This Row],[Intake Batch Combo]],Sheet2!A:B,2,FALSE))</f>
        <v>Expert MRI Buy 71</v>
      </c>
      <c r="P874" s="116" t="e">
        <v>#N/A</v>
      </c>
      <c r="Q874" s="116" t="e">
        <v>#N/A</v>
      </c>
      <c r="R874" s="28"/>
      <c r="S874" s="28"/>
      <c r="T874" s="28"/>
      <c r="U874" s="28"/>
      <c r="V874" s="25"/>
    </row>
    <row r="875" spans="1:22">
      <c r="A875" s="4" t="s">
        <v>1314</v>
      </c>
      <c r="B875" s="43">
        <v>71</v>
      </c>
      <c r="C875" s="64" t="s">
        <v>568</v>
      </c>
      <c r="D875" s="47">
        <v>44670</v>
      </c>
      <c r="E875" s="59" t="s">
        <v>1</v>
      </c>
      <c r="F875" s="41">
        <v>1695</v>
      </c>
      <c r="G875" s="41">
        <v>406.54563467206344</v>
      </c>
      <c r="H875" s="47">
        <v>45638</v>
      </c>
      <c r="I875" s="118">
        <v>520.45813067175504</v>
      </c>
      <c r="J875" s="43">
        <f>IF(M875="",IF(AND(H875&lt;&gt; "",D875&lt;&gt;""),IF(H875&gt;=D875,H875-D875,0),""),"")</f>
        <v>968</v>
      </c>
      <c r="K875" s="42">
        <f>IF(M875="",IF(I875&lt;&gt;"",I875-G875,""),"")</f>
        <v>113.9124959996916</v>
      </c>
      <c r="L875" s="44">
        <f>IF(M875="",IF(K875&lt;&gt;"",IF(G875=0,IF(I875=0,0,9.99),K875/G875),""),"")</f>
        <v>0.28019608694501946</v>
      </c>
      <c r="M875" s="45"/>
      <c r="N875" s="46" t="str">
        <f>TRIM(CONCATENATE(Table1[[#This Row],[Intake]]," ",Table1[[#This Row],[Batch Number]]))</f>
        <v>S-1/EB 71</v>
      </c>
      <c r="O875" s="45" t="str">
        <f>IF(VLOOKUP(Table1[[#This Row],[Intake Batch Combo]],Sheet2!A:B,2,FALSE)="","",VLOOKUP(Table1[[#This Row],[Intake Batch Combo]],Sheet2!A:B,2,FALSE))</f>
        <v>Expert MRI Buy 71</v>
      </c>
      <c r="P875" s="116" t="e">
        <v>#N/A</v>
      </c>
      <c r="Q875" s="116" t="e">
        <v>#N/A</v>
      </c>
      <c r="R875" s="28"/>
      <c r="S875" s="28"/>
      <c r="T875" s="28"/>
      <c r="U875" s="28"/>
      <c r="V875" s="25"/>
    </row>
    <row r="876" spans="1:22">
      <c r="A876" s="4" t="s">
        <v>1314</v>
      </c>
      <c r="B876" s="43">
        <v>71</v>
      </c>
      <c r="C876" s="64" t="s">
        <v>569</v>
      </c>
      <c r="D876" s="47">
        <v>44670</v>
      </c>
      <c r="E876" s="59" t="s">
        <v>1</v>
      </c>
      <c r="F876" s="41">
        <v>1695</v>
      </c>
      <c r="G876" s="41">
        <v>406.54563467206344</v>
      </c>
      <c r="H876" s="47">
        <v>45638</v>
      </c>
      <c r="I876" s="118">
        <v>520.45813067175504</v>
      </c>
      <c r="J876" s="43">
        <f>IF(M876="",IF(AND(H876&lt;&gt; "",D876&lt;&gt;""),IF(H876&gt;=D876,H876-D876,0),""),"")</f>
        <v>968</v>
      </c>
      <c r="K876" s="42">
        <f>IF(M876="",IF(I876&lt;&gt;"",I876-G876,""),"")</f>
        <v>113.9124959996916</v>
      </c>
      <c r="L876" s="44">
        <f>IF(M876="",IF(K876&lt;&gt;"",IF(G876=0,IF(I876=0,0,9.99),K876/G876),""),"")</f>
        <v>0.28019608694501946</v>
      </c>
      <c r="M876" s="45"/>
      <c r="N876" s="46" t="str">
        <f>TRIM(CONCATENATE(Table1[[#This Row],[Intake]]," ",Table1[[#This Row],[Batch Number]]))</f>
        <v>S-1/EB 71</v>
      </c>
      <c r="O876" s="45" t="str">
        <f>IF(VLOOKUP(Table1[[#This Row],[Intake Batch Combo]],Sheet2!A:B,2,FALSE)="","",VLOOKUP(Table1[[#This Row],[Intake Batch Combo]],Sheet2!A:B,2,FALSE))</f>
        <v>Expert MRI Buy 71</v>
      </c>
      <c r="P876" s="116" t="e">
        <v>#N/A</v>
      </c>
      <c r="Q876" s="116" t="e">
        <v>#N/A</v>
      </c>
      <c r="R876" s="28"/>
      <c r="S876" s="28"/>
      <c r="T876" s="28"/>
      <c r="U876" s="28"/>
      <c r="V876" s="25"/>
    </row>
    <row r="877" spans="1:22">
      <c r="A877" s="4" t="s">
        <v>1314</v>
      </c>
      <c r="B877" s="43">
        <v>71</v>
      </c>
      <c r="C877" s="64" t="s">
        <v>570</v>
      </c>
      <c r="D877" s="47">
        <v>44670</v>
      </c>
      <c r="E877" s="59" t="s">
        <v>1</v>
      </c>
      <c r="F877" s="41">
        <v>1695</v>
      </c>
      <c r="G877" s="41">
        <v>406.54563467206344</v>
      </c>
      <c r="H877" s="47">
        <v>45638</v>
      </c>
      <c r="I877" s="118">
        <v>520.45813067175504</v>
      </c>
      <c r="J877" s="43">
        <f>IF(M877="",IF(AND(H877&lt;&gt; "",D877&lt;&gt;""),IF(H877&gt;=D877,H877-D877,0),""),"")</f>
        <v>968</v>
      </c>
      <c r="K877" s="42">
        <f>IF(M877="",IF(I877&lt;&gt;"",I877-G877,""),"")</f>
        <v>113.9124959996916</v>
      </c>
      <c r="L877" s="44">
        <f>IF(M877="",IF(K877&lt;&gt;"",IF(G877=0,IF(I877=0,0,9.99),K877/G877),""),"")</f>
        <v>0.28019608694501946</v>
      </c>
      <c r="M877" s="45"/>
      <c r="N877" s="46" t="str">
        <f>TRIM(CONCATENATE(Table1[[#This Row],[Intake]]," ",Table1[[#This Row],[Batch Number]]))</f>
        <v>S-1/EB 71</v>
      </c>
      <c r="O877" s="45" t="str">
        <f>IF(VLOOKUP(Table1[[#This Row],[Intake Batch Combo]],Sheet2!A:B,2,FALSE)="","",VLOOKUP(Table1[[#This Row],[Intake Batch Combo]],Sheet2!A:B,2,FALSE))</f>
        <v>Expert MRI Buy 71</v>
      </c>
      <c r="P877" s="116" t="e">
        <v>#N/A</v>
      </c>
      <c r="Q877" s="116" t="e">
        <v>#N/A</v>
      </c>
      <c r="R877" s="28"/>
      <c r="S877" s="28"/>
      <c r="T877" s="28"/>
      <c r="U877" s="28"/>
      <c r="V877" s="25"/>
    </row>
    <row r="878" spans="1:22">
      <c r="A878" s="4" t="s">
        <v>1314</v>
      </c>
      <c r="B878" s="43">
        <v>71</v>
      </c>
      <c r="C878" s="64" t="s">
        <v>182</v>
      </c>
      <c r="D878" s="47">
        <v>44670</v>
      </c>
      <c r="E878" s="59" t="s">
        <v>1</v>
      </c>
      <c r="F878" s="41">
        <v>1695</v>
      </c>
      <c r="G878" s="41">
        <v>406.54563467206344</v>
      </c>
      <c r="H878" s="47">
        <v>45638</v>
      </c>
      <c r="I878" s="118">
        <v>520.45813067175504</v>
      </c>
      <c r="J878" s="43">
        <f>IF(M878="",IF(AND(H878&lt;&gt; "",D878&lt;&gt;""),IF(H878&gt;=D878,H878-D878,0),""),"")</f>
        <v>968</v>
      </c>
      <c r="K878" s="42">
        <f>IF(M878="",IF(I878&lt;&gt;"",I878-G878,""),"")</f>
        <v>113.9124959996916</v>
      </c>
      <c r="L878" s="44">
        <f>IF(M878="",IF(K878&lt;&gt;"",IF(G878=0,IF(I878=0,0,9.99),K878/G878),""),"")</f>
        <v>0.28019608694501946</v>
      </c>
      <c r="M878" s="45"/>
      <c r="N878" s="46" t="str">
        <f>TRIM(CONCATENATE(Table1[[#This Row],[Intake]]," ",Table1[[#This Row],[Batch Number]]))</f>
        <v>S-1/EB 71</v>
      </c>
      <c r="O878" s="45" t="str">
        <f>IF(VLOOKUP(Table1[[#This Row],[Intake Batch Combo]],Sheet2!A:B,2,FALSE)="","",VLOOKUP(Table1[[#This Row],[Intake Batch Combo]],Sheet2!A:B,2,FALSE))</f>
        <v>Expert MRI Buy 71</v>
      </c>
      <c r="P878" s="116" t="e">
        <v>#N/A</v>
      </c>
      <c r="Q878" s="116" t="e">
        <v>#N/A</v>
      </c>
      <c r="R878" s="28"/>
      <c r="S878" s="28"/>
      <c r="T878" s="28"/>
      <c r="U878" s="28"/>
      <c r="V878" s="25"/>
    </row>
    <row r="879" spans="1:22">
      <c r="A879" s="4" t="s">
        <v>1314</v>
      </c>
      <c r="B879" s="43">
        <v>71</v>
      </c>
      <c r="C879" s="64" t="s">
        <v>182</v>
      </c>
      <c r="D879" s="47">
        <v>44670</v>
      </c>
      <c r="E879" s="59" t="s">
        <v>1</v>
      </c>
      <c r="F879" s="41">
        <v>1695</v>
      </c>
      <c r="G879" s="41">
        <v>406.54563467206344</v>
      </c>
      <c r="H879" s="47">
        <v>45638</v>
      </c>
      <c r="I879" s="118">
        <v>520.45813067175504</v>
      </c>
      <c r="J879" s="43">
        <f>IF(M879="",IF(AND(H879&lt;&gt; "",D879&lt;&gt;""),IF(H879&gt;=D879,H879-D879,0),""),"")</f>
        <v>968</v>
      </c>
      <c r="K879" s="42">
        <f>IF(M879="",IF(I879&lt;&gt;"",I879-G879,""),"")</f>
        <v>113.9124959996916</v>
      </c>
      <c r="L879" s="44">
        <f>IF(M879="",IF(K879&lt;&gt;"",IF(G879=0,IF(I879=0,0,9.99),K879/G879),""),"")</f>
        <v>0.28019608694501946</v>
      </c>
      <c r="M879" s="45"/>
      <c r="N879" s="46" t="str">
        <f>TRIM(CONCATENATE(Table1[[#This Row],[Intake]]," ",Table1[[#This Row],[Batch Number]]))</f>
        <v>S-1/EB 71</v>
      </c>
      <c r="O879" s="45" t="str">
        <f>IF(VLOOKUP(Table1[[#This Row],[Intake Batch Combo]],Sheet2!A:B,2,FALSE)="","",VLOOKUP(Table1[[#This Row],[Intake Batch Combo]],Sheet2!A:B,2,FALSE))</f>
        <v>Expert MRI Buy 71</v>
      </c>
      <c r="P879" s="116" t="e">
        <v>#N/A</v>
      </c>
      <c r="Q879" s="116" t="e">
        <v>#N/A</v>
      </c>
      <c r="R879" s="28"/>
      <c r="S879" s="28"/>
      <c r="T879" s="28"/>
      <c r="U879" s="28"/>
      <c r="V879" s="25"/>
    </row>
    <row r="880" spans="1:22">
      <c r="A880" s="4" t="s">
        <v>1314</v>
      </c>
      <c r="B880" s="43">
        <v>71</v>
      </c>
      <c r="C880" s="64" t="s">
        <v>182</v>
      </c>
      <c r="D880" s="47">
        <v>44670</v>
      </c>
      <c r="E880" s="59" t="s">
        <v>1</v>
      </c>
      <c r="F880" s="41">
        <v>1695</v>
      </c>
      <c r="G880" s="41">
        <v>406.54563467206344</v>
      </c>
      <c r="H880" s="47">
        <v>45638</v>
      </c>
      <c r="I880" s="118">
        <v>520.45813067175504</v>
      </c>
      <c r="J880" s="43">
        <f>IF(M880="",IF(AND(H880&lt;&gt; "",D880&lt;&gt;""),IF(H880&gt;=D880,H880-D880,0),""),"")</f>
        <v>968</v>
      </c>
      <c r="K880" s="42">
        <f>IF(M880="",IF(I880&lt;&gt;"",I880-G880,""),"")</f>
        <v>113.9124959996916</v>
      </c>
      <c r="L880" s="44">
        <f>IF(M880="",IF(K880&lt;&gt;"",IF(G880=0,IF(I880=0,0,9.99),K880/G880),""),"")</f>
        <v>0.28019608694501946</v>
      </c>
      <c r="M880" s="45"/>
      <c r="N880" s="46" t="str">
        <f>TRIM(CONCATENATE(Table1[[#This Row],[Intake]]," ",Table1[[#This Row],[Batch Number]]))</f>
        <v>S-1/EB 71</v>
      </c>
      <c r="O880" s="45" t="str">
        <f>IF(VLOOKUP(Table1[[#This Row],[Intake Batch Combo]],Sheet2!A:B,2,FALSE)="","",VLOOKUP(Table1[[#This Row],[Intake Batch Combo]],Sheet2!A:B,2,FALSE))</f>
        <v>Expert MRI Buy 71</v>
      </c>
      <c r="P880" s="116" t="e">
        <v>#N/A</v>
      </c>
      <c r="Q880" s="116" t="e">
        <v>#N/A</v>
      </c>
      <c r="R880" s="28"/>
      <c r="S880" s="28"/>
      <c r="T880" s="28"/>
      <c r="U880" s="28"/>
      <c r="V880" s="25"/>
    </row>
    <row r="881" spans="1:22">
      <c r="A881" s="4" t="s">
        <v>1314</v>
      </c>
      <c r="B881" s="43">
        <v>71</v>
      </c>
      <c r="C881" s="64" t="s">
        <v>574</v>
      </c>
      <c r="D881" s="47">
        <v>44670</v>
      </c>
      <c r="E881" s="59" t="s">
        <v>1</v>
      </c>
      <c r="F881" s="41">
        <v>1695</v>
      </c>
      <c r="G881" s="41">
        <v>406.54563467206344</v>
      </c>
      <c r="H881" s="47">
        <v>45638</v>
      </c>
      <c r="I881" s="118">
        <v>520.45813067175504</v>
      </c>
      <c r="J881" s="43">
        <f>IF(M881="",IF(AND(H881&lt;&gt; "",D881&lt;&gt;""),IF(H881&gt;=D881,H881-D881,0),""),"")</f>
        <v>968</v>
      </c>
      <c r="K881" s="42">
        <f>IF(M881="",IF(I881&lt;&gt;"",I881-G881,""),"")</f>
        <v>113.9124959996916</v>
      </c>
      <c r="L881" s="44">
        <f>IF(M881="",IF(K881&lt;&gt;"",IF(G881=0,IF(I881=0,0,9.99),K881/G881),""),"")</f>
        <v>0.28019608694501946</v>
      </c>
      <c r="M881" s="45"/>
      <c r="N881" s="46" t="str">
        <f>TRIM(CONCATENATE(Table1[[#This Row],[Intake]]," ",Table1[[#This Row],[Batch Number]]))</f>
        <v>S-1/EB 71</v>
      </c>
      <c r="O881" s="45" t="str">
        <f>IF(VLOOKUP(Table1[[#This Row],[Intake Batch Combo]],Sheet2!A:B,2,FALSE)="","",VLOOKUP(Table1[[#This Row],[Intake Batch Combo]],Sheet2!A:B,2,FALSE))</f>
        <v>Expert MRI Buy 71</v>
      </c>
      <c r="P881" s="116" t="e">
        <v>#N/A</v>
      </c>
      <c r="Q881" s="116" t="e">
        <v>#N/A</v>
      </c>
      <c r="R881" s="28"/>
      <c r="S881" s="28"/>
      <c r="T881" s="28"/>
      <c r="U881" s="28"/>
      <c r="V881" s="25"/>
    </row>
    <row r="882" spans="1:22">
      <c r="A882" s="4" t="s">
        <v>1314</v>
      </c>
      <c r="B882" s="43">
        <v>71</v>
      </c>
      <c r="C882" s="64" t="s">
        <v>577</v>
      </c>
      <c r="D882" s="47">
        <v>44670</v>
      </c>
      <c r="E882" s="59" t="s">
        <v>1</v>
      </c>
      <c r="F882" s="41">
        <v>1695</v>
      </c>
      <c r="G882" s="41">
        <v>406.54563467206344</v>
      </c>
      <c r="H882" s="47">
        <v>45638</v>
      </c>
      <c r="I882" s="120">
        <v>520.45813067175504</v>
      </c>
      <c r="J882" s="43">
        <f>IF(M882="",IF(AND(H882&lt;&gt; "",D882&lt;&gt;""),IF(H882&gt;=D882,H882-D882,0),""),"")</f>
        <v>968</v>
      </c>
      <c r="K882" s="42">
        <f>IF(M882="",IF(I882&lt;&gt;"",I882-G882,""),"")</f>
        <v>113.9124959996916</v>
      </c>
      <c r="L882" s="44">
        <f>IF(M882="",IF(K882&lt;&gt;"",IF(G882=0,IF(I882=0,0,9.99),K882/G882),""),"")</f>
        <v>0.28019608694501946</v>
      </c>
      <c r="M882" s="45"/>
      <c r="N882" s="46" t="str">
        <f>TRIM(CONCATENATE(Table1[[#This Row],[Intake]]," ",Table1[[#This Row],[Batch Number]]))</f>
        <v>S-1/EB 71</v>
      </c>
      <c r="O882" s="45" t="str">
        <f>IF(VLOOKUP(Table1[[#This Row],[Intake Batch Combo]],Sheet2!A:B,2,FALSE)="","",VLOOKUP(Table1[[#This Row],[Intake Batch Combo]],Sheet2!A:B,2,FALSE))</f>
        <v>Expert MRI Buy 71</v>
      </c>
      <c r="P882" s="116" t="e">
        <v>#N/A</v>
      </c>
      <c r="Q882" s="116" t="e">
        <v>#N/A</v>
      </c>
      <c r="R882" s="28"/>
      <c r="S882" s="28"/>
      <c r="T882" s="28"/>
      <c r="U882" s="28"/>
      <c r="V882" s="25"/>
    </row>
    <row r="883" spans="1:22">
      <c r="A883" s="4" t="s">
        <v>1314</v>
      </c>
      <c r="B883" s="43">
        <v>71</v>
      </c>
      <c r="C883" s="64" t="s">
        <v>579</v>
      </c>
      <c r="D883" s="47">
        <v>44670</v>
      </c>
      <c r="E883" s="59" t="s">
        <v>1</v>
      </c>
      <c r="F883" s="41">
        <v>1695</v>
      </c>
      <c r="G883" s="41">
        <v>406.54563467206344</v>
      </c>
      <c r="H883" s="47">
        <v>45638</v>
      </c>
      <c r="I883" s="118">
        <v>520.45813067175504</v>
      </c>
      <c r="J883" s="43">
        <f>IF(M883="",IF(AND(H883&lt;&gt; "",D883&lt;&gt;""),IF(H883&gt;=D883,H883-D883,0),""),"")</f>
        <v>968</v>
      </c>
      <c r="K883" s="42">
        <f>IF(M883="",IF(I883&lt;&gt;"",I883-G883,""),"")</f>
        <v>113.9124959996916</v>
      </c>
      <c r="L883" s="44">
        <f>IF(M883="",IF(K883&lt;&gt;"",IF(G883=0,IF(I883=0,0,9.99),K883/G883),""),"")</f>
        <v>0.28019608694501946</v>
      </c>
      <c r="M883" s="45"/>
      <c r="N883" s="46" t="str">
        <f>TRIM(CONCATENATE(Table1[[#This Row],[Intake]]," ",Table1[[#This Row],[Batch Number]]))</f>
        <v>S-1/EB 71</v>
      </c>
      <c r="O883" s="45" t="str">
        <f>IF(VLOOKUP(Table1[[#This Row],[Intake Batch Combo]],Sheet2!A:B,2,FALSE)="","",VLOOKUP(Table1[[#This Row],[Intake Batch Combo]],Sheet2!A:B,2,FALSE))</f>
        <v>Expert MRI Buy 71</v>
      </c>
      <c r="P883" s="116" t="e">
        <v>#N/A</v>
      </c>
      <c r="Q883" s="116" t="e">
        <v>#N/A</v>
      </c>
      <c r="R883" s="28"/>
      <c r="S883" s="28"/>
      <c r="T883" s="28"/>
      <c r="U883" s="28"/>
      <c r="V883" s="25"/>
    </row>
    <row r="884" spans="1:22">
      <c r="A884" s="4" t="s">
        <v>1314</v>
      </c>
      <c r="B884" s="43">
        <v>71</v>
      </c>
      <c r="C884" s="64" t="s">
        <v>581</v>
      </c>
      <c r="D884" s="47">
        <v>44670</v>
      </c>
      <c r="E884" s="59" t="s">
        <v>1</v>
      </c>
      <c r="F884" s="41">
        <v>1695</v>
      </c>
      <c r="G884" s="41">
        <v>406.54563467206344</v>
      </c>
      <c r="H884" s="47">
        <v>45638</v>
      </c>
      <c r="I884" s="118">
        <v>520.45813067175504</v>
      </c>
      <c r="J884" s="43">
        <f>IF(M884="",IF(AND(H884&lt;&gt; "",D884&lt;&gt;""),IF(H884&gt;=D884,H884-D884,0),""),"")</f>
        <v>968</v>
      </c>
      <c r="K884" s="42">
        <f>IF(M884="",IF(I884&lt;&gt;"",I884-G884,""),"")</f>
        <v>113.9124959996916</v>
      </c>
      <c r="L884" s="44">
        <f>IF(M884="",IF(K884&lt;&gt;"",IF(G884=0,IF(I884=0,0,9.99),K884/G884),""),"")</f>
        <v>0.28019608694501946</v>
      </c>
      <c r="M884" s="45"/>
      <c r="N884" s="46" t="str">
        <f>TRIM(CONCATENATE(Table1[[#This Row],[Intake]]," ",Table1[[#This Row],[Batch Number]]))</f>
        <v>S-1/EB 71</v>
      </c>
      <c r="O884" s="45" t="str">
        <f>IF(VLOOKUP(Table1[[#This Row],[Intake Batch Combo]],Sheet2!A:B,2,FALSE)="","",VLOOKUP(Table1[[#This Row],[Intake Batch Combo]],Sheet2!A:B,2,FALSE))</f>
        <v>Expert MRI Buy 71</v>
      </c>
      <c r="P884" s="116" t="e">
        <v>#N/A</v>
      </c>
      <c r="Q884" s="116" t="e">
        <v>#N/A</v>
      </c>
      <c r="R884" s="28"/>
      <c r="S884" s="28"/>
      <c r="T884" s="28"/>
      <c r="U884" s="28"/>
      <c r="V884" s="25"/>
    </row>
    <row r="885" spans="1:22">
      <c r="A885" s="4" t="s">
        <v>1314</v>
      </c>
      <c r="B885" s="43">
        <v>71</v>
      </c>
      <c r="C885" s="64" t="s">
        <v>581</v>
      </c>
      <c r="D885" s="47">
        <v>44670</v>
      </c>
      <c r="E885" s="59" t="s">
        <v>1</v>
      </c>
      <c r="F885" s="41">
        <v>1695</v>
      </c>
      <c r="G885" s="41">
        <v>406.54563467206344</v>
      </c>
      <c r="H885" s="47">
        <v>45638</v>
      </c>
      <c r="I885" s="118">
        <v>520.45813067175504</v>
      </c>
      <c r="J885" s="43">
        <f>IF(M885="",IF(AND(H885&lt;&gt; "",D885&lt;&gt;""),IF(H885&gt;=D885,H885-D885,0),""),"")</f>
        <v>968</v>
      </c>
      <c r="K885" s="42">
        <f>IF(M885="",IF(I885&lt;&gt;"",I885-G885,""),"")</f>
        <v>113.9124959996916</v>
      </c>
      <c r="L885" s="44">
        <f>IF(M885="",IF(K885&lt;&gt;"",IF(G885=0,IF(I885=0,0,9.99),K885/G885),""),"")</f>
        <v>0.28019608694501946</v>
      </c>
      <c r="M885" s="45"/>
      <c r="N885" s="46" t="str">
        <f>TRIM(CONCATENATE(Table1[[#This Row],[Intake]]," ",Table1[[#This Row],[Batch Number]]))</f>
        <v>S-1/EB 71</v>
      </c>
      <c r="O885" s="45" t="str">
        <f>IF(VLOOKUP(Table1[[#This Row],[Intake Batch Combo]],Sheet2!A:B,2,FALSE)="","",VLOOKUP(Table1[[#This Row],[Intake Batch Combo]],Sheet2!A:B,2,FALSE))</f>
        <v>Expert MRI Buy 71</v>
      </c>
      <c r="P885" s="116" t="e">
        <v>#N/A</v>
      </c>
      <c r="Q885" s="116" t="e">
        <v>#N/A</v>
      </c>
      <c r="R885" s="28"/>
      <c r="S885" s="28"/>
      <c r="T885" s="28"/>
      <c r="U885" s="28"/>
      <c r="V885" s="25"/>
    </row>
    <row r="886" spans="1:22">
      <c r="A886" s="4" t="s">
        <v>1314</v>
      </c>
      <c r="B886" s="43">
        <v>71</v>
      </c>
      <c r="C886" s="64" t="s">
        <v>585</v>
      </c>
      <c r="D886" s="47">
        <v>44670</v>
      </c>
      <c r="E886" s="59" t="s">
        <v>1</v>
      </c>
      <c r="F886" s="41">
        <v>1695</v>
      </c>
      <c r="G886" s="41">
        <v>406.54563467206344</v>
      </c>
      <c r="H886" s="47">
        <v>45638</v>
      </c>
      <c r="I886" s="120">
        <v>520.45813067175504</v>
      </c>
      <c r="J886" s="43">
        <f>IF(M886="",IF(AND(H886&lt;&gt; "",D886&lt;&gt;""),IF(H886&gt;=D886,H886-D886,0),""),"")</f>
        <v>968</v>
      </c>
      <c r="K886" s="42">
        <f>IF(M886="",IF(I886&lt;&gt;"",I886-G886,""),"")</f>
        <v>113.9124959996916</v>
      </c>
      <c r="L886" s="44">
        <f>IF(M886="",IF(K886&lt;&gt;"",IF(G886=0,IF(I886=0,0,9.99),K886/G886),""),"")</f>
        <v>0.28019608694501946</v>
      </c>
      <c r="M886" s="45"/>
      <c r="N886" s="46" t="str">
        <f>TRIM(CONCATENATE(Table1[[#This Row],[Intake]]," ",Table1[[#This Row],[Batch Number]]))</f>
        <v>S-1/EB 71</v>
      </c>
      <c r="O886" s="45" t="str">
        <f>IF(VLOOKUP(Table1[[#This Row],[Intake Batch Combo]],Sheet2!A:B,2,FALSE)="","",VLOOKUP(Table1[[#This Row],[Intake Batch Combo]],Sheet2!A:B,2,FALSE))</f>
        <v>Expert MRI Buy 71</v>
      </c>
      <c r="P886" s="116" t="e">
        <v>#N/A</v>
      </c>
      <c r="Q886" s="116" t="e">
        <v>#N/A</v>
      </c>
      <c r="R886" s="28"/>
      <c r="S886" s="28"/>
      <c r="T886" s="28"/>
      <c r="U886" s="28"/>
      <c r="V886" s="25"/>
    </row>
    <row r="887" spans="1:22">
      <c r="A887" s="4" t="s">
        <v>1314</v>
      </c>
      <c r="B887" s="43">
        <v>71</v>
      </c>
      <c r="C887" s="64" t="s">
        <v>585</v>
      </c>
      <c r="D887" s="47">
        <v>44670</v>
      </c>
      <c r="E887" s="59" t="s">
        <v>1</v>
      </c>
      <c r="F887" s="41">
        <v>1695</v>
      </c>
      <c r="G887" s="41">
        <v>406.54563467206344</v>
      </c>
      <c r="H887" s="47">
        <v>45638</v>
      </c>
      <c r="I887" s="120">
        <v>520.45813067175504</v>
      </c>
      <c r="J887" s="43">
        <f>IF(M887="",IF(AND(H887&lt;&gt; "",D887&lt;&gt;""),IF(H887&gt;=D887,H887-D887,0),""),"")</f>
        <v>968</v>
      </c>
      <c r="K887" s="42">
        <f>IF(M887="",IF(I887&lt;&gt;"",I887-G887,""),"")</f>
        <v>113.9124959996916</v>
      </c>
      <c r="L887" s="44">
        <f>IF(M887="",IF(K887&lt;&gt;"",IF(G887=0,IF(I887=0,0,9.99),K887/G887),""),"")</f>
        <v>0.28019608694501946</v>
      </c>
      <c r="M887" s="45"/>
      <c r="N887" s="46" t="str">
        <f>TRIM(CONCATENATE(Table1[[#This Row],[Intake]]," ",Table1[[#This Row],[Batch Number]]))</f>
        <v>S-1/EB 71</v>
      </c>
      <c r="O887" s="45" t="str">
        <f>IF(VLOOKUP(Table1[[#This Row],[Intake Batch Combo]],Sheet2!A:B,2,FALSE)="","",VLOOKUP(Table1[[#This Row],[Intake Batch Combo]],Sheet2!A:B,2,FALSE))</f>
        <v>Expert MRI Buy 71</v>
      </c>
      <c r="P887" s="116" t="e">
        <v>#N/A</v>
      </c>
      <c r="Q887" s="116" t="e">
        <v>#N/A</v>
      </c>
      <c r="R887" s="28"/>
      <c r="S887" s="28"/>
      <c r="T887" s="28"/>
      <c r="U887" s="28"/>
      <c r="V887" s="25"/>
    </row>
    <row r="888" spans="1:22">
      <c r="A888" s="4" t="s">
        <v>1314</v>
      </c>
      <c r="B888" s="43">
        <v>71</v>
      </c>
      <c r="C888" s="64" t="s">
        <v>585</v>
      </c>
      <c r="D888" s="47">
        <v>44670</v>
      </c>
      <c r="E888" s="59" t="s">
        <v>1</v>
      </c>
      <c r="F888" s="41">
        <v>1695</v>
      </c>
      <c r="G888" s="41">
        <v>406.54563467206344</v>
      </c>
      <c r="H888" s="47">
        <v>45638</v>
      </c>
      <c r="I888" s="118">
        <v>520.45813067175504</v>
      </c>
      <c r="J888" s="43">
        <f>IF(M888="",IF(AND(H888&lt;&gt; "",D888&lt;&gt;""),IF(H888&gt;=D888,H888-D888,0),""),"")</f>
        <v>968</v>
      </c>
      <c r="K888" s="42">
        <f>IF(M888="",IF(I888&lt;&gt;"",I888-G888,""),"")</f>
        <v>113.9124959996916</v>
      </c>
      <c r="L888" s="44">
        <f>IF(M888="",IF(K888&lt;&gt;"",IF(G888=0,IF(I888=0,0,9.99),K888/G888),""),"")</f>
        <v>0.28019608694501946</v>
      </c>
      <c r="M888" s="45"/>
      <c r="N888" s="46" t="str">
        <f>TRIM(CONCATENATE(Table1[[#This Row],[Intake]]," ",Table1[[#This Row],[Batch Number]]))</f>
        <v>S-1/EB 71</v>
      </c>
      <c r="O888" s="45" t="str">
        <f>IF(VLOOKUP(Table1[[#This Row],[Intake Batch Combo]],Sheet2!A:B,2,FALSE)="","",VLOOKUP(Table1[[#This Row],[Intake Batch Combo]],Sheet2!A:B,2,FALSE))</f>
        <v>Expert MRI Buy 71</v>
      </c>
      <c r="P888" s="116" t="e">
        <v>#N/A</v>
      </c>
      <c r="Q888" s="116" t="e">
        <v>#N/A</v>
      </c>
      <c r="R888" s="28"/>
      <c r="S888" s="28"/>
      <c r="T888" s="28"/>
      <c r="U888" s="28"/>
      <c r="V888" s="25"/>
    </row>
    <row r="889" spans="1:22">
      <c r="A889" s="4" t="s">
        <v>1314</v>
      </c>
      <c r="B889" s="43">
        <v>71</v>
      </c>
      <c r="C889" s="64" t="s">
        <v>588</v>
      </c>
      <c r="D889" s="47">
        <v>44670</v>
      </c>
      <c r="E889" s="59" t="s">
        <v>1</v>
      </c>
      <c r="F889" s="41">
        <v>1695</v>
      </c>
      <c r="G889" s="41">
        <v>406.54563467206344</v>
      </c>
      <c r="H889" s="47">
        <v>45638</v>
      </c>
      <c r="I889" s="118">
        <v>520.45813067175504</v>
      </c>
      <c r="J889" s="43">
        <f>IF(M889="",IF(AND(H889&lt;&gt; "",D889&lt;&gt;""),IF(H889&gt;=D889,H889-D889,0),""),"")</f>
        <v>968</v>
      </c>
      <c r="K889" s="42">
        <f>IF(M889="",IF(I889&lt;&gt;"",I889-G889,""),"")</f>
        <v>113.9124959996916</v>
      </c>
      <c r="L889" s="44">
        <f>IF(M889="",IF(K889&lt;&gt;"",IF(G889=0,IF(I889=0,0,9.99),K889/G889),""),"")</f>
        <v>0.28019608694501946</v>
      </c>
      <c r="M889" s="45"/>
      <c r="N889" s="46" t="str">
        <f>TRIM(CONCATENATE(Table1[[#This Row],[Intake]]," ",Table1[[#This Row],[Batch Number]]))</f>
        <v>S-1/EB 71</v>
      </c>
      <c r="O889" s="45" t="str">
        <f>IF(VLOOKUP(Table1[[#This Row],[Intake Batch Combo]],Sheet2!A:B,2,FALSE)="","",VLOOKUP(Table1[[#This Row],[Intake Batch Combo]],Sheet2!A:B,2,FALSE))</f>
        <v>Expert MRI Buy 71</v>
      </c>
      <c r="P889" s="116" t="e">
        <v>#N/A</v>
      </c>
      <c r="Q889" s="116" t="e">
        <v>#N/A</v>
      </c>
      <c r="R889" s="28"/>
      <c r="S889" s="28"/>
      <c r="T889" s="28"/>
      <c r="U889" s="28"/>
      <c r="V889" s="25"/>
    </row>
    <row r="890" spans="1:22">
      <c r="A890" s="4" t="s">
        <v>1314</v>
      </c>
      <c r="B890" s="43">
        <v>71</v>
      </c>
      <c r="C890" s="64" t="s">
        <v>590</v>
      </c>
      <c r="D890" s="47">
        <v>44670</v>
      </c>
      <c r="E890" s="59" t="s">
        <v>1</v>
      </c>
      <c r="F890" s="41">
        <v>1695</v>
      </c>
      <c r="G890" s="41">
        <v>406.54563467206344</v>
      </c>
      <c r="H890" s="47">
        <v>45638</v>
      </c>
      <c r="I890" s="120">
        <v>520.45813067175504</v>
      </c>
      <c r="J890" s="43">
        <f>IF(M890="",IF(AND(H890&lt;&gt; "",D890&lt;&gt;""),IF(H890&gt;=D890,H890-D890,0),""),"")</f>
        <v>968</v>
      </c>
      <c r="K890" s="42">
        <f>IF(M890="",IF(I890&lt;&gt;"",I890-G890,""),"")</f>
        <v>113.9124959996916</v>
      </c>
      <c r="L890" s="44">
        <f>IF(M890="",IF(K890&lt;&gt;"",IF(G890=0,IF(I890=0,0,9.99),K890/G890),""),"")</f>
        <v>0.28019608694501946</v>
      </c>
      <c r="M890" s="45"/>
      <c r="N890" s="46" t="str">
        <f>TRIM(CONCATENATE(Table1[[#This Row],[Intake]]," ",Table1[[#This Row],[Batch Number]]))</f>
        <v>S-1/EB 71</v>
      </c>
      <c r="O890" s="45" t="str">
        <f>IF(VLOOKUP(Table1[[#This Row],[Intake Batch Combo]],Sheet2!A:B,2,FALSE)="","",VLOOKUP(Table1[[#This Row],[Intake Batch Combo]],Sheet2!A:B,2,FALSE))</f>
        <v>Expert MRI Buy 71</v>
      </c>
      <c r="P890" s="116" t="e">
        <v>#N/A</v>
      </c>
      <c r="Q890" s="116" t="e">
        <v>#N/A</v>
      </c>
      <c r="R890" s="28"/>
      <c r="S890" s="28"/>
      <c r="T890" s="28"/>
      <c r="U890" s="28"/>
      <c r="V890" s="25"/>
    </row>
    <row r="891" spans="1:22">
      <c r="A891" s="4" t="s">
        <v>1314</v>
      </c>
      <c r="B891" s="43">
        <v>71</v>
      </c>
      <c r="C891" s="64" t="s">
        <v>590</v>
      </c>
      <c r="D891" s="47">
        <v>44670</v>
      </c>
      <c r="E891" s="59" t="s">
        <v>1</v>
      </c>
      <c r="F891" s="41">
        <v>1695</v>
      </c>
      <c r="G891" s="41">
        <v>406.54563467206344</v>
      </c>
      <c r="H891" s="47">
        <v>45638</v>
      </c>
      <c r="I891" s="120">
        <v>520.45813067175504</v>
      </c>
      <c r="J891" s="43">
        <f>IF(M891="",IF(AND(H891&lt;&gt; "",D891&lt;&gt;""),IF(H891&gt;=D891,H891-D891,0),""),"")</f>
        <v>968</v>
      </c>
      <c r="K891" s="42">
        <f>IF(M891="",IF(I891&lt;&gt;"",I891-G891,""),"")</f>
        <v>113.9124959996916</v>
      </c>
      <c r="L891" s="44">
        <f>IF(M891="",IF(K891&lt;&gt;"",IF(G891=0,IF(I891=0,0,9.99),K891/G891),""),"")</f>
        <v>0.28019608694501946</v>
      </c>
      <c r="M891" s="45"/>
      <c r="N891" s="46" t="str">
        <f>TRIM(CONCATENATE(Table1[[#This Row],[Intake]]," ",Table1[[#This Row],[Batch Number]]))</f>
        <v>S-1/EB 71</v>
      </c>
      <c r="O891" s="45" t="str">
        <f>IF(VLOOKUP(Table1[[#This Row],[Intake Batch Combo]],Sheet2!A:B,2,FALSE)="","",VLOOKUP(Table1[[#This Row],[Intake Batch Combo]],Sheet2!A:B,2,FALSE))</f>
        <v>Expert MRI Buy 71</v>
      </c>
      <c r="P891" s="116" t="e">
        <v>#N/A</v>
      </c>
      <c r="Q891" s="116" t="e">
        <v>#N/A</v>
      </c>
      <c r="R891" s="28"/>
      <c r="S891" s="28"/>
      <c r="T891" s="28"/>
      <c r="U891" s="28"/>
      <c r="V891" s="25"/>
    </row>
    <row r="892" spans="1:22">
      <c r="A892" s="4" t="s">
        <v>1314</v>
      </c>
      <c r="B892" s="43">
        <v>71</v>
      </c>
      <c r="C892" s="64" t="s">
        <v>593</v>
      </c>
      <c r="D892" s="47">
        <v>44670</v>
      </c>
      <c r="E892" s="59" t="s">
        <v>1</v>
      </c>
      <c r="F892" s="41">
        <v>1695</v>
      </c>
      <c r="G892" s="41">
        <v>406.54563467206344</v>
      </c>
      <c r="H892" s="47">
        <v>45638</v>
      </c>
      <c r="I892" s="120">
        <v>520.45813067175504</v>
      </c>
      <c r="J892" s="43">
        <f>IF(M892="",IF(AND(H892&lt;&gt; "",D892&lt;&gt;""),IF(H892&gt;=D892,H892-D892,0),""),"")</f>
        <v>968</v>
      </c>
      <c r="K892" s="42">
        <f>IF(M892="",IF(I892&lt;&gt;"",I892-G892,""),"")</f>
        <v>113.9124959996916</v>
      </c>
      <c r="L892" s="44">
        <f>IF(M892="",IF(K892&lt;&gt;"",IF(G892=0,IF(I892=0,0,9.99),K892/G892),""),"")</f>
        <v>0.28019608694501946</v>
      </c>
      <c r="M892" s="45"/>
      <c r="N892" s="46" t="str">
        <f>TRIM(CONCATENATE(Table1[[#This Row],[Intake]]," ",Table1[[#This Row],[Batch Number]]))</f>
        <v>S-1/EB 71</v>
      </c>
      <c r="O892" s="45" t="str">
        <f>IF(VLOOKUP(Table1[[#This Row],[Intake Batch Combo]],Sheet2!A:B,2,FALSE)="","",VLOOKUP(Table1[[#This Row],[Intake Batch Combo]],Sheet2!A:B,2,FALSE))</f>
        <v>Expert MRI Buy 71</v>
      </c>
      <c r="P892" s="116" t="e">
        <v>#N/A</v>
      </c>
      <c r="Q892" s="116" t="e">
        <v>#N/A</v>
      </c>
      <c r="R892" s="28"/>
      <c r="S892" s="28"/>
      <c r="T892" s="28"/>
      <c r="U892" s="28"/>
      <c r="V892" s="25"/>
    </row>
    <row r="893" spans="1:22">
      <c r="A893" s="4" t="s">
        <v>1314</v>
      </c>
      <c r="B893" s="43">
        <v>71</v>
      </c>
      <c r="C893" s="64" t="s">
        <v>593</v>
      </c>
      <c r="D893" s="47">
        <v>44670</v>
      </c>
      <c r="E893" s="59" t="s">
        <v>1</v>
      </c>
      <c r="F893" s="41">
        <v>1695</v>
      </c>
      <c r="G893" s="41">
        <v>406.54563467206344</v>
      </c>
      <c r="H893" s="47">
        <v>45638</v>
      </c>
      <c r="I893" s="118">
        <v>520.45813067175504</v>
      </c>
      <c r="J893" s="43">
        <f>IF(M893="",IF(AND(H893&lt;&gt; "",D893&lt;&gt;""),IF(H893&gt;=D893,H893-D893,0),""),"")</f>
        <v>968</v>
      </c>
      <c r="K893" s="42">
        <f>IF(M893="",IF(I893&lt;&gt;"",I893-G893,""),"")</f>
        <v>113.9124959996916</v>
      </c>
      <c r="L893" s="44">
        <f>IF(M893="",IF(K893&lt;&gt;"",IF(G893=0,IF(I893=0,0,9.99),K893/G893),""),"")</f>
        <v>0.28019608694501946</v>
      </c>
      <c r="M893" s="45"/>
      <c r="N893" s="46" t="str">
        <f>TRIM(CONCATENATE(Table1[[#This Row],[Intake]]," ",Table1[[#This Row],[Batch Number]]))</f>
        <v>S-1/EB 71</v>
      </c>
      <c r="O893" s="45" t="str">
        <f>IF(VLOOKUP(Table1[[#This Row],[Intake Batch Combo]],Sheet2!A:B,2,FALSE)="","",VLOOKUP(Table1[[#This Row],[Intake Batch Combo]],Sheet2!A:B,2,FALSE))</f>
        <v>Expert MRI Buy 71</v>
      </c>
      <c r="P893" s="116" t="e">
        <v>#N/A</v>
      </c>
      <c r="Q893" s="116" t="e">
        <v>#N/A</v>
      </c>
      <c r="R893" s="28"/>
      <c r="S893" s="28"/>
      <c r="T893" s="28"/>
      <c r="U893" s="28"/>
      <c r="V893" s="25"/>
    </row>
    <row r="894" spans="1:22">
      <c r="A894" s="4" t="s">
        <v>1314</v>
      </c>
      <c r="B894" s="43">
        <v>71</v>
      </c>
      <c r="C894" s="64" t="s">
        <v>593</v>
      </c>
      <c r="D894" s="47">
        <v>44670</v>
      </c>
      <c r="E894" s="59" t="s">
        <v>1</v>
      </c>
      <c r="F894" s="41">
        <v>1695</v>
      </c>
      <c r="G894" s="41">
        <v>406.54563467206344</v>
      </c>
      <c r="H894" s="47">
        <v>45638</v>
      </c>
      <c r="I894" s="120">
        <v>520.45813067175504</v>
      </c>
      <c r="J894" s="43">
        <f>IF(M894="",IF(AND(H894&lt;&gt; "",D894&lt;&gt;""),IF(H894&gt;=D894,H894-D894,0),""),"")</f>
        <v>968</v>
      </c>
      <c r="K894" s="42">
        <f>IF(M894="",IF(I894&lt;&gt;"",I894-G894,""),"")</f>
        <v>113.9124959996916</v>
      </c>
      <c r="L894" s="44">
        <f>IF(M894="",IF(K894&lt;&gt;"",IF(G894=0,IF(I894=0,0,9.99),K894/G894),""),"")</f>
        <v>0.28019608694501946</v>
      </c>
      <c r="M894" s="45"/>
      <c r="N894" s="46" t="str">
        <f>TRIM(CONCATENATE(Table1[[#This Row],[Intake]]," ",Table1[[#This Row],[Batch Number]]))</f>
        <v>S-1/EB 71</v>
      </c>
      <c r="O894" s="45" t="str">
        <f>IF(VLOOKUP(Table1[[#This Row],[Intake Batch Combo]],Sheet2!A:B,2,FALSE)="","",VLOOKUP(Table1[[#This Row],[Intake Batch Combo]],Sheet2!A:B,2,FALSE))</f>
        <v>Expert MRI Buy 71</v>
      </c>
      <c r="P894" s="116" t="e">
        <v>#N/A</v>
      </c>
      <c r="Q894" s="116" t="e">
        <v>#N/A</v>
      </c>
      <c r="R894" s="28"/>
      <c r="S894" s="28"/>
      <c r="T894" s="28"/>
      <c r="U894" s="28"/>
      <c r="V894" s="25"/>
    </row>
    <row r="895" spans="1:22">
      <c r="A895" s="4" t="s">
        <v>1314</v>
      </c>
      <c r="B895" s="43">
        <v>71</v>
      </c>
      <c r="C895" s="64" t="s">
        <v>594</v>
      </c>
      <c r="D895" s="47">
        <v>44670</v>
      </c>
      <c r="E895" s="59" t="s">
        <v>1</v>
      </c>
      <c r="F895" s="41">
        <v>1695</v>
      </c>
      <c r="G895" s="41">
        <v>406.54563467206344</v>
      </c>
      <c r="H895" s="47">
        <v>45638</v>
      </c>
      <c r="I895" s="120">
        <v>520.45813067175504</v>
      </c>
      <c r="J895" s="43">
        <f>IF(M895="",IF(AND(H895&lt;&gt; "",D895&lt;&gt;""),IF(H895&gt;=D895,H895-D895,0),""),"")</f>
        <v>968</v>
      </c>
      <c r="K895" s="42">
        <f>IF(M895="",IF(I895&lt;&gt;"",I895-G895,""),"")</f>
        <v>113.9124959996916</v>
      </c>
      <c r="L895" s="44">
        <f>IF(M895="",IF(K895&lt;&gt;"",IF(G895=0,IF(I895=0,0,9.99),K895/G895),""),"")</f>
        <v>0.28019608694501946</v>
      </c>
      <c r="M895" s="45"/>
      <c r="N895" s="46" t="str">
        <f>TRIM(CONCATENATE(Table1[[#This Row],[Intake]]," ",Table1[[#This Row],[Batch Number]]))</f>
        <v>S-1/EB 71</v>
      </c>
      <c r="O895" s="45" t="str">
        <f>IF(VLOOKUP(Table1[[#This Row],[Intake Batch Combo]],Sheet2!A:B,2,FALSE)="","",VLOOKUP(Table1[[#This Row],[Intake Batch Combo]],Sheet2!A:B,2,FALSE))</f>
        <v>Expert MRI Buy 71</v>
      </c>
      <c r="P895" s="116" t="e">
        <v>#N/A</v>
      </c>
      <c r="Q895" s="116" t="e">
        <v>#N/A</v>
      </c>
      <c r="R895" s="28"/>
      <c r="S895" s="28"/>
      <c r="T895" s="28"/>
      <c r="U895" s="28"/>
      <c r="V895" s="25"/>
    </row>
    <row r="896" spans="1:22">
      <c r="A896" s="4" t="s">
        <v>1314</v>
      </c>
      <c r="B896" s="43">
        <v>71</v>
      </c>
      <c r="C896" s="64" t="s">
        <v>596</v>
      </c>
      <c r="D896" s="47">
        <v>44670</v>
      </c>
      <c r="E896" s="59" t="s">
        <v>1</v>
      </c>
      <c r="F896" s="41">
        <v>1695</v>
      </c>
      <c r="G896" s="41">
        <v>406.54563467206344</v>
      </c>
      <c r="H896" s="47">
        <v>45638</v>
      </c>
      <c r="I896" s="118">
        <v>520.45813067175504</v>
      </c>
      <c r="J896" s="43">
        <f>IF(M896="",IF(AND(H896&lt;&gt; "",D896&lt;&gt;""),IF(H896&gt;=D896,H896-D896,0),""),"")</f>
        <v>968</v>
      </c>
      <c r="K896" s="42">
        <f>IF(M896="",IF(I896&lt;&gt;"",I896-G896,""),"")</f>
        <v>113.9124959996916</v>
      </c>
      <c r="L896" s="44">
        <f>IF(M896="",IF(K896&lt;&gt;"",IF(G896=0,IF(I896=0,0,9.99),K896/G896),""),"")</f>
        <v>0.28019608694501946</v>
      </c>
      <c r="M896" s="45"/>
      <c r="N896" s="46" t="str">
        <f>TRIM(CONCATENATE(Table1[[#This Row],[Intake]]," ",Table1[[#This Row],[Batch Number]]))</f>
        <v>S-1/EB 71</v>
      </c>
      <c r="O896" s="45" t="str">
        <f>IF(VLOOKUP(Table1[[#This Row],[Intake Batch Combo]],Sheet2!A:B,2,FALSE)="","",VLOOKUP(Table1[[#This Row],[Intake Batch Combo]],Sheet2!A:B,2,FALSE))</f>
        <v>Expert MRI Buy 71</v>
      </c>
      <c r="P896" s="116" t="e">
        <v>#N/A</v>
      </c>
      <c r="Q896" s="116" t="e">
        <v>#N/A</v>
      </c>
      <c r="R896" s="28"/>
      <c r="S896" s="28"/>
      <c r="T896" s="28"/>
      <c r="U896" s="28"/>
      <c r="V896" s="25"/>
    </row>
    <row r="897" spans="1:22">
      <c r="A897" s="4" t="s">
        <v>1314</v>
      </c>
      <c r="B897" s="43">
        <v>71</v>
      </c>
      <c r="C897" s="64" t="s">
        <v>597</v>
      </c>
      <c r="D897" s="47">
        <v>44670</v>
      </c>
      <c r="E897" s="59" t="s">
        <v>1</v>
      </c>
      <c r="F897" s="41">
        <v>1695</v>
      </c>
      <c r="G897" s="41">
        <v>406.54563467206344</v>
      </c>
      <c r="H897" s="47">
        <v>45638</v>
      </c>
      <c r="I897" s="118">
        <v>520.45813067175504</v>
      </c>
      <c r="J897" s="43">
        <f>IF(M897="",IF(AND(H897&lt;&gt; "",D897&lt;&gt;""),IF(H897&gt;=D897,H897-D897,0),""),"")</f>
        <v>968</v>
      </c>
      <c r="K897" s="42">
        <f>IF(M897="",IF(I897&lt;&gt;"",I897-G897,""),"")</f>
        <v>113.9124959996916</v>
      </c>
      <c r="L897" s="44">
        <f>IF(M897="",IF(K897&lt;&gt;"",IF(G897=0,IF(I897=0,0,9.99),K897/G897),""),"")</f>
        <v>0.28019608694501946</v>
      </c>
      <c r="M897" s="45"/>
      <c r="N897" s="46" t="str">
        <f>TRIM(CONCATENATE(Table1[[#This Row],[Intake]]," ",Table1[[#This Row],[Batch Number]]))</f>
        <v>S-1/EB 71</v>
      </c>
      <c r="O897" s="45" t="str">
        <f>IF(VLOOKUP(Table1[[#This Row],[Intake Batch Combo]],Sheet2!A:B,2,FALSE)="","",VLOOKUP(Table1[[#This Row],[Intake Batch Combo]],Sheet2!A:B,2,FALSE))</f>
        <v>Expert MRI Buy 71</v>
      </c>
      <c r="P897" s="116" t="e">
        <v>#N/A</v>
      </c>
      <c r="Q897" s="116" t="e">
        <v>#N/A</v>
      </c>
      <c r="R897" s="28"/>
      <c r="S897" s="28"/>
      <c r="T897" s="28"/>
      <c r="U897" s="28"/>
      <c r="V897" s="25"/>
    </row>
    <row r="898" spans="1:22">
      <c r="A898" s="4" t="s">
        <v>1314</v>
      </c>
      <c r="B898" s="43">
        <v>71</v>
      </c>
      <c r="C898" s="64" t="s">
        <v>611</v>
      </c>
      <c r="D898" s="47">
        <v>44670</v>
      </c>
      <c r="E898" s="59" t="s">
        <v>1</v>
      </c>
      <c r="F898" s="41">
        <v>1695</v>
      </c>
      <c r="G898" s="41">
        <v>406.54563467206344</v>
      </c>
      <c r="H898" s="47">
        <v>45638</v>
      </c>
      <c r="I898" s="118">
        <v>520.45813067175504</v>
      </c>
      <c r="J898" s="43">
        <f>IF(M898="",IF(AND(H898&lt;&gt; "",D898&lt;&gt;""),IF(H898&gt;=D898,H898-D898,0),""),"")</f>
        <v>968</v>
      </c>
      <c r="K898" s="42">
        <f>IF(M898="",IF(I898&lt;&gt;"",I898-G898,""),"")</f>
        <v>113.9124959996916</v>
      </c>
      <c r="L898" s="44">
        <f>IF(M898="",IF(K898&lt;&gt;"",IF(G898=0,IF(I898=0,0,9.99),K898/G898),""),"")</f>
        <v>0.28019608694501946</v>
      </c>
      <c r="M898" s="45"/>
      <c r="N898" s="46" t="str">
        <f>TRIM(CONCATENATE(Table1[[#This Row],[Intake]]," ",Table1[[#This Row],[Batch Number]]))</f>
        <v>S-1/EB 71</v>
      </c>
      <c r="O898" s="45" t="str">
        <f>IF(VLOOKUP(Table1[[#This Row],[Intake Batch Combo]],Sheet2!A:B,2,FALSE)="","",VLOOKUP(Table1[[#This Row],[Intake Batch Combo]],Sheet2!A:B,2,FALSE))</f>
        <v>Expert MRI Buy 71</v>
      </c>
      <c r="P898" s="116" t="e">
        <v>#N/A</v>
      </c>
      <c r="Q898" s="116" t="e">
        <v>#N/A</v>
      </c>
      <c r="R898" s="28"/>
      <c r="S898" s="28"/>
      <c r="T898" s="28"/>
      <c r="U898" s="28"/>
      <c r="V898" s="25"/>
    </row>
    <row r="899" spans="1:22">
      <c r="A899" s="4" t="s">
        <v>1314</v>
      </c>
      <c r="B899" s="43">
        <v>71</v>
      </c>
      <c r="C899" s="64" t="s">
        <v>612</v>
      </c>
      <c r="D899" s="47">
        <v>44670</v>
      </c>
      <c r="E899" s="59" t="s">
        <v>1</v>
      </c>
      <c r="F899" s="41">
        <v>1695</v>
      </c>
      <c r="G899" s="41">
        <v>406.54563467206344</v>
      </c>
      <c r="H899" s="47">
        <v>45638</v>
      </c>
      <c r="I899" s="118">
        <v>520.45813067175504</v>
      </c>
      <c r="J899" s="43">
        <f>IF(M899="",IF(AND(H899&lt;&gt; "",D899&lt;&gt;""),IF(H899&gt;=D899,H899-D899,0),""),"")</f>
        <v>968</v>
      </c>
      <c r="K899" s="42">
        <f>IF(M899="",IF(I899&lt;&gt;"",I899-G899,""),"")</f>
        <v>113.9124959996916</v>
      </c>
      <c r="L899" s="44">
        <f>IF(M899="",IF(K899&lt;&gt;"",IF(G899=0,IF(I899=0,0,9.99),K899/G899),""),"")</f>
        <v>0.28019608694501946</v>
      </c>
      <c r="M899" s="45"/>
      <c r="N899" s="46" t="str">
        <f>TRIM(CONCATENATE(Table1[[#This Row],[Intake]]," ",Table1[[#This Row],[Batch Number]]))</f>
        <v>S-1/EB 71</v>
      </c>
      <c r="O899" s="45" t="str">
        <f>IF(VLOOKUP(Table1[[#This Row],[Intake Batch Combo]],Sheet2!A:B,2,FALSE)="","",VLOOKUP(Table1[[#This Row],[Intake Batch Combo]],Sheet2!A:B,2,FALSE))</f>
        <v>Expert MRI Buy 71</v>
      </c>
      <c r="P899" s="116" t="e">
        <v>#N/A</v>
      </c>
      <c r="Q899" s="116" t="e">
        <v>#N/A</v>
      </c>
      <c r="R899" s="28"/>
      <c r="S899" s="28"/>
      <c r="T899" s="28"/>
      <c r="U899" s="28"/>
      <c r="V899" s="25"/>
    </row>
    <row r="900" spans="1:22">
      <c r="A900" s="4" t="s">
        <v>1314</v>
      </c>
      <c r="B900" s="43">
        <v>71</v>
      </c>
      <c r="C900" s="64" t="s">
        <v>612</v>
      </c>
      <c r="D900" s="47">
        <v>44670</v>
      </c>
      <c r="E900" s="59" t="s">
        <v>1</v>
      </c>
      <c r="F900" s="41">
        <v>1695</v>
      </c>
      <c r="G900" s="41">
        <v>406.54563467206344</v>
      </c>
      <c r="H900" s="47">
        <v>45638</v>
      </c>
      <c r="I900" s="118">
        <v>520.45813067175504</v>
      </c>
      <c r="J900" s="43">
        <f>IF(M900="",IF(AND(H900&lt;&gt; "",D900&lt;&gt;""),IF(H900&gt;=D900,H900-D900,0),""),"")</f>
        <v>968</v>
      </c>
      <c r="K900" s="42">
        <f>IF(M900="",IF(I900&lt;&gt;"",I900-G900,""),"")</f>
        <v>113.9124959996916</v>
      </c>
      <c r="L900" s="44">
        <f>IF(M900="",IF(K900&lt;&gt;"",IF(G900=0,IF(I900=0,0,9.99),K900/G900),""),"")</f>
        <v>0.28019608694501946</v>
      </c>
      <c r="M900" s="45"/>
      <c r="N900" s="46" t="str">
        <f>TRIM(CONCATENATE(Table1[[#This Row],[Intake]]," ",Table1[[#This Row],[Batch Number]]))</f>
        <v>S-1/EB 71</v>
      </c>
      <c r="O900" s="45" t="str">
        <f>IF(VLOOKUP(Table1[[#This Row],[Intake Batch Combo]],Sheet2!A:B,2,FALSE)="","",VLOOKUP(Table1[[#This Row],[Intake Batch Combo]],Sheet2!A:B,2,FALSE))</f>
        <v>Expert MRI Buy 71</v>
      </c>
      <c r="P900" s="116" t="e">
        <v>#N/A</v>
      </c>
      <c r="Q900" s="116" t="e">
        <v>#N/A</v>
      </c>
      <c r="R900" s="28"/>
      <c r="S900" s="28"/>
      <c r="T900" s="28"/>
      <c r="U900" s="28"/>
      <c r="V900" s="25"/>
    </row>
    <row r="901" spans="1:22">
      <c r="A901" s="4" t="s">
        <v>1314</v>
      </c>
      <c r="B901" s="43">
        <v>71</v>
      </c>
      <c r="C901" s="64" t="s">
        <v>615</v>
      </c>
      <c r="D901" s="47">
        <v>44670</v>
      </c>
      <c r="E901" s="59" t="s">
        <v>1</v>
      </c>
      <c r="F901" s="41">
        <v>1695</v>
      </c>
      <c r="G901" s="41">
        <v>406.54563467206344</v>
      </c>
      <c r="H901" s="47">
        <v>45638</v>
      </c>
      <c r="I901" s="120">
        <v>520.45813067175504</v>
      </c>
      <c r="J901" s="43">
        <f>IF(M901="",IF(AND(H901&lt;&gt; "",D901&lt;&gt;""),IF(H901&gt;=D901,H901-D901,0),""),"")</f>
        <v>968</v>
      </c>
      <c r="K901" s="42">
        <f>IF(M901="",IF(I901&lt;&gt;"",I901-G901,""),"")</f>
        <v>113.9124959996916</v>
      </c>
      <c r="L901" s="44">
        <f>IF(M901="",IF(K901&lt;&gt;"",IF(G901=0,IF(I901=0,0,9.99),K901/G901),""),"")</f>
        <v>0.28019608694501946</v>
      </c>
      <c r="M901" s="45"/>
      <c r="N901" s="46" t="str">
        <f>TRIM(CONCATENATE(Table1[[#This Row],[Intake]]," ",Table1[[#This Row],[Batch Number]]))</f>
        <v>S-1/EB 71</v>
      </c>
      <c r="O901" s="45" t="str">
        <f>IF(VLOOKUP(Table1[[#This Row],[Intake Batch Combo]],Sheet2!A:B,2,FALSE)="","",VLOOKUP(Table1[[#This Row],[Intake Batch Combo]],Sheet2!A:B,2,FALSE))</f>
        <v>Expert MRI Buy 71</v>
      </c>
      <c r="P901" s="116" t="e">
        <v>#N/A</v>
      </c>
      <c r="Q901" s="116" t="e">
        <v>#N/A</v>
      </c>
      <c r="R901" s="28"/>
      <c r="S901" s="28"/>
      <c r="T901" s="28"/>
      <c r="U901" s="28"/>
      <c r="V901" s="25"/>
    </row>
    <row r="902" spans="1:22">
      <c r="A902" s="4" t="s">
        <v>1314</v>
      </c>
      <c r="B902" s="43">
        <v>71</v>
      </c>
      <c r="C902" s="64" t="s">
        <v>616</v>
      </c>
      <c r="D902" s="47">
        <v>44670</v>
      </c>
      <c r="E902" s="59" t="s">
        <v>1</v>
      </c>
      <c r="F902" s="41">
        <v>1695</v>
      </c>
      <c r="G902" s="41">
        <v>406.54563467206344</v>
      </c>
      <c r="H902" s="47">
        <v>45638</v>
      </c>
      <c r="I902" s="118">
        <v>520.45813067175504</v>
      </c>
      <c r="J902" s="43">
        <f>IF(M902="",IF(AND(H902&lt;&gt; "",D902&lt;&gt;""),IF(H902&gt;=D902,H902-D902,0),""),"")</f>
        <v>968</v>
      </c>
      <c r="K902" s="42">
        <f>IF(M902="",IF(I902&lt;&gt;"",I902-G902,""),"")</f>
        <v>113.9124959996916</v>
      </c>
      <c r="L902" s="44">
        <f>IF(M902="",IF(K902&lt;&gt;"",IF(G902=0,IF(I902=0,0,9.99),K902/G902),""),"")</f>
        <v>0.28019608694501946</v>
      </c>
      <c r="M902" s="45"/>
      <c r="N902" s="46" t="str">
        <f>TRIM(CONCATENATE(Table1[[#This Row],[Intake]]," ",Table1[[#This Row],[Batch Number]]))</f>
        <v>S-1/EB 71</v>
      </c>
      <c r="O902" s="45" t="str">
        <f>IF(VLOOKUP(Table1[[#This Row],[Intake Batch Combo]],Sheet2!A:B,2,FALSE)="","",VLOOKUP(Table1[[#This Row],[Intake Batch Combo]],Sheet2!A:B,2,FALSE))</f>
        <v>Expert MRI Buy 71</v>
      </c>
      <c r="P902" s="116" t="e">
        <v>#N/A</v>
      </c>
      <c r="Q902" s="116" t="e">
        <v>#N/A</v>
      </c>
      <c r="R902" s="28"/>
      <c r="S902" s="28"/>
      <c r="T902" s="28"/>
      <c r="U902" s="28"/>
      <c r="V902" s="25"/>
    </row>
    <row r="903" spans="1:22">
      <c r="A903" s="4" t="s">
        <v>1314</v>
      </c>
      <c r="B903" s="43">
        <v>71</v>
      </c>
      <c r="C903" s="64" t="s">
        <v>617</v>
      </c>
      <c r="D903" s="47">
        <v>44670</v>
      </c>
      <c r="E903" s="59" t="s">
        <v>1</v>
      </c>
      <c r="F903" s="41">
        <v>1695</v>
      </c>
      <c r="G903" s="41">
        <v>406.54563467206344</v>
      </c>
      <c r="H903" s="47">
        <v>45638</v>
      </c>
      <c r="I903" s="118">
        <v>520.45813067175504</v>
      </c>
      <c r="J903" s="43">
        <f>IF(M903="",IF(AND(H903&lt;&gt; "",D903&lt;&gt;""),IF(H903&gt;=D903,H903-D903,0),""),"")</f>
        <v>968</v>
      </c>
      <c r="K903" s="42">
        <f>IF(M903="",IF(I903&lt;&gt;"",I903-G903,""),"")</f>
        <v>113.9124959996916</v>
      </c>
      <c r="L903" s="44">
        <f>IF(M903="",IF(K903&lt;&gt;"",IF(G903=0,IF(I903=0,0,9.99),K903/G903),""),"")</f>
        <v>0.28019608694501946</v>
      </c>
      <c r="M903" s="45"/>
      <c r="N903" s="46" t="str">
        <f>TRIM(CONCATENATE(Table1[[#This Row],[Intake]]," ",Table1[[#This Row],[Batch Number]]))</f>
        <v>S-1/EB 71</v>
      </c>
      <c r="O903" s="45" t="str">
        <f>IF(VLOOKUP(Table1[[#This Row],[Intake Batch Combo]],Sheet2!A:B,2,FALSE)="","",VLOOKUP(Table1[[#This Row],[Intake Batch Combo]],Sheet2!A:B,2,FALSE))</f>
        <v>Expert MRI Buy 71</v>
      </c>
      <c r="P903" s="116" t="e">
        <v>#N/A</v>
      </c>
      <c r="Q903" s="116" t="e">
        <v>#N/A</v>
      </c>
      <c r="R903" s="28"/>
      <c r="S903" s="28"/>
      <c r="T903" s="28"/>
      <c r="U903" s="28"/>
      <c r="V903" s="25"/>
    </row>
    <row r="904" spans="1:22">
      <c r="A904" s="4" t="s">
        <v>1314</v>
      </c>
      <c r="B904" s="43">
        <v>71</v>
      </c>
      <c r="C904" s="64" t="s">
        <v>617</v>
      </c>
      <c r="D904" s="47">
        <v>44670</v>
      </c>
      <c r="E904" s="59" t="s">
        <v>1</v>
      </c>
      <c r="F904" s="41">
        <v>1695</v>
      </c>
      <c r="G904" s="41">
        <v>406.54563467206344</v>
      </c>
      <c r="H904" s="47">
        <v>45638</v>
      </c>
      <c r="I904" s="118">
        <v>520.45813067175504</v>
      </c>
      <c r="J904" s="43">
        <f>IF(M904="",IF(AND(H904&lt;&gt; "",D904&lt;&gt;""),IF(H904&gt;=D904,H904-D904,0),""),"")</f>
        <v>968</v>
      </c>
      <c r="K904" s="42">
        <f>IF(M904="",IF(I904&lt;&gt;"",I904-G904,""),"")</f>
        <v>113.9124959996916</v>
      </c>
      <c r="L904" s="44">
        <f>IF(M904="",IF(K904&lt;&gt;"",IF(G904=0,IF(I904=0,0,9.99),K904/G904),""),"")</f>
        <v>0.28019608694501946</v>
      </c>
      <c r="M904" s="45"/>
      <c r="N904" s="46" t="str">
        <f>TRIM(CONCATENATE(Table1[[#This Row],[Intake]]," ",Table1[[#This Row],[Batch Number]]))</f>
        <v>S-1/EB 71</v>
      </c>
      <c r="O904" s="45" t="str">
        <f>IF(VLOOKUP(Table1[[#This Row],[Intake Batch Combo]],Sheet2!A:B,2,FALSE)="","",VLOOKUP(Table1[[#This Row],[Intake Batch Combo]],Sheet2!A:B,2,FALSE))</f>
        <v>Expert MRI Buy 71</v>
      </c>
      <c r="P904" s="116" t="e">
        <v>#N/A</v>
      </c>
      <c r="Q904" s="116" t="e">
        <v>#N/A</v>
      </c>
      <c r="R904" s="28"/>
      <c r="S904" s="28"/>
      <c r="T904" s="28"/>
      <c r="U904" s="28"/>
      <c r="V904" s="25"/>
    </row>
    <row r="905" spans="1:22">
      <c r="A905" s="4" t="s">
        <v>1314</v>
      </c>
      <c r="B905" s="43">
        <v>71</v>
      </c>
      <c r="C905" s="64" t="s">
        <v>617</v>
      </c>
      <c r="D905" s="47">
        <v>44670</v>
      </c>
      <c r="E905" s="59" t="s">
        <v>1</v>
      </c>
      <c r="F905" s="41">
        <v>1695</v>
      </c>
      <c r="G905" s="41">
        <v>406.54563467206344</v>
      </c>
      <c r="H905" s="47">
        <v>45638</v>
      </c>
      <c r="I905" s="118">
        <v>520.45813067175504</v>
      </c>
      <c r="J905" s="43">
        <f>IF(M905="",IF(AND(H905&lt;&gt; "",D905&lt;&gt;""),IF(H905&gt;=D905,H905-D905,0),""),"")</f>
        <v>968</v>
      </c>
      <c r="K905" s="42">
        <f>IF(M905="",IF(I905&lt;&gt;"",I905-G905,""),"")</f>
        <v>113.9124959996916</v>
      </c>
      <c r="L905" s="44">
        <f>IF(M905="",IF(K905&lt;&gt;"",IF(G905=0,IF(I905=0,0,9.99),K905/G905),""),"")</f>
        <v>0.28019608694501946</v>
      </c>
      <c r="M905" s="45"/>
      <c r="N905" s="46" t="str">
        <f>TRIM(CONCATENATE(Table1[[#This Row],[Intake]]," ",Table1[[#This Row],[Batch Number]]))</f>
        <v>S-1/EB 71</v>
      </c>
      <c r="O905" s="45" t="str">
        <f>IF(VLOOKUP(Table1[[#This Row],[Intake Batch Combo]],Sheet2!A:B,2,FALSE)="","",VLOOKUP(Table1[[#This Row],[Intake Batch Combo]],Sheet2!A:B,2,FALSE))</f>
        <v>Expert MRI Buy 71</v>
      </c>
      <c r="P905" s="116" t="e">
        <v>#N/A</v>
      </c>
      <c r="Q905" s="116" t="e">
        <v>#N/A</v>
      </c>
      <c r="R905" s="28"/>
      <c r="S905" s="28"/>
      <c r="T905" s="28"/>
      <c r="U905" s="28"/>
      <c r="V905" s="25"/>
    </row>
    <row r="906" spans="1:22">
      <c r="A906" s="4" t="s">
        <v>1314</v>
      </c>
      <c r="B906" s="43">
        <v>71</v>
      </c>
      <c r="C906" s="64" t="s">
        <v>620</v>
      </c>
      <c r="D906" s="47">
        <v>44670</v>
      </c>
      <c r="E906" s="59" t="s">
        <v>1</v>
      </c>
      <c r="F906" s="41">
        <v>1695</v>
      </c>
      <c r="G906" s="41">
        <v>406.54563467206344</v>
      </c>
      <c r="H906" s="47">
        <v>45638</v>
      </c>
      <c r="I906" s="118">
        <v>520.45813067175504</v>
      </c>
      <c r="J906" s="43">
        <f>IF(M906="",IF(AND(H906&lt;&gt; "",D906&lt;&gt;""),IF(H906&gt;=D906,H906-D906,0),""),"")</f>
        <v>968</v>
      </c>
      <c r="K906" s="42">
        <f>IF(M906="",IF(I906&lt;&gt;"",I906-G906,""),"")</f>
        <v>113.9124959996916</v>
      </c>
      <c r="L906" s="44">
        <f>IF(M906="",IF(K906&lt;&gt;"",IF(G906=0,IF(I906=0,0,9.99),K906/G906),""),"")</f>
        <v>0.28019608694501946</v>
      </c>
      <c r="M906" s="45"/>
      <c r="N906" s="46" t="str">
        <f>TRIM(CONCATENATE(Table1[[#This Row],[Intake]]," ",Table1[[#This Row],[Batch Number]]))</f>
        <v>S-1/EB 71</v>
      </c>
      <c r="O906" s="45" t="str">
        <f>IF(VLOOKUP(Table1[[#This Row],[Intake Batch Combo]],Sheet2!A:B,2,FALSE)="","",VLOOKUP(Table1[[#This Row],[Intake Batch Combo]],Sheet2!A:B,2,FALSE))</f>
        <v>Expert MRI Buy 71</v>
      </c>
      <c r="P906" s="116" t="e">
        <v>#N/A</v>
      </c>
      <c r="Q906" s="116" t="e">
        <v>#N/A</v>
      </c>
      <c r="R906" s="28"/>
      <c r="S906" s="28"/>
      <c r="T906" s="28"/>
      <c r="U906" s="28"/>
      <c r="V906" s="25"/>
    </row>
    <row r="907" spans="1:22">
      <c r="A907" s="4" t="s">
        <v>1314</v>
      </c>
      <c r="B907" s="43">
        <v>71</v>
      </c>
      <c r="C907" s="64" t="s">
        <v>620</v>
      </c>
      <c r="D907" s="47">
        <v>44670</v>
      </c>
      <c r="E907" s="59" t="s">
        <v>1</v>
      </c>
      <c r="F907" s="41">
        <v>1695</v>
      </c>
      <c r="G907" s="41">
        <v>406.54563467206344</v>
      </c>
      <c r="H907" s="47">
        <v>45638</v>
      </c>
      <c r="I907" s="118">
        <v>520.45813067175504</v>
      </c>
      <c r="J907" s="43">
        <f>IF(M907="",IF(AND(H907&lt;&gt; "",D907&lt;&gt;""),IF(H907&gt;=D907,H907-D907,0),""),"")</f>
        <v>968</v>
      </c>
      <c r="K907" s="42">
        <f>IF(M907="",IF(I907&lt;&gt;"",I907-G907,""),"")</f>
        <v>113.9124959996916</v>
      </c>
      <c r="L907" s="44">
        <f>IF(M907="",IF(K907&lt;&gt;"",IF(G907=0,IF(I907=0,0,9.99),K907/G907),""),"")</f>
        <v>0.28019608694501946</v>
      </c>
      <c r="M907" s="45"/>
      <c r="N907" s="46" t="str">
        <f>TRIM(CONCATENATE(Table1[[#This Row],[Intake]]," ",Table1[[#This Row],[Batch Number]]))</f>
        <v>S-1/EB 71</v>
      </c>
      <c r="O907" s="45" t="str">
        <f>IF(VLOOKUP(Table1[[#This Row],[Intake Batch Combo]],Sheet2!A:B,2,FALSE)="","",VLOOKUP(Table1[[#This Row],[Intake Batch Combo]],Sheet2!A:B,2,FALSE))</f>
        <v>Expert MRI Buy 71</v>
      </c>
      <c r="P907" s="116" t="e">
        <v>#N/A</v>
      </c>
      <c r="Q907" s="116" t="e">
        <v>#N/A</v>
      </c>
      <c r="R907" s="28"/>
      <c r="S907" s="28"/>
      <c r="T907" s="28"/>
      <c r="U907" s="28"/>
      <c r="V907" s="25"/>
    </row>
    <row r="908" spans="1:22">
      <c r="A908" s="4" t="s">
        <v>1314</v>
      </c>
      <c r="B908" s="43">
        <v>71</v>
      </c>
      <c r="C908" s="64" t="s">
        <v>620</v>
      </c>
      <c r="D908" s="47">
        <v>44670</v>
      </c>
      <c r="E908" s="59" t="s">
        <v>1</v>
      </c>
      <c r="F908" s="41">
        <v>1695</v>
      </c>
      <c r="G908" s="41">
        <v>406.54563467206344</v>
      </c>
      <c r="H908" s="47">
        <v>45638</v>
      </c>
      <c r="I908" s="118">
        <v>520.45813067175504</v>
      </c>
      <c r="J908" s="43">
        <f>IF(M908="",IF(AND(H908&lt;&gt; "",D908&lt;&gt;""),IF(H908&gt;=D908,H908-D908,0),""),"")</f>
        <v>968</v>
      </c>
      <c r="K908" s="42">
        <f>IF(M908="",IF(I908&lt;&gt;"",I908-G908,""),"")</f>
        <v>113.9124959996916</v>
      </c>
      <c r="L908" s="44">
        <f>IF(M908="",IF(K908&lt;&gt;"",IF(G908=0,IF(I908=0,0,9.99),K908/G908),""),"")</f>
        <v>0.28019608694501946</v>
      </c>
      <c r="M908" s="45"/>
      <c r="N908" s="46" t="str">
        <f>TRIM(CONCATENATE(Table1[[#This Row],[Intake]]," ",Table1[[#This Row],[Batch Number]]))</f>
        <v>S-1/EB 71</v>
      </c>
      <c r="O908" s="45" t="str">
        <f>IF(VLOOKUP(Table1[[#This Row],[Intake Batch Combo]],Sheet2!A:B,2,FALSE)="","",VLOOKUP(Table1[[#This Row],[Intake Batch Combo]],Sheet2!A:B,2,FALSE))</f>
        <v>Expert MRI Buy 71</v>
      </c>
      <c r="P908" s="116" t="e">
        <v>#N/A</v>
      </c>
      <c r="Q908" s="116" t="e">
        <v>#N/A</v>
      </c>
      <c r="R908" s="28"/>
      <c r="S908" s="28"/>
      <c r="T908" s="28"/>
      <c r="U908" s="28"/>
      <c r="V908" s="25"/>
    </row>
    <row r="909" spans="1:22">
      <c r="A909" s="4" t="s">
        <v>1314</v>
      </c>
      <c r="B909" s="43">
        <v>71</v>
      </c>
      <c r="C909" s="64" t="s">
        <v>623</v>
      </c>
      <c r="D909" s="47">
        <v>44670</v>
      </c>
      <c r="E909" s="59" t="s">
        <v>1</v>
      </c>
      <c r="F909" s="41">
        <v>1695</v>
      </c>
      <c r="G909" s="41">
        <v>406.54563467206344</v>
      </c>
      <c r="H909" s="47">
        <v>45638</v>
      </c>
      <c r="I909" s="120">
        <v>520.45813067175504</v>
      </c>
      <c r="J909" s="43">
        <f>IF(M909="",IF(AND(H909&lt;&gt; "",D909&lt;&gt;""),IF(H909&gt;=D909,H909-D909,0),""),"")</f>
        <v>968</v>
      </c>
      <c r="K909" s="42">
        <f>IF(M909="",IF(I909&lt;&gt;"",I909-G909,""),"")</f>
        <v>113.9124959996916</v>
      </c>
      <c r="L909" s="44">
        <f>IF(M909="",IF(K909&lt;&gt;"",IF(G909=0,IF(I909=0,0,9.99),K909/G909),""),"")</f>
        <v>0.28019608694501946</v>
      </c>
      <c r="M909" s="45"/>
      <c r="N909" s="46" t="str">
        <f>TRIM(CONCATENATE(Table1[[#This Row],[Intake]]," ",Table1[[#This Row],[Batch Number]]))</f>
        <v>S-1/EB 71</v>
      </c>
      <c r="O909" s="45" t="str">
        <f>IF(VLOOKUP(Table1[[#This Row],[Intake Batch Combo]],Sheet2!A:B,2,FALSE)="","",VLOOKUP(Table1[[#This Row],[Intake Batch Combo]],Sheet2!A:B,2,FALSE))</f>
        <v>Expert MRI Buy 71</v>
      </c>
      <c r="P909" s="116" t="e">
        <v>#N/A</v>
      </c>
      <c r="Q909" s="116" t="e">
        <v>#N/A</v>
      </c>
      <c r="R909" s="28"/>
      <c r="S909" s="28"/>
      <c r="T909" s="28"/>
      <c r="U909" s="28"/>
      <c r="V909" s="25"/>
    </row>
    <row r="910" spans="1:22">
      <c r="A910" s="4" t="s">
        <v>1314</v>
      </c>
      <c r="B910" s="43">
        <v>71</v>
      </c>
      <c r="C910" s="64" t="s">
        <v>626</v>
      </c>
      <c r="D910" s="47">
        <v>44670</v>
      </c>
      <c r="E910" s="59" t="s">
        <v>1</v>
      </c>
      <c r="F910" s="41">
        <v>1695</v>
      </c>
      <c r="G910" s="41">
        <v>406.54563467206344</v>
      </c>
      <c r="H910" s="47">
        <v>45638</v>
      </c>
      <c r="I910" s="118">
        <v>520.45813067175504</v>
      </c>
      <c r="J910" s="43">
        <f>IF(M910="",IF(AND(H910&lt;&gt; "",D910&lt;&gt;""),IF(H910&gt;=D910,H910-D910,0),""),"")</f>
        <v>968</v>
      </c>
      <c r="K910" s="42">
        <f>IF(M910="",IF(I910&lt;&gt;"",I910-G910,""),"")</f>
        <v>113.9124959996916</v>
      </c>
      <c r="L910" s="44">
        <f>IF(M910="",IF(K910&lt;&gt;"",IF(G910=0,IF(I910=0,0,9.99),K910/G910),""),"")</f>
        <v>0.28019608694501946</v>
      </c>
      <c r="M910" s="45"/>
      <c r="N910" s="46" t="str">
        <f>TRIM(CONCATENATE(Table1[[#This Row],[Intake]]," ",Table1[[#This Row],[Batch Number]]))</f>
        <v>S-1/EB 71</v>
      </c>
      <c r="O910" s="45" t="str">
        <f>IF(VLOOKUP(Table1[[#This Row],[Intake Batch Combo]],Sheet2!A:B,2,FALSE)="","",VLOOKUP(Table1[[#This Row],[Intake Batch Combo]],Sheet2!A:B,2,FALSE))</f>
        <v>Expert MRI Buy 71</v>
      </c>
      <c r="P910" s="116" t="e">
        <v>#N/A</v>
      </c>
      <c r="Q910" s="116" t="e">
        <v>#N/A</v>
      </c>
      <c r="R910" s="28"/>
      <c r="S910" s="28"/>
      <c r="T910" s="28"/>
      <c r="U910" s="28"/>
      <c r="V910" s="25"/>
    </row>
    <row r="911" spans="1:22">
      <c r="A911" s="4" t="s">
        <v>1314</v>
      </c>
      <c r="B911" s="43">
        <v>71</v>
      </c>
      <c r="C911" s="64" t="s">
        <v>627</v>
      </c>
      <c r="D911" s="47">
        <v>44670</v>
      </c>
      <c r="E911" s="59" t="s">
        <v>1</v>
      </c>
      <c r="F911" s="41">
        <v>1695</v>
      </c>
      <c r="G911" s="41">
        <v>406.54563467206344</v>
      </c>
      <c r="H911" s="47">
        <v>45638</v>
      </c>
      <c r="I911" s="118">
        <v>520.45813067175504</v>
      </c>
      <c r="J911" s="43">
        <f>IF(M911="",IF(AND(H911&lt;&gt; "",D911&lt;&gt;""),IF(H911&gt;=D911,H911-D911,0),""),"")</f>
        <v>968</v>
      </c>
      <c r="K911" s="42">
        <f>IF(M911="",IF(I911&lt;&gt;"",I911-G911,""),"")</f>
        <v>113.9124959996916</v>
      </c>
      <c r="L911" s="44">
        <f>IF(M911="",IF(K911&lt;&gt;"",IF(G911=0,IF(I911=0,0,9.99),K911/G911),""),"")</f>
        <v>0.28019608694501946</v>
      </c>
      <c r="M911" s="45"/>
      <c r="N911" s="46" t="str">
        <f>TRIM(CONCATENATE(Table1[[#This Row],[Intake]]," ",Table1[[#This Row],[Batch Number]]))</f>
        <v>S-1/EB 71</v>
      </c>
      <c r="O911" s="45" t="str">
        <f>IF(VLOOKUP(Table1[[#This Row],[Intake Batch Combo]],Sheet2!A:B,2,FALSE)="","",VLOOKUP(Table1[[#This Row],[Intake Batch Combo]],Sheet2!A:B,2,FALSE))</f>
        <v>Expert MRI Buy 71</v>
      </c>
      <c r="P911" s="116" t="e">
        <v>#N/A</v>
      </c>
      <c r="Q911" s="116" t="e">
        <v>#N/A</v>
      </c>
      <c r="R911" s="28"/>
      <c r="S911" s="28"/>
      <c r="T911" s="28"/>
      <c r="U911" s="28"/>
      <c r="V911" s="25"/>
    </row>
    <row r="912" spans="1:22">
      <c r="A912" s="4" t="s">
        <v>1314</v>
      </c>
      <c r="B912" s="43">
        <v>71</v>
      </c>
      <c r="C912" s="64" t="s">
        <v>635</v>
      </c>
      <c r="D912" s="47">
        <v>44670</v>
      </c>
      <c r="E912" s="59" t="s">
        <v>1</v>
      </c>
      <c r="F912" s="41">
        <v>1695</v>
      </c>
      <c r="G912" s="41">
        <v>406.54563467206344</v>
      </c>
      <c r="H912" s="47">
        <v>45638</v>
      </c>
      <c r="I912" s="118">
        <v>520.45813067175504</v>
      </c>
      <c r="J912" s="43">
        <f>IF(M912="",IF(AND(H912&lt;&gt; "",D912&lt;&gt;""),IF(H912&gt;=D912,H912-D912,0),""),"")</f>
        <v>968</v>
      </c>
      <c r="K912" s="42">
        <f>IF(M912="",IF(I912&lt;&gt;"",I912-G912,""),"")</f>
        <v>113.9124959996916</v>
      </c>
      <c r="L912" s="44">
        <f>IF(M912="",IF(K912&lt;&gt;"",IF(G912=0,IF(I912=0,0,9.99),K912/G912),""),"")</f>
        <v>0.28019608694501946</v>
      </c>
      <c r="M912" s="45"/>
      <c r="N912" s="46" t="str">
        <f>TRIM(CONCATENATE(Table1[[#This Row],[Intake]]," ",Table1[[#This Row],[Batch Number]]))</f>
        <v>S-1/EB 71</v>
      </c>
      <c r="O912" s="45" t="str">
        <f>IF(VLOOKUP(Table1[[#This Row],[Intake Batch Combo]],Sheet2!A:B,2,FALSE)="","",VLOOKUP(Table1[[#This Row],[Intake Batch Combo]],Sheet2!A:B,2,FALSE))</f>
        <v>Expert MRI Buy 71</v>
      </c>
      <c r="P912" s="116" t="e">
        <v>#N/A</v>
      </c>
      <c r="Q912" s="116" t="e">
        <v>#N/A</v>
      </c>
      <c r="R912" s="28"/>
      <c r="S912" s="28"/>
      <c r="T912" s="28"/>
      <c r="U912" s="28"/>
      <c r="V912" s="25"/>
    </row>
    <row r="913" spans="1:22">
      <c r="A913" s="4" t="s">
        <v>1314</v>
      </c>
      <c r="B913" s="43">
        <v>71</v>
      </c>
      <c r="C913" s="64" t="s">
        <v>635</v>
      </c>
      <c r="D913" s="47">
        <v>44670</v>
      </c>
      <c r="E913" s="59" t="s">
        <v>1</v>
      </c>
      <c r="F913" s="41">
        <v>1695</v>
      </c>
      <c r="G913" s="41">
        <v>406.54563467206344</v>
      </c>
      <c r="H913" s="47">
        <v>45638</v>
      </c>
      <c r="I913" s="118">
        <v>520.45813067175504</v>
      </c>
      <c r="J913" s="43">
        <f>IF(M913="",IF(AND(H913&lt;&gt; "",D913&lt;&gt;""),IF(H913&gt;=D913,H913-D913,0),""),"")</f>
        <v>968</v>
      </c>
      <c r="K913" s="42">
        <f>IF(M913="",IF(I913&lt;&gt;"",I913-G913,""),"")</f>
        <v>113.9124959996916</v>
      </c>
      <c r="L913" s="44">
        <f>IF(M913="",IF(K913&lt;&gt;"",IF(G913=0,IF(I913=0,0,9.99),K913/G913),""),"")</f>
        <v>0.28019608694501946</v>
      </c>
      <c r="M913" s="45"/>
      <c r="N913" s="46" t="str">
        <f>TRIM(CONCATENATE(Table1[[#This Row],[Intake]]," ",Table1[[#This Row],[Batch Number]]))</f>
        <v>S-1/EB 71</v>
      </c>
      <c r="O913" s="45" t="str">
        <f>IF(VLOOKUP(Table1[[#This Row],[Intake Batch Combo]],Sheet2!A:B,2,FALSE)="","",VLOOKUP(Table1[[#This Row],[Intake Batch Combo]],Sheet2!A:B,2,FALSE))</f>
        <v>Expert MRI Buy 71</v>
      </c>
      <c r="P913" s="116" t="e">
        <v>#N/A</v>
      </c>
      <c r="Q913" s="116" t="e">
        <v>#N/A</v>
      </c>
      <c r="R913" s="28"/>
      <c r="S913" s="28"/>
      <c r="T913" s="28"/>
      <c r="U913" s="28"/>
      <c r="V913" s="25"/>
    </row>
    <row r="914" spans="1:22">
      <c r="A914" s="4" t="s">
        <v>1314</v>
      </c>
      <c r="B914" s="43">
        <v>71</v>
      </c>
      <c r="C914" s="64" t="s">
        <v>635</v>
      </c>
      <c r="D914" s="47">
        <v>44670</v>
      </c>
      <c r="E914" s="59" t="s">
        <v>1</v>
      </c>
      <c r="F914" s="41">
        <v>1695</v>
      </c>
      <c r="G914" s="41">
        <v>406.54563467206344</v>
      </c>
      <c r="H914" s="47">
        <v>45638</v>
      </c>
      <c r="I914" s="118">
        <v>520.45813067175504</v>
      </c>
      <c r="J914" s="43">
        <f>IF(M914="",IF(AND(H914&lt;&gt; "",D914&lt;&gt;""),IF(H914&gt;=D914,H914-D914,0),""),"")</f>
        <v>968</v>
      </c>
      <c r="K914" s="42">
        <f>IF(M914="",IF(I914&lt;&gt;"",I914-G914,""),"")</f>
        <v>113.9124959996916</v>
      </c>
      <c r="L914" s="44">
        <f>IF(M914="",IF(K914&lt;&gt;"",IF(G914=0,IF(I914=0,0,9.99),K914/G914),""),"")</f>
        <v>0.28019608694501946</v>
      </c>
      <c r="M914" s="45"/>
      <c r="N914" s="46" t="str">
        <f>TRIM(CONCATENATE(Table1[[#This Row],[Intake]]," ",Table1[[#This Row],[Batch Number]]))</f>
        <v>S-1/EB 71</v>
      </c>
      <c r="O914" s="45" t="str">
        <f>IF(VLOOKUP(Table1[[#This Row],[Intake Batch Combo]],Sheet2!A:B,2,FALSE)="","",VLOOKUP(Table1[[#This Row],[Intake Batch Combo]],Sheet2!A:B,2,FALSE))</f>
        <v>Expert MRI Buy 71</v>
      </c>
      <c r="P914" s="116" t="e">
        <v>#N/A</v>
      </c>
      <c r="Q914" s="116" t="e">
        <v>#N/A</v>
      </c>
      <c r="R914" s="28"/>
      <c r="S914" s="28"/>
      <c r="T914" s="28"/>
      <c r="U914" s="28"/>
      <c r="V914" s="25"/>
    </row>
    <row r="915" spans="1:22">
      <c r="A915" s="4" t="s">
        <v>1314</v>
      </c>
      <c r="B915" s="43">
        <v>71</v>
      </c>
      <c r="C915" s="64" t="s">
        <v>640</v>
      </c>
      <c r="D915" s="47">
        <v>44670</v>
      </c>
      <c r="E915" s="59" t="s">
        <v>1</v>
      </c>
      <c r="F915" s="41">
        <v>1695</v>
      </c>
      <c r="G915" s="41">
        <v>406.54563467206344</v>
      </c>
      <c r="H915" s="47">
        <v>45638</v>
      </c>
      <c r="I915" s="118">
        <v>520.45813067175504</v>
      </c>
      <c r="J915" s="43">
        <f>IF(M915="",IF(AND(H915&lt;&gt; "",D915&lt;&gt;""),IF(H915&gt;=D915,H915-D915,0),""),"")</f>
        <v>968</v>
      </c>
      <c r="K915" s="42">
        <f>IF(M915="",IF(I915&lt;&gt;"",I915-G915,""),"")</f>
        <v>113.9124959996916</v>
      </c>
      <c r="L915" s="44">
        <f>IF(M915="",IF(K915&lt;&gt;"",IF(G915=0,IF(I915=0,0,9.99),K915/G915),""),"")</f>
        <v>0.28019608694501946</v>
      </c>
      <c r="M915" s="45"/>
      <c r="N915" s="46" t="str">
        <f>TRIM(CONCATENATE(Table1[[#This Row],[Intake]]," ",Table1[[#This Row],[Batch Number]]))</f>
        <v>S-1/EB 71</v>
      </c>
      <c r="O915" s="45" t="str">
        <f>IF(VLOOKUP(Table1[[#This Row],[Intake Batch Combo]],Sheet2!A:B,2,FALSE)="","",VLOOKUP(Table1[[#This Row],[Intake Batch Combo]],Sheet2!A:B,2,FALSE))</f>
        <v>Expert MRI Buy 71</v>
      </c>
      <c r="P915" s="116" t="e">
        <v>#N/A</v>
      </c>
      <c r="Q915" s="116" t="e">
        <v>#N/A</v>
      </c>
      <c r="R915" s="28"/>
      <c r="S915" s="28"/>
      <c r="T915" s="28"/>
      <c r="U915" s="28"/>
      <c r="V915" s="25"/>
    </row>
    <row r="916" spans="1:22">
      <c r="A916" s="4" t="s">
        <v>1314</v>
      </c>
      <c r="B916" s="43">
        <v>71</v>
      </c>
      <c r="C916" s="64" t="s">
        <v>640</v>
      </c>
      <c r="D916" s="47">
        <v>44670</v>
      </c>
      <c r="E916" s="59" t="s">
        <v>1</v>
      </c>
      <c r="F916" s="41">
        <v>1695</v>
      </c>
      <c r="G916" s="41">
        <v>406.54563467206344</v>
      </c>
      <c r="H916" s="47">
        <v>45638</v>
      </c>
      <c r="I916" s="120">
        <v>520.45813067175504</v>
      </c>
      <c r="J916" s="43">
        <f>IF(M916="",IF(AND(H916&lt;&gt; "",D916&lt;&gt;""),IF(H916&gt;=D916,H916-D916,0),""),"")</f>
        <v>968</v>
      </c>
      <c r="K916" s="42">
        <f>IF(M916="",IF(I916&lt;&gt;"",I916-G916,""),"")</f>
        <v>113.9124959996916</v>
      </c>
      <c r="L916" s="44">
        <f>IF(M916="",IF(K916&lt;&gt;"",IF(G916=0,IF(I916=0,0,9.99),K916/G916),""),"")</f>
        <v>0.28019608694501946</v>
      </c>
      <c r="M916" s="45"/>
      <c r="N916" s="46" t="str">
        <f>TRIM(CONCATENATE(Table1[[#This Row],[Intake]]," ",Table1[[#This Row],[Batch Number]]))</f>
        <v>S-1/EB 71</v>
      </c>
      <c r="O916" s="45" t="str">
        <f>IF(VLOOKUP(Table1[[#This Row],[Intake Batch Combo]],Sheet2!A:B,2,FALSE)="","",VLOOKUP(Table1[[#This Row],[Intake Batch Combo]],Sheet2!A:B,2,FALSE))</f>
        <v>Expert MRI Buy 71</v>
      </c>
      <c r="P916" s="116" t="e">
        <v>#N/A</v>
      </c>
      <c r="Q916" s="116" t="e">
        <v>#N/A</v>
      </c>
      <c r="R916" s="28"/>
      <c r="S916" s="28"/>
      <c r="T916" s="28"/>
      <c r="U916" s="28"/>
      <c r="V916" s="25"/>
    </row>
    <row r="917" spans="1:22">
      <c r="A917" s="4" t="s">
        <v>1314</v>
      </c>
      <c r="B917" s="43">
        <v>71</v>
      </c>
      <c r="C917" s="64" t="s">
        <v>645</v>
      </c>
      <c r="D917" s="47">
        <v>44670</v>
      </c>
      <c r="E917" s="59" t="s">
        <v>1</v>
      </c>
      <c r="F917" s="41">
        <v>1695</v>
      </c>
      <c r="G917" s="41">
        <v>406.54563467206344</v>
      </c>
      <c r="H917" s="47">
        <v>45638</v>
      </c>
      <c r="I917" s="120">
        <v>520.45813067175504</v>
      </c>
      <c r="J917" s="43">
        <f>IF(M917="",IF(AND(H917&lt;&gt; "",D917&lt;&gt;""),IF(H917&gt;=D917,H917-D917,0),""),"")</f>
        <v>968</v>
      </c>
      <c r="K917" s="42">
        <f>IF(M917="",IF(I917&lt;&gt;"",I917-G917,""),"")</f>
        <v>113.9124959996916</v>
      </c>
      <c r="L917" s="44">
        <f>IF(M917="",IF(K917&lt;&gt;"",IF(G917=0,IF(I917=0,0,9.99),K917/G917),""),"")</f>
        <v>0.28019608694501946</v>
      </c>
      <c r="M917" s="45"/>
      <c r="N917" s="46" t="str">
        <f>TRIM(CONCATENATE(Table1[[#This Row],[Intake]]," ",Table1[[#This Row],[Batch Number]]))</f>
        <v>S-1/EB 71</v>
      </c>
      <c r="O917" s="45" t="str">
        <f>IF(VLOOKUP(Table1[[#This Row],[Intake Batch Combo]],Sheet2!A:B,2,FALSE)="","",VLOOKUP(Table1[[#This Row],[Intake Batch Combo]],Sheet2!A:B,2,FALSE))</f>
        <v>Expert MRI Buy 71</v>
      </c>
      <c r="P917" s="116" t="e">
        <v>#N/A</v>
      </c>
      <c r="Q917" s="116" t="e">
        <v>#N/A</v>
      </c>
      <c r="R917" s="28"/>
      <c r="S917" s="28"/>
      <c r="T917" s="28"/>
      <c r="U917" s="28"/>
      <c r="V917" s="25"/>
    </row>
    <row r="918" spans="1:22">
      <c r="A918" s="4" t="s">
        <v>1314</v>
      </c>
      <c r="B918" s="43">
        <v>71</v>
      </c>
      <c r="C918" s="64" t="s">
        <v>645</v>
      </c>
      <c r="D918" s="47">
        <v>44670</v>
      </c>
      <c r="E918" s="59" t="s">
        <v>1</v>
      </c>
      <c r="F918" s="41">
        <v>1695</v>
      </c>
      <c r="G918" s="41">
        <v>406.54563467206344</v>
      </c>
      <c r="H918" s="47">
        <v>45638</v>
      </c>
      <c r="I918" s="120">
        <v>520.45813067175504</v>
      </c>
      <c r="J918" s="43">
        <f>IF(M918="",IF(AND(H918&lt;&gt; "",D918&lt;&gt;""),IF(H918&gt;=D918,H918-D918,0),""),"")</f>
        <v>968</v>
      </c>
      <c r="K918" s="42">
        <f>IF(M918="",IF(I918&lt;&gt;"",I918-G918,""),"")</f>
        <v>113.9124959996916</v>
      </c>
      <c r="L918" s="44">
        <f>IF(M918="",IF(K918&lt;&gt;"",IF(G918=0,IF(I918=0,0,9.99),K918/G918),""),"")</f>
        <v>0.28019608694501946</v>
      </c>
      <c r="M918" s="45"/>
      <c r="N918" s="46" t="str">
        <f>TRIM(CONCATENATE(Table1[[#This Row],[Intake]]," ",Table1[[#This Row],[Batch Number]]))</f>
        <v>S-1/EB 71</v>
      </c>
      <c r="O918" s="45" t="str">
        <f>IF(VLOOKUP(Table1[[#This Row],[Intake Batch Combo]],Sheet2!A:B,2,FALSE)="","",VLOOKUP(Table1[[#This Row],[Intake Batch Combo]],Sheet2!A:B,2,FALSE))</f>
        <v>Expert MRI Buy 71</v>
      </c>
      <c r="P918" s="116" t="e">
        <v>#N/A</v>
      </c>
      <c r="Q918" s="116" t="e">
        <v>#N/A</v>
      </c>
      <c r="R918" s="28"/>
      <c r="S918" s="28"/>
      <c r="T918" s="28"/>
      <c r="U918" s="28"/>
      <c r="V918" s="25"/>
    </row>
    <row r="919" spans="1:22">
      <c r="A919" s="4" t="s">
        <v>1314</v>
      </c>
      <c r="B919" s="43">
        <v>71</v>
      </c>
      <c r="C919" s="64" t="s">
        <v>646</v>
      </c>
      <c r="D919" s="47">
        <v>44670</v>
      </c>
      <c r="E919" s="59" t="s">
        <v>1</v>
      </c>
      <c r="F919" s="41">
        <v>1695</v>
      </c>
      <c r="G919" s="41">
        <v>406.54563467206344</v>
      </c>
      <c r="H919" s="47">
        <v>45638</v>
      </c>
      <c r="I919" s="120">
        <v>520.45813067175504</v>
      </c>
      <c r="J919" s="43">
        <f>IF(M919="",IF(AND(H919&lt;&gt; "",D919&lt;&gt;""),IF(H919&gt;=D919,H919-D919,0),""),"")</f>
        <v>968</v>
      </c>
      <c r="K919" s="42">
        <f>IF(M919="",IF(I919&lt;&gt;"",I919-G919,""),"")</f>
        <v>113.9124959996916</v>
      </c>
      <c r="L919" s="44">
        <f>IF(M919="",IF(K919&lt;&gt;"",IF(G919=0,IF(I919=0,0,9.99),K919/G919),""),"")</f>
        <v>0.28019608694501946</v>
      </c>
      <c r="M919" s="45"/>
      <c r="N919" s="46" t="str">
        <f>TRIM(CONCATENATE(Table1[[#This Row],[Intake]]," ",Table1[[#This Row],[Batch Number]]))</f>
        <v>S-1/EB 71</v>
      </c>
      <c r="O919" s="45" t="str">
        <f>IF(VLOOKUP(Table1[[#This Row],[Intake Batch Combo]],Sheet2!A:B,2,FALSE)="","",VLOOKUP(Table1[[#This Row],[Intake Batch Combo]],Sheet2!A:B,2,FALSE))</f>
        <v>Expert MRI Buy 71</v>
      </c>
      <c r="P919" s="116" t="e">
        <v>#N/A</v>
      </c>
      <c r="Q919" s="116" t="e">
        <v>#N/A</v>
      </c>
      <c r="R919" s="28"/>
      <c r="S919" s="28"/>
      <c r="T919" s="28"/>
      <c r="U919" s="28"/>
      <c r="V919" s="25"/>
    </row>
    <row r="920" spans="1:22">
      <c r="A920" s="4" t="s">
        <v>1314</v>
      </c>
      <c r="B920" s="43">
        <v>71</v>
      </c>
      <c r="C920" s="64" t="s">
        <v>646</v>
      </c>
      <c r="D920" s="47">
        <v>44670</v>
      </c>
      <c r="E920" s="59" t="s">
        <v>1</v>
      </c>
      <c r="F920" s="41">
        <v>1695</v>
      </c>
      <c r="G920" s="41">
        <v>406.54563467206344</v>
      </c>
      <c r="H920" s="47">
        <v>45638</v>
      </c>
      <c r="I920" s="120">
        <v>520.45813067175504</v>
      </c>
      <c r="J920" s="43">
        <f>IF(M920="",IF(AND(H920&lt;&gt; "",D920&lt;&gt;""),IF(H920&gt;=D920,H920-D920,0),""),"")</f>
        <v>968</v>
      </c>
      <c r="K920" s="42">
        <f>IF(M920="",IF(I920&lt;&gt;"",I920-G920,""),"")</f>
        <v>113.9124959996916</v>
      </c>
      <c r="L920" s="44">
        <f>IF(M920="",IF(K920&lt;&gt;"",IF(G920=0,IF(I920=0,0,9.99),K920/G920),""),"")</f>
        <v>0.28019608694501946</v>
      </c>
      <c r="M920" s="45"/>
      <c r="N920" s="46" t="str">
        <f>TRIM(CONCATENATE(Table1[[#This Row],[Intake]]," ",Table1[[#This Row],[Batch Number]]))</f>
        <v>S-1/EB 71</v>
      </c>
      <c r="O920" s="45" t="str">
        <f>IF(VLOOKUP(Table1[[#This Row],[Intake Batch Combo]],Sheet2!A:B,2,FALSE)="","",VLOOKUP(Table1[[#This Row],[Intake Batch Combo]],Sheet2!A:B,2,FALSE))</f>
        <v>Expert MRI Buy 71</v>
      </c>
      <c r="P920" s="116" t="e">
        <v>#N/A</v>
      </c>
      <c r="Q920" s="116" t="e">
        <v>#N/A</v>
      </c>
      <c r="R920" s="28"/>
      <c r="S920" s="28"/>
      <c r="T920" s="28"/>
      <c r="U920" s="28"/>
      <c r="V920" s="25"/>
    </row>
    <row r="921" spans="1:22">
      <c r="A921" s="4" t="s">
        <v>1314</v>
      </c>
      <c r="B921" s="43">
        <v>71</v>
      </c>
      <c r="C921" s="64" t="s">
        <v>646</v>
      </c>
      <c r="D921" s="47">
        <v>44670</v>
      </c>
      <c r="E921" s="59" t="s">
        <v>1</v>
      </c>
      <c r="F921" s="41">
        <v>1695</v>
      </c>
      <c r="G921" s="41">
        <v>406.54563467206344</v>
      </c>
      <c r="H921" s="47">
        <v>45638</v>
      </c>
      <c r="I921" s="120">
        <v>520.45813067175504</v>
      </c>
      <c r="J921" s="43">
        <f>IF(M921="",IF(AND(H921&lt;&gt; "",D921&lt;&gt;""),IF(H921&gt;=D921,H921-D921,0),""),"")</f>
        <v>968</v>
      </c>
      <c r="K921" s="42">
        <f>IF(M921="",IF(I921&lt;&gt;"",I921-G921,""),"")</f>
        <v>113.9124959996916</v>
      </c>
      <c r="L921" s="44">
        <f>IF(M921="",IF(K921&lt;&gt;"",IF(G921=0,IF(I921=0,0,9.99),K921/G921),""),"")</f>
        <v>0.28019608694501946</v>
      </c>
      <c r="M921" s="45"/>
      <c r="N921" s="46" t="str">
        <f>TRIM(CONCATENATE(Table1[[#This Row],[Intake]]," ",Table1[[#This Row],[Batch Number]]))</f>
        <v>S-1/EB 71</v>
      </c>
      <c r="O921" s="45" t="str">
        <f>IF(VLOOKUP(Table1[[#This Row],[Intake Batch Combo]],Sheet2!A:B,2,FALSE)="","",VLOOKUP(Table1[[#This Row],[Intake Batch Combo]],Sheet2!A:B,2,FALSE))</f>
        <v>Expert MRI Buy 71</v>
      </c>
      <c r="P921" s="116" t="e">
        <v>#N/A</v>
      </c>
      <c r="Q921" s="116" t="e">
        <v>#N/A</v>
      </c>
      <c r="R921" s="28"/>
      <c r="S921" s="28"/>
      <c r="T921" s="28"/>
      <c r="U921" s="28"/>
      <c r="V921" s="25"/>
    </row>
    <row r="922" spans="1:22">
      <c r="A922" s="4" t="s">
        <v>1314</v>
      </c>
      <c r="B922" s="43">
        <v>71</v>
      </c>
      <c r="C922" s="64" t="s">
        <v>654</v>
      </c>
      <c r="D922" s="47">
        <v>44670</v>
      </c>
      <c r="E922" s="59" t="s">
        <v>1</v>
      </c>
      <c r="F922" s="41">
        <v>1695</v>
      </c>
      <c r="G922" s="41">
        <v>406.54563467206344</v>
      </c>
      <c r="H922" s="47">
        <v>45638</v>
      </c>
      <c r="I922" s="118">
        <v>520.45813067175504</v>
      </c>
      <c r="J922" s="43">
        <f>IF(M922="",IF(AND(H922&lt;&gt; "",D922&lt;&gt;""),IF(H922&gt;=D922,H922-D922,0),""),"")</f>
        <v>968</v>
      </c>
      <c r="K922" s="42">
        <f>IF(M922="",IF(I922&lt;&gt;"",I922-G922,""),"")</f>
        <v>113.9124959996916</v>
      </c>
      <c r="L922" s="44">
        <f>IF(M922="",IF(K922&lt;&gt;"",IF(G922=0,IF(I922=0,0,9.99),K922/G922),""),"")</f>
        <v>0.28019608694501946</v>
      </c>
      <c r="M922" s="45"/>
      <c r="N922" s="46" t="str">
        <f>TRIM(CONCATENATE(Table1[[#This Row],[Intake]]," ",Table1[[#This Row],[Batch Number]]))</f>
        <v>S-1/EB 71</v>
      </c>
      <c r="O922" s="45" t="str">
        <f>IF(VLOOKUP(Table1[[#This Row],[Intake Batch Combo]],Sheet2!A:B,2,FALSE)="","",VLOOKUP(Table1[[#This Row],[Intake Batch Combo]],Sheet2!A:B,2,FALSE))</f>
        <v>Expert MRI Buy 71</v>
      </c>
      <c r="P922" s="116" t="e">
        <v>#N/A</v>
      </c>
      <c r="Q922" s="116" t="e">
        <v>#N/A</v>
      </c>
      <c r="R922" s="28"/>
      <c r="S922" s="28"/>
      <c r="T922" s="28"/>
      <c r="U922" s="28"/>
      <c r="V922" s="25"/>
    </row>
    <row r="923" spans="1:22">
      <c r="A923" s="4" t="s">
        <v>1314</v>
      </c>
      <c r="B923" s="43">
        <v>71</v>
      </c>
      <c r="C923" s="64" t="s">
        <v>654</v>
      </c>
      <c r="D923" s="47">
        <v>44670</v>
      </c>
      <c r="E923" s="59" t="s">
        <v>1</v>
      </c>
      <c r="F923" s="41">
        <v>1695</v>
      </c>
      <c r="G923" s="41">
        <v>406.54563467206344</v>
      </c>
      <c r="H923" s="47">
        <v>45638</v>
      </c>
      <c r="I923" s="120">
        <v>520.45813067175504</v>
      </c>
      <c r="J923" s="43">
        <f>IF(M923="",IF(AND(H923&lt;&gt; "",D923&lt;&gt;""),IF(H923&gt;=D923,H923-D923,0),""),"")</f>
        <v>968</v>
      </c>
      <c r="K923" s="42">
        <f>IF(M923="",IF(I923&lt;&gt;"",I923-G923,""),"")</f>
        <v>113.9124959996916</v>
      </c>
      <c r="L923" s="44">
        <f>IF(M923="",IF(K923&lt;&gt;"",IF(G923=0,IF(I923=0,0,9.99),K923/G923),""),"")</f>
        <v>0.28019608694501946</v>
      </c>
      <c r="M923" s="45"/>
      <c r="N923" s="46" t="str">
        <f>TRIM(CONCATENATE(Table1[[#This Row],[Intake]]," ",Table1[[#This Row],[Batch Number]]))</f>
        <v>S-1/EB 71</v>
      </c>
      <c r="O923" s="45" t="str">
        <f>IF(VLOOKUP(Table1[[#This Row],[Intake Batch Combo]],Sheet2!A:B,2,FALSE)="","",VLOOKUP(Table1[[#This Row],[Intake Batch Combo]],Sheet2!A:B,2,FALSE))</f>
        <v>Expert MRI Buy 71</v>
      </c>
      <c r="P923" s="116" t="e">
        <v>#N/A</v>
      </c>
      <c r="Q923" s="116" t="e">
        <v>#N/A</v>
      </c>
      <c r="R923" s="28"/>
      <c r="S923" s="28"/>
      <c r="T923" s="28"/>
      <c r="U923" s="28"/>
      <c r="V923" s="25"/>
    </row>
    <row r="924" spans="1:22">
      <c r="A924" s="4" t="s">
        <v>1314</v>
      </c>
      <c r="B924" s="43">
        <v>71</v>
      </c>
      <c r="C924" s="64" t="s">
        <v>655</v>
      </c>
      <c r="D924" s="47">
        <v>44670</v>
      </c>
      <c r="E924" s="59" t="s">
        <v>1</v>
      </c>
      <c r="F924" s="41">
        <v>1695</v>
      </c>
      <c r="G924" s="41">
        <v>406.54563467206344</v>
      </c>
      <c r="H924" s="47">
        <v>45638</v>
      </c>
      <c r="I924" s="118">
        <v>520.45813067175504</v>
      </c>
      <c r="J924" s="43">
        <f>IF(M924="",IF(AND(H924&lt;&gt; "",D924&lt;&gt;""),IF(H924&gt;=D924,H924-D924,0),""),"")</f>
        <v>968</v>
      </c>
      <c r="K924" s="42">
        <f>IF(M924="",IF(I924&lt;&gt;"",I924-G924,""),"")</f>
        <v>113.9124959996916</v>
      </c>
      <c r="L924" s="44">
        <f>IF(M924="",IF(K924&lt;&gt;"",IF(G924=0,IF(I924=0,0,9.99),K924/G924),""),"")</f>
        <v>0.28019608694501946</v>
      </c>
      <c r="M924" s="45"/>
      <c r="N924" s="46" t="str">
        <f>TRIM(CONCATENATE(Table1[[#This Row],[Intake]]," ",Table1[[#This Row],[Batch Number]]))</f>
        <v>S-1/EB 71</v>
      </c>
      <c r="O924" s="45" t="str">
        <f>IF(VLOOKUP(Table1[[#This Row],[Intake Batch Combo]],Sheet2!A:B,2,FALSE)="","",VLOOKUP(Table1[[#This Row],[Intake Batch Combo]],Sheet2!A:B,2,FALSE))</f>
        <v>Expert MRI Buy 71</v>
      </c>
      <c r="P924" s="116" t="e">
        <v>#N/A</v>
      </c>
      <c r="Q924" s="116" t="e">
        <v>#N/A</v>
      </c>
      <c r="R924" s="28"/>
      <c r="S924" s="28"/>
      <c r="T924" s="28"/>
      <c r="U924" s="28"/>
      <c r="V924" s="25"/>
    </row>
    <row r="925" spans="1:22">
      <c r="A925" s="4" t="s">
        <v>1314</v>
      </c>
      <c r="B925" s="43">
        <v>71</v>
      </c>
      <c r="C925" s="64" t="s">
        <v>656</v>
      </c>
      <c r="D925" s="47">
        <v>44670</v>
      </c>
      <c r="E925" s="59" t="s">
        <v>1</v>
      </c>
      <c r="F925" s="41">
        <v>1695</v>
      </c>
      <c r="G925" s="41">
        <v>406.54563467206344</v>
      </c>
      <c r="H925" s="47">
        <v>45638</v>
      </c>
      <c r="I925" s="118">
        <v>520.45813067175504</v>
      </c>
      <c r="J925" s="43">
        <f>IF(M925="",IF(AND(H925&lt;&gt; "",D925&lt;&gt;""),IF(H925&gt;=D925,H925-D925,0),""),"")</f>
        <v>968</v>
      </c>
      <c r="K925" s="42">
        <f>IF(M925="",IF(I925&lt;&gt;"",I925-G925,""),"")</f>
        <v>113.9124959996916</v>
      </c>
      <c r="L925" s="44">
        <f>IF(M925="",IF(K925&lt;&gt;"",IF(G925=0,IF(I925=0,0,9.99),K925/G925),""),"")</f>
        <v>0.28019608694501946</v>
      </c>
      <c r="M925" s="45"/>
      <c r="N925" s="46" t="str">
        <f>TRIM(CONCATENATE(Table1[[#This Row],[Intake]]," ",Table1[[#This Row],[Batch Number]]))</f>
        <v>S-1/EB 71</v>
      </c>
      <c r="O925" s="45" t="str">
        <f>IF(VLOOKUP(Table1[[#This Row],[Intake Batch Combo]],Sheet2!A:B,2,FALSE)="","",VLOOKUP(Table1[[#This Row],[Intake Batch Combo]],Sheet2!A:B,2,FALSE))</f>
        <v>Expert MRI Buy 71</v>
      </c>
      <c r="P925" s="116" t="e">
        <v>#N/A</v>
      </c>
      <c r="Q925" s="116" t="e">
        <v>#N/A</v>
      </c>
      <c r="R925" s="28"/>
      <c r="S925" s="28"/>
      <c r="T925" s="28"/>
      <c r="U925" s="28"/>
      <c r="V925" s="25"/>
    </row>
    <row r="926" spans="1:22">
      <c r="A926" s="4" t="s">
        <v>1314</v>
      </c>
      <c r="B926" s="43">
        <v>71</v>
      </c>
      <c r="C926" s="64" t="s">
        <v>656</v>
      </c>
      <c r="D926" s="47">
        <v>44670</v>
      </c>
      <c r="E926" s="59" t="s">
        <v>1</v>
      </c>
      <c r="F926" s="41">
        <v>1695</v>
      </c>
      <c r="G926" s="41">
        <v>406.54563467206344</v>
      </c>
      <c r="H926" s="47">
        <v>45638</v>
      </c>
      <c r="I926" s="120">
        <v>520.45813067175504</v>
      </c>
      <c r="J926" s="43">
        <f>IF(M926="",IF(AND(H926&lt;&gt; "",D926&lt;&gt;""),IF(H926&gt;=D926,H926-D926,0),""),"")</f>
        <v>968</v>
      </c>
      <c r="K926" s="42">
        <f>IF(M926="",IF(I926&lt;&gt;"",I926-G926,""),"")</f>
        <v>113.9124959996916</v>
      </c>
      <c r="L926" s="44">
        <f>IF(M926="",IF(K926&lt;&gt;"",IF(G926=0,IF(I926=0,0,9.99),K926/G926),""),"")</f>
        <v>0.28019608694501946</v>
      </c>
      <c r="M926" s="45"/>
      <c r="N926" s="46" t="str">
        <f>TRIM(CONCATENATE(Table1[[#This Row],[Intake]]," ",Table1[[#This Row],[Batch Number]]))</f>
        <v>S-1/EB 71</v>
      </c>
      <c r="O926" s="45" t="str">
        <f>IF(VLOOKUP(Table1[[#This Row],[Intake Batch Combo]],Sheet2!A:B,2,FALSE)="","",VLOOKUP(Table1[[#This Row],[Intake Batch Combo]],Sheet2!A:B,2,FALSE))</f>
        <v>Expert MRI Buy 71</v>
      </c>
      <c r="P926" s="116" t="e">
        <v>#N/A</v>
      </c>
      <c r="Q926" s="116" t="e">
        <v>#N/A</v>
      </c>
      <c r="R926" s="28"/>
      <c r="S926" s="28"/>
      <c r="T926" s="28"/>
      <c r="U926" s="28"/>
      <c r="V926" s="25"/>
    </row>
    <row r="927" spans="1:22">
      <c r="A927" s="4" t="s">
        <v>1314</v>
      </c>
      <c r="B927" s="43">
        <v>71</v>
      </c>
      <c r="C927" s="64" t="s">
        <v>656</v>
      </c>
      <c r="D927" s="47">
        <v>44670</v>
      </c>
      <c r="E927" s="59" t="s">
        <v>1</v>
      </c>
      <c r="F927" s="41">
        <v>1695</v>
      </c>
      <c r="G927" s="41">
        <v>406.54563467206344</v>
      </c>
      <c r="H927" s="47">
        <v>45638</v>
      </c>
      <c r="I927" s="120">
        <v>520.45813067175504</v>
      </c>
      <c r="J927" s="43">
        <f>IF(M927="",IF(AND(H927&lt;&gt; "",D927&lt;&gt;""),IF(H927&gt;=D927,H927-D927,0),""),"")</f>
        <v>968</v>
      </c>
      <c r="K927" s="42">
        <f>IF(M927="",IF(I927&lt;&gt;"",I927-G927,""),"")</f>
        <v>113.9124959996916</v>
      </c>
      <c r="L927" s="44">
        <f>IF(M927="",IF(K927&lt;&gt;"",IF(G927=0,IF(I927=0,0,9.99),K927/G927),""),"")</f>
        <v>0.28019608694501946</v>
      </c>
      <c r="M927" s="45"/>
      <c r="N927" s="46" t="str">
        <f>TRIM(CONCATENATE(Table1[[#This Row],[Intake]]," ",Table1[[#This Row],[Batch Number]]))</f>
        <v>S-1/EB 71</v>
      </c>
      <c r="O927" s="45" t="str">
        <f>IF(VLOOKUP(Table1[[#This Row],[Intake Batch Combo]],Sheet2!A:B,2,FALSE)="","",VLOOKUP(Table1[[#This Row],[Intake Batch Combo]],Sheet2!A:B,2,FALSE))</f>
        <v>Expert MRI Buy 71</v>
      </c>
      <c r="P927" s="116" t="e">
        <v>#N/A</v>
      </c>
      <c r="Q927" s="116" t="e">
        <v>#N/A</v>
      </c>
      <c r="R927" s="28"/>
      <c r="S927" s="28"/>
      <c r="T927" s="28"/>
      <c r="U927" s="28"/>
      <c r="V927" s="25"/>
    </row>
    <row r="928" spans="1:22">
      <c r="A928" s="4" t="s">
        <v>1314</v>
      </c>
      <c r="B928" s="43">
        <v>71</v>
      </c>
      <c r="C928" s="64" t="s">
        <v>668</v>
      </c>
      <c r="D928" s="47">
        <v>44670</v>
      </c>
      <c r="E928" s="59" t="s">
        <v>1</v>
      </c>
      <c r="F928" s="41">
        <v>1695</v>
      </c>
      <c r="G928" s="41">
        <v>406.54563467206344</v>
      </c>
      <c r="H928" s="47">
        <v>45638</v>
      </c>
      <c r="I928" s="118">
        <v>520.45813067175504</v>
      </c>
      <c r="J928" s="43">
        <f>IF(M928="",IF(AND(H928&lt;&gt; "",D928&lt;&gt;""),IF(H928&gt;=D928,H928-D928,0),""),"")</f>
        <v>968</v>
      </c>
      <c r="K928" s="42">
        <f>IF(M928="",IF(I928&lt;&gt;"",I928-G928,""),"")</f>
        <v>113.9124959996916</v>
      </c>
      <c r="L928" s="44">
        <f>IF(M928="",IF(K928&lt;&gt;"",IF(G928=0,IF(I928=0,0,9.99),K928/G928),""),"")</f>
        <v>0.28019608694501946</v>
      </c>
      <c r="M928" s="45"/>
      <c r="N928" s="46" t="str">
        <f>TRIM(CONCATENATE(Table1[[#This Row],[Intake]]," ",Table1[[#This Row],[Batch Number]]))</f>
        <v>S-1/EB 71</v>
      </c>
      <c r="O928" s="45" t="str">
        <f>IF(VLOOKUP(Table1[[#This Row],[Intake Batch Combo]],Sheet2!A:B,2,FALSE)="","",VLOOKUP(Table1[[#This Row],[Intake Batch Combo]],Sheet2!A:B,2,FALSE))</f>
        <v>Expert MRI Buy 71</v>
      </c>
      <c r="P928" s="116" t="e">
        <v>#N/A</v>
      </c>
      <c r="Q928" s="116" t="e">
        <v>#N/A</v>
      </c>
      <c r="R928" s="28"/>
      <c r="S928" s="28"/>
      <c r="T928" s="28"/>
      <c r="U928" s="28"/>
      <c r="V928" s="25"/>
    </row>
    <row r="929" spans="1:22">
      <c r="A929" s="4" t="s">
        <v>1314</v>
      </c>
      <c r="B929" s="43">
        <v>71</v>
      </c>
      <c r="C929" s="64" t="s">
        <v>668</v>
      </c>
      <c r="D929" s="47">
        <v>44670</v>
      </c>
      <c r="E929" s="59" t="s">
        <v>1</v>
      </c>
      <c r="F929" s="41">
        <v>1695</v>
      </c>
      <c r="G929" s="41">
        <v>406.54563467206344</v>
      </c>
      <c r="H929" s="47">
        <v>45638</v>
      </c>
      <c r="I929" s="120">
        <v>520.45813067175504</v>
      </c>
      <c r="J929" s="43">
        <f>IF(M929="",IF(AND(H929&lt;&gt; "",D929&lt;&gt;""),IF(H929&gt;=D929,H929-D929,0),""),"")</f>
        <v>968</v>
      </c>
      <c r="K929" s="42">
        <f>IF(M929="",IF(I929&lt;&gt;"",I929-G929,""),"")</f>
        <v>113.9124959996916</v>
      </c>
      <c r="L929" s="44">
        <f>IF(M929="",IF(K929&lt;&gt;"",IF(G929=0,IF(I929=0,0,9.99),K929/G929),""),"")</f>
        <v>0.28019608694501946</v>
      </c>
      <c r="M929" s="45"/>
      <c r="N929" s="46" t="str">
        <f>TRIM(CONCATENATE(Table1[[#This Row],[Intake]]," ",Table1[[#This Row],[Batch Number]]))</f>
        <v>S-1/EB 71</v>
      </c>
      <c r="O929" s="45" t="str">
        <f>IF(VLOOKUP(Table1[[#This Row],[Intake Batch Combo]],Sheet2!A:B,2,FALSE)="","",VLOOKUP(Table1[[#This Row],[Intake Batch Combo]],Sheet2!A:B,2,FALSE))</f>
        <v>Expert MRI Buy 71</v>
      </c>
      <c r="P929" s="116" t="e">
        <v>#N/A</v>
      </c>
      <c r="Q929" s="116" t="e">
        <v>#N/A</v>
      </c>
      <c r="R929" s="28"/>
      <c r="S929" s="28"/>
      <c r="T929" s="28"/>
      <c r="U929" s="28"/>
      <c r="V929" s="25"/>
    </row>
    <row r="930" spans="1:22">
      <c r="A930" s="4" t="s">
        <v>1314</v>
      </c>
      <c r="B930" s="43">
        <v>71</v>
      </c>
      <c r="C930" s="64" t="s">
        <v>668</v>
      </c>
      <c r="D930" s="47">
        <v>44670</v>
      </c>
      <c r="E930" s="59" t="s">
        <v>1</v>
      </c>
      <c r="F930" s="41">
        <v>1695</v>
      </c>
      <c r="G930" s="41">
        <v>406.54563467206344</v>
      </c>
      <c r="H930" s="47">
        <v>45638</v>
      </c>
      <c r="I930" s="118">
        <v>520.45813067175504</v>
      </c>
      <c r="J930" s="43">
        <f>IF(M930="",IF(AND(H930&lt;&gt; "",D930&lt;&gt;""),IF(H930&gt;=D930,H930-D930,0),""),"")</f>
        <v>968</v>
      </c>
      <c r="K930" s="42">
        <f>IF(M930="",IF(I930&lt;&gt;"",I930-G930,""),"")</f>
        <v>113.9124959996916</v>
      </c>
      <c r="L930" s="44">
        <f>IF(M930="",IF(K930&lt;&gt;"",IF(G930=0,IF(I930=0,0,9.99),K930/G930),""),"")</f>
        <v>0.28019608694501946</v>
      </c>
      <c r="M930" s="45"/>
      <c r="N930" s="46" t="str">
        <f>TRIM(CONCATENATE(Table1[[#This Row],[Intake]]," ",Table1[[#This Row],[Batch Number]]))</f>
        <v>S-1/EB 71</v>
      </c>
      <c r="O930" s="45" t="str">
        <f>IF(VLOOKUP(Table1[[#This Row],[Intake Batch Combo]],Sheet2!A:B,2,FALSE)="","",VLOOKUP(Table1[[#This Row],[Intake Batch Combo]],Sheet2!A:B,2,FALSE))</f>
        <v>Expert MRI Buy 71</v>
      </c>
      <c r="P930" s="116" t="e">
        <v>#N/A</v>
      </c>
      <c r="Q930" s="116" t="e">
        <v>#N/A</v>
      </c>
      <c r="R930" s="28"/>
      <c r="S930" s="28"/>
      <c r="T930" s="28"/>
      <c r="U930" s="28"/>
      <c r="V930" s="25"/>
    </row>
    <row r="931" spans="1:22">
      <c r="A931" s="4" t="s">
        <v>1314</v>
      </c>
      <c r="B931" s="43">
        <v>71</v>
      </c>
      <c r="C931" s="64" t="s">
        <v>669</v>
      </c>
      <c r="D931" s="47">
        <v>44670</v>
      </c>
      <c r="E931" s="59" t="s">
        <v>1</v>
      </c>
      <c r="F931" s="41">
        <v>1695</v>
      </c>
      <c r="G931" s="41">
        <v>406.54563467206344</v>
      </c>
      <c r="H931" s="47">
        <v>45638</v>
      </c>
      <c r="I931" s="120">
        <v>520.45813067175504</v>
      </c>
      <c r="J931" s="43">
        <f>IF(M931="",IF(AND(H931&lt;&gt; "",D931&lt;&gt;""),IF(H931&gt;=D931,H931-D931,0),""),"")</f>
        <v>968</v>
      </c>
      <c r="K931" s="42">
        <f>IF(M931="",IF(I931&lt;&gt;"",I931-G931,""),"")</f>
        <v>113.9124959996916</v>
      </c>
      <c r="L931" s="44">
        <f>IF(M931="",IF(K931&lt;&gt;"",IF(G931=0,IF(I931=0,0,9.99),K931/G931),""),"")</f>
        <v>0.28019608694501946</v>
      </c>
      <c r="M931" s="45"/>
      <c r="N931" s="46" t="str">
        <f>TRIM(CONCATENATE(Table1[[#This Row],[Intake]]," ",Table1[[#This Row],[Batch Number]]))</f>
        <v>S-1/EB 71</v>
      </c>
      <c r="O931" s="45" t="str">
        <f>IF(VLOOKUP(Table1[[#This Row],[Intake Batch Combo]],Sheet2!A:B,2,FALSE)="","",VLOOKUP(Table1[[#This Row],[Intake Batch Combo]],Sheet2!A:B,2,FALSE))</f>
        <v>Expert MRI Buy 71</v>
      </c>
      <c r="P931" s="116" t="e">
        <v>#N/A</v>
      </c>
      <c r="Q931" s="116" t="e">
        <v>#N/A</v>
      </c>
      <c r="R931" s="28"/>
      <c r="S931" s="28"/>
      <c r="T931" s="28"/>
      <c r="U931" s="28"/>
      <c r="V931" s="25"/>
    </row>
    <row r="932" spans="1:22">
      <c r="A932" s="4" t="s">
        <v>1314</v>
      </c>
      <c r="B932" s="43">
        <v>71</v>
      </c>
      <c r="C932" s="64" t="s">
        <v>669</v>
      </c>
      <c r="D932" s="47">
        <v>44670</v>
      </c>
      <c r="E932" s="59" t="s">
        <v>1</v>
      </c>
      <c r="F932" s="41">
        <v>1695</v>
      </c>
      <c r="G932" s="41">
        <v>406.54563467206344</v>
      </c>
      <c r="H932" s="47">
        <v>45638</v>
      </c>
      <c r="I932" s="118">
        <v>520.45813067175504</v>
      </c>
      <c r="J932" s="43">
        <f>IF(M932="",IF(AND(H932&lt;&gt; "",D932&lt;&gt;""),IF(H932&gt;=D932,H932-D932,0),""),"")</f>
        <v>968</v>
      </c>
      <c r="K932" s="42">
        <f>IF(M932="",IF(I932&lt;&gt;"",I932-G932,""),"")</f>
        <v>113.9124959996916</v>
      </c>
      <c r="L932" s="44">
        <f>IF(M932="",IF(K932&lt;&gt;"",IF(G932=0,IF(I932=0,0,9.99),K932/G932),""),"")</f>
        <v>0.28019608694501946</v>
      </c>
      <c r="M932" s="45"/>
      <c r="N932" s="46" t="str">
        <f>TRIM(CONCATENATE(Table1[[#This Row],[Intake]]," ",Table1[[#This Row],[Batch Number]]))</f>
        <v>S-1/EB 71</v>
      </c>
      <c r="O932" s="45" t="str">
        <f>IF(VLOOKUP(Table1[[#This Row],[Intake Batch Combo]],Sheet2!A:B,2,FALSE)="","",VLOOKUP(Table1[[#This Row],[Intake Batch Combo]],Sheet2!A:B,2,FALSE))</f>
        <v>Expert MRI Buy 71</v>
      </c>
      <c r="P932" s="116" t="e">
        <v>#N/A</v>
      </c>
      <c r="Q932" s="116" t="e">
        <v>#N/A</v>
      </c>
      <c r="R932" s="28"/>
      <c r="S932" s="28"/>
      <c r="T932" s="28"/>
      <c r="U932" s="28"/>
      <c r="V932" s="25"/>
    </row>
    <row r="933" spans="1:22">
      <c r="A933" s="4" t="s">
        <v>1314</v>
      </c>
      <c r="B933" s="43">
        <v>71</v>
      </c>
      <c r="C933" s="64" t="s">
        <v>676</v>
      </c>
      <c r="D933" s="47">
        <v>44670</v>
      </c>
      <c r="E933" s="59" t="s">
        <v>1</v>
      </c>
      <c r="F933" s="41">
        <v>1695</v>
      </c>
      <c r="G933" s="41">
        <v>406.54563467206344</v>
      </c>
      <c r="H933" s="47">
        <v>45638</v>
      </c>
      <c r="I933" s="120">
        <v>520.45813067175504</v>
      </c>
      <c r="J933" s="43">
        <f>IF(M933="",IF(AND(H933&lt;&gt; "",D933&lt;&gt;""),IF(H933&gt;=D933,H933-D933,0),""),"")</f>
        <v>968</v>
      </c>
      <c r="K933" s="42">
        <f>IF(M933="",IF(I933&lt;&gt;"",I933-G933,""),"")</f>
        <v>113.9124959996916</v>
      </c>
      <c r="L933" s="44">
        <f>IF(M933="",IF(K933&lt;&gt;"",IF(G933=0,IF(I933=0,0,9.99),K933/G933),""),"")</f>
        <v>0.28019608694501946</v>
      </c>
      <c r="M933" s="45"/>
      <c r="N933" s="46" t="str">
        <f>TRIM(CONCATENATE(Table1[[#This Row],[Intake]]," ",Table1[[#This Row],[Batch Number]]))</f>
        <v>S-1/EB 71</v>
      </c>
      <c r="O933" s="45" t="str">
        <f>IF(VLOOKUP(Table1[[#This Row],[Intake Batch Combo]],Sheet2!A:B,2,FALSE)="","",VLOOKUP(Table1[[#This Row],[Intake Batch Combo]],Sheet2!A:B,2,FALSE))</f>
        <v>Expert MRI Buy 71</v>
      </c>
      <c r="P933" s="116" t="e">
        <v>#N/A</v>
      </c>
      <c r="Q933" s="116" t="e">
        <v>#N/A</v>
      </c>
      <c r="R933" s="28"/>
      <c r="S933" s="28"/>
      <c r="T933" s="28"/>
      <c r="U933" s="28"/>
      <c r="V933" s="25"/>
    </row>
    <row r="934" spans="1:22">
      <c r="A934" s="4" t="s">
        <v>1314</v>
      </c>
      <c r="B934" s="43">
        <v>71</v>
      </c>
      <c r="C934" s="64" t="s">
        <v>676</v>
      </c>
      <c r="D934" s="47">
        <v>44670</v>
      </c>
      <c r="E934" s="59" t="s">
        <v>1</v>
      </c>
      <c r="F934" s="41">
        <v>1695</v>
      </c>
      <c r="G934" s="41">
        <v>406.54563467206344</v>
      </c>
      <c r="H934" s="47">
        <v>45638</v>
      </c>
      <c r="I934" s="118">
        <v>520.45813067175504</v>
      </c>
      <c r="J934" s="43">
        <f>IF(M934="",IF(AND(H934&lt;&gt; "",D934&lt;&gt;""),IF(H934&gt;=D934,H934-D934,0),""),"")</f>
        <v>968</v>
      </c>
      <c r="K934" s="42">
        <f>IF(M934="",IF(I934&lt;&gt;"",I934-G934,""),"")</f>
        <v>113.9124959996916</v>
      </c>
      <c r="L934" s="44">
        <f>IF(M934="",IF(K934&lt;&gt;"",IF(G934=0,IF(I934=0,0,9.99),K934/G934),""),"")</f>
        <v>0.28019608694501946</v>
      </c>
      <c r="M934" s="45"/>
      <c r="N934" s="46" t="str">
        <f>TRIM(CONCATENATE(Table1[[#This Row],[Intake]]," ",Table1[[#This Row],[Batch Number]]))</f>
        <v>S-1/EB 71</v>
      </c>
      <c r="O934" s="45" t="str">
        <f>IF(VLOOKUP(Table1[[#This Row],[Intake Batch Combo]],Sheet2!A:B,2,FALSE)="","",VLOOKUP(Table1[[#This Row],[Intake Batch Combo]],Sheet2!A:B,2,FALSE))</f>
        <v>Expert MRI Buy 71</v>
      </c>
      <c r="P934" s="116" t="e">
        <v>#N/A</v>
      </c>
      <c r="Q934" s="116" t="e">
        <v>#N/A</v>
      </c>
      <c r="R934" s="28"/>
      <c r="S934" s="28"/>
      <c r="T934" s="28"/>
      <c r="U934" s="28"/>
      <c r="V934" s="25"/>
    </row>
    <row r="935" spans="1:22">
      <c r="A935" s="4" t="s">
        <v>1314</v>
      </c>
      <c r="B935" s="43">
        <v>71</v>
      </c>
      <c r="C935" s="64" t="s">
        <v>676</v>
      </c>
      <c r="D935" s="47">
        <v>44670</v>
      </c>
      <c r="E935" s="59" t="s">
        <v>1</v>
      </c>
      <c r="F935" s="41">
        <v>1695</v>
      </c>
      <c r="G935" s="41">
        <v>406.54563467206344</v>
      </c>
      <c r="H935" s="47">
        <v>45638</v>
      </c>
      <c r="I935" s="118">
        <v>520.45813067175504</v>
      </c>
      <c r="J935" s="43">
        <f>IF(M935="",IF(AND(H935&lt;&gt; "",D935&lt;&gt;""),IF(H935&gt;=D935,H935-D935,0),""),"")</f>
        <v>968</v>
      </c>
      <c r="K935" s="42">
        <f>IF(M935="",IF(I935&lt;&gt;"",I935-G935,""),"")</f>
        <v>113.9124959996916</v>
      </c>
      <c r="L935" s="44">
        <f>IF(M935="",IF(K935&lt;&gt;"",IF(G935=0,IF(I935=0,0,9.99),K935/G935),""),"")</f>
        <v>0.28019608694501946</v>
      </c>
      <c r="M935" s="45"/>
      <c r="N935" s="46" t="str">
        <f>TRIM(CONCATENATE(Table1[[#This Row],[Intake]]," ",Table1[[#This Row],[Batch Number]]))</f>
        <v>S-1/EB 71</v>
      </c>
      <c r="O935" s="45" t="str">
        <f>IF(VLOOKUP(Table1[[#This Row],[Intake Batch Combo]],Sheet2!A:B,2,FALSE)="","",VLOOKUP(Table1[[#This Row],[Intake Batch Combo]],Sheet2!A:B,2,FALSE))</f>
        <v>Expert MRI Buy 71</v>
      </c>
      <c r="P935" s="116" t="e">
        <v>#N/A</v>
      </c>
      <c r="Q935" s="116" t="e">
        <v>#N/A</v>
      </c>
      <c r="R935" s="28"/>
      <c r="S935" s="28"/>
      <c r="T935" s="28"/>
      <c r="U935" s="28"/>
      <c r="V935" s="25"/>
    </row>
    <row r="936" spans="1:22">
      <c r="A936" s="4" t="s">
        <v>1314</v>
      </c>
      <c r="B936" s="43">
        <v>71</v>
      </c>
      <c r="C936" s="64" t="s">
        <v>677</v>
      </c>
      <c r="D936" s="47">
        <v>44670</v>
      </c>
      <c r="E936" s="59" t="s">
        <v>1</v>
      </c>
      <c r="F936" s="41">
        <v>1695</v>
      </c>
      <c r="G936" s="41">
        <v>406.54563467206344</v>
      </c>
      <c r="H936" s="47">
        <v>45638</v>
      </c>
      <c r="I936" s="118">
        <v>520.45813067175504</v>
      </c>
      <c r="J936" s="43">
        <f>IF(M936="",IF(AND(H936&lt;&gt; "",D936&lt;&gt;""),IF(H936&gt;=D936,H936-D936,0),""),"")</f>
        <v>968</v>
      </c>
      <c r="K936" s="42">
        <f>IF(M936="",IF(I936&lt;&gt;"",I936-G936,""),"")</f>
        <v>113.9124959996916</v>
      </c>
      <c r="L936" s="44">
        <f>IF(M936="",IF(K936&lt;&gt;"",IF(G936=0,IF(I936=0,0,9.99),K936/G936),""),"")</f>
        <v>0.28019608694501946</v>
      </c>
      <c r="M936" s="45"/>
      <c r="N936" s="46" t="str">
        <f>TRIM(CONCATENATE(Table1[[#This Row],[Intake]]," ",Table1[[#This Row],[Batch Number]]))</f>
        <v>S-1/EB 71</v>
      </c>
      <c r="O936" s="45" t="str">
        <f>IF(VLOOKUP(Table1[[#This Row],[Intake Batch Combo]],Sheet2!A:B,2,FALSE)="","",VLOOKUP(Table1[[#This Row],[Intake Batch Combo]],Sheet2!A:B,2,FALSE))</f>
        <v>Expert MRI Buy 71</v>
      </c>
      <c r="P936" s="116" t="e">
        <v>#N/A</v>
      </c>
      <c r="Q936" s="116" t="e">
        <v>#N/A</v>
      </c>
      <c r="R936" s="28"/>
      <c r="S936" s="28"/>
      <c r="T936" s="28"/>
      <c r="U936" s="28"/>
      <c r="V936" s="25"/>
    </row>
    <row r="937" spans="1:22">
      <c r="A937" s="4" t="s">
        <v>1314</v>
      </c>
      <c r="B937" s="43">
        <v>71</v>
      </c>
      <c r="C937" s="64" t="s">
        <v>680</v>
      </c>
      <c r="D937" s="47">
        <v>44670</v>
      </c>
      <c r="E937" s="59" t="s">
        <v>1</v>
      </c>
      <c r="F937" s="41">
        <v>1695</v>
      </c>
      <c r="G937" s="41">
        <v>406.54563467206344</v>
      </c>
      <c r="H937" s="47">
        <v>45638</v>
      </c>
      <c r="I937" s="120">
        <v>520.45813067175504</v>
      </c>
      <c r="J937" s="43">
        <f>IF(M937="",IF(AND(H937&lt;&gt; "",D937&lt;&gt;""),IF(H937&gt;=D937,H937-D937,0),""),"")</f>
        <v>968</v>
      </c>
      <c r="K937" s="42">
        <f>IF(M937="",IF(I937&lt;&gt;"",I937-G937,""),"")</f>
        <v>113.9124959996916</v>
      </c>
      <c r="L937" s="44">
        <f>IF(M937="",IF(K937&lt;&gt;"",IF(G937=0,IF(I937=0,0,9.99),K937/G937),""),"")</f>
        <v>0.28019608694501946</v>
      </c>
      <c r="M937" s="45"/>
      <c r="N937" s="46" t="str">
        <f>TRIM(CONCATENATE(Table1[[#This Row],[Intake]]," ",Table1[[#This Row],[Batch Number]]))</f>
        <v>S-1/EB 71</v>
      </c>
      <c r="O937" s="45" t="str">
        <f>IF(VLOOKUP(Table1[[#This Row],[Intake Batch Combo]],Sheet2!A:B,2,FALSE)="","",VLOOKUP(Table1[[#This Row],[Intake Batch Combo]],Sheet2!A:B,2,FALSE))</f>
        <v>Expert MRI Buy 71</v>
      </c>
      <c r="P937" s="116" t="e">
        <v>#N/A</v>
      </c>
      <c r="Q937" s="116" t="e">
        <v>#N/A</v>
      </c>
      <c r="R937" s="28"/>
      <c r="S937" s="28"/>
      <c r="T937" s="28"/>
      <c r="U937" s="28"/>
      <c r="V937" s="25"/>
    </row>
    <row r="938" spans="1:22">
      <c r="A938" s="4" t="s">
        <v>1314</v>
      </c>
      <c r="B938" s="43">
        <v>71</v>
      </c>
      <c r="C938" s="64" t="s">
        <v>681</v>
      </c>
      <c r="D938" s="47">
        <v>44670</v>
      </c>
      <c r="E938" s="59" t="s">
        <v>1</v>
      </c>
      <c r="F938" s="41">
        <v>1695</v>
      </c>
      <c r="G938" s="41">
        <v>406.54563467206344</v>
      </c>
      <c r="H938" s="47">
        <v>45638</v>
      </c>
      <c r="I938" s="118">
        <v>520.45813067175504</v>
      </c>
      <c r="J938" s="43">
        <f>IF(M938="",IF(AND(H938&lt;&gt; "",D938&lt;&gt;""),IF(H938&gt;=D938,H938-D938,0),""),"")</f>
        <v>968</v>
      </c>
      <c r="K938" s="42">
        <f>IF(M938="",IF(I938&lt;&gt;"",I938-G938,""),"")</f>
        <v>113.9124959996916</v>
      </c>
      <c r="L938" s="44">
        <f>IF(M938="",IF(K938&lt;&gt;"",IF(G938=0,IF(I938=0,0,9.99),K938/G938),""),"")</f>
        <v>0.28019608694501946</v>
      </c>
      <c r="M938" s="45"/>
      <c r="N938" s="46" t="str">
        <f>TRIM(CONCATENATE(Table1[[#This Row],[Intake]]," ",Table1[[#This Row],[Batch Number]]))</f>
        <v>S-1/EB 71</v>
      </c>
      <c r="O938" s="45" t="str">
        <f>IF(VLOOKUP(Table1[[#This Row],[Intake Batch Combo]],Sheet2!A:B,2,FALSE)="","",VLOOKUP(Table1[[#This Row],[Intake Batch Combo]],Sheet2!A:B,2,FALSE))</f>
        <v>Expert MRI Buy 71</v>
      </c>
      <c r="P938" s="116" t="e">
        <v>#N/A</v>
      </c>
      <c r="Q938" s="116" t="e">
        <v>#N/A</v>
      </c>
      <c r="R938" s="28"/>
      <c r="S938" s="28"/>
      <c r="T938" s="28"/>
      <c r="U938" s="28"/>
      <c r="V938" s="25"/>
    </row>
    <row r="939" spans="1:22">
      <c r="A939" s="4" t="s">
        <v>1314</v>
      </c>
      <c r="B939" s="43">
        <v>71</v>
      </c>
      <c r="C939" s="64" t="s">
        <v>681</v>
      </c>
      <c r="D939" s="47">
        <v>44670</v>
      </c>
      <c r="E939" s="59" t="s">
        <v>1</v>
      </c>
      <c r="F939" s="41">
        <v>1695</v>
      </c>
      <c r="G939" s="41">
        <v>406.54563467206344</v>
      </c>
      <c r="H939" s="47">
        <v>45638</v>
      </c>
      <c r="I939" s="118">
        <v>520.45813067175504</v>
      </c>
      <c r="J939" s="43">
        <f>IF(M939="",IF(AND(H939&lt;&gt; "",D939&lt;&gt;""),IF(H939&gt;=D939,H939-D939,0),""),"")</f>
        <v>968</v>
      </c>
      <c r="K939" s="42">
        <f>IF(M939="",IF(I939&lt;&gt;"",I939-G939,""),"")</f>
        <v>113.9124959996916</v>
      </c>
      <c r="L939" s="44">
        <f>IF(M939="",IF(K939&lt;&gt;"",IF(G939=0,IF(I939=0,0,9.99),K939/G939),""),"")</f>
        <v>0.28019608694501946</v>
      </c>
      <c r="M939" s="45"/>
      <c r="N939" s="46" t="str">
        <f>TRIM(CONCATENATE(Table1[[#This Row],[Intake]]," ",Table1[[#This Row],[Batch Number]]))</f>
        <v>S-1/EB 71</v>
      </c>
      <c r="O939" s="45" t="str">
        <f>IF(VLOOKUP(Table1[[#This Row],[Intake Batch Combo]],Sheet2!A:B,2,FALSE)="","",VLOOKUP(Table1[[#This Row],[Intake Batch Combo]],Sheet2!A:B,2,FALSE))</f>
        <v>Expert MRI Buy 71</v>
      </c>
      <c r="P939" s="116" t="e">
        <v>#N/A</v>
      </c>
      <c r="Q939" s="116" t="e">
        <v>#N/A</v>
      </c>
      <c r="R939" s="28"/>
      <c r="S939" s="28"/>
      <c r="T939" s="28"/>
      <c r="U939" s="28"/>
      <c r="V939" s="25"/>
    </row>
    <row r="940" spans="1:22">
      <c r="A940" s="4" t="s">
        <v>1314</v>
      </c>
      <c r="B940" s="43">
        <v>71</v>
      </c>
      <c r="C940" s="64" t="s">
        <v>686</v>
      </c>
      <c r="D940" s="47">
        <v>44670</v>
      </c>
      <c r="E940" s="59" t="s">
        <v>1</v>
      </c>
      <c r="F940" s="41">
        <v>1695</v>
      </c>
      <c r="G940" s="41">
        <v>406.54563467206344</v>
      </c>
      <c r="H940" s="47">
        <v>45638</v>
      </c>
      <c r="I940" s="120">
        <v>520.45813067175504</v>
      </c>
      <c r="J940" s="43">
        <f>IF(M940="",IF(AND(H940&lt;&gt; "",D940&lt;&gt;""),IF(H940&gt;=D940,H940-D940,0),""),"")</f>
        <v>968</v>
      </c>
      <c r="K940" s="42">
        <f>IF(M940="",IF(I940&lt;&gt;"",I940-G940,""),"")</f>
        <v>113.9124959996916</v>
      </c>
      <c r="L940" s="44">
        <f>IF(M940="",IF(K940&lt;&gt;"",IF(G940=0,IF(I940=0,0,9.99),K940/G940),""),"")</f>
        <v>0.28019608694501946</v>
      </c>
      <c r="M940" s="45"/>
      <c r="N940" s="46" t="str">
        <f>TRIM(CONCATENATE(Table1[[#This Row],[Intake]]," ",Table1[[#This Row],[Batch Number]]))</f>
        <v>S-1/EB 71</v>
      </c>
      <c r="O940" s="45" t="str">
        <f>IF(VLOOKUP(Table1[[#This Row],[Intake Batch Combo]],Sheet2!A:B,2,FALSE)="","",VLOOKUP(Table1[[#This Row],[Intake Batch Combo]],Sheet2!A:B,2,FALSE))</f>
        <v>Expert MRI Buy 71</v>
      </c>
      <c r="P940" s="116" t="e">
        <v>#N/A</v>
      </c>
      <c r="Q940" s="116" t="e">
        <v>#N/A</v>
      </c>
      <c r="R940" s="28"/>
      <c r="S940" s="28"/>
      <c r="T940" s="28"/>
      <c r="U940" s="28"/>
      <c r="V940" s="25"/>
    </row>
    <row r="941" spans="1:22">
      <c r="A941" s="4" t="s">
        <v>1314</v>
      </c>
      <c r="B941" s="43">
        <v>71</v>
      </c>
      <c r="C941" s="64" t="s">
        <v>687</v>
      </c>
      <c r="D941" s="47">
        <v>44670</v>
      </c>
      <c r="E941" s="59" t="s">
        <v>1</v>
      </c>
      <c r="F941" s="41">
        <v>1695</v>
      </c>
      <c r="G941" s="41">
        <v>406.54563467206344</v>
      </c>
      <c r="H941" s="47">
        <v>45638</v>
      </c>
      <c r="I941" s="118">
        <v>520.45813067175504</v>
      </c>
      <c r="J941" s="43">
        <f>IF(M941="",IF(AND(H941&lt;&gt; "",D941&lt;&gt;""),IF(H941&gt;=D941,H941-D941,0),""),"")</f>
        <v>968</v>
      </c>
      <c r="K941" s="42">
        <f>IF(M941="",IF(I941&lt;&gt;"",I941-G941,""),"")</f>
        <v>113.9124959996916</v>
      </c>
      <c r="L941" s="44">
        <f>IF(M941="",IF(K941&lt;&gt;"",IF(G941=0,IF(I941=0,0,9.99),K941/G941),""),"")</f>
        <v>0.28019608694501946</v>
      </c>
      <c r="M941" s="45"/>
      <c r="N941" s="46" t="str">
        <f>TRIM(CONCATENATE(Table1[[#This Row],[Intake]]," ",Table1[[#This Row],[Batch Number]]))</f>
        <v>S-1/EB 71</v>
      </c>
      <c r="O941" s="45" t="str">
        <f>IF(VLOOKUP(Table1[[#This Row],[Intake Batch Combo]],Sheet2!A:B,2,FALSE)="","",VLOOKUP(Table1[[#This Row],[Intake Batch Combo]],Sheet2!A:B,2,FALSE))</f>
        <v>Expert MRI Buy 71</v>
      </c>
      <c r="P941" s="116" t="e">
        <v>#N/A</v>
      </c>
      <c r="Q941" s="116" t="e">
        <v>#N/A</v>
      </c>
      <c r="R941" s="28"/>
      <c r="S941" s="28"/>
      <c r="T941" s="28"/>
      <c r="U941" s="28"/>
      <c r="V941" s="25"/>
    </row>
    <row r="942" spans="1:22">
      <c r="A942" s="4" t="s">
        <v>1314</v>
      </c>
      <c r="B942" s="43">
        <v>71</v>
      </c>
      <c r="C942" s="64" t="s">
        <v>689</v>
      </c>
      <c r="D942" s="47">
        <v>44670</v>
      </c>
      <c r="E942" s="59" t="s">
        <v>1</v>
      </c>
      <c r="F942" s="41">
        <v>1695</v>
      </c>
      <c r="G942" s="41">
        <v>406.54563467206344</v>
      </c>
      <c r="H942" s="47">
        <v>45638</v>
      </c>
      <c r="I942" s="120">
        <v>520.45813067175504</v>
      </c>
      <c r="J942" s="43">
        <f>IF(M942="",IF(AND(H942&lt;&gt; "",D942&lt;&gt;""),IF(H942&gt;=D942,H942-D942,0),""),"")</f>
        <v>968</v>
      </c>
      <c r="K942" s="42">
        <f>IF(M942="",IF(I942&lt;&gt;"",I942-G942,""),"")</f>
        <v>113.9124959996916</v>
      </c>
      <c r="L942" s="44">
        <f>IF(M942="",IF(K942&lt;&gt;"",IF(G942=0,IF(I942=0,0,9.99),K942/G942),""),"")</f>
        <v>0.28019608694501946</v>
      </c>
      <c r="M942" s="45"/>
      <c r="N942" s="46" t="str">
        <f>TRIM(CONCATENATE(Table1[[#This Row],[Intake]]," ",Table1[[#This Row],[Batch Number]]))</f>
        <v>S-1/EB 71</v>
      </c>
      <c r="O942" s="45" t="str">
        <f>IF(VLOOKUP(Table1[[#This Row],[Intake Batch Combo]],Sheet2!A:B,2,FALSE)="","",VLOOKUP(Table1[[#This Row],[Intake Batch Combo]],Sheet2!A:B,2,FALSE))</f>
        <v>Expert MRI Buy 71</v>
      </c>
      <c r="P942" s="116" t="e">
        <v>#N/A</v>
      </c>
      <c r="Q942" s="116" t="e">
        <v>#N/A</v>
      </c>
      <c r="R942" s="28"/>
      <c r="S942" s="28"/>
      <c r="T942" s="28"/>
      <c r="U942" s="28"/>
      <c r="V942" s="25"/>
    </row>
    <row r="943" spans="1:22">
      <c r="A943" s="4" t="s">
        <v>1314</v>
      </c>
      <c r="B943" s="43">
        <v>71</v>
      </c>
      <c r="C943" s="64" t="s">
        <v>689</v>
      </c>
      <c r="D943" s="47">
        <v>44670</v>
      </c>
      <c r="E943" s="59" t="s">
        <v>1</v>
      </c>
      <c r="F943" s="41">
        <v>1695</v>
      </c>
      <c r="G943" s="41">
        <v>406.54563467206344</v>
      </c>
      <c r="H943" s="47">
        <v>45638</v>
      </c>
      <c r="I943" s="118">
        <v>520.45813067175504</v>
      </c>
      <c r="J943" s="43">
        <f>IF(M943="",IF(AND(H943&lt;&gt; "",D943&lt;&gt;""),IF(H943&gt;=D943,H943-D943,0),""),"")</f>
        <v>968</v>
      </c>
      <c r="K943" s="42">
        <f>IF(M943="",IF(I943&lt;&gt;"",I943-G943,""),"")</f>
        <v>113.9124959996916</v>
      </c>
      <c r="L943" s="44">
        <f>IF(M943="",IF(K943&lt;&gt;"",IF(G943=0,IF(I943=0,0,9.99),K943/G943),""),"")</f>
        <v>0.28019608694501946</v>
      </c>
      <c r="M943" s="45"/>
      <c r="N943" s="46" t="str">
        <f>TRIM(CONCATENATE(Table1[[#This Row],[Intake]]," ",Table1[[#This Row],[Batch Number]]))</f>
        <v>S-1/EB 71</v>
      </c>
      <c r="O943" s="45" t="str">
        <f>IF(VLOOKUP(Table1[[#This Row],[Intake Batch Combo]],Sheet2!A:B,2,FALSE)="","",VLOOKUP(Table1[[#This Row],[Intake Batch Combo]],Sheet2!A:B,2,FALSE))</f>
        <v>Expert MRI Buy 71</v>
      </c>
      <c r="P943" s="116" t="e">
        <v>#N/A</v>
      </c>
      <c r="Q943" s="116" t="e">
        <v>#N/A</v>
      </c>
      <c r="R943" s="28"/>
      <c r="S943" s="28"/>
      <c r="T943" s="28"/>
      <c r="U943" s="28"/>
      <c r="V943" s="25"/>
    </row>
    <row r="944" spans="1:22">
      <c r="A944" s="4" t="s">
        <v>1314</v>
      </c>
      <c r="B944" s="43">
        <v>71</v>
      </c>
      <c r="C944" s="64" t="s">
        <v>689</v>
      </c>
      <c r="D944" s="47">
        <v>44670</v>
      </c>
      <c r="E944" s="59" t="s">
        <v>1</v>
      </c>
      <c r="F944" s="41">
        <v>1695</v>
      </c>
      <c r="G944" s="41">
        <v>406.54563467206344</v>
      </c>
      <c r="H944" s="47">
        <v>45638</v>
      </c>
      <c r="I944" s="118">
        <v>520.45813067175504</v>
      </c>
      <c r="J944" s="43">
        <f>IF(M944="",IF(AND(H944&lt;&gt; "",D944&lt;&gt;""),IF(H944&gt;=D944,H944-D944,0),""),"")</f>
        <v>968</v>
      </c>
      <c r="K944" s="42">
        <f>IF(M944="",IF(I944&lt;&gt;"",I944-G944,""),"")</f>
        <v>113.9124959996916</v>
      </c>
      <c r="L944" s="44">
        <f>IF(M944="",IF(K944&lt;&gt;"",IF(G944=0,IF(I944=0,0,9.99),K944/G944),""),"")</f>
        <v>0.28019608694501946</v>
      </c>
      <c r="M944" s="45"/>
      <c r="N944" s="46" t="str">
        <f>TRIM(CONCATENATE(Table1[[#This Row],[Intake]]," ",Table1[[#This Row],[Batch Number]]))</f>
        <v>S-1/EB 71</v>
      </c>
      <c r="O944" s="45" t="str">
        <f>IF(VLOOKUP(Table1[[#This Row],[Intake Batch Combo]],Sheet2!A:B,2,FALSE)="","",VLOOKUP(Table1[[#This Row],[Intake Batch Combo]],Sheet2!A:B,2,FALSE))</f>
        <v>Expert MRI Buy 71</v>
      </c>
      <c r="P944" s="116" t="e">
        <v>#N/A</v>
      </c>
      <c r="Q944" s="116" t="e">
        <v>#N/A</v>
      </c>
      <c r="R944" s="28"/>
      <c r="S944" s="28"/>
      <c r="T944" s="28"/>
      <c r="U944" s="28"/>
      <c r="V944" s="25"/>
    </row>
    <row r="945" spans="1:22">
      <c r="A945" s="4" t="s">
        <v>1314</v>
      </c>
      <c r="B945" s="43">
        <v>71</v>
      </c>
      <c r="C945" s="64" t="s">
        <v>702</v>
      </c>
      <c r="D945" s="47">
        <v>44670</v>
      </c>
      <c r="E945" s="59" t="s">
        <v>1</v>
      </c>
      <c r="F945" s="41">
        <v>1695</v>
      </c>
      <c r="G945" s="41">
        <v>406.54563467206344</v>
      </c>
      <c r="H945" s="47">
        <v>45638</v>
      </c>
      <c r="I945" s="118">
        <v>520.45813067175504</v>
      </c>
      <c r="J945" s="43">
        <f>IF(M945="",IF(AND(H945&lt;&gt; "",D945&lt;&gt;""),IF(H945&gt;=D945,H945-D945,0),""),"")</f>
        <v>968</v>
      </c>
      <c r="K945" s="42">
        <f>IF(M945="",IF(I945&lt;&gt;"",I945-G945,""),"")</f>
        <v>113.9124959996916</v>
      </c>
      <c r="L945" s="44">
        <f>IF(M945="",IF(K945&lt;&gt;"",IF(G945=0,IF(I945=0,0,9.99),K945/G945),""),"")</f>
        <v>0.28019608694501946</v>
      </c>
      <c r="M945" s="45"/>
      <c r="N945" s="46" t="str">
        <f>TRIM(CONCATENATE(Table1[[#This Row],[Intake]]," ",Table1[[#This Row],[Batch Number]]))</f>
        <v>S-1/EB 71</v>
      </c>
      <c r="O945" s="45" t="str">
        <f>IF(VLOOKUP(Table1[[#This Row],[Intake Batch Combo]],Sheet2!A:B,2,FALSE)="","",VLOOKUP(Table1[[#This Row],[Intake Batch Combo]],Sheet2!A:B,2,FALSE))</f>
        <v>Expert MRI Buy 71</v>
      </c>
      <c r="P945" s="116" t="e">
        <v>#N/A</v>
      </c>
      <c r="Q945" s="116" t="e">
        <v>#N/A</v>
      </c>
      <c r="R945" s="28"/>
      <c r="S945" s="28"/>
      <c r="T945" s="28"/>
      <c r="U945" s="28"/>
      <c r="V945" s="25"/>
    </row>
    <row r="946" spans="1:22">
      <c r="A946" s="4" t="s">
        <v>1314</v>
      </c>
      <c r="B946" s="43">
        <v>71</v>
      </c>
      <c r="C946" s="64" t="s">
        <v>706</v>
      </c>
      <c r="D946" s="47">
        <v>44670</v>
      </c>
      <c r="E946" s="59" t="s">
        <v>1</v>
      </c>
      <c r="F946" s="41">
        <v>1695</v>
      </c>
      <c r="G946" s="41">
        <v>406.54563467206344</v>
      </c>
      <c r="H946" s="47">
        <v>45638</v>
      </c>
      <c r="I946" s="120">
        <v>520.45813067175504</v>
      </c>
      <c r="J946" s="43">
        <f>IF(M946="",IF(AND(H946&lt;&gt; "",D946&lt;&gt;""),IF(H946&gt;=D946,H946-D946,0),""),"")</f>
        <v>968</v>
      </c>
      <c r="K946" s="42">
        <f>IF(M946="",IF(I946&lt;&gt;"",I946-G946,""),"")</f>
        <v>113.9124959996916</v>
      </c>
      <c r="L946" s="44">
        <f>IF(M946="",IF(K946&lt;&gt;"",IF(G946=0,IF(I946=0,0,9.99),K946/G946),""),"")</f>
        <v>0.28019608694501946</v>
      </c>
      <c r="M946" s="45"/>
      <c r="N946" s="46" t="str">
        <f>TRIM(CONCATENATE(Table1[[#This Row],[Intake]]," ",Table1[[#This Row],[Batch Number]]))</f>
        <v>S-1/EB 71</v>
      </c>
      <c r="O946" s="45" t="str">
        <f>IF(VLOOKUP(Table1[[#This Row],[Intake Batch Combo]],Sheet2!A:B,2,FALSE)="","",VLOOKUP(Table1[[#This Row],[Intake Batch Combo]],Sheet2!A:B,2,FALSE))</f>
        <v>Expert MRI Buy 71</v>
      </c>
      <c r="P946" s="116" t="e">
        <v>#N/A</v>
      </c>
      <c r="Q946" s="116" t="e">
        <v>#N/A</v>
      </c>
      <c r="R946" s="28"/>
      <c r="S946" s="28"/>
      <c r="T946" s="28"/>
      <c r="U946" s="28"/>
      <c r="V946" s="25"/>
    </row>
    <row r="947" spans="1:22">
      <c r="A947" s="4" t="s">
        <v>1314</v>
      </c>
      <c r="B947" s="43">
        <v>71</v>
      </c>
      <c r="C947" s="64" t="s">
        <v>706</v>
      </c>
      <c r="D947" s="47">
        <v>44670</v>
      </c>
      <c r="E947" s="59" t="s">
        <v>1</v>
      </c>
      <c r="F947" s="41">
        <v>1695</v>
      </c>
      <c r="G947" s="41">
        <v>406.54563467206344</v>
      </c>
      <c r="H947" s="47">
        <v>45638</v>
      </c>
      <c r="I947" s="118">
        <v>520.45813067175504</v>
      </c>
      <c r="J947" s="43">
        <f>IF(M947="",IF(AND(H947&lt;&gt; "",D947&lt;&gt;""),IF(H947&gt;=D947,H947-D947,0),""),"")</f>
        <v>968</v>
      </c>
      <c r="K947" s="42">
        <f>IF(M947="",IF(I947&lt;&gt;"",I947-G947,""),"")</f>
        <v>113.9124959996916</v>
      </c>
      <c r="L947" s="44">
        <f>IF(M947="",IF(K947&lt;&gt;"",IF(G947=0,IF(I947=0,0,9.99),K947/G947),""),"")</f>
        <v>0.28019608694501946</v>
      </c>
      <c r="M947" s="45"/>
      <c r="N947" s="46" t="str">
        <f>TRIM(CONCATENATE(Table1[[#This Row],[Intake]]," ",Table1[[#This Row],[Batch Number]]))</f>
        <v>S-1/EB 71</v>
      </c>
      <c r="O947" s="45" t="str">
        <f>IF(VLOOKUP(Table1[[#This Row],[Intake Batch Combo]],Sheet2!A:B,2,FALSE)="","",VLOOKUP(Table1[[#This Row],[Intake Batch Combo]],Sheet2!A:B,2,FALSE))</f>
        <v>Expert MRI Buy 71</v>
      </c>
      <c r="P947" s="116" t="e">
        <v>#N/A</v>
      </c>
      <c r="Q947" s="116" t="e">
        <v>#N/A</v>
      </c>
      <c r="R947" s="28"/>
      <c r="S947" s="28"/>
      <c r="T947" s="28"/>
      <c r="U947" s="28"/>
      <c r="V947" s="25"/>
    </row>
    <row r="948" spans="1:22">
      <c r="A948" s="4" t="s">
        <v>1314</v>
      </c>
      <c r="B948" s="43">
        <v>71</v>
      </c>
      <c r="C948" s="64" t="s">
        <v>711</v>
      </c>
      <c r="D948" s="47">
        <v>44670</v>
      </c>
      <c r="E948" s="59" t="s">
        <v>1</v>
      </c>
      <c r="F948" s="41">
        <v>1695</v>
      </c>
      <c r="G948" s="41">
        <v>406.54563467206344</v>
      </c>
      <c r="H948" s="47">
        <v>45638</v>
      </c>
      <c r="I948" s="118">
        <v>520.45813067175504</v>
      </c>
      <c r="J948" s="43">
        <f>IF(M948="",IF(AND(H948&lt;&gt; "",D948&lt;&gt;""),IF(H948&gt;=D948,H948-D948,0),""),"")</f>
        <v>968</v>
      </c>
      <c r="K948" s="42">
        <f>IF(M948="",IF(I948&lt;&gt;"",I948-G948,""),"")</f>
        <v>113.9124959996916</v>
      </c>
      <c r="L948" s="44">
        <f>IF(M948="",IF(K948&lt;&gt;"",IF(G948=0,IF(I948=0,0,9.99),K948/G948),""),"")</f>
        <v>0.28019608694501946</v>
      </c>
      <c r="M948" s="45"/>
      <c r="N948" s="46" t="str">
        <f>TRIM(CONCATENATE(Table1[[#This Row],[Intake]]," ",Table1[[#This Row],[Batch Number]]))</f>
        <v>S-1/EB 71</v>
      </c>
      <c r="O948" s="45" t="str">
        <f>IF(VLOOKUP(Table1[[#This Row],[Intake Batch Combo]],Sheet2!A:B,2,FALSE)="","",VLOOKUP(Table1[[#This Row],[Intake Batch Combo]],Sheet2!A:B,2,FALSE))</f>
        <v>Expert MRI Buy 71</v>
      </c>
      <c r="P948" s="116" t="e">
        <v>#N/A</v>
      </c>
      <c r="Q948" s="116" t="e">
        <v>#N/A</v>
      </c>
      <c r="R948" s="28"/>
      <c r="S948" s="28"/>
      <c r="T948" s="28"/>
      <c r="U948" s="28"/>
      <c r="V948" s="25"/>
    </row>
    <row r="949" spans="1:22">
      <c r="A949" s="4" t="s">
        <v>1314</v>
      </c>
      <c r="B949" s="43">
        <v>71</v>
      </c>
      <c r="C949" s="64" t="s">
        <v>711</v>
      </c>
      <c r="D949" s="47">
        <v>44670</v>
      </c>
      <c r="E949" s="59" t="s">
        <v>1</v>
      </c>
      <c r="F949" s="41">
        <v>1695</v>
      </c>
      <c r="G949" s="41">
        <v>406.54563467206344</v>
      </c>
      <c r="H949" s="47">
        <v>45638</v>
      </c>
      <c r="I949" s="118">
        <v>520.45813067175504</v>
      </c>
      <c r="J949" s="43">
        <f>IF(M949="",IF(AND(H949&lt;&gt; "",D949&lt;&gt;""),IF(H949&gt;=D949,H949-D949,0),""),"")</f>
        <v>968</v>
      </c>
      <c r="K949" s="42">
        <f>IF(M949="",IF(I949&lt;&gt;"",I949-G949,""),"")</f>
        <v>113.9124959996916</v>
      </c>
      <c r="L949" s="44">
        <f>IF(M949="",IF(K949&lt;&gt;"",IF(G949=0,IF(I949=0,0,9.99),K949/G949),""),"")</f>
        <v>0.28019608694501946</v>
      </c>
      <c r="M949" s="45"/>
      <c r="N949" s="46" t="str">
        <f>TRIM(CONCATENATE(Table1[[#This Row],[Intake]]," ",Table1[[#This Row],[Batch Number]]))</f>
        <v>S-1/EB 71</v>
      </c>
      <c r="O949" s="45" t="str">
        <f>IF(VLOOKUP(Table1[[#This Row],[Intake Batch Combo]],Sheet2!A:B,2,FALSE)="","",VLOOKUP(Table1[[#This Row],[Intake Batch Combo]],Sheet2!A:B,2,FALSE))</f>
        <v>Expert MRI Buy 71</v>
      </c>
      <c r="P949" s="116" t="e">
        <v>#N/A</v>
      </c>
      <c r="Q949" s="116" t="e">
        <v>#N/A</v>
      </c>
      <c r="R949" s="28"/>
      <c r="S949" s="28"/>
      <c r="T949" s="28"/>
      <c r="U949" s="28"/>
      <c r="V949" s="25"/>
    </row>
    <row r="950" spans="1:22">
      <c r="A950" s="4" t="s">
        <v>1314</v>
      </c>
      <c r="B950" s="43">
        <v>71</v>
      </c>
      <c r="C950" s="64" t="s">
        <v>713</v>
      </c>
      <c r="D950" s="47">
        <v>44670</v>
      </c>
      <c r="E950" s="59" t="s">
        <v>1</v>
      </c>
      <c r="F950" s="41">
        <v>1695</v>
      </c>
      <c r="G950" s="41">
        <v>406.54563467206344</v>
      </c>
      <c r="H950" s="47">
        <v>45638</v>
      </c>
      <c r="I950" s="118">
        <v>520.45813067175504</v>
      </c>
      <c r="J950" s="43">
        <f>IF(M950="",IF(AND(H950&lt;&gt; "",D950&lt;&gt;""),IF(H950&gt;=D950,H950-D950,0),""),"")</f>
        <v>968</v>
      </c>
      <c r="K950" s="42">
        <f>IF(M950="",IF(I950&lt;&gt;"",I950-G950,""),"")</f>
        <v>113.9124959996916</v>
      </c>
      <c r="L950" s="44">
        <f>IF(M950="",IF(K950&lt;&gt;"",IF(G950=0,IF(I950=0,0,9.99),K950/G950),""),"")</f>
        <v>0.28019608694501946</v>
      </c>
      <c r="M950" s="45"/>
      <c r="N950" s="46" t="str">
        <f>TRIM(CONCATENATE(Table1[[#This Row],[Intake]]," ",Table1[[#This Row],[Batch Number]]))</f>
        <v>S-1/EB 71</v>
      </c>
      <c r="O950" s="45" t="str">
        <f>IF(VLOOKUP(Table1[[#This Row],[Intake Batch Combo]],Sheet2!A:B,2,FALSE)="","",VLOOKUP(Table1[[#This Row],[Intake Batch Combo]],Sheet2!A:B,2,FALSE))</f>
        <v>Expert MRI Buy 71</v>
      </c>
      <c r="P950" s="116" t="e">
        <v>#N/A</v>
      </c>
      <c r="Q950" s="116" t="e">
        <v>#N/A</v>
      </c>
      <c r="R950" s="28"/>
      <c r="S950" s="28"/>
      <c r="T950" s="28"/>
      <c r="U950" s="28"/>
      <c r="V950" s="25"/>
    </row>
    <row r="951" spans="1:22">
      <c r="A951" s="4" t="s">
        <v>1314</v>
      </c>
      <c r="B951" s="43">
        <v>71</v>
      </c>
      <c r="C951" s="64" t="s">
        <v>713</v>
      </c>
      <c r="D951" s="47">
        <v>44670</v>
      </c>
      <c r="E951" s="59" t="s">
        <v>1</v>
      </c>
      <c r="F951" s="41">
        <v>1695</v>
      </c>
      <c r="G951" s="41">
        <v>406.54563467206344</v>
      </c>
      <c r="H951" s="47">
        <v>45638</v>
      </c>
      <c r="I951" s="118">
        <v>520.45813067175504</v>
      </c>
      <c r="J951" s="43">
        <f>IF(M951="",IF(AND(H951&lt;&gt; "",D951&lt;&gt;""),IF(H951&gt;=D951,H951-D951,0),""),"")</f>
        <v>968</v>
      </c>
      <c r="K951" s="42">
        <f>IF(M951="",IF(I951&lt;&gt;"",I951-G951,""),"")</f>
        <v>113.9124959996916</v>
      </c>
      <c r="L951" s="44">
        <f>IF(M951="",IF(K951&lt;&gt;"",IF(G951=0,IF(I951=0,0,9.99),K951/G951),""),"")</f>
        <v>0.28019608694501946</v>
      </c>
      <c r="M951" s="45"/>
      <c r="N951" s="46" t="str">
        <f>TRIM(CONCATENATE(Table1[[#This Row],[Intake]]," ",Table1[[#This Row],[Batch Number]]))</f>
        <v>S-1/EB 71</v>
      </c>
      <c r="O951" s="45" t="str">
        <f>IF(VLOOKUP(Table1[[#This Row],[Intake Batch Combo]],Sheet2!A:B,2,FALSE)="","",VLOOKUP(Table1[[#This Row],[Intake Batch Combo]],Sheet2!A:B,2,FALSE))</f>
        <v>Expert MRI Buy 71</v>
      </c>
      <c r="P951" s="116" t="e">
        <v>#N/A</v>
      </c>
      <c r="Q951" s="116" t="e">
        <v>#N/A</v>
      </c>
      <c r="R951" s="28"/>
      <c r="S951" s="28"/>
      <c r="T951" s="28"/>
      <c r="U951" s="28"/>
      <c r="V951" s="25"/>
    </row>
    <row r="952" spans="1:22">
      <c r="A952" s="4" t="s">
        <v>1314</v>
      </c>
      <c r="B952" s="43">
        <v>71</v>
      </c>
      <c r="C952" s="64" t="s">
        <v>714</v>
      </c>
      <c r="D952" s="47">
        <v>44670</v>
      </c>
      <c r="E952" s="59" t="s">
        <v>1</v>
      </c>
      <c r="F952" s="41">
        <v>1695</v>
      </c>
      <c r="G952" s="41">
        <v>406.54563467206344</v>
      </c>
      <c r="H952" s="47">
        <v>45638</v>
      </c>
      <c r="I952" s="118">
        <v>520.45813067175504</v>
      </c>
      <c r="J952" s="43">
        <f>IF(M952="",IF(AND(H952&lt;&gt; "",D952&lt;&gt;""),IF(H952&gt;=D952,H952-D952,0),""),"")</f>
        <v>968</v>
      </c>
      <c r="K952" s="42">
        <f>IF(M952="",IF(I952&lt;&gt;"",I952-G952,""),"")</f>
        <v>113.9124959996916</v>
      </c>
      <c r="L952" s="44">
        <f>IF(M952="",IF(K952&lt;&gt;"",IF(G952=0,IF(I952=0,0,9.99),K952/G952),""),"")</f>
        <v>0.28019608694501946</v>
      </c>
      <c r="M952" s="45"/>
      <c r="N952" s="46" t="str">
        <f>TRIM(CONCATENATE(Table1[[#This Row],[Intake]]," ",Table1[[#This Row],[Batch Number]]))</f>
        <v>S-1/EB 71</v>
      </c>
      <c r="O952" s="45" t="str">
        <f>IF(VLOOKUP(Table1[[#This Row],[Intake Batch Combo]],Sheet2!A:B,2,FALSE)="","",VLOOKUP(Table1[[#This Row],[Intake Batch Combo]],Sheet2!A:B,2,FALSE))</f>
        <v>Expert MRI Buy 71</v>
      </c>
      <c r="P952" s="116" t="e">
        <v>#N/A</v>
      </c>
      <c r="Q952" s="116" t="e">
        <v>#N/A</v>
      </c>
      <c r="R952" s="28"/>
      <c r="S952" s="28"/>
      <c r="T952" s="28"/>
      <c r="U952" s="28"/>
      <c r="V952" s="25"/>
    </row>
    <row r="953" spans="1:22">
      <c r="A953" s="4" t="s">
        <v>1314</v>
      </c>
      <c r="B953" s="43">
        <v>71</v>
      </c>
      <c r="C953" s="64" t="s">
        <v>714</v>
      </c>
      <c r="D953" s="47">
        <v>44670</v>
      </c>
      <c r="E953" s="59" t="s">
        <v>1</v>
      </c>
      <c r="F953" s="41">
        <v>1695</v>
      </c>
      <c r="G953" s="41">
        <v>406.54563467206344</v>
      </c>
      <c r="H953" s="47">
        <v>45638</v>
      </c>
      <c r="I953" s="120">
        <v>520.45813067175504</v>
      </c>
      <c r="J953" s="43">
        <f>IF(M953="",IF(AND(H953&lt;&gt; "",D953&lt;&gt;""),IF(H953&gt;=D953,H953-D953,0),""),"")</f>
        <v>968</v>
      </c>
      <c r="K953" s="42">
        <f>IF(M953="",IF(I953&lt;&gt;"",I953-G953,""),"")</f>
        <v>113.9124959996916</v>
      </c>
      <c r="L953" s="44">
        <f>IF(M953="",IF(K953&lt;&gt;"",IF(G953=0,IF(I953=0,0,9.99),K953/G953),""),"")</f>
        <v>0.28019608694501946</v>
      </c>
      <c r="M953" s="45"/>
      <c r="N953" s="46" t="str">
        <f>TRIM(CONCATENATE(Table1[[#This Row],[Intake]]," ",Table1[[#This Row],[Batch Number]]))</f>
        <v>S-1/EB 71</v>
      </c>
      <c r="O953" s="45" t="str">
        <f>IF(VLOOKUP(Table1[[#This Row],[Intake Batch Combo]],Sheet2!A:B,2,FALSE)="","",VLOOKUP(Table1[[#This Row],[Intake Batch Combo]],Sheet2!A:B,2,FALSE))</f>
        <v>Expert MRI Buy 71</v>
      </c>
      <c r="P953" s="116" t="e">
        <v>#N/A</v>
      </c>
      <c r="Q953" s="116" t="e">
        <v>#N/A</v>
      </c>
      <c r="R953" s="28"/>
      <c r="S953" s="28"/>
      <c r="T953" s="28"/>
      <c r="U953" s="28"/>
      <c r="V953" s="25"/>
    </row>
    <row r="954" spans="1:22">
      <c r="A954" s="4" t="s">
        <v>1314</v>
      </c>
      <c r="B954" s="43">
        <v>71</v>
      </c>
      <c r="C954" s="64" t="s">
        <v>719</v>
      </c>
      <c r="D954" s="47">
        <v>44670</v>
      </c>
      <c r="E954" s="59" t="s">
        <v>1</v>
      </c>
      <c r="F954" s="41">
        <v>1695</v>
      </c>
      <c r="G954" s="41">
        <v>406.54563467206344</v>
      </c>
      <c r="H954" s="47">
        <v>45638</v>
      </c>
      <c r="I954" s="118">
        <v>520.45813067175504</v>
      </c>
      <c r="J954" s="43">
        <f>IF(M954="",IF(AND(H954&lt;&gt; "",D954&lt;&gt;""),IF(H954&gt;=D954,H954-D954,0),""),"")</f>
        <v>968</v>
      </c>
      <c r="K954" s="42">
        <f>IF(M954="",IF(I954&lt;&gt;"",I954-G954,""),"")</f>
        <v>113.9124959996916</v>
      </c>
      <c r="L954" s="44">
        <f>IF(M954="",IF(K954&lt;&gt;"",IF(G954=0,IF(I954=0,0,9.99),K954/G954),""),"")</f>
        <v>0.28019608694501946</v>
      </c>
      <c r="M954" s="45"/>
      <c r="N954" s="46" t="str">
        <f>TRIM(CONCATENATE(Table1[[#This Row],[Intake]]," ",Table1[[#This Row],[Batch Number]]))</f>
        <v>S-1/EB 71</v>
      </c>
      <c r="O954" s="45" t="str">
        <f>IF(VLOOKUP(Table1[[#This Row],[Intake Batch Combo]],Sheet2!A:B,2,FALSE)="","",VLOOKUP(Table1[[#This Row],[Intake Batch Combo]],Sheet2!A:B,2,FALSE))</f>
        <v>Expert MRI Buy 71</v>
      </c>
      <c r="P954" s="116" t="e">
        <v>#N/A</v>
      </c>
      <c r="Q954" s="116" t="e">
        <v>#N/A</v>
      </c>
      <c r="R954" s="28"/>
      <c r="S954" s="28"/>
      <c r="T954" s="28"/>
      <c r="U954" s="28"/>
      <c r="V954" s="25"/>
    </row>
    <row r="955" spans="1:22">
      <c r="A955" s="4" t="s">
        <v>1314</v>
      </c>
      <c r="B955" s="43">
        <v>71</v>
      </c>
      <c r="C955" s="64" t="s">
        <v>726</v>
      </c>
      <c r="D955" s="47">
        <v>44670</v>
      </c>
      <c r="E955" s="59" t="s">
        <v>1</v>
      </c>
      <c r="F955" s="41">
        <v>1695</v>
      </c>
      <c r="G955" s="41">
        <v>406.54563467206344</v>
      </c>
      <c r="H955" s="47">
        <v>45638</v>
      </c>
      <c r="I955" s="118">
        <v>520.45813067175504</v>
      </c>
      <c r="J955" s="43">
        <f>IF(M955="",IF(AND(H955&lt;&gt; "",D955&lt;&gt;""),IF(H955&gt;=D955,H955-D955,0),""),"")</f>
        <v>968</v>
      </c>
      <c r="K955" s="42">
        <f>IF(M955="",IF(I955&lt;&gt;"",I955-G955,""),"")</f>
        <v>113.9124959996916</v>
      </c>
      <c r="L955" s="44">
        <f>IF(M955="",IF(K955&lt;&gt;"",IF(G955=0,IF(I955=0,0,9.99),K955/G955),""),"")</f>
        <v>0.28019608694501946</v>
      </c>
      <c r="M955" s="45"/>
      <c r="N955" s="46" t="str">
        <f>TRIM(CONCATENATE(Table1[[#This Row],[Intake]]," ",Table1[[#This Row],[Batch Number]]))</f>
        <v>S-1/EB 71</v>
      </c>
      <c r="O955" s="45" t="str">
        <f>IF(VLOOKUP(Table1[[#This Row],[Intake Batch Combo]],Sheet2!A:B,2,FALSE)="","",VLOOKUP(Table1[[#This Row],[Intake Batch Combo]],Sheet2!A:B,2,FALSE))</f>
        <v>Expert MRI Buy 71</v>
      </c>
      <c r="P955" s="116" t="e">
        <v>#N/A</v>
      </c>
      <c r="Q955" s="116" t="e">
        <v>#N/A</v>
      </c>
      <c r="R955" s="28"/>
      <c r="S955" s="28"/>
      <c r="T955" s="28"/>
      <c r="U955" s="28"/>
      <c r="V955" s="25"/>
    </row>
    <row r="956" spans="1:22">
      <c r="A956" s="4" t="s">
        <v>1314</v>
      </c>
      <c r="B956" s="43">
        <v>71</v>
      </c>
      <c r="C956" s="64" t="s">
        <v>733</v>
      </c>
      <c r="D956" s="47">
        <v>44670</v>
      </c>
      <c r="E956" s="59" t="s">
        <v>1</v>
      </c>
      <c r="F956" s="41">
        <v>1695</v>
      </c>
      <c r="G956" s="41">
        <v>406.54563467206344</v>
      </c>
      <c r="H956" s="47">
        <v>45638</v>
      </c>
      <c r="I956" s="118">
        <v>520.45813067175504</v>
      </c>
      <c r="J956" s="43">
        <f>IF(M956="",IF(AND(H956&lt;&gt; "",D956&lt;&gt;""),IF(H956&gt;=D956,H956-D956,0),""),"")</f>
        <v>968</v>
      </c>
      <c r="K956" s="42">
        <f>IF(M956="",IF(I956&lt;&gt;"",I956-G956,""),"")</f>
        <v>113.9124959996916</v>
      </c>
      <c r="L956" s="44">
        <f>IF(M956="",IF(K956&lt;&gt;"",IF(G956=0,IF(I956=0,0,9.99),K956/G956),""),"")</f>
        <v>0.28019608694501946</v>
      </c>
      <c r="M956" s="45"/>
      <c r="N956" s="46" t="str">
        <f>TRIM(CONCATENATE(Table1[[#This Row],[Intake]]," ",Table1[[#This Row],[Batch Number]]))</f>
        <v>S-1/EB 71</v>
      </c>
      <c r="O956" s="45" t="str">
        <f>IF(VLOOKUP(Table1[[#This Row],[Intake Batch Combo]],Sheet2!A:B,2,FALSE)="","",VLOOKUP(Table1[[#This Row],[Intake Batch Combo]],Sheet2!A:B,2,FALSE))</f>
        <v>Expert MRI Buy 71</v>
      </c>
      <c r="P956" s="116" t="e">
        <v>#N/A</v>
      </c>
      <c r="Q956" s="116" t="e">
        <v>#N/A</v>
      </c>
      <c r="R956" s="28"/>
      <c r="S956" s="28"/>
      <c r="T956" s="28"/>
      <c r="U956" s="28"/>
      <c r="V956" s="25"/>
    </row>
    <row r="957" spans="1:22">
      <c r="A957" s="4" t="s">
        <v>1314</v>
      </c>
      <c r="B957" s="43">
        <v>71</v>
      </c>
      <c r="C957" s="64" t="s">
        <v>733</v>
      </c>
      <c r="D957" s="47">
        <v>44670</v>
      </c>
      <c r="E957" s="59" t="s">
        <v>1</v>
      </c>
      <c r="F957" s="41">
        <v>1695</v>
      </c>
      <c r="G957" s="41">
        <v>406.54563467206344</v>
      </c>
      <c r="H957" s="47">
        <v>45638</v>
      </c>
      <c r="I957" s="118">
        <v>520.45813067175504</v>
      </c>
      <c r="J957" s="43">
        <f>IF(M957="",IF(AND(H957&lt;&gt; "",D957&lt;&gt;""),IF(H957&gt;=D957,H957-D957,0),""),"")</f>
        <v>968</v>
      </c>
      <c r="K957" s="42">
        <f>IF(M957="",IF(I957&lt;&gt;"",I957-G957,""),"")</f>
        <v>113.9124959996916</v>
      </c>
      <c r="L957" s="44">
        <f>IF(M957="",IF(K957&lt;&gt;"",IF(G957=0,IF(I957=0,0,9.99),K957/G957),""),"")</f>
        <v>0.28019608694501946</v>
      </c>
      <c r="M957" s="45"/>
      <c r="N957" s="46" t="str">
        <f>TRIM(CONCATENATE(Table1[[#This Row],[Intake]]," ",Table1[[#This Row],[Batch Number]]))</f>
        <v>S-1/EB 71</v>
      </c>
      <c r="O957" s="45" t="str">
        <f>IF(VLOOKUP(Table1[[#This Row],[Intake Batch Combo]],Sheet2!A:B,2,FALSE)="","",VLOOKUP(Table1[[#This Row],[Intake Batch Combo]],Sheet2!A:B,2,FALSE))</f>
        <v>Expert MRI Buy 71</v>
      </c>
      <c r="P957" s="116" t="e">
        <v>#N/A</v>
      </c>
      <c r="Q957" s="116" t="e">
        <v>#N/A</v>
      </c>
      <c r="R957" s="28"/>
      <c r="S957" s="28"/>
      <c r="T957" s="28"/>
      <c r="U957" s="28"/>
      <c r="V957" s="25"/>
    </row>
    <row r="958" spans="1:22">
      <c r="A958" s="4" t="s">
        <v>1314</v>
      </c>
      <c r="B958" s="43">
        <v>71</v>
      </c>
      <c r="C958" s="64" t="s">
        <v>737</v>
      </c>
      <c r="D958" s="47">
        <v>44670</v>
      </c>
      <c r="E958" s="59" t="s">
        <v>1</v>
      </c>
      <c r="F958" s="41">
        <v>1695</v>
      </c>
      <c r="G958" s="41">
        <v>406.54563467206344</v>
      </c>
      <c r="H958" s="47">
        <v>45638</v>
      </c>
      <c r="I958" s="118">
        <v>520.45813067175504</v>
      </c>
      <c r="J958" s="43">
        <f>IF(M958="",IF(AND(H958&lt;&gt; "",D958&lt;&gt;""),IF(H958&gt;=D958,H958-D958,0),""),"")</f>
        <v>968</v>
      </c>
      <c r="K958" s="42">
        <f>IF(M958="",IF(I958&lt;&gt;"",I958-G958,""),"")</f>
        <v>113.9124959996916</v>
      </c>
      <c r="L958" s="44">
        <f>IF(M958="",IF(K958&lt;&gt;"",IF(G958=0,IF(I958=0,0,9.99),K958/G958),""),"")</f>
        <v>0.28019608694501946</v>
      </c>
      <c r="M958" s="45"/>
      <c r="N958" s="46" t="str">
        <f>TRIM(CONCATENATE(Table1[[#This Row],[Intake]]," ",Table1[[#This Row],[Batch Number]]))</f>
        <v>S-1/EB 71</v>
      </c>
      <c r="O958" s="45" t="str">
        <f>IF(VLOOKUP(Table1[[#This Row],[Intake Batch Combo]],Sheet2!A:B,2,FALSE)="","",VLOOKUP(Table1[[#This Row],[Intake Batch Combo]],Sheet2!A:B,2,FALSE))</f>
        <v>Expert MRI Buy 71</v>
      </c>
      <c r="P958" s="116" t="e">
        <v>#N/A</v>
      </c>
      <c r="Q958" s="116" t="e">
        <v>#N/A</v>
      </c>
      <c r="R958" s="28"/>
      <c r="S958" s="28"/>
      <c r="T958" s="28"/>
      <c r="U958" s="28"/>
      <c r="V958" s="25"/>
    </row>
    <row r="959" spans="1:22">
      <c r="A959" s="4" t="s">
        <v>1314</v>
      </c>
      <c r="B959" s="43">
        <v>71</v>
      </c>
      <c r="C959" s="64" t="s">
        <v>737</v>
      </c>
      <c r="D959" s="47">
        <v>44670</v>
      </c>
      <c r="E959" s="59" t="s">
        <v>1</v>
      </c>
      <c r="F959" s="41">
        <v>1695</v>
      </c>
      <c r="G959" s="41">
        <v>406.54563467206344</v>
      </c>
      <c r="H959" s="47">
        <v>45638</v>
      </c>
      <c r="I959" s="118">
        <v>520.45813067175504</v>
      </c>
      <c r="J959" s="43">
        <f>IF(M959="",IF(AND(H959&lt;&gt; "",D959&lt;&gt;""),IF(H959&gt;=D959,H959-D959,0),""),"")</f>
        <v>968</v>
      </c>
      <c r="K959" s="42">
        <f>IF(M959="",IF(I959&lt;&gt;"",I959-G959,""),"")</f>
        <v>113.9124959996916</v>
      </c>
      <c r="L959" s="44">
        <f>IF(M959="",IF(K959&lt;&gt;"",IF(G959=0,IF(I959=0,0,9.99),K959/G959),""),"")</f>
        <v>0.28019608694501946</v>
      </c>
      <c r="M959" s="45"/>
      <c r="N959" s="46" t="str">
        <f>TRIM(CONCATENATE(Table1[[#This Row],[Intake]]," ",Table1[[#This Row],[Batch Number]]))</f>
        <v>S-1/EB 71</v>
      </c>
      <c r="O959" s="45" t="str">
        <f>IF(VLOOKUP(Table1[[#This Row],[Intake Batch Combo]],Sheet2!A:B,2,FALSE)="","",VLOOKUP(Table1[[#This Row],[Intake Batch Combo]],Sheet2!A:B,2,FALSE))</f>
        <v>Expert MRI Buy 71</v>
      </c>
      <c r="P959" s="116" t="e">
        <v>#N/A</v>
      </c>
      <c r="Q959" s="116" t="e">
        <v>#N/A</v>
      </c>
      <c r="R959" s="28"/>
      <c r="S959" s="28"/>
      <c r="T959" s="28"/>
      <c r="U959" s="28"/>
      <c r="V959" s="25"/>
    </row>
    <row r="960" spans="1:22">
      <c r="A960" s="4" t="s">
        <v>1314</v>
      </c>
      <c r="B960" s="43">
        <v>71</v>
      </c>
      <c r="C960" s="64" t="s">
        <v>741</v>
      </c>
      <c r="D960" s="47">
        <v>44670</v>
      </c>
      <c r="E960" s="59" t="s">
        <v>1</v>
      </c>
      <c r="F960" s="41">
        <v>1695</v>
      </c>
      <c r="G960" s="41">
        <v>406.54563467206344</v>
      </c>
      <c r="H960" s="47">
        <v>45638</v>
      </c>
      <c r="I960" s="120">
        <v>520.45813067175504</v>
      </c>
      <c r="J960" s="43">
        <f>IF(M960="",IF(AND(H960&lt;&gt; "",D960&lt;&gt;""),IF(H960&gt;=D960,H960-D960,0),""),"")</f>
        <v>968</v>
      </c>
      <c r="K960" s="42">
        <f>IF(M960="",IF(I960&lt;&gt;"",I960-G960,""),"")</f>
        <v>113.9124959996916</v>
      </c>
      <c r="L960" s="44">
        <f>IF(M960="",IF(K960&lt;&gt;"",IF(G960=0,IF(I960=0,0,9.99),K960/G960),""),"")</f>
        <v>0.28019608694501946</v>
      </c>
      <c r="M960" s="45"/>
      <c r="N960" s="46" t="str">
        <f>TRIM(CONCATENATE(Table1[[#This Row],[Intake]]," ",Table1[[#This Row],[Batch Number]]))</f>
        <v>S-1/EB 71</v>
      </c>
      <c r="O960" s="45" t="str">
        <f>IF(VLOOKUP(Table1[[#This Row],[Intake Batch Combo]],Sheet2!A:B,2,FALSE)="","",VLOOKUP(Table1[[#This Row],[Intake Batch Combo]],Sheet2!A:B,2,FALSE))</f>
        <v>Expert MRI Buy 71</v>
      </c>
      <c r="P960" s="116" t="e">
        <v>#N/A</v>
      </c>
      <c r="Q960" s="116" t="e">
        <v>#N/A</v>
      </c>
      <c r="R960" s="28"/>
      <c r="S960" s="28"/>
      <c r="T960" s="28"/>
      <c r="U960" s="28"/>
      <c r="V960" s="25"/>
    </row>
    <row r="961" spans="1:22">
      <c r="A961" s="4" t="s">
        <v>1314</v>
      </c>
      <c r="B961" s="43">
        <v>71</v>
      </c>
      <c r="C961" s="64" t="s">
        <v>741</v>
      </c>
      <c r="D961" s="47">
        <v>44670</v>
      </c>
      <c r="E961" s="59" t="s">
        <v>1</v>
      </c>
      <c r="F961" s="41">
        <v>1695</v>
      </c>
      <c r="G961" s="41">
        <v>406.54563467206344</v>
      </c>
      <c r="H961" s="47">
        <v>45638</v>
      </c>
      <c r="I961" s="118">
        <v>520.45813067175504</v>
      </c>
      <c r="J961" s="43">
        <f>IF(M961="",IF(AND(H961&lt;&gt; "",D961&lt;&gt;""),IF(H961&gt;=D961,H961-D961,0),""),"")</f>
        <v>968</v>
      </c>
      <c r="K961" s="42">
        <f>IF(M961="",IF(I961&lt;&gt;"",I961-G961,""),"")</f>
        <v>113.9124959996916</v>
      </c>
      <c r="L961" s="44">
        <f>IF(M961="",IF(K961&lt;&gt;"",IF(G961=0,IF(I961=0,0,9.99),K961/G961),""),"")</f>
        <v>0.28019608694501946</v>
      </c>
      <c r="M961" s="45"/>
      <c r="N961" s="46" t="str">
        <f>TRIM(CONCATENATE(Table1[[#This Row],[Intake]]," ",Table1[[#This Row],[Batch Number]]))</f>
        <v>S-1/EB 71</v>
      </c>
      <c r="O961" s="45" t="str">
        <f>IF(VLOOKUP(Table1[[#This Row],[Intake Batch Combo]],Sheet2!A:B,2,FALSE)="","",VLOOKUP(Table1[[#This Row],[Intake Batch Combo]],Sheet2!A:B,2,FALSE))</f>
        <v>Expert MRI Buy 71</v>
      </c>
      <c r="P961" s="116" t="e">
        <v>#N/A</v>
      </c>
      <c r="Q961" s="116" t="e">
        <v>#N/A</v>
      </c>
      <c r="R961" s="28"/>
      <c r="S961" s="28"/>
      <c r="T961" s="28"/>
      <c r="U961" s="28"/>
      <c r="V961" s="25"/>
    </row>
    <row r="962" spans="1:22">
      <c r="A962" s="4" t="s">
        <v>1314</v>
      </c>
      <c r="B962" s="43">
        <v>71</v>
      </c>
      <c r="C962" s="64" t="s">
        <v>741</v>
      </c>
      <c r="D962" s="47">
        <v>44670</v>
      </c>
      <c r="E962" s="59" t="s">
        <v>1</v>
      </c>
      <c r="F962" s="41">
        <v>1695</v>
      </c>
      <c r="G962" s="41">
        <v>406.54563467206344</v>
      </c>
      <c r="H962" s="47">
        <v>45638</v>
      </c>
      <c r="I962" s="118">
        <v>520.45813067175504</v>
      </c>
      <c r="J962" s="43">
        <f>IF(M962="",IF(AND(H962&lt;&gt; "",D962&lt;&gt;""),IF(H962&gt;=D962,H962-D962,0),""),"")</f>
        <v>968</v>
      </c>
      <c r="K962" s="42">
        <f>IF(M962="",IF(I962&lt;&gt;"",I962-G962,""),"")</f>
        <v>113.9124959996916</v>
      </c>
      <c r="L962" s="44">
        <f>IF(M962="",IF(K962&lt;&gt;"",IF(G962=0,IF(I962=0,0,9.99),K962/G962),""),"")</f>
        <v>0.28019608694501946</v>
      </c>
      <c r="M962" s="45"/>
      <c r="N962" s="46" t="str">
        <f>TRIM(CONCATENATE(Table1[[#This Row],[Intake]]," ",Table1[[#This Row],[Batch Number]]))</f>
        <v>S-1/EB 71</v>
      </c>
      <c r="O962" s="45" t="str">
        <f>IF(VLOOKUP(Table1[[#This Row],[Intake Batch Combo]],Sheet2!A:B,2,FALSE)="","",VLOOKUP(Table1[[#This Row],[Intake Batch Combo]],Sheet2!A:B,2,FALSE))</f>
        <v>Expert MRI Buy 71</v>
      </c>
      <c r="P962" s="116" t="e">
        <v>#N/A</v>
      </c>
      <c r="Q962" s="116" t="e">
        <v>#N/A</v>
      </c>
      <c r="R962" s="28"/>
      <c r="S962" s="28"/>
      <c r="T962" s="28"/>
      <c r="U962" s="28"/>
      <c r="V962" s="25"/>
    </row>
    <row r="963" spans="1:22">
      <c r="A963" s="4" t="s">
        <v>1314</v>
      </c>
      <c r="B963" s="43">
        <v>71</v>
      </c>
      <c r="C963" s="64" t="s">
        <v>742</v>
      </c>
      <c r="D963" s="47">
        <v>44670</v>
      </c>
      <c r="E963" s="59" t="s">
        <v>1</v>
      </c>
      <c r="F963" s="41">
        <v>1695</v>
      </c>
      <c r="G963" s="41">
        <v>406.54563467206344</v>
      </c>
      <c r="H963" s="47">
        <v>45638</v>
      </c>
      <c r="I963" s="120">
        <v>520.45813067175504</v>
      </c>
      <c r="J963" s="43">
        <f>IF(M963="",IF(AND(H963&lt;&gt; "",D963&lt;&gt;""),IF(H963&gt;=D963,H963-D963,0),""),"")</f>
        <v>968</v>
      </c>
      <c r="K963" s="42">
        <f>IF(M963="",IF(I963&lt;&gt;"",I963-G963,""),"")</f>
        <v>113.9124959996916</v>
      </c>
      <c r="L963" s="44">
        <f>IF(M963="",IF(K963&lt;&gt;"",IF(G963=0,IF(I963=0,0,9.99),K963/G963),""),"")</f>
        <v>0.28019608694501946</v>
      </c>
      <c r="M963" s="45"/>
      <c r="N963" s="46" t="str">
        <f>TRIM(CONCATENATE(Table1[[#This Row],[Intake]]," ",Table1[[#This Row],[Batch Number]]))</f>
        <v>S-1/EB 71</v>
      </c>
      <c r="O963" s="45" t="str">
        <f>IF(VLOOKUP(Table1[[#This Row],[Intake Batch Combo]],Sheet2!A:B,2,FALSE)="","",VLOOKUP(Table1[[#This Row],[Intake Batch Combo]],Sheet2!A:B,2,FALSE))</f>
        <v>Expert MRI Buy 71</v>
      </c>
      <c r="P963" s="116" t="e">
        <v>#N/A</v>
      </c>
      <c r="Q963" s="116" t="e">
        <v>#N/A</v>
      </c>
      <c r="R963" s="28"/>
      <c r="S963" s="28"/>
      <c r="T963" s="28"/>
      <c r="U963" s="28"/>
      <c r="V963" s="25"/>
    </row>
    <row r="964" spans="1:22">
      <c r="A964" s="4" t="s">
        <v>1314</v>
      </c>
      <c r="B964" s="43">
        <v>71</v>
      </c>
      <c r="C964" s="64" t="s">
        <v>751</v>
      </c>
      <c r="D964" s="47">
        <v>44670</v>
      </c>
      <c r="E964" s="59" t="s">
        <v>1</v>
      </c>
      <c r="F964" s="41">
        <v>1695</v>
      </c>
      <c r="G964" s="41">
        <v>406.54563467206344</v>
      </c>
      <c r="H964" s="47">
        <v>45638</v>
      </c>
      <c r="I964" s="120">
        <v>520.45813067175504</v>
      </c>
      <c r="J964" s="43">
        <f>IF(M964="",IF(AND(H964&lt;&gt; "",D964&lt;&gt;""),IF(H964&gt;=D964,H964-D964,0),""),"")</f>
        <v>968</v>
      </c>
      <c r="K964" s="42">
        <f>IF(M964="",IF(I964&lt;&gt;"",I964-G964,""),"")</f>
        <v>113.9124959996916</v>
      </c>
      <c r="L964" s="44">
        <f>IF(M964="",IF(K964&lt;&gt;"",IF(G964=0,IF(I964=0,0,9.99),K964/G964),""),"")</f>
        <v>0.28019608694501946</v>
      </c>
      <c r="M964" s="45"/>
      <c r="N964" s="46" t="str">
        <f>TRIM(CONCATENATE(Table1[[#This Row],[Intake]]," ",Table1[[#This Row],[Batch Number]]))</f>
        <v>S-1/EB 71</v>
      </c>
      <c r="O964" s="45" t="str">
        <f>IF(VLOOKUP(Table1[[#This Row],[Intake Batch Combo]],Sheet2!A:B,2,FALSE)="","",VLOOKUP(Table1[[#This Row],[Intake Batch Combo]],Sheet2!A:B,2,FALSE))</f>
        <v>Expert MRI Buy 71</v>
      </c>
      <c r="P964" s="116" t="e">
        <v>#N/A</v>
      </c>
      <c r="Q964" s="116" t="e">
        <v>#N/A</v>
      </c>
      <c r="R964" s="28"/>
      <c r="S964" s="28"/>
      <c r="T964" s="28"/>
      <c r="U964" s="28"/>
      <c r="V964" s="25"/>
    </row>
    <row r="965" spans="1:22">
      <c r="A965" s="4" t="s">
        <v>1314</v>
      </c>
      <c r="B965" s="43">
        <v>71</v>
      </c>
      <c r="C965" s="64" t="s">
        <v>751</v>
      </c>
      <c r="D965" s="47">
        <v>44670</v>
      </c>
      <c r="E965" s="59" t="s">
        <v>1</v>
      </c>
      <c r="F965" s="41">
        <v>1695</v>
      </c>
      <c r="G965" s="41">
        <v>406.54563467206344</v>
      </c>
      <c r="H965" s="47">
        <v>45638</v>
      </c>
      <c r="I965" s="118">
        <v>520.45813067175504</v>
      </c>
      <c r="J965" s="43">
        <f>IF(M965="",IF(AND(H965&lt;&gt; "",D965&lt;&gt;""),IF(H965&gt;=D965,H965-D965,0),""),"")</f>
        <v>968</v>
      </c>
      <c r="K965" s="42">
        <f>IF(M965="",IF(I965&lt;&gt;"",I965-G965,""),"")</f>
        <v>113.9124959996916</v>
      </c>
      <c r="L965" s="44">
        <f>IF(M965="",IF(K965&lt;&gt;"",IF(G965=0,IF(I965=0,0,9.99),K965/G965),""),"")</f>
        <v>0.28019608694501946</v>
      </c>
      <c r="M965" s="45"/>
      <c r="N965" s="46" t="str">
        <f>TRIM(CONCATENATE(Table1[[#This Row],[Intake]]," ",Table1[[#This Row],[Batch Number]]))</f>
        <v>S-1/EB 71</v>
      </c>
      <c r="O965" s="45" t="str">
        <f>IF(VLOOKUP(Table1[[#This Row],[Intake Batch Combo]],Sheet2!A:B,2,FALSE)="","",VLOOKUP(Table1[[#This Row],[Intake Batch Combo]],Sheet2!A:B,2,FALSE))</f>
        <v>Expert MRI Buy 71</v>
      </c>
      <c r="P965" s="116" t="e">
        <v>#N/A</v>
      </c>
      <c r="Q965" s="116" t="e">
        <v>#N/A</v>
      </c>
      <c r="R965" s="28"/>
      <c r="S965" s="28"/>
      <c r="T965" s="28"/>
      <c r="U965" s="28"/>
      <c r="V965" s="25"/>
    </row>
    <row r="966" spans="1:22">
      <c r="A966" s="4" t="s">
        <v>1314</v>
      </c>
      <c r="B966" s="43">
        <v>71</v>
      </c>
      <c r="C966" s="64" t="s">
        <v>753</v>
      </c>
      <c r="D966" s="47">
        <v>44670</v>
      </c>
      <c r="E966" s="59" t="s">
        <v>1</v>
      </c>
      <c r="F966" s="41">
        <v>1695</v>
      </c>
      <c r="G966" s="41">
        <v>406.54563467206344</v>
      </c>
      <c r="H966" s="47">
        <v>45638</v>
      </c>
      <c r="I966" s="118">
        <v>520.45813067175504</v>
      </c>
      <c r="J966" s="43">
        <f>IF(M966="",IF(AND(H966&lt;&gt; "",D966&lt;&gt;""),IF(H966&gt;=D966,H966-D966,0),""),"")</f>
        <v>968</v>
      </c>
      <c r="K966" s="42">
        <f>IF(M966="",IF(I966&lt;&gt;"",I966-G966,""),"")</f>
        <v>113.9124959996916</v>
      </c>
      <c r="L966" s="44">
        <f>IF(M966="",IF(K966&lt;&gt;"",IF(G966=0,IF(I966=0,0,9.99),K966/G966),""),"")</f>
        <v>0.28019608694501946</v>
      </c>
      <c r="M966" s="45"/>
      <c r="N966" s="46" t="str">
        <f>TRIM(CONCATENATE(Table1[[#This Row],[Intake]]," ",Table1[[#This Row],[Batch Number]]))</f>
        <v>S-1/EB 71</v>
      </c>
      <c r="O966" s="45" t="str">
        <f>IF(VLOOKUP(Table1[[#This Row],[Intake Batch Combo]],Sheet2!A:B,2,FALSE)="","",VLOOKUP(Table1[[#This Row],[Intake Batch Combo]],Sheet2!A:B,2,FALSE))</f>
        <v>Expert MRI Buy 71</v>
      </c>
      <c r="P966" s="116" t="e">
        <v>#N/A</v>
      </c>
      <c r="Q966" s="116" t="e">
        <v>#N/A</v>
      </c>
      <c r="R966" s="28"/>
      <c r="S966" s="28"/>
      <c r="T966" s="28"/>
      <c r="U966" s="28"/>
      <c r="V966" s="25"/>
    </row>
    <row r="967" spans="1:22">
      <c r="A967" s="4" t="s">
        <v>1314</v>
      </c>
      <c r="B967" s="43">
        <v>71</v>
      </c>
      <c r="C967" s="64" t="s">
        <v>753</v>
      </c>
      <c r="D967" s="47">
        <v>44670</v>
      </c>
      <c r="E967" s="59" t="s">
        <v>1</v>
      </c>
      <c r="F967" s="41">
        <v>1695</v>
      </c>
      <c r="G967" s="41">
        <v>406.54563467206344</v>
      </c>
      <c r="H967" s="47">
        <v>45638</v>
      </c>
      <c r="I967" s="118">
        <v>520.45813067175504</v>
      </c>
      <c r="J967" s="43">
        <f>IF(M967="",IF(AND(H967&lt;&gt; "",D967&lt;&gt;""),IF(H967&gt;=D967,H967-D967,0),""),"")</f>
        <v>968</v>
      </c>
      <c r="K967" s="42">
        <f>IF(M967="",IF(I967&lt;&gt;"",I967-G967,""),"")</f>
        <v>113.9124959996916</v>
      </c>
      <c r="L967" s="44">
        <f>IF(M967="",IF(K967&lt;&gt;"",IF(G967=0,IF(I967=0,0,9.99),K967/G967),""),"")</f>
        <v>0.28019608694501946</v>
      </c>
      <c r="M967" s="45"/>
      <c r="N967" s="46" t="str">
        <f>TRIM(CONCATENATE(Table1[[#This Row],[Intake]]," ",Table1[[#This Row],[Batch Number]]))</f>
        <v>S-1/EB 71</v>
      </c>
      <c r="O967" s="45" t="str">
        <f>IF(VLOOKUP(Table1[[#This Row],[Intake Batch Combo]],Sheet2!A:B,2,FALSE)="","",VLOOKUP(Table1[[#This Row],[Intake Batch Combo]],Sheet2!A:B,2,FALSE))</f>
        <v>Expert MRI Buy 71</v>
      </c>
      <c r="P967" s="116" t="e">
        <v>#N/A</v>
      </c>
      <c r="Q967" s="116" t="e">
        <v>#N/A</v>
      </c>
      <c r="R967" s="28"/>
      <c r="S967" s="28"/>
      <c r="T967" s="28"/>
      <c r="U967" s="28"/>
      <c r="V967" s="25"/>
    </row>
    <row r="968" spans="1:22">
      <c r="A968" s="4" t="s">
        <v>1314</v>
      </c>
      <c r="B968" s="43">
        <v>71</v>
      </c>
      <c r="C968" s="64" t="s">
        <v>759</v>
      </c>
      <c r="D968" s="47">
        <v>44670</v>
      </c>
      <c r="E968" s="59" t="s">
        <v>1</v>
      </c>
      <c r="F968" s="41">
        <v>1695</v>
      </c>
      <c r="G968" s="41">
        <v>406.54563467206344</v>
      </c>
      <c r="H968" s="47">
        <v>45638</v>
      </c>
      <c r="I968" s="118">
        <v>520.45813067175504</v>
      </c>
      <c r="J968" s="43">
        <f>IF(M968="",IF(AND(H968&lt;&gt; "",D968&lt;&gt;""),IF(H968&gt;=D968,H968-D968,0),""),"")</f>
        <v>968</v>
      </c>
      <c r="K968" s="42">
        <f>IF(M968="",IF(I968&lt;&gt;"",I968-G968,""),"")</f>
        <v>113.9124959996916</v>
      </c>
      <c r="L968" s="44">
        <f>IF(M968="",IF(K968&lt;&gt;"",IF(G968=0,IF(I968=0,0,9.99),K968/G968),""),"")</f>
        <v>0.28019608694501946</v>
      </c>
      <c r="M968" s="45"/>
      <c r="N968" s="46" t="str">
        <f>TRIM(CONCATENATE(Table1[[#This Row],[Intake]]," ",Table1[[#This Row],[Batch Number]]))</f>
        <v>S-1/EB 71</v>
      </c>
      <c r="O968" s="45" t="str">
        <f>IF(VLOOKUP(Table1[[#This Row],[Intake Batch Combo]],Sheet2!A:B,2,FALSE)="","",VLOOKUP(Table1[[#This Row],[Intake Batch Combo]],Sheet2!A:B,2,FALSE))</f>
        <v>Expert MRI Buy 71</v>
      </c>
      <c r="P968" s="116" t="e">
        <v>#N/A</v>
      </c>
      <c r="Q968" s="116" t="e">
        <v>#N/A</v>
      </c>
      <c r="R968" s="28"/>
      <c r="S968" s="28"/>
      <c r="T968" s="28"/>
      <c r="U968" s="28"/>
      <c r="V968" s="25"/>
    </row>
    <row r="969" spans="1:22">
      <c r="A969" s="4" t="s">
        <v>1314</v>
      </c>
      <c r="B969" s="43">
        <v>71</v>
      </c>
      <c r="C969" s="64" t="s">
        <v>761</v>
      </c>
      <c r="D969" s="47">
        <v>44670</v>
      </c>
      <c r="E969" s="59" t="s">
        <v>1</v>
      </c>
      <c r="F969" s="41">
        <v>1695</v>
      </c>
      <c r="G969" s="41">
        <v>406.54563467206344</v>
      </c>
      <c r="H969" s="47">
        <v>45638</v>
      </c>
      <c r="I969" s="118">
        <v>520.45813067175504</v>
      </c>
      <c r="J969" s="43">
        <f>IF(M969="",IF(AND(H969&lt;&gt; "",D969&lt;&gt;""),IF(H969&gt;=D969,H969-D969,0),""),"")</f>
        <v>968</v>
      </c>
      <c r="K969" s="42">
        <f>IF(M969="",IF(I969&lt;&gt;"",I969-G969,""),"")</f>
        <v>113.9124959996916</v>
      </c>
      <c r="L969" s="44">
        <f>IF(M969="",IF(K969&lt;&gt;"",IF(G969=0,IF(I969=0,0,9.99),K969/G969),""),"")</f>
        <v>0.28019608694501946</v>
      </c>
      <c r="M969" s="45"/>
      <c r="N969" s="46" t="str">
        <f>TRIM(CONCATENATE(Table1[[#This Row],[Intake]]," ",Table1[[#This Row],[Batch Number]]))</f>
        <v>S-1/EB 71</v>
      </c>
      <c r="O969" s="45" t="str">
        <f>IF(VLOOKUP(Table1[[#This Row],[Intake Batch Combo]],Sheet2!A:B,2,FALSE)="","",VLOOKUP(Table1[[#This Row],[Intake Batch Combo]],Sheet2!A:B,2,FALSE))</f>
        <v>Expert MRI Buy 71</v>
      </c>
      <c r="P969" s="116" t="e">
        <v>#N/A</v>
      </c>
      <c r="Q969" s="116" t="e">
        <v>#N/A</v>
      </c>
      <c r="R969" s="28"/>
      <c r="S969" s="28"/>
      <c r="T969" s="28"/>
      <c r="U969" s="28"/>
      <c r="V969" s="25"/>
    </row>
    <row r="970" spans="1:22">
      <c r="A970" s="4" t="s">
        <v>1314</v>
      </c>
      <c r="B970" s="43">
        <v>71</v>
      </c>
      <c r="C970" s="64" t="s">
        <v>761</v>
      </c>
      <c r="D970" s="47">
        <v>44670</v>
      </c>
      <c r="E970" s="59" t="s">
        <v>1</v>
      </c>
      <c r="F970" s="41">
        <v>1695</v>
      </c>
      <c r="G970" s="41">
        <v>406.54563467206344</v>
      </c>
      <c r="H970" s="47">
        <v>45638</v>
      </c>
      <c r="I970" s="118">
        <v>520.45813067175504</v>
      </c>
      <c r="J970" s="43">
        <f>IF(M970="",IF(AND(H970&lt;&gt; "",D970&lt;&gt;""),IF(H970&gt;=D970,H970-D970,0),""),"")</f>
        <v>968</v>
      </c>
      <c r="K970" s="42">
        <f>IF(M970="",IF(I970&lt;&gt;"",I970-G970,""),"")</f>
        <v>113.9124959996916</v>
      </c>
      <c r="L970" s="44">
        <f>IF(M970="",IF(K970&lt;&gt;"",IF(G970=0,IF(I970=0,0,9.99),K970/G970),""),"")</f>
        <v>0.28019608694501946</v>
      </c>
      <c r="M970" s="45"/>
      <c r="N970" s="46" t="str">
        <f>TRIM(CONCATENATE(Table1[[#This Row],[Intake]]," ",Table1[[#This Row],[Batch Number]]))</f>
        <v>S-1/EB 71</v>
      </c>
      <c r="O970" s="45" t="str">
        <f>IF(VLOOKUP(Table1[[#This Row],[Intake Batch Combo]],Sheet2!A:B,2,FALSE)="","",VLOOKUP(Table1[[#This Row],[Intake Batch Combo]],Sheet2!A:B,2,FALSE))</f>
        <v>Expert MRI Buy 71</v>
      </c>
      <c r="P970" s="116" t="e">
        <v>#N/A</v>
      </c>
      <c r="Q970" s="116" t="e">
        <v>#N/A</v>
      </c>
      <c r="R970" s="28"/>
      <c r="S970" s="28"/>
      <c r="T970" s="28"/>
      <c r="U970" s="28"/>
      <c r="V970" s="25"/>
    </row>
    <row r="971" spans="1:22">
      <c r="A971" s="4" t="s">
        <v>1314</v>
      </c>
      <c r="B971" s="43">
        <v>71</v>
      </c>
      <c r="C971" s="64" t="s">
        <v>761</v>
      </c>
      <c r="D971" s="47">
        <v>44670</v>
      </c>
      <c r="E971" s="59" t="s">
        <v>1</v>
      </c>
      <c r="F971" s="41">
        <v>1695</v>
      </c>
      <c r="G971" s="41">
        <v>406.54563467206344</v>
      </c>
      <c r="H971" s="47">
        <v>45638</v>
      </c>
      <c r="I971" s="118">
        <v>520.45813067175504</v>
      </c>
      <c r="J971" s="43">
        <f>IF(M971="",IF(AND(H971&lt;&gt; "",D971&lt;&gt;""),IF(H971&gt;=D971,H971-D971,0),""),"")</f>
        <v>968</v>
      </c>
      <c r="K971" s="42">
        <f>IF(M971="",IF(I971&lt;&gt;"",I971-G971,""),"")</f>
        <v>113.9124959996916</v>
      </c>
      <c r="L971" s="44">
        <f>IF(M971="",IF(K971&lt;&gt;"",IF(G971=0,IF(I971=0,0,9.99),K971/G971),""),"")</f>
        <v>0.28019608694501946</v>
      </c>
      <c r="M971" s="45"/>
      <c r="N971" s="46" t="str">
        <f>TRIM(CONCATENATE(Table1[[#This Row],[Intake]]," ",Table1[[#This Row],[Batch Number]]))</f>
        <v>S-1/EB 71</v>
      </c>
      <c r="O971" s="45" t="str">
        <f>IF(VLOOKUP(Table1[[#This Row],[Intake Batch Combo]],Sheet2!A:B,2,FALSE)="","",VLOOKUP(Table1[[#This Row],[Intake Batch Combo]],Sheet2!A:B,2,FALSE))</f>
        <v>Expert MRI Buy 71</v>
      </c>
      <c r="P971" s="116" t="e">
        <v>#N/A</v>
      </c>
      <c r="Q971" s="116" t="e">
        <v>#N/A</v>
      </c>
      <c r="R971" s="28"/>
      <c r="S971" s="28"/>
      <c r="T971" s="28"/>
      <c r="U971" s="28"/>
      <c r="V971" s="25"/>
    </row>
    <row r="972" spans="1:22">
      <c r="A972" s="4" t="s">
        <v>1314</v>
      </c>
      <c r="B972" s="43">
        <v>71</v>
      </c>
      <c r="C972" s="64" t="s">
        <v>762</v>
      </c>
      <c r="D972" s="47">
        <v>44670</v>
      </c>
      <c r="E972" s="59" t="s">
        <v>1</v>
      </c>
      <c r="F972" s="41">
        <v>1695</v>
      </c>
      <c r="G972" s="41">
        <v>406.54563467206344</v>
      </c>
      <c r="H972" s="47">
        <v>45638</v>
      </c>
      <c r="I972" s="118">
        <v>520.45813067175504</v>
      </c>
      <c r="J972" s="43">
        <f>IF(M972="",IF(AND(H972&lt;&gt; "",D972&lt;&gt;""),IF(H972&gt;=D972,H972-D972,0),""),"")</f>
        <v>968</v>
      </c>
      <c r="K972" s="42">
        <f>IF(M972="",IF(I972&lt;&gt;"",I972-G972,""),"")</f>
        <v>113.9124959996916</v>
      </c>
      <c r="L972" s="44">
        <f>IF(M972="",IF(K972&lt;&gt;"",IF(G972=0,IF(I972=0,0,9.99),K972/G972),""),"")</f>
        <v>0.28019608694501946</v>
      </c>
      <c r="M972" s="45"/>
      <c r="N972" s="46" t="str">
        <f>TRIM(CONCATENATE(Table1[[#This Row],[Intake]]," ",Table1[[#This Row],[Batch Number]]))</f>
        <v>S-1/EB 71</v>
      </c>
      <c r="O972" s="45" t="str">
        <f>IF(VLOOKUP(Table1[[#This Row],[Intake Batch Combo]],Sheet2!A:B,2,FALSE)="","",VLOOKUP(Table1[[#This Row],[Intake Batch Combo]],Sheet2!A:B,2,FALSE))</f>
        <v>Expert MRI Buy 71</v>
      </c>
      <c r="P972" s="116" t="e">
        <v>#N/A</v>
      </c>
      <c r="Q972" s="116" t="e">
        <v>#N/A</v>
      </c>
      <c r="R972" s="28"/>
      <c r="S972" s="28"/>
      <c r="T972" s="28"/>
      <c r="U972" s="28"/>
      <c r="V972" s="25"/>
    </row>
    <row r="973" spans="1:22">
      <c r="A973" s="4" t="s">
        <v>1314</v>
      </c>
      <c r="B973" s="43">
        <v>71</v>
      </c>
      <c r="C973" s="64" t="s">
        <v>769</v>
      </c>
      <c r="D973" s="47">
        <v>44670</v>
      </c>
      <c r="E973" s="59" t="s">
        <v>1</v>
      </c>
      <c r="F973" s="41">
        <v>1695</v>
      </c>
      <c r="G973" s="41">
        <v>406.54563467206344</v>
      </c>
      <c r="H973" s="47">
        <v>45638</v>
      </c>
      <c r="I973" s="118">
        <v>520.45813067175504</v>
      </c>
      <c r="J973" s="43">
        <f>IF(M973="",IF(AND(H973&lt;&gt; "",D973&lt;&gt;""),IF(H973&gt;=D973,H973-D973,0),""),"")</f>
        <v>968</v>
      </c>
      <c r="K973" s="42">
        <f>IF(M973="",IF(I973&lt;&gt;"",I973-G973,""),"")</f>
        <v>113.9124959996916</v>
      </c>
      <c r="L973" s="44">
        <f>IF(M973="",IF(K973&lt;&gt;"",IF(G973=0,IF(I973=0,0,9.99),K973/G973),""),"")</f>
        <v>0.28019608694501946</v>
      </c>
      <c r="M973" s="45"/>
      <c r="N973" s="46" t="str">
        <f>TRIM(CONCATENATE(Table1[[#This Row],[Intake]]," ",Table1[[#This Row],[Batch Number]]))</f>
        <v>S-1/EB 71</v>
      </c>
      <c r="O973" s="45" t="str">
        <f>IF(VLOOKUP(Table1[[#This Row],[Intake Batch Combo]],Sheet2!A:B,2,FALSE)="","",VLOOKUP(Table1[[#This Row],[Intake Batch Combo]],Sheet2!A:B,2,FALSE))</f>
        <v>Expert MRI Buy 71</v>
      </c>
      <c r="P973" s="116" t="e">
        <v>#N/A</v>
      </c>
      <c r="Q973" s="116" t="e">
        <v>#N/A</v>
      </c>
      <c r="R973" s="28"/>
      <c r="S973" s="28"/>
      <c r="T973" s="28"/>
      <c r="U973" s="28"/>
      <c r="V973" s="25"/>
    </row>
    <row r="974" spans="1:22">
      <c r="A974" s="4" t="s">
        <v>1314</v>
      </c>
      <c r="B974" s="43">
        <v>71</v>
      </c>
      <c r="C974" s="64" t="s">
        <v>769</v>
      </c>
      <c r="D974" s="47">
        <v>44670</v>
      </c>
      <c r="E974" s="59" t="s">
        <v>1</v>
      </c>
      <c r="F974" s="41">
        <v>1695</v>
      </c>
      <c r="G974" s="41">
        <v>406.54563467206344</v>
      </c>
      <c r="H974" s="47">
        <v>45638</v>
      </c>
      <c r="I974" s="120">
        <v>520.45813067175504</v>
      </c>
      <c r="J974" s="43">
        <f>IF(M974="",IF(AND(H974&lt;&gt; "",D974&lt;&gt;""),IF(H974&gt;=D974,H974-D974,0),""),"")</f>
        <v>968</v>
      </c>
      <c r="K974" s="42">
        <f>IF(M974="",IF(I974&lt;&gt;"",I974-G974,""),"")</f>
        <v>113.9124959996916</v>
      </c>
      <c r="L974" s="44">
        <f>IF(M974="",IF(K974&lt;&gt;"",IF(G974=0,IF(I974=0,0,9.99),K974/G974),""),"")</f>
        <v>0.28019608694501946</v>
      </c>
      <c r="M974" s="45"/>
      <c r="N974" s="46" t="str">
        <f>TRIM(CONCATENATE(Table1[[#This Row],[Intake]]," ",Table1[[#This Row],[Batch Number]]))</f>
        <v>S-1/EB 71</v>
      </c>
      <c r="O974" s="45" t="str">
        <f>IF(VLOOKUP(Table1[[#This Row],[Intake Batch Combo]],Sheet2!A:B,2,FALSE)="","",VLOOKUP(Table1[[#This Row],[Intake Batch Combo]],Sheet2!A:B,2,FALSE))</f>
        <v>Expert MRI Buy 71</v>
      </c>
      <c r="P974" s="116" t="e">
        <v>#N/A</v>
      </c>
      <c r="Q974" s="116" t="e">
        <v>#N/A</v>
      </c>
      <c r="R974" s="28"/>
      <c r="S974" s="28"/>
      <c r="T974" s="28"/>
      <c r="U974" s="28"/>
      <c r="V974" s="25"/>
    </row>
    <row r="975" spans="1:22">
      <c r="A975" s="4" t="s">
        <v>1314</v>
      </c>
      <c r="B975" s="43">
        <v>71</v>
      </c>
      <c r="C975" s="64" t="s">
        <v>769</v>
      </c>
      <c r="D975" s="47">
        <v>44670</v>
      </c>
      <c r="E975" s="59" t="s">
        <v>1</v>
      </c>
      <c r="F975" s="41">
        <v>1695</v>
      </c>
      <c r="G975" s="41">
        <v>406.54563467206344</v>
      </c>
      <c r="H975" s="47">
        <v>45638</v>
      </c>
      <c r="I975" s="118">
        <v>520.45813067175504</v>
      </c>
      <c r="J975" s="43">
        <f>IF(M975="",IF(AND(H975&lt;&gt; "",D975&lt;&gt;""),IF(H975&gt;=D975,H975-D975,0),""),"")</f>
        <v>968</v>
      </c>
      <c r="K975" s="42">
        <f>IF(M975="",IF(I975&lt;&gt;"",I975-G975,""),"")</f>
        <v>113.9124959996916</v>
      </c>
      <c r="L975" s="44">
        <f>IF(M975="",IF(K975&lt;&gt;"",IF(G975=0,IF(I975=0,0,9.99),K975/G975),""),"")</f>
        <v>0.28019608694501946</v>
      </c>
      <c r="M975" s="45"/>
      <c r="N975" s="46" t="str">
        <f>TRIM(CONCATENATE(Table1[[#This Row],[Intake]]," ",Table1[[#This Row],[Batch Number]]))</f>
        <v>S-1/EB 71</v>
      </c>
      <c r="O975" s="45" t="str">
        <f>IF(VLOOKUP(Table1[[#This Row],[Intake Batch Combo]],Sheet2!A:B,2,FALSE)="","",VLOOKUP(Table1[[#This Row],[Intake Batch Combo]],Sheet2!A:B,2,FALSE))</f>
        <v>Expert MRI Buy 71</v>
      </c>
      <c r="P975" s="116" t="e">
        <v>#N/A</v>
      </c>
      <c r="Q975" s="116" t="e">
        <v>#N/A</v>
      </c>
      <c r="R975" s="28"/>
      <c r="S975" s="28"/>
      <c r="T975" s="28"/>
      <c r="U975" s="28"/>
      <c r="V975" s="25"/>
    </row>
    <row r="976" spans="1:22">
      <c r="A976" s="4" t="s">
        <v>1314</v>
      </c>
      <c r="B976" s="43">
        <v>71</v>
      </c>
      <c r="C976" s="64" t="s">
        <v>769</v>
      </c>
      <c r="D976" s="47">
        <v>44670</v>
      </c>
      <c r="E976" s="59" t="s">
        <v>1</v>
      </c>
      <c r="F976" s="41">
        <v>1695</v>
      </c>
      <c r="G976" s="41">
        <v>406.54563467206344</v>
      </c>
      <c r="H976" s="47">
        <v>45638</v>
      </c>
      <c r="I976" s="118">
        <v>520.45813067175504</v>
      </c>
      <c r="J976" s="43">
        <f>IF(M976="",IF(AND(H976&lt;&gt; "",D976&lt;&gt;""),IF(H976&gt;=D976,H976-D976,0),""),"")</f>
        <v>968</v>
      </c>
      <c r="K976" s="42">
        <f>IF(M976="",IF(I976&lt;&gt;"",I976-G976,""),"")</f>
        <v>113.9124959996916</v>
      </c>
      <c r="L976" s="44">
        <f>IF(M976="",IF(K976&lt;&gt;"",IF(G976=0,IF(I976=0,0,9.99),K976/G976),""),"")</f>
        <v>0.28019608694501946</v>
      </c>
      <c r="M976" s="45"/>
      <c r="N976" s="46" t="str">
        <f>TRIM(CONCATENATE(Table1[[#This Row],[Intake]]," ",Table1[[#This Row],[Batch Number]]))</f>
        <v>S-1/EB 71</v>
      </c>
      <c r="O976" s="45" t="str">
        <f>IF(VLOOKUP(Table1[[#This Row],[Intake Batch Combo]],Sheet2!A:B,2,FALSE)="","",VLOOKUP(Table1[[#This Row],[Intake Batch Combo]],Sheet2!A:B,2,FALSE))</f>
        <v>Expert MRI Buy 71</v>
      </c>
      <c r="P976" s="116" t="e">
        <v>#N/A</v>
      </c>
      <c r="Q976" s="116" t="e">
        <v>#N/A</v>
      </c>
      <c r="R976" s="28"/>
      <c r="S976" s="28"/>
      <c r="T976" s="28"/>
      <c r="U976" s="28"/>
      <c r="V976" s="25"/>
    </row>
    <row r="977" spans="1:22">
      <c r="A977" s="4" t="s">
        <v>1314</v>
      </c>
      <c r="B977" s="43">
        <v>71</v>
      </c>
      <c r="C977" s="64" t="s">
        <v>770</v>
      </c>
      <c r="D977" s="47">
        <v>44670</v>
      </c>
      <c r="E977" s="59" t="s">
        <v>1</v>
      </c>
      <c r="F977" s="41">
        <v>1695</v>
      </c>
      <c r="G977" s="41">
        <v>406.54563467206344</v>
      </c>
      <c r="H977" s="47">
        <v>45638</v>
      </c>
      <c r="I977" s="118">
        <v>520.45813067175504</v>
      </c>
      <c r="J977" s="43">
        <f>IF(M977="",IF(AND(H977&lt;&gt; "",D977&lt;&gt;""),IF(H977&gt;=D977,H977-D977,0),""),"")</f>
        <v>968</v>
      </c>
      <c r="K977" s="42">
        <f>IF(M977="",IF(I977&lt;&gt;"",I977-G977,""),"")</f>
        <v>113.9124959996916</v>
      </c>
      <c r="L977" s="44">
        <f>IF(M977="",IF(K977&lt;&gt;"",IF(G977=0,IF(I977=0,0,9.99),K977/G977),""),"")</f>
        <v>0.28019608694501946</v>
      </c>
      <c r="M977" s="45"/>
      <c r="N977" s="46" t="str">
        <f>TRIM(CONCATENATE(Table1[[#This Row],[Intake]]," ",Table1[[#This Row],[Batch Number]]))</f>
        <v>S-1/EB 71</v>
      </c>
      <c r="O977" s="45" t="str">
        <f>IF(VLOOKUP(Table1[[#This Row],[Intake Batch Combo]],Sheet2!A:B,2,FALSE)="","",VLOOKUP(Table1[[#This Row],[Intake Batch Combo]],Sheet2!A:B,2,FALSE))</f>
        <v>Expert MRI Buy 71</v>
      </c>
      <c r="P977" s="116" t="e">
        <v>#N/A</v>
      </c>
      <c r="Q977" s="116" t="e">
        <v>#N/A</v>
      </c>
      <c r="R977" s="28"/>
      <c r="S977" s="28"/>
      <c r="T977" s="28"/>
      <c r="U977" s="28"/>
      <c r="V977" s="25"/>
    </row>
    <row r="978" spans="1:22">
      <c r="A978" s="4" t="s">
        <v>1314</v>
      </c>
      <c r="B978" s="43">
        <v>71</v>
      </c>
      <c r="C978" s="64" t="s">
        <v>772</v>
      </c>
      <c r="D978" s="47">
        <v>44670</v>
      </c>
      <c r="E978" s="59" t="s">
        <v>1</v>
      </c>
      <c r="F978" s="41">
        <v>1695</v>
      </c>
      <c r="G978" s="41">
        <v>406.54563467206344</v>
      </c>
      <c r="H978" s="47">
        <v>45638</v>
      </c>
      <c r="I978" s="120">
        <v>520.45813067175504</v>
      </c>
      <c r="J978" s="43">
        <f>IF(M978="",IF(AND(H978&lt;&gt; "",D978&lt;&gt;""),IF(H978&gt;=D978,H978-D978,0),""),"")</f>
        <v>968</v>
      </c>
      <c r="K978" s="42">
        <f>IF(M978="",IF(I978&lt;&gt;"",I978-G978,""),"")</f>
        <v>113.9124959996916</v>
      </c>
      <c r="L978" s="44">
        <f>IF(M978="",IF(K978&lt;&gt;"",IF(G978=0,IF(I978=0,0,9.99),K978/G978),""),"")</f>
        <v>0.28019608694501946</v>
      </c>
      <c r="M978" s="45"/>
      <c r="N978" s="46" t="str">
        <f>TRIM(CONCATENATE(Table1[[#This Row],[Intake]]," ",Table1[[#This Row],[Batch Number]]))</f>
        <v>S-1/EB 71</v>
      </c>
      <c r="O978" s="45" t="str">
        <f>IF(VLOOKUP(Table1[[#This Row],[Intake Batch Combo]],Sheet2!A:B,2,FALSE)="","",VLOOKUP(Table1[[#This Row],[Intake Batch Combo]],Sheet2!A:B,2,FALSE))</f>
        <v>Expert MRI Buy 71</v>
      </c>
      <c r="P978" s="116" t="e">
        <v>#N/A</v>
      </c>
      <c r="Q978" s="116" t="e">
        <v>#N/A</v>
      </c>
      <c r="R978" s="28"/>
      <c r="S978" s="28"/>
      <c r="T978" s="28"/>
      <c r="U978" s="28"/>
      <c r="V978" s="25"/>
    </row>
    <row r="979" spans="1:22">
      <c r="A979" s="4" t="s">
        <v>1314</v>
      </c>
      <c r="B979" s="43">
        <v>71</v>
      </c>
      <c r="C979" s="64" t="s">
        <v>772</v>
      </c>
      <c r="D979" s="47">
        <v>44670</v>
      </c>
      <c r="E979" s="59" t="s">
        <v>1</v>
      </c>
      <c r="F979" s="41">
        <v>1695</v>
      </c>
      <c r="G979" s="41">
        <v>406.54563467206344</v>
      </c>
      <c r="H979" s="47">
        <v>45638</v>
      </c>
      <c r="I979" s="118">
        <v>520.45813067175504</v>
      </c>
      <c r="J979" s="43">
        <f>IF(M979="",IF(AND(H979&lt;&gt; "",D979&lt;&gt;""),IF(H979&gt;=D979,H979-D979,0),""),"")</f>
        <v>968</v>
      </c>
      <c r="K979" s="42">
        <f>IF(M979="",IF(I979&lt;&gt;"",I979-G979,""),"")</f>
        <v>113.9124959996916</v>
      </c>
      <c r="L979" s="44">
        <f>IF(M979="",IF(K979&lt;&gt;"",IF(G979=0,IF(I979=0,0,9.99),K979/G979),""),"")</f>
        <v>0.28019608694501946</v>
      </c>
      <c r="M979" s="45"/>
      <c r="N979" s="46" t="str">
        <f>TRIM(CONCATENATE(Table1[[#This Row],[Intake]]," ",Table1[[#This Row],[Batch Number]]))</f>
        <v>S-1/EB 71</v>
      </c>
      <c r="O979" s="45" t="str">
        <f>IF(VLOOKUP(Table1[[#This Row],[Intake Batch Combo]],Sheet2!A:B,2,FALSE)="","",VLOOKUP(Table1[[#This Row],[Intake Batch Combo]],Sheet2!A:B,2,FALSE))</f>
        <v>Expert MRI Buy 71</v>
      </c>
      <c r="P979" s="116" t="e">
        <v>#N/A</v>
      </c>
      <c r="Q979" s="116" t="e">
        <v>#N/A</v>
      </c>
      <c r="R979" s="28"/>
      <c r="S979" s="28"/>
      <c r="T979" s="28"/>
      <c r="U979" s="28"/>
      <c r="V979" s="25"/>
    </row>
    <row r="980" spans="1:22">
      <c r="A980" s="4" t="s">
        <v>1314</v>
      </c>
      <c r="B980" s="43">
        <v>71</v>
      </c>
      <c r="C980" s="64" t="s">
        <v>772</v>
      </c>
      <c r="D980" s="47">
        <v>44670</v>
      </c>
      <c r="E980" s="59" t="s">
        <v>1</v>
      </c>
      <c r="F980" s="41">
        <v>1695</v>
      </c>
      <c r="G980" s="41">
        <v>406.54563467206344</v>
      </c>
      <c r="H980" s="47">
        <v>45638</v>
      </c>
      <c r="I980" s="120">
        <v>520.45813067175504</v>
      </c>
      <c r="J980" s="43">
        <f>IF(M980="",IF(AND(H980&lt;&gt; "",D980&lt;&gt;""),IF(H980&gt;=D980,H980-D980,0),""),"")</f>
        <v>968</v>
      </c>
      <c r="K980" s="42">
        <f>IF(M980="",IF(I980&lt;&gt;"",I980-G980,""),"")</f>
        <v>113.9124959996916</v>
      </c>
      <c r="L980" s="44">
        <f>IF(M980="",IF(K980&lt;&gt;"",IF(G980=0,IF(I980=0,0,9.99),K980/G980),""),"")</f>
        <v>0.28019608694501946</v>
      </c>
      <c r="M980" s="45"/>
      <c r="N980" s="46" t="str">
        <f>TRIM(CONCATENATE(Table1[[#This Row],[Intake]]," ",Table1[[#This Row],[Batch Number]]))</f>
        <v>S-1/EB 71</v>
      </c>
      <c r="O980" s="45" t="str">
        <f>IF(VLOOKUP(Table1[[#This Row],[Intake Batch Combo]],Sheet2!A:B,2,FALSE)="","",VLOOKUP(Table1[[#This Row],[Intake Batch Combo]],Sheet2!A:B,2,FALSE))</f>
        <v>Expert MRI Buy 71</v>
      </c>
      <c r="P980" s="116" t="e">
        <v>#N/A</v>
      </c>
      <c r="Q980" s="116" t="e">
        <v>#N/A</v>
      </c>
      <c r="R980" s="28"/>
      <c r="S980" s="28"/>
      <c r="T980" s="28"/>
      <c r="U980" s="28"/>
      <c r="V980" s="25"/>
    </row>
    <row r="981" spans="1:22">
      <c r="A981" s="4" t="s">
        <v>1314</v>
      </c>
      <c r="B981" s="43">
        <v>71</v>
      </c>
      <c r="C981" s="64" t="s">
        <v>773</v>
      </c>
      <c r="D981" s="47">
        <v>44670</v>
      </c>
      <c r="E981" s="59" t="s">
        <v>1</v>
      </c>
      <c r="F981" s="41">
        <v>1695</v>
      </c>
      <c r="G981" s="41">
        <v>406.54563467206344</v>
      </c>
      <c r="H981" s="47">
        <v>45638</v>
      </c>
      <c r="I981" s="120">
        <v>520.45813067175504</v>
      </c>
      <c r="J981" s="43">
        <f>IF(M981="",IF(AND(H981&lt;&gt; "",D981&lt;&gt;""),IF(H981&gt;=D981,H981-D981,0),""),"")</f>
        <v>968</v>
      </c>
      <c r="K981" s="42">
        <f>IF(M981="",IF(I981&lt;&gt;"",I981-G981,""),"")</f>
        <v>113.9124959996916</v>
      </c>
      <c r="L981" s="44">
        <f>IF(M981="",IF(K981&lt;&gt;"",IF(G981=0,IF(I981=0,0,9.99),K981/G981),""),"")</f>
        <v>0.28019608694501946</v>
      </c>
      <c r="M981" s="45"/>
      <c r="N981" s="46" t="str">
        <f>TRIM(CONCATENATE(Table1[[#This Row],[Intake]]," ",Table1[[#This Row],[Batch Number]]))</f>
        <v>S-1/EB 71</v>
      </c>
      <c r="O981" s="45" t="str">
        <f>IF(VLOOKUP(Table1[[#This Row],[Intake Batch Combo]],Sheet2!A:B,2,FALSE)="","",VLOOKUP(Table1[[#This Row],[Intake Batch Combo]],Sheet2!A:B,2,FALSE))</f>
        <v>Expert MRI Buy 71</v>
      </c>
      <c r="P981" s="116" t="e">
        <v>#N/A</v>
      </c>
      <c r="Q981" s="116" t="e">
        <v>#N/A</v>
      </c>
      <c r="R981" s="28"/>
      <c r="S981" s="28"/>
      <c r="T981" s="28"/>
      <c r="U981" s="28"/>
      <c r="V981" s="25"/>
    </row>
    <row r="982" spans="1:22">
      <c r="A982" s="4" t="s">
        <v>1314</v>
      </c>
      <c r="B982" s="43">
        <v>71</v>
      </c>
      <c r="C982" s="64" t="s">
        <v>773</v>
      </c>
      <c r="D982" s="47">
        <v>44670</v>
      </c>
      <c r="E982" s="59" t="s">
        <v>1</v>
      </c>
      <c r="F982" s="41">
        <v>1695</v>
      </c>
      <c r="G982" s="41">
        <v>406.54563467206344</v>
      </c>
      <c r="H982" s="47">
        <v>45638</v>
      </c>
      <c r="I982" s="118">
        <v>520.45813067175504</v>
      </c>
      <c r="J982" s="43">
        <f>IF(M982="",IF(AND(H982&lt;&gt; "",D982&lt;&gt;""),IF(H982&gt;=D982,H982-D982,0),""),"")</f>
        <v>968</v>
      </c>
      <c r="K982" s="42">
        <f>IF(M982="",IF(I982&lt;&gt;"",I982-G982,""),"")</f>
        <v>113.9124959996916</v>
      </c>
      <c r="L982" s="44">
        <f>IF(M982="",IF(K982&lt;&gt;"",IF(G982=0,IF(I982=0,0,9.99),K982/G982),""),"")</f>
        <v>0.28019608694501946</v>
      </c>
      <c r="M982" s="45"/>
      <c r="N982" s="46" t="str">
        <f>TRIM(CONCATENATE(Table1[[#This Row],[Intake]]," ",Table1[[#This Row],[Batch Number]]))</f>
        <v>S-1/EB 71</v>
      </c>
      <c r="O982" s="45" t="str">
        <f>IF(VLOOKUP(Table1[[#This Row],[Intake Batch Combo]],Sheet2!A:B,2,FALSE)="","",VLOOKUP(Table1[[#This Row],[Intake Batch Combo]],Sheet2!A:B,2,FALSE))</f>
        <v>Expert MRI Buy 71</v>
      </c>
      <c r="P982" s="116" t="e">
        <v>#N/A</v>
      </c>
      <c r="Q982" s="116" t="e">
        <v>#N/A</v>
      </c>
      <c r="R982" s="28"/>
      <c r="S982" s="28"/>
      <c r="T982" s="28"/>
      <c r="U982" s="28"/>
      <c r="V982" s="25"/>
    </row>
    <row r="983" spans="1:22">
      <c r="A983" s="4" t="s">
        <v>1314</v>
      </c>
      <c r="B983" s="43">
        <v>71</v>
      </c>
      <c r="C983" s="64" t="s">
        <v>781</v>
      </c>
      <c r="D983" s="47">
        <v>44670</v>
      </c>
      <c r="E983" s="59" t="s">
        <v>1</v>
      </c>
      <c r="F983" s="41">
        <v>1695</v>
      </c>
      <c r="G983" s="41">
        <v>406.54563467206344</v>
      </c>
      <c r="H983" s="47">
        <v>45638</v>
      </c>
      <c r="I983" s="120">
        <v>520.45813067175504</v>
      </c>
      <c r="J983" s="43">
        <f>IF(M983="",IF(AND(H983&lt;&gt; "",D983&lt;&gt;""),IF(H983&gt;=D983,H983-D983,0),""),"")</f>
        <v>968</v>
      </c>
      <c r="K983" s="42">
        <f>IF(M983="",IF(I983&lt;&gt;"",I983-G983,""),"")</f>
        <v>113.9124959996916</v>
      </c>
      <c r="L983" s="44">
        <f>IF(M983="",IF(K983&lt;&gt;"",IF(G983=0,IF(I983=0,0,9.99),K983/G983),""),"")</f>
        <v>0.28019608694501946</v>
      </c>
      <c r="M983" s="45"/>
      <c r="N983" s="46" t="str">
        <f>TRIM(CONCATENATE(Table1[[#This Row],[Intake]]," ",Table1[[#This Row],[Batch Number]]))</f>
        <v>S-1/EB 71</v>
      </c>
      <c r="O983" s="45" t="str">
        <f>IF(VLOOKUP(Table1[[#This Row],[Intake Batch Combo]],Sheet2!A:B,2,FALSE)="","",VLOOKUP(Table1[[#This Row],[Intake Batch Combo]],Sheet2!A:B,2,FALSE))</f>
        <v>Expert MRI Buy 71</v>
      </c>
      <c r="P983" s="116" t="e">
        <v>#N/A</v>
      </c>
      <c r="Q983" s="116" t="e">
        <v>#N/A</v>
      </c>
      <c r="R983" s="28"/>
      <c r="S983" s="28"/>
      <c r="T983" s="28"/>
      <c r="U983" s="28"/>
      <c r="V983" s="25"/>
    </row>
    <row r="984" spans="1:22">
      <c r="A984" s="4" t="s">
        <v>1314</v>
      </c>
      <c r="B984" s="43">
        <v>71</v>
      </c>
      <c r="C984" s="64" t="s">
        <v>781</v>
      </c>
      <c r="D984" s="47">
        <v>44670</v>
      </c>
      <c r="E984" s="59" t="s">
        <v>1</v>
      </c>
      <c r="F984" s="41">
        <v>1695</v>
      </c>
      <c r="G984" s="41">
        <v>406.54563467206344</v>
      </c>
      <c r="H984" s="47">
        <v>45638</v>
      </c>
      <c r="I984" s="120">
        <v>520.45813067175504</v>
      </c>
      <c r="J984" s="43">
        <f>IF(M984="",IF(AND(H984&lt;&gt; "",D984&lt;&gt;""),IF(H984&gt;=D984,H984-D984,0),""),"")</f>
        <v>968</v>
      </c>
      <c r="K984" s="42">
        <f>IF(M984="",IF(I984&lt;&gt;"",I984-G984,""),"")</f>
        <v>113.9124959996916</v>
      </c>
      <c r="L984" s="44">
        <f>IF(M984="",IF(K984&lt;&gt;"",IF(G984=0,IF(I984=0,0,9.99),K984/G984),""),"")</f>
        <v>0.28019608694501946</v>
      </c>
      <c r="M984" s="45"/>
      <c r="N984" s="46" t="str">
        <f>TRIM(CONCATENATE(Table1[[#This Row],[Intake]]," ",Table1[[#This Row],[Batch Number]]))</f>
        <v>S-1/EB 71</v>
      </c>
      <c r="O984" s="45" t="str">
        <f>IF(VLOOKUP(Table1[[#This Row],[Intake Batch Combo]],Sheet2!A:B,2,FALSE)="","",VLOOKUP(Table1[[#This Row],[Intake Batch Combo]],Sheet2!A:B,2,FALSE))</f>
        <v>Expert MRI Buy 71</v>
      </c>
      <c r="P984" s="116" t="e">
        <v>#N/A</v>
      </c>
      <c r="Q984" s="116" t="e">
        <v>#N/A</v>
      </c>
      <c r="R984" s="28"/>
      <c r="S984" s="28"/>
      <c r="T984" s="28"/>
      <c r="U984" s="28"/>
      <c r="V984" s="25"/>
    </row>
    <row r="985" spans="1:22">
      <c r="A985" s="4" t="s">
        <v>1314</v>
      </c>
      <c r="B985" s="43">
        <v>71</v>
      </c>
      <c r="C985" s="64" t="s">
        <v>794</v>
      </c>
      <c r="D985" s="47">
        <v>44670</v>
      </c>
      <c r="E985" s="59" t="s">
        <v>1</v>
      </c>
      <c r="F985" s="41">
        <v>1695</v>
      </c>
      <c r="G985" s="41">
        <v>406.54563467206344</v>
      </c>
      <c r="H985" s="47">
        <v>45638</v>
      </c>
      <c r="I985" s="118">
        <v>520.45813067175504</v>
      </c>
      <c r="J985" s="43">
        <f>IF(M985="",IF(AND(H985&lt;&gt; "",D985&lt;&gt;""),IF(H985&gt;=D985,H985-D985,0),""),"")</f>
        <v>968</v>
      </c>
      <c r="K985" s="42">
        <f>IF(M985="",IF(I985&lt;&gt;"",I985-G985,""),"")</f>
        <v>113.9124959996916</v>
      </c>
      <c r="L985" s="44">
        <f>IF(M985="",IF(K985&lt;&gt;"",IF(G985=0,IF(I985=0,0,9.99),K985/G985),""),"")</f>
        <v>0.28019608694501946</v>
      </c>
      <c r="M985" s="45"/>
      <c r="N985" s="46" t="str">
        <f>TRIM(CONCATENATE(Table1[[#This Row],[Intake]]," ",Table1[[#This Row],[Batch Number]]))</f>
        <v>S-1/EB 71</v>
      </c>
      <c r="O985" s="45" t="str">
        <f>IF(VLOOKUP(Table1[[#This Row],[Intake Batch Combo]],Sheet2!A:B,2,FALSE)="","",VLOOKUP(Table1[[#This Row],[Intake Batch Combo]],Sheet2!A:B,2,FALSE))</f>
        <v>Expert MRI Buy 71</v>
      </c>
      <c r="P985" s="116" t="e">
        <v>#N/A</v>
      </c>
      <c r="Q985" s="116" t="e">
        <v>#N/A</v>
      </c>
      <c r="R985" s="28"/>
      <c r="S985" s="28"/>
      <c r="T985" s="28"/>
      <c r="U985" s="28"/>
      <c r="V985" s="25"/>
    </row>
    <row r="986" spans="1:22">
      <c r="A986" s="4" t="s">
        <v>1314</v>
      </c>
      <c r="B986" s="43">
        <v>71</v>
      </c>
      <c r="C986" s="64" t="s">
        <v>796</v>
      </c>
      <c r="D986" s="47">
        <v>44670</v>
      </c>
      <c r="E986" s="59" t="s">
        <v>1</v>
      </c>
      <c r="F986" s="41">
        <v>1695</v>
      </c>
      <c r="G986" s="41">
        <v>406.54563467206344</v>
      </c>
      <c r="H986" s="47">
        <v>45638</v>
      </c>
      <c r="I986" s="120">
        <v>520.45813067175504</v>
      </c>
      <c r="J986" s="43">
        <f>IF(M986="",IF(AND(H986&lt;&gt; "",D986&lt;&gt;""),IF(H986&gt;=D986,H986-D986,0),""),"")</f>
        <v>968</v>
      </c>
      <c r="K986" s="42">
        <f>IF(M986="",IF(I986&lt;&gt;"",I986-G986,""),"")</f>
        <v>113.9124959996916</v>
      </c>
      <c r="L986" s="44">
        <f>IF(M986="",IF(K986&lt;&gt;"",IF(G986=0,IF(I986=0,0,9.99),K986/G986),""),"")</f>
        <v>0.28019608694501946</v>
      </c>
      <c r="M986" s="45"/>
      <c r="N986" s="46" t="str">
        <f>TRIM(CONCATENATE(Table1[[#This Row],[Intake]]," ",Table1[[#This Row],[Batch Number]]))</f>
        <v>S-1/EB 71</v>
      </c>
      <c r="O986" s="45" t="str">
        <f>IF(VLOOKUP(Table1[[#This Row],[Intake Batch Combo]],Sheet2!A:B,2,FALSE)="","",VLOOKUP(Table1[[#This Row],[Intake Batch Combo]],Sheet2!A:B,2,FALSE))</f>
        <v>Expert MRI Buy 71</v>
      </c>
      <c r="P986" s="116" t="e">
        <v>#N/A</v>
      </c>
      <c r="Q986" s="116" t="e">
        <v>#N/A</v>
      </c>
      <c r="R986" s="28"/>
      <c r="S986" s="28"/>
      <c r="T986" s="28"/>
      <c r="U986" s="28"/>
      <c r="V986" s="25"/>
    </row>
    <row r="987" spans="1:22">
      <c r="A987" s="4" t="s">
        <v>1314</v>
      </c>
      <c r="B987" s="43">
        <v>71</v>
      </c>
      <c r="C987" s="64" t="s">
        <v>796</v>
      </c>
      <c r="D987" s="47">
        <v>44670</v>
      </c>
      <c r="E987" s="59" t="s">
        <v>1</v>
      </c>
      <c r="F987" s="41">
        <v>1695</v>
      </c>
      <c r="G987" s="41">
        <v>406.54563467206344</v>
      </c>
      <c r="H987" s="47">
        <v>45638</v>
      </c>
      <c r="I987" s="118">
        <v>520.45813067175504</v>
      </c>
      <c r="J987" s="43">
        <f>IF(M987="",IF(AND(H987&lt;&gt; "",D987&lt;&gt;""),IF(H987&gt;=D987,H987-D987,0),""),"")</f>
        <v>968</v>
      </c>
      <c r="K987" s="42">
        <f>IF(M987="",IF(I987&lt;&gt;"",I987-G987,""),"")</f>
        <v>113.9124959996916</v>
      </c>
      <c r="L987" s="44">
        <f>IF(M987="",IF(K987&lt;&gt;"",IF(G987=0,IF(I987=0,0,9.99),K987/G987),""),"")</f>
        <v>0.28019608694501946</v>
      </c>
      <c r="M987" s="45"/>
      <c r="N987" s="46" t="str">
        <f>TRIM(CONCATENATE(Table1[[#This Row],[Intake]]," ",Table1[[#This Row],[Batch Number]]))</f>
        <v>S-1/EB 71</v>
      </c>
      <c r="O987" s="45" t="str">
        <f>IF(VLOOKUP(Table1[[#This Row],[Intake Batch Combo]],Sheet2!A:B,2,FALSE)="","",VLOOKUP(Table1[[#This Row],[Intake Batch Combo]],Sheet2!A:B,2,FALSE))</f>
        <v>Expert MRI Buy 71</v>
      </c>
      <c r="P987" s="116" t="e">
        <v>#N/A</v>
      </c>
      <c r="Q987" s="116" t="e">
        <v>#N/A</v>
      </c>
      <c r="R987" s="28"/>
      <c r="S987" s="28"/>
      <c r="T987" s="28"/>
      <c r="U987" s="28"/>
      <c r="V987" s="25"/>
    </row>
    <row r="988" spans="1:22">
      <c r="A988" s="4" t="s">
        <v>1314</v>
      </c>
      <c r="B988" s="43">
        <v>71</v>
      </c>
      <c r="C988" s="64" t="s">
        <v>801</v>
      </c>
      <c r="D988" s="47">
        <v>44670</v>
      </c>
      <c r="E988" s="59" t="s">
        <v>1</v>
      </c>
      <c r="F988" s="41">
        <v>1695</v>
      </c>
      <c r="G988" s="41">
        <v>406.54563467206344</v>
      </c>
      <c r="H988" s="47">
        <v>45638</v>
      </c>
      <c r="I988" s="118">
        <v>520.45813067175504</v>
      </c>
      <c r="J988" s="43">
        <f>IF(M988="",IF(AND(H988&lt;&gt; "",D988&lt;&gt;""),IF(H988&gt;=D988,H988-D988,0),""),"")</f>
        <v>968</v>
      </c>
      <c r="K988" s="42">
        <f>IF(M988="",IF(I988&lt;&gt;"",I988-G988,""),"")</f>
        <v>113.9124959996916</v>
      </c>
      <c r="L988" s="44">
        <f>IF(M988="",IF(K988&lt;&gt;"",IF(G988=0,IF(I988=0,0,9.99),K988/G988),""),"")</f>
        <v>0.28019608694501946</v>
      </c>
      <c r="M988" s="45"/>
      <c r="N988" s="46" t="str">
        <f>TRIM(CONCATENATE(Table1[[#This Row],[Intake]]," ",Table1[[#This Row],[Batch Number]]))</f>
        <v>S-1/EB 71</v>
      </c>
      <c r="O988" s="45" t="str">
        <f>IF(VLOOKUP(Table1[[#This Row],[Intake Batch Combo]],Sheet2!A:B,2,FALSE)="","",VLOOKUP(Table1[[#This Row],[Intake Batch Combo]],Sheet2!A:B,2,FALSE))</f>
        <v>Expert MRI Buy 71</v>
      </c>
      <c r="P988" s="116" t="e">
        <v>#N/A</v>
      </c>
      <c r="Q988" s="116" t="e">
        <v>#N/A</v>
      </c>
      <c r="R988" s="28"/>
      <c r="S988" s="28"/>
      <c r="T988" s="28"/>
      <c r="U988" s="28"/>
      <c r="V988" s="25"/>
    </row>
    <row r="989" spans="1:22">
      <c r="A989" s="4" t="s">
        <v>1314</v>
      </c>
      <c r="B989" s="43">
        <v>71</v>
      </c>
      <c r="C989" s="64" t="s">
        <v>801</v>
      </c>
      <c r="D989" s="47">
        <v>44670</v>
      </c>
      <c r="E989" s="59" t="s">
        <v>1</v>
      </c>
      <c r="F989" s="41">
        <v>1695</v>
      </c>
      <c r="G989" s="41">
        <v>406.54563467206344</v>
      </c>
      <c r="H989" s="47">
        <v>45638</v>
      </c>
      <c r="I989" s="120">
        <v>520.45813067175504</v>
      </c>
      <c r="J989" s="43">
        <f>IF(M989="",IF(AND(H989&lt;&gt; "",D989&lt;&gt;""),IF(H989&gt;=D989,H989-D989,0),""),"")</f>
        <v>968</v>
      </c>
      <c r="K989" s="42">
        <f>IF(M989="",IF(I989&lt;&gt;"",I989-G989,""),"")</f>
        <v>113.9124959996916</v>
      </c>
      <c r="L989" s="44">
        <f>IF(M989="",IF(K989&lt;&gt;"",IF(G989=0,IF(I989=0,0,9.99),K989/G989),""),"")</f>
        <v>0.28019608694501946</v>
      </c>
      <c r="M989" s="45"/>
      <c r="N989" s="46" t="str">
        <f>TRIM(CONCATENATE(Table1[[#This Row],[Intake]]," ",Table1[[#This Row],[Batch Number]]))</f>
        <v>S-1/EB 71</v>
      </c>
      <c r="O989" s="45" t="str">
        <f>IF(VLOOKUP(Table1[[#This Row],[Intake Batch Combo]],Sheet2!A:B,2,FALSE)="","",VLOOKUP(Table1[[#This Row],[Intake Batch Combo]],Sheet2!A:B,2,FALSE))</f>
        <v>Expert MRI Buy 71</v>
      </c>
      <c r="P989" s="116" t="e">
        <v>#N/A</v>
      </c>
      <c r="Q989" s="116" t="e">
        <v>#N/A</v>
      </c>
      <c r="R989" s="28"/>
      <c r="S989" s="28"/>
      <c r="T989" s="28"/>
      <c r="U989" s="28"/>
      <c r="V989" s="25"/>
    </row>
    <row r="990" spans="1:22">
      <c r="A990" s="4" t="s">
        <v>1314</v>
      </c>
      <c r="B990" s="43">
        <v>71</v>
      </c>
      <c r="C990" s="64" t="s">
        <v>801</v>
      </c>
      <c r="D990" s="47">
        <v>44670</v>
      </c>
      <c r="E990" s="59" t="s">
        <v>1</v>
      </c>
      <c r="F990" s="41">
        <v>1695</v>
      </c>
      <c r="G990" s="41">
        <v>406.54563467206344</v>
      </c>
      <c r="H990" s="47">
        <v>45638</v>
      </c>
      <c r="I990" s="118">
        <v>520.45813067175504</v>
      </c>
      <c r="J990" s="43">
        <f>IF(M990="",IF(AND(H990&lt;&gt; "",D990&lt;&gt;""),IF(H990&gt;=D990,H990-D990,0),""),"")</f>
        <v>968</v>
      </c>
      <c r="K990" s="42">
        <f>IF(M990="",IF(I990&lt;&gt;"",I990-G990,""),"")</f>
        <v>113.9124959996916</v>
      </c>
      <c r="L990" s="44">
        <f>IF(M990="",IF(K990&lt;&gt;"",IF(G990=0,IF(I990=0,0,9.99),K990/G990),""),"")</f>
        <v>0.28019608694501946</v>
      </c>
      <c r="M990" s="45"/>
      <c r="N990" s="46" t="str">
        <f>TRIM(CONCATENATE(Table1[[#This Row],[Intake]]," ",Table1[[#This Row],[Batch Number]]))</f>
        <v>S-1/EB 71</v>
      </c>
      <c r="O990" s="45" t="str">
        <f>IF(VLOOKUP(Table1[[#This Row],[Intake Batch Combo]],Sheet2!A:B,2,FALSE)="","",VLOOKUP(Table1[[#This Row],[Intake Batch Combo]],Sheet2!A:B,2,FALSE))</f>
        <v>Expert MRI Buy 71</v>
      </c>
      <c r="P990" s="116" t="e">
        <v>#N/A</v>
      </c>
      <c r="Q990" s="116" t="e">
        <v>#N/A</v>
      </c>
      <c r="R990" s="28"/>
      <c r="S990" s="28"/>
      <c r="T990" s="28"/>
      <c r="U990" s="28"/>
      <c r="V990" s="25"/>
    </row>
    <row r="991" spans="1:22">
      <c r="A991" s="4" t="s">
        <v>1314</v>
      </c>
      <c r="B991" s="43">
        <v>71</v>
      </c>
      <c r="C991" s="64" t="s">
        <v>803</v>
      </c>
      <c r="D991" s="47">
        <v>44670</v>
      </c>
      <c r="E991" s="59" t="s">
        <v>1</v>
      </c>
      <c r="F991" s="41">
        <v>1695</v>
      </c>
      <c r="G991" s="41">
        <v>406.54563467206344</v>
      </c>
      <c r="H991" s="47">
        <v>45638</v>
      </c>
      <c r="I991" s="118">
        <v>520.45813067175504</v>
      </c>
      <c r="J991" s="43">
        <f>IF(M991="",IF(AND(H991&lt;&gt; "",D991&lt;&gt;""),IF(H991&gt;=D991,H991-D991,0),""),"")</f>
        <v>968</v>
      </c>
      <c r="K991" s="42">
        <f>IF(M991="",IF(I991&lt;&gt;"",I991-G991,""),"")</f>
        <v>113.9124959996916</v>
      </c>
      <c r="L991" s="44">
        <f>IF(M991="",IF(K991&lt;&gt;"",IF(G991=0,IF(I991=0,0,9.99),K991/G991),""),"")</f>
        <v>0.28019608694501946</v>
      </c>
      <c r="M991" s="45"/>
      <c r="N991" s="46" t="str">
        <f>TRIM(CONCATENATE(Table1[[#This Row],[Intake]]," ",Table1[[#This Row],[Batch Number]]))</f>
        <v>S-1/EB 71</v>
      </c>
      <c r="O991" s="45" t="str">
        <f>IF(VLOOKUP(Table1[[#This Row],[Intake Batch Combo]],Sheet2!A:B,2,FALSE)="","",VLOOKUP(Table1[[#This Row],[Intake Batch Combo]],Sheet2!A:B,2,FALSE))</f>
        <v>Expert MRI Buy 71</v>
      </c>
      <c r="P991" s="116" t="e">
        <v>#N/A</v>
      </c>
      <c r="Q991" s="116" t="e">
        <v>#N/A</v>
      </c>
      <c r="R991" s="28"/>
      <c r="S991" s="28"/>
      <c r="T991" s="28"/>
      <c r="U991" s="28"/>
      <c r="V991" s="25"/>
    </row>
    <row r="992" spans="1:22">
      <c r="A992" s="4" t="s">
        <v>1314</v>
      </c>
      <c r="B992" s="43">
        <v>71</v>
      </c>
      <c r="C992" s="64" t="s">
        <v>803</v>
      </c>
      <c r="D992" s="47">
        <v>44670</v>
      </c>
      <c r="E992" s="59" t="s">
        <v>1</v>
      </c>
      <c r="F992" s="41">
        <v>1695</v>
      </c>
      <c r="G992" s="41">
        <v>406.54563467206344</v>
      </c>
      <c r="H992" s="47">
        <v>45638</v>
      </c>
      <c r="I992" s="118">
        <v>520.45813067175504</v>
      </c>
      <c r="J992" s="43">
        <f>IF(M992="",IF(AND(H992&lt;&gt; "",D992&lt;&gt;""),IF(H992&gt;=D992,H992-D992,0),""),"")</f>
        <v>968</v>
      </c>
      <c r="K992" s="42">
        <f>IF(M992="",IF(I992&lt;&gt;"",I992-G992,""),"")</f>
        <v>113.9124959996916</v>
      </c>
      <c r="L992" s="44">
        <f>IF(M992="",IF(K992&lt;&gt;"",IF(G992=0,IF(I992=0,0,9.99),K992/G992),""),"")</f>
        <v>0.28019608694501946</v>
      </c>
      <c r="M992" s="45"/>
      <c r="N992" s="46" t="str">
        <f>TRIM(CONCATENATE(Table1[[#This Row],[Intake]]," ",Table1[[#This Row],[Batch Number]]))</f>
        <v>S-1/EB 71</v>
      </c>
      <c r="O992" s="45" t="str">
        <f>IF(VLOOKUP(Table1[[#This Row],[Intake Batch Combo]],Sheet2!A:B,2,FALSE)="","",VLOOKUP(Table1[[#This Row],[Intake Batch Combo]],Sheet2!A:B,2,FALSE))</f>
        <v>Expert MRI Buy 71</v>
      </c>
      <c r="P992" s="116" t="e">
        <v>#N/A</v>
      </c>
      <c r="Q992" s="116" t="e">
        <v>#N/A</v>
      </c>
      <c r="R992" s="28"/>
      <c r="S992" s="28"/>
      <c r="T992" s="28"/>
      <c r="U992" s="28"/>
      <c r="V992" s="25"/>
    </row>
    <row r="993" spans="1:22">
      <c r="A993" s="4" t="s">
        <v>1314</v>
      </c>
      <c r="B993" s="43">
        <v>71</v>
      </c>
      <c r="C993" s="64" t="s">
        <v>804</v>
      </c>
      <c r="D993" s="47">
        <v>44670</v>
      </c>
      <c r="E993" s="59" t="s">
        <v>1</v>
      </c>
      <c r="F993" s="41">
        <v>1695</v>
      </c>
      <c r="G993" s="41">
        <v>406.54563467206344</v>
      </c>
      <c r="H993" s="47">
        <v>45638</v>
      </c>
      <c r="I993" s="118">
        <v>520.45813067175504</v>
      </c>
      <c r="J993" s="43">
        <f>IF(M993="",IF(AND(H993&lt;&gt; "",D993&lt;&gt;""),IF(H993&gt;=D993,H993-D993,0),""),"")</f>
        <v>968</v>
      </c>
      <c r="K993" s="42">
        <f>IF(M993="",IF(I993&lt;&gt;"",I993-G993,""),"")</f>
        <v>113.9124959996916</v>
      </c>
      <c r="L993" s="44">
        <f>IF(M993="",IF(K993&lt;&gt;"",IF(G993=0,IF(I993=0,0,9.99),K993/G993),""),"")</f>
        <v>0.28019608694501946</v>
      </c>
      <c r="M993" s="45"/>
      <c r="N993" s="46" t="str">
        <f>TRIM(CONCATENATE(Table1[[#This Row],[Intake]]," ",Table1[[#This Row],[Batch Number]]))</f>
        <v>S-1/EB 71</v>
      </c>
      <c r="O993" s="45" t="str">
        <f>IF(VLOOKUP(Table1[[#This Row],[Intake Batch Combo]],Sheet2!A:B,2,FALSE)="","",VLOOKUP(Table1[[#This Row],[Intake Batch Combo]],Sheet2!A:B,2,FALSE))</f>
        <v>Expert MRI Buy 71</v>
      </c>
      <c r="P993" s="116" t="e">
        <v>#N/A</v>
      </c>
      <c r="Q993" s="116" t="e">
        <v>#N/A</v>
      </c>
      <c r="R993" s="28"/>
      <c r="S993" s="28"/>
      <c r="T993" s="28"/>
      <c r="U993" s="28"/>
      <c r="V993" s="25"/>
    </row>
    <row r="994" spans="1:22">
      <c r="A994" s="4" t="s">
        <v>1314</v>
      </c>
      <c r="B994" s="43">
        <v>71</v>
      </c>
      <c r="C994" s="64" t="s">
        <v>805</v>
      </c>
      <c r="D994" s="47">
        <v>44670</v>
      </c>
      <c r="E994" s="59" t="s">
        <v>1</v>
      </c>
      <c r="F994" s="41">
        <v>1695</v>
      </c>
      <c r="G994" s="41">
        <v>406.54563467206344</v>
      </c>
      <c r="H994" s="47">
        <v>45638</v>
      </c>
      <c r="I994" s="118">
        <v>520.45813067175504</v>
      </c>
      <c r="J994" s="43">
        <f>IF(M994="",IF(AND(H994&lt;&gt; "",D994&lt;&gt;""),IF(H994&gt;=D994,H994-D994,0),""),"")</f>
        <v>968</v>
      </c>
      <c r="K994" s="42">
        <f>IF(M994="",IF(I994&lt;&gt;"",I994-G994,""),"")</f>
        <v>113.9124959996916</v>
      </c>
      <c r="L994" s="44">
        <f>IF(M994="",IF(K994&lt;&gt;"",IF(G994=0,IF(I994=0,0,9.99),K994/G994),""),"")</f>
        <v>0.28019608694501946</v>
      </c>
      <c r="M994" s="45"/>
      <c r="N994" s="46" t="str">
        <f>TRIM(CONCATENATE(Table1[[#This Row],[Intake]]," ",Table1[[#This Row],[Batch Number]]))</f>
        <v>S-1/EB 71</v>
      </c>
      <c r="O994" s="45" t="str">
        <f>IF(VLOOKUP(Table1[[#This Row],[Intake Batch Combo]],Sheet2!A:B,2,FALSE)="","",VLOOKUP(Table1[[#This Row],[Intake Batch Combo]],Sheet2!A:B,2,FALSE))</f>
        <v>Expert MRI Buy 71</v>
      </c>
      <c r="P994" s="116" t="e">
        <v>#N/A</v>
      </c>
      <c r="Q994" s="116" t="e">
        <v>#N/A</v>
      </c>
      <c r="R994" s="28"/>
      <c r="S994" s="28"/>
      <c r="T994" s="28"/>
      <c r="U994" s="28"/>
      <c r="V994" s="25"/>
    </row>
    <row r="995" spans="1:22">
      <c r="A995" s="4" t="s">
        <v>1314</v>
      </c>
      <c r="B995" s="43">
        <v>71</v>
      </c>
      <c r="C995" s="64" t="s">
        <v>805</v>
      </c>
      <c r="D995" s="47">
        <v>44670</v>
      </c>
      <c r="E995" s="59" t="s">
        <v>1</v>
      </c>
      <c r="F995" s="41">
        <v>1695</v>
      </c>
      <c r="G995" s="41">
        <v>406.54563467206344</v>
      </c>
      <c r="H995" s="47">
        <v>45638</v>
      </c>
      <c r="I995" s="120">
        <v>520.45813067175504</v>
      </c>
      <c r="J995" s="43">
        <f>IF(M995="",IF(AND(H995&lt;&gt; "",D995&lt;&gt;""),IF(H995&gt;=D995,H995-D995,0),""),"")</f>
        <v>968</v>
      </c>
      <c r="K995" s="42">
        <f>IF(M995="",IF(I995&lt;&gt;"",I995-G995,""),"")</f>
        <v>113.9124959996916</v>
      </c>
      <c r="L995" s="44">
        <f>IF(M995="",IF(K995&lt;&gt;"",IF(G995=0,IF(I995=0,0,9.99),K995/G995),""),"")</f>
        <v>0.28019608694501946</v>
      </c>
      <c r="M995" s="45"/>
      <c r="N995" s="46" t="str">
        <f>TRIM(CONCATENATE(Table1[[#This Row],[Intake]]," ",Table1[[#This Row],[Batch Number]]))</f>
        <v>S-1/EB 71</v>
      </c>
      <c r="O995" s="45" t="str">
        <f>IF(VLOOKUP(Table1[[#This Row],[Intake Batch Combo]],Sheet2!A:B,2,FALSE)="","",VLOOKUP(Table1[[#This Row],[Intake Batch Combo]],Sheet2!A:B,2,FALSE))</f>
        <v>Expert MRI Buy 71</v>
      </c>
      <c r="P995" s="116" t="e">
        <v>#N/A</v>
      </c>
      <c r="Q995" s="116" t="e">
        <v>#N/A</v>
      </c>
      <c r="R995" s="28"/>
      <c r="S995" s="28"/>
      <c r="T995" s="28"/>
      <c r="U995" s="28"/>
      <c r="V995" s="25"/>
    </row>
    <row r="996" spans="1:22">
      <c r="A996" s="4" t="s">
        <v>1314</v>
      </c>
      <c r="B996" s="43">
        <v>71</v>
      </c>
      <c r="C996" s="64" t="s">
        <v>808</v>
      </c>
      <c r="D996" s="47">
        <v>44670</v>
      </c>
      <c r="E996" s="59" t="s">
        <v>1</v>
      </c>
      <c r="F996" s="41">
        <v>1695</v>
      </c>
      <c r="G996" s="41">
        <v>406.54563467206344</v>
      </c>
      <c r="H996" s="47">
        <v>45638</v>
      </c>
      <c r="I996" s="120">
        <v>520.45813067175504</v>
      </c>
      <c r="J996" s="43">
        <f>IF(M996="",IF(AND(H996&lt;&gt; "",D996&lt;&gt;""),IF(H996&gt;=D996,H996-D996,0),""),"")</f>
        <v>968</v>
      </c>
      <c r="K996" s="42">
        <f>IF(M996="",IF(I996&lt;&gt;"",I996-G996,""),"")</f>
        <v>113.9124959996916</v>
      </c>
      <c r="L996" s="44">
        <f>IF(M996="",IF(K996&lt;&gt;"",IF(G996=0,IF(I996=0,0,9.99),K996/G996),""),"")</f>
        <v>0.28019608694501946</v>
      </c>
      <c r="M996" s="45"/>
      <c r="N996" s="46" t="str">
        <f>TRIM(CONCATENATE(Table1[[#This Row],[Intake]]," ",Table1[[#This Row],[Batch Number]]))</f>
        <v>S-1/EB 71</v>
      </c>
      <c r="O996" s="45" t="str">
        <f>IF(VLOOKUP(Table1[[#This Row],[Intake Batch Combo]],Sheet2!A:B,2,FALSE)="","",VLOOKUP(Table1[[#This Row],[Intake Batch Combo]],Sheet2!A:B,2,FALSE))</f>
        <v>Expert MRI Buy 71</v>
      </c>
      <c r="P996" s="116" t="e">
        <v>#N/A</v>
      </c>
      <c r="Q996" s="116" t="e">
        <v>#N/A</v>
      </c>
      <c r="R996" s="28"/>
      <c r="S996" s="28"/>
      <c r="T996" s="28"/>
      <c r="U996" s="28"/>
      <c r="V996" s="25"/>
    </row>
    <row r="997" spans="1:22">
      <c r="A997" s="4" t="s">
        <v>1314</v>
      </c>
      <c r="B997" s="43">
        <v>71</v>
      </c>
      <c r="C997" s="64" t="s">
        <v>808</v>
      </c>
      <c r="D997" s="47">
        <v>44670</v>
      </c>
      <c r="E997" s="59" t="s">
        <v>1</v>
      </c>
      <c r="F997" s="41">
        <v>1695</v>
      </c>
      <c r="G997" s="41">
        <v>406.54563467206344</v>
      </c>
      <c r="H997" s="47">
        <v>45638</v>
      </c>
      <c r="I997" s="120">
        <v>520.45813067175504</v>
      </c>
      <c r="J997" s="43">
        <f>IF(M997="",IF(AND(H997&lt;&gt; "",D997&lt;&gt;""),IF(H997&gt;=D997,H997-D997,0),""),"")</f>
        <v>968</v>
      </c>
      <c r="K997" s="42">
        <f>IF(M997="",IF(I997&lt;&gt;"",I997-G997,""),"")</f>
        <v>113.9124959996916</v>
      </c>
      <c r="L997" s="44">
        <f>IF(M997="",IF(K997&lt;&gt;"",IF(G997=0,IF(I997=0,0,9.99),K997/G997),""),"")</f>
        <v>0.28019608694501946</v>
      </c>
      <c r="M997" s="45"/>
      <c r="N997" s="46" t="str">
        <f>TRIM(CONCATENATE(Table1[[#This Row],[Intake]]," ",Table1[[#This Row],[Batch Number]]))</f>
        <v>S-1/EB 71</v>
      </c>
      <c r="O997" s="45" t="str">
        <f>IF(VLOOKUP(Table1[[#This Row],[Intake Batch Combo]],Sheet2!A:B,2,FALSE)="","",VLOOKUP(Table1[[#This Row],[Intake Batch Combo]],Sheet2!A:B,2,FALSE))</f>
        <v>Expert MRI Buy 71</v>
      </c>
      <c r="P997" s="116" t="e">
        <v>#N/A</v>
      </c>
      <c r="Q997" s="116" t="e">
        <v>#N/A</v>
      </c>
      <c r="R997" s="28"/>
      <c r="S997" s="28"/>
      <c r="T997" s="28"/>
      <c r="U997" s="28"/>
      <c r="V997" s="25"/>
    </row>
    <row r="998" spans="1:22">
      <c r="A998" s="4" t="s">
        <v>1314</v>
      </c>
      <c r="B998" s="43">
        <v>71</v>
      </c>
      <c r="C998" s="64" t="s">
        <v>811</v>
      </c>
      <c r="D998" s="47">
        <v>44670</v>
      </c>
      <c r="E998" s="59" t="s">
        <v>1</v>
      </c>
      <c r="F998" s="41">
        <v>1695</v>
      </c>
      <c r="G998" s="41">
        <v>406.54563467206344</v>
      </c>
      <c r="H998" s="47">
        <v>45638</v>
      </c>
      <c r="I998" s="118">
        <v>520.45813067175504</v>
      </c>
      <c r="J998" s="43">
        <f>IF(M998="",IF(AND(H998&lt;&gt; "",D998&lt;&gt;""),IF(H998&gt;=D998,H998-D998,0),""),"")</f>
        <v>968</v>
      </c>
      <c r="K998" s="42">
        <f>IF(M998="",IF(I998&lt;&gt;"",I998-G998,""),"")</f>
        <v>113.9124959996916</v>
      </c>
      <c r="L998" s="44">
        <f>IF(M998="",IF(K998&lt;&gt;"",IF(G998=0,IF(I998=0,0,9.99),K998/G998),""),"")</f>
        <v>0.28019608694501946</v>
      </c>
      <c r="M998" s="45"/>
      <c r="N998" s="46" t="str">
        <f>TRIM(CONCATENATE(Table1[[#This Row],[Intake]]," ",Table1[[#This Row],[Batch Number]]))</f>
        <v>S-1/EB 71</v>
      </c>
      <c r="O998" s="45" t="str">
        <f>IF(VLOOKUP(Table1[[#This Row],[Intake Batch Combo]],Sheet2!A:B,2,FALSE)="","",VLOOKUP(Table1[[#This Row],[Intake Batch Combo]],Sheet2!A:B,2,FALSE))</f>
        <v>Expert MRI Buy 71</v>
      </c>
      <c r="P998" s="116" t="e">
        <v>#N/A</v>
      </c>
      <c r="Q998" s="116" t="e">
        <v>#N/A</v>
      </c>
      <c r="R998" s="28"/>
      <c r="S998" s="28"/>
      <c r="T998" s="28"/>
      <c r="U998" s="28"/>
      <c r="V998" s="25"/>
    </row>
    <row r="999" spans="1:22">
      <c r="A999" s="4" t="s">
        <v>1314</v>
      </c>
      <c r="B999" s="43">
        <v>71</v>
      </c>
      <c r="C999" s="64" t="s">
        <v>813</v>
      </c>
      <c r="D999" s="47">
        <v>44670</v>
      </c>
      <c r="E999" s="59" t="s">
        <v>1</v>
      </c>
      <c r="F999" s="41">
        <v>1695</v>
      </c>
      <c r="G999" s="41">
        <v>406.54563467206344</v>
      </c>
      <c r="H999" s="47">
        <v>45638</v>
      </c>
      <c r="I999" s="120">
        <v>520.45813067175504</v>
      </c>
      <c r="J999" s="43">
        <f>IF(M999="",IF(AND(H999&lt;&gt; "",D999&lt;&gt;""),IF(H999&gt;=D999,H999-D999,0),""),"")</f>
        <v>968</v>
      </c>
      <c r="K999" s="42">
        <f>IF(M999="",IF(I999&lt;&gt;"",I999-G999,""),"")</f>
        <v>113.9124959996916</v>
      </c>
      <c r="L999" s="44">
        <f>IF(M999="",IF(K999&lt;&gt;"",IF(G999=0,IF(I999=0,0,9.99),K999/G999),""),"")</f>
        <v>0.28019608694501946</v>
      </c>
      <c r="M999" s="45"/>
      <c r="N999" s="46" t="str">
        <f>TRIM(CONCATENATE(Table1[[#This Row],[Intake]]," ",Table1[[#This Row],[Batch Number]]))</f>
        <v>S-1/EB 71</v>
      </c>
      <c r="O999" s="45" t="str">
        <f>IF(VLOOKUP(Table1[[#This Row],[Intake Batch Combo]],Sheet2!A:B,2,FALSE)="","",VLOOKUP(Table1[[#This Row],[Intake Batch Combo]],Sheet2!A:B,2,FALSE))</f>
        <v>Expert MRI Buy 71</v>
      </c>
      <c r="P999" s="116" t="e">
        <v>#N/A</v>
      </c>
      <c r="Q999" s="116" t="e">
        <v>#N/A</v>
      </c>
      <c r="R999" s="28"/>
      <c r="S999" s="28"/>
      <c r="T999" s="28"/>
      <c r="U999" s="28"/>
      <c r="V999" s="25"/>
    </row>
    <row r="1000" spans="1:22">
      <c r="A1000" s="4" t="s">
        <v>1314</v>
      </c>
      <c r="B1000" s="43">
        <v>71</v>
      </c>
      <c r="C1000" s="64" t="s">
        <v>816</v>
      </c>
      <c r="D1000" s="47">
        <v>44670</v>
      </c>
      <c r="E1000" s="59" t="s">
        <v>1</v>
      </c>
      <c r="F1000" s="41">
        <v>1695</v>
      </c>
      <c r="G1000" s="41">
        <v>406.54563467206344</v>
      </c>
      <c r="H1000" s="47">
        <v>45638</v>
      </c>
      <c r="I1000" s="120">
        <v>520.45813067175504</v>
      </c>
      <c r="J1000" s="43">
        <f>IF(M1000="",IF(AND(H1000&lt;&gt; "",D1000&lt;&gt;""),IF(H1000&gt;=D1000,H1000-D1000,0),""),"")</f>
        <v>968</v>
      </c>
      <c r="K1000" s="42">
        <f>IF(M1000="",IF(I1000&lt;&gt;"",I1000-G1000,""),"")</f>
        <v>113.9124959996916</v>
      </c>
      <c r="L1000" s="44">
        <f>IF(M1000="",IF(K1000&lt;&gt;"",IF(G1000=0,IF(I1000=0,0,9.99),K1000/G1000),""),"")</f>
        <v>0.28019608694501946</v>
      </c>
      <c r="M1000" s="45"/>
      <c r="N1000" s="46" t="str">
        <f>TRIM(CONCATENATE(Table1[[#This Row],[Intake]]," ",Table1[[#This Row],[Batch Number]]))</f>
        <v>S-1/EB 71</v>
      </c>
      <c r="O1000" s="45" t="str">
        <f>IF(VLOOKUP(Table1[[#This Row],[Intake Batch Combo]],Sheet2!A:B,2,FALSE)="","",VLOOKUP(Table1[[#This Row],[Intake Batch Combo]],Sheet2!A:B,2,FALSE))</f>
        <v>Expert MRI Buy 71</v>
      </c>
      <c r="P1000" s="116" t="e">
        <v>#N/A</v>
      </c>
      <c r="Q1000" s="116" t="e">
        <v>#N/A</v>
      </c>
      <c r="R1000" s="28"/>
      <c r="S1000" s="28"/>
      <c r="T1000" s="28"/>
      <c r="U1000" s="28"/>
      <c r="V1000" s="25"/>
    </row>
    <row r="1001" spans="1:22">
      <c r="A1001" s="4" t="s">
        <v>1314</v>
      </c>
      <c r="B1001" s="43">
        <v>71</v>
      </c>
      <c r="C1001" s="64" t="s">
        <v>816</v>
      </c>
      <c r="D1001" s="47">
        <v>44670</v>
      </c>
      <c r="E1001" s="59" t="s">
        <v>1</v>
      </c>
      <c r="F1001" s="41">
        <v>1695</v>
      </c>
      <c r="G1001" s="41">
        <v>406.54563467206344</v>
      </c>
      <c r="H1001" s="47">
        <v>45638</v>
      </c>
      <c r="I1001" s="120">
        <v>520.45813067175504</v>
      </c>
      <c r="J1001" s="43">
        <f>IF(M1001="",IF(AND(H1001&lt;&gt; "",D1001&lt;&gt;""),IF(H1001&gt;=D1001,H1001-D1001,0),""),"")</f>
        <v>968</v>
      </c>
      <c r="K1001" s="42">
        <f>IF(M1001="",IF(I1001&lt;&gt;"",I1001-G1001,""),"")</f>
        <v>113.9124959996916</v>
      </c>
      <c r="L1001" s="44">
        <f>IF(M1001="",IF(K1001&lt;&gt;"",IF(G1001=0,IF(I1001=0,0,9.99),K1001/G1001),""),"")</f>
        <v>0.28019608694501946</v>
      </c>
      <c r="M1001" s="45"/>
      <c r="N1001" s="46" t="str">
        <f>TRIM(CONCATENATE(Table1[[#This Row],[Intake]]," ",Table1[[#This Row],[Batch Number]]))</f>
        <v>S-1/EB 71</v>
      </c>
      <c r="O1001" s="45" t="str">
        <f>IF(VLOOKUP(Table1[[#This Row],[Intake Batch Combo]],Sheet2!A:B,2,FALSE)="","",VLOOKUP(Table1[[#This Row],[Intake Batch Combo]],Sheet2!A:B,2,FALSE))</f>
        <v>Expert MRI Buy 71</v>
      </c>
      <c r="P1001" s="116" t="e">
        <v>#N/A</v>
      </c>
      <c r="Q1001" s="116" t="e">
        <v>#N/A</v>
      </c>
      <c r="R1001" s="28"/>
      <c r="S1001" s="28"/>
      <c r="T1001" s="28"/>
      <c r="U1001" s="28"/>
      <c r="V1001" s="25"/>
    </row>
    <row r="1002" spans="1:22">
      <c r="A1002" s="4" t="s">
        <v>1314</v>
      </c>
      <c r="B1002" s="43">
        <v>71</v>
      </c>
      <c r="C1002" s="64" t="s">
        <v>817</v>
      </c>
      <c r="D1002" s="47">
        <v>44670</v>
      </c>
      <c r="E1002" s="59" t="s">
        <v>1</v>
      </c>
      <c r="F1002" s="41">
        <v>1695</v>
      </c>
      <c r="G1002" s="41">
        <v>406.54563467206344</v>
      </c>
      <c r="H1002" s="47">
        <v>45638</v>
      </c>
      <c r="I1002" s="118">
        <v>520.45813067175504</v>
      </c>
      <c r="J1002" s="43">
        <f>IF(M1002="",IF(AND(H1002&lt;&gt; "",D1002&lt;&gt;""),IF(H1002&gt;=D1002,H1002-D1002,0),""),"")</f>
        <v>968</v>
      </c>
      <c r="K1002" s="42">
        <f>IF(M1002="",IF(I1002&lt;&gt;"",I1002-G1002,""),"")</f>
        <v>113.9124959996916</v>
      </c>
      <c r="L1002" s="44">
        <f>IF(M1002="",IF(K1002&lt;&gt;"",IF(G1002=0,IF(I1002=0,0,9.99),K1002/G1002),""),"")</f>
        <v>0.28019608694501946</v>
      </c>
      <c r="M1002" s="45"/>
      <c r="N1002" s="46" t="str">
        <f>TRIM(CONCATENATE(Table1[[#This Row],[Intake]]," ",Table1[[#This Row],[Batch Number]]))</f>
        <v>S-1/EB 71</v>
      </c>
      <c r="O1002" s="45" t="str">
        <f>IF(VLOOKUP(Table1[[#This Row],[Intake Batch Combo]],Sheet2!A:B,2,FALSE)="","",VLOOKUP(Table1[[#This Row],[Intake Batch Combo]],Sheet2!A:B,2,FALSE))</f>
        <v>Expert MRI Buy 71</v>
      </c>
      <c r="P1002" s="116" t="e">
        <v>#N/A</v>
      </c>
      <c r="Q1002" s="116" t="e">
        <v>#N/A</v>
      </c>
      <c r="R1002" s="28"/>
      <c r="S1002" s="28"/>
      <c r="T1002" s="28"/>
      <c r="U1002" s="28"/>
      <c r="V1002" s="25"/>
    </row>
    <row r="1003" spans="1:22">
      <c r="A1003" s="4" t="s">
        <v>1314</v>
      </c>
      <c r="B1003" s="43">
        <v>71</v>
      </c>
      <c r="C1003" s="64" t="s">
        <v>817</v>
      </c>
      <c r="D1003" s="47">
        <v>44670</v>
      </c>
      <c r="E1003" s="59" t="s">
        <v>1</v>
      </c>
      <c r="F1003" s="41">
        <v>1695</v>
      </c>
      <c r="G1003" s="41">
        <v>406.54563467206344</v>
      </c>
      <c r="H1003" s="47">
        <v>45638</v>
      </c>
      <c r="I1003" s="120">
        <v>520.45813067175504</v>
      </c>
      <c r="J1003" s="43">
        <f>IF(M1003="",IF(AND(H1003&lt;&gt; "",D1003&lt;&gt;""),IF(H1003&gt;=D1003,H1003-D1003,0),""),"")</f>
        <v>968</v>
      </c>
      <c r="K1003" s="42">
        <f>IF(M1003="",IF(I1003&lt;&gt;"",I1003-G1003,""),"")</f>
        <v>113.9124959996916</v>
      </c>
      <c r="L1003" s="44">
        <f>IF(M1003="",IF(K1003&lt;&gt;"",IF(G1003=0,IF(I1003=0,0,9.99),K1003/G1003),""),"")</f>
        <v>0.28019608694501946</v>
      </c>
      <c r="M1003" s="45"/>
      <c r="N1003" s="46" t="str">
        <f>TRIM(CONCATENATE(Table1[[#This Row],[Intake]]," ",Table1[[#This Row],[Batch Number]]))</f>
        <v>S-1/EB 71</v>
      </c>
      <c r="O1003" s="45" t="str">
        <f>IF(VLOOKUP(Table1[[#This Row],[Intake Batch Combo]],Sheet2!A:B,2,FALSE)="","",VLOOKUP(Table1[[#This Row],[Intake Batch Combo]],Sheet2!A:B,2,FALSE))</f>
        <v>Expert MRI Buy 71</v>
      </c>
      <c r="P1003" s="116" t="e">
        <v>#N/A</v>
      </c>
      <c r="Q1003" s="116" t="e">
        <v>#N/A</v>
      </c>
      <c r="R1003" s="28"/>
      <c r="S1003" s="28"/>
      <c r="T1003" s="28"/>
      <c r="U1003" s="28"/>
      <c r="V1003" s="25"/>
    </row>
    <row r="1004" spans="1:22">
      <c r="A1004" s="4" t="s">
        <v>1314</v>
      </c>
      <c r="B1004" s="43">
        <v>71</v>
      </c>
      <c r="C1004" s="64" t="s">
        <v>825</v>
      </c>
      <c r="D1004" s="47">
        <v>44670</v>
      </c>
      <c r="E1004" s="59" t="s">
        <v>1</v>
      </c>
      <c r="F1004" s="41">
        <v>1695</v>
      </c>
      <c r="G1004" s="41">
        <v>406.54563467206344</v>
      </c>
      <c r="H1004" s="47">
        <v>45638</v>
      </c>
      <c r="I1004" s="120">
        <v>520.45813067175504</v>
      </c>
      <c r="J1004" s="43">
        <f>IF(M1004="",IF(AND(H1004&lt;&gt; "",D1004&lt;&gt;""),IF(H1004&gt;=D1004,H1004-D1004,0),""),"")</f>
        <v>968</v>
      </c>
      <c r="K1004" s="42">
        <f>IF(M1004="",IF(I1004&lt;&gt;"",I1004-G1004,""),"")</f>
        <v>113.9124959996916</v>
      </c>
      <c r="L1004" s="44">
        <f>IF(M1004="",IF(K1004&lt;&gt;"",IF(G1004=0,IF(I1004=0,0,9.99),K1004/G1004),""),"")</f>
        <v>0.28019608694501946</v>
      </c>
      <c r="M1004" s="45"/>
      <c r="N1004" s="46" t="str">
        <f>TRIM(CONCATENATE(Table1[[#This Row],[Intake]]," ",Table1[[#This Row],[Batch Number]]))</f>
        <v>S-1/EB 71</v>
      </c>
      <c r="O1004" s="45" t="str">
        <f>IF(VLOOKUP(Table1[[#This Row],[Intake Batch Combo]],Sheet2!A:B,2,FALSE)="","",VLOOKUP(Table1[[#This Row],[Intake Batch Combo]],Sheet2!A:B,2,FALSE))</f>
        <v>Expert MRI Buy 71</v>
      </c>
      <c r="P1004" s="116" t="e">
        <v>#N/A</v>
      </c>
      <c r="Q1004" s="116" t="e">
        <v>#N/A</v>
      </c>
      <c r="R1004" s="28"/>
      <c r="S1004" s="28"/>
      <c r="T1004" s="28"/>
      <c r="U1004" s="28"/>
      <c r="V1004" s="25"/>
    </row>
    <row r="1005" spans="1:22">
      <c r="A1005" s="4" t="s">
        <v>1314</v>
      </c>
      <c r="B1005" s="43">
        <v>71</v>
      </c>
      <c r="C1005" s="64" t="s">
        <v>825</v>
      </c>
      <c r="D1005" s="47">
        <v>44670</v>
      </c>
      <c r="E1005" s="59" t="s">
        <v>1</v>
      </c>
      <c r="F1005" s="41">
        <v>1695</v>
      </c>
      <c r="G1005" s="41">
        <v>406.54563467206344</v>
      </c>
      <c r="H1005" s="47">
        <v>45638</v>
      </c>
      <c r="I1005" s="118">
        <v>520.45813067175504</v>
      </c>
      <c r="J1005" s="43">
        <f>IF(M1005="",IF(AND(H1005&lt;&gt; "",D1005&lt;&gt;""),IF(H1005&gt;=D1005,H1005-D1005,0),""),"")</f>
        <v>968</v>
      </c>
      <c r="K1005" s="42">
        <f>IF(M1005="",IF(I1005&lt;&gt;"",I1005-G1005,""),"")</f>
        <v>113.9124959996916</v>
      </c>
      <c r="L1005" s="44">
        <f>IF(M1005="",IF(K1005&lt;&gt;"",IF(G1005=0,IF(I1005=0,0,9.99),K1005/G1005),""),"")</f>
        <v>0.28019608694501946</v>
      </c>
      <c r="M1005" s="45"/>
      <c r="N1005" s="46" t="str">
        <f>TRIM(CONCATENATE(Table1[[#This Row],[Intake]]," ",Table1[[#This Row],[Batch Number]]))</f>
        <v>S-1/EB 71</v>
      </c>
      <c r="O1005" s="45" t="str">
        <f>IF(VLOOKUP(Table1[[#This Row],[Intake Batch Combo]],Sheet2!A:B,2,FALSE)="","",VLOOKUP(Table1[[#This Row],[Intake Batch Combo]],Sheet2!A:B,2,FALSE))</f>
        <v>Expert MRI Buy 71</v>
      </c>
      <c r="P1005" s="116" t="e">
        <v>#N/A</v>
      </c>
      <c r="Q1005" s="116" t="e">
        <v>#N/A</v>
      </c>
      <c r="R1005" s="28"/>
      <c r="S1005" s="28"/>
      <c r="T1005" s="28"/>
      <c r="U1005" s="28"/>
      <c r="V1005" s="25"/>
    </row>
    <row r="1006" spans="1:22">
      <c r="A1006" s="4" t="s">
        <v>1314</v>
      </c>
      <c r="B1006" s="43">
        <v>71</v>
      </c>
      <c r="C1006" s="64" t="s">
        <v>836</v>
      </c>
      <c r="D1006" s="47">
        <v>44670</v>
      </c>
      <c r="E1006" s="59" t="s">
        <v>1</v>
      </c>
      <c r="F1006" s="41">
        <v>1695</v>
      </c>
      <c r="G1006" s="41">
        <v>406.54563467206344</v>
      </c>
      <c r="H1006" s="47">
        <v>45638</v>
      </c>
      <c r="I1006" s="118">
        <v>520.45813067175504</v>
      </c>
      <c r="J1006" s="43">
        <f>IF(M1006="",IF(AND(H1006&lt;&gt; "",D1006&lt;&gt;""),IF(H1006&gt;=D1006,H1006-D1006,0),""),"")</f>
        <v>968</v>
      </c>
      <c r="K1006" s="42">
        <f>IF(M1006="",IF(I1006&lt;&gt;"",I1006-G1006,""),"")</f>
        <v>113.9124959996916</v>
      </c>
      <c r="L1006" s="44">
        <f>IF(M1006="",IF(K1006&lt;&gt;"",IF(G1006=0,IF(I1006=0,0,9.99),K1006/G1006),""),"")</f>
        <v>0.28019608694501946</v>
      </c>
      <c r="M1006" s="45"/>
      <c r="N1006" s="46" t="str">
        <f>TRIM(CONCATENATE(Table1[[#This Row],[Intake]]," ",Table1[[#This Row],[Batch Number]]))</f>
        <v>S-1/EB 71</v>
      </c>
      <c r="O1006" s="45" t="str">
        <f>IF(VLOOKUP(Table1[[#This Row],[Intake Batch Combo]],Sheet2!A:B,2,FALSE)="","",VLOOKUP(Table1[[#This Row],[Intake Batch Combo]],Sheet2!A:B,2,FALSE))</f>
        <v>Expert MRI Buy 71</v>
      </c>
      <c r="P1006" s="116" t="e">
        <v>#N/A</v>
      </c>
      <c r="Q1006" s="116" t="e">
        <v>#N/A</v>
      </c>
      <c r="R1006" s="28"/>
      <c r="S1006" s="28"/>
      <c r="T1006" s="28"/>
      <c r="U1006" s="28"/>
      <c r="V1006" s="25"/>
    </row>
    <row r="1007" spans="1:22">
      <c r="A1007" s="4" t="s">
        <v>1314</v>
      </c>
      <c r="B1007" s="43">
        <v>71</v>
      </c>
      <c r="C1007" s="64" t="s">
        <v>836</v>
      </c>
      <c r="D1007" s="47">
        <v>44670</v>
      </c>
      <c r="E1007" s="59" t="s">
        <v>1</v>
      </c>
      <c r="F1007" s="41">
        <v>1695</v>
      </c>
      <c r="G1007" s="41">
        <v>406.54563467206344</v>
      </c>
      <c r="H1007" s="47">
        <v>45638</v>
      </c>
      <c r="I1007" s="118">
        <v>520.45813067175504</v>
      </c>
      <c r="J1007" s="43">
        <f>IF(M1007="",IF(AND(H1007&lt;&gt; "",D1007&lt;&gt;""),IF(H1007&gt;=D1007,H1007-D1007,0),""),"")</f>
        <v>968</v>
      </c>
      <c r="K1007" s="42">
        <f>IF(M1007="",IF(I1007&lt;&gt;"",I1007-G1007,""),"")</f>
        <v>113.9124959996916</v>
      </c>
      <c r="L1007" s="44">
        <f>IF(M1007="",IF(K1007&lt;&gt;"",IF(G1007=0,IF(I1007=0,0,9.99),K1007/G1007),""),"")</f>
        <v>0.28019608694501946</v>
      </c>
      <c r="M1007" s="45"/>
      <c r="N1007" s="46" t="str">
        <f>TRIM(CONCATENATE(Table1[[#This Row],[Intake]]," ",Table1[[#This Row],[Batch Number]]))</f>
        <v>S-1/EB 71</v>
      </c>
      <c r="O1007" s="45" t="str">
        <f>IF(VLOOKUP(Table1[[#This Row],[Intake Batch Combo]],Sheet2!A:B,2,FALSE)="","",VLOOKUP(Table1[[#This Row],[Intake Batch Combo]],Sheet2!A:B,2,FALSE))</f>
        <v>Expert MRI Buy 71</v>
      </c>
      <c r="P1007" s="116" t="e">
        <v>#N/A</v>
      </c>
      <c r="Q1007" s="116" t="e">
        <v>#N/A</v>
      </c>
      <c r="R1007" s="28"/>
      <c r="S1007" s="28"/>
      <c r="T1007" s="28"/>
      <c r="U1007" s="28"/>
      <c r="V1007" s="25"/>
    </row>
    <row r="1008" spans="1:22">
      <c r="A1008" s="4" t="s">
        <v>1314</v>
      </c>
      <c r="B1008" s="43">
        <v>71</v>
      </c>
      <c r="C1008" s="64" t="s">
        <v>837</v>
      </c>
      <c r="D1008" s="47">
        <v>44670</v>
      </c>
      <c r="E1008" s="59" t="s">
        <v>1</v>
      </c>
      <c r="F1008" s="41">
        <v>1695</v>
      </c>
      <c r="G1008" s="41">
        <v>406.54563467206344</v>
      </c>
      <c r="H1008" s="47">
        <v>45638</v>
      </c>
      <c r="I1008" s="118">
        <v>520.45813067175504</v>
      </c>
      <c r="J1008" s="43">
        <f>IF(M1008="",IF(AND(H1008&lt;&gt; "",D1008&lt;&gt;""),IF(H1008&gt;=D1008,H1008-D1008,0),""),"")</f>
        <v>968</v>
      </c>
      <c r="K1008" s="42">
        <f>IF(M1008="",IF(I1008&lt;&gt;"",I1008-G1008,""),"")</f>
        <v>113.9124959996916</v>
      </c>
      <c r="L1008" s="44">
        <f>IF(M1008="",IF(K1008&lt;&gt;"",IF(G1008=0,IF(I1008=0,0,9.99),K1008/G1008),""),"")</f>
        <v>0.28019608694501946</v>
      </c>
      <c r="M1008" s="45"/>
      <c r="N1008" s="46" t="str">
        <f>TRIM(CONCATENATE(Table1[[#This Row],[Intake]]," ",Table1[[#This Row],[Batch Number]]))</f>
        <v>S-1/EB 71</v>
      </c>
      <c r="O1008" s="45" t="str">
        <f>IF(VLOOKUP(Table1[[#This Row],[Intake Batch Combo]],Sheet2!A:B,2,FALSE)="","",VLOOKUP(Table1[[#This Row],[Intake Batch Combo]],Sheet2!A:B,2,FALSE))</f>
        <v>Expert MRI Buy 71</v>
      </c>
      <c r="P1008" s="116" t="e">
        <v>#N/A</v>
      </c>
      <c r="Q1008" s="116" t="e">
        <v>#N/A</v>
      </c>
      <c r="R1008" s="28"/>
      <c r="S1008" s="28"/>
      <c r="T1008" s="28"/>
      <c r="U1008" s="28"/>
      <c r="V1008" s="25"/>
    </row>
    <row r="1009" spans="1:22">
      <c r="A1009" s="4" t="s">
        <v>1314</v>
      </c>
      <c r="B1009" s="43">
        <v>71</v>
      </c>
      <c r="C1009" s="64" t="s">
        <v>838</v>
      </c>
      <c r="D1009" s="47">
        <v>44670</v>
      </c>
      <c r="E1009" s="59" t="s">
        <v>1</v>
      </c>
      <c r="F1009" s="41">
        <v>1695</v>
      </c>
      <c r="G1009" s="41">
        <v>406.54563467206344</v>
      </c>
      <c r="H1009" s="47">
        <v>45638</v>
      </c>
      <c r="I1009" s="120">
        <v>520.45813067175504</v>
      </c>
      <c r="J1009" s="43">
        <f>IF(M1009="",IF(AND(H1009&lt;&gt; "",D1009&lt;&gt;""),IF(H1009&gt;=D1009,H1009-D1009,0),""),"")</f>
        <v>968</v>
      </c>
      <c r="K1009" s="42">
        <f>IF(M1009="",IF(I1009&lt;&gt;"",I1009-G1009,""),"")</f>
        <v>113.9124959996916</v>
      </c>
      <c r="L1009" s="44">
        <f>IF(M1009="",IF(K1009&lt;&gt;"",IF(G1009=0,IF(I1009=0,0,9.99),K1009/G1009),""),"")</f>
        <v>0.28019608694501946</v>
      </c>
      <c r="M1009" s="45"/>
      <c r="N1009" s="46" t="str">
        <f>TRIM(CONCATENATE(Table1[[#This Row],[Intake]]," ",Table1[[#This Row],[Batch Number]]))</f>
        <v>S-1/EB 71</v>
      </c>
      <c r="O1009" s="45" t="str">
        <f>IF(VLOOKUP(Table1[[#This Row],[Intake Batch Combo]],Sheet2!A:B,2,FALSE)="","",VLOOKUP(Table1[[#This Row],[Intake Batch Combo]],Sheet2!A:B,2,FALSE))</f>
        <v>Expert MRI Buy 71</v>
      </c>
      <c r="P1009" s="116" t="e">
        <v>#N/A</v>
      </c>
      <c r="Q1009" s="116" t="e">
        <v>#N/A</v>
      </c>
      <c r="R1009" s="28"/>
      <c r="S1009" s="28"/>
      <c r="T1009" s="28"/>
      <c r="U1009" s="28"/>
      <c r="V1009" s="25"/>
    </row>
    <row r="1010" spans="1:22">
      <c r="A1010" s="4" t="s">
        <v>1314</v>
      </c>
      <c r="B1010" s="43">
        <v>71</v>
      </c>
      <c r="C1010" s="64" t="s">
        <v>840</v>
      </c>
      <c r="D1010" s="47">
        <v>44670</v>
      </c>
      <c r="E1010" s="59" t="s">
        <v>1</v>
      </c>
      <c r="F1010" s="41">
        <v>1695</v>
      </c>
      <c r="G1010" s="41">
        <v>406.54563467206344</v>
      </c>
      <c r="H1010" s="47">
        <v>45638</v>
      </c>
      <c r="I1010" s="120">
        <v>520.45813067175504</v>
      </c>
      <c r="J1010" s="43">
        <f>IF(M1010="",IF(AND(H1010&lt;&gt; "",D1010&lt;&gt;""),IF(H1010&gt;=D1010,H1010-D1010,0),""),"")</f>
        <v>968</v>
      </c>
      <c r="K1010" s="42">
        <f>IF(M1010="",IF(I1010&lt;&gt;"",I1010-G1010,""),"")</f>
        <v>113.9124959996916</v>
      </c>
      <c r="L1010" s="44">
        <f>IF(M1010="",IF(K1010&lt;&gt;"",IF(G1010=0,IF(I1010=0,0,9.99),K1010/G1010),""),"")</f>
        <v>0.28019608694501946</v>
      </c>
      <c r="M1010" s="45"/>
      <c r="N1010" s="46" t="str">
        <f>TRIM(CONCATENATE(Table1[[#This Row],[Intake]]," ",Table1[[#This Row],[Batch Number]]))</f>
        <v>S-1/EB 71</v>
      </c>
      <c r="O1010" s="45" t="str">
        <f>IF(VLOOKUP(Table1[[#This Row],[Intake Batch Combo]],Sheet2!A:B,2,FALSE)="","",VLOOKUP(Table1[[#This Row],[Intake Batch Combo]],Sheet2!A:B,2,FALSE))</f>
        <v>Expert MRI Buy 71</v>
      </c>
      <c r="P1010" s="116" t="e">
        <v>#N/A</v>
      </c>
      <c r="Q1010" s="116" t="e">
        <v>#N/A</v>
      </c>
      <c r="R1010" s="28"/>
      <c r="S1010" s="28"/>
      <c r="T1010" s="28"/>
      <c r="U1010" s="28"/>
      <c r="V1010" s="25"/>
    </row>
    <row r="1011" spans="1:22">
      <c r="A1011" s="4" t="s">
        <v>1314</v>
      </c>
      <c r="B1011" s="43">
        <v>71</v>
      </c>
      <c r="C1011" s="64" t="s">
        <v>845</v>
      </c>
      <c r="D1011" s="47">
        <v>44670</v>
      </c>
      <c r="E1011" s="59" t="s">
        <v>1</v>
      </c>
      <c r="F1011" s="41">
        <v>1695</v>
      </c>
      <c r="G1011" s="41">
        <v>406.54563467206344</v>
      </c>
      <c r="H1011" s="47">
        <v>45638</v>
      </c>
      <c r="I1011" s="118">
        <v>520.45813067175504</v>
      </c>
      <c r="J1011" s="43">
        <f>IF(M1011="",IF(AND(H1011&lt;&gt; "",D1011&lt;&gt;""),IF(H1011&gt;=D1011,H1011-D1011,0),""),"")</f>
        <v>968</v>
      </c>
      <c r="K1011" s="42">
        <f>IF(M1011="",IF(I1011&lt;&gt;"",I1011-G1011,""),"")</f>
        <v>113.9124959996916</v>
      </c>
      <c r="L1011" s="44">
        <f>IF(M1011="",IF(K1011&lt;&gt;"",IF(G1011=0,IF(I1011=0,0,9.99),K1011/G1011),""),"")</f>
        <v>0.28019608694501946</v>
      </c>
      <c r="M1011" s="45"/>
      <c r="N1011" s="46" t="str">
        <f>TRIM(CONCATENATE(Table1[[#This Row],[Intake]]," ",Table1[[#This Row],[Batch Number]]))</f>
        <v>S-1/EB 71</v>
      </c>
      <c r="O1011" s="45" t="str">
        <f>IF(VLOOKUP(Table1[[#This Row],[Intake Batch Combo]],Sheet2!A:B,2,FALSE)="","",VLOOKUP(Table1[[#This Row],[Intake Batch Combo]],Sheet2!A:B,2,FALSE))</f>
        <v>Expert MRI Buy 71</v>
      </c>
      <c r="P1011" s="116" t="e">
        <v>#N/A</v>
      </c>
      <c r="Q1011" s="116" t="e">
        <v>#N/A</v>
      </c>
      <c r="R1011" s="28"/>
      <c r="S1011" s="28"/>
      <c r="T1011" s="28"/>
      <c r="U1011" s="28"/>
      <c r="V1011" s="25"/>
    </row>
    <row r="1012" spans="1:22">
      <c r="A1012" s="4" t="s">
        <v>1314</v>
      </c>
      <c r="B1012" s="43">
        <v>71</v>
      </c>
      <c r="C1012" s="64" t="s">
        <v>845</v>
      </c>
      <c r="D1012" s="47">
        <v>44670</v>
      </c>
      <c r="E1012" s="59" t="s">
        <v>1</v>
      </c>
      <c r="F1012" s="41">
        <v>1695</v>
      </c>
      <c r="G1012" s="41">
        <v>406.54563467206344</v>
      </c>
      <c r="H1012" s="47">
        <v>45638</v>
      </c>
      <c r="I1012" s="120">
        <v>520.45813067175504</v>
      </c>
      <c r="J1012" s="43">
        <f>IF(M1012="",IF(AND(H1012&lt;&gt; "",D1012&lt;&gt;""),IF(H1012&gt;=D1012,H1012-D1012,0),""),"")</f>
        <v>968</v>
      </c>
      <c r="K1012" s="42">
        <f>IF(M1012="",IF(I1012&lt;&gt;"",I1012-G1012,""),"")</f>
        <v>113.9124959996916</v>
      </c>
      <c r="L1012" s="44">
        <f>IF(M1012="",IF(K1012&lt;&gt;"",IF(G1012=0,IF(I1012=0,0,9.99),K1012/G1012),""),"")</f>
        <v>0.28019608694501946</v>
      </c>
      <c r="M1012" s="45"/>
      <c r="N1012" s="46" t="str">
        <f>TRIM(CONCATENATE(Table1[[#This Row],[Intake]]," ",Table1[[#This Row],[Batch Number]]))</f>
        <v>S-1/EB 71</v>
      </c>
      <c r="O1012" s="45" t="str">
        <f>IF(VLOOKUP(Table1[[#This Row],[Intake Batch Combo]],Sheet2!A:B,2,FALSE)="","",VLOOKUP(Table1[[#This Row],[Intake Batch Combo]],Sheet2!A:B,2,FALSE))</f>
        <v>Expert MRI Buy 71</v>
      </c>
      <c r="P1012" s="116" t="e">
        <v>#N/A</v>
      </c>
      <c r="Q1012" s="116" t="e">
        <v>#N/A</v>
      </c>
      <c r="R1012" s="28"/>
      <c r="S1012" s="28"/>
      <c r="T1012" s="28"/>
      <c r="U1012" s="28"/>
      <c r="V1012" s="25"/>
    </row>
    <row r="1013" spans="1:22">
      <c r="A1013" s="4" t="s">
        <v>1314</v>
      </c>
      <c r="B1013" s="43">
        <v>71</v>
      </c>
      <c r="C1013" s="64" t="s">
        <v>846</v>
      </c>
      <c r="D1013" s="47">
        <v>44670</v>
      </c>
      <c r="E1013" s="59" t="s">
        <v>1</v>
      </c>
      <c r="F1013" s="41">
        <v>1695</v>
      </c>
      <c r="G1013" s="41">
        <v>406.54563467206344</v>
      </c>
      <c r="H1013" s="47">
        <v>45638</v>
      </c>
      <c r="I1013" s="118">
        <v>520.45813067175504</v>
      </c>
      <c r="J1013" s="43">
        <f>IF(M1013="",IF(AND(H1013&lt;&gt; "",D1013&lt;&gt;""),IF(H1013&gt;=D1013,H1013-D1013,0),""),"")</f>
        <v>968</v>
      </c>
      <c r="K1013" s="42">
        <f>IF(M1013="",IF(I1013&lt;&gt;"",I1013-G1013,""),"")</f>
        <v>113.9124959996916</v>
      </c>
      <c r="L1013" s="44">
        <f>IF(M1013="",IF(K1013&lt;&gt;"",IF(G1013=0,IF(I1013=0,0,9.99),K1013/G1013),""),"")</f>
        <v>0.28019608694501946</v>
      </c>
      <c r="M1013" s="45"/>
      <c r="N1013" s="46" t="str">
        <f>TRIM(CONCATENATE(Table1[[#This Row],[Intake]]," ",Table1[[#This Row],[Batch Number]]))</f>
        <v>S-1/EB 71</v>
      </c>
      <c r="O1013" s="45" t="str">
        <f>IF(VLOOKUP(Table1[[#This Row],[Intake Batch Combo]],Sheet2!A:B,2,FALSE)="","",VLOOKUP(Table1[[#This Row],[Intake Batch Combo]],Sheet2!A:B,2,FALSE))</f>
        <v>Expert MRI Buy 71</v>
      </c>
      <c r="P1013" s="116" t="e">
        <v>#N/A</v>
      </c>
      <c r="Q1013" s="116" t="e">
        <v>#N/A</v>
      </c>
      <c r="R1013" s="28"/>
      <c r="S1013" s="28"/>
      <c r="T1013" s="28"/>
      <c r="U1013" s="28"/>
      <c r="V1013" s="25"/>
    </row>
    <row r="1014" spans="1:22">
      <c r="A1014" s="4" t="s">
        <v>1314</v>
      </c>
      <c r="B1014" s="43">
        <v>71</v>
      </c>
      <c r="C1014" s="64" t="s">
        <v>850</v>
      </c>
      <c r="D1014" s="47">
        <v>44670</v>
      </c>
      <c r="E1014" s="59" t="s">
        <v>1</v>
      </c>
      <c r="F1014" s="41">
        <v>1695</v>
      </c>
      <c r="G1014" s="41">
        <v>406.54563467206344</v>
      </c>
      <c r="H1014" s="47">
        <v>45638</v>
      </c>
      <c r="I1014" s="118">
        <v>520.45813067175504</v>
      </c>
      <c r="J1014" s="43">
        <f>IF(M1014="",IF(AND(H1014&lt;&gt; "",D1014&lt;&gt;""),IF(H1014&gt;=D1014,H1014-D1014,0),""),"")</f>
        <v>968</v>
      </c>
      <c r="K1014" s="42">
        <f>IF(M1014="",IF(I1014&lt;&gt;"",I1014-G1014,""),"")</f>
        <v>113.9124959996916</v>
      </c>
      <c r="L1014" s="44">
        <f>IF(M1014="",IF(K1014&lt;&gt;"",IF(G1014=0,IF(I1014=0,0,9.99),K1014/G1014),""),"")</f>
        <v>0.28019608694501946</v>
      </c>
      <c r="M1014" s="45"/>
      <c r="N1014" s="46" t="str">
        <f>TRIM(CONCATENATE(Table1[[#This Row],[Intake]]," ",Table1[[#This Row],[Batch Number]]))</f>
        <v>S-1/EB 71</v>
      </c>
      <c r="O1014" s="45" t="str">
        <f>IF(VLOOKUP(Table1[[#This Row],[Intake Batch Combo]],Sheet2!A:B,2,FALSE)="","",VLOOKUP(Table1[[#This Row],[Intake Batch Combo]],Sheet2!A:B,2,FALSE))</f>
        <v>Expert MRI Buy 71</v>
      </c>
      <c r="P1014" s="116" t="e">
        <v>#N/A</v>
      </c>
      <c r="Q1014" s="116" t="e">
        <v>#N/A</v>
      </c>
      <c r="R1014" s="28"/>
      <c r="S1014" s="28"/>
      <c r="T1014" s="28"/>
      <c r="U1014" s="28"/>
      <c r="V1014" s="25"/>
    </row>
    <row r="1015" spans="1:22">
      <c r="A1015" s="4" t="s">
        <v>1314</v>
      </c>
      <c r="B1015" s="43">
        <v>71</v>
      </c>
      <c r="C1015" s="64" t="s">
        <v>850</v>
      </c>
      <c r="D1015" s="47">
        <v>44670</v>
      </c>
      <c r="E1015" s="59" t="s">
        <v>1</v>
      </c>
      <c r="F1015" s="41">
        <v>1695</v>
      </c>
      <c r="G1015" s="41">
        <v>406.54563467206344</v>
      </c>
      <c r="H1015" s="47">
        <v>45638</v>
      </c>
      <c r="I1015" s="118">
        <v>520.45813067175504</v>
      </c>
      <c r="J1015" s="43">
        <f>IF(M1015="",IF(AND(H1015&lt;&gt; "",D1015&lt;&gt;""),IF(H1015&gt;=D1015,H1015-D1015,0),""),"")</f>
        <v>968</v>
      </c>
      <c r="K1015" s="42">
        <f>IF(M1015="",IF(I1015&lt;&gt;"",I1015-G1015,""),"")</f>
        <v>113.9124959996916</v>
      </c>
      <c r="L1015" s="44">
        <f>IF(M1015="",IF(K1015&lt;&gt;"",IF(G1015=0,IF(I1015=0,0,9.99),K1015/G1015),""),"")</f>
        <v>0.28019608694501946</v>
      </c>
      <c r="M1015" s="45"/>
      <c r="N1015" s="46" t="str">
        <f>TRIM(CONCATENATE(Table1[[#This Row],[Intake]]," ",Table1[[#This Row],[Batch Number]]))</f>
        <v>S-1/EB 71</v>
      </c>
      <c r="O1015" s="45" t="str">
        <f>IF(VLOOKUP(Table1[[#This Row],[Intake Batch Combo]],Sheet2!A:B,2,FALSE)="","",VLOOKUP(Table1[[#This Row],[Intake Batch Combo]],Sheet2!A:B,2,FALSE))</f>
        <v>Expert MRI Buy 71</v>
      </c>
      <c r="P1015" s="116" t="e">
        <v>#N/A</v>
      </c>
      <c r="Q1015" s="116" t="e">
        <v>#N/A</v>
      </c>
      <c r="R1015" s="28"/>
      <c r="S1015" s="28"/>
      <c r="T1015" s="28"/>
      <c r="U1015" s="28"/>
      <c r="V1015" s="25"/>
    </row>
    <row r="1016" spans="1:22">
      <c r="A1016" s="4" t="s">
        <v>1314</v>
      </c>
      <c r="B1016" s="43">
        <v>71</v>
      </c>
      <c r="C1016" s="64" t="s">
        <v>857</v>
      </c>
      <c r="D1016" s="47">
        <v>44670</v>
      </c>
      <c r="E1016" s="59" t="s">
        <v>1</v>
      </c>
      <c r="F1016" s="41">
        <v>1695</v>
      </c>
      <c r="G1016" s="41">
        <v>406.54563467206344</v>
      </c>
      <c r="H1016" s="47">
        <v>45638</v>
      </c>
      <c r="I1016" s="120">
        <v>520.45813067175504</v>
      </c>
      <c r="J1016" s="43">
        <f>IF(M1016="",IF(AND(H1016&lt;&gt; "",D1016&lt;&gt;""),IF(H1016&gt;=D1016,H1016-D1016,0),""),"")</f>
        <v>968</v>
      </c>
      <c r="K1016" s="42">
        <f>IF(M1016="",IF(I1016&lt;&gt;"",I1016-G1016,""),"")</f>
        <v>113.9124959996916</v>
      </c>
      <c r="L1016" s="44">
        <f>IF(M1016="",IF(K1016&lt;&gt;"",IF(G1016=0,IF(I1016=0,0,9.99),K1016/G1016),""),"")</f>
        <v>0.28019608694501946</v>
      </c>
      <c r="M1016" s="45"/>
      <c r="N1016" s="46" t="str">
        <f>TRIM(CONCATENATE(Table1[[#This Row],[Intake]]," ",Table1[[#This Row],[Batch Number]]))</f>
        <v>S-1/EB 71</v>
      </c>
      <c r="O1016" s="45" t="str">
        <f>IF(VLOOKUP(Table1[[#This Row],[Intake Batch Combo]],Sheet2!A:B,2,FALSE)="","",VLOOKUP(Table1[[#This Row],[Intake Batch Combo]],Sheet2!A:B,2,FALSE))</f>
        <v>Expert MRI Buy 71</v>
      </c>
      <c r="P1016" s="116" t="e">
        <v>#N/A</v>
      </c>
      <c r="Q1016" s="116" t="e">
        <v>#N/A</v>
      </c>
      <c r="R1016" s="28"/>
      <c r="S1016" s="28"/>
      <c r="T1016" s="28"/>
      <c r="U1016" s="28"/>
      <c r="V1016" s="25"/>
    </row>
    <row r="1017" spans="1:22">
      <c r="A1017" s="4" t="s">
        <v>1314</v>
      </c>
      <c r="B1017" s="43">
        <v>71</v>
      </c>
      <c r="C1017" s="64" t="s">
        <v>863</v>
      </c>
      <c r="D1017" s="47">
        <v>44670</v>
      </c>
      <c r="E1017" s="59" t="s">
        <v>1</v>
      </c>
      <c r="F1017" s="41">
        <v>1695</v>
      </c>
      <c r="G1017" s="41">
        <v>406.54563467206344</v>
      </c>
      <c r="H1017" s="47">
        <v>45638</v>
      </c>
      <c r="I1017" s="118">
        <v>520.45813067175504</v>
      </c>
      <c r="J1017" s="43">
        <f>IF(M1017="",IF(AND(H1017&lt;&gt; "",D1017&lt;&gt;""),IF(H1017&gt;=D1017,H1017-D1017,0),""),"")</f>
        <v>968</v>
      </c>
      <c r="K1017" s="42">
        <f>IF(M1017="",IF(I1017&lt;&gt;"",I1017-G1017,""),"")</f>
        <v>113.9124959996916</v>
      </c>
      <c r="L1017" s="44">
        <f>IF(M1017="",IF(K1017&lt;&gt;"",IF(G1017=0,IF(I1017=0,0,9.99),K1017/G1017),""),"")</f>
        <v>0.28019608694501946</v>
      </c>
      <c r="M1017" s="45"/>
      <c r="N1017" s="46" t="str">
        <f>TRIM(CONCATENATE(Table1[[#This Row],[Intake]]," ",Table1[[#This Row],[Batch Number]]))</f>
        <v>S-1/EB 71</v>
      </c>
      <c r="O1017" s="45" t="str">
        <f>IF(VLOOKUP(Table1[[#This Row],[Intake Batch Combo]],Sheet2!A:B,2,FALSE)="","",VLOOKUP(Table1[[#This Row],[Intake Batch Combo]],Sheet2!A:B,2,FALSE))</f>
        <v>Expert MRI Buy 71</v>
      </c>
      <c r="P1017" s="116" t="e">
        <v>#N/A</v>
      </c>
      <c r="Q1017" s="116" t="e">
        <v>#N/A</v>
      </c>
      <c r="R1017" s="28"/>
      <c r="S1017" s="28"/>
      <c r="T1017" s="28"/>
      <c r="U1017" s="28"/>
      <c r="V1017" s="25"/>
    </row>
    <row r="1018" spans="1:22">
      <c r="A1018" s="4" t="s">
        <v>1314</v>
      </c>
      <c r="B1018" s="43">
        <v>71</v>
      </c>
      <c r="C1018" s="64" t="s">
        <v>866</v>
      </c>
      <c r="D1018" s="47">
        <v>44670</v>
      </c>
      <c r="E1018" s="59" t="s">
        <v>1</v>
      </c>
      <c r="F1018" s="41">
        <v>1695</v>
      </c>
      <c r="G1018" s="41">
        <v>406.54563467206344</v>
      </c>
      <c r="H1018" s="47">
        <v>45638</v>
      </c>
      <c r="I1018" s="118">
        <v>520.45813067175504</v>
      </c>
      <c r="J1018" s="43">
        <f>IF(M1018="",IF(AND(H1018&lt;&gt; "",D1018&lt;&gt;""),IF(H1018&gt;=D1018,H1018-D1018,0),""),"")</f>
        <v>968</v>
      </c>
      <c r="K1018" s="42">
        <f>IF(M1018="",IF(I1018&lt;&gt;"",I1018-G1018,""),"")</f>
        <v>113.9124959996916</v>
      </c>
      <c r="L1018" s="44">
        <f>IF(M1018="",IF(K1018&lt;&gt;"",IF(G1018=0,IF(I1018=0,0,9.99),K1018/G1018),""),"")</f>
        <v>0.28019608694501946</v>
      </c>
      <c r="M1018" s="45"/>
      <c r="N1018" s="46" t="str">
        <f>TRIM(CONCATENATE(Table1[[#This Row],[Intake]]," ",Table1[[#This Row],[Batch Number]]))</f>
        <v>S-1/EB 71</v>
      </c>
      <c r="O1018" s="45" t="str">
        <f>IF(VLOOKUP(Table1[[#This Row],[Intake Batch Combo]],Sheet2!A:B,2,FALSE)="","",VLOOKUP(Table1[[#This Row],[Intake Batch Combo]],Sheet2!A:B,2,FALSE))</f>
        <v>Expert MRI Buy 71</v>
      </c>
      <c r="P1018" s="116" t="e">
        <v>#N/A</v>
      </c>
      <c r="Q1018" s="116" t="e">
        <v>#N/A</v>
      </c>
      <c r="R1018" s="28"/>
      <c r="S1018" s="28"/>
      <c r="T1018" s="28"/>
      <c r="U1018" s="28"/>
      <c r="V1018" s="25"/>
    </row>
    <row r="1019" spans="1:22">
      <c r="A1019" s="4" t="s">
        <v>1314</v>
      </c>
      <c r="B1019" s="43">
        <v>71</v>
      </c>
      <c r="C1019" s="64" t="s">
        <v>866</v>
      </c>
      <c r="D1019" s="47">
        <v>44670</v>
      </c>
      <c r="E1019" s="59" t="s">
        <v>1</v>
      </c>
      <c r="F1019" s="41">
        <v>1695</v>
      </c>
      <c r="G1019" s="41">
        <v>406.54563467206344</v>
      </c>
      <c r="H1019" s="47">
        <v>45638</v>
      </c>
      <c r="I1019" s="118">
        <v>520.45813067175504</v>
      </c>
      <c r="J1019" s="43">
        <f>IF(M1019="",IF(AND(H1019&lt;&gt; "",D1019&lt;&gt;""),IF(H1019&gt;=D1019,H1019-D1019,0),""),"")</f>
        <v>968</v>
      </c>
      <c r="K1019" s="42">
        <f>IF(M1019="",IF(I1019&lt;&gt;"",I1019-G1019,""),"")</f>
        <v>113.9124959996916</v>
      </c>
      <c r="L1019" s="44">
        <f>IF(M1019="",IF(K1019&lt;&gt;"",IF(G1019=0,IF(I1019=0,0,9.99),K1019/G1019),""),"")</f>
        <v>0.28019608694501946</v>
      </c>
      <c r="M1019" s="45"/>
      <c r="N1019" s="46" t="str">
        <f>TRIM(CONCATENATE(Table1[[#This Row],[Intake]]," ",Table1[[#This Row],[Batch Number]]))</f>
        <v>S-1/EB 71</v>
      </c>
      <c r="O1019" s="45" t="str">
        <f>IF(VLOOKUP(Table1[[#This Row],[Intake Batch Combo]],Sheet2!A:B,2,FALSE)="","",VLOOKUP(Table1[[#This Row],[Intake Batch Combo]],Sheet2!A:B,2,FALSE))</f>
        <v>Expert MRI Buy 71</v>
      </c>
      <c r="P1019" s="116" t="e">
        <v>#N/A</v>
      </c>
      <c r="Q1019" s="116" t="e">
        <v>#N/A</v>
      </c>
      <c r="R1019" s="28"/>
      <c r="S1019" s="28"/>
      <c r="T1019" s="28"/>
      <c r="U1019" s="28"/>
      <c r="V1019" s="25"/>
    </row>
    <row r="1020" spans="1:22">
      <c r="A1020" s="4" t="s">
        <v>1314</v>
      </c>
      <c r="B1020" s="43">
        <v>71</v>
      </c>
      <c r="C1020" s="64" t="s">
        <v>866</v>
      </c>
      <c r="D1020" s="47">
        <v>44670</v>
      </c>
      <c r="E1020" s="59" t="s">
        <v>1</v>
      </c>
      <c r="F1020" s="41">
        <v>1695</v>
      </c>
      <c r="G1020" s="41">
        <v>406.54563467206344</v>
      </c>
      <c r="H1020" s="47">
        <v>45638</v>
      </c>
      <c r="I1020" s="118">
        <v>520.45813067175504</v>
      </c>
      <c r="J1020" s="43">
        <f>IF(M1020="",IF(AND(H1020&lt;&gt; "",D1020&lt;&gt;""),IF(H1020&gt;=D1020,H1020-D1020,0),""),"")</f>
        <v>968</v>
      </c>
      <c r="K1020" s="42">
        <f>IF(M1020="",IF(I1020&lt;&gt;"",I1020-G1020,""),"")</f>
        <v>113.9124959996916</v>
      </c>
      <c r="L1020" s="44">
        <f>IF(M1020="",IF(K1020&lt;&gt;"",IF(G1020=0,IF(I1020=0,0,9.99),K1020/G1020),""),"")</f>
        <v>0.28019608694501946</v>
      </c>
      <c r="M1020" s="45"/>
      <c r="N1020" s="46" t="str">
        <f>TRIM(CONCATENATE(Table1[[#This Row],[Intake]]," ",Table1[[#This Row],[Batch Number]]))</f>
        <v>S-1/EB 71</v>
      </c>
      <c r="O1020" s="45" t="str">
        <f>IF(VLOOKUP(Table1[[#This Row],[Intake Batch Combo]],Sheet2!A:B,2,FALSE)="","",VLOOKUP(Table1[[#This Row],[Intake Batch Combo]],Sheet2!A:B,2,FALSE))</f>
        <v>Expert MRI Buy 71</v>
      </c>
      <c r="P1020" s="116" t="e">
        <v>#N/A</v>
      </c>
      <c r="Q1020" s="116" t="e">
        <v>#N/A</v>
      </c>
      <c r="R1020" s="28"/>
      <c r="S1020" s="28"/>
      <c r="T1020" s="28"/>
      <c r="U1020" s="28"/>
      <c r="V1020" s="25"/>
    </row>
    <row r="1021" spans="1:22">
      <c r="A1021" s="4" t="s">
        <v>1314</v>
      </c>
      <c r="B1021" s="43">
        <v>71</v>
      </c>
      <c r="C1021" s="64" t="s">
        <v>867</v>
      </c>
      <c r="D1021" s="47">
        <v>44670</v>
      </c>
      <c r="E1021" s="59" t="s">
        <v>1</v>
      </c>
      <c r="F1021" s="41">
        <v>1695</v>
      </c>
      <c r="G1021" s="41">
        <v>406.54563467206344</v>
      </c>
      <c r="H1021" s="47">
        <v>45638</v>
      </c>
      <c r="I1021" s="118">
        <v>520.45813067175504</v>
      </c>
      <c r="J1021" s="43">
        <f>IF(M1021="",IF(AND(H1021&lt;&gt; "",D1021&lt;&gt;""),IF(H1021&gt;=D1021,H1021-D1021,0),""),"")</f>
        <v>968</v>
      </c>
      <c r="K1021" s="42">
        <f>IF(M1021="",IF(I1021&lt;&gt;"",I1021-G1021,""),"")</f>
        <v>113.9124959996916</v>
      </c>
      <c r="L1021" s="44">
        <f>IF(M1021="",IF(K1021&lt;&gt;"",IF(G1021=0,IF(I1021=0,0,9.99),K1021/G1021),""),"")</f>
        <v>0.28019608694501946</v>
      </c>
      <c r="M1021" s="45"/>
      <c r="N1021" s="46" t="str">
        <f>TRIM(CONCATENATE(Table1[[#This Row],[Intake]]," ",Table1[[#This Row],[Batch Number]]))</f>
        <v>S-1/EB 71</v>
      </c>
      <c r="O1021" s="45" t="str">
        <f>IF(VLOOKUP(Table1[[#This Row],[Intake Batch Combo]],Sheet2!A:B,2,FALSE)="","",VLOOKUP(Table1[[#This Row],[Intake Batch Combo]],Sheet2!A:B,2,FALSE))</f>
        <v>Expert MRI Buy 71</v>
      </c>
      <c r="P1021" s="116" t="e">
        <v>#N/A</v>
      </c>
      <c r="Q1021" s="116" t="e">
        <v>#N/A</v>
      </c>
      <c r="R1021" s="28"/>
      <c r="S1021" s="28"/>
      <c r="T1021" s="28"/>
      <c r="U1021" s="28"/>
      <c r="V1021" s="25"/>
    </row>
    <row r="1022" spans="1:22">
      <c r="A1022" s="4" t="s">
        <v>1314</v>
      </c>
      <c r="B1022" s="43">
        <v>71</v>
      </c>
      <c r="C1022" s="64" t="s">
        <v>867</v>
      </c>
      <c r="D1022" s="47">
        <v>44670</v>
      </c>
      <c r="E1022" s="59" t="s">
        <v>1</v>
      </c>
      <c r="F1022" s="104">
        <v>1695</v>
      </c>
      <c r="G1022" s="41">
        <v>406.54563467206344</v>
      </c>
      <c r="H1022" s="47">
        <v>45638</v>
      </c>
      <c r="I1022" s="118">
        <v>520.45813067175504</v>
      </c>
      <c r="J1022" s="43">
        <f>IF(M1022="",IF(AND(H1022&lt;&gt; "",D1022&lt;&gt;""),IF(H1022&gt;=D1022,H1022-D1022,0),""),"")</f>
        <v>968</v>
      </c>
      <c r="K1022" s="42">
        <f>IF(M1022="",IF(I1022&lt;&gt;"",I1022-G1022,""),"")</f>
        <v>113.9124959996916</v>
      </c>
      <c r="L1022" s="44">
        <f>IF(M1022="",IF(K1022&lt;&gt;"",IF(G1022=0,IF(I1022=0,0,9.99),K1022/G1022),""),"")</f>
        <v>0.28019608694501946</v>
      </c>
      <c r="M1022" s="45"/>
      <c r="N1022" s="46" t="str">
        <f>TRIM(CONCATENATE(Table1[[#This Row],[Intake]]," ",Table1[[#This Row],[Batch Number]]))</f>
        <v>S-1/EB 71</v>
      </c>
      <c r="O1022" s="45" t="str">
        <f>IF(VLOOKUP(Table1[[#This Row],[Intake Batch Combo]],Sheet2!A:B,2,FALSE)="","",VLOOKUP(Table1[[#This Row],[Intake Batch Combo]],Sheet2!A:B,2,FALSE))</f>
        <v>Expert MRI Buy 71</v>
      </c>
      <c r="P1022" s="116" t="e">
        <v>#N/A</v>
      </c>
      <c r="Q1022" s="116" t="e">
        <v>#N/A</v>
      </c>
    </row>
    <row r="1023" spans="1:22">
      <c r="A1023" s="4" t="s">
        <v>1314</v>
      </c>
      <c r="B1023" s="43">
        <v>71</v>
      </c>
      <c r="C1023" s="64" t="s">
        <v>867</v>
      </c>
      <c r="D1023" s="47">
        <v>44670</v>
      </c>
      <c r="E1023" s="59" t="s">
        <v>1</v>
      </c>
      <c r="F1023" s="104">
        <v>1695</v>
      </c>
      <c r="G1023" s="41">
        <v>406.54563467206344</v>
      </c>
      <c r="H1023" s="47">
        <v>45638</v>
      </c>
      <c r="I1023" s="120">
        <v>520.45813067175504</v>
      </c>
      <c r="J1023" s="43">
        <f>IF(M1023="",IF(AND(H1023&lt;&gt; "",D1023&lt;&gt;""),IF(H1023&gt;=D1023,H1023-D1023,0),""),"")</f>
        <v>968</v>
      </c>
      <c r="K1023" s="42">
        <f>IF(M1023="",IF(I1023&lt;&gt;"",I1023-G1023,""),"")</f>
        <v>113.9124959996916</v>
      </c>
      <c r="L1023" s="44">
        <f>IF(M1023="",IF(K1023&lt;&gt;"",IF(G1023=0,IF(I1023=0,0,9.99),K1023/G1023),""),"")</f>
        <v>0.28019608694501946</v>
      </c>
      <c r="M1023" s="45"/>
      <c r="N1023" s="46" t="str">
        <f>TRIM(CONCATENATE(Table1[[#This Row],[Intake]]," ",Table1[[#This Row],[Batch Number]]))</f>
        <v>S-1/EB 71</v>
      </c>
      <c r="O1023" s="45" t="str">
        <f>IF(VLOOKUP(Table1[[#This Row],[Intake Batch Combo]],Sheet2!A:B,2,FALSE)="","",VLOOKUP(Table1[[#This Row],[Intake Batch Combo]],Sheet2!A:B,2,FALSE))</f>
        <v>Expert MRI Buy 71</v>
      </c>
      <c r="P1023" s="116" t="e">
        <v>#N/A</v>
      </c>
      <c r="Q1023" s="116" t="e">
        <v>#N/A</v>
      </c>
    </row>
    <row r="1024" spans="1:22">
      <c r="A1024" s="4" t="s">
        <v>1314</v>
      </c>
      <c r="B1024" s="43">
        <v>71</v>
      </c>
      <c r="C1024" s="64" t="s">
        <v>869</v>
      </c>
      <c r="D1024" s="47">
        <v>44670</v>
      </c>
      <c r="E1024" s="59" t="s">
        <v>1</v>
      </c>
      <c r="F1024" s="104">
        <v>1695</v>
      </c>
      <c r="G1024" s="41">
        <v>406.54563467206344</v>
      </c>
      <c r="H1024" s="47">
        <v>45638</v>
      </c>
      <c r="I1024" s="118">
        <v>520.45813067175504</v>
      </c>
      <c r="J1024" s="43">
        <f>IF(M1024="",IF(AND(H1024&lt;&gt; "",D1024&lt;&gt;""),IF(H1024&gt;=D1024,H1024-D1024,0),""),"")</f>
        <v>968</v>
      </c>
      <c r="K1024" s="42">
        <f>IF(M1024="",IF(I1024&lt;&gt;"",I1024-G1024,""),"")</f>
        <v>113.9124959996916</v>
      </c>
      <c r="L1024" s="44">
        <f>IF(M1024="",IF(K1024&lt;&gt;"",IF(G1024=0,IF(I1024=0,0,9.99),K1024/G1024),""),"")</f>
        <v>0.28019608694501946</v>
      </c>
      <c r="M1024" s="45"/>
      <c r="N1024" s="46" t="str">
        <f>TRIM(CONCATENATE(Table1[[#This Row],[Intake]]," ",Table1[[#This Row],[Batch Number]]))</f>
        <v>S-1/EB 71</v>
      </c>
      <c r="O1024" s="45" t="str">
        <f>IF(VLOOKUP(Table1[[#This Row],[Intake Batch Combo]],Sheet2!A:B,2,FALSE)="","",VLOOKUP(Table1[[#This Row],[Intake Batch Combo]],Sheet2!A:B,2,FALSE))</f>
        <v>Expert MRI Buy 71</v>
      </c>
      <c r="P1024" s="116" t="e">
        <v>#N/A</v>
      </c>
      <c r="Q1024" s="116" t="e">
        <v>#N/A</v>
      </c>
    </row>
    <row r="1025" spans="1:17">
      <c r="A1025" s="4" t="s">
        <v>1314</v>
      </c>
      <c r="B1025" s="43">
        <v>71</v>
      </c>
      <c r="C1025" s="64" t="s">
        <v>869</v>
      </c>
      <c r="D1025" s="47">
        <v>44670</v>
      </c>
      <c r="E1025" s="59" t="s">
        <v>1</v>
      </c>
      <c r="F1025" s="104">
        <v>1695</v>
      </c>
      <c r="G1025" s="41">
        <v>406.54563467206344</v>
      </c>
      <c r="H1025" s="47">
        <v>45638</v>
      </c>
      <c r="I1025" s="118">
        <v>520.45813067175504</v>
      </c>
      <c r="J1025" s="43">
        <f>IF(M1025="",IF(AND(H1025&lt;&gt; "",D1025&lt;&gt;""),IF(H1025&gt;=D1025,H1025-D1025,0),""),"")</f>
        <v>968</v>
      </c>
      <c r="K1025" s="42">
        <f>IF(M1025="",IF(I1025&lt;&gt;"",I1025-G1025,""),"")</f>
        <v>113.9124959996916</v>
      </c>
      <c r="L1025" s="44">
        <f>IF(M1025="",IF(K1025&lt;&gt;"",IF(G1025=0,IF(I1025=0,0,9.99),K1025/G1025),""),"")</f>
        <v>0.28019608694501946</v>
      </c>
      <c r="M1025" s="45"/>
      <c r="N1025" s="46" t="str">
        <f>TRIM(CONCATENATE(Table1[[#This Row],[Intake]]," ",Table1[[#This Row],[Batch Number]]))</f>
        <v>S-1/EB 71</v>
      </c>
      <c r="O1025" s="45" t="str">
        <f>IF(VLOOKUP(Table1[[#This Row],[Intake Batch Combo]],Sheet2!A:B,2,FALSE)="","",VLOOKUP(Table1[[#This Row],[Intake Batch Combo]],Sheet2!A:B,2,FALSE))</f>
        <v>Expert MRI Buy 71</v>
      </c>
      <c r="P1025" s="116" t="e">
        <v>#N/A</v>
      </c>
      <c r="Q1025" s="116" t="e">
        <v>#N/A</v>
      </c>
    </row>
    <row r="1026" spans="1:17">
      <c r="A1026" s="4" t="s">
        <v>1314</v>
      </c>
      <c r="B1026" s="43">
        <v>71</v>
      </c>
      <c r="C1026" s="64" t="s">
        <v>871</v>
      </c>
      <c r="D1026" s="47">
        <v>44670</v>
      </c>
      <c r="E1026" s="59" t="s">
        <v>1</v>
      </c>
      <c r="F1026" s="104">
        <v>1695</v>
      </c>
      <c r="G1026" s="41">
        <v>406.54563467206344</v>
      </c>
      <c r="H1026" s="47">
        <v>45638</v>
      </c>
      <c r="I1026" s="118">
        <v>520.45813067175504</v>
      </c>
      <c r="J1026" s="43">
        <f>IF(M1026="",IF(AND(H1026&lt;&gt; "",D1026&lt;&gt;""),IF(H1026&gt;=D1026,H1026-D1026,0),""),"")</f>
        <v>968</v>
      </c>
      <c r="K1026" s="42">
        <f>IF(M1026="",IF(I1026&lt;&gt;"",I1026-G1026,""),"")</f>
        <v>113.9124959996916</v>
      </c>
      <c r="L1026" s="44">
        <f>IF(M1026="",IF(K1026&lt;&gt;"",IF(G1026=0,IF(I1026=0,0,9.99),K1026/G1026),""),"")</f>
        <v>0.28019608694501946</v>
      </c>
      <c r="M1026" s="45"/>
      <c r="N1026" s="46" t="str">
        <f>TRIM(CONCATENATE(Table1[[#This Row],[Intake]]," ",Table1[[#This Row],[Batch Number]]))</f>
        <v>S-1/EB 71</v>
      </c>
      <c r="O1026" s="45" t="str">
        <f>IF(VLOOKUP(Table1[[#This Row],[Intake Batch Combo]],Sheet2!A:B,2,FALSE)="","",VLOOKUP(Table1[[#This Row],[Intake Batch Combo]],Sheet2!A:B,2,FALSE))</f>
        <v>Expert MRI Buy 71</v>
      </c>
      <c r="P1026" s="116" t="e">
        <v>#N/A</v>
      </c>
      <c r="Q1026" s="116" t="e">
        <v>#N/A</v>
      </c>
    </row>
    <row r="1027" spans="1:17">
      <c r="A1027" s="4" t="s">
        <v>1314</v>
      </c>
      <c r="B1027" s="43">
        <v>71</v>
      </c>
      <c r="C1027" s="64" t="s">
        <v>872</v>
      </c>
      <c r="D1027" s="47">
        <v>44670</v>
      </c>
      <c r="E1027" s="59" t="s">
        <v>1</v>
      </c>
      <c r="F1027" s="104">
        <v>1695</v>
      </c>
      <c r="G1027" s="41">
        <v>406.54563467206344</v>
      </c>
      <c r="H1027" s="47">
        <v>45638</v>
      </c>
      <c r="I1027" s="118">
        <v>520.45813067175504</v>
      </c>
      <c r="J1027" s="43">
        <f>IF(M1027="",IF(AND(H1027&lt;&gt; "",D1027&lt;&gt;""),IF(H1027&gt;=D1027,H1027-D1027,0),""),"")</f>
        <v>968</v>
      </c>
      <c r="K1027" s="42">
        <f>IF(M1027="",IF(I1027&lt;&gt;"",I1027-G1027,""),"")</f>
        <v>113.9124959996916</v>
      </c>
      <c r="L1027" s="44">
        <f>IF(M1027="",IF(K1027&lt;&gt;"",IF(G1027=0,IF(I1027=0,0,9.99),K1027/G1027),""),"")</f>
        <v>0.28019608694501946</v>
      </c>
      <c r="M1027" s="45"/>
      <c r="N1027" s="46" t="str">
        <f>TRIM(CONCATENATE(Table1[[#This Row],[Intake]]," ",Table1[[#This Row],[Batch Number]]))</f>
        <v>S-1/EB 71</v>
      </c>
      <c r="O1027" s="45" t="str">
        <f>IF(VLOOKUP(Table1[[#This Row],[Intake Batch Combo]],Sheet2!A:B,2,FALSE)="","",VLOOKUP(Table1[[#This Row],[Intake Batch Combo]],Sheet2!A:B,2,FALSE))</f>
        <v>Expert MRI Buy 71</v>
      </c>
      <c r="P1027" s="116" t="e">
        <v>#N/A</v>
      </c>
      <c r="Q1027" s="116" t="e">
        <v>#N/A</v>
      </c>
    </row>
    <row r="1028" spans="1:17">
      <c r="A1028" s="4" t="s">
        <v>1314</v>
      </c>
      <c r="B1028" s="43">
        <v>71</v>
      </c>
      <c r="C1028" s="64" t="s">
        <v>877</v>
      </c>
      <c r="D1028" s="47">
        <v>44670</v>
      </c>
      <c r="E1028" s="59" t="s">
        <v>1</v>
      </c>
      <c r="F1028" s="104">
        <v>1695</v>
      </c>
      <c r="G1028" s="41">
        <v>406.54563467206344</v>
      </c>
      <c r="H1028" s="47">
        <v>45638</v>
      </c>
      <c r="I1028" s="118">
        <v>520.45813067175504</v>
      </c>
      <c r="J1028" s="43">
        <f>IF(M1028="",IF(AND(H1028&lt;&gt; "",D1028&lt;&gt;""),IF(H1028&gt;=D1028,H1028-D1028,0),""),"")</f>
        <v>968</v>
      </c>
      <c r="K1028" s="42">
        <f>IF(M1028="",IF(I1028&lt;&gt;"",I1028-G1028,""),"")</f>
        <v>113.9124959996916</v>
      </c>
      <c r="L1028" s="44">
        <f>IF(M1028="",IF(K1028&lt;&gt;"",IF(G1028=0,IF(I1028=0,0,9.99),K1028/G1028),""),"")</f>
        <v>0.28019608694501946</v>
      </c>
      <c r="M1028" s="45"/>
      <c r="N1028" s="46" t="str">
        <f>TRIM(CONCATENATE(Table1[[#This Row],[Intake]]," ",Table1[[#This Row],[Batch Number]]))</f>
        <v>S-1/EB 71</v>
      </c>
      <c r="O1028" s="45" t="str">
        <f>IF(VLOOKUP(Table1[[#This Row],[Intake Batch Combo]],Sheet2!A:B,2,FALSE)="","",VLOOKUP(Table1[[#This Row],[Intake Batch Combo]],Sheet2!A:B,2,FALSE))</f>
        <v>Expert MRI Buy 71</v>
      </c>
      <c r="P1028" s="116" t="e">
        <v>#N/A</v>
      </c>
      <c r="Q1028" s="116" t="e">
        <v>#N/A</v>
      </c>
    </row>
    <row r="1029" spans="1:17">
      <c r="A1029" s="4" t="s">
        <v>1314</v>
      </c>
      <c r="B1029" s="43">
        <v>71</v>
      </c>
      <c r="C1029" s="64" t="s">
        <v>880</v>
      </c>
      <c r="D1029" s="47">
        <v>44670</v>
      </c>
      <c r="E1029" s="59" t="s">
        <v>1</v>
      </c>
      <c r="F1029" s="104">
        <v>1695</v>
      </c>
      <c r="G1029" s="41">
        <v>406.54563467206344</v>
      </c>
      <c r="H1029" s="47">
        <v>45638</v>
      </c>
      <c r="I1029" s="118">
        <v>520.45813067175504</v>
      </c>
      <c r="J1029" s="43">
        <f>IF(M1029="",IF(AND(H1029&lt;&gt; "",D1029&lt;&gt;""),IF(H1029&gt;=D1029,H1029-D1029,0),""),"")</f>
        <v>968</v>
      </c>
      <c r="K1029" s="42">
        <f>IF(M1029="",IF(I1029&lt;&gt;"",I1029-G1029,""),"")</f>
        <v>113.9124959996916</v>
      </c>
      <c r="L1029" s="44">
        <f>IF(M1029="",IF(K1029&lt;&gt;"",IF(G1029=0,IF(I1029=0,0,9.99),K1029/G1029),""),"")</f>
        <v>0.28019608694501946</v>
      </c>
      <c r="M1029" s="45"/>
      <c r="N1029" s="46" t="str">
        <f>TRIM(CONCATENATE(Table1[[#This Row],[Intake]]," ",Table1[[#This Row],[Batch Number]]))</f>
        <v>S-1/EB 71</v>
      </c>
      <c r="O1029" s="45" t="str">
        <f>IF(VLOOKUP(Table1[[#This Row],[Intake Batch Combo]],Sheet2!A:B,2,FALSE)="","",VLOOKUP(Table1[[#This Row],[Intake Batch Combo]],Sheet2!A:B,2,FALSE))</f>
        <v>Expert MRI Buy 71</v>
      </c>
      <c r="P1029" s="116" t="e">
        <v>#N/A</v>
      </c>
      <c r="Q1029" s="116" t="e">
        <v>#N/A</v>
      </c>
    </row>
    <row r="1030" spans="1:17">
      <c r="A1030" s="4" t="s">
        <v>1314</v>
      </c>
      <c r="B1030" s="43">
        <v>71</v>
      </c>
      <c r="C1030" s="64" t="s">
        <v>880</v>
      </c>
      <c r="D1030" s="47">
        <v>44670</v>
      </c>
      <c r="E1030" s="59" t="s">
        <v>1</v>
      </c>
      <c r="F1030" s="104">
        <v>1695</v>
      </c>
      <c r="G1030" s="41">
        <v>406.54563467206344</v>
      </c>
      <c r="H1030" s="47">
        <v>45638</v>
      </c>
      <c r="I1030" s="120">
        <v>520.45813067175504</v>
      </c>
      <c r="J1030" s="43">
        <f>IF(M1030="",IF(AND(H1030&lt;&gt; "",D1030&lt;&gt;""),IF(H1030&gt;=D1030,H1030-D1030,0),""),"")</f>
        <v>968</v>
      </c>
      <c r="K1030" s="42">
        <f>IF(M1030="",IF(I1030&lt;&gt;"",I1030-G1030,""),"")</f>
        <v>113.9124959996916</v>
      </c>
      <c r="L1030" s="44">
        <f>IF(M1030="",IF(K1030&lt;&gt;"",IF(G1030=0,IF(I1030=0,0,9.99),K1030/G1030),""),"")</f>
        <v>0.28019608694501946</v>
      </c>
      <c r="M1030" s="45"/>
      <c r="N1030" s="46" t="str">
        <f>TRIM(CONCATENATE(Table1[[#This Row],[Intake]]," ",Table1[[#This Row],[Batch Number]]))</f>
        <v>S-1/EB 71</v>
      </c>
      <c r="O1030" s="45" t="str">
        <f>IF(VLOOKUP(Table1[[#This Row],[Intake Batch Combo]],Sheet2!A:B,2,FALSE)="","",VLOOKUP(Table1[[#This Row],[Intake Batch Combo]],Sheet2!A:B,2,FALSE))</f>
        <v>Expert MRI Buy 71</v>
      </c>
      <c r="P1030" s="116" t="e">
        <v>#N/A</v>
      </c>
      <c r="Q1030" s="116" t="e">
        <v>#N/A</v>
      </c>
    </row>
    <row r="1031" spans="1:17">
      <c r="A1031" s="4" t="s">
        <v>1314</v>
      </c>
      <c r="B1031" s="43">
        <v>71</v>
      </c>
      <c r="C1031" s="64" t="s">
        <v>888</v>
      </c>
      <c r="D1031" s="47">
        <v>44670</v>
      </c>
      <c r="E1031" s="59" t="s">
        <v>1</v>
      </c>
      <c r="F1031" s="104">
        <v>1695</v>
      </c>
      <c r="G1031" s="41">
        <v>406.54563467206344</v>
      </c>
      <c r="H1031" s="47">
        <v>45638</v>
      </c>
      <c r="I1031" s="120">
        <v>520.45813067175504</v>
      </c>
      <c r="J1031" s="43">
        <f>IF(M1031="",IF(AND(H1031&lt;&gt; "",D1031&lt;&gt;""),IF(H1031&gt;=D1031,H1031-D1031,0),""),"")</f>
        <v>968</v>
      </c>
      <c r="K1031" s="42">
        <f>IF(M1031="",IF(I1031&lt;&gt;"",I1031-G1031,""),"")</f>
        <v>113.9124959996916</v>
      </c>
      <c r="L1031" s="44">
        <f>IF(M1031="",IF(K1031&lt;&gt;"",IF(G1031=0,IF(I1031=0,0,9.99),K1031/G1031),""),"")</f>
        <v>0.28019608694501946</v>
      </c>
      <c r="M1031" s="45"/>
      <c r="N1031" s="46" t="str">
        <f>TRIM(CONCATENATE(Table1[[#This Row],[Intake]]," ",Table1[[#This Row],[Batch Number]]))</f>
        <v>S-1/EB 71</v>
      </c>
      <c r="O1031" s="45" t="str">
        <f>IF(VLOOKUP(Table1[[#This Row],[Intake Batch Combo]],Sheet2!A:B,2,FALSE)="","",VLOOKUP(Table1[[#This Row],[Intake Batch Combo]],Sheet2!A:B,2,FALSE))</f>
        <v>Expert MRI Buy 71</v>
      </c>
      <c r="P1031" s="116" t="e">
        <v>#N/A</v>
      </c>
      <c r="Q1031" s="116" t="e">
        <v>#N/A</v>
      </c>
    </row>
    <row r="1032" spans="1:17">
      <c r="A1032" s="4" t="s">
        <v>1314</v>
      </c>
      <c r="B1032" s="43">
        <v>71</v>
      </c>
      <c r="C1032" s="64" t="s">
        <v>888</v>
      </c>
      <c r="D1032" s="47">
        <v>44670</v>
      </c>
      <c r="E1032" s="59" t="s">
        <v>1</v>
      </c>
      <c r="F1032" s="104">
        <v>1695</v>
      </c>
      <c r="G1032" s="41">
        <v>406.54563467206344</v>
      </c>
      <c r="H1032" s="47">
        <v>45638</v>
      </c>
      <c r="I1032" s="120">
        <v>520.45813067175504</v>
      </c>
      <c r="J1032" s="43">
        <f>IF(M1032="",IF(AND(H1032&lt;&gt; "",D1032&lt;&gt;""),IF(H1032&gt;=D1032,H1032-D1032,0),""),"")</f>
        <v>968</v>
      </c>
      <c r="K1032" s="42">
        <f>IF(M1032="",IF(I1032&lt;&gt;"",I1032-G1032,""),"")</f>
        <v>113.9124959996916</v>
      </c>
      <c r="L1032" s="44">
        <f>IF(M1032="",IF(K1032&lt;&gt;"",IF(G1032=0,IF(I1032=0,0,9.99),K1032/G1032),""),"")</f>
        <v>0.28019608694501946</v>
      </c>
      <c r="M1032" s="45"/>
      <c r="N1032" s="46" t="str">
        <f>TRIM(CONCATENATE(Table1[[#This Row],[Intake]]," ",Table1[[#This Row],[Batch Number]]))</f>
        <v>S-1/EB 71</v>
      </c>
      <c r="O1032" s="45" t="str">
        <f>IF(VLOOKUP(Table1[[#This Row],[Intake Batch Combo]],Sheet2!A:B,2,FALSE)="","",VLOOKUP(Table1[[#This Row],[Intake Batch Combo]],Sheet2!A:B,2,FALSE))</f>
        <v>Expert MRI Buy 71</v>
      </c>
      <c r="P1032" s="116" t="e">
        <v>#N/A</v>
      </c>
      <c r="Q1032" s="116" t="e">
        <v>#N/A</v>
      </c>
    </row>
    <row r="1033" spans="1:17">
      <c r="A1033" s="4" t="s">
        <v>1314</v>
      </c>
      <c r="B1033" s="43">
        <v>71</v>
      </c>
      <c r="C1033" s="64" t="s">
        <v>894</v>
      </c>
      <c r="D1033" s="47">
        <v>44670</v>
      </c>
      <c r="E1033" s="59" t="s">
        <v>1</v>
      </c>
      <c r="F1033" s="104">
        <v>1695</v>
      </c>
      <c r="G1033" s="41">
        <v>406.54563467206344</v>
      </c>
      <c r="H1033" s="47">
        <v>45638</v>
      </c>
      <c r="I1033" s="120">
        <v>520.45813067175504</v>
      </c>
      <c r="J1033" s="43">
        <f>IF(M1033="",IF(AND(H1033&lt;&gt; "",D1033&lt;&gt;""),IF(H1033&gt;=D1033,H1033-D1033,0),""),"")</f>
        <v>968</v>
      </c>
      <c r="K1033" s="42">
        <f>IF(M1033="",IF(I1033&lt;&gt;"",I1033-G1033,""),"")</f>
        <v>113.9124959996916</v>
      </c>
      <c r="L1033" s="44">
        <f>IF(M1033="",IF(K1033&lt;&gt;"",IF(G1033=0,IF(I1033=0,0,9.99),K1033/G1033),""),"")</f>
        <v>0.28019608694501946</v>
      </c>
      <c r="M1033" s="45"/>
      <c r="N1033" s="46" t="str">
        <f>TRIM(CONCATENATE(Table1[[#This Row],[Intake]]," ",Table1[[#This Row],[Batch Number]]))</f>
        <v>S-1/EB 71</v>
      </c>
      <c r="O1033" s="45" t="str">
        <f>IF(VLOOKUP(Table1[[#This Row],[Intake Batch Combo]],Sheet2!A:B,2,FALSE)="","",VLOOKUP(Table1[[#This Row],[Intake Batch Combo]],Sheet2!A:B,2,FALSE))</f>
        <v>Expert MRI Buy 71</v>
      </c>
      <c r="P1033" s="116" t="e">
        <v>#N/A</v>
      </c>
      <c r="Q1033" s="116" t="e">
        <v>#N/A</v>
      </c>
    </row>
    <row r="1034" spans="1:17">
      <c r="A1034" s="4" t="s">
        <v>1314</v>
      </c>
      <c r="B1034" s="43">
        <v>71</v>
      </c>
      <c r="C1034" s="64" t="s">
        <v>895</v>
      </c>
      <c r="D1034" s="47">
        <v>44670</v>
      </c>
      <c r="E1034" s="59" t="s">
        <v>1</v>
      </c>
      <c r="F1034" s="104">
        <v>1695</v>
      </c>
      <c r="G1034" s="41">
        <v>406.54563467206344</v>
      </c>
      <c r="H1034" s="47">
        <v>45638</v>
      </c>
      <c r="I1034" s="120">
        <v>520.45813067175504</v>
      </c>
      <c r="J1034" s="43">
        <f>IF(M1034="",IF(AND(H1034&lt;&gt; "",D1034&lt;&gt;""),IF(H1034&gt;=D1034,H1034-D1034,0),""),"")</f>
        <v>968</v>
      </c>
      <c r="K1034" s="42">
        <f>IF(M1034="",IF(I1034&lt;&gt;"",I1034-G1034,""),"")</f>
        <v>113.9124959996916</v>
      </c>
      <c r="L1034" s="44">
        <f>IF(M1034="",IF(K1034&lt;&gt;"",IF(G1034=0,IF(I1034=0,0,9.99),K1034/G1034),""),"")</f>
        <v>0.28019608694501946</v>
      </c>
      <c r="M1034" s="45"/>
      <c r="N1034" s="46" t="str">
        <f>TRIM(CONCATENATE(Table1[[#This Row],[Intake]]," ",Table1[[#This Row],[Batch Number]]))</f>
        <v>S-1/EB 71</v>
      </c>
      <c r="O1034" s="45" t="str">
        <f>IF(VLOOKUP(Table1[[#This Row],[Intake Batch Combo]],Sheet2!A:B,2,FALSE)="","",VLOOKUP(Table1[[#This Row],[Intake Batch Combo]],Sheet2!A:B,2,FALSE))</f>
        <v>Expert MRI Buy 71</v>
      </c>
      <c r="P1034" s="116" t="e">
        <v>#N/A</v>
      </c>
      <c r="Q1034" s="116" t="e">
        <v>#N/A</v>
      </c>
    </row>
    <row r="1035" spans="1:17">
      <c r="A1035" s="4" t="s">
        <v>1314</v>
      </c>
      <c r="B1035" s="43">
        <v>71</v>
      </c>
      <c r="C1035" s="64" t="s">
        <v>895</v>
      </c>
      <c r="D1035" s="47">
        <v>44670</v>
      </c>
      <c r="E1035" s="59" t="s">
        <v>1</v>
      </c>
      <c r="F1035" s="104">
        <v>1695</v>
      </c>
      <c r="G1035" s="41">
        <v>406.54563467206344</v>
      </c>
      <c r="H1035" s="47">
        <v>45638</v>
      </c>
      <c r="I1035" s="118">
        <v>520.45813067175504</v>
      </c>
      <c r="J1035" s="43">
        <f>IF(M1035="",IF(AND(H1035&lt;&gt; "",D1035&lt;&gt;""),IF(H1035&gt;=D1035,H1035-D1035,0),""),"")</f>
        <v>968</v>
      </c>
      <c r="K1035" s="42">
        <f>IF(M1035="",IF(I1035&lt;&gt;"",I1035-G1035,""),"")</f>
        <v>113.9124959996916</v>
      </c>
      <c r="L1035" s="44">
        <f>IF(M1035="",IF(K1035&lt;&gt;"",IF(G1035=0,IF(I1035=0,0,9.99),K1035/G1035),""),"")</f>
        <v>0.28019608694501946</v>
      </c>
      <c r="M1035" s="45"/>
      <c r="N1035" s="46" t="str">
        <f>TRIM(CONCATENATE(Table1[[#This Row],[Intake]]," ",Table1[[#This Row],[Batch Number]]))</f>
        <v>S-1/EB 71</v>
      </c>
      <c r="O1035" s="45" t="str">
        <f>IF(VLOOKUP(Table1[[#This Row],[Intake Batch Combo]],Sheet2!A:B,2,FALSE)="","",VLOOKUP(Table1[[#This Row],[Intake Batch Combo]],Sheet2!A:B,2,FALSE))</f>
        <v>Expert MRI Buy 71</v>
      </c>
      <c r="P1035" s="116" t="e">
        <v>#N/A</v>
      </c>
      <c r="Q1035" s="116" t="e">
        <v>#N/A</v>
      </c>
    </row>
    <row r="1036" spans="1:17">
      <c r="A1036" s="4" t="s">
        <v>1314</v>
      </c>
      <c r="B1036" s="43">
        <v>71</v>
      </c>
      <c r="C1036" s="64" t="s">
        <v>895</v>
      </c>
      <c r="D1036" s="47">
        <v>44670</v>
      </c>
      <c r="E1036" s="59" t="s">
        <v>1</v>
      </c>
      <c r="F1036" s="104">
        <v>1695</v>
      </c>
      <c r="G1036" s="41">
        <v>406.54563467206344</v>
      </c>
      <c r="H1036" s="47">
        <v>45638</v>
      </c>
      <c r="I1036" s="118">
        <v>520.45813067175504</v>
      </c>
      <c r="J1036" s="43">
        <f>IF(M1036="",IF(AND(H1036&lt;&gt; "",D1036&lt;&gt;""),IF(H1036&gt;=D1036,H1036-D1036,0),""),"")</f>
        <v>968</v>
      </c>
      <c r="K1036" s="42">
        <f>IF(M1036="",IF(I1036&lt;&gt;"",I1036-G1036,""),"")</f>
        <v>113.9124959996916</v>
      </c>
      <c r="L1036" s="44">
        <f>IF(M1036="",IF(K1036&lt;&gt;"",IF(G1036=0,IF(I1036=0,0,9.99),K1036/G1036),""),"")</f>
        <v>0.28019608694501946</v>
      </c>
      <c r="M1036" s="45"/>
      <c r="N1036" s="46" t="str">
        <f>TRIM(CONCATENATE(Table1[[#This Row],[Intake]]," ",Table1[[#This Row],[Batch Number]]))</f>
        <v>S-1/EB 71</v>
      </c>
      <c r="O1036" s="45" t="str">
        <f>IF(VLOOKUP(Table1[[#This Row],[Intake Batch Combo]],Sheet2!A:B,2,FALSE)="","",VLOOKUP(Table1[[#This Row],[Intake Batch Combo]],Sheet2!A:B,2,FALSE))</f>
        <v>Expert MRI Buy 71</v>
      </c>
      <c r="P1036" s="116" t="e">
        <v>#N/A</v>
      </c>
      <c r="Q1036" s="116" t="e">
        <v>#N/A</v>
      </c>
    </row>
    <row r="1037" spans="1:17">
      <c r="A1037" s="4" t="s">
        <v>1314</v>
      </c>
      <c r="B1037" s="43">
        <v>71</v>
      </c>
      <c r="C1037" s="64" t="s">
        <v>896</v>
      </c>
      <c r="D1037" s="47">
        <v>44670</v>
      </c>
      <c r="E1037" s="59" t="s">
        <v>1</v>
      </c>
      <c r="F1037" s="104">
        <v>1695</v>
      </c>
      <c r="G1037" s="41">
        <v>406.54563467206344</v>
      </c>
      <c r="H1037" s="47">
        <v>45638</v>
      </c>
      <c r="I1037" s="118">
        <v>520.45813067175504</v>
      </c>
      <c r="J1037" s="43">
        <f>IF(M1037="",IF(AND(H1037&lt;&gt; "",D1037&lt;&gt;""),IF(H1037&gt;=D1037,H1037-D1037,0),""),"")</f>
        <v>968</v>
      </c>
      <c r="K1037" s="42">
        <f>IF(M1037="",IF(I1037&lt;&gt;"",I1037-G1037,""),"")</f>
        <v>113.9124959996916</v>
      </c>
      <c r="L1037" s="44">
        <f>IF(M1037="",IF(K1037&lt;&gt;"",IF(G1037=0,IF(I1037=0,0,9.99),K1037/G1037),""),"")</f>
        <v>0.28019608694501946</v>
      </c>
      <c r="M1037" s="45"/>
      <c r="N1037" s="46" t="str">
        <f>TRIM(CONCATENATE(Table1[[#This Row],[Intake]]," ",Table1[[#This Row],[Batch Number]]))</f>
        <v>S-1/EB 71</v>
      </c>
      <c r="O1037" s="45" t="str">
        <f>IF(VLOOKUP(Table1[[#This Row],[Intake Batch Combo]],Sheet2!A:B,2,FALSE)="","",VLOOKUP(Table1[[#This Row],[Intake Batch Combo]],Sheet2!A:B,2,FALSE))</f>
        <v>Expert MRI Buy 71</v>
      </c>
      <c r="P1037" s="116" t="e">
        <v>#N/A</v>
      </c>
      <c r="Q1037" s="116" t="e">
        <v>#N/A</v>
      </c>
    </row>
    <row r="1038" spans="1:17">
      <c r="A1038" s="4" t="s">
        <v>1314</v>
      </c>
      <c r="B1038" s="43">
        <v>71</v>
      </c>
      <c r="C1038" s="64" t="s">
        <v>898</v>
      </c>
      <c r="D1038" s="47">
        <v>44670</v>
      </c>
      <c r="E1038" s="59" t="s">
        <v>1</v>
      </c>
      <c r="F1038" s="104">
        <v>1695</v>
      </c>
      <c r="G1038" s="41">
        <v>406.54563467206344</v>
      </c>
      <c r="H1038" s="47">
        <v>45638</v>
      </c>
      <c r="I1038" s="120">
        <v>520.45813067175504</v>
      </c>
      <c r="J1038" s="43">
        <f>IF(M1038="",IF(AND(H1038&lt;&gt; "",D1038&lt;&gt;""),IF(H1038&gt;=D1038,H1038-D1038,0),""),"")</f>
        <v>968</v>
      </c>
      <c r="K1038" s="42">
        <f>IF(M1038="",IF(I1038&lt;&gt;"",I1038-G1038,""),"")</f>
        <v>113.9124959996916</v>
      </c>
      <c r="L1038" s="44">
        <f>IF(M1038="",IF(K1038&lt;&gt;"",IF(G1038=0,IF(I1038=0,0,9.99),K1038/G1038),""),"")</f>
        <v>0.28019608694501946</v>
      </c>
      <c r="M1038" s="45"/>
      <c r="N1038" s="46" t="str">
        <f>TRIM(CONCATENATE(Table1[[#This Row],[Intake]]," ",Table1[[#This Row],[Batch Number]]))</f>
        <v>S-1/EB 71</v>
      </c>
      <c r="O1038" s="45" t="str">
        <f>IF(VLOOKUP(Table1[[#This Row],[Intake Batch Combo]],Sheet2!A:B,2,FALSE)="","",VLOOKUP(Table1[[#This Row],[Intake Batch Combo]],Sheet2!A:B,2,FALSE))</f>
        <v>Expert MRI Buy 71</v>
      </c>
      <c r="P1038" s="116" t="e">
        <v>#N/A</v>
      </c>
      <c r="Q1038" s="116" t="e">
        <v>#N/A</v>
      </c>
    </row>
    <row r="1039" spans="1:17">
      <c r="A1039" s="4" t="s">
        <v>1314</v>
      </c>
      <c r="B1039" s="43">
        <v>71</v>
      </c>
      <c r="C1039" s="64" t="s">
        <v>910</v>
      </c>
      <c r="D1039" s="47">
        <v>44670</v>
      </c>
      <c r="E1039" s="59" t="s">
        <v>1</v>
      </c>
      <c r="F1039" s="104">
        <v>1695</v>
      </c>
      <c r="G1039" s="41">
        <v>406.54563467206344</v>
      </c>
      <c r="H1039" s="47">
        <v>45638</v>
      </c>
      <c r="I1039" s="118">
        <v>520.45813067175504</v>
      </c>
      <c r="J1039" s="43">
        <f>IF(M1039="",IF(AND(H1039&lt;&gt; "",D1039&lt;&gt;""),IF(H1039&gt;=D1039,H1039-D1039,0),""),"")</f>
        <v>968</v>
      </c>
      <c r="K1039" s="42">
        <f>IF(M1039="",IF(I1039&lt;&gt;"",I1039-G1039,""),"")</f>
        <v>113.9124959996916</v>
      </c>
      <c r="L1039" s="44">
        <f>IF(M1039="",IF(K1039&lt;&gt;"",IF(G1039=0,IF(I1039=0,0,9.99),K1039/G1039),""),"")</f>
        <v>0.28019608694501946</v>
      </c>
      <c r="M1039" s="45"/>
      <c r="N1039" s="46" t="str">
        <f>TRIM(CONCATENATE(Table1[[#This Row],[Intake]]," ",Table1[[#This Row],[Batch Number]]))</f>
        <v>S-1/EB 71</v>
      </c>
      <c r="O1039" s="45" t="str">
        <f>IF(VLOOKUP(Table1[[#This Row],[Intake Batch Combo]],Sheet2!A:B,2,FALSE)="","",VLOOKUP(Table1[[#This Row],[Intake Batch Combo]],Sheet2!A:B,2,FALSE))</f>
        <v>Expert MRI Buy 71</v>
      </c>
      <c r="P1039" s="116" t="e">
        <v>#N/A</v>
      </c>
      <c r="Q1039" s="116" t="e">
        <v>#N/A</v>
      </c>
    </row>
    <row r="1040" spans="1:17">
      <c r="A1040" s="4" t="s">
        <v>1314</v>
      </c>
      <c r="B1040" s="43">
        <v>71</v>
      </c>
      <c r="C1040" s="64" t="s">
        <v>910</v>
      </c>
      <c r="D1040" s="47">
        <v>44670</v>
      </c>
      <c r="E1040" s="59" t="s">
        <v>1</v>
      </c>
      <c r="F1040" s="104">
        <v>1695</v>
      </c>
      <c r="G1040" s="41">
        <v>406.54563467206344</v>
      </c>
      <c r="H1040" s="47">
        <v>45638</v>
      </c>
      <c r="I1040" s="118">
        <v>520.45813067175504</v>
      </c>
      <c r="J1040" s="43">
        <f>IF(M1040="",IF(AND(H1040&lt;&gt; "",D1040&lt;&gt;""),IF(H1040&gt;=D1040,H1040-D1040,0),""),"")</f>
        <v>968</v>
      </c>
      <c r="K1040" s="42">
        <f>IF(M1040="",IF(I1040&lt;&gt;"",I1040-G1040,""),"")</f>
        <v>113.9124959996916</v>
      </c>
      <c r="L1040" s="44">
        <f>IF(M1040="",IF(K1040&lt;&gt;"",IF(G1040=0,IF(I1040=0,0,9.99),K1040/G1040),""),"")</f>
        <v>0.28019608694501946</v>
      </c>
      <c r="M1040" s="45"/>
      <c r="N1040" s="46" t="str">
        <f>TRIM(CONCATENATE(Table1[[#This Row],[Intake]]," ",Table1[[#This Row],[Batch Number]]))</f>
        <v>S-1/EB 71</v>
      </c>
      <c r="O1040" s="45" t="str">
        <f>IF(VLOOKUP(Table1[[#This Row],[Intake Batch Combo]],Sheet2!A:B,2,FALSE)="","",VLOOKUP(Table1[[#This Row],[Intake Batch Combo]],Sheet2!A:B,2,FALSE))</f>
        <v>Expert MRI Buy 71</v>
      </c>
      <c r="P1040" s="116" t="e">
        <v>#N/A</v>
      </c>
      <c r="Q1040" s="116" t="e">
        <v>#N/A</v>
      </c>
    </row>
    <row r="1041" spans="1:17">
      <c r="A1041" s="4" t="s">
        <v>1314</v>
      </c>
      <c r="B1041" s="43">
        <v>71</v>
      </c>
      <c r="C1041" s="64" t="s">
        <v>911</v>
      </c>
      <c r="D1041" s="47">
        <v>44670</v>
      </c>
      <c r="E1041" s="59" t="s">
        <v>1</v>
      </c>
      <c r="F1041" s="104">
        <v>1695</v>
      </c>
      <c r="G1041" s="41">
        <v>406.54563467206344</v>
      </c>
      <c r="H1041" s="47">
        <v>45638</v>
      </c>
      <c r="I1041" s="120">
        <v>520.45813067175504</v>
      </c>
      <c r="J1041" s="43">
        <f>IF(M1041="",IF(AND(H1041&lt;&gt; "",D1041&lt;&gt;""),IF(H1041&gt;=D1041,H1041-D1041,0),""),"")</f>
        <v>968</v>
      </c>
      <c r="K1041" s="42">
        <f>IF(M1041="",IF(I1041&lt;&gt;"",I1041-G1041,""),"")</f>
        <v>113.9124959996916</v>
      </c>
      <c r="L1041" s="44">
        <f>IF(M1041="",IF(K1041&lt;&gt;"",IF(G1041=0,IF(I1041=0,0,9.99),K1041/G1041),""),"")</f>
        <v>0.28019608694501946</v>
      </c>
      <c r="M1041" s="45"/>
      <c r="N1041" s="46" t="str">
        <f>TRIM(CONCATENATE(Table1[[#This Row],[Intake]]," ",Table1[[#This Row],[Batch Number]]))</f>
        <v>S-1/EB 71</v>
      </c>
      <c r="O1041" s="45" t="str">
        <f>IF(VLOOKUP(Table1[[#This Row],[Intake Batch Combo]],Sheet2!A:B,2,FALSE)="","",VLOOKUP(Table1[[#This Row],[Intake Batch Combo]],Sheet2!A:B,2,FALSE))</f>
        <v>Expert MRI Buy 71</v>
      </c>
      <c r="P1041" s="116" t="e">
        <v>#N/A</v>
      </c>
      <c r="Q1041" s="116" t="e">
        <v>#N/A</v>
      </c>
    </row>
    <row r="1042" spans="1:17">
      <c r="A1042" s="4" t="s">
        <v>1314</v>
      </c>
      <c r="B1042" s="43">
        <v>71</v>
      </c>
      <c r="C1042" s="64" t="s">
        <v>913</v>
      </c>
      <c r="D1042" s="47">
        <v>44670</v>
      </c>
      <c r="E1042" s="59" t="s">
        <v>1</v>
      </c>
      <c r="F1042" s="104">
        <v>1695</v>
      </c>
      <c r="G1042" s="41">
        <v>406.54563467206344</v>
      </c>
      <c r="H1042" s="47">
        <v>45638</v>
      </c>
      <c r="I1042" s="118">
        <v>520.45813067175504</v>
      </c>
      <c r="J1042" s="43">
        <f>IF(M1042="",IF(AND(H1042&lt;&gt; "",D1042&lt;&gt;""),IF(H1042&gt;=D1042,H1042-D1042,0),""),"")</f>
        <v>968</v>
      </c>
      <c r="K1042" s="42">
        <f>IF(M1042="",IF(I1042&lt;&gt;"",I1042-G1042,""),"")</f>
        <v>113.9124959996916</v>
      </c>
      <c r="L1042" s="44">
        <f>IF(M1042="",IF(K1042&lt;&gt;"",IF(G1042=0,IF(I1042=0,0,9.99),K1042/G1042),""),"")</f>
        <v>0.28019608694501946</v>
      </c>
      <c r="M1042" s="45"/>
      <c r="N1042" s="46" t="str">
        <f>TRIM(CONCATENATE(Table1[[#This Row],[Intake]]," ",Table1[[#This Row],[Batch Number]]))</f>
        <v>S-1/EB 71</v>
      </c>
      <c r="O1042" s="45" t="str">
        <f>IF(VLOOKUP(Table1[[#This Row],[Intake Batch Combo]],Sheet2!A:B,2,FALSE)="","",VLOOKUP(Table1[[#This Row],[Intake Batch Combo]],Sheet2!A:B,2,FALSE))</f>
        <v>Expert MRI Buy 71</v>
      </c>
      <c r="P1042" s="116" t="e">
        <v>#N/A</v>
      </c>
      <c r="Q1042" s="116" t="e">
        <v>#N/A</v>
      </c>
    </row>
    <row r="1043" spans="1:17">
      <c r="A1043" s="4" t="s">
        <v>1314</v>
      </c>
      <c r="B1043" s="43">
        <v>71</v>
      </c>
      <c r="C1043" s="64" t="s">
        <v>913</v>
      </c>
      <c r="D1043" s="47">
        <v>44670</v>
      </c>
      <c r="E1043" s="59" t="s">
        <v>1</v>
      </c>
      <c r="F1043" s="104">
        <v>1695</v>
      </c>
      <c r="G1043" s="41">
        <v>406.54563467206344</v>
      </c>
      <c r="H1043" s="47">
        <v>45638</v>
      </c>
      <c r="I1043" s="118">
        <v>520.45813067175504</v>
      </c>
      <c r="J1043" s="43">
        <f>IF(M1043="",IF(AND(H1043&lt;&gt; "",D1043&lt;&gt;""),IF(H1043&gt;=D1043,H1043-D1043,0),""),"")</f>
        <v>968</v>
      </c>
      <c r="K1043" s="42">
        <f>IF(M1043="",IF(I1043&lt;&gt;"",I1043-G1043,""),"")</f>
        <v>113.9124959996916</v>
      </c>
      <c r="L1043" s="44">
        <f>IF(M1043="",IF(K1043&lt;&gt;"",IF(G1043=0,IF(I1043=0,0,9.99),K1043/G1043),""),"")</f>
        <v>0.28019608694501946</v>
      </c>
      <c r="M1043" s="45"/>
      <c r="N1043" s="46" t="str">
        <f>TRIM(CONCATENATE(Table1[[#This Row],[Intake]]," ",Table1[[#This Row],[Batch Number]]))</f>
        <v>S-1/EB 71</v>
      </c>
      <c r="O1043" s="45" t="str">
        <f>IF(VLOOKUP(Table1[[#This Row],[Intake Batch Combo]],Sheet2!A:B,2,FALSE)="","",VLOOKUP(Table1[[#This Row],[Intake Batch Combo]],Sheet2!A:B,2,FALSE))</f>
        <v>Expert MRI Buy 71</v>
      </c>
      <c r="P1043" s="116" t="e">
        <v>#N/A</v>
      </c>
      <c r="Q1043" s="116" t="e">
        <v>#N/A</v>
      </c>
    </row>
    <row r="1044" spans="1:17">
      <c r="A1044" s="4" t="s">
        <v>1314</v>
      </c>
      <c r="B1044" s="43">
        <v>71</v>
      </c>
      <c r="C1044" s="64" t="s">
        <v>923</v>
      </c>
      <c r="D1044" s="47">
        <v>44670</v>
      </c>
      <c r="E1044" s="59" t="s">
        <v>1</v>
      </c>
      <c r="F1044" s="104">
        <v>1695</v>
      </c>
      <c r="G1044" s="41">
        <v>406.54563467206344</v>
      </c>
      <c r="H1044" s="47">
        <v>45638</v>
      </c>
      <c r="I1044" s="120">
        <v>520.45813067175504</v>
      </c>
      <c r="J1044" s="43">
        <f>IF(M1044="",IF(AND(H1044&lt;&gt; "",D1044&lt;&gt;""),IF(H1044&gt;=D1044,H1044-D1044,0),""),"")</f>
        <v>968</v>
      </c>
      <c r="K1044" s="42">
        <f>IF(M1044="",IF(I1044&lt;&gt;"",I1044-G1044,""),"")</f>
        <v>113.9124959996916</v>
      </c>
      <c r="L1044" s="44">
        <f>IF(M1044="",IF(K1044&lt;&gt;"",IF(G1044=0,IF(I1044=0,0,9.99),K1044/G1044),""),"")</f>
        <v>0.28019608694501946</v>
      </c>
      <c r="M1044" s="45"/>
      <c r="N1044" s="46" t="str">
        <f>TRIM(CONCATENATE(Table1[[#This Row],[Intake]]," ",Table1[[#This Row],[Batch Number]]))</f>
        <v>S-1/EB 71</v>
      </c>
      <c r="O1044" s="45" t="str">
        <f>IF(VLOOKUP(Table1[[#This Row],[Intake Batch Combo]],Sheet2!A:B,2,FALSE)="","",VLOOKUP(Table1[[#This Row],[Intake Batch Combo]],Sheet2!A:B,2,FALSE))</f>
        <v>Expert MRI Buy 71</v>
      </c>
      <c r="P1044" s="116" t="e">
        <v>#N/A</v>
      </c>
      <c r="Q1044" s="116" t="e">
        <v>#N/A</v>
      </c>
    </row>
    <row r="1045" spans="1:17">
      <c r="A1045" s="4" t="s">
        <v>1314</v>
      </c>
      <c r="B1045" s="43">
        <v>71</v>
      </c>
      <c r="C1045" s="64" t="s">
        <v>923</v>
      </c>
      <c r="D1045" s="47">
        <v>44670</v>
      </c>
      <c r="E1045" s="59" t="s">
        <v>1</v>
      </c>
      <c r="F1045" s="104">
        <v>1695</v>
      </c>
      <c r="G1045" s="41">
        <v>406.54563467206344</v>
      </c>
      <c r="H1045" s="47">
        <v>45638</v>
      </c>
      <c r="I1045" s="120">
        <v>520.45813067175504</v>
      </c>
      <c r="J1045" s="43">
        <f>IF(M1045="",IF(AND(H1045&lt;&gt; "",D1045&lt;&gt;""),IF(H1045&gt;=D1045,H1045-D1045,0),""),"")</f>
        <v>968</v>
      </c>
      <c r="K1045" s="42">
        <f>IF(M1045="",IF(I1045&lt;&gt;"",I1045-G1045,""),"")</f>
        <v>113.9124959996916</v>
      </c>
      <c r="L1045" s="44">
        <f>IF(M1045="",IF(K1045&lt;&gt;"",IF(G1045=0,IF(I1045=0,0,9.99),K1045/G1045),""),"")</f>
        <v>0.28019608694501946</v>
      </c>
      <c r="M1045" s="45"/>
      <c r="N1045" s="46" t="str">
        <f>TRIM(CONCATENATE(Table1[[#This Row],[Intake]]," ",Table1[[#This Row],[Batch Number]]))</f>
        <v>S-1/EB 71</v>
      </c>
      <c r="O1045" s="45" t="str">
        <f>IF(VLOOKUP(Table1[[#This Row],[Intake Batch Combo]],Sheet2!A:B,2,FALSE)="","",VLOOKUP(Table1[[#This Row],[Intake Batch Combo]],Sheet2!A:B,2,FALSE))</f>
        <v>Expert MRI Buy 71</v>
      </c>
      <c r="P1045" s="116" t="e">
        <v>#N/A</v>
      </c>
      <c r="Q1045" s="116" t="e">
        <v>#N/A</v>
      </c>
    </row>
    <row r="1046" spans="1:17">
      <c r="A1046" s="4" t="s">
        <v>1314</v>
      </c>
      <c r="B1046" s="43">
        <v>71</v>
      </c>
      <c r="C1046" s="64" t="s">
        <v>924</v>
      </c>
      <c r="D1046" s="47">
        <v>44670</v>
      </c>
      <c r="E1046" s="59" t="s">
        <v>1</v>
      </c>
      <c r="F1046" s="104">
        <v>1695</v>
      </c>
      <c r="G1046" s="41">
        <v>406.54563467206344</v>
      </c>
      <c r="H1046" s="47">
        <v>45638</v>
      </c>
      <c r="I1046" s="118">
        <v>520.45813067175504</v>
      </c>
      <c r="J1046" s="43">
        <f>IF(M1046="",IF(AND(H1046&lt;&gt; "",D1046&lt;&gt;""),IF(H1046&gt;=D1046,H1046-D1046,0),""),"")</f>
        <v>968</v>
      </c>
      <c r="K1046" s="42">
        <f>IF(M1046="",IF(I1046&lt;&gt;"",I1046-G1046,""),"")</f>
        <v>113.9124959996916</v>
      </c>
      <c r="L1046" s="44">
        <f>IF(M1046="",IF(K1046&lt;&gt;"",IF(G1046=0,IF(I1046=0,0,9.99),K1046/G1046),""),"")</f>
        <v>0.28019608694501946</v>
      </c>
      <c r="M1046" s="45"/>
      <c r="N1046" s="46" t="str">
        <f>TRIM(CONCATENATE(Table1[[#This Row],[Intake]]," ",Table1[[#This Row],[Batch Number]]))</f>
        <v>S-1/EB 71</v>
      </c>
      <c r="O1046" s="45" t="str">
        <f>IF(VLOOKUP(Table1[[#This Row],[Intake Batch Combo]],Sheet2!A:B,2,FALSE)="","",VLOOKUP(Table1[[#This Row],[Intake Batch Combo]],Sheet2!A:B,2,FALSE))</f>
        <v>Expert MRI Buy 71</v>
      </c>
      <c r="P1046" s="116" t="e">
        <v>#N/A</v>
      </c>
      <c r="Q1046" s="116" t="e">
        <v>#N/A</v>
      </c>
    </row>
    <row r="1047" spans="1:17">
      <c r="A1047" s="4" t="s">
        <v>1314</v>
      </c>
      <c r="B1047" s="43">
        <v>71</v>
      </c>
      <c r="C1047" s="64" t="s">
        <v>924</v>
      </c>
      <c r="D1047" s="47">
        <v>44670</v>
      </c>
      <c r="E1047" s="59" t="s">
        <v>1</v>
      </c>
      <c r="F1047" s="104">
        <v>1695</v>
      </c>
      <c r="G1047" s="41">
        <v>406.54563467206344</v>
      </c>
      <c r="H1047" s="47">
        <v>45638</v>
      </c>
      <c r="I1047" s="120">
        <v>520.45813067175504</v>
      </c>
      <c r="J1047" s="43">
        <f>IF(M1047="",IF(AND(H1047&lt;&gt; "",D1047&lt;&gt;""),IF(H1047&gt;=D1047,H1047-D1047,0),""),"")</f>
        <v>968</v>
      </c>
      <c r="K1047" s="42">
        <f>IF(M1047="",IF(I1047&lt;&gt;"",I1047-G1047,""),"")</f>
        <v>113.9124959996916</v>
      </c>
      <c r="L1047" s="44">
        <f>IF(M1047="",IF(K1047&lt;&gt;"",IF(G1047=0,IF(I1047=0,0,9.99),K1047/G1047),""),"")</f>
        <v>0.28019608694501946</v>
      </c>
      <c r="M1047" s="45"/>
      <c r="N1047" s="46" t="str">
        <f>TRIM(CONCATENATE(Table1[[#This Row],[Intake]]," ",Table1[[#This Row],[Batch Number]]))</f>
        <v>S-1/EB 71</v>
      </c>
      <c r="O1047" s="45" t="str">
        <f>IF(VLOOKUP(Table1[[#This Row],[Intake Batch Combo]],Sheet2!A:B,2,FALSE)="","",VLOOKUP(Table1[[#This Row],[Intake Batch Combo]],Sheet2!A:B,2,FALSE))</f>
        <v>Expert MRI Buy 71</v>
      </c>
      <c r="P1047" s="116" t="e">
        <v>#N/A</v>
      </c>
      <c r="Q1047" s="116" t="e">
        <v>#N/A</v>
      </c>
    </row>
    <row r="1048" spans="1:17">
      <c r="A1048" s="4" t="s">
        <v>1314</v>
      </c>
      <c r="B1048" s="43">
        <v>71</v>
      </c>
      <c r="C1048" s="64" t="s">
        <v>929</v>
      </c>
      <c r="D1048" s="47">
        <v>44670</v>
      </c>
      <c r="E1048" s="59" t="s">
        <v>1</v>
      </c>
      <c r="F1048" s="104">
        <v>1695</v>
      </c>
      <c r="G1048" s="41">
        <v>406.54563467206344</v>
      </c>
      <c r="H1048" s="47">
        <v>45638</v>
      </c>
      <c r="I1048" s="120">
        <v>520.45813067175504</v>
      </c>
      <c r="J1048" s="43">
        <f>IF(M1048="",IF(AND(H1048&lt;&gt; "",D1048&lt;&gt;""),IF(H1048&gt;=D1048,H1048-D1048,0),""),"")</f>
        <v>968</v>
      </c>
      <c r="K1048" s="42">
        <f>IF(M1048="",IF(I1048&lt;&gt;"",I1048-G1048,""),"")</f>
        <v>113.9124959996916</v>
      </c>
      <c r="L1048" s="44">
        <f>IF(M1048="",IF(K1048&lt;&gt;"",IF(G1048=0,IF(I1048=0,0,9.99),K1048/G1048),""),"")</f>
        <v>0.28019608694501946</v>
      </c>
      <c r="M1048" s="45"/>
      <c r="N1048" s="46" t="str">
        <f>TRIM(CONCATENATE(Table1[[#This Row],[Intake]]," ",Table1[[#This Row],[Batch Number]]))</f>
        <v>S-1/EB 71</v>
      </c>
      <c r="O1048" s="45" t="str">
        <f>IF(VLOOKUP(Table1[[#This Row],[Intake Batch Combo]],Sheet2!A:B,2,FALSE)="","",VLOOKUP(Table1[[#This Row],[Intake Batch Combo]],Sheet2!A:B,2,FALSE))</f>
        <v>Expert MRI Buy 71</v>
      </c>
      <c r="P1048" s="116" t="e">
        <v>#N/A</v>
      </c>
      <c r="Q1048" s="116" t="e">
        <v>#N/A</v>
      </c>
    </row>
    <row r="1049" spans="1:17">
      <c r="A1049" s="4" t="s">
        <v>1314</v>
      </c>
      <c r="B1049" s="43">
        <v>71</v>
      </c>
      <c r="C1049" s="64" t="s">
        <v>941</v>
      </c>
      <c r="D1049" s="47">
        <v>44670</v>
      </c>
      <c r="E1049" s="59" t="s">
        <v>1</v>
      </c>
      <c r="F1049" s="104">
        <v>1695</v>
      </c>
      <c r="G1049" s="41">
        <v>406.54563467206344</v>
      </c>
      <c r="H1049" s="47">
        <v>45638</v>
      </c>
      <c r="I1049" s="118">
        <v>520.45813067175504</v>
      </c>
      <c r="J1049" s="43">
        <f>IF(M1049="",IF(AND(H1049&lt;&gt; "",D1049&lt;&gt;""),IF(H1049&gt;=D1049,H1049-D1049,0),""),"")</f>
        <v>968</v>
      </c>
      <c r="K1049" s="42">
        <f>IF(M1049="",IF(I1049&lt;&gt;"",I1049-G1049,""),"")</f>
        <v>113.9124959996916</v>
      </c>
      <c r="L1049" s="44">
        <f>IF(M1049="",IF(K1049&lt;&gt;"",IF(G1049=0,IF(I1049=0,0,9.99),K1049/G1049),""),"")</f>
        <v>0.28019608694501946</v>
      </c>
      <c r="M1049" s="45"/>
      <c r="N1049" s="46" t="str">
        <f>TRIM(CONCATENATE(Table1[[#This Row],[Intake]]," ",Table1[[#This Row],[Batch Number]]))</f>
        <v>S-1/EB 71</v>
      </c>
      <c r="O1049" s="45" t="str">
        <f>IF(VLOOKUP(Table1[[#This Row],[Intake Batch Combo]],Sheet2!A:B,2,FALSE)="","",VLOOKUP(Table1[[#This Row],[Intake Batch Combo]],Sheet2!A:B,2,FALSE))</f>
        <v>Expert MRI Buy 71</v>
      </c>
      <c r="P1049" s="116" t="e">
        <v>#N/A</v>
      </c>
      <c r="Q1049" s="116" t="e">
        <v>#N/A</v>
      </c>
    </row>
    <row r="1050" spans="1:17">
      <c r="A1050" s="4" t="s">
        <v>1314</v>
      </c>
      <c r="B1050" s="43">
        <v>71</v>
      </c>
      <c r="C1050" s="64" t="s">
        <v>943</v>
      </c>
      <c r="D1050" s="47">
        <v>44670</v>
      </c>
      <c r="E1050" s="59" t="s">
        <v>1</v>
      </c>
      <c r="F1050" s="104">
        <v>1695</v>
      </c>
      <c r="G1050" s="41">
        <v>406.54563467206344</v>
      </c>
      <c r="H1050" s="47">
        <v>45638</v>
      </c>
      <c r="I1050" s="118">
        <v>520.45813067175504</v>
      </c>
      <c r="J1050" s="43">
        <f>IF(M1050="",IF(AND(H1050&lt;&gt; "",D1050&lt;&gt;""),IF(H1050&gt;=D1050,H1050-D1050,0),""),"")</f>
        <v>968</v>
      </c>
      <c r="K1050" s="42">
        <f>IF(M1050="",IF(I1050&lt;&gt;"",I1050-G1050,""),"")</f>
        <v>113.9124959996916</v>
      </c>
      <c r="L1050" s="44">
        <f>IF(M1050="",IF(K1050&lt;&gt;"",IF(G1050=0,IF(I1050=0,0,9.99),K1050/G1050),""),"")</f>
        <v>0.28019608694501946</v>
      </c>
      <c r="M1050" s="45"/>
      <c r="N1050" s="46" t="str">
        <f>TRIM(CONCATENATE(Table1[[#This Row],[Intake]]," ",Table1[[#This Row],[Batch Number]]))</f>
        <v>S-1/EB 71</v>
      </c>
      <c r="O1050" s="45" t="str">
        <f>IF(VLOOKUP(Table1[[#This Row],[Intake Batch Combo]],Sheet2!A:B,2,FALSE)="","",VLOOKUP(Table1[[#This Row],[Intake Batch Combo]],Sheet2!A:B,2,FALSE))</f>
        <v>Expert MRI Buy 71</v>
      </c>
      <c r="P1050" s="116" t="e">
        <v>#N/A</v>
      </c>
      <c r="Q1050" s="116" t="e">
        <v>#N/A</v>
      </c>
    </row>
    <row r="1051" spans="1:17">
      <c r="A1051" s="4" t="s">
        <v>1314</v>
      </c>
      <c r="B1051" s="43">
        <v>71</v>
      </c>
      <c r="C1051" s="64" t="s">
        <v>944</v>
      </c>
      <c r="D1051" s="47">
        <v>44670</v>
      </c>
      <c r="E1051" s="59" t="s">
        <v>1</v>
      </c>
      <c r="F1051" s="104">
        <v>1695</v>
      </c>
      <c r="G1051" s="41">
        <v>406.54563467206344</v>
      </c>
      <c r="H1051" s="47">
        <v>45638</v>
      </c>
      <c r="I1051" s="120">
        <v>520.45813067175504</v>
      </c>
      <c r="J1051" s="43">
        <f>IF(M1051="",IF(AND(H1051&lt;&gt; "",D1051&lt;&gt;""),IF(H1051&gt;=D1051,H1051-D1051,0),""),"")</f>
        <v>968</v>
      </c>
      <c r="K1051" s="42">
        <f>IF(M1051="",IF(I1051&lt;&gt;"",I1051-G1051,""),"")</f>
        <v>113.9124959996916</v>
      </c>
      <c r="L1051" s="44">
        <f>IF(M1051="",IF(K1051&lt;&gt;"",IF(G1051=0,IF(I1051=0,0,9.99),K1051/G1051),""),"")</f>
        <v>0.28019608694501946</v>
      </c>
      <c r="M1051" s="45"/>
      <c r="N1051" s="46" t="str">
        <f>TRIM(CONCATENATE(Table1[[#This Row],[Intake]]," ",Table1[[#This Row],[Batch Number]]))</f>
        <v>S-1/EB 71</v>
      </c>
      <c r="O1051" s="45" t="str">
        <f>IF(VLOOKUP(Table1[[#This Row],[Intake Batch Combo]],Sheet2!A:B,2,FALSE)="","",VLOOKUP(Table1[[#This Row],[Intake Batch Combo]],Sheet2!A:B,2,FALSE))</f>
        <v>Expert MRI Buy 71</v>
      </c>
      <c r="P1051" s="116" t="e">
        <v>#N/A</v>
      </c>
      <c r="Q1051" s="116" t="e">
        <v>#N/A</v>
      </c>
    </row>
    <row r="1052" spans="1:17">
      <c r="A1052" s="4" t="s">
        <v>1314</v>
      </c>
      <c r="B1052" s="43">
        <v>71</v>
      </c>
      <c r="C1052" s="64" t="s">
        <v>949</v>
      </c>
      <c r="D1052" s="47">
        <v>44670</v>
      </c>
      <c r="E1052" s="59" t="s">
        <v>1</v>
      </c>
      <c r="F1052" s="104">
        <v>1695</v>
      </c>
      <c r="G1052" s="41">
        <v>406.54563467206344</v>
      </c>
      <c r="H1052" s="47">
        <v>45638</v>
      </c>
      <c r="I1052" s="118">
        <v>520.45813067175504</v>
      </c>
      <c r="J1052" s="43">
        <f>IF(M1052="",IF(AND(H1052&lt;&gt; "",D1052&lt;&gt;""),IF(H1052&gt;=D1052,H1052-D1052,0),""),"")</f>
        <v>968</v>
      </c>
      <c r="K1052" s="42">
        <f>IF(M1052="",IF(I1052&lt;&gt;"",I1052-G1052,""),"")</f>
        <v>113.9124959996916</v>
      </c>
      <c r="L1052" s="44">
        <f>IF(M1052="",IF(K1052&lt;&gt;"",IF(G1052=0,IF(I1052=0,0,9.99),K1052/G1052),""),"")</f>
        <v>0.28019608694501946</v>
      </c>
      <c r="M1052" s="45"/>
      <c r="N1052" s="46" t="str">
        <f>TRIM(CONCATENATE(Table1[[#This Row],[Intake]]," ",Table1[[#This Row],[Batch Number]]))</f>
        <v>S-1/EB 71</v>
      </c>
      <c r="O1052" s="45" t="str">
        <f>IF(VLOOKUP(Table1[[#This Row],[Intake Batch Combo]],Sheet2!A:B,2,FALSE)="","",VLOOKUP(Table1[[#This Row],[Intake Batch Combo]],Sheet2!A:B,2,FALSE))</f>
        <v>Expert MRI Buy 71</v>
      </c>
      <c r="P1052" s="116" t="e">
        <v>#N/A</v>
      </c>
      <c r="Q1052" s="116" t="e">
        <v>#N/A</v>
      </c>
    </row>
    <row r="1053" spans="1:17">
      <c r="A1053" s="4" t="s">
        <v>1314</v>
      </c>
      <c r="B1053" s="43">
        <v>71</v>
      </c>
      <c r="C1053" s="64" t="s">
        <v>955</v>
      </c>
      <c r="D1053" s="47">
        <v>44670</v>
      </c>
      <c r="E1053" s="59" t="s">
        <v>1</v>
      </c>
      <c r="F1053" s="104">
        <v>1695</v>
      </c>
      <c r="G1053" s="41">
        <v>406.54563467206344</v>
      </c>
      <c r="H1053" s="47">
        <v>45638</v>
      </c>
      <c r="I1053" s="118">
        <v>520.45813067175504</v>
      </c>
      <c r="J1053" s="43">
        <f>IF(M1053="",IF(AND(H1053&lt;&gt; "",D1053&lt;&gt;""),IF(H1053&gt;=D1053,H1053-D1053,0),""),"")</f>
        <v>968</v>
      </c>
      <c r="K1053" s="42">
        <f>IF(M1053="",IF(I1053&lt;&gt;"",I1053-G1053,""),"")</f>
        <v>113.9124959996916</v>
      </c>
      <c r="L1053" s="44">
        <f>IF(M1053="",IF(K1053&lt;&gt;"",IF(G1053=0,IF(I1053=0,0,9.99),K1053/G1053),""),"")</f>
        <v>0.28019608694501946</v>
      </c>
      <c r="M1053" s="45"/>
      <c r="N1053" s="46" t="str">
        <f>TRIM(CONCATENATE(Table1[[#This Row],[Intake]]," ",Table1[[#This Row],[Batch Number]]))</f>
        <v>S-1/EB 71</v>
      </c>
      <c r="O1053" s="45" t="str">
        <f>IF(VLOOKUP(Table1[[#This Row],[Intake Batch Combo]],Sheet2!A:B,2,FALSE)="","",VLOOKUP(Table1[[#This Row],[Intake Batch Combo]],Sheet2!A:B,2,FALSE))</f>
        <v>Expert MRI Buy 71</v>
      </c>
      <c r="P1053" s="116" t="e">
        <v>#N/A</v>
      </c>
      <c r="Q1053" s="116" t="e">
        <v>#N/A</v>
      </c>
    </row>
    <row r="1054" spans="1:17">
      <c r="A1054" s="4" t="s">
        <v>1314</v>
      </c>
      <c r="B1054" s="43">
        <v>71</v>
      </c>
      <c r="C1054" s="64" t="s">
        <v>956</v>
      </c>
      <c r="D1054" s="47">
        <v>44670</v>
      </c>
      <c r="E1054" s="59" t="s">
        <v>1</v>
      </c>
      <c r="F1054" s="104">
        <v>1695</v>
      </c>
      <c r="G1054" s="41">
        <v>406.54563467206344</v>
      </c>
      <c r="H1054" s="47">
        <v>45638</v>
      </c>
      <c r="I1054" s="118">
        <v>520.45813067175504</v>
      </c>
      <c r="J1054" s="43">
        <f>IF(M1054="",IF(AND(H1054&lt;&gt; "",D1054&lt;&gt;""),IF(H1054&gt;=D1054,H1054-D1054,0),""),"")</f>
        <v>968</v>
      </c>
      <c r="K1054" s="42">
        <f>IF(M1054="",IF(I1054&lt;&gt;"",I1054-G1054,""),"")</f>
        <v>113.9124959996916</v>
      </c>
      <c r="L1054" s="44">
        <f>IF(M1054="",IF(K1054&lt;&gt;"",IF(G1054=0,IF(I1054=0,0,9.99),K1054/G1054),""),"")</f>
        <v>0.28019608694501946</v>
      </c>
      <c r="M1054" s="45"/>
      <c r="N1054" s="46" t="str">
        <f>TRIM(CONCATENATE(Table1[[#This Row],[Intake]]," ",Table1[[#This Row],[Batch Number]]))</f>
        <v>S-1/EB 71</v>
      </c>
      <c r="O1054" s="45" t="str">
        <f>IF(VLOOKUP(Table1[[#This Row],[Intake Batch Combo]],Sheet2!A:B,2,FALSE)="","",VLOOKUP(Table1[[#This Row],[Intake Batch Combo]],Sheet2!A:B,2,FALSE))</f>
        <v>Expert MRI Buy 71</v>
      </c>
      <c r="P1054" s="116" t="e">
        <v>#N/A</v>
      </c>
      <c r="Q1054" s="116" t="e">
        <v>#N/A</v>
      </c>
    </row>
    <row r="1055" spans="1:17">
      <c r="A1055" s="4" t="s">
        <v>1314</v>
      </c>
      <c r="B1055" s="43">
        <v>71</v>
      </c>
      <c r="C1055" s="64" t="s">
        <v>956</v>
      </c>
      <c r="D1055" s="47">
        <v>44670</v>
      </c>
      <c r="E1055" s="59" t="s">
        <v>1</v>
      </c>
      <c r="F1055" s="104">
        <v>1695</v>
      </c>
      <c r="G1055" s="41">
        <v>406.54563467206344</v>
      </c>
      <c r="H1055" s="47">
        <v>45638</v>
      </c>
      <c r="I1055" s="118">
        <v>520.45813067175504</v>
      </c>
      <c r="J1055" s="43">
        <f>IF(M1055="",IF(AND(H1055&lt;&gt; "",D1055&lt;&gt;""),IF(H1055&gt;=D1055,H1055-D1055,0),""),"")</f>
        <v>968</v>
      </c>
      <c r="K1055" s="42">
        <f>IF(M1055="",IF(I1055&lt;&gt;"",I1055-G1055,""),"")</f>
        <v>113.9124959996916</v>
      </c>
      <c r="L1055" s="44">
        <f>IF(M1055="",IF(K1055&lt;&gt;"",IF(G1055=0,IF(I1055=0,0,9.99),K1055/G1055),""),"")</f>
        <v>0.28019608694501946</v>
      </c>
      <c r="M1055" s="45"/>
      <c r="N1055" s="46" t="str">
        <f>TRIM(CONCATENATE(Table1[[#This Row],[Intake]]," ",Table1[[#This Row],[Batch Number]]))</f>
        <v>S-1/EB 71</v>
      </c>
      <c r="O1055" s="45" t="str">
        <f>IF(VLOOKUP(Table1[[#This Row],[Intake Batch Combo]],Sheet2!A:B,2,FALSE)="","",VLOOKUP(Table1[[#This Row],[Intake Batch Combo]],Sheet2!A:B,2,FALSE))</f>
        <v>Expert MRI Buy 71</v>
      </c>
      <c r="P1055" s="116" t="e">
        <v>#N/A</v>
      </c>
      <c r="Q1055" s="116" t="e">
        <v>#N/A</v>
      </c>
    </row>
    <row r="1056" spans="1:17">
      <c r="A1056" s="4" t="s">
        <v>1314</v>
      </c>
      <c r="B1056" s="43">
        <v>71</v>
      </c>
      <c r="C1056" s="64" t="s">
        <v>957</v>
      </c>
      <c r="D1056" s="47">
        <v>44670</v>
      </c>
      <c r="E1056" s="59" t="s">
        <v>1</v>
      </c>
      <c r="F1056" s="104">
        <v>1695</v>
      </c>
      <c r="G1056" s="41">
        <v>406.54563467206344</v>
      </c>
      <c r="H1056" s="47">
        <v>45638</v>
      </c>
      <c r="I1056" s="118">
        <v>520.45813067175504</v>
      </c>
      <c r="J1056" s="43">
        <f>IF(M1056="",IF(AND(H1056&lt;&gt; "",D1056&lt;&gt;""),IF(H1056&gt;=D1056,H1056-D1056,0),""),"")</f>
        <v>968</v>
      </c>
      <c r="K1056" s="42">
        <f>IF(M1056="",IF(I1056&lt;&gt;"",I1056-G1056,""),"")</f>
        <v>113.9124959996916</v>
      </c>
      <c r="L1056" s="44">
        <f>IF(M1056="",IF(K1056&lt;&gt;"",IF(G1056=0,IF(I1056=0,0,9.99),K1056/G1056),""),"")</f>
        <v>0.28019608694501946</v>
      </c>
      <c r="M1056" s="45"/>
      <c r="N1056" s="46" t="str">
        <f>TRIM(CONCATENATE(Table1[[#This Row],[Intake]]," ",Table1[[#This Row],[Batch Number]]))</f>
        <v>S-1/EB 71</v>
      </c>
      <c r="O1056" s="45" t="str">
        <f>IF(VLOOKUP(Table1[[#This Row],[Intake Batch Combo]],Sheet2!A:B,2,FALSE)="","",VLOOKUP(Table1[[#This Row],[Intake Batch Combo]],Sheet2!A:B,2,FALSE))</f>
        <v>Expert MRI Buy 71</v>
      </c>
      <c r="P1056" s="116" t="e">
        <v>#N/A</v>
      </c>
      <c r="Q1056" s="116" t="e">
        <v>#N/A</v>
      </c>
    </row>
    <row r="1057" spans="1:17">
      <c r="A1057" s="4" t="s">
        <v>1314</v>
      </c>
      <c r="B1057" s="43">
        <v>71</v>
      </c>
      <c r="C1057" s="64" t="s">
        <v>961</v>
      </c>
      <c r="D1057" s="47">
        <v>44670</v>
      </c>
      <c r="E1057" s="59" t="s">
        <v>1</v>
      </c>
      <c r="F1057" s="104">
        <v>1695</v>
      </c>
      <c r="G1057" s="41">
        <v>406.54563467206344</v>
      </c>
      <c r="H1057" s="47">
        <v>45638</v>
      </c>
      <c r="I1057" s="120">
        <v>520.45813067175504</v>
      </c>
      <c r="J1057" s="43">
        <f>IF(M1057="",IF(AND(H1057&lt;&gt; "",D1057&lt;&gt;""),IF(H1057&gt;=D1057,H1057-D1057,0),""),"")</f>
        <v>968</v>
      </c>
      <c r="K1057" s="42">
        <f>IF(M1057="",IF(I1057&lt;&gt;"",I1057-G1057,""),"")</f>
        <v>113.9124959996916</v>
      </c>
      <c r="L1057" s="44">
        <f>IF(M1057="",IF(K1057&lt;&gt;"",IF(G1057=0,IF(I1057=0,0,9.99),K1057/G1057),""),"")</f>
        <v>0.28019608694501946</v>
      </c>
      <c r="M1057" s="45"/>
      <c r="N1057" s="46" t="str">
        <f>TRIM(CONCATENATE(Table1[[#This Row],[Intake]]," ",Table1[[#This Row],[Batch Number]]))</f>
        <v>S-1/EB 71</v>
      </c>
      <c r="O1057" s="45" t="str">
        <f>IF(VLOOKUP(Table1[[#This Row],[Intake Batch Combo]],Sheet2!A:B,2,FALSE)="","",VLOOKUP(Table1[[#This Row],[Intake Batch Combo]],Sheet2!A:B,2,FALSE))</f>
        <v>Expert MRI Buy 71</v>
      </c>
      <c r="P1057" s="116" t="e">
        <v>#N/A</v>
      </c>
      <c r="Q1057" s="116" t="e">
        <v>#N/A</v>
      </c>
    </row>
    <row r="1058" spans="1:17">
      <c r="A1058" s="4" t="s">
        <v>1314</v>
      </c>
      <c r="B1058" s="43">
        <v>71</v>
      </c>
      <c r="C1058" s="64" t="s">
        <v>963</v>
      </c>
      <c r="D1058" s="47">
        <v>44670</v>
      </c>
      <c r="E1058" s="59" t="s">
        <v>1</v>
      </c>
      <c r="F1058" s="104">
        <v>1695</v>
      </c>
      <c r="G1058" s="41">
        <v>406.54563467206344</v>
      </c>
      <c r="H1058" s="47">
        <v>45638</v>
      </c>
      <c r="I1058" s="118">
        <v>520.45813067175504</v>
      </c>
      <c r="J1058" s="43">
        <f>IF(M1058="",IF(AND(H1058&lt;&gt; "",D1058&lt;&gt;""),IF(H1058&gt;=D1058,H1058-D1058,0),""),"")</f>
        <v>968</v>
      </c>
      <c r="K1058" s="42">
        <f>IF(M1058="",IF(I1058&lt;&gt;"",I1058-G1058,""),"")</f>
        <v>113.9124959996916</v>
      </c>
      <c r="L1058" s="44">
        <f>IF(M1058="",IF(K1058&lt;&gt;"",IF(G1058=0,IF(I1058=0,0,9.99),K1058/G1058),""),"")</f>
        <v>0.28019608694501946</v>
      </c>
      <c r="M1058" s="45"/>
      <c r="N1058" s="46" t="str">
        <f>TRIM(CONCATENATE(Table1[[#This Row],[Intake]]," ",Table1[[#This Row],[Batch Number]]))</f>
        <v>S-1/EB 71</v>
      </c>
      <c r="O1058" s="45" t="str">
        <f>IF(VLOOKUP(Table1[[#This Row],[Intake Batch Combo]],Sheet2!A:B,2,FALSE)="","",VLOOKUP(Table1[[#This Row],[Intake Batch Combo]],Sheet2!A:B,2,FALSE))</f>
        <v>Expert MRI Buy 71</v>
      </c>
      <c r="P1058" s="116" t="e">
        <v>#N/A</v>
      </c>
      <c r="Q1058" s="116" t="e">
        <v>#N/A</v>
      </c>
    </row>
    <row r="1059" spans="1:17">
      <c r="A1059" s="4" t="s">
        <v>1314</v>
      </c>
      <c r="B1059" s="43">
        <v>71</v>
      </c>
      <c r="C1059" s="64" t="s">
        <v>964</v>
      </c>
      <c r="D1059" s="47">
        <v>44670</v>
      </c>
      <c r="E1059" s="59" t="s">
        <v>1</v>
      </c>
      <c r="F1059" s="104">
        <v>1695</v>
      </c>
      <c r="G1059" s="41">
        <v>406.54563467206344</v>
      </c>
      <c r="H1059" s="47">
        <v>45638</v>
      </c>
      <c r="I1059" s="120">
        <v>520.45813067175504</v>
      </c>
      <c r="J1059" s="43">
        <f>IF(M1059="",IF(AND(H1059&lt;&gt; "",D1059&lt;&gt;""),IF(H1059&gt;=D1059,H1059-D1059,0),""),"")</f>
        <v>968</v>
      </c>
      <c r="K1059" s="42">
        <f>IF(M1059="",IF(I1059&lt;&gt;"",I1059-G1059,""),"")</f>
        <v>113.9124959996916</v>
      </c>
      <c r="L1059" s="44">
        <f>IF(M1059="",IF(K1059&lt;&gt;"",IF(G1059=0,IF(I1059=0,0,9.99),K1059/G1059),""),"")</f>
        <v>0.28019608694501946</v>
      </c>
      <c r="M1059" s="45"/>
      <c r="N1059" s="46" t="str">
        <f>TRIM(CONCATENATE(Table1[[#This Row],[Intake]]," ",Table1[[#This Row],[Batch Number]]))</f>
        <v>S-1/EB 71</v>
      </c>
      <c r="O1059" s="45" t="str">
        <f>IF(VLOOKUP(Table1[[#This Row],[Intake Batch Combo]],Sheet2!A:B,2,FALSE)="","",VLOOKUP(Table1[[#This Row],[Intake Batch Combo]],Sheet2!A:B,2,FALSE))</f>
        <v>Expert MRI Buy 71</v>
      </c>
      <c r="P1059" s="116" t="e">
        <v>#N/A</v>
      </c>
      <c r="Q1059" s="116" t="e">
        <v>#N/A</v>
      </c>
    </row>
    <row r="1060" spans="1:17">
      <c r="A1060" s="4" t="s">
        <v>1314</v>
      </c>
      <c r="B1060" s="43">
        <v>71</v>
      </c>
      <c r="C1060" s="64" t="s">
        <v>966</v>
      </c>
      <c r="D1060" s="47">
        <v>44670</v>
      </c>
      <c r="E1060" s="59" t="s">
        <v>1</v>
      </c>
      <c r="F1060" s="104">
        <v>1695</v>
      </c>
      <c r="G1060" s="41">
        <v>406.54563467206344</v>
      </c>
      <c r="H1060" s="47">
        <v>45638</v>
      </c>
      <c r="I1060" s="118">
        <v>520.45813067175504</v>
      </c>
      <c r="J1060" s="43">
        <f>IF(M1060="",IF(AND(H1060&lt;&gt; "",D1060&lt;&gt;""),IF(H1060&gt;=D1060,H1060-D1060,0),""),"")</f>
        <v>968</v>
      </c>
      <c r="K1060" s="42">
        <f>IF(M1060="",IF(I1060&lt;&gt;"",I1060-G1060,""),"")</f>
        <v>113.9124959996916</v>
      </c>
      <c r="L1060" s="44">
        <f>IF(M1060="",IF(K1060&lt;&gt;"",IF(G1060=0,IF(I1060=0,0,9.99),K1060/G1060),""),"")</f>
        <v>0.28019608694501946</v>
      </c>
      <c r="M1060" s="45"/>
      <c r="N1060" s="46" t="str">
        <f>TRIM(CONCATENATE(Table1[[#This Row],[Intake]]," ",Table1[[#This Row],[Batch Number]]))</f>
        <v>S-1/EB 71</v>
      </c>
      <c r="O1060" s="45" t="str">
        <f>IF(VLOOKUP(Table1[[#This Row],[Intake Batch Combo]],Sheet2!A:B,2,FALSE)="","",VLOOKUP(Table1[[#This Row],[Intake Batch Combo]],Sheet2!A:B,2,FALSE))</f>
        <v>Expert MRI Buy 71</v>
      </c>
      <c r="P1060" s="116" t="e">
        <v>#N/A</v>
      </c>
      <c r="Q1060" s="116" t="e">
        <v>#N/A</v>
      </c>
    </row>
    <row r="1061" spans="1:17">
      <c r="A1061" s="4" t="s">
        <v>1314</v>
      </c>
      <c r="B1061" s="43">
        <v>71</v>
      </c>
      <c r="C1061" s="64" t="s">
        <v>966</v>
      </c>
      <c r="D1061" s="47">
        <v>44670</v>
      </c>
      <c r="E1061" s="59" t="s">
        <v>1</v>
      </c>
      <c r="F1061" s="104">
        <v>1695</v>
      </c>
      <c r="G1061" s="41">
        <v>406.54563467206344</v>
      </c>
      <c r="H1061" s="47">
        <v>45638</v>
      </c>
      <c r="I1061" s="120">
        <v>520.45813067175504</v>
      </c>
      <c r="J1061" s="43">
        <f>IF(M1061="",IF(AND(H1061&lt;&gt; "",D1061&lt;&gt;""),IF(H1061&gt;=D1061,H1061-D1061,0),""),"")</f>
        <v>968</v>
      </c>
      <c r="K1061" s="42">
        <f>IF(M1061="",IF(I1061&lt;&gt;"",I1061-G1061,""),"")</f>
        <v>113.9124959996916</v>
      </c>
      <c r="L1061" s="44">
        <f>IF(M1061="",IF(K1061&lt;&gt;"",IF(G1061=0,IF(I1061=0,0,9.99),K1061/G1061),""),"")</f>
        <v>0.28019608694501946</v>
      </c>
      <c r="M1061" s="45"/>
      <c r="N1061" s="46" t="str">
        <f>TRIM(CONCATENATE(Table1[[#This Row],[Intake]]," ",Table1[[#This Row],[Batch Number]]))</f>
        <v>S-1/EB 71</v>
      </c>
      <c r="O1061" s="45" t="str">
        <f>IF(VLOOKUP(Table1[[#This Row],[Intake Batch Combo]],Sheet2!A:B,2,FALSE)="","",VLOOKUP(Table1[[#This Row],[Intake Batch Combo]],Sheet2!A:B,2,FALSE))</f>
        <v>Expert MRI Buy 71</v>
      </c>
      <c r="P1061" s="116" t="e">
        <v>#N/A</v>
      </c>
      <c r="Q1061" s="116" t="e">
        <v>#N/A</v>
      </c>
    </row>
    <row r="1062" spans="1:17">
      <c r="A1062" s="4" t="s">
        <v>1314</v>
      </c>
      <c r="B1062" s="43">
        <v>71</v>
      </c>
      <c r="C1062" s="64" t="s">
        <v>967</v>
      </c>
      <c r="D1062" s="47">
        <v>44670</v>
      </c>
      <c r="E1062" s="59" t="s">
        <v>1</v>
      </c>
      <c r="F1062" s="104">
        <v>1695</v>
      </c>
      <c r="G1062" s="41">
        <v>406.54563467206344</v>
      </c>
      <c r="H1062" s="47">
        <v>45638</v>
      </c>
      <c r="I1062" s="118">
        <v>520.45813067175504</v>
      </c>
      <c r="J1062" s="43">
        <f>IF(M1062="",IF(AND(H1062&lt;&gt; "",D1062&lt;&gt;""),IF(H1062&gt;=D1062,H1062-D1062,0),""),"")</f>
        <v>968</v>
      </c>
      <c r="K1062" s="42">
        <f>IF(M1062="",IF(I1062&lt;&gt;"",I1062-G1062,""),"")</f>
        <v>113.9124959996916</v>
      </c>
      <c r="L1062" s="44">
        <f>IF(M1062="",IF(K1062&lt;&gt;"",IF(G1062=0,IF(I1062=0,0,9.99),K1062/G1062),""),"")</f>
        <v>0.28019608694501946</v>
      </c>
      <c r="M1062" s="45"/>
      <c r="N1062" s="46" t="str">
        <f>TRIM(CONCATENATE(Table1[[#This Row],[Intake]]," ",Table1[[#This Row],[Batch Number]]))</f>
        <v>S-1/EB 71</v>
      </c>
      <c r="O1062" s="45" t="str">
        <f>IF(VLOOKUP(Table1[[#This Row],[Intake Batch Combo]],Sheet2!A:B,2,FALSE)="","",VLOOKUP(Table1[[#This Row],[Intake Batch Combo]],Sheet2!A:B,2,FALSE))</f>
        <v>Expert MRI Buy 71</v>
      </c>
      <c r="P1062" s="116" t="e">
        <v>#N/A</v>
      </c>
      <c r="Q1062" s="116" t="e">
        <v>#N/A</v>
      </c>
    </row>
    <row r="1063" spans="1:17">
      <c r="A1063" s="4" t="s">
        <v>1314</v>
      </c>
      <c r="B1063" s="43">
        <v>71</v>
      </c>
      <c r="C1063" s="64" t="s">
        <v>969</v>
      </c>
      <c r="D1063" s="47">
        <v>44670</v>
      </c>
      <c r="E1063" s="59" t="s">
        <v>1</v>
      </c>
      <c r="F1063" s="104">
        <v>1695</v>
      </c>
      <c r="G1063" s="41">
        <v>406.54563467206344</v>
      </c>
      <c r="H1063" s="47">
        <v>45638</v>
      </c>
      <c r="I1063" s="120">
        <v>520.45813067175504</v>
      </c>
      <c r="J1063" s="43">
        <f>IF(M1063="",IF(AND(H1063&lt;&gt; "",D1063&lt;&gt;""),IF(H1063&gt;=D1063,H1063-D1063,0),""),"")</f>
        <v>968</v>
      </c>
      <c r="K1063" s="42">
        <f>IF(M1063="",IF(I1063&lt;&gt;"",I1063-G1063,""),"")</f>
        <v>113.9124959996916</v>
      </c>
      <c r="L1063" s="44">
        <f>IF(M1063="",IF(K1063&lt;&gt;"",IF(G1063=0,IF(I1063=0,0,9.99),K1063/G1063),""),"")</f>
        <v>0.28019608694501946</v>
      </c>
      <c r="M1063" s="45"/>
      <c r="N1063" s="46" t="str">
        <f>TRIM(CONCATENATE(Table1[[#This Row],[Intake]]," ",Table1[[#This Row],[Batch Number]]))</f>
        <v>S-1/EB 71</v>
      </c>
      <c r="O1063" s="45" t="str">
        <f>IF(VLOOKUP(Table1[[#This Row],[Intake Batch Combo]],Sheet2!A:B,2,FALSE)="","",VLOOKUP(Table1[[#This Row],[Intake Batch Combo]],Sheet2!A:B,2,FALSE))</f>
        <v>Expert MRI Buy 71</v>
      </c>
      <c r="P1063" s="116" t="e">
        <v>#N/A</v>
      </c>
      <c r="Q1063" s="116" t="e">
        <v>#N/A</v>
      </c>
    </row>
    <row r="1064" spans="1:17">
      <c r="A1064" s="4" t="s">
        <v>1314</v>
      </c>
      <c r="B1064" s="43">
        <v>71</v>
      </c>
      <c r="C1064" s="64" t="s">
        <v>969</v>
      </c>
      <c r="D1064" s="47">
        <v>44670</v>
      </c>
      <c r="E1064" s="59" t="s">
        <v>1</v>
      </c>
      <c r="F1064" s="104">
        <v>1695</v>
      </c>
      <c r="G1064" s="41">
        <v>406.54563467206344</v>
      </c>
      <c r="H1064" s="47">
        <v>45638</v>
      </c>
      <c r="I1064" s="118">
        <v>520.45813067175504</v>
      </c>
      <c r="J1064" s="43">
        <f>IF(M1064="",IF(AND(H1064&lt;&gt; "",D1064&lt;&gt;""),IF(H1064&gt;=D1064,H1064-D1064,0),""),"")</f>
        <v>968</v>
      </c>
      <c r="K1064" s="42">
        <f>IF(M1064="",IF(I1064&lt;&gt;"",I1064-G1064,""),"")</f>
        <v>113.9124959996916</v>
      </c>
      <c r="L1064" s="44">
        <f>IF(M1064="",IF(K1064&lt;&gt;"",IF(G1064=0,IF(I1064=0,0,9.99),K1064/G1064),""),"")</f>
        <v>0.28019608694501946</v>
      </c>
      <c r="M1064" s="45"/>
      <c r="N1064" s="46" t="str">
        <f>TRIM(CONCATENATE(Table1[[#This Row],[Intake]]," ",Table1[[#This Row],[Batch Number]]))</f>
        <v>S-1/EB 71</v>
      </c>
      <c r="O1064" s="45" t="str">
        <f>IF(VLOOKUP(Table1[[#This Row],[Intake Batch Combo]],Sheet2!A:B,2,FALSE)="","",VLOOKUP(Table1[[#This Row],[Intake Batch Combo]],Sheet2!A:B,2,FALSE))</f>
        <v>Expert MRI Buy 71</v>
      </c>
      <c r="P1064" s="116" t="e">
        <v>#N/A</v>
      </c>
      <c r="Q1064" s="116" t="e">
        <v>#N/A</v>
      </c>
    </row>
    <row r="1065" spans="1:17">
      <c r="A1065" s="4" t="s">
        <v>1314</v>
      </c>
      <c r="B1065" s="43">
        <v>71</v>
      </c>
      <c r="C1065" s="64" t="s">
        <v>969</v>
      </c>
      <c r="D1065" s="47">
        <v>44670</v>
      </c>
      <c r="E1065" s="59" t="s">
        <v>1</v>
      </c>
      <c r="F1065" s="104">
        <v>1695</v>
      </c>
      <c r="G1065" s="41">
        <v>406.54563467206344</v>
      </c>
      <c r="H1065" s="47">
        <v>45638</v>
      </c>
      <c r="I1065" s="118">
        <v>520.45813067175504</v>
      </c>
      <c r="J1065" s="43">
        <f>IF(M1065="",IF(AND(H1065&lt;&gt; "",D1065&lt;&gt;""),IF(H1065&gt;=D1065,H1065-D1065,0),""),"")</f>
        <v>968</v>
      </c>
      <c r="K1065" s="42">
        <f>IF(M1065="",IF(I1065&lt;&gt;"",I1065-G1065,""),"")</f>
        <v>113.9124959996916</v>
      </c>
      <c r="L1065" s="44">
        <f>IF(M1065="",IF(K1065&lt;&gt;"",IF(G1065=0,IF(I1065=0,0,9.99),K1065/G1065),""),"")</f>
        <v>0.28019608694501946</v>
      </c>
      <c r="M1065" s="45"/>
      <c r="N1065" s="46" t="str">
        <f>TRIM(CONCATENATE(Table1[[#This Row],[Intake]]," ",Table1[[#This Row],[Batch Number]]))</f>
        <v>S-1/EB 71</v>
      </c>
      <c r="O1065" s="45" t="str">
        <f>IF(VLOOKUP(Table1[[#This Row],[Intake Batch Combo]],Sheet2!A:B,2,FALSE)="","",VLOOKUP(Table1[[#This Row],[Intake Batch Combo]],Sheet2!A:B,2,FALSE))</f>
        <v>Expert MRI Buy 71</v>
      </c>
      <c r="P1065" s="116" t="e">
        <v>#N/A</v>
      </c>
      <c r="Q1065" s="116" t="e">
        <v>#N/A</v>
      </c>
    </row>
    <row r="1066" spans="1:17">
      <c r="A1066" s="4" t="s">
        <v>1314</v>
      </c>
      <c r="B1066" s="43">
        <v>71</v>
      </c>
      <c r="C1066" s="64" t="s">
        <v>974</v>
      </c>
      <c r="D1066" s="47">
        <v>44670</v>
      </c>
      <c r="E1066" s="59" t="s">
        <v>1</v>
      </c>
      <c r="F1066" s="104">
        <v>1695</v>
      </c>
      <c r="G1066" s="41">
        <v>406.54563467206344</v>
      </c>
      <c r="H1066" s="47">
        <v>45638</v>
      </c>
      <c r="I1066" s="120">
        <v>520.45813067175504</v>
      </c>
      <c r="J1066" s="43">
        <f>IF(M1066="",IF(AND(H1066&lt;&gt; "",D1066&lt;&gt;""),IF(H1066&gt;=D1066,H1066-D1066,0),""),"")</f>
        <v>968</v>
      </c>
      <c r="K1066" s="42">
        <f>IF(M1066="",IF(I1066&lt;&gt;"",I1066-G1066,""),"")</f>
        <v>113.9124959996916</v>
      </c>
      <c r="L1066" s="44">
        <f>IF(M1066="",IF(K1066&lt;&gt;"",IF(G1066=0,IF(I1066=0,0,9.99),K1066/G1066),""),"")</f>
        <v>0.28019608694501946</v>
      </c>
      <c r="M1066" s="45"/>
      <c r="N1066" s="46" t="str">
        <f>TRIM(CONCATENATE(Table1[[#This Row],[Intake]]," ",Table1[[#This Row],[Batch Number]]))</f>
        <v>S-1/EB 71</v>
      </c>
      <c r="O1066" s="45" t="str">
        <f>IF(VLOOKUP(Table1[[#This Row],[Intake Batch Combo]],Sheet2!A:B,2,FALSE)="","",VLOOKUP(Table1[[#This Row],[Intake Batch Combo]],Sheet2!A:B,2,FALSE))</f>
        <v>Expert MRI Buy 71</v>
      </c>
      <c r="P1066" s="116" t="e">
        <v>#N/A</v>
      </c>
      <c r="Q1066" s="116" t="e">
        <v>#N/A</v>
      </c>
    </row>
    <row r="1067" spans="1:17">
      <c r="A1067" s="4" t="s">
        <v>1314</v>
      </c>
      <c r="B1067" s="43">
        <v>71</v>
      </c>
      <c r="C1067" s="64" t="s">
        <v>974</v>
      </c>
      <c r="D1067" s="47">
        <v>44670</v>
      </c>
      <c r="E1067" s="59" t="s">
        <v>1</v>
      </c>
      <c r="F1067" s="104">
        <v>1695</v>
      </c>
      <c r="G1067" s="41">
        <v>406.54563467206344</v>
      </c>
      <c r="H1067" s="47">
        <v>45638</v>
      </c>
      <c r="I1067" s="120">
        <v>520.45813067175504</v>
      </c>
      <c r="J1067" s="43">
        <f>IF(M1067="",IF(AND(H1067&lt;&gt; "",D1067&lt;&gt;""),IF(H1067&gt;=D1067,H1067-D1067,0),""),"")</f>
        <v>968</v>
      </c>
      <c r="K1067" s="42">
        <f>IF(M1067="",IF(I1067&lt;&gt;"",I1067-G1067,""),"")</f>
        <v>113.9124959996916</v>
      </c>
      <c r="L1067" s="44">
        <f>IF(M1067="",IF(K1067&lt;&gt;"",IF(G1067=0,IF(I1067=0,0,9.99),K1067/G1067),""),"")</f>
        <v>0.28019608694501946</v>
      </c>
      <c r="M1067" s="45"/>
      <c r="N1067" s="46" t="str">
        <f>TRIM(CONCATENATE(Table1[[#This Row],[Intake]]," ",Table1[[#This Row],[Batch Number]]))</f>
        <v>S-1/EB 71</v>
      </c>
      <c r="O1067" s="45" t="str">
        <f>IF(VLOOKUP(Table1[[#This Row],[Intake Batch Combo]],Sheet2!A:B,2,FALSE)="","",VLOOKUP(Table1[[#This Row],[Intake Batch Combo]],Sheet2!A:B,2,FALSE))</f>
        <v>Expert MRI Buy 71</v>
      </c>
      <c r="P1067" s="116" t="e">
        <v>#N/A</v>
      </c>
      <c r="Q1067" s="116" t="e">
        <v>#N/A</v>
      </c>
    </row>
    <row r="1068" spans="1:17">
      <c r="A1068" s="4" t="s">
        <v>1314</v>
      </c>
      <c r="B1068" s="43">
        <v>71</v>
      </c>
      <c r="C1068" s="64" t="s">
        <v>977</v>
      </c>
      <c r="D1068" s="47">
        <v>44670</v>
      </c>
      <c r="E1068" s="59" t="s">
        <v>1</v>
      </c>
      <c r="F1068" s="104">
        <v>1695</v>
      </c>
      <c r="G1068" s="41">
        <v>406.54563467206344</v>
      </c>
      <c r="H1068" s="47">
        <v>45638</v>
      </c>
      <c r="I1068" s="120">
        <v>520.45813067175504</v>
      </c>
      <c r="J1068" s="43">
        <f>IF(M1068="",IF(AND(H1068&lt;&gt; "",D1068&lt;&gt;""),IF(H1068&gt;=D1068,H1068-D1068,0),""),"")</f>
        <v>968</v>
      </c>
      <c r="K1068" s="42">
        <f>IF(M1068="",IF(I1068&lt;&gt;"",I1068-G1068,""),"")</f>
        <v>113.9124959996916</v>
      </c>
      <c r="L1068" s="44">
        <f>IF(M1068="",IF(K1068&lt;&gt;"",IF(G1068=0,IF(I1068=0,0,9.99),K1068/G1068),""),"")</f>
        <v>0.28019608694501946</v>
      </c>
      <c r="M1068" s="45"/>
      <c r="N1068" s="46" t="str">
        <f>TRIM(CONCATENATE(Table1[[#This Row],[Intake]]," ",Table1[[#This Row],[Batch Number]]))</f>
        <v>S-1/EB 71</v>
      </c>
      <c r="O1068" s="45" t="str">
        <f>IF(VLOOKUP(Table1[[#This Row],[Intake Batch Combo]],Sheet2!A:B,2,FALSE)="","",VLOOKUP(Table1[[#This Row],[Intake Batch Combo]],Sheet2!A:B,2,FALSE))</f>
        <v>Expert MRI Buy 71</v>
      </c>
      <c r="P1068" s="116" t="e">
        <v>#N/A</v>
      </c>
      <c r="Q1068" s="116" t="e">
        <v>#N/A</v>
      </c>
    </row>
    <row r="1069" spans="1:17">
      <c r="A1069" s="4" t="s">
        <v>1314</v>
      </c>
      <c r="B1069" s="43">
        <v>71</v>
      </c>
      <c r="C1069" s="64" t="s">
        <v>977</v>
      </c>
      <c r="D1069" s="47">
        <v>44670</v>
      </c>
      <c r="E1069" s="59" t="s">
        <v>1</v>
      </c>
      <c r="F1069" s="104">
        <v>1695</v>
      </c>
      <c r="G1069" s="41">
        <v>406.54563467206344</v>
      </c>
      <c r="H1069" s="47">
        <v>45638</v>
      </c>
      <c r="I1069" s="120">
        <v>520.45813067175504</v>
      </c>
      <c r="J1069" s="43">
        <f>IF(M1069="",IF(AND(H1069&lt;&gt; "",D1069&lt;&gt;""),IF(H1069&gt;=D1069,H1069-D1069,0),""),"")</f>
        <v>968</v>
      </c>
      <c r="K1069" s="42">
        <f>IF(M1069="",IF(I1069&lt;&gt;"",I1069-G1069,""),"")</f>
        <v>113.9124959996916</v>
      </c>
      <c r="L1069" s="44">
        <f>IF(M1069="",IF(K1069&lt;&gt;"",IF(G1069=0,IF(I1069=0,0,9.99),K1069/G1069),""),"")</f>
        <v>0.28019608694501946</v>
      </c>
      <c r="M1069" s="45"/>
      <c r="N1069" s="46" t="str">
        <f>TRIM(CONCATENATE(Table1[[#This Row],[Intake]]," ",Table1[[#This Row],[Batch Number]]))</f>
        <v>S-1/EB 71</v>
      </c>
      <c r="O1069" s="45" t="str">
        <f>IF(VLOOKUP(Table1[[#This Row],[Intake Batch Combo]],Sheet2!A:B,2,FALSE)="","",VLOOKUP(Table1[[#This Row],[Intake Batch Combo]],Sheet2!A:B,2,FALSE))</f>
        <v>Expert MRI Buy 71</v>
      </c>
      <c r="P1069" s="116" t="e">
        <v>#N/A</v>
      </c>
      <c r="Q1069" s="116" t="e">
        <v>#N/A</v>
      </c>
    </row>
    <row r="1070" spans="1:17">
      <c r="A1070" s="4" t="s">
        <v>1314</v>
      </c>
      <c r="B1070" s="43">
        <v>71</v>
      </c>
      <c r="C1070" s="64" t="s">
        <v>984</v>
      </c>
      <c r="D1070" s="47">
        <v>44670</v>
      </c>
      <c r="E1070" s="59" t="s">
        <v>1</v>
      </c>
      <c r="F1070" s="104">
        <v>1695</v>
      </c>
      <c r="G1070" s="41">
        <v>406.54563467206344</v>
      </c>
      <c r="H1070" s="47">
        <v>45638</v>
      </c>
      <c r="I1070" s="118">
        <v>520.45813067175504</v>
      </c>
      <c r="J1070" s="43">
        <f>IF(M1070="",IF(AND(H1070&lt;&gt; "",D1070&lt;&gt;""),IF(H1070&gt;=D1070,H1070-D1070,0),""),"")</f>
        <v>968</v>
      </c>
      <c r="K1070" s="42">
        <f>IF(M1070="",IF(I1070&lt;&gt;"",I1070-G1070,""),"")</f>
        <v>113.9124959996916</v>
      </c>
      <c r="L1070" s="44">
        <f>IF(M1070="",IF(K1070&lt;&gt;"",IF(G1070=0,IF(I1070=0,0,9.99),K1070/G1070),""),"")</f>
        <v>0.28019608694501946</v>
      </c>
      <c r="M1070" s="45"/>
      <c r="N1070" s="46" t="str">
        <f>TRIM(CONCATENATE(Table1[[#This Row],[Intake]]," ",Table1[[#This Row],[Batch Number]]))</f>
        <v>S-1/EB 71</v>
      </c>
      <c r="O1070" s="45" t="str">
        <f>IF(VLOOKUP(Table1[[#This Row],[Intake Batch Combo]],Sheet2!A:B,2,FALSE)="","",VLOOKUP(Table1[[#This Row],[Intake Batch Combo]],Sheet2!A:B,2,FALSE))</f>
        <v>Expert MRI Buy 71</v>
      </c>
      <c r="P1070" s="116" t="e">
        <v>#N/A</v>
      </c>
      <c r="Q1070" s="116" t="e">
        <v>#N/A</v>
      </c>
    </row>
    <row r="1071" spans="1:17">
      <c r="A1071" s="4" t="s">
        <v>1314</v>
      </c>
      <c r="B1071" s="43">
        <v>71</v>
      </c>
      <c r="C1071" s="64" t="s">
        <v>986</v>
      </c>
      <c r="D1071" s="47">
        <v>44670</v>
      </c>
      <c r="E1071" s="59" t="s">
        <v>1</v>
      </c>
      <c r="F1071" s="104">
        <v>1695</v>
      </c>
      <c r="G1071" s="41">
        <v>406.54563467206344</v>
      </c>
      <c r="H1071" s="47">
        <v>45638</v>
      </c>
      <c r="I1071" s="120">
        <v>520.45813067175504</v>
      </c>
      <c r="J1071" s="43">
        <f>IF(M1071="",IF(AND(H1071&lt;&gt; "",D1071&lt;&gt;""),IF(H1071&gt;=D1071,H1071-D1071,0),""),"")</f>
        <v>968</v>
      </c>
      <c r="K1071" s="42">
        <f>IF(M1071="",IF(I1071&lt;&gt;"",I1071-G1071,""),"")</f>
        <v>113.9124959996916</v>
      </c>
      <c r="L1071" s="44">
        <f>IF(M1071="",IF(K1071&lt;&gt;"",IF(G1071=0,IF(I1071=0,0,9.99),K1071/G1071),""),"")</f>
        <v>0.28019608694501946</v>
      </c>
      <c r="M1071" s="45"/>
      <c r="N1071" s="46" t="str">
        <f>TRIM(CONCATENATE(Table1[[#This Row],[Intake]]," ",Table1[[#This Row],[Batch Number]]))</f>
        <v>S-1/EB 71</v>
      </c>
      <c r="O1071" s="45" t="str">
        <f>IF(VLOOKUP(Table1[[#This Row],[Intake Batch Combo]],Sheet2!A:B,2,FALSE)="","",VLOOKUP(Table1[[#This Row],[Intake Batch Combo]],Sheet2!A:B,2,FALSE))</f>
        <v>Expert MRI Buy 71</v>
      </c>
      <c r="P1071" s="116" t="e">
        <v>#N/A</v>
      </c>
      <c r="Q1071" s="116" t="e">
        <v>#N/A</v>
      </c>
    </row>
    <row r="1072" spans="1:17">
      <c r="A1072" s="4" t="s">
        <v>1314</v>
      </c>
      <c r="B1072" s="43">
        <v>71</v>
      </c>
      <c r="C1072" s="64" t="s">
        <v>987</v>
      </c>
      <c r="D1072" s="47">
        <v>44670</v>
      </c>
      <c r="E1072" s="59" t="s">
        <v>1</v>
      </c>
      <c r="F1072" s="104">
        <v>1695</v>
      </c>
      <c r="G1072" s="41">
        <v>406.54563467206344</v>
      </c>
      <c r="H1072" s="47">
        <v>45638</v>
      </c>
      <c r="I1072" s="120">
        <v>520.45813067175504</v>
      </c>
      <c r="J1072" s="43">
        <f>IF(M1072="",IF(AND(H1072&lt;&gt; "",D1072&lt;&gt;""),IF(H1072&gt;=D1072,H1072-D1072,0),""),"")</f>
        <v>968</v>
      </c>
      <c r="K1072" s="42">
        <f>IF(M1072="",IF(I1072&lt;&gt;"",I1072-G1072,""),"")</f>
        <v>113.9124959996916</v>
      </c>
      <c r="L1072" s="44">
        <f>IF(M1072="",IF(K1072&lt;&gt;"",IF(G1072=0,IF(I1072=0,0,9.99),K1072/G1072),""),"")</f>
        <v>0.28019608694501946</v>
      </c>
      <c r="M1072" s="45"/>
      <c r="N1072" s="46" t="str">
        <f>TRIM(CONCATENATE(Table1[[#This Row],[Intake]]," ",Table1[[#This Row],[Batch Number]]))</f>
        <v>S-1/EB 71</v>
      </c>
      <c r="O1072" s="45" t="str">
        <f>IF(VLOOKUP(Table1[[#This Row],[Intake Batch Combo]],Sheet2!A:B,2,FALSE)="","",VLOOKUP(Table1[[#This Row],[Intake Batch Combo]],Sheet2!A:B,2,FALSE))</f>
        <v>Expert MRI Buy 71</v>
      </c>
      <c r="P1072" s="116" t="e">
        <v>#N/A</v>
      </c>
      <c r="Q1072" s="116" t="e">
        <v>#N/A</v>
      </c>
    </row>
    <row r="1073" spans="1:17">
      <c r="A1073" s="4" t="s">
        <v>1314</v>
      </c>
      <c r="B1073" s="43">
        <v>71</v>
      </c>
      <c r="C1073" s="64" t="s">
        <v>990</v>
      </c>
      <c r="D1073" s="47">
        <v>44670</v>
      </c>
      <c r="E1073" s="59" t="s">
        <v>1</v>
      </c>
      <c r="F1073" s="104">
        <v>1695</v>
      </c>
      <c r="G1073" s="41">
        <v>406.54563467206344</v>
      </c>
      <c r="H1073" s="47">
        <v>45638</v>
      </c>
      <c r="I1073" s="120">
        <v>520.45813067175504</v>
      </c>
      <c r="J1073" s="43">
        <f>IF(M1073="",IF(AND(H1073&lt;&gt; "",D1073&lt;&gt;""),IF(H1073&gt;=D1073,H1073-D1073,0),""),"")</f>
        <v>968</v>
      </c>
      <c r="K1073" s="42">
        <f>IF(M1073="",IF(I1073&lt;&gt;"",I1073-G1073,""),"")</f>
        <v>113.9124959996916</v>
      </c>
      <c r="L1073" s="44">
        <f>IF(M1073="",IF(K1073&lt;&gt;"",IF(G1073=0,IF(I1073=0,0,9.99),K1073/G1073),""),"")</f>
        <v>0.28019608694501946</v>
      </c>
      <c r="M1073" s="45"/>
      <c r="N1073" s="46" t="str">
        <f>TRIM(CONCATENATE(Table1[[#This Row],[Intake]]," ",Table1[[#This Row],[Batch Number]]))</f>
        <v>S-1/EB 71</v>
      </c>
      <c r="O1073" s="45" t="str">
        <f>IF(VLOOKUP(Table1[[#This Row],[Intake Batch Combo]],Sheet2!A:B,2,FALSE)="","",VLOOKUP(Table1[[#This Row],[Intake Batch Combo]],Sheet2!A:B,2,FALSE))</f>
        <v>Expert MRI Buy 71</v>
      </c>
      <c r="P1073" s="116" t="e">
        <v>#N/A</v>
      </c>
      <c r="Q1073" s="116" t="e">
        <v>#N/A</v>
      </c>
    </row>
    <row r="1074" spans="1:17">
      <c r="A1074" s="4" t="s">
        <v>1314</v>
      </c>
      <c r="B1074" s="43">
        <v>71</v>
      </c>
      <c r="C1074" s="64" t="s">
        <v>994</v>
      </c>
      <c r="D1074" s="47">
        <v>44670</v>
      </c>
      <c r="E1074" s="59" t="s">
        <v>1</v>
      </c>
      <c r="F1074" s="104">
        <v>1695</v>
      </c>
      <c r="G1074" s="41">
        <v>406.54563467206344</v>
      </c>
      <c r="H1074" s="47">
        <v>45638</v>
      </c>
      <c r="I1074" s="120">
        <v>520.45813067175504</v>
      </c>
      <c r="J1074" s="43">
        <f>IF(M1074="",IF(AND(H1074&lt;&gt; "",D1074&lt;&gt;""),IF(H1074&gt;=D1074,H1074-D1074,0),""),"")</f>
        <v>968</v>
      </c>
      <c r="K1074" s="42">
        <f>IF(M1074="",IF(I1074&lt;&gt;"",I1074-G1074,""),"")</f>
        <v>113.9124959996916</v>
      </c>
      <c r="L1074" s="44">
        <f>IF(M1074="",IF(K1074&lt;&gt;"",IF(G1074=0,IF(I1074=0,0,9.99),K1074/G1074),""),"")</f>
        <v>0.28019608694501946</v>
      </c>
      <c r="M1074" s="45"/>
      <c r="N1074" s="46" t="str">
        <f>TRIM(CONCATENATE(Table1[[#This Row],[Intake]]," ",Table1[[#This Row],[Batch Number]]))</f>
        <v>S-1/EB 71</v>
      </c>
      <c r="O1074" s="45" t="str">
        <f>IF(VLOOKUP(Table1[[#This Row],[Intake Batch Combo]],Sheet2!A:B,2,FALSE)="","",VLOOKUP(Table1[[#This Row],[Intake Batch Combo]],Sheet2!A:B,2,FALSE))</f>
        <v>Expert MRI Buy 71</v>
      </c>
      <c r="P1074" s="116" t="e">
        <v>#N/A</v>
      </c>
      <c r="Q1074" s="116" t="e">
        <v>#N/A</v>
      </c>
    </row>
    <row r="1075" spans="1:17">
      <c r="A1075" s="4" t="s">
        <v>1314</v>
      </c>
      <c r="B1075" s="43">
        <v>71</v>
      </c>
      <c r="C1075" s="64" t="s">
        <v>994</v>
      </c>
      <c r="D1075" s="47">
        <v>44670</v>
      </c>
      <c r="E1075" s="59" t="s">
        <v>1</v>
      </c>
      <c r="F1075" s="104">
        <v>1695</v>
      </c>
      <c r="G1075" s="41">
        <v>406.54563467206344</v>
      </c>
      <c r="H1075" s="47">
        <v>45638</v>
      </c>
      <c r="I1075" s="118">
        <v>520.45813067175504</v>
      </c>
      <c r="J1075" s="43">
        <f>IF(M1075="",IF(AND(H1075&lt;&gt; "",D1075&lt;&gt;""),IF(H1075&gt;=D1075,H1075-D1075,0),""),"")</f>
        <v>968</v>
      </c>
      <c r="K1075" s="42">
        <f>IF(M1075="",IF(I1075&lt;&gt;"",I1075-G1075,""),"")</f>
        <v>113.9124959996916</v>
      </c>
      <c r="L1075" s="44">
        <f>IF(M1075="",IF(K1075&lt;&gt;"",IF(G1075=0,IF(I1075=0,0,9.99),K1075/G1075),""),"")</f>
        <v>0.28019608694501946</v>
      </c>
      <c r="M1075" s="45"/>
      <c r="N1075" s="46" t="str">
        <f>TRIM(CONCATENATE(Table1[[#This Row],[Intake]]," ",Table1[[#This Row],[Batch Number]]))</f>
        <v>S-1/EB 71</v>
      </c>
      <c r="O1075" s="45" t="str">
        <f>IF(VLOOKUP(Table1[[#This Row],[Intake Batch Combo]],Sheet2!A:B,2,FALSE)="","",VLOOKUP(Table1[[#This Row],[Intake Batch Combo]],Sheet2!A:B,2,FALSE))</f>
        <v>Expert MRI Buy 71</v>
      </c>
      <c r="P1075" s="116" t="e">
        <v>#N/A</v>
      </c>
      <c r="Q1075" s="116" t="e">
        <v>#N/A</v>
      </c>
    </row>
    <row r="1076" spans="1:17">
      <c r="A1076" s="4" t="s">
        <v>1314</v>
      </c>
      <c r="B1076" s="43">
        <v>71</v>
      </c>
      <c r="C1076" s="64" t="s">
        <v>994</v>
      </c>
      <c r="D1076" s="47">
        <v>44670</v>
      </c>
      <c r="E1076" s="59" t="s">
        <v>1</v>
      </c>
      <c r="F1076" s="104">
        <v>1695</v>
      </c>
      <c r="G1076" s="41">
        <v>406.54563467206344</v>
      </c>
      <c r="H1076" s="47">
        <v>45638</v>
      </c>
      <c r="I1076" s="120">
        <v>520.45813067175504</v>
      </c>
      <c r="J1076" s="43">
        <f>IF(M1076="",IF(AND(H1076&lt;&gt; "",D1076&lt;&gt;""),IF(H1076&gt;=D1076,H1076-D1076,0),""),"")</f>
        <v>968</v>
      </c>
      <c r="K1076" s="42">
        <f>IF(M1076="",IF(I1076&lt;&gt;"",I1076-G1076,""),"")</f>
        <v>113.9124959996916</v>
      </c>
      <c r="L1076" s="44">
        <f>IF(M1076="",IF(K1076&lt;&gt;"",IF(G1076=0,IF(I1076=0,0,9.99),K1076/G1076),""),"")</f>
        <v>0.28019608694501946</v>
      </c>
      <c r="M1076" s="45"/>
      <c r="N1076" s="46" t="str">
        <f>TRIM(CONCATENATE(Table1[[#This Row],[Intake]]," ",Table1[[#This Row],[Batch Number]]))</f>
        <v>S-1/EB 71</v>
      </c>
      <c r="O1076" s="45" t="str">
        <f>IF(VLOOKUP(Table1[[#This Row],[Intake Batch Combo]],Sheet2!A:B,2,FALSE)="","",VLOOKUP(Table1[[#This Row],[Intake Batch Combo]],Sheet2!A:B,2,FALSE))</f>
        <v>Expert MRI Buy 71</v>
      </c>
      <c r="P1076" s="116" t="e">
        <v>#N/A</v>
      </c>
      <c r="Q1076" s="116" t="e">
        <v>#N/A</v>
      </c>
    </row>
    <row r="1077" spans="1:17">
      <c r="A1077" s="4" t="s">
        <v>1314</v>
      </c>
      <c r="B1077" s="43">
        <v>71</v>
      </c>
      <c r="C1077" s="64" t="s">
        <v>995</v>
      </c>
      <c r="D1077" s="47">
        <v>44670</v>
      </c>
      <c r="E1077" s="59" t="s">
        <v>1</v>
      </c>
      <c r="F1077" s="104">
        <v>1695</v>
      </c>
      <c r="G1077" s="41">
        <v>406.54563467206344</v>
      </c>
      <c r="H1077" s="47">
        <v>45638</v>
      </c>
      <c r="I1077" s="118">
        <v>520.45813067175504</v>
      </c>
      <c r="J1077" s="43">
        <f>IF(M1077="",IF(AND(H1077&lt;&gt; "",D1077&lt;&gt;""),IF(H1077&gt;=D1077,H1077-D1077,0),""),"")</f>
        <v>968</v>
      </c>
      <c r="K1077" s="42">
        <f>IF(M1077="",IF(I1077&lt;&gt;"",I1077-G1077,""),"")</f>
        <v>113.9124959996916</v>
      </c>
      <c r="L1077" s="44">
        <f>IF(M1077="",IF(K1077&lt;&gt;"",IF(G1077=0,IF(I1077=0,0,9.99),K1077/G1077),""),"")</f>
        <v>0.28019608694501946</v>
      </c>
      <c r="M1077" s="45"/>
      <c r="N1077" s="46" t="str">
        <f>TRIM(CONCATENATE(Table1[[#This Row],[Intake]]," ",Table1[[#This Row],[Batch Number]]))</f>
        <v>S-1/EB 71</v>
      </c>
      <c r="O1077" s="45" t="str">
        <f>IF(VLOOKUP(Table1[[#This Row],[Intake Batch Combo]],Sheet2!A:B,2,FALSE)="","",VLOOKUP(Table1[[#This Row],[Intake Batch Combo]],Sheet2!A:B,2,FALSE))</f>
        <v>Expert MRI Buy 71</v>
      </c>
      <c r="P1077" s="116" t="e">
        <v>#N/A</v>
      </c>
      <c r="Q1077" s="116" t="e">
        <v>#N/A</v>
      </c>
    </row>
    <row r="1078" spans="1:17">
      <c r="A1078" s="4" t="s">
        <v>1314</v>
      </c>
      <c r="B1078" s="43">
        <v>71</v>
      </c>
      <c r="C1078" s="64" t="s">
        <v>996</v>
      </c>
      <c r="D1078" s="47">
        <v>44670</v>
      </c>
      <c r="E1078" s="59" t="s">
        <v>1</v>
      </c>
      <c r="F1078" s="104">
        <v>1695</v>
      </c>
      <c r="G1078" s="41">
        <v>406.54563467206344</v>
      </c>
      <c r="H1078" s="47">
        <v>45638</v>
      </c>
      <c r="I1078" s="120">
        <v>520.45813067175504</v>
      </c>
      <c r="J1078" s="43">
        <f>IF(M1078="",IF(AND(H1078&lt;&gt; "",D1078&lt;&gt;""),IF(H1078&gt;=D1078,H1078-D1078,0),""),"")</f>
        <v>968</v>
      </c>
      <c r="K1078" s="42">
        <f>IF(M1078="",IF(I1078&lt;&gt;"",I1078-G1078,""),"")</f>
        <v>113.9124959996916</v>
      </c>
      <c r="L1078" s="44">
        <f>IF(M1078="",IF(K1078&lt;&gt;"",IF(G1078=0,IF(I1078=0,0,9.99),K1078/G1078),""),"")</f>
        <v>0.28019608694501946</v>
      </c>
      <c r="M1078" s="45"/>
      <c r="N1078" s="46" t="str">
        <f>TRIM(CONCATENATE(Table1[[#This Row],[Intake]]," ",Table1[[#This Row],[Batch Number]]))</f>
        <v>S-1/EB 71</v>
      </c>
      <c r="O1078" s="45" t="str">
        <f>IF(VLOOKUP(Table1[[#This Row],[Intake Batch Combo]],Sheet2!A:B,2,FALSE)="","",VLOOKUP(Table1[[#This Row],[Intake Batch Combo]],Sheet2!A:B,2,FALSE))</f>
        <v>Expert MRI Buy 71</v>
      </c>
      <c r="P1078" s="116" t="e">
        <v>#N/A</v>
      </c>
      <c r="Q1078" s="116" t="e">
        <v>#N/A</v>
      </c>
    </row>
    <row r="1079" spans="1:17">
      <c r="A1079" s="4" t="s">
        <v>1314</v>
      </c>
      <c r="B1079" s="43">
        <v>71</v>
      </c>
      <c r="C1079" s="64" t="s">
        <v>996</v>
      </c>
      <c r="D1079" s="47">
        <v>44670</v>
      </c>
      <c r="E1079" s="59" t="s">
        <v>1</v>
      </c>
      <c r="F1079" s="104">
        <v>1695</v>
      </c>
      <c r="G1079" s="41">
        <v>406.54563467206344</v>
      </c>
      <c r="H1079" s="47">
        <v>45638</v>
      </c>
      <c r="I1079" s="118">
        <v>520.45813067175504</v>
      </c>
      <c r="J1079" s="43">
        <f>IF(M1079="",IF(AND(H1079&lt;&gt; "",D1079&lt;&gt;""),IF(H1079&gt;=D1079,H1079-D1079,0),""),"")</f>
        <v>968</v>
      </c>
      <c r="K1079" s="42">
        <f>IF(M1079="",IF(I1079&lt;&gt;"",I1079-G1079,""),"")</f>
        <v>113.9124959996916</v>
      </c>
      <c r="L1079" s="44">
        <f>IF(M1079="",IF(K1079&lt;&gt;"",IF(G1079=0,IF(I1079=0,0,9.99),K1079/G1079),""),"")</f>
        <v>0.28019608694501946</v>
      </c>
      <c r="M1079" s="45"/>
      <c r="N1079" s="46" t="str">
        <f>TRIM(CONCATENATE(Table1[[#This Row],[Intake]]," ",Table1[[#This Row],[Batch Number]]))</f>
        <v>S-1/EB 71</v>
      </c>
      <c r="O1079" s="45" t="str">
        <f>IF(VLOOKUP(Table1[[#This Row],[Intake Batch Combo]],Sheet2!A:B,2,FALSE)="","",VLOOKUP(Table1[[#This Row],[Intake Batch Combo]],Sheet2!A:B,2,FALSE))</f>
        <v>Expert MRI Buy 71</v>
      </c>
      <c r="P1079" s="116" t="e">
        <v>#N/A</v>
      </c>
      <c r="Q1079" s="116" t="e">
        <v>#N/A</v>
      </c>
    </row>
    <row r="1080" spans="1:17">
      <c r="A1080" s="4" t="s">
        <v>1314</v>
      </c>
      <c r="B1080" s="43">
        <v>71</v>
      </c>
      <c r="C1080" s="64" t="s">
        <v>998</v>
      </c>
      <c r="D1080" s="47">
        <v>44670</v>
      </c>
      <c r="E1080" s="59" t="s">
        <v>1</v>
      </c>
      <c r="F1080" s="104">
        <v>1695</v>
      </c>
      <c r="G1080" s="41">
        <v>406.54563467206344</v>
      </c>
      <c r="H1080" s="47">
        <v>45638</v>
      </c>
      <c r="I1080" s="118">
        <v>520.45813067175504</v>
      </c>
      <c r="J1080" s="43">
        <f>IF(M1080="",IF(AND(H1080&lt;&gt; "",D1080&lt;&gt;""),IF(H1080&gt;=D1080,H1080-D1080,0),""),"")</f>
        <v>968</v>
      </c>
      <c r="K1080" s="42">
        <f>IF(M1080="",IF(I1080&lt;&gt;"",I1080-G1080,""),"")</f>
        <v>113.9124959996916</v>
      </c>
      <c r="L1080" s="44">
        <f>IF(M1080="",IF(K1080&lt;&gt;"",IF(G1080=0,IF(I1080=0,0,9.99),K1080/G1080),""),"")</f>
        <v>0.28019608694501946</v>
      </c>
      <c r="M1080" s="45"/>
      <c r="N1080" s="46" t="str">
        <f>TRIM(CONCATENATE(Table1[[#This Row],[Intake]]," ",Table1[[#This Row],[Batch Number]]))</f>
        <v>S-1/EB 71</v>
      </c>
      <c r="O1080" s="45" t="str">
        <f>IF(VLOOKUP(Table1[[#This Row],[Intake Batch Combo]],Sheet2!A:B,2,FALSE)="","",VLOOKUP(Table1[[#This Row],[Intake Batch Combo]],Sheet2!A:B,2,FALSE))</f>
        <v>Expert MRI Buy 71</v>
      </c>
      <c r="P1080" s="116" t="e">
        <v>#N/A</v>
      </c>
      <c r="Q1080" s="116" t="e">
        <v>#N/A</v>
      </c>
    </row>
    <row r="1081" spans="1:17">
      <c r="A1081" s="4" t="s">
        <v>1314</v>
      </c>
      <c r="B1081" s="43">
        <v>71</v>
      </c>
      <c r="C1081" s="64" t="s">
        <v>998</v>
      </c>
      <c r="D1081" s="47">
        <v>44670</v>
      </c>
      <c r="E1081" s="59" t="s">
        <v>1</v>
      </c>
      <c r="F1081" s="104">
        <v>1695</v>
      </c>
      <c r="G1081" s="41">
        <v>406.54563467206344</v>
      </c>
      <c r="H1081" s="47">
        <v>45638</v>
      </c>
      <c r="I1081" s="120">
        <v>520.45813067175504</v>
      </c>
      <c r="J1081" s="43">
        <f>IF(M1081="",IF(AND(H1081&lt;&gt; "",D1081&lt;&gt;""),IF(H1081&gt;=D1081,H1081-D1081,0),""),"")</f>
        <v>968</v>
      </c>
      <c r="K1081" s="42">
        <f>IF(M1081="",IF(I1081&lt;&gt;"",I1081-G1081,""),"")</f>
        <v>113.9124959996916</v>
      </c>
      <c r="L1081" s="44">
        <f>IF(M1081="",IF(K1081&lt;&gt;"",IF(G1081=0,IF(I1081=0,0,9.99),K1081/G1081),""),"")</f>
        <v>0.28019608694501946</v>
      </c>
      <c r="M1081" s="45"/>
      <c r="N1081" s="46" t="str">
        <f>TRIM(CONCATENATE(Table1[[#This Row],[Intake]]," ",Table1[[#This Row],[Batch Number]]))</f>
        <v>S-1/EB 71</v>
      </c>
      <c r="O1081" s="45" t="str">
        <f>IF(VLOOKUP(Table1[[#This Row],[Intake Batch Combo]],Sheet2!A:B,2,FALSE)="","",VLOOKUP(Table1[[#This Row],[Intake Batch Combo]],Sheet2!A:B,2,FALSE))</f>
        <v>Expert MRI Buy 71</v>
      </c>
      <c r="P1081" s="116" t="e">
        <v>#N/A</v>
      </c>
      <c r="Q1081" s="116" t="e">
        <v>#N/A</v>
      </c>
    </row>
    <row r="1082" spans="1:17">
      <c r="A1082" s="4" t="s">
        <v>1314</v>
      </c>
      <c r="B1082" s="43">
        <v>71</v>
      </c>
      <c r="C1082" s="64" t="s">
        <v>1005</v>
      </c>
      <c r="D1082" s="47">
        <v>44670</v>
      </c>
      <c r="E1082" s="59" t="s">
        <v>1</v>
      </c>
      <c r="F1082" s="104">
        <v>1695</v>
      </c>
      <c r="G1082" s="41">
        <v>406.54563467206344</v>
      </c>
      <c r="H1082" s="47">
        <v>45638</v>
      </c>
      <c r="I1082" s="120">
        <v>520.45813067175504</v>
      </c>
      <c r="J1082" s="43">
        <f>IF(M1082="",IF(AND(H1082&lt;&gt; "",D1082&lt;&gt;""),IF(H1082&gt;=D1082,H1082-D1082,0),""),"")</f>
        <v>968</v>
      </c>
      <c r="K1082" s="42">
        <f>IF(M1082="",IF(I1082&lt;&gt;"",I1082-G1082,""),"")</f>
        <v>113.9124959996916</v>
      </c>
      <c r="L1082" s="44">
        <f>IF(M1082="",IF(K1082&lt;&gt;"",IF(G1082=0,IF(I1082=0,0,9.99),K1082/G1082),""),"")</f>
        <v>0.28019608694501946</v>
      </c>
      <c r="M1082" s="45"/>
      <c r="N1082" s="46" t="str">
        <f>TRIM(CONCATENATE(Table1[[#This Row],[Intake]]," ",Table1[[#This Row],[Batch Number]]))</f>
        <v>S-1/EB 71</v>
      </c>
      <c r="O1082" s="45" t="str">
        <f>IF(VLOOKUP(Table1[[#This Row],[Intake Batch Combo]],Sheet2!A:B,2,FALSE)="","",VLOOKUP(Table1[[#This Row],[Intake Batch Combo]],Sheet2!A:B,2,FALSE))</f>
        <v>Expert MRI Buy 71</v>
      </c>
      <c r="P1082" s="116" t="e">
        <v>#N/A</v>
      </c>
      <c r="Q1082" s="116" t="e">
        <v>#N/A</v>
      </c>
    </row>
    <row r="1083" spans="1:17">
      <c r="A1083" s="4" t="s">
        <v>1314</v>
      </c>
      <c r="B1083" s="43">
        <v>71</v>
      </c>
      <c r="C1083" s="64" t="s">
        <v>1005</v>
      </c>
      <c r="D1083" s="47">
        <v>44670</v>
      </c>
      <c r="E1083" s="59" t="s">
        <v>1</v>
      </c>
      <c r="F1083" s="104">
        <v>1695</v>
      </c>
      <c r="G1083" s="41">
        <v>406.54563467206344</v>
      </c>
      <c r="H1083" s="47">
        <v>45638</v>
      </c>
      <c r="I1083" s="118">
        <v>520.45813067175504</v>
      </c>
      <c r="J1083" s="43">
        <f>IF(M1083="",IF(AND(H1083&lt;&gt; "",D1083&lt;&gt;""),IF(H1083&gt;=D1083,H1083-D1083,0),""),"")</f>
        <v>968</v>
      </c>
      <c r="K1083" s="42">
        <f>IF(M1083="",IF(I1083&lt;&gt;"",I1083-G1083,""),"")</f>
        <v>113.9124959996916</v>
      </c>
      <c r="L1083" s="44">
        <f>IF(M1083="",IF(K1083&lt;&gt;"",IF(G1083=0,IF(I1083=0,0,9.99),K1083/G1083),""),"")</f>
        <v>0.28019608694501946</v>
      </c>
      <c r="M1083" s="45"/>
      <c r="N1083" s="46" t="str">
        <f>TRIM(CONCATENATE(Table1[[#This Row],[Intake]]," ",Table1[[#This Row],[Batch Number]]))</f>
        <v>S-1/EB 71</v>
      </c>
      <c r="O1083" s="45" t="str">
        <f>IF(VLOOKUP(Table1[[#This Row],[Intake Batch Combo]],Sheet2!A:B,2,FALSE)="","",VLOOKUP(Table1[[#This Row],[Intake Batch Combo]],Sheet2!A:B,2,FALSE))</f>
        <v>Expert MRI Buy 71</v>
      </c>
      <c r="P1083" s="116" t="e">
        <v>#N/A</v>
      </c>
      <c r="Q1083" s="116" t="e">
        <v>#N/A</v>
      </c>
    </row>
    <row r="1084" spans="1:17">
      <c r="A1084" s="4" t="s">
        <v>1314</v>
      </c>
      <c r="B1084" s="43">
        <v>71</v>
      </c>
      <c r="C1084" s="64" t="s">
        <v>1017</v>
      </c>
      <c r="D1084" s="47">
        <v>44670</v>
      </c>
      <c r="E1084" s="59" t="s">
        <v>1</v>
      </c>
      <c r="F1084" s="104">
        <v>1695</v>
      </c>
      <c r="G1084" s="41">
        <v>406.54563467206344</v>
      </c>
      <c r="H1084" s="47">
        <v>45638</v>
      </c>
      <c r="I1084" s="118">
        <v>520.45813067175504</v>
      </c>
      <c r="J1084" s="43">
        <f>IF(M1084="",IF(AND(H1084&lt;&gt; "",D1084&lt;&gt;""),IF(H1084&gt;=D1084,H1084-D1084,0),""),"")</f>
        <v>968</v>
      </c>
      <c r="K1084" s="42">
        <f>IF(M1084="",IF(I1084&lt;&gt;"",I1084-G1084,""),"")</f>
        <v>113.9124959996916</v>
      </c>
      <c r="L1084" s="44">
        <f>IF(M1084="",IF(K1084&lt;&gt;"",IF(G1084=0,IF(I1084=0,0,9.99),K1084/G1084),""),"")</f>
        <v>0.28019608694501946</v>
      </c>
      <c r="M1084" s="45"/>
      <c r="N1084" s="46" t="str">
        <f>TRIM(CONCATENATE(Table1[[#This Row],[Intake]]," ",Table1[[#This Row],[Batch Number]]))</f>
        <v>S-1/EB 71</v>
      </c>
      <c r="O1084" s="45" t="str">
        <f>IF(VLOOKUP(Table1[[#This Row],[Intake Batch Combo]],Sheet2!A:B,2,FALSE)="","",VLOOKUP(Table1[[#This Row],[Intake Batch Combo]],Sheet2!A:B,2,FALSE))</f>
        <v>Expert MRI Buy 71</v>
      </c>
      <c r="P1084" s="116" t="e">
        <v>#N/A</v>
      </c>
      <c r="Q1084" s="116" t="e">
        <v>#N/A</v>
      </c>
    </row>
    <row r="1085" spans="1:17">
      <c r="A1085" s="4" t="s">
        <v>1314</v>
      </c>
      <c r="B1085" s="43">
        <v>71</v>
      </c>
      <c r="C1085" s="64" t="s">
        <v>1018</v>
      </c>
      <c r="D1085" s="47">
        <v>44670</v>
      </c>
      <c r="E1085" s="59" t="s">
        <v>1</v>
      </c>
      <c r="F1085" s="104">
        <v>1695</v>
      </c>
      <c r="G1085" s="41">
        <v>406.54563467206344</v>
      </c>
      <c r="H1085" s="47">
        <v>45638</v>
      </c>
      <c r="I1085" s="118">
        <v>520.45813067175504</v>
      </c>
      <c r="J1085" s="43">
        <f>IF(M1085="",IF(AND(H1085&lt;&gt; "",D1085&lt;&gt;""),IF(H1085&gt;=D1085,H1085-D1085,0),""),"")</f>
        <v>968</v>
      </c>
      <c r="K1085" s="42">
        <f>IF(M1085="",IF(I1085&lt;&gt;"",I1085-G1085,""),"")</f>
        <v>113.9124959996916</v>
      </c>
      <c r="L1085" s="44">
        <f>IF(M1085="",IF(K1085&lt;&gt;"",IF(G1085=0,IF(I1085=0,0,9.99),K1085/G1085),""),"")</f>
        <v>0.28019608694501946</v>
      </c>
      <c r="M1085" s="45"/>
      <c r="N1085" s="46" t="str">
        <f>TRIM(CONCATENATE(Table1[[#This Row],[Intake]]," ",Table1[[#This Row],[Batch Number]]))</f>
        <v>S-1/EB 71</v>
      </c>
      <c r="O1085" s="45" t="str">
        <f>IF(VLOOKUP(Table1[[#This Row],[Intake Batch Combo]],Sheet2!A:B,2,FALSE)="","",VLOOKUP(Table1[[#This Row],[Intake Batch Combo]],Sheet2!A:B,2,FALSE))</f>
        <v>Expert MRI Buy 71</v>
      </c>
      <c r="P1085" s="116" t="e">
        <v>#N/A</v>
      </c>
      <c r="Q1085" s="116" t="e">
        <v>#N/A</v>
      </c>
    </row>
    <row r="1086" spans="1:17">
      <c r="A1086" s="4" t="s">
        <v>1314</v>
      </c>
      <c r="B1086" s="43">
        <v>71</v>
      </c>
      <c r="C1086" s="64" t="s">
        <v>1018</v>
      </c>
      <c r="D1086" s="47">
        <v>44670</v>
      </c>
      <c r="E1086" s="59" t="s">
        <v>1</v>
      </c>
      <c r="F1086" s="104">
        <v>1695</v>
      </c>
      <c r="G1086" s="41">
        <v>406.54563467206344</v>
      </c>
      <c r="H1086" s="47">
        <v>45638</v>
      </c>
      <c r="I1086" s="118">
        <v>520.45813067175504</v>
      </c>
      <c r="J1086" s="43">
        <f>IF(M1086="",IF(AND(H1086&lt;&gt; "",D1086&lt;&gt;""),IF(H1086&gt;=D1086,H1086-D1086,0),""),"")</f>
        <v>968</v>
      </c>
      <c r="K1086" s="42">
        <f>IF(M1086="",IF(I1086&lt;&gt;"",I1086-G1086,""),"")</f>
        <v>113.9124959996916</v>
      </c>
      <c r="L1086" s="44">
        <f>IF(M1086="",IF(K1086&lt;&gt;"",IF(G1086=0,IF(I1086=0,0,9.99),K1086/G1086),""),"")</f>
        <v>0.28019608694501946</v>
      </c>
      <c r="M1086" s="45"/>
      <c r="N1086" s="46" t="str">
        <f>TRIM(CONCATENATE(Table1[[#This Row],[Intake]]," ",Table1[[#This Row],[Batch Number]]))</f>
        <v>S-1/EB 71</v>
      </c>
      <c r="O1086" s="45" t="str">
        <f>IF(VLOOKUP(Table1[[#This Row],[Intake Batch Combo]],Sheet2!A:B,2,FALSE)="","",VLOOKUP(Table1[[#This Row],[Intake Batch Combo]],Sheet2!A:B,2,FALSE))</f>
        <v>Expert MRI Buy 71</v>
      </c>
      <c r="P1086" s="116" t="e">
        <v>#N/A</v>
      </c>
      <c r="Q1086" s="116" t="e">
        <v>#N/A</v>
      </c>
    </row>
    <row r="1087" spans="1:17">
      <c r="A1087" s="4" t="s">
        <v>1314</v>
      </c>
      <c r="B1087" s="43">
        <v>71</v>
      </c>
      <c r="C1087" s="64" t="s">
        <v>1021</v>
      </c>
      <c r="D1087" s="47">
        <v>44670</v>
      </c>
      <c r="E1087" s="59" t="s">
        <v>1</v>
      </c>
      <c r="F1087" s="104">
        <v>1695</v>
      </c>
      <c r="G1087" s="41">
        <v>406.54563467206344</v>
      </c>
      <c r="H1087" s="47">
        <v>45638</v>
      </c>
      <c r="I1087" s="120">
        <v>520.45813067175504</v>
      </c>
      <c r="J1087" s="43">
        <f>IF(M1087="",IF(AND(H1087&lt;&gt; "",D1087&lt;&gt;""),IF(H1087&gt;=D1087,H1087-D1087,0),""),"")</f>
        <v>968</v>
      </c>
      <c r="K1087" s="42">
        <f>IF(M1087="",IF(I1087&lt;&gt;"",I1087-G1087,""),"")</f>
        <v>113.9124959996916</v>
      </c>
      <c r="L1087" s="44">
        <f>IF(M1087="",IF(K1087&lt;&gt;"",IF(G1087=0,IF(I1087=0,0,9.99),K1087/G1087),""),"")</f>
        <v>0.28019608694501946</v>
      </c>
      <c r="M1087" s="45"/>
      <c r="N1087" s="46" t="str">
        <f>TRIM(CONCATENATE(Table1[[#This Row],[Intake]]," ",Table1[[#This Row],[Batch Number]]))</f>
        <v>S-1/EB 71</v>
      </c>
      <c r="O1087" s="45" t="str">
        <f>IF(VLOOKUP(Table1[[#This Row],[Intake Batch Combo]],Sheet2!A:B,2,FALSE)="","",VLOOKUP(Table1[[#This Row],[Intake Batch Combo]],Sheet2!A:B,2,FALSE))</f>
        <v>Expert MRI Buy 71</v>
      </c>
      <c r="P1087" s="116" t="e">
        <v>#N/A</v>
      </c>
      <c r="Q1087" s="116" t="e">
        <v>#N/A</v>
      </c>
    </row>
    <row r="1088" spans="1:17">
      <c r="A1088" s="4" t="s">
        <v>1314</v>
      </c>
      <c r="B1088" s="43">
        <v>71</v>
      </c>
      <c r="C1088" s="64" t="s">
        <v>1021</v>
      </c>
      <c r="D1088" s="47">
        <v>44670</v>
      </c>
      <c r="E1088" s="59" t="s">
        <v>1</v>
      </c>
      <c r="F1088" s="104">
        <v>1695</v>
      </c>
      <c r="G1088" s="41">
        <v>406.54563467206344</v>
      </c>
      <c r="H1088" s="47">
        <v>45638</v>
      </c>
      <c r="I1088" s="118">
        <v>520.45813067175504</v>
      </c>
      <c r="J1088" s="43">
        <f>IF(M1088="",IF(AND(H1088&lt;&gt; "",D1088&lt;&gt;""),IF(H1088&gt;=D1088,H1088-D1088,0),""),"")</f>
        <v>968</v>
      </c>
      <c r="K1088" s="42">
        <f>IF(M1088="",IF(I1088&lt;&gt;"",I1088-G1088,""),"")</f>
        <v>113.9124959996916</v>
      </c>
      <c r="L1088" s="44">
        <f>IF(M1088="",IF(K1088&lt;&gt;"",IF(G1088=0,IF(I1088=0,0,9.99),K1088/G1088),""),"")</f>
        <v>0.28019608694501946</v>
      </c>
      <c r="M1088" s="45"/>
      <c r="N1088" s="46" t="str">
        <f>TRIM(CONCATENATE(Table1[[#This Row],[Intake]]," ",Table1[[#This Row],[Batch Number]]))</f>
        <v>S-1/EB 71</v>
      </c>
      <c r="O1088" s="45" t="str">
        <f>IF(VLOOKUP(Table1[[#This Row],[Intake Batch Combo]],Sheet2!A:B,2,FALSE)="","",VLOOKUP(Table1[[#This Row],[Intake Batch Combo]],Sheet2!A:B,2,FALSE))</f>
        <v>Expert MRI Buy 71</v>
      </c>
      <c r="P1088" s="116" t="e">
        <v>#N/A</v>
      </c>
      <c r="Q1088" s="116" t="e">
        <v>#N/A</v>
      </c>
    </row>
    <row r="1089" spans="1:17">
      <c r="A1089" s="4" t="s">
        <v>1314</v>
      </c>
      <c r="B1089" s="43">
        <v>71</v>
      </c>
      <c r="C1089" s="64" t="s">
        <v>1021</v>
      </c>
      <c r="D1089" s="47">
        <v>44670</v>
      </c>
      <c r="E1089" s="59" t="s">
        <v>1</v>
      </c>
      <c r="F1089" s="104">
        <v>1695</v>
      </c>
      <c r="G1089" s="41">
        <v>406.54563467206344</v>
      </c>
      <c r="H1089" s="47">
        <v>45638</v>
      </c>
      <c r="I1089" s="120">
        <v>520.45813067175504</v>
      </c>
      <c r="J1089" s="43">
        <f>IF(M1089="",IF(AND(H1089&lt;&gt; "",D1089&lt;&gt;""),IF(H1089&gt;=D1089,H1089-D1089,0),""),"")</f>
        <v>968</v>
      </c>
      <c r="K1089" s="42">
        <f>IF(M1089="",IF(I1089&lt;&gt;"",I1089-G1089,""),"")</f>
        <v>113.9124959996916</v>
      </c>
      <c r="L1089" s="44">
        <f>IF(M1089="",IF(K1089&lt;&gt;"",IF(G1089=0,IF(I1089=0,0,9.99),K1089/G1089),""),"")</f>
        <v>0.28019608694501946</v>
      </c>
      <c r="M1089" s="45"/>
      <c r="N1089" s="46" t="str">
        <f>TRIM(CONCATENATE(Table1[[#This Row],[Intake]]," ",Table1[[#This Row],[Batch Number]]))</f>
        <v>S-1/EB 71</v>
      </c>
      <c r="O1089" s="45" t="str">
        <f>IF(VLOOKUP(Table1[[#This Row],[Intake Batch Combo]],Sheet2!A:B,2,FALSE)="","",VLOOKUP(Table1[[#This Row],[Intake Batch Combo]],Sheet2!A:B,2,FALSE))</f>
        <v>Expert MRI Buy 71</v>
      </c>
      <c r="P1089" s="116" t="e">
        <v>#N/A</v>
      </c>
      <c r="Q1089" s="116" t="e">
        <v>#N/A</v>
      </c>
    </row>
    <row r="1090" spans="1:17">
      <c r="A1090" s="4" t="s">
        <v>1314</v>
      </c>
      <c r="B1090" s="43">
        <v>71</v>
      </c>
      <c r="C1090" s="64" t="s">
        <v>1022</v>
      </c>
      <c r="D1090" s="47">
        <v>44670</v>
      </c>
      <c r="E1090" s="59" t="s">
        <v>1</v>
      </c>
      <c r="F1090" s="104">
        <v>1695</v>
      </c>
      <c r="G1090" s="41">
        <v>406.54563467206344</v>
      </c>
      <c r="H1090" s="47">
        <v>45638</v>
      </c>
      <c r="I1090" s="118">
        <v>520.45813067175504</v>
      </c>
      <c r="J1090" s="43">
        <f>IF(M1090="",IF(AND(H1090&lt;&gt; "",D1090&lt;&gt;""),IF(H1090&gt;=D1090,H1090-D1090,0),""),"")</f>
        <v>968</v>
      </c>
      <c r="K1090" s="42">
        <f>IF(M1090="",IF(I1090&lt;&gt;"",I1090-G1090,""),"")</f>
        <v>113.9124959996916</v>
      </c>
      <c r="L1090" s="44">
        <f>IF(M1090="",IF(K1090&lt;&gt;"",IF(G1090=0,IF(I1090=0,0,9.99),K1090/G1090),""),"")</f>
        <v>0.28019608694501946</v>
      </c>
      <c r="M1090" s="45"/>
      <c r="N1090" s="46" t="str">
        <f>TRIM(CONCATENATE(Table1[[#This Row],[Intake]]," ",Table1[[#This Row],[Batch Number]]))</f>
        <v>S-1/EB 71</v>
      </c>
      <c r="O1090" s="45" t="str">
        <f>IF(VLOOKUP(Table1[[#This Row],[Intake Batch Combo]],Sheet2!A:B,2,FALSE)="","",VLOOKUP(Table1[[#This Row],[Intake Batch Combo]],Sheet2!A:B,2,FALSE))</f>
        <v>Expert MRI Buy 71</v>
      </c>
      <c r="P1090" s="116" t="e">
        <v>#N/A</v>
      </c>
      <c r="Q1090" s="116" t="e">
        <v>#N/A</v>
      </c>
    </row>
    <row r="1091" spans="1:17">
      <c r="A1091" s="4" t="s">
        <v>1314</v>
      </c>
      <c r="B1091" s="43">
        <v>71</v>
      </c>
      <c r="C1091" s="64" t="s">
        <v>1022</v>
      </c>
      <c r="D1091" s="47">
        <v>44670</v>
      </c>
      <c r="E1091" s="59" t="s">
        <v>1</v>
      </c>
      <c r="F1091" s="104">
        <v>1695</v>
      </c>
      <c r="G1091" s="41">
        <v>406.54563467206344</v>
      </c>
      <c r="H1091" s="47">
        <v>45638</v>
      </c>
      <c r="I1091" s="118">
        <v>520.45813067175504</v>
      </c>
      <c r="J1091" s="43">
        <f>IF(M1091="",IF(AND(H1091&lt;&gt; "",D1091&lt;&gt;""),IF(H1091&gt;=D1091,H1091-D1091,0),""),"")</f>
        <v>968</v>
      </c>
      <c r="K1091" s="42">
        <f>IF(M1091="",IF(I1091&lt;&gt;"",I1091-G1091,""),"")</f>
        <v>113.9124959996916</v>
      </c>
      <c r="L1091" s="44">
        <f>IF(M1091="",IF(K1091&lt;&gt;"",IF(G1091=0,IF(I1091=0,0,9.99),K1091/G1091),""),"")</f>
        <v>0.28019608694501946</v>
      </c>
      <c r="M1091" s="45"/>
      <c r="N1091" s="46" t="str">
        <f>TRIM(CONCATENATE(Table1[[#This Row],[Intake]]," ",Table1[[#This Row],[Batch Number]]))</f>
        <v>S-1/EB 71</v>
      </c>
      <c r="O1091" s="45" t="str">
        <f>IF(VLOOKUP(Table1[[#This Row],[Intake Batch Combo]],Sheet2!A:B,2,FALSE)="","",VLOOKUP(Table1[[#This Row],[Intake Batch Combo]],Sheet2!A:B,2,FALSE))</f>
        <v>Expert MRI Buy 71</v>
      </c>
      <c r="P1091" s="116" t="e">
        <v>#N/A</v>
      </c>
      <c r="Q1091" s="116" t="e">
        <v>#N/A</v>
      </c>
    </row>
    <row r="1092" spans="1:17">
      <c r="A1092" s="4" t="s">
        <v>1314</v>
      </c>
      <c r="B1092" s="43">
        <v>71</v>
      </c>
      <c r="C1092" s="64" t="s">
        <v>1022</v>
      </c>
      <c r="D1092" s="47">
        <v>44670</v>
      </c>
      <c r="E1092" s="59" t="s">
        <v>1</v>
      </c>
      <c r="F1092" s="104">
        <v>1695</v>
      </c>
      <c r="G1092" s="41">
        <v>406.54563467206344</v>
      </c>
      <c r="H1092" s="47">
        <v>45638</v>
      </c>
      <c r="I1092" s="120">
        <v>520.45813067175504</v>
      </c>
      <c r="J1092" s="43">
        <f>IF(M1092="",IF(AND(H1092&lt;&gt; "",D1092&lt;&gt;""),IF(H1092&gt;=D1092,H1092-D1092,0),""),"")</f>
        <v>968</v>
      </c>
      <c r="K1092" s="42">
        <f>IF(M1092="",IF(I1092&lt;&gt;"",I1092-G1092,""),"")</f>
        <v>113.9124959996916</v>
      </c>
      <c r="L1092" s="44">
        <f>IF(M1092="",IF(K1092&lt;&gt;"",IF(G1092=0,IF(I1092=0,0,9.99),K1092/G1092),""),"")</f>
        <v>0.28019608694501946</v>
      </c>
      <c r="M1092" s="45"/>
      <c r="N1092" s="46" t="str">
        <f>TRIM(CONCATENATE(Table1[[#This Row],[Intake]]," ",Table1[[#This Row],[Batch Number]]))</f>
        <v>S-1/EB 71</v>
      </c>
      <c r="O1092" s="45" t="str">
        <f>IF(VLOOKUP(Table1[[#This Row],[Intake Batch Combo]],Sheet2!A:B,2,FALSE)="","",VLOOKUP(Table1[[#This Row],[Intake Batch Combo]],Sheet2!A:B,2,FALSE))</f>
        <v>Expert MRI Buy 71</v>
      </c>
      <c r="P1092" s="116" t="e">
        <v>#N/A</v>
      </c>
      <c r="Q1092" s="116" t="e">
        <v>#N/A</v>
      </c>
    </row>
    <row r="1093" spans="1:17">
      <c r="A1093" s="4" t="s">
        <v>1314</v>
      </c>
      <c r="B1093" s="43">
        <v>71</v>
      </c>
      <c r="C1093" s="64" t="s">
        <v>1026</v>
      </c>
      <c r="D1093" s="47">
        <v>44670</v>
      </c>
      <c r="E1093" s="59" t="s">
        <v>1</v>
      </c>
      <c r="F1093" s="104">
        <v>1695</v>
      </c>
      <c r="G1093" s="41">
        <v>406.54563467206344</v>
      </c>
      <c r="H1093" s="47">
        <v>45638</v>
      </c>
      <c r="I1093" s="118">
        <v>520.45813067175504</v>
      </c>
      <c r="J1093" s="43">
        <f>IF(M1093="",IF(AND(H1093&lt;&gt; "",D1093&lt;&gt;""),IF(H1093&gt;=D1093,H1093-D1093,0),""),"")</f>
        <v>968</v>
      </c>
      <c r="K1093" s="42">
        <f>IF(M1093="",IF(I1093&lt;&gt;"",I1093-G1093,""),"")</f>
        <v>113.9124959996916</v>
      </c>
      <c r="L1093" s="44">
        <f>IF(M1093="",IF(K1093&lt;&gt;"",IF(G1093=0,IF(I1093=0,0,9.99),K1093/G1093),""),"")</f>
        <v>0.28019608694501946</v>
      </c>
      <c r="M1093" s="45"/>
      <c r="N1093" s="46" t="str">
        <f>TRIM(CONCATENATE(Table1[[#This Row],[Intake]]," ",Table1[[#This Row],[Batch Number]]))</f>
        <v>S-1/EB 71</v>
      </c>
      <c r="O1093" s="45" t="str">
        <f>IF(VLOOKUP(Table1[[#This Row],[Intake Batch Combo]],Sheet2!A:B,2,FALSE)="","",VLOOKUP(Table1[[#This Row],[Intake Batch Combo]],Sheet2!A:B,2,FALSE))</f>
        <v>Expert MRI Buy 71</v>
      </c>
      <c r="P1093" s="116" t="e">
        <v>#N/A</v>
      </c>
      <c r="Q1093" s="116" t="e">
        <v>#N/A</v>
      </c>
    </row>
    <row r="1094" spans="1:17">
      <c r="A1094" s="4" t="s">
        <v>1314</v>
      </c>
      <c r="B1094" s="43">
        <v>71</v>
      </c>
      <c r="C1094" s="64" t="s">
        <v>1027</v>
      </c>
      <c r="D1094" s="47">
        <v>44670</v>
      </c>
      <c r="E1094" s="59" t="s">
        <v>1</v>
      </c>
      <c r="F1094" s="104">
        <v>1695</v>
      </c>
      <c r="G1094" s="41">
        <v>406.54563467206344</v>
      </c>
      <c r="H1094" s="47">
        <v>45638</v>
      </c>
      <c r="I1094" s="120">
        <v>520.45813067175504</v>
      </c>
      <c r="J1094" s="43">
        <f>IF(M1094="",IF(AND(H1094&lt;&gt; "",D1094&lt;&gt;""),IF(H1094&gt;=D1094,H1094-D1094,0),""),"")</f>
        <v>968</v>
      </c>
      <c r="K1094" s="42">
        <f>IF(M1094="",IF(I1094&lt;&gt;"",I1094-G1094,""),"")</f>
        <v>113.9124959996916</v>
      </c>
      <c r="L1094" s="44">
        <f>IF(M1094="",IF(K1094&lt;&gt;"",IF(G1094=0,IF(I1094=0,0,9.99),K1094/G1094),""),"")</f>
        <v>0.28019608694501946</v>
      </c>
      <c r="M1094" s="45"/>
      <c r="N1094" s="46" t="str">
        <f>TRIM(CONCATENATE(Table1[[#This Row],[Intake]]," ",Table1[[#This Row],[Batch Number]]))</f>
        <v>S-1/EB 71</v>
      </c>
      <c r="O1094" s="45" t="str">
        <f>IF(VLOOKUP(Table1[[#This Row],[Intake Batch Combo]],Sheet2!A:B,2,FALSE)="","",VLOOKUP(Table1[[#This Row],[Intake Batch Combo]],Sheet2!A:B,2,FALSE))</f>
        <v>Expert MRI Buy 71</v>
      </c>
      <c r="P1094" s="116" t="e">
        <v>#N/A</v>
      </c>
      <c r="Q1094" s="116" t="e">
        <v>#N/A</v>
      </c>
    </row>
    <row r="1095" spans="1:17">
      <c r="A1095" s="4" t="s">
        <v>1314</v>
      </c>
      <c r="B1095" s="43">
        <v>71</v>
      </c>
      <c r="C1095" s="64" t="s">
        <v>1038</v>
      </c>
      <c r="D1095" s="47">
        <v>44670</v>
      </c>
      <c r="E1095" s="59" t="s">
        <v>1</v>
      </c>
      <c r="F1095" s="104">
        <v>1695</v>
      </c>
      <c r="G1095" s="41">
        <v>406.54563467206344</v>
      </c>
      <c r="H1095" s="47">
        <v>45638</v>
      </c>
      <c r="I1095" s="118">
        <v>520.45813067175504</v>
      </c>
      <c r="J1095" s="43">
        <f>IF(M1095="",IF(AND(H1095&lt;&gt; "",D1095&lt;&gt;""),IF(H1095&gt;=D1095,H1095-D1095,0),""),"")</f>
        <v>968</v>
      </c>
      <c r="K1095" s="42">
        <f>IF(M1095="",IF(I1095&lt;&gt;"",I1095-G1095,""),"")</f>
        <v>113.9124959996916</v>
      </c>
      <c r="L1095" s="44">
        <f>IF(M1095="",IF(K1095&lt;&gt;"",IF(G1095=0,IF(I1095=0,0,9.99),K1095/G1095),""),"")</f>
        <v>0.28019608694501946</v>
      </c>
      <c r="M1095" s="45"/>
      <c r="N1095" s="46" t="str">
        <f>TRIM(CONCATENATE(Table1[[#This Row],[Intake]]," ",Table1[[#This Row],[Batch Number]]))</f>
        <v>S-1/EB 71</v>
      </c>
      <c r="O1095" s="45" t="str">
        <f>IF(VLOOKUP(Table1[[#This Row],[Intake Batch Combo]],Sheet2!A:B,2,FALSE)="","",VLOOKUP(Table1[[#This Row],[Intake Batch Combo]],Sheet2!A:B,2,FALSE))</f>
        <v>Expert MRI Buy 71</v>
      </c>
      <c r="P1095" s="116" t="e">
        <v>#N/A</v>
      </c>
      <c r="Q1095" s="116" t="e">
        <v>#N/A</v>
      </c>
    </row>
    <row r="1096" spans="1:17">
      <c r="A1096" s="4" t="s">
        <v>1314</v>
      </c>
      <c r="B1096" s="43">
        <v>71</v>
      </c>
      <c r="C1096" s="64" t="s">
        <v>1038</v>
      </c>
      <c r="D1096" s="47">
        <v>44670</v>
      </c>
      <c r="E1096" s="59" t="s">
        <v>1</v>
      </c>
      <c r="F1096" s="104">
        <v>1695</v>
      </c>
      <c r="G1096" s="41">
        <v>406.54563467206344</v>
      </c>
      <c r="H1096" s="47">
        <v>45638</v>
      </c>
      <c r="I1096" s="118">
        <v>520.45813067175504</v>
      </c>
      <c r="J1096" s="43">
        <f>IF(M1096="",IF(AND(H1096&lt;&gt; "",D1096&lt;&gt;""),IF(H1096&gt;=D1096,H1096-D1096,0),""),"")</f>
        <v>968</v>
      </c>
      <c r="K1096" s="42">
        <f>IF(M1096="",IF(I1096&lt;&gt;"",I1096-G1096,""),"")</f>
        <v>113.9124959996916</v>
      </c>
      <c r="L1096" s="44">
        <f>IF(M1096="",IF(K1096&lt;&gt;"",IF(G1096=0,IF(I1096=0,0,9.99),K1096/G1096),""),"")</f>
        <v>0.28019608694501946</v>
      </c>
      <c r="M1096" s="45"/>
      <c r="N1096" s="46" t="str">
        <f>TRIM(CONCATENATE(Table1[[#This Row],[Intake]]," ",Table1[[#This Row],[Batch Number]]))</f>
        <v>S-1/EB 71</v>
      </c>
      <c r="O1096" s="45" t="str">
        <f>IF(VLOOKUP(Table1[[#This Row],[Intake Batch Combo]],Sheet2!A:B,2,FALSE)="","",VLOOKUP(Table1[[#This Row],[Intake Batch Combo]],Sheet2!A:B,2,FALSE))</f>
        <v>Expert MRI Buy 71</v>
      </c>
      <c r="P1096" s="116" t="e">
        <v>#N/A</v>
      </c>
      <c r="Q1096" s="116" t="e">
        <v>#N/A</v>
      </c>
    </row>
    <row r="1097" spans="1:17">
      <c r="A1097" s="4" t="s">
        <v>1314</v>
      </c>
      <c r="B1097" s="43">
        <v>71</v>
      </c>
      <c r="C1097" s="64" t="s">
        <v>1038</v>
      </c>
      <c r="D1097" s="47">
        <v>44670</v>
      </c>
      <c r="E1097" s="59" t="s">
        <v>1</v>
      </c>
      <c r="F1097" s="104">
        <v>1695</v>
      </c>
      <c r="G1097" s="41">
        <v>406.54563467206344</v>
      </c>
      <c r="H1097" s="47">
        <v>45638</v>
      </c>
      <c r="I1097" s="118">
        <v>520.45813067175504</v>
      </c>
      <c r="J1097" s="43">
        <f>IF(M1097="",IF(AND(H1097&lt;&gt; "",D1097&lt;&gt;""),IF(H1097&gt;=D1097,H1097-D1097,0),""),"")</f>
        <v>968</v>
      </c>
      <c r="K1097" s="42">
        <f>IF(M1097="",IF(I1097&lt;&gt;"",I1097-G1097,""),"")</f>
        <v>113.9124959996916</v>
      </c>
      <c r="L1097" s="44">
        <f>IF(M1097="",IF(K1097&lt;&gt;"",IF(G1097=0,IF(I1097=0,0,9.99),K1097/G1097),""),"")</f>
        <v>0.28019608694501946</v>
      </c>
      <c r="M1097" s="45"/>
      <c r="N1097" s="46" t="str">
        <f>TRIM(CONCATENATE(Table1[[#This Row],[Intake]]," ",Table1[[#This Row],[Batch Number]]))</f>
        <v>S-1/EB 71</v>
      </c>
      <c r="O1097" s="45" t="str">
        <f>IF(VLOOKUP(Table1[[#This Row],[Intake Batch Combo]],Sheet2!A:B,2,FALSE)="","",VLOOKUP(Table1[[#This Row],[Intake Batch Combo]],Sheet2!A:B,2,FALSE))</f>
        <v>Expert MRI Buy 71</v>
      </c>
      <c r="P1097" s="116" t="e">
        <v>#N/A</v>
      </c>
      <c r="Q1097" s="116" t="e">
        <v>#N/A</v>
      </c>
    </row>
    <row r="1098" spans="1:17">
      <c r="A1098" s="4" t="s">
        <v>1314</v>
      </c>
      <c r="B1098" s="43">
        <v>71</v>
      </c>
      <c r="C1098" s="64" t="s">
        <v>1040</v>
      </c>
      <c r="D1098" s="47">
        <v>44670</v>
      </c>
      <c r="E1098" s="59" t="s">
        <v>1</v>
      </c>
      <c r="F1098" s="104">
        <v>1695</v>
      </c>
      <c r="G1098" s="41">
        <v>406.54563467206344</v>
      </c>
      <c r="H1098" s="47">
        <v>45638</v>
      </c>
      <c r="I1098" s="118">
        <v>520.45813067175504</v>
      </c>
      <c r="J1098" s="43">
        <f>IF(M1098="",IF(AND(H1098&lt;&gt; "",D1098&lt;&gt;""),IF(H1098&gt;=D1098,H1098-D1098,0),""),"")</f>
        <v>968</v>
      </c>
      <c r="K1098" s="42">
        <f>IF(M1098="",IF(I1098&lt;&gt;"",I1098-G1098,""),"")</f>
        <v>113.9124959996916</v>
      </c>
      <c r="L1098" s="44">
        <f>IF(M1098="",IF(K1098&lt;&gt;"",IF(G1098=0,IF(I1098=0,0,9.99),K1098/G1098),""),"")</f>
        <v>0.28019608694501946</v>
      </c>
      <c r="M1098" s="45"/>
      <c r="N1098" s="46" t="str">
        <f>TRIM(CONCATENATE(Table1[[#This Row],[Intake]]," ",Table1[[#This Row],[Batch Number]]))</f>
        <v>S-1/EB 71</v>
      </c>
      <c r="O1098" s="45" t="str">
        <f>IF(VLOOKUP(Table1[[#This Row],[Intake Batch Combo]],Sheet2!A:B,2,FALSE)="","",VLOOKUP(Table1[[#This Row],[Intake Batch Combo]],Sheet2!A:B,2,FALSE))</f>
        <v>Expert MRI Buy 71</v>
      </c>
      <c r="P1098" s="116" t="e">
        <v>#N/A</v>
      </c>
      <c r="Q1098" s="116" t="e">
        <v>#N/A</v>
      </c>
    </row>
    <row r="1099" spans="1:17">
      <c r="A1099" s="4" t="s">
        <v>1314</v>
      </c>
      <c r="B1099" s="43">
        <v>71</v>
      </c>
      <c r="C1099" s="64" t="s">
        <v>1040</v>
      </c>
      <c r="D1099" s="47">
        <v>44670</v>
      </c>
      <c r="E1099" s="59" t="s">
        <v>1</v>
      </c>
      <c r="F1099" s="104">
        <v>1695</v>
      </c>
      <c r="G1099" s="41">
        <v>406.54563467206344</v>
      </c>
      <c r="H1099" s="47">
        <v>45638</v>
      </c>
      <c r="I1099" s="120">
        <v>520.45813067175504</v>
      </c>
      <c r="J1099" s="43">
        <f>IF(M1099="",IF(AND(H1099&lt;&gt; "",D1099&lt;&gt;""),IF(H1099&gt;=D1099,H1099-D1099,0),""),"")</f>
        <v>968</v>
      </c>
      <c r="K1099" s="42">
        <f>IF(M1099="",IF(I1099&lt;&gt;"",I1099-G1099,""),"")</f>
        <v>113.9124959996916</v>
      </c>
      <c r="L1099" s="44">
        <f>IF(M1099="",IF(K1099&lt;&gt;"",IF(G1099=0,IF(I1099=0,0,9.99),K1099/G1099),""),"")</f>
        <v>0.28019608694501946</v>
      </c>
      <c r="M1099" s="45"/>
      <c r="N1099" s="46" t="str">
        <f>TRIM(CONCATENATE(Table1[[#This Row],[Intake]]," ",Table1[[#This Row],[Batch Number]]))</f>
        <v>S-1/EB 71</v>
      </c>
      <c r="O1099" s="45" t="str">
        <f>IF(VLOOKUP(Table1[[#This Row],[Intake Batch Combo]],Sheet2!A:B,2,FALSE)="","",VLOOKUP(Table1[[#This Row],[Intake Batch Combo]],Sheet2!A:B,2,FALSE))</f>
        <v>Expert MRI Buy 71</v>
      </c>
      <c r="P1099" s="116" t="e">
        <v>#N/A</v>
      </c>
      <c r="Q1099" s="116" t="e">
        <v>#N/A</v>
      </c>
    </row>
    <row r="1100" spans="1:17">
      <c r="A1100" s="4" t="s">
        <v>1314</v>
      </c>
      <c r="B1100" s="43">
        <v>71</v>
      </c>
      <c r="C1100" s="64" t="s">
        <v>1040</v>
      </c>
      <c r="D1100" s="47">
        <v>44670</v>
      </c>
      <c r="E1100" s="59" t="s">
        <v>1</v>
      </c>
      <c r="F1100" s="104">
        <v>1695</v>
      </c>
      <c r="G1100" s="41">
        <v>406.54563467206344</v>
      </c>
      <c r="H1100" s="47">
        <v>45638</v>
      </c>
      <c r="I1100" s="118">
        <v>520.45813067175504</v>
      </c>
      <c r="J1100" s="43">
        <f>IF(M1100="",IF(AND(H1100&lt;&gt; "",D1100&lt;&gt;""),IF(H1100&gt;=D1100,H1100-D1100,0),""),"")</f>
        <v>968</v>
      </c>
      <c r="K1100" s="42">
        <f>IF(M1100="",IF(I1100&lt;&gt;"",I1100-G1100,""),"")</f>
        <v>113.9124959996916</v>
      </c>
      <c r="L1100" s="44">
        <f>IF(M1100="",IF(K1100&lt;&gt;"",IF(G1100=0,IF(I1100=0,0,9.99),K1100/G1100),""),"")</f>
        <v>0.28019608694501946</v>
      </c>
      <c r="M1100" s="45"/>
      <c r="N1100" s="46" t="str">
        <f>TRIM(CONCATENATE(Table1[[#This Row],[Intake]]," ",Table1[[#This Row],[Batch Number]]))</f>
        <v>S-1/EB 71</v>
      </c>
      <c r="O1100" s="45" t="str">
        <f>IF(VLOOKUP(Table1[[#This Row],[Intake Batch Combo]],Sheet2!A:B,2,FALSE)="","",VLOOKUP(Table1[[#This Row],[Intake Batch Combo]],Sheet2!A:B,2,FALSE))</f>
        <v>Expert MRI Buy 71</v>
      </c>
      <c r="P1100" s="116" t="e">
        <v>#N/A</v>
      </c>
      <c r="Q1100" s="116" t="e">
        <v>#N/A</v>
      </c>
    </row>
    <row r="1101" spans="1:17">
      <c r="A1101" s="4" t="s">
        <v>1314</v>
      </c>
      <c r="B1101" s="43">
        <v>71</v>
      </c>
      <c r="C1101" s="64" t="s">
        <v>1041</v>
      </c>
      <c r="D1101" s="47">
        <v>44670</v>
      </c>
      <c r="E1101" s="59" t="s">
        <v>1</v>
      </c>
      <c r="F1101" s="104">
        <v>1695</v>
      </c>
      <c r="G1101" s="41">
        <v>406.54563467206344</v>
      </c>
      <c r="H1101" s="47">
        <v>45638</v>
      </c>
      <c r="I1101" s="118">
        <v>520.45813067175504</v>
      </c>
      <c r="J1101" s="43">
        <f>IF(M1101="",IF(AND(H1101&lt;&gt; "",D1101&lt;&gt;""),IF(H1101&gt;=D1101,H1101-D1101,0),""),"")</f>
        <v>968</v>
      </c>
      <c r="K1101" s="42">
        <f>IF(M1101="",IF(I1101&lt;&gt;"",I1101-G1101,""),"")</f>
        <v>113.9124959996916</v>
      </c>
      <c r="L1101" s="44">
        <f>IF(M1101="",IF(K1101&lt;&gt;"",IF(G1101=0,IF(I1101=0,0,9.99),K1101/G1101),""),"")</f>
        <v>0.28019608694501946</v>
      </c>
      <c r="M1101" s="45"/>
      <c r="N1101" s="46" t="str">
        <f>TRIM(CONCATENATE(Table1[[#This Row],[Intake]]," ",Table1[[#This Row],[Batch Number]]))</f>
        <v>S-1/EB 71</v>
      </c>
      <c r="O1101" s="45" t="str">
        <f>IF(VLOOKUP(Table1[[#This Row],[Intake Batch Combo]],Sheet2!A:B,2,FALSE)="","",VLOOKUP(Table1[[#This Row],[Intake Batch Combo]],Sheet2!A:B,2,FALSE))</f>
        <v>Expert MRI Buy 71</v>
      </c>
      <c r="P1101" s="116" t="e">
        <v>#N/A</v>
      </c>
      <c r="Q1101" s="116" t="e">
        <v>#N/A</v>
      </c>
    </row>
    <row r="1102" spans="1:17">
      <c r="A1102" s="4" t="s">
        <v>1314</v>
      </c>
      <c r="B1102" s="43">
        <v>71</v>
      </c>
      <c r="C1102" s="64" t="s">
        <v>1045</v>
      </c>
      <c r="D1102" s="47">
        <v>44670</v>
      </c>
      <c r="E1102" s="59" t="s">
        <v>1</v>
      </c>
      <c r="F1102" s="104">
        <v>1695</v>
      </c>
      <c r="G1102" s="41">
        <v>406.54563467206344</v>
      </c>
      <c r="H1102" s="47">
        <v>45638</v>
      </c>
      <c r="I1102" s="118">
        <v>520.45813067175504</v>
      </c>
      <c r="J1102" s="43">
        <f>IF(M1102="",IF(AND(H1102&lt;&gt; "",D1102&lt;&gt;""),IF(H1102&gt;=D1102,H1102-D1102,0),""),"")</f>
        <v>968</v>
      </c>
      <c r="K1102" s="42">
        <f>IF(M1102="",IF(I1102&lt;&gt;"",I1102-G1102,""),"")</f>
        <v>113.9124959996916</v>
      </c>
      <c r="L1102" s="44">
        <f>IF(M1102="",IF(K1102&lt;&gt;"",IF(G1102=0,IF(I1102=0,0,9.99),K1102/G1102),""),"")</f>
        <v>0.28019608694501946</v>
      </c>
      <c r="M1102" s="45"/>
      <c r="N1102" s="46" t="str">
        <f>TRIM(CONCATENATE(Table1[[#This Row],[Intake]]," ",Table1[[#This Row],[Batch Number]]))</f>
        <v>S-1/EB 71</v>
      </c>
      <c r="O1102" s="45" t="str">
        <f>IF(VLOOKUP(Table1[[#This Row],[Intake Batch Combo]],Sheet2!A:B,2,FALSE)="","",VLOOKUP(Table1[[#This Row],[Intake Batch Combo]],Sheet2!A:B,2,FALSE))</f>
        <v>Expert MRI Buy 71</v>
      </c>
      <c r="P1102" s="116" t="e">
        <v>#N/A</v>
      </c>
      <c r="Q1102" s="116" t="e">
        <v>#N/A</v>
      </c>
    </row>
    <row r="1103" spans="1:17">
      <c r="A1103" s="4" t="s">
        <v>1316</v>
      </c>
      <c r="B1103" s="15">
        <v>154</v>
      </c>
      <c r="C1103" s="15" t="s">
        <v>2262</v>
      </c>
      <c r="D1103" s="30">
        <v>45359</v>
      </c>
      <c r="E1103" s="10" t="s">
        <v>1</v>
      </c>
      <c r="F1103" s="67">
        <v>300</v>
      </c>
      <c r="G1103" s="14">
        <v>0</v>
      </c>
      <c r="H1103" s="30">
        <v>45637</v>
      </c>
      <c r="I1103" s="118">
        <v>232.5</v>
      </c>
      <c r="J1103" s="15">
        <f>IF(M1103="",IF(AND(H1103&lt;&gt; "",D1103&lt;&gt;""),IF(H1103&gt;=D1103,H1103-D1103,0),""),"")</f>
        <v>278</v>
      </c>
      <c r="K1103" s="20">
        <f>IF(M1103="",IF(I1103&lt;&gt;"",I1103-G1103,""),"")</f>
        <v>232.5</v>
      </c>
      <c r="L1103" s="25">
        <f>IF(M1103="",IF(K1103&lt;&gt;"",IF(G1103=0,IF(I1103=0,0,9.99),K1103/G1103),""),"")</f>
        <v>9.99</v>
      </c>
      <c r="N1103" s="58" t="str">
        <f>TRIM(CONCATENATE(Table1[[#This Row],[Intake]]," ",Table1[[#This Row],[Batch Number]]))</f>
        <v>S-1/OS 154</v>
      </c>
      <c r="O1103" s="3" t="str">
        <f>IF(VLOOKUP(Table1[[#This Row],[Intake Batch Combo]],Sheet2!A:B,2,FALSE)="","",VLOOKUP(Table1[[#This Row],[Intake Batch Combo]],Sheet2!A:B,2,FALSE))</f>
        <v>One Source Diagnostics Batch 154</v>
      </c>
      <c r="P1103" s="115" t="s">
        <v>2379</v>
      </c>
      <c r="Q1103" s="115" t="e">
        <v>#N/A</v>
      </c>
    </row>
    <row r="1104" spans="1:17">
      <c r="A1104" s="4" t="s">
        <v>1316</v>
      </c>
      <c r="B1104" s="15">
        <v>154</v>
      </c>
      <c r="C1104" s="15" t="s">
        <v>2262</v>
      </c>
      <c r="D1104" s="30">
        <v>45359</v>
      </c>
      <c r="E1104" s="10" t="s">
        <v>1</v>
      </c>
      <c r="F1104" s="67">
        <v>300</v>
      </c>
      <c r="G1104" s="14">
        <v>0</v>
      </c>
      <c r="H1104" s="30">
        <v>45637</v>
      </c>
      <c r="I1104" s="118">
        <v>232.5</v>
      </c>
      <c r="J1104" s="15">
        <f>IF(M1104="",IF(AND(H1104&lt;&gt; "",D1104&lt;&gt;""),IF(H1104&gt;=D1104,H1104-D1104,0),""),"")</f>
        <v>278</v>
      </c>
      <c r="K1104" s="20">
        <f>IF(M1104="",IF(I1104&lt;&gt;"",I1104-G1104,""),"")</f>
        <v>232.5</v>
      </c>
      <c r="L1104" s="25">
        <f>IF(M1104="",IF(K1104&lt;&gt;"",IF(G1104=0,IF(I1104=0,0,9.99),K1104/G1104),""),"")</f>
        <v>9.99</v>
      </c>
      <c r="N1104" s="58" t="str">
        <f>TRIM(CONCATENATE(Table1[[#This Row],[Intake]]," ",Table1[[#This Row],[Batch Number]]))</f>
        <v>S-1/OS 154</v>
      </c>
      <c r="O1104" s="3" t="str">
        <f>IF(VLOOKUP(Table1[[#This Row],[Intake Batch Combo]],Sheet2!A:B,2,FALSE)="","",VLOOKUP(Table1[[#This Row],[Intake Batch Combo]],Sheet2!A:B,2,FALSE))</f>
        <v>One Source Diagnostics Batch 154</v>
      </c>
      <c r="P1104" s="115" t="s">
        <v>2379</v>
      </c>
      <c r="Q1104" s="115" t="e">
        <v>#N/A</v>
      </c>
    </row>
    <row r="1105" spans="1:17">
      <c r="A1105" s="4" t="s">
        <v>1316</v>
      </c>
      <c r="B1105" s="15">
        <v>154</v>
      </c>
      <c r="C1105" s="15" t="s">
        <v>2262</v>
      </c>
      <c r="D1105" s="30">
        <v>45359</v>
      </c>
      <c r="E1105" s="10" t="s">
        <v>1</v>
      </c>
      <c r="F1105" s="67">
        <v>300</v>
      </c>
      <c r="G1105" s="14">
        <v>0</v>
      </c>
      <c r="H1105" s="30">
        <v>45637</v>
      </c>
      <c r="I1105" s="118">
        <v>232.5</v>
      </c>
      <c r="J1105" s="15">
        <f>IF(M1105="",IF(AND(H1105&lt;&gt; "",D1105&lt;&gt;""),IF(H1105&gt;=D1105,H1105-D1105,0),""),"")</f>
        <v>278</v>
      </c>
      <c r="K1105" s="20">
        <f>IF(M1105="",IF(I1105&lt;&gt;"",I1105-G1105,""),"")</f>
        <v>232.5</v>
      </c>
      <c r="L1105" s="25">
        <f>IF(M1105="",IF(K1105&lt;&gt;"",IF(G1105=0,IF(I1105=0,0,9.99),K1105/G1105),""),"")</f>
        <v>9.99</v>
      </c>
      <c r="N1105" s="58" t="str">
        <f>TRIM(CONCATENATE(Table1[[#This Row],[Intake]]," ",Table1[[#This Row],[Batch Number]]))</f>
        <v>S-1/OS 154</v>
      </c>
      <c r="O1105" s="3" t="str">
        <f>IF(VLOOKUP(Table1[[#This Row],[Intake Batch Combo]],Sheet2!A:B,2,FALSE)="","",VLOOKUP(Table1[[#This Row],[Intake Batch Combo]],Sheet2!A:B,2,FALSE))</f>
        <v>One Source Diagnostics Batch 154</v>
      </c>
      <c r="P1105" s="115" t="s">
        <v>2379</v>
      </c>
      <c r="Q1105" s="115" t="e">
        <v>#N/A</v>
      </c>
    </row>
    <row r="1106" spans="1:17">
      <c r="A1106" s="4" t="s">
        <v>1316</v>
      </c>
      <c r="B1106" s="15">
        <v>154</v>
      </c>
      <c r="C1106" s="15" t="s">
        <v>2262</v>
      </c>
      <c r="D1106" s="30">
        <v>45359</v>
      </c>
      <c r="E1106" s="10" t="s">
        <v>1</v>
      </c>
      <c r="F1106" s="67">
        <v>300</v>
      </c>
      <c r="G1106" s="14">
        <v>0</v>
      </c>
      <c r="H1106" s="30">
        <v>45637</v>
      </c>
      <c r="I1106" s="118">
        <v>232.5</v>
      </c>
      <c r="J1106" s="15">
        <f>IF(M1106="",IF(AND(H1106&lt;&gt; "",D1106&lt;&gt;""),IF(H1106&gt;=D1106,H1106-D1106,0),""),"")</f>
        <v>278</v>
      </c>
      <c r="K1106" s="20">
        <f>IF(M1106="",IF(I1106&lt;&gt;"",I1106-G1106,""),"")</f>
        <v>232.5</v>
      </c>
      <c r="L1106" s="25">
        <f>IF(M1106="",IF(K1106&lt;&gt;"",IF(G1106=0,IF(I1106=0,0,9.99),K1106/G1106),""),"")</f>
        <v>9.99</v>
      </c>
      <c r="N1106" s="58" t="str">
        <f>TRIM(CONCATENATE(Table1[[#This Row],[Intake]]," ",Table1[[#This Row],[Batch Number]]))</f>
        <v>S-1/OS 154</v>
      </c>
      <c r="O1106" s="3" t="str">
        <f>IF(VLOOKUP(Table1[[#This Row],[Intake Batch Combo]],Sheet2!A:B,2,FALSE)="","",VLOOKUP(Table1[[#This Row],[Intake Batch Combo]],Sheet2!A:B,2,FALSE))</f>
        <v>One Source Diagnostics Batch 154</v>
      </c>
      <c r="P1106" s="115" t="s">
        <v>2379</v>
      </c>
      <c r="Q1106" s="115" t="e">
        <v>#N/A</v>
      </c>
    </row>
    <row r="1107" spans="1:17">
      <c r="A1107" s="4" t="s">
        <v>1316</v>
      </c>
      <c r="B1107" s="15">
        <v>118</v>
      </c>
      <c r="C1107" s="64" t="s">
        <v>1455</v>
      </c>
      <c r="D1107" s="30">
        <v>44897</v>
      </c>
      <c r="E1107" s="60" t="s">
        <v>1</v>
      </c>
      <c r="F1107" s="67">
        <v>300</v>
      </c>
      <c r="G1107" s="14">
        <v>71.674980884610022</v>
      </c>
      <c r="H1107" s="30">
        <v>45637</v>
      </c>
      <c r="I1107" s="118">
        <v>355.72500000000002</v>
      </c>
      <c r="J1107" s="15">
        <f>IF(M1107="",IF(AND(H1107&lt;&gt; "",D1107&lt;&gt;""),IF(H1107&gt;=D1107,H1107-D1107,0),""),"")</f>
        <v>740</v>
      </c>
      <c r="K1107" s="20">
        <f>IF(M1107="",IF(I1107&lt;&gt;"",I1107-G1107,""),"")</f>
        <v>284.05001911539</v>
      </c>
      <c r="L1107" s="25">
        <f>IF(M1107="",IF(K1107&lt;&gt;"",IF(G1107=0,IF(I1107=0,0,9.99),K1107/G1107),""),"")</f>
        <v>3.9630288785522501</v>
      </c>
      <c r="N1107" s="58" t="str">
        <f>TRIM(CONCATENATE(Table1[[#This Row],[Intake]]," ",Table1[[#This Row],[Batch Number]]))</f>
        <v>S-1/OS 118</v>
      </c>
      <c r="O1107" s="3" t="str">
        <f>IF(VLOOKUP(Table1[[#This Row],[Intake Batch Combo]],Sheet2!A:B,2,FALSE)="","",VLOOKUP(Table1[[#This Row],[Intake Batch Combo]],Sheet2!A:B,2,FALSE))</f>
        <v>One Source Diagnostics Buy 118</v>
      </c>
      <c r="P1107" s="115" t="s">
        <v>2383</v>
      </c>
      <c r="Q1107" s="115" t="e">
        <v>#N/A</v>
      </c>
    </row>
    <row r="1108" spans="1:17">
      <c r="A1108" s="4" t="s">
        <v>1316</v>
      </c>
      <c r="B1108" s="15">
        <v>118</v>
      </c>
      <c r="C1108" s="64" t="s">
        <v>1455</v>
      </c>
      <c r="D1108" s="30">
        <v>44897</v>
      </c>
      <c r="E1108" s="60" t="s">
        <v>1</v>
      </c>
      <c r="F1108" s="67">
        <v>300</v>
      </c>
      <c r="G1108" s="14">
        <v>71.674980884610022</v>
      </c>
      <c r="H1108" s="30">
        <v>45637</v>
      </c>
      <c r="I1108" s="118">
        <v>355.72500000000002</v>
      </c>
      <c r="J1108" s="15">
        <f>IF(M1108="",IF(AND(H1108&lt;&gt; "",D1108&lt;&gt;""),IF(H1108&gt;=D1108,H1108-D1108,0),""),"")</f>
        <v>740</v>
      </c>
      <c r="K1108" s="20">
        <f>IF(M1108="",IF(I1108&lt;&gt;"",I1108-G1108,""),"")</f>
        <v>284.05001911539</v>
      </c>
      <c r="L1108" s="25">
        <f>IF(M1108="",IF(K1108&lt;&gt;"",IF(G1108=0,IF(I1108=0,0,9.99),K1108/G1108),""),"")</f>
        <v>3.9630288785522501</v>
      </c>
      <c r="N1108" s="58" t="str">
        <f>TRIM(CONCATENATE(Table1[[#This Row],[Intake]]," ",Table1[[#This Row],[Batch Number]]))</f>
        <v>S-1/OS 118</v>
      </c>
      <c r="O1108" s="3" t="str">
        <f>IF(VLOOKUP(Table1[[#This Row],[Intake Batch Combo]],Sheet2!A:B,2,FALSE)="","",VLOOKUP(Table1[[#This Row],[Intake Batch Combo]],Sheet2!A:B,2,FALSE))</f>
        <v>One Source Diagnostics Buy 118</v>
      </c>
      <c r="P1108" s="115" t="s">
        <v>2383</v>
      </c>
      <c r="Q1108" s="115" t="e">
        <v>#N/A</v>
      </c>
    </row>
    <row r="1109" spans="1:17">
      <c r="A1109" s="4" t="s">
        <v>1316</v>
      </c>
      <c r="B1109" s="15">
        <v>118</v>
      </c>
      <c r="C1109" s="64" t="s">
        <v>1455</v>
      </c>
      <c r="D1109" s="30">
        <v>44897</v>
      </c>
      <c r="E1109" s="60" t="s">
        <v>1</v>
      </c>
      <c r="F1109" s="67">
        <v>300</v>
      </c>
      <c r="G1109" s="14">
        <v>71.674980884610022</v>
      </c>
      <c r="H1109" s="30">
        <v>45637</v>
      </c>
      <c r="I1109" s="118">
        <v>355.72500000000002</v>
      </c>
      <c r="J1109" s="15">
        <f>IF(M1109="",IF(AND(H1109&lt;&gt; "",D1109&lt;&gt;""),IF(H1109&gt;=D1109,H1109-D1109,0),""),"")</f>
        <v>740</v>
      </c>
      <c r="K1109" s="20">
        <f>IF(M1109="",IF(I1109&lt;&gt;"",I1109-G1109,""),"")</f>
        <v>284.05001911539</v>
      </c>
      <c r="L1109" s="25">
        <f>IF(M1109="",IF(K1109&lt;&gt;"",IF(G1109=0,IF(I1109=0,0,9.99),K1109/G1109),""),"")</f>
        <v>3.9630288785522501</v>
      </c>
      <c r="N1109" s="58" t="str">
        <f>TRIM(CONCATENATE(Table1[[#This Row],[Intake]]," ",Table1[[#This Row],[Batch Number]]))</f>
        <v>S-1/OS 118</v>
      </c>
      <c r="O1109" s="3" t="str">
        <f>IF(VLOOKUP(Table1[[#This Row],[Intake Batch Combo]],Sheet2!A:B,2,FALSE)="","",VLOOKUP(Table1[[#This Row],[Intake Batch Combo]],Sheet2!A:B,2,FALSE))</f>
        <v>One Source Diagnostics Buy 118</v>
      </c>
      <c r="P1109" s="115" t="s">
        <v>2383</v>
      </c>
      <c r="Q1109" s="115" t="e">
        <v>#N/A</v>
      </c>
    </row>
    <row r="1110" spans="1:17">
      <c r="A1110" s="4" t="s">
        <v>1316</v>
      </c>
      <c r="B1110" s="15">
        <v>118</v>
      </c>
      <c r="C1110" s="64" t="s">
        <v>1455</v>
      </c>
      <c r="D1110" s="30">
        <v>44897</v>
      </c>
      <c r="E1110" s="60" t="s">
        <v>1</v>
      </c>
      <c r="F1110" s="67">
        <v>300</v>
      </c>
      <c r="G1110" s="14">
        <v>71.674980884610022</v>
      </c>
      <c r="H1110" s="30">
        <v>45637</v>
      </c>
      <c r="I1110" s="118">
        <v>355.72500000000002</v>
      </c>
      <c r="J1110" s="15">
        <f>IF(M1110="",IF(AND(H1110&lt;&gt; "",D1110&lt;&gt;""),IF(H1110&gt;=D1110,H1110-D1110,0),""),"")</f>
        <v>740</v>
      </c>
      <c r="K1110" s="20">
        <f>IF(M1110="",IF(I1110&lt;&gt;"",I1110-G1110,""),"")</f>
        <v>284.05001911539</v>
      </c>
      <c r="L1110" s="25">
        <f>IF(M1110="",IF(K1110&lt;&gt;"",IF(G1110=0,IF(I1110=0,0,9.99),K1110/G1110),""),"")</f>
        <v>3.9630288785522501</v>
      </c>
      <c r="M1110" s="112"/>
      <c r="N1110" s="58" t="str">
        <f>TRIM(CONCATENATE(Table1[[#This Row],[Intake]]," ",Table1[[#This Row],[Batch Number]]))</f>
        <v>S-1/OS 118</v>
      </c>
      <c r="O1110" s="112" t="str">
        <f>IF(VLOOKUP(Table1[[#This Row],[Intake Batch Combo]],Sheet2!A:B,2,FALSE)="","",VLOOKUP(Table1[[#This Row],[Intake Batch Combo]],Sheet2!A:B,2,FALSE))</f>
        <v>One Source Diagnostics Buy 118</v>
      </c>
      <c r="P1110" s="115" t="s">
        <v>2383</v>
      </c>
      <c r="Q1110" s="115" t="e">
        <v>#N/A</v>
      </c>
    </row>
    <row r="1111" spans="1:17">
      <c r="A1111" s="4" t="s">
        <v>1316</v>
      </c>
      <c r="B1111" s="15">
        <v>154</v>
      </c>
      <c r="C1111" s="15" t="s">
        <v>1916</v>
      </c>
      <c r="D1111" s="30">
        <v>45359</v>
      </c>
      <c r="E1111" s="10" t="s">
        <v>1</v>
      </c>
      <c r="F1111" s="67">
        <v>1695</v>
      </c>
      <c r="G1111" s="14">
        <v>375.57</v>
      </c>
      <c r="H1111" s="30">
        <v>45637</v>
      </c>
      <c r="I1111" s="118">
        <v>558</v>
      </c>
      <c r="J1111" s="15">
        <f>IF(M1111="",IF(AND(H1111&lt;&gt; "",D1111&lt;&gt;""),IF(H1111&gt;=D1111,H1111-D1111,0),""),"")</f>
        <v>278</v>
      </c>
      <c r="K1111" s="20">
        <f>IF(M1111="",IF(I1111&lt;&gt;"",I1111-G1111,""),"")</f>
        <v>182.43</v>
      </c>
      <c r="L1111" s="25">
        <f>IF(M1111="",IF(K1111&lt;&gt;"",IF(G1111=0,IF(I1111=0,0,9.99),K1111/G1111),""),"")</f>
        <v>0.48574167265756052</v>
      </c>
      <c r="M1111" s="112"/>
      <c r="N1111" s="58" t="str">
        <f>TRIM(CONCATENATE(Table1[[#This Row],[Intake]]," ",Table1[[#This Row],[Batch Number]]))</f>
        <v>S-1/OS 154</v>
      </c>
      <c r="O1111" s="112" t="str">
        <f>IF(VLOOKUP(Table1[[#This Row],[Intake Batch Combo]],Sheet2!A:B,2,FALSE)="","",VLOOKUP(Table1[[#This Row],[Intake Batch Combo]],Sheet2!A:B,2,FALSE))</f>
        <v>One Source Diagnostics Batch 154</v>
      </c>
      <c r="P1111" s="115" t="s">
        <v>2379</v>
      </c>
      <c r="Q1111" s="115" t="e">
        <v>#N/A</v>
      </c>
    </row>
    <row r="1112" spans="1:17">
      <c r="A1112" s="4" t="s">
        <v>1316</v>
      </c>
      <c r="B1112" s="15">
        <v>154</v>
      </c>
      <c r="C1112" s="15" t="s">
        <v>1948</v>
      </c>
      <c r="D1112" s="30">
        <v>45359</v>
      </c>
      <c r="E1112" s="10" t="s">
        <v>1</v>
      </c>
      <c r="F1112" s="67">
        <v>1695</v>
      </c>
      <c r="G1112" s="14">
        <v>375.57</v>
      </c>
      <c r="H1112" s="30">
        <v>45637</v>
      </c>
      <c r="I1112" s="118">
        <v>619.99379999999996</v>
      </c>
      <c r="J1112" s="15">
        <f>IF(M1112="",IF(AND(H1112&lt;&gt; "",D1112&lt;&gt;""),IF(H1112&gt;=D1112,H1112-D1112,0),""),"")</f>
        <v>278</v>
      </c>
      <c r="K1112" s="20">
        <f>IF(M1112="",IF(I1112&lt;&gt;"",I1112-G1112,""),"")</f>
        <v>244.42379999999997</v>
      </c>
      <c r="L1112" s="25">
        <f>IF(M1112="",IF(K1112&lt;&gt;"",IF(G1112=0,IF(I1112=0,0,9.99),K1112/G1112),""),"")</f>
        <v>0.65080757248981547</v>
      </c>
      <c r="M1112" s="112"/>
      <c r="N1112" s="58" t="str">
        <f>TRIM(CONCATENATE(Table1[[#This Row],[Intake]]," ",Table1[[#This Row],[Batch Number]]))</f>
        <v>S-1/OS 154</v>
      </c>
      <c r="O1112" s="112" t="str">
        <f>IF(VLOOKUP(Table1[[#This Row],[Intake Batch Combo]],Sheet2!A:B,2,FALSE)="","",VLOOKUP(Table1[[#This Row],[Intake Batch Combo]],Sheet2!A:B,2,FALSE))</f>
        <v>One Source Diagnostics Batch 154</v>
      </c>
      <c r="P1112" s="115" t="s">
        <v>2379</v>
      </c>
      <c r="Q1112" s="115" t="e">
        <v>#N/A</v>
      </c>
    </row>
    <row r="1113" spans="1:17">
      <c r="A1113" s="4" t="s">
        <v>1316</v>
      </c>
      <c r="B1113" s="15">
        <v>154</v>
      </c>
      <c r="C1113" s="15" t="s">
        <v>1948</v>
      </c>
      <c r="D1113" s="30">
        <v>45359</v>
      </c>
      <c r="E1113" s="10" t="s">
        <v>1</v>
      </c>
      <c r="F1113" s="67">
        <v>1695</v>
      </c>
      <c r="G1113" s="14">
        <v>375.57</v>
      </c>
      <c r="H1113" s="30">
        <v>45637</v>
      </c>
      <c r="I1113" s="118">
        <v>619.99379999999996</v>
      </c>
      <c r="J1113" s="15">
        <f>IF(M1113="",IF(AND(H1113&lt;&gt; "",D1113&lt;&gt;""),IF(H1113&gt;=D1113,H1113-D1113,0),""),"")</f>
        <v>278</v>
      </c>
      <c r="K1113" s="20">
        <f>IF(M1113="",IF(I1113&lt;&gt;"",I1113-G1113,""),"")</f>
        <v>244.42379999999997</v>
      </c>
      <c r="L1113" s="25">
        <f>IF(M1113="",IF(K1113&lt;&gt;"",IF(G1113=0,IF(I1113=0,0,9.99),K1113/G1113),""),"")</f>
        <v>0.65080757248981547</v>
      </c>
      <c r="M1113" s="112"/>
      <c r="N1113" s="58" t="str">
        <f>TRIM(CONCATENATE(Table1[[#This Row],[Intake]]," ",Table1[[#This Row],[Batch Number]]))</f>
        <v>S-1/OS 154</v>
      </c>
      <c r="O1113" s="112" t="str">
        <f>IF(VLOOKUP(Table1[[#This Row],[Intake Batch Combo]],Sheet2!A:B,2,FALSE)="","",VLOOKUP(Table1[[#This Row],[Intake Batch Combo]],Sheet2!A:B,2,FALSE))</f>
        <v>One Source Diagnostics Batch 154</v>
      </c>
      <c r="P1113" s="115" t="s">
        <v>2379</v>
      </c>
      <c r="Q1113" s="115" t="e">
        <v>#N/A</v>
      </c>
    </row>
    <row r="1114" spans="1:17">
      <c r="A1114" s="4" t="s">
        <v>1316</v>
      </c>
      <c r="B1114" s="15">
        <v>154</v>
      </c>
      <c r="C1114" s="15" t="s">
        <v>1978</v>
      </c>
      <c r="D1114" s="30">
        <v>45359</v>
      </c>
      <c r="E1114" s="10" t="s">
        <v>1</v>
      </c>
      <c r="F1114" s="67">
        <v>1695</v>
      </c>
      <c r="G1114" s="14">
        <v>375.57</v>
      </c>
      <c r="H1114" s="30">
        <v>45637</v>
      </c>
      <c r="I1114" s="120">
        <v>1024.6275000000001</v>
      </c>
      <c r="J1114" s="15">
        <f>IF(M1114="",IF(AND(H1114&lt;&gt; "",D1114&lt;&gt;""),IF(H1114&gt;=D1114,H1114-D1114,0),""),"")</f>
        <v>278</v>
      </c>
      <c r="K1114" s="20">
        <f>IF(M1114="",IF(I1114&lt;&gt;"",I1114-G1114,""),"")</f>
        <v>649.05750000000012</v>
      </c>
      <c r="L1114" s="25">
        <f>IF(M1114="",IF(K1114&lt;&gt;"",IF(G1114=0,IF(I1114=0,0,9.99),K1114/G1114),""),"")</f>
        <v>1.7281931464174458</v>
      </c>
      <c r="M1114" s="112"/>
      <c r="N1114" s="58" t="str">
        <f>TRIM(CONCATENATE(Table1[[#This Row],[Intake]]," ",Table1[[#This Row],[Batch Number]]))</f>
        <v>S-1/OS 154</v>
      </c>
      <c r="O1114" s="112" t="str">
        <f>IF(VLOOKUP(Table1[[#This Row],[Intake Batch Combo]],Sheet2!A:B,2,FALSE)="","",VLOOKUP(Table1[[#This Row],[Intake Batch Combo]],Sheet2!A:B,2,FALSE))</f>
        <v>One Source Diagnostics Batch 154</v>
      </c>
      <c r="P1114" s="115" t="s">
        <v>2379</v>
      </c>
      <c r="Q1114" s="115" t="e">
        <v>#N/A</v>
      </c>
    </row>
    <row r="1115" spans="1:17">
      <c r="A1115" s="4" t="s">
        <v>1316</v>
      </c>
      <c r="B1115" s="15">
        <v>154</v>
      </c>
      <c r="C1115" s="15" t="s">
        <v>1978</v>
      </c>
      <c r="D1115" s="30">
        <v>45359</v>
      </c>
      <c r="E1115" s="10" t="s">
        <v>1</v>
      </c>
      <c r="F1115" s="67">
        <v>1695</v>
      </c>
      <c r="G1115" s="14">
        <v>375.57</v>
      </c>
      <c r="H1115" s="30">
        <v>45637</v>
      </c>
      <c r="I1115" s="118">
        <v>1024.6275000000001</v>
      </c>
      <c r="J1115" s="15">
        <f>IF(M1115="",IF(AND(H1115&lt;&gt; "",D1115&lt;&gt;""),IF(H1115&gt;=D1115,H1115-D1115,0),""),"")</f>
        <v>278</v>
      </c>
      <c r="K1115" s="20">
        <f>IF(M1115="",IF(I1115&lt;&gt;"",I1115-G1115,""),"")</f>
        <v>649.05750000000012</v>
      </c>
      <c r="L1115" s="25">
        <f>IF(M1115="",IF(K1115&lt;&gt;"",IF(G1115=0,IF(I1115=0,0,9.99),K1115/G1115),""),"")</f>
        <v>1.7281931464174458</v>
      </c>
      <c r="M1115" s="112"/>
      <c r="N1115" s="58" t="str">
        <f>TRIM(CONCATENATE(Table1[[#This Row],[Intake]]," ",Table1[[#This Row],[Batch Number]]))</f>
        <v>S-1/OS 154</v>
      </c>
      <c r="O1115" s="112" t="str">
        <f>IF(VLOOKUP(Table1[[#This Row],[Intake Batch Combo]],Sheet2!A:B,2,FALSE)="","",VLOOKUP(Table1[[#This Row],[Intake Batch Combo]],Sheet2!A:B,2,FALSE))</f>
        <v>One Source Diagnostics Batch 154</v>
      </c>
      <c r="P1115" s="115" t="s">
        <v>2379</v>
      </c>
      <c r="Q1115" s="115" t="e">
        <v>#N/A</v>
      </c>
    </row>
    <row r="1116" spans="1:17">
      <c r="A1116" s="4" t="s">
        <v>1316</v>
      </c>
      <c r="B1116" s="15">
        <v>154</v>
      </c>
      <c r="C1116" s="15" t="s">
        <v>2030</v>
      </c>
      <c r="D1116" s="30">
        <v>45359</v>
      </c>
      <c r="E1116" s="10" t="s">
        <v>1</v>
      </c>
      <c r="F1116" s="67">
        <v>1695</v>
      </c>
      <c r="G1116" s="14">
        <v>375.57</v>
      </c>
      <c r="H1116" s="30">
        <v>45637</v>
      </c>
      <c r="I1116" s="118">
        <v>802.59929999999997</v>
      </c>
      <c r="J1116" s="15">
        <f>IF(M1116="",IF(AND(H1116&lt;&gt; "",D1116&lt;&gt;""),IF(H1116&gt;=D1116,H1116-D1116,0),""),"")</f>
        <v>278</v>
      </c>
      <c r="K1116" s="20">
        <f>IF(M1116="",IF(I1116&lt;&gt;"",I1116-G1116,""),"")</f>
        <v>427.02929999999998</v>
      </c>
      <c r="L1116" s="25">
        <f>IF(M1116="",IF(K1116&lt;&gt;"",IF(G1116=0,IF(I1116=0,0,9.99),K1116/G1116),""),"")</f>
        <v>1.137016534867002</v>
      </c>
      <c r="M1116" s="112"/>
      <c r="N1116" s="58" t="str">
        <f>TRIM(CONCATENATE(Table1[[#This Row],[Intake]]," ",Table1[[#This Row],[Batch Number]]))</f>
        <v>S-1/OS 154</v>
      </c>
      <c r="O1116" s="112" t="str">
        <f>IF(VLOOKUP(Table1[[#This Row],[Intake Batch Combo]],Sheet2!A:B,2,FALSE)="","",VLOOKUP(Table1[[#This Row],[Intake Batch Combo]],Sheet2!A:B,2,FALSE))</f>
        <v>One Source Diagnostics Batch 154</v>
      </c>
      <c r="P1116" s="115" t="s">
        <v>2379</v>
      </c>
      <c r="Q1116" s="115" t="e">
        <v>#N/A</v>
      </c>
    </row>
    <row r="1117" spans="1:17">
      <c r="A1117" s="4" t="s">
        <v>1316</v>
      </c>
      <c r="B1117" s="15">
        <v>154</v>
      </c>
      <c r="C1117" s="15" t="s">
        <v>2087</v>
      </c>
      <c r="D1117" s="30">
        <v>45359</v>
      </c>
      <c r="E1117" s="10" t="s">
        <v>1</v>
      </c>
      <c r="F1117" s="67">
        <v>1695</v>
      </c>
      <c r="G1117" s="14">
        <v>375.57</v>
      </c>
      <c r="H1117" s="30">
        <v>45637</v>
      </c>
      <c r="I1117" s="118">
        <v>558</v>
      </c>
      <c r="J1117" s="15">
        <f>IF(M1117="",IF(AND(H1117&lt;&gt; "",D1117&lt;&gt;""),IF(H1117&gt;=D1117,H1117-D1117,0),""),"")</f>
        <v>278</v>
      </c>
      <c r="K1117" s="20">
        <f>IF(M1117="",IF(I1117&lt;&gt;"",I1117-G1117,""),"")</f>
        <v>182.43</v>
      </c>
      <c r="L1117" s="25">
        <f>IF(M1117="",IF(K1117&lt;&gt;"",IF(G1117=0,IF(I1117=0,0,9.99),K1117/G1117),""),"")</f>
        <v>0.48574167265756052</v>
      </c>
      <c r="M1117" s="112"/>
      <c r="N1117" s="58" t="str">
        <f>TRIM(CONCATENATE(Table1[[#This Row],[Intake]]," ",Table1[[#This Row],[Batch Number]]))</f>
        <v>S-1/OS 154</v>
      </c>
      <c r="O1117" s="112" t="str">
        <f>IF(VLOOKUP(Table1[[#This Row],[Intake Batch Combo]],Sheet2!A:B,2,FALSE)="","",VLOOKUP(Table1[[#This Row],[Intake Batch Combo]],Sheet2!A:B,2,FALSE))</f>
        <v>One Source Diagnostics Batch 154</v>
      </c>
      <c r="P1117" s="115" t="s">
        <v>2379</v>
      </c>
      <c r="Q1117" s="115" t="e">
        <v>#N/A</v>
      </c>
    </row>
    <row r="1118" spans="1:17">
      <c r="A1118" s="4" t="s">
        <v>1316</v>
      </c>
      <c r="B1118" s="15">
        <v>154</v>
      </c>
      <c r="C1118" s="15" t="s">
        <v>2087</v>
      </c>
      <c r="D1118" s="30">
        <v>45359</v>
      </c>
      <c r="E1118" s="10" t="s">
        <v>1</v>
      </c>
      <c r="F1118" s="67">
        <v>1695</v>
      </c>
      <c r="G1118" s="14">
        <v>375.57</v>
      </c>
      <c r="H1118" s="30">
        <v>45637</v>
      </c>
      <c r="I1118" s="118">
        <v>558</v>
      </c>
      <c r="J1118" s="15">
        <f>IF(M1118="",IF(AND(H1118&lt;&gt; "",D1118&lt;&gt;""),IF(H1118&gt;=D1118,H1118-D1118,0),""),"")</f>
        <v>278</v>
      </c>
      <c r="K1118" s="20">
        <f>IF(M1118="",IF(I1118&lt;&gt;"",I1118-G1118,""),"")</f>
        <v>182.43</v>
      </c>
      <c r="L1118" s="25">
        <f>IF(M1118="",IF(K1118&lt;&gt;"",IF(G1118=0,IF(I1118=0,0,9.99),K1118/G1118),""),"")</f>
        <v>0.48574167265756052</v>
      </c>
      <c r="M1118" s="112"/>
      <c r="N1118" s="58" t="str">
        <f>TRIM(CONCATENATE(Table1[[#This Row],[Intake]]," ",Table1[[#This Row],[Batch Number]]))</f>
        <v>S-1/OS 154</v>
      </c>
      <c r="O1118" s="112" t="str">
        <f>IF(VLOOKUP(Table1[[#This Row],[Intake Batch Combo]],Sheet2!A:B,2,FALSE)="","",VLOOKUP(Table1[[#This Row],[Intake Batch Combo]],Sheet2!A:B,2,FALSE))</f>
        <v>One Source Diagnostics Batch 154</v>
      </c>
      <c r="P1118" s="115" t="s">
        <v>2379</v>
      </c>
      <c r="Q1118" s="115" t="e">
        <v>#N/A</v>
      </c>
    </row>
    <row r="1119" spans="1:17">
      <c r="A1119" s="4" t="s">
        <v>1316</v>
      </c>
      <c r="B1119" s="15">
        <v>154</v>
      </c>
      <c r="C1119" s="15" t="s">
        <v>2087</v>
      </c>
      <c r="D1119" s="30">
        <v>45359</v>
      </c>
      <c r="E1119" s="10" t="s">
        <v>1</v>
      </c>
      <c r="F1119" s="67">
        <v>1695</v>
      </c>
      <c r="G1119" s="14">
        <v>375.57</v>
      </c>
      <c r="H1119" s="30">
        <v>45637</v>
      </c>
      <c r="I1119" s="118">
        <v>558</v>
      </c>
      <c r="J1119" s="15">
        <f>IF(M1119="",IF(AND(H1119&lt;&gt; "",D1119&lt;&gt;""),IF(H1119&gt;=D1119,H1119-D1119,0),""),"")</f>
        <v>278</v>
      </c>
      <c r="K1119" s="20">
        <f>IF(M1119="",IF(I1119&lt;&gt;"",I1119-G1119,""),"")</f>
        <v>182.43</v>
      </c>
      <c r="L1119" s="25">
        <f>IF(M1119="",IF(K1119&lt;&gt;"",IF(G1119=0,IF(I1119=0,0,9.99),K1119/G1119),""),"")</f>
        <v>0.48574167265756052</v>
      </c>
      <c r="M1119" s="112"/>
      <c r="N1119" s="58" t="str">
        <f>TRIM(CONCATENATE(Table1[[#This Row],[Intake]]," ",Table1[[#This Row],[Batch Number]]))</f>
        <v>S-1/OS 154</v>
      </c>
      <c r="O1119" s="112" t="str">
        <f>IF(VLOOKUP(Table1[[#This Row],[Intake Batch Combo]],Sheet2!A:B,2,FALSE)="","",VLOOKUP(Table1[[#This Row],[Intake Batch Combo]],Sheet2!A:B,2,FALSE))</f>
        <v>One Source Diagnostics Batch 154</v>
      </c>
      <c r="P1119" s="115" t="s">
        <v>2379</v>
      </c>
      <c r="Q1119" s="115" t="e">
        <v>#N/A</v>
      </c>
    </row>
    <row r="1120" spans="1:17">
      <c r="A1120" s="4" t="s">
        <v>1316</v>
      </c>
      <c r="B1120" s="15">
        <v>154</v>
      </c>
      <c r="C1120" s="15" t="s">
        <v>2218</v>
      </c>
      <c r="D1120" s="30">
        <v>45359</v>
      </c>
      <c r="E1120" s="10" t="s">
        <v>1</v>
      </c>
      <c r="F1120" s="67">
        <v>1695</v>
      </c>
      <c r="G1120" s="14">
        <v>375.57</v>
      </c>
      <c r="H1120" s="30">
        <v>45637</v>
      </c>
      <c r="I1120" s="118">
        <v>465</v>
      </c>
      <c r="J1120" s="15">
        <f>IF(M1120="",IF(AND(H1120&lt;&gt; "",D1120&lt;&gt;""),IF(H1120&gt;=D1120,H1120-D1120,0),""),"")</f>
        <v>278</v>
      </c>
      <c r="K1120" s="20">
        <f>IF(M1120="",IF(I1120&lt;&gt;"",I1120-G1120,""),"")</f>
        <v>89.43</v>
      </c>
      <c r="L1120" s="25">
        <f>IF(M1120="",IF(K1120&lt;&gt;"",IF(G1120=0,IF(I1120=0,0,9.99),K1120/G1120),""),"")</f>
        <v>0.23811806054796711</v>
      </c>
      <c r="M1120" s="112"/>
      <c r="N1120" s="58" t="str">
        <f>TRIM(CONCATENATE(Table1[[#This Row],[Intake]]," ",Table1[[#This Row],[Batch Number]]))</f>
        <v>S-1/OS 154</v>
      </c>
      <c r="O1120" s="112" t="str">
        <f>IF(VLOOKUP(Table1[[#This Row],[Intake Batch Combo]],Sheet2!A:B,2,FALSE)="","",VLOOKUP(Table1[[#This Row],[Intake Batch Combo]],Sheet2!A:B,2,FALSE))</f>
        <v>One Source Diagnostics Batch 154</v>
      </c>
      <c r="P1120" s="115" t="s">
        <v>2379</v>
      </c>
      <c r="Q1120" s="115" t="e">
        <v>#N/A</v>
      </c>
    </row>
    <row r="1121" spans="1:17">
      <c r="A1121" s="4" t="s">
        <v>1316</v>
      </c>
      <c r="B1121" s="15">
        <v>154</v>
      </c>
      <c r="C1121" s="15" t="s">
        <v>2218</v>
      </c>
      <c r="D1121" s="30">
        <v>45359</v>
      </c>
      <c r="E1121" s="10" t="s">
        <v>1</v>
      </c>
      <c r="F1121" s="67">
        <v>1695</v>
      </c>
      <c r="G1121" s="14">
        <v>375.57</v>
      </c>
      <c r="H1121" s="30">
        <v>45637</v>
      </c>
      <c r="I1121" s="118">
        <v>465</v>
      </c>
      <c r="J1121" s="15">
        <f>IF(M1121="",IF(AND(H1121&lt;&gt; "",D1121&lt;&gt;""),IF(H1121&gt;=D1121,H1121-D1121,0),""),"")</f>
        <v>278</v>
      </c>
      <c r="K1121" s="20">
        <f>IF(M1121="",IF(I1121&lt;&gt;"",I1121-G1121,""),"")</f>
        <v>89.43</v>
      </c>
      <c r="L1121" s="25">
        <f>IF(M1121="",IF(K1121&lt;&gt;"",IF(G1121=0,IF(I1121=0,0,9.99),K1121/G1121),""),"")</f>
        <v>0.23811806054796711</v>
      </c>
      <c r="M1121" s="112"/>
      <c r="N1121" s="58" t="str">
        <f>TRIM(CONCATENATE(Table1[[#This Row],[Intake]]," ",Table1[[#This Row],[Batch Number]]))</f>
        <v>S-1/OS 154</v>
      </c>
      <c r="O1121" s="112" t="str">
        <f>IF(VLOOKUP(Table1[[#This Row],[Intake Batch Combo]],Sheet2!A:B,2,FALSE)="","",VLOOKUP(Table1[[#This Row],[Intake Batch Combo]],Sheet2!A:B,2,FALSE))</f>
        <v>One Source Diagnostics Batch 154</v>
      </c>
      <c r="P1121" s="115" t="s">
        <v>2379</v>
      </c>
      <c r="Q1121" s="115" t="e">
        <v>#N/A</v>
      </c>
    </row>
    <row r="1122" spans="1:17">
      <c r="A1122" s="4" t="s">
        <v>1316</v>
      </c>
      <c r="B1122" s="15">
        <v>154</v>
      </c>
      <c r="C1122" s="15" t="s">
        <v>2307</v>
      </c>
      <c r="D1122" s="30">
        <v>45359</v>
      </c>
      <c r="E1122" s="10" t="s">
        <v>1</v>
      </c>
      <c r="F1122" s="67">
        <v>1695</v>
      </c>
      <c r="G1122" s="14">
        <v>375.57</v>
      </c>
      <c r="H1122" s="30">
        <v>45637</v>
      </c>
      <c r="I1122" s="118">
        <v>744</v>
      </c>
      <c r="J1122" s="15">
        <f>IF(M1122="",IF(AND(H1122&lt;&gt; "",D1122&lt;&gt;""),IF(H1122&gt;=D1122,H1122-D1122,0),""),"")</f>
        <v>278</v>
      </c>
      <c r="K1122" s="20">
        <f>IF(M1122="",IF(I1122&lt;&gt;"",I1122-G1122,""),"")</f>
        <v>368.43</v>
      </c>
      <c r="L1122" s="25">
        <f>IF(M1122="",IF(K1122&lt;&gt;"",IF(G1122=0,IF(I1122=0,0,9.99),K1122/G1122),""),"")</f>
        <v>0.9809888968767474</v>
      </c>
      <c r="M1122" s="112"/>
      <c r="N1122" s="58" t="str">
        <f>TRIM(CONCATENATE(Table1[[#This Row],[Intake]]," ",Table1[[#This Row],[Batch Number]]))</f>
        <v>S-1/OS 154</v>
      </c>
      <c r="O1122" s="112" t="str">
        <f>IF(VLOOKUP(Table1[[#This Row],[Intake Batch Combo]],Sheet2!A:B,2,FALSE)="","",VLOOKUP(Table1[[#This Row],[Intake Batch Combo]],Sheet2!A:B,2,FALSE))</f>
        <v>One Source Diagnostics Batch 154</v>
      </c>
      <c r="P1122" s="115" t="s">
        <v>2379</v>
      </c>
      <c r="Q1122" s="115" t="e">
        <v>#N/A</v>
      </c>
    </row>
    <row r="1123" spans="1:17">
      <c r="A1123" s="4" t="s">
        <v>1316</v>
      </c>
      <c r="B1123" s="15">
        <v>154</v>
      </c>
      <c r="C1123" s="15" t="s">
        <v>2307</v>
      </c>
      <c r="D1123" s="30">
        <v>45359</v>
      </c>
      <c r="E1123" s="10" t="s">
        <v>1</v>
      </c>
      <c r="F1123" s="67">
        <v>1695</v>
      </c>
      <c r="G1123" s="14">
        <v>375.57</v>
      </c>
      <c r="H1123" s="30">
        <v>45637</v>
      </c>
      <c r="I1123" s="118">
        <v>744</v>
      </c>
      <c r="J1123" s="15">
        <f>IF(M1123="",IF(AND(H1123&lt;&gt; "",D1123&lt;&gt;""),IF(H1123&gt;=D1123,H1123-D1123,0),""),"")</f>
        <v>278</v>
      </c>
      <c r="K1123" s="20">
        <f>IF(M1123="",IF(I1123&lt;&gt;"",I1123-G1123,""),"")</f>
        <v>368.43</v>
      </c>
      <c r="L1123" s="25">
        <f>IF(M1123="",IF(K1123&lt;&gt;"",IF(G1123=0,IF(I1123=0,0,9.99),K1123/G1123),""),"")</f>
        <v>0.9809888968767474</v>
      </c>
      <c r="M1123" s="112"/>
      <c r="N1123" s="58" t="str">
        <f>TRIM(CONCATENATE(Table1[[#This Row],[Intake]]," ",Table1[[#This Row],[Batch Number]]))</f>
        <v>S-1/OS 154</v>
      </c>
      <c r="O1123" s="112" t="str">
        <f>IF(VLOOKUP(Table1[[#This Row],[Intake Batch Combo]],Sheet2!A:B,2,FALSE)="","",VLOOKUP(Table1[[#This Row],[Intake Batch Combo]],Sheet2!A:B,2,FALSE))</f>
        <v>One Source Diagnostics Batch 154</v>
      </c>
      <c r="P1123" s="115" t="s">
        <v>2379</v>
      </c>
      <c r="Q1123" s="115" t="e">
        <v>#N/A</v>
      </c>
    </row>
    <row r="1124" spans="1:17">
      <c r="A1124" s="4" t="s">
        <v>1316</v>
      </c>
      <c r="B1124" s="15">
        <v>118</v>
      </c>
      <c r="C1124" s="64" t="s">
        <v>1455</v>
      </c>
      <c r="D1124" s="30">
        <v>44897</v>
      </c>
      <c r="E1124" s="60" t="s">
        <v>1</v>
      </c>
      <c r="F1124" s="67">
        <v>1695</v>
      </c>
      <c r="G1124" s="14">
        <v>404.96364199804663</v>
      </c>
      <c r="H1124" s="30">
        <v>45637</v>
      </c>
      <c r="I1124" s="118">
        <v>355.72500000000002</v>
      </c>
      <c r="J1124" s="15">
        <f>IF(M1124="",IF(AND(H1124&lt;&gt; "",D1124&lt;&gt;""),IF(H1124&gt;=D1124,H1124-D1124,0),""),"")</f>
        <v>740</v>
      </c>
      <c r="K1124" s="20">
        <f>IF(M1124="",IF(I1124&lt;&gt;"",I1124-G1124,""),"")</f>
        <v>-49.238641998046603</v>
      </c>
      <c r="L1124" s="25">
        <f>IF(M1124="",IF(K1124&lt;&gt;"",IF(G1124=0,IF(I1124=0,0,9.99),K1124/G1124),""),"")</f>
        <v>-0.12158780910579649</v>
      </c>
      <c r="M1124" s="112"/>
      <c r="N1124" s="58" t="str">
        <f>TRIM(CONCATENATE(Table1[[#This Row],[Intake]]," ",Table1[[#This Row],[Batch Number]]))</f>
        <v>S-1/OS 118</v>
      </c>
      <c r="O1124" s="112" t="str">
        <f>IF(VLOOKUP(Table1[[#This Row],[Intake Batch Combo]],Sheet2!A:B,2,FALSE)="","",VLOOKUP(Table1[[#This Row],[Intake Batch Combo]],Sheet2!A:B,2,FALSE))</f>
        <v>One Source Diagnostics Buy 118</v>
      </c>
      <c r="P1124" s="115" t="s">
        <v>2383</v>
      </c>
      <c r="Q1124" s="115" t="e">
        <v>#N/A</v>
      </c>
    </row>
    <row r="1125" spans="1:17">
      <c r="A1125" s="4" t="s">
        <v>1316</v>
      </c>
      <c r="B1125" s="15">
        <v>118</v>
      </c>
      <c r="C1125" s="64" t="s">
        <v>1455</v>
      </c>
      <c r="D1125" s="30">
        <v>44897</v>
      </c>
      <c r="E1125" s="60" t="s">
        <v>1</v>
      </c>
      <c r="F1125" s="67">
        <v>1695</v>
      </c>
      <c r="G1125" s="14">
        <v>404.96364199804663</v>
      </c>
      <c r="H1125" s="30">
        <v>45637</v>
      </c>
      <c r="I1125" s="118">
        <v>355.72500000000002</v>
      </c>
      <c r="J1125" s="15">
        <f>IF(M1125="",IF(AND(H1125&lt;&gt; "",D1125&lt;&gt;""),IF(H1125&gt;=D1125,H1125-D1125,0),""),"")</f>
        <v>740</v>
      </c>
      <c r="K1125" s="20">
        <f>IF(M1125="",IF(I1125&lt;&gt;"",I1125-G1125,""),"")</f>
        <v>-49.238641998046603</v>
      </c>
      <c r="L1125" s="25">
        <f>IF(M1125="",IF(K1125&lt;&gt;"",IF(G1125=0,IF(I1125=0,0,9.99),K1125/G1125),""),"")</f>
        <v>-0.12158780910579649</v>
      </c>
      <c r="M1125" s="112"/>
      <c r="N1125" s="58" t="str">
        <f>TRIM(CONCATENATE(Table1[[#This Row],[Intake]]," ",Table1[[#This Row],[Batch Number]]))</f>
        <v>S-1/OS 118</v>
      </c>
      <c r="O1125" s="112" t="str">
        <f>IF(VLOOKUP(Table1[[#This Row],[Intake Batch Combo]],Sheet2!A:B,2,FALSE)="","",VLOOKUP(Table1[[#This Row],[Intake Batch Combo]],Sheet2!A:B,2,FALSE))</f>
        <v>One Source Diagnostics Buy 118</v>
      </c>
      <c r="P1125" s="115" t="s">
        <v>2383</v>
      </c>
      <c r="Q1125" s="115" t="e">
        <v>#N/A</v>
      </c>
    </row>
    <row r="1126" spans="1:17">
      <c r="A1126" s="4" t="s">
        <v>1316</v>
      </c>
      <c r="B1126" s="15">
        <v>154</v>
      </c>
      <c r="C1126" s="15" t="s">
        <v>2262</v>
      </c>
      <c r="D1126" s="30">
        <v>45359</v>
      </c>
      <c r="E1126" s="10" t="s">
        <v>1</v>
      </c>
      <c r="F1126" s="67">
        <v>1695</v>
      </c>
      <c r="G1126" s="14">
        <v>477.48750000000001</v>
      </c>
      <c r="H1126" s="30">
        <v>45637</v>
      </c>
      <c r="I1126" s="118">
        <v>232.5</v>
      </c>
      <c r="J1126" s="15">
        <f>IF(M1126="",IF(AND(H1126&lt;&gt; "",D1126&lt;&gt;""),IF(H1126&gt;=D1126,H1126-D1126,0),""),"")</f>
        <v>278</v>
      </c>
      <c r="K1126" s="20">
        <f>IF(M1126="",IF(I1126&lt;&gt;"",I1126-G1126,""),"")</f>
        <v>-244.98750000000001</v>
      </c>
      <c r="L1126" s="25">
        <f>IF(M1126="",IF(K1126&lt;&gt;"",IF(G1126=0,IF(I1126=0,0,9.99),K1126/G1126),""),"")</f>
        <v>-0.51307625854079952</v>
      </c>
      <c r="M1126" s="112"/>
      <c r="N1126" s="58" t="str">
        <f>TRIM(CONCATENATE(Table1[[#This Row],[Intake]]," ",Table1[[#This Row],[Batch Number]]))</f>
        <v>S-1/OS 154</v>
      </c>
      <c r="O1126" s="112" t="str">
        <f>IF(VLOOKUP(Table1[[#This Row],[Intake Batch Combo]],Sheet2!A:B,2,FALSE)="","",VLOOKUP(Table1[[#This Row],[Intake Batch Combo]],Sheet2!A:B,2,FALSE))</f>
        <v>One Source Diagnostics Batch 154</v>
      </c>
      <c r="P1126" s="115" t="s">
        <v>2379</v>
      </c>
      <c r="Q1126" s="115" t="e">
        <v>#N/A</v>
      </c>
    </row>
    <row r="1127" spans="1:17">
      <c r="A1127" s="4" t="s">
        <v>1316</v>
      </c>
      <c r="B1127" s="15">
        <v>154</v>
      </c>
      <c r="C1127" s="15" t="s">
        <v>2262</v>
      </c>
      <c r="D1127" s="30">
        <v>45359</v>
      </c>
      <c r="E1127" s="10" t="s">
        <v>1</v>
      </c>
      <c r="F1127" s="67">
        <v>1695</v>
      </c>
      <c r="G1127" s="14">
        <v>477.48750000000001</v>
      </c>
      <c r="H1127" s="30">
        <v>45637</v>
      </c>
      <c r="I1127" s="120">
        <v>232.5</v>
      </c>
      <c r="J1127" s="15">
        <f>IF(M1127="",IF(AND(H1127&lt;&gt; "",D1127&lt;&gt;""),IF(H1127&gt;=D1127,H1127-D1127,0),""),"")</f>
        <v>278</v>
      </c>
      <c r="K1127" s="20">
        <f>IF(M1127="",IF(I1127&lt;&gt;"",I1127-G1127,""),"")</f>
        <v>-244.98750000000001</v>
      </c>
      <c r="L1127" s="25">
        <f>IF(M1127="",IF(K1127&lt;&gt;"",IF(G1127=0,IF(I1127=0,0,9.99),K1127/G1127),""),"")</f>
        <v>-0.51307625854079952</v>
      </c>
      <c r="M1127" s="112"/>
      <c r="N1127" s="58" t="str">
        <f>TRIM(CONCATENATE(Table1[[#This Row],[Intake]]," ",Table1[[#This Row],[Batch Number]]))</f>
        <v>S-1/OS 154</v>
      </c>
      <c r="O1127" s="112" t="str">
        <f>IF(VLOOKUP(Table1[[#This Row],[Intake Batch Combo]],Sheet2!A:B,2,FALSE)="","",VLOOKUP(Table1[[#This Row],[Intake Batch Combo]],Sheet2!A:B,2,FALSE))</f>
        <v>One Source Diagnostics Batch 154</v>
      </c>
      <c r="P1127" s="115" t="s">
        <v>2379</v>
      </c>
      <c r="Q1127" s="115" t="e">
        <v>#N/A</v>
      </c>
    </row>
    <row r="1128" spans="1:17">
      <c r="A1128" s="4" t="s">
        <v>2395</v>
      </c>
      <c r="B1128" s="15">
        <v>15.2</v>
      </c>
      <c r="C1128" s="15"/>
      <c r="D1128" s="30">
        <v>45021</v>
      </c>
      <c r="E1128" s="10" t="s">
        <v>1</v>
      </c>
      <c r="F1128" s="67">
        <v>2300</v>
      </c>
      <c r="G1128" s="14">
        <v>432.04350000000113</v>
      </c>
      <c r="H1128" s="30">
        <v>45636</v>
      </c>
      <c r="I1128" s="118">
        <v>465</v>
      </c>
      <c r="J1128" s="15">
        <f>IF(M1128="",IF(AND(H1128&lt;&gt; "",D1128&lt;&gt;""),IF(H1128&gt;=D1128,H1128-D1128,0),""),"")</f>
        <v>615</v>
      </c>
      <c r="K1128" s="20">
        <f>IF(M1128="",IF(I1128&lt;&gt;"",I1128-G1128,""),"")</f>
        <v>32.956499999998869</v>
      </c>
      <c r="L1128" s="25">
        <f>IF(M1128="",IF(K1128&lt;&gt;"",IF(G1128=0,IF(I1128=0,0,9.99),K1128/G1128),""),"")</f>
        <v>7.6280513420520807E-2</v>
      </c>
      <c r="M1128" s="112"/>
      <c r="N1128" s="58" t="str">
        <f>TRIM(CONCATENATE(Table1[[#This Row],[Intake]]," ",Table1[[#This Row],[Batch Number]]))</f>
        <v>S-1/SCI 15.2</v>
      </c>
      <c r="O1128" s="112" t="str">
        <f>IF(VLOOKUP(Table1[[#This Row],[Intake Batch Combo]],Sheet2!A:B,2,FALSE)="","",VLOOKUP(Table1[[#This Row],[Intake Batch Combo]],Sheet2!A:B,2,FALSE))</f>
        <v>SoCal Imaging Batch 15.2</v>
      </c>
      <c r="P1128" s="115" t="e">
        <v>#N/A</v>
      </c>
      <c r="Q1128" s="115" t="e">
        <v>#N/A</v>
      </c>
    </row>
    <row r="1129" spans="1:17">
      <c r="A1129" s="4" t="s">
        <v>2395</v>
      </c>
      <c r="B1129" s="15">
        <v>15.2</v>
      </c>
      <c r="C1129" s="15"/>
      <c r="D1129" s="30">
        <v>45021</v>
      </c>
      <c r="E1129" s="10" t="s">
        <v>1</v>
      </c>
      <c r="F1129" s="67">
        <v>2300</v>
      </c>
      <c r="G1129" s="14">
        <v>432.04350000000113</v>
      </c>
      <c r="H1129" s="30">
        <v>45636</v>
      </c>
      <c r="I1129" s="118">
        <v>465</v>
      </c>
      <c r="J1129" s="15">
        <f>IF(M1129="",IF(AND(H1129&lt;&gt; "",D1129&lt;&gt;""),IF(H1129&gt;=D1129,H1129-D1129,0),""),"")</f>
        <v>615</v>
      </c>
      <c r="K1129" s="20">
        <f>IF(M1129="",IF(I1129&lt;&gt;"",I1129-G1129,""),"")</f>
        <v>32.956499999998869</v>
      </c>
      <c r="L1129" s="25">
        <f>IF(M1129="",IF(K1129&lt;&gt;"",IF(G1129=0,IF(I1129=0,0,9.99),K1129/G1129),""),"")</f>
        <v>7.6280513420520807E-2</v>
      </c>
      <c r="M1129" s="112"/>
      <c r="N1129" s="58" t="str">
        <f>TRIM(CONCATENATE(Table1[[#This Row],[Intake]]," ",Table1[[#This Row],[Batch Number]]))</f>
        <v>S-1/SCI 15.2</v>
      </c>
      <c r="O1129" s="112" t="str">
        <f>IF(VLOOKUP(Table1[[#This Row],[Intake Batch Combo]],Sheet2!A:B,2,FALSE)="","",VLOOKUP(Table1[[#This Row],[Intake Batch Combo]],Sheet2!A:B,2,FALSE))</f>
        <v>SoCal Imaging Batch 15.2</v>
      </c>
      <c r="P1129" s="115" t="e">
        <v>#N/A</v>
      </c>
      <c r="Q1129" s="115" t="e">
        <v>#N/A</v>
      </c>
    </row>
    <row r="1130" spans="1:17">
      <c r="A1130" s="4" t="s">
        <v>1316</v>
      </c>
      <c r="B1130" s="15">
        <v>154</v>
      </c>
      <c r="C1130" s="15" t="s">
        <v>2005</v>
      </c>
      <c r="D1130" s="30">
        <v>45359</v>
      </c>
      <c r="E1130" s="10" t="s">
        <v>1</v>
      </c>
      <c r="F1130" s="67">
        <v>300</v>
      </c>
      <c r="G1130" s="14">
        <v>0</v>
      </c>
      <c r="H1130" s="30">
        <v>45630</v>
      </c>
      <c r="I1130" s="118">
        <v>248.00310000000002</v>
      </c>
      <c r="J1130" s="15">
        <f>IF(M1130="",IF(AND(H1130&lt;&gt; "",D1130&lt;&gt;""),IF(H1130&gt;=D1130,H1130-D1130,0),""),"")</f>
        <v>271</v>
      </c>
      <c r="K1130" s="20">
        <f>IF(M1130="",IF(I1130&lt;&gt;"",I1130-G1130,""),"")</f>
        <v>248.00310000000002</v>
      </c>
      <c r="L1130" s="25">
        <f>IF(M1130="",IF(K1130&lt;&gt;"",IF(G1130=0,IF(I1130=0,0,9.99),K1130/G1130),""),"")</f>
        <v>9.99</v>
      </c>
      <c r="M1130" s="112"/>
      <c r="N1130" s="58" t="str">
        <f>TRIM(CONCATENATE(Table1[[#This Row],[Intake]]," ",Table1[[#This Row],[Batch Number]]))</f>
        <v>S-1/OS 154</v>
      </c>
      <c r="O1130" s="112" t="str">
        <f>IF(VLOOKUP(Table1[[#This Row],[Intake Batch Combo]],Sheet2!A:B,2,FALSE)="","",VLOOKUP(Table1[[#This Row],[Intake Batch Combo]],Sheet2!A:B,2,FALSE))</f>
        <v>One Source Diagnostics Batch 154</v>
      </c>
      <c r="P1130" s="115" t="s">
        <v>2379</v>
      </c>
      <c r="Q1130" s="115" t="e">
        <v>#N/A</v>
      </c>
    </row>
    <row r="1131" spans="1:17">
      <c r="A1131" s="4" t="s">
        <v>1316</v>
      </c>
      <c r="B1131" s="15">
        <v>154</v>
      </c>
      <c r="C1131" s="15" t="s">
        <v>2005</v>
      </c>
      <c r="D1131" s="30">
        <v>45359</v>
      </c>
      <c r="E1131" s="10" t="s">
        <v>1</v>
      </c>
      <c r="F1131" s="67">
        <v>300</v>
      </c>
      <c r="G1131" s="14">
        <v>0</v>
      </c>
      <c r="H1131" s="30">
        <v>45630</v>
      </c>
      <c r="I1131" s="118">
        <v>248.00310000000002</v>
      </c>
      <c r="J1131" s="15">
        <f>IF(M1131="",IF(AND(H1131&lt;&gt; "",D1131&lt;&gt;""),IF(H1131&gt;=D1131,H1131-D1131,0),""),"")</f>
        <v>271</v>
      </c>
      <c r="K1131" s="20">
        <f>IF(M1131="",IF(I1131&lt;&gt;"",I1131-G1131,""),"")</f>
        <v>248.00310000000002</v>
      </c>
      <c r="L1131" s="25">
        <f>IF(M1131="",IF(K1131&lt;&gt;"",IF(G1131=0,IF(I1131=0,0,9.99),K1131/G1131),""),"")</f>
        <v>9.99</v>
      </c>
      <c r="M1131" s="112"/>
      <c r="N1131" s="58" t="str">
        <f>TRIM(CONCATENATE(Table1[[#This Row],[Intake]]," ",Table1[[#This Row],[Batch Number]]))</f>
        <v>S-1/OS 154</v>
      </c>
      <c r="O1131" s="112" t="str">
        <f>IF(VLOOKUP(Table1[[#This Row],[Intake Batch Combo]],Sheet2!A:B,2,FALSE)="","",VLOOKUP(Table1[[#This Row],[Intake Batch Combo]],Sheet2!A:B,2,FALSE))</f>
        <v>One Source Diagnostics Batch 154</v>
      </c>
      <c r="P1131" s="115" t="s">
        <v>2379</v>
      </c>
      <c r="Q1131" s="115" t="e">
        <v>#N/A</v>
      </c>
    </row>
    <row r="1132" spans="1:17">
      <c r="A1132" s="4" t="s">
        <v>1316</v>
      </c>
      <c r="B1132" s="15">
        <v>154</v>
      </c>
      <c r="C1132" s="15" t="s">
        <v>2121</v>
      </c>
      <c r="D1132" s="30">
        <v>45359</v>
      </c>
      <c r="E1132" s="10" t="s">
        <v>1</v>
      </c>
      <c r="F1132" s="67">
        <v>300</v>
      </c>
      <c r="G1132" s="14">
        <v>0</v>
      </c>
      <c r="H1132" s="30">
        <v>45630</v>
      </c>
      <c r="I1132" s="120">
        <v>309.99689999999998</v>
      </c>
      <c r="J1132" s="15">
        <f>IF(M1132="",IF(AND(H1132&lt;&gt; "",D1132&lt;&gt;""),IF(H1132&gt;=D1132,H1132-D1132,0),""),"")</f>
        <v>271</v>
      </c>
      <c r="K1132" s="20">
        <f>IF(M1132="",IF(I1132&lt;&gt;"",I1132-G1132,""),"")</f>
        <v>309.99689999999998</v>
      </c>
      <c r="L1132" s="25">
        <f>IF(M1132="",IF(K1132&lt;&gt;"",IF(G1132=0,IF(I1132=0,0,9.99),K1132/G1132),""),"")</f>
        <v>9.99</v>
      </c>
      <c r="M1132" s="112"/>
      <c r="N1132" s="58" t="str">
        <f>TRIM(CONCATENATE(Table1[[#This Row],[Intake]]," ",Table1[[#This Row],[Batch Number]]))</f>
        <v>S-1/OS 154</v>
      </c>
      <c r="O1132" s="112" t="str">
        <f>IF(VLOOKUP(Table1[[#This Row],[Intake Batch Combo]],Sheet2!A:B,2,FALSE)="","",VLOOKUP(Table1[[#This Row],[Intake Batch Combo]],Sheet2!A:B,2,FALSE))</f>
        <v>One Source Diagnostics Batch 154</v>
      </c>
      <c r="P1132" s="115" t="s">
        <v>2379</v>
      </c>
      <c r="Q1132" s="115" t="e">
        <v>#N/A</v>
      </c>
    </row>
    <row r="1133" spans="1:17">
      <c r="A1133" s="4" t="s">
        <v>1316</v>
      </c>
      <c r="B1133" s="15">
        <v>154</v>
      </c>
      <c r="C1133" s="15" t="s">
        <v>2121</v>
      </c>
      <c r="D1133" s="30">
        <v>45359</v>
      </c>
      <c r="E1133" s="10" t="s">
        <v>1</v>
      </c>
      <c r="F1133" s="67">
        <v>300</v>
      </c>
      <c r="G1133" s="14">
        <v>0</v>
      </c>
      <c r="H1133" s="30">
        <v>45630</v>
      </c>
      <c r="I1133" s="118">
        <v>309.99689999999998</v>
      </c>
      <c r="J1133" s="15">
        <f>IF(M1133="",IF(AND(H1133&lt;&gt; "",D1133&lt;&gt;""),IF(H1133&gt;=D1133,H1133-D1133,0),""),"")</f>
        <v>271</v>
      </c>
      <c r="K1133" s="20">
        <f>IF(M1133="",IF(I1133&lt;&gt;"",I1133-G1133,""),"")</f>
        <v>309.99689999999998</v>
      </c>
      <c r="L1133" s="25">
        <f>IF(M1133="",IF(K1133&lt;&gt;"",IF(G1133=0,IF(I1133=0,0,9.99),K1133/G1133),""),"")</f>
        <v>9.99</v>
      </c>
      <c r="M1133" s="112"/>
      <c r="N1133" s="58" t="str">
        <f>TRIM(CONCATENATE(Table1[[#This Row],[Intake]]," ",Table1[[#This Row],[Batch Number]]))</f>
        <v>S-1/OS 154</v>
      </c>
      <c r="O1133" s="112" t="str">
        <f>IF(VLOOKUP(Table1[[#This Row],[Intake Batch Combo]],Sheet2!A:B,2,FALSE)="","",VLOOKUP(Table1[[#This Row],[Intake Batch Combo]],Sheet2!A:B,2,FALSE))</f>
        <v>One Source Diagnostics Batch 154</v>
      </c>
      <c r="P1133" s="115" t="s">
        <v>2379</v>
      </c>
      <c r="Q1133" s="115" t="e">
        <v>#N/A</v>
      </c>
    </row>
    <row r="1134" spans="1:17">
      <c r="A1134" s="4" t="s">
        <v>1316</v>
      </c>
      <c r="B1134" s="15">
        <v>154</v>
      </c>
      <c r="C1134" s="15" t="s">
        <v>2121</v>
      </c>
      <c r="D1134" s="30">
        <v>45359</v>
      </c>
      <c r="E1134" s="10" t="s">
        <v>1</v>
      </c>
      <c r="F1134" s="67">
        <v>300</v>
      </c>
      <c r="G1134" s="14">
        <v>0</v>
      </c>
      <c r="H1134" s="30">
        <v>45630</v>
      </c>
      <c r="I1134" s="120">
        <v>309.99689999999998</v>
      </c>
      <c r="J1134" s="15">
        <f>IF(M1134="",IF(AND(H1134&lt;&gt; "",D1134&lt;&gt;""),IF(H1134&gt;=D1134,H1134-D1134,0),""),"")</f>
        <v>271</v>
      </c>
      <c r="K1134" s="20">
        <f>IF(M1134="",IF(I1134&lt;&gt;"",I1134-G1134,""),"")</f>
        <v>309.99689999999998</v>
      </c>
      <c r="L1134" s="25">
        <f>IF(M1134="",IF(K1134&lt;&gt;"",IF(G1134=0,IF(I1134=0,0,9.99),K1134/G1134),""),"")</f>
        <v>9.99</v>
      </c>
      <c r="M1134" s="112"/>
      <c r="N1134" s="58" t="str">
        <f>TRIM(CONCATENATE(Table1[[#This Row],[Intake]]," ",Table1[[#This Row],[Batch Number]]))</f>
        <v>S-1/OS 154</v>
      </c>
      <c r="O1134" s="112" t="str">
        <f>IF(VLOOKUP(Table1[[#This Row],[Intake Batch Combo]],Sheet2!A:B,2,FALSE)="","",VLOOKUP(Table1[[#This Row],[Intake Batch Combo]],Sheet2!A:B,2,FALSE))</f>
        <v>One Source Diagnostics Batch 154</v>
      </c>
      <c r="P1134" s="115" t="s">
        <v>2379</v>
      </c>
      <c r="Q1134" s="115" t="e">
        <v>#N/A</v>
      </c>
    </row>
    <row r="1135" spans="1:17">
      <c r="A1135" s="4" t="s">
        <v>1316</v>
      </c>
      <c r="B1135" s="15">
        <v>154</v>
      </c>
      <c r="C1135" s="15" t="s">
        <v>2121</v>
      </c>
      <c r="D1135" s="30">
        <v>45359</v>
      </c>
      <c r="E1135" s="10" t="s">
        <v>1</v>
      </c>
      <c r="F1135" s="67">
        <v>300</v>
      </c>
      <c r="G1135" s="14">
        <v>0</v>
      </c>
      <c r="H1135" s="30">
        <v>45630</v>
      </c>
      <c r="I1135" s="118">
        <v>309.99689999999998</v>
      </c>
      <c r="J1135" s="15">
        <f>IF(M1135="",IF(AND(H1135&lt;&gt; "",D1135&lt;&gt;""),IF(H1135&gt;=D1135,H1135-D1135,0),""),"")</f>
        <v>271</v>
      </c>
      <c r="K1135" s="20">
        <f>IF(M1135="",IF(I1135&lt;&gt;"",I1135-G1135,""),"")</f>
        <v>309.99689999999998</v>
      </c>
      <c r="L1135" s="25">
        <f>IF(M1135="",IF(K1135&lt;&gt;"",IF(G1135=0,IF(I1135=0,0,9.99),K1135/G1135),""),"")</f>
        <v>9.99</v>
      </c>
      <c r="M1135" s="112"/>
      <c r="N1135" s="58" t="str">
        <f>TRIM(CONCATENATE(Table1[[#This Row],[Intake]]," ",Table1[[#This Row],[Batch Number]]))</f>
        <v>S-1/OS 154</v>
      </c>
      <c r="O1135" s="112" t="str">
        <f>IF(VLOOKUP(Table1[[#This Row],[Intake Batch Combo]],Sheet2!A:B,2,FALSE)="","",VLOOKUP(Table1[[#This Row],[Intake Batch Combo]],Sheet2!A:B,2,FALSE))</f>
        <v>One Source Diagnostics Batch 154</v>
      </c>
      <c r="P1135" s="115" t="s">
        <v>2379</v>
      </c>
      <c r="Q1135" s="115" t="e">
        <v>#N/A</v>
      </c>
    </row>
    <row r="1136" spans="1:17">
      <c r="A1136" s="4" t="s">
        <v>1316</v>
      </c>
      <c r="B1136" s="15">
        <v>154</v>
      </c>
      <c r="C1136" s="15" t="s">
        <v>1977</v>
      </c>
      <c r="D1136" s="30">
        <v>45359</v>
      </c>
      <c r="E1136" s="10" t="s">
        <v>1</v>
      </c>
      <c r="F1136" s="67">
        <v>1695</v>
      </c>
      <c r="G1136" s="14">
        <v>375.57</v>
      </c>
      <c r="H1136" s="30">
        <v>45630</v>
      </c>
      <c r="I1136" s="118">
        <v>465</v>
      </c>
      <c r="J1136" s="15">
        <f>IF(M1136="",IF(AND(H1136&lt;&gt; "",D1136&lt;&gt;""),IF(H1136&gt;=D1136,H1136-D1136,0),""),"")</f>
        <v>271</v>
      </c>
      <c r="K1136" s="20">
        <f>IF(M1136="",IF(I1136&lt;&gt;"",I1136-G1136,""),"")</f>
        <v>89.43</v>
      </c>
      <c r="L1136" s="25">
        <f>IF(M1136="",IF(K1136&lt;&gt;"",IF(G1136=0,IF(I1136=0,0,9.99),K1136/G1136),""),"")</f>
        <v>0.23811806054796711</v>
      </c>
      <c r="M1136" s="112"/>
      <c r="N1136" s="58" t="str">
        <f>TRIM(CONCATENATE(Table1[[#This Row],[Intake]]," ",Table1[[#This Row],[Batch Number]]))</f>
        <v>S-1/OS 154</v>
      </c>
      <c r="O1136" s="112" t="str">
        <f>IF(VLOOKUP(Table1[[#This Row],[Intake Batch Combo]],Sheet2!A:B,2,FALSE)="","",VLOOKUP(Table1[[#This Row],[Intake Batch Combo]],Sheet2!A:B,2,FALSE))</f>
        <v>One Source Diagnostics Batch 154</v>
      </c>
      <c r="P1136" s="115" t="s">
        <v>2379</v>
      </c>
      <c r="Q1136" s="115" t="e">
        <v>#N/A</v>
      </c>
    </row>
    <row r="1137" spans="1:17">
      <c r="A1137" s="4" t="s">
        <v>1316</v>
      </c>
      <c r="B1137" s="15">
        <v>154</v>
      </c>
      <c r="C1137" s="15" t="s">
        <v>2174</v>
      </c>
      <c r="D1137" s="30">
        <v>45359</v>
      </c>
      <c r="E1137" s="10" t="s">
        <v>1</v>
      </c>
      <c r="F1137" s="67">
        <v>1695</v>
      </c>
      <c r="G1137" s="14">
        <v>375.57</v>
      </c>
      <c r="H1137" s="30">
        <v>45630</v>
      </c>
      <c r="I1137" s="118">
        <v>465</v>
      </c>
      <c r="J1137" s="15">
        <f>IF(M1137="",IF(AND(H1137&lt;&gt; "",D1137&lt;&gt;""),IF(H1137&gt;=D1137,H1137-D1137,0),""),"")</f>
        <v>271</v>
      </c>
      <c r="K1137" s="20">
        <f>IF(M1137="",IF(I1137&lt;&gt;"",I1137-G1137,""),"")</f>
        <v>89.43</v>
      </c>
      <c r="L1137" s="25">
        <f>IF(M1137="",IF(K1137&lt;&gt;"",IF(G1137=0,IF(I1137=0,0,9.99),K1137/G1137),""),"")</f>
        <v>0.23811806054796711</v>
      </c>
      <c r="M1137" s="112"/>
      <c r="N1137" s="58" t="str">
        <f>TRIM(CONCATENATE(Table1[[#This Row],[Intake]]," ",Table1[[#This Row],[Batch Number]]))</f>
        <v>S-1/OS 154</v>
      </c>
      <c r="O1137" s="112" t="str">
        <f>IF(VLOOKUP(Table1[[#This Row],[Intake Batch Combo]],Sheet2!A:B,2,FALSE)="","",VLOOKUP(Table1[[#This Row],[Intake Batch Combo]],Sheet2!A:B,2,FALSE))</f>
        <v>One Source Diagnostics Batch 154</v>
      </c>
      <c r="P1137" s="115" t="s">
        <v>2379</v>
      </c>
      <c r="Q1137" s="115" t="e">
        <v>#N/A</v>
      </c>
    </row>
    <row r="1138" spans="1:17">
      <c r="A1138" s="4" t="s">
        <v>1316</v>
      </c>
      <c r="B1138" s="15">
        <v>154</v>
      </c>
      <c r="C1138" s="15" t="s">
        <v>2174</v>
      </c>
      <c r="D1138" s="30">
        <v>45359</v>
      </c>
      <c r="E1138" s="10" t="s">
        <v>1</v>
      </c>
      <c r="F1138" s="67">
        <v>1695</v>
      </c>
      <c r="G1138" s="14">
        <v>375.57</v>
      </c>
      <c r="H1138" s="30">
        <v>45630</v>
      </c>
      <c r="I1138" s="118">
        <v>465</v>
      </c>
      <c r="J1138" s="15">
        <f>IF(M1138="",IF(AND(H1138&lt;&gt; "",D1138&lt;&gt;""),IF(H1138&gt;=D1138,H1138-D1138,0),""),"")</f>
        <v>271</v>
      </c>
      <c r="K1138" s="20">
        <f>IF(M1138="",IF(I1138&lt;&gt;"",I1138-G1138,""),"")</f>
        <v>89.43</v>
      </c>
      <c r="L1138" s="25">
        <f>IF(M1138="",IF(K1138&lt;&gt;"",IF(G1138=0,IF(I1138=0,0,9.99),K1138/G1138),""),"")</f>
        <v>0.23811806054796711</v>
      </c>
      <c r="M1138" s="112"/>
      <c r="N1138" s="58" t="str">
        <f>TRIM(CONCATENATE(Table1[[#This Row],[Intake]]," ",Table1[[#This Row],[Batch Number]]))</f>
        <v>S-1/OS 154</v>
      </c>
      <c r="O1138" s="112" t="str">
        <f>IF(VLOOKUP(Table1[[#This Row],[Intake Batch Combo]],Sheet2!A:B,2,FALSE)="","",VLOOKUP(Table1[[#This Row],[Intake Batch Combo]],Sheet2!A:B,2,FALSE))</f>
        <v>One Source Diagnostics Batch 154</v>
      </c>
      <c r="P1138" s="115" t="s">
        <v>2379</v>
      </c>
      <c r="Q1138" s="115" t="e">
        <v>#N/A</v>
      </c>
    </row>
    <row r="1139" spans="1:17">
      <c r="A1139" s="4" t="s">
        <v>1316</v>
      </c>
      <c r="B1139" s="15">
        <v>154</v>
      </c>
      <c r="C1139" s="15" t="s">
        <v>2204</v>
      </c>
      <c r="D1139" s="30">
        <v>45359</v>
      </c>
      <c r="E1139" s="10" t="s">
        <v>1</v>
      </c>
      <c r="F1139" s="67">
        <v>1695</v>
      </c>
      <c r="G1139" s="14">
        <v>375.57</v>
      </c>
      <c r="H1139" s="30">
        <v>45630</v>
      </c>
      <c r="I1139" s="118">
        <v>465</v>
      </c>
      <c r="J1139" s="15">
        <f>IF(M1139="",IF(AND(H1139&lt;&gt; "",D1139&lt;&gt;""),IF(H1139&gt;=D1139,H1139-D1139,0),""),"")</f>
        <v>271</v>
      </c>
      <c r="K1139" s="20">
        <f>IF(M1139="",IF(I1139&lt;&gt;"",I1139-G1139,""),"")</f>
        <v>89.43</v>
      </c>
      <c r="L1139" s="25">
        <f>IF(M1139="",IF(K1139&lt;&gt;"",IF(G1139=0,IF(I1139=0,0,9.99),K1139/G1139),""),"")</f>
        <v>0.23811806054796711</v>
      </c>
      <c r="M1139" s="112"/>
      <c r="N1139" s="58" t="str">
        <f>TRIM(CONCATENATE(Table1[[#This Row],[Intake]]," ",Table1[[#This Row],[Batch Number]]))</f>
        <v>S-1/OS 154</v>
      </c>
      <c r="O1139" s="112" t="str">
        <f>IF(VLOOKUP(Table1[[#This Row],[Intake Batch Combo]],Sheet2!A:B,2,FALSE)="","",VLOOKUP(Table1[[#This Row],[Intake Batch Combo]],Sheet2!A:B,2,FALSE))</f>
        <v>One Source Diagnostics Batch 154</v>
      </c>
      <c r="P1139" s="115" t="s">
        <v>2379</v>
      </c>
      <c r="Q1139" s="115" t="e">
        <v>#N/A</v>
      </c>
    </row>
    <row r="1140" spans="1:17">
      <c r="A1140" s="4" t="s">
        <v>1316</v>
      </c>
      <c r="B1140" s="15">
        <v>118</v>
      </c>
      <c r="C1140" s="64" t="s">
        <v>1611</v>
      </c>
      <c r="D1140" s="30">
        <v>44897</v>
      </c>
      <c r="E1140" s="60" t="s">
        <v>1</v>
      </c>
      <c r="F1140" s="67">
        <v>1695</v>
      </c>
      <c r="G1140" s="14">
        <v>404.96364199804663</v>
      </c>
      <c r="H1140" s="30">
        <v>45630</v>
      </c>
      <c r="I1140" s="118">
        <v>558</v>
      </c>
      <c r="J1140" s="15">
        <f>IF(M1140="",IF(AND(H1140&lt;&gt; "",D1140&lt;&gt;""),IF(H1140&gt;=D1140,H1140-D1140,0),""),"")</f>
        <v>733</v>
      </c>
      <c r="K1140" s="20">
        <f>IF(M1140="",IF(I1140&lt;&gt;"",I1140-G1140,""),"")</f>
        <v>153.03635800195337</v>
      </c>
      <c r="L1140" s="25">
        <f>IF(M1140="",IF(K1140&lt;&gt;"",IF(G1140=0,IF(I1140=0,0,9.99),K1140/G1140),""),"")</f>
        <v>0.37790147591247603</v>
      </c>
      <c r="M1140" s="112"/>
      <c r="N1140" s="58" t="str">
        <f>TRIM(CONCATENATE(Table1[[#This Row],[Intake]]," ",Table1[[#This Row],[Batch Number]]))</f>
        <v>S-1/OS 118</v>
      </c>
      <c r="O1140" s="112" t="str">
        <f>IF(VLOOKUP(Table1[[#This Row],[Intake Batch Combo]],Sheet2!A:B,2,FALSE)="","",VLOOKUP(Table1[[#This Row],[Intake Batch Combo]],Sheet2!A:B,2,FALSE))</f>
        <v>One Source Diagnostics Buy 118</v>
      </c>
      <c r="P1140" s="115" t="s">
        <v>2383</v>
      </c>
      <c r="Q1140" s="115" t="e">
        <v>#N/A</v>
      </c>
    </row>
    <row r="1141" spans="1:17">
      <c r="A1141" s="4" t="s">
        <v>1316</v>
      </c>
      <c r="B1141" s="15">
        <v>118</v>
      </c>
      <c r="C1141" s="64" t="s">
        <v>1649</v>
      </c>
      <c r="D1141" s="30">
        <v>44897</v>
      </c>
      <c r="E1141" s="60" t="s">
        <v>1</v>
      </c>
      <c r="F1141" s="67">
        <v>1695</v>
      </c>
      <c r="G1141" s="14">
        <v>404.96364199804663</v>
      </c>
      <c r="H1141" s="30">
        <v>45630</v>
      </c>
      <c r="I1141" s="118">
        <v>162.4896</v>
      </c>
      <c r="J1141" s="15">
        <f>IF(M1141="",IF(AND(H1141&lt;&gt; "",D1141&lt;&gt;""),IF(H1141&gt;=D1141,H1141-D1141,0),""),"")</f>
        <v>733</v>
      </c>
      <c r="K1141" s="20">
        <f>IF(M1141="",IF(I1141&lt;&gt;"",I1141-G1141,""),"")</f>
        <v>-242.47404199804663</v>
      </c>
      <c r="L1141" s="25">
        <f>IF(M1141="",IF(K1141&lt;&gt;"",IF(G1141=0,IF(I1141=0,0,9.99),K1141/G1141),""),"")</f>
        <v>-0.59875509021428697</v>
      </c>
      <c r="M1141" s="112"/>
      <c r="N1141" s="58" t="str">
        <f>TRIM(CONCATENATE(Table1[[#This Row],[Intake]]," ",Table1[[#This Row],[Batch Number]]))</f>
        <v>S-1/OS 118</v>
      </c>
      <c r="O1141" s="112" t="str">
        <f>IF(VLOOKUP(Table1[[#This Row],[Intake Batch Combo]],Sheet2!A:B,2,FALSE)="","",VLOOKUP(Table1[[#This Row],[Intake Batch Combo]],Sheet2!A:B,2,FALSE))</f>
        <v>One Source Diagnostics Buy 118</v>
      </c>
      <c r="P1141" s="115" t="s">
        <v>2383</v>
      </c>
      <c r="Q1141" s="115" t="e">
        <v>#N/A</v>
      </c>
    </row>
    <row r="1142" spans="1:17">
      <c r="A1142" s="4" t="s">
        <v>1316</v>
      </c>
      <c r="B1142" s="15">
        <v>118</v>
      </c>
      <c r="C1142" s="64" t="s">
        <v>1777</v>
      </c>
      <c r="D1142" s="30">
        <v>44897</v>
      </c>
      <c r="E1142" s="60" t="s">
        <v>1</v>
      </c>
      <c r="F1142" s="67">
        <v>1695</v>
      </c>
      <c r="G1142" s="14">
        <v>404.96364199804663</v>
      </c>
      <c r="H1142" s="30">
        <v>45630</v>
      </c>
      <c r="I1142" s="118">
        <v>558</v>
      </c>
      <c r="J1142" s="15">
        <f>IF(M1142="",IF(AND(H1142&lt;&gt; "",D1142&lt;&gt;""),IF(H1142&gt;=D1142,H1142-D1142,0),""),"")</f>
        <v>733</v>
      </c>
      <c r="K1142" s="20">
        <f>IF(M1142="",IF(I1142&lt;&gt;"",I1142-G1142,""),"")</f>
        <v>153.03635800195337</v>
      </c>
      <c r="L1142" s="25">
        <f>IF(M1142="",IF(K1142&lt;&gt;"",IF(G1142=0,IF(I1142=0,0,9.99),K1142/G1142),""),"")</f>
        <v>0.37790147591247603</v>
      </c>
      <c r="M1142" s="112"/>
      <c r="N1142" s="58" t="str">
        <f>TRIM(CONCATENATE(Table1[[#This Row],[Intake]]," ",Table1[[#This Row],[Batch Number]]))</f>
        <v>S-1/OS 118</v>
      </c>
      <c r="O1142" s="112" t="str">
        <f>IF(VLOOKUP(Table1[[#This Row],[Intake Batch Combo]],Sheet2!A:B,2,FALSE)="","",VLOOKUP(Table1[[#This Row],[Intake Batch Combo]],Sheet2!A:B,2,FALSE))</f>
        <v>One Source Diagnostics Buy 118</v>
      </c>
      <c r="P1142" s="115" t="s">
        <v>2383</v>
      </c>
      <c r="Q1142" s="115" t="e">
        <v>#N/A</v>
      </c>
    </row>
    <row r="1143" spans="1:17">
      <c r="A1143" s="4" t="s">
        <v>1316</v>
      </c>
      <c r="B1143" s="15">
        <v>154</v>
      </c>
      <c r="C1143" s="15" t="s">
        <v>2005</v>
      </c>
      <c r="D1143" s="30">
        <v>45359</v>
      </c>
      <c r="E1143" s="10" t="s">
        <v>1</v>
      </c>
      <c r="F1143" s="67">
        <v>1695</v>
      </c>
      <c r="G1143" s="14">
        <v>477.48750000000001</v>
      </c>
      <c r="H1143" s="30">
        <v>45630</v>
      </c>
      <c r="I1143" s="118">
        <v>248.00310000000002</v>
      </c>
      <c r="J1143" s="15">
        <f>IF(M1143="",IF(AND(H1143&lt;&gt; "",D1143&lt;&gt;""),IF(H1143&gt;=D1143,H1143-D1143,0),""),"")</f>
        <v>271</v>
      </c>
      <c r="K1143" s="20">
        <f>IF(M1143="",IF(I1143&lt;&gt;"",I1143-G1143,""),"")</f>
        <v>-229.48439999999999</v>
      </c>
      <c r="L1143" s="25">
        <f>IF(M1143="",IF(K1143&lt;&gt;"",IF(G1143=0,IF(I1143=0,0,9.99),K1143/G1143),""),"")</f>
        <v>-0.48060818346029999</v>
      </c>
      <c r="M1143" s="112"/>
      <c r="N1143" s="58" t="str">
        <f>TRIM(CONCATENATE(Table1[[#This Row],[Intake]]," ",Table1[[#This Row],[Batch Number]]))</f>
        <v>S-1/OS 154</v>
      </c>
      <c r="O1143" s="112" t="str">
        <f>IF(VLOOKUP(Table1[[#This Row],[Intake Batch Combo]],Sheet2!A:B,2,FALSE)="","",VLOOKUP(Table1[[#This Row],[Intake Batch Combo]],Sheet2!A:B,2,FALSE))</f>
        <v>One Source Diagnostics Batch 154</v>
      </c>
      <c r="P1143" s="115" t="s">
        <v>2379</v>
      </c>
      <c r="Q1143" s="115" t="e">
        <v>#N/A</v>
      </c>
    </row>
    <row r="1144" spans="1:17">
      <c r="A1144" s="4" t="s">
        <v>1316</v>
      </c>
      <c r="B1144" s="15">
        <v>154</v>
      </c>
      <c r="C1144" s="15" t="s">
        <v>2121</v>
      </c>
      <c r="D1144" s="30">
        <v>45359</v>
      </c>
      <c r="E1144" s="10" t="s">
        <v>1</v>
      </c>
      <c r="F1144" s="67">
        <v>1695</v>
      </c>
      <c r="G1144" s="14">
        <v>477.48750000000001</v>
      </c>
      <c r="H1144" s="30">
        <v>45630</v>
      </c>
      <c r="I1144" s="118">
        <v>309.99689999999998</v>
      </c>
      <c r="J1144" s="15">
        <f>IF(M1144="",IF(AND(H1144&lt;&gt; "",D1144&lt;&gt;""),IF(H1144&gt;=D1144,H1144-D1144,0),""),"")</f>
        <v>271</v>
      </c>
      <c r="K1144" s="20">
        <f>IF(M1144="",IF(I1144&lt;&gt;"",I1144-G1144,""),"")</f>
        <v>-167.49060000000003</v>
      </c>
      <c r="L1144" s="25">
        <f>IF(M1144="",IF(K1144&lt;&gt;"",IF(G1144=0,IF(I1144=0,0,9.99),K1144/G1144),""),"")</f>
        <v>-0.35077483703761886</v>
      </c>
      <c r="M1144" s="112"/>
      <c r="N1144" s="58" t="str">
        <f>TRIM(CONCATENATE(Table1[[#This Row],[Intake]]," ",Table1[[#This Row],[Batch Number]]))</f>
        <v>S-1/OS 154</v>
      </c>
      <c r="O1144" s="112" t="str">
        <f>IF(VLOOKUP(Table1[[#This Row],[Intake Batch Combo]],Sheet2!A:B,2,FALSE)="","",VLOOKUP(Table1[[#This Row],[Intake Batch Combo]],Sheet2!A:B,2,FALSE))</f>
        <v>One Source Diagnostics Batch 154</v>
      </c>
      <c r="P1144" s="115" t="s">
        <v>2379</v>
      </c>
      <c r="Q1144" s="115" t="e">
        <v>#N/A</v>
      </c>
    </row>
    <row r="1145" spans="1:17">
      <c r="A1145" s="4" t="s">
        <v>1316</v>
      </c>
      <c r="B1145" s="15">
        <v>154</v>
      </c>
      <c r="C1145" s="15" t="s">
        <v>2121</v>
      </c>
      <c r="D1145" s="30">
        <v>45359</v>
      </c>
      <c r="E1145" s="10" t="s">
        <v>1</v>
      </c>
      <c r="F1145" s="67">
        <v>1695</v>
      </c>
      <c r="G1145" s="14">
        <v>477.48750000000001</v>
      </c>
      <c r="H1145" s="30">
        <v>45630</v>
      </c>
      <c r="I1145" s="118">
        <v>309.99689999999998</v>
      </c>
      <c r="J1145" s="15">
        <f>IF(M1145="",IF(AND(H1145&lt;&gt; "",D1145&lt;&gt;""),IF(H1145&gt;=D1145,H1145-D1145,0),""),"")</f>
        <v>271</v>
      </c>
      <c r="K1145" s="20">
        <f>IF(M1145="",IF(I1145&lt;&gt;"",I1145-G1145,""),"")</f>
        <v>-167.49060000000003</v>
      </c>
      <c r="L1145" s="25">
        <f>IF(M1145="",IF(K1145&lt;&gt;"",IF(G1145=0,IF(I1145=0,0,9.99),K1145/G1145),""),"")</f>
        <v>-0.35077483703761886</v>
      </c>
      <c r="M1145" s="112"/>
      <c r="N1145" s="58" t="str">
        <f>TRIM(CONCATENATE(Table1[[#This Row],[Intake]]," ",Table1[[#This Row],[Batch Number]]))</f>
        <v>S-1/OS 154</v>
      </c>
      <c r="O1145" s="112" t="str">
        <f>IF(VLOOKUP(Table1[[#This Row],[Intake Batch Combo]],Sheet2!A:B,2,FALSE)="","",VLOOKUP(Table1[[#This Row],[Intake Batch Combo]],Sheet2!A:B,2,FALSE))</f>
        <v>One Source Diagnostics Batch 154</v>
      </c>
      <c r="P1145" s="115" t="s">
        <v>2379</v>
      </c>
      <c r="Q1145" s="115" t="e">
        <v>#N/A</v>
      </c>
    </row>
    <row r="1146" spans="1:17">
      <c r="A1146" s="4" t="s">
        <v>1316</v>
      </c>
      <c r="B1146" s="15">
        <v>154</v>
      </c>
      <c r="C1146" s="15" t="s">
        <v>2190</v>
      </c>
      <c r="D1146" s="30">
        <v>45359</v>
      </c>
      <c r="E1146" s="10" t="s">
        <v>1</v>
      </c>
      <c r="F1146" s="67">
        <v>300</v>
      </c>
      <c r="G1146" s="14">
        <v>0</v>
      </c>
      <c r="H1146" s="30">
        <v>45627</v>
      </c>
      <c r="I1146" s="118">
        <v>244.125</v>
      </c>
      <c r="J1146" s="15">
        <f>IF(M1146="",IF(AND(H1146&lt;&gt; "",D1146&lt;&gt;""),IF(H1146&gt;=D1146,H1146-D1146,0),""),"")</f>
        <v>268</v>
      </c>
      <c r="K1146" s="20">
        <f>IF(M1146="",IF(I1146&lt;&gt;"",I1146-G1146,""),"")</f>
        <v>244.125</v>
      </c>
      <c r="L1146" s="25">
        <f>IF(M1146="",IF(K1146&lt;&gt;"",IF(G1146=0,IF(I1146=0,0,9.99),K1146/G1146),""),"")</f>
        <v>9.99</v>
      </c>
      <c r="M1146" s="112"/>
      <c r="N1146" s="58" t="str">
        <f>TRIM(CONCATENATE(Table1[[#This Row],[Intake]]," ",Table1[[#This Row],[Batch Number]]))</f>
        <v>S-1/OS 154</v>
      </c>
      <c r="O1146" s="112" t="str">
        <f>IF(VLOOKUP(Table1[[#This Row],[Intake Batch Combo]],Sheet2!A:B,2,FALSE)="","",VLOOKUP(Table1[[#This Row],[Intake Batch Combo]],Sheet2!A:B,2,FALSE))</f>
        <v>One Source Diagnostics Batch 154</v>
      </c>
      <c r="P1146" s="115" t="s">
        <v>2379</v>
      </c>
      <c r="Q1146" s="115" t="e">
        <v>#N/A</v>
      </c>
    </row>
    <row r="1147" spans="1:17">
      <c r="A1147" s="4" t="s">
        <v>1316</v>
      </c>
      <c r="B1147" s="15">
        <v>154</v>
      </c>
      <c r="C1147" s="15" t="s">
        <v>2190</v>
      </c>
      <c r="D1147" s="30">
        <v>45359</v>
      </c>
      <c r="E1147" s="10" t="s">
        <v>1</v>
      </c>
      <c r="F1147" s="67">
        <v>300</v>
      </c>
      <c r="G1147" s="14">
        <v>0</v>
      </c>
      <c r="H1147" s="30">
        <v>45627</v>
      </c>
      <c r="I1147" s="118">
        <v>244.125</v>
      </c>
      <c r="J1147" s="15">
        <f>IF(M1147="",IF(AND(H1147&lt;&gt; "",D1147&lt;&gt;""),IF(H1147&gt;=D1147,H1147-D1147,0),""),"")</f>
        <v>268</v>
      </c>
      <c r="K1147" s="20">
        <f>IF(M1147="",IF(I1147&lt;&gt;"",I1147-G1147,""),"")</f>
        <v>244.125</v>
      </c>
      <c r="L1147" s="25">
        <f>IF(M1147="",IF(K1147&lt;&gt;"",IF(G1147=0,IF(I1147=0,0,9.99),K1147/G1147),""),"")</f>
        <v>9.99</v>
      </c>
      <c r="M1147" s="112"/>
      <c r="N1147" s="58" t="str">
        <f>TRIM(CONCATENATE(Table1[[#This Row],[Intake]]," ",Table1[[#This Row],[Batch Number]]))</f>
        <v>S-1/OS 154</v>
      </c>
      <c r="O1147" s="112" t="str">
        <f>IF(VLOOKUP(Table1[[#This Row],[Intake Batch Combo]],Sheet2!A:B,2,FALSE)="","",VLOOKUP(Table1[[#This Row],[Intake Batch Combo]],Sheet2!A:B,2,FALSE))</f>
        <v>One Source Diagnostics Batch 154</v>
      </c>
      <c r="P1147" s="115" t="s">
        <v>2379</v>
      </c>
      <c r="Q1147" s="115" t="e">
        <v>#N/A</v>
      </c>
    </row>
    <row r="1148" spans="1:17">
      <c r="A1148" s="4" t="s">
        <v>1316</v>
      </c>
      <c r="B1148" s="15">
        <v>154</v>
      </c>
      <c r="C1148" s="15" t="s">
        <v>2190</v>
      </c>
      <c r="D1148" s="30">
        <v>45359</v>
      </c>
      <c r="E1148" s="10" t="s">
        <v>1</v>
      </c>
      <c r="F1148" s="67">
        <v>300</v>
      </c>
      <c r="G1148" s="14">
        <v>0</v>
      </c>
      <c r="H1148" s="30">
        <v>45627</v>
      </c>
      <c r="I1148" s="118">
        <v>244.125</v>
      </c>
      <c r="J1148" s="15">
        <f>IF(M1148="",IF(AND(H1148&lt;&gt; "",D1148&lt;&gt;""),IF(H1148&gt;=D1148,H1148-D1148,0),""),"")</f>
        <v>268</v>
      </c>
      <c r="K1148" s="20">
        <f>IF(M1148="",IF(I1148&lt;&gt;"",I1148-G1148,""),"")</f>
        <v>244.125</v>
      </c>
      <c r="L1148" s="25">
        <f>IF(M1148="",IF(K1148&lt;&gt;"",IF(G1148=0,IF(I1148=0,0,9.99),K1148/G1148),""),"")</f>
        <v>9.99</v>
      </c>
      <c r="M1148" s="112"/>
      <c r="N1148" s="58" t="str">
        <f>TRIM(CONCATENATE(Table1[[#This Row],[Intake]]," ",Table1[[#This Row],[Batch Number]]))</f>
        <v>S-1/OS 154</v>
      </c>
      <c r="O1148" s="112" t="str">
        <f>IF(VLOOKUP(Table1[[#This Row],[Intake Batch Combo]],Sheet2!A:B,2,FALSE)="","",VLOOKUP(Table1[[#This Row],[Intake Batch Combo]],Sheet2!A:B,2,FALSE))</f>
        <v>One Source Diagnostics Batch 154</v>
      </c>
      <c r="P1148" s="115" t="s">
        <v>2379</v>
      </c>
      <c r="Q1148" s="115" t="e">
        <v>#N/A</v>
      </c>
    </row>
    <row r="1149" spans="1:17">
      <c r="A1149" s="4" t="s">
        <v>1316</v>
      </c>
      <c r="B1149" s="15">
        <v>154</v>
      </c>
      <c r="C1149" s="15" t="s">
        <v>2190</v>
      </c>
      <c r="D1149" s="30">
        <v>45359</v>
      </c>
      <c r="E1149" s="10" t="s">
        <v>1</v>
      </c>
      <c r="F1149" s="67">
        <v>300</v>
      </c>
      <c r="G1149" s="14">
        <v>0</v>
      </c>
      <c r="H1149" s="30">
        <v>45627</v>
      </c>
      <c r="I1149" s="118">
        <v>244.125</v>
      </c>
      <c r="J1149" s="15">
        <f>IF(M1149="",IF(AND(H1149&lt;&gt; "",D1149&lt;&gt;""),IF(H1149&gt;=D1149,H1149-D1149,0),""),"")</f>
        <v>268</v>
      </c>
      <c r="K1149" s="20">
        <f>IF(M1149="",IF(I1149&lt;&gt;"",I1149-G1149,""),"")</f>
        <v>244.125</v>
      </c>
      <c r="L1149" s="25">
        <f>IF(M1149="",IF(K1149&lt;&gt;"",IF(G1149=0,IF(I1149=0,0,9.99),K1149/G1149),""),"")</f>
        <v>9.99</v>
      </c>
      <c r="M1149" s="112"/>
      <c r="N1149" s="58" t="str">
        <f>TRIM(CONCATENATE(Table1[[#This Row],[Intake]]," ",Table1[[#This Row],[Batch Number]]))</f>
        <v>S-1/OS 154</v>
      </c>
      <c r="O1149" s="112" t="str">
        <f>IF(VLOOKUP(Table1[[#This Row],[Intake Batch Combo]],Sheet2!A:B,2,FALSE)="","",VLOOKUP(Table1[[#This Row],[Intake Batch Combo]],Sheet2!A:B,2,FALSE))</f>
        <v>One Source Diagnostics Batch 154</v>
      </c>
      <c r="P1149" s="115" t="s">
        <v>2379</v>
      </c>
      <c r="Q1149" s="115" t="e">
        <v>#N/A</v>
      </c>
    </row>
    <row r="1150" spans="1:17">
      <c r="A1150" s="4" t="s">
        <v>1316</v>
      </c>
      <c r="B1150" s="15">
        <v>154</v>
      </c>
      <c r="C1150" s="15" t="s">
        <v>2079</v>
      </c>
      <c r="D1150" s="30">
        <v>45359</v>
      </c>
      <c r="E1150" s="10" t="s">
        <v>0</v>
      </c>
      <c r="F1150" s="67">
        <v>300</v>
      </c>
      <c r="G1150" s="14">
        <v>50.557499999999997</v>
      </c>
      <c r="H1150" s="30">
        <v>45627</v>
      </c>
      <c r="I1150" s="118">
        <v>360.375</v>
      </c>
      <c r="J1150" s="15">
        <f>IF(M1150="",IF(AND(H1150&lt;&gt; "",D1150&lt;&gt;""),IF(H1150&gt;=D1150,H1150-D1150,0),""),"")</f>
        <v>268</v>
      </c>
      <c r="K1150" s="20">
        <f>IF(M1150="",IF(I1150&lt;&gt;"",I1150-G1150,""),"")</f>
        <v>309.8175</v>
      </c>
      <c r="L1150" s="25">
        <f>IF(M1150="",IF(K1150&lt;&gt;"",IF(G1150=0,IF(I1150=0,0,9.99),K1150/G1150),""),"")</f>
        <v>6.1280225485832966</v>
      </c>
      <c r="M1150" s="112"/>
      <c r="N1150" s="58" t="str">
        <f>TRIM(CONCATENATE(Table1[[#This Row],[Intake]]," ",Table1[[#This Row],[Batch Number]]))</f>
        <v>S-1/OS 154</v>
      </c>
      <c r="O1150" s="112" t="str">
        <f>IF(VLOOKUP(Table1[[#This Row],[Intake Batch Combo]],Sheet2!A:B,2,FALSE)="","",VLOOKUP(Table1[[#This Row],[Intake Batch Combo]],Sheet2!A:B,2,FALSE))</f>
        <v>One Source Diagnostics Batch 154</v>
      </c>
      <c r="P1150" s="115" t="s">
        <v>2379</v>
      </c>
      <c r="Q1150" s="115" t="e">
        <v>#N/A</v>
      </c>
    </row>
    <row r="1151" spans="1:17">
      <c r="A1151" s="4" t="s">
        <v>1316</v>
      </c>
      <c r="B1151" s="15">
        <v>154</v>
      </c>
      <c r="C1151" s="15" t="s">
        <v>2079</v>
      </c>
      <c r="D1151" s="30">
        <v>45359</v>
      </c>
      <c r="E1151" s="10" t="s">
        <v>0</v>
      </c>
      <c r="F1151" s="67">
        <v>300</v>
      </c>
      <c r="G1151" s="14">
        <v>50.557499999999997</v>
      </c>
      <c r="H1151" s="30">
        <v>45627</v>
      </c>
      <c r="I1151" s="120">
        <v>360.375</v>
      </c>
      <c r="J1151" s="15">
        <f>IF(M1151="",IF(AND(H1151&lt;&gt; "",D1151&lt;&gt;""),IF(H1151&gt;=D1151,H1151-D1151,0),""),"")</f>
        <v>268</v>
      </c>
      <c r="K1151" s="20">
        <f>IF(M1151="",IF(I1151&lt;&gt;"",I1151-G1151,""),"")</f>
        <v>309.8175</v>
      </c>
      <c r="L1151" s="25">
        <f>IF(M1151="",IF(K1151&lt;&gt;"",IF(G1151=0,IF(I1151=0,0,9.99),K1151/G1151),""),"")</f>
        <v>6.1280225485832966</v>
      </c>
      <c r="M1151" s="112"/>
      <c r="N1151" s="58" t="str">
        <f>TRIM(CONCATENATE(Table1[[#This Row],[Intake]]," ",Table1[[#This Row],[Batch Number]]))</f>
        <v>S-1/OS 154</v>
      </c>
      <c r="O1151" s="112" t="str">
        <f>IF(VLOOKUP(Table1[[#This Row],[Intake Batch Combo]],Sheet2!A:B,2,FALSE)="","",VLOOKUP(Table1[[#This Row],[Intake Batch Combo]],Sheet2!A:B,2,FALSE))</f>
        <v>One Source Diagnostics Batch 154</v>
      </c>
      <c r="P1151" s="115" t="s">
        <v>2379</v>
      </c>
      <c r="Q1151" s="115" t="e">
        <v>#N/A</v>
      </c>
    </row>
    <row r="1152" spans="1:17">
      <c r="A1152" s="4" t="s">
        <v>1316</v>
      </c>
      <c r="B1152" s="15">
        <v>154</v>
      </c>
      <c r="C1152" s="15" t="s">
        <v>2368</v>
      </c>
      <c r="D1152" s="30">
        <v>45359</v>
      </c>
      <c r="E1152" s="10" t="s">
        <v>0</v>
      </c>
      <c r="F1152" s="67">
        <v>250</v>
      </c>
      <c r="G1152" s="14">
        <v>50.557499999999997</v>
      </c>
      <c r="H1152" s="30">
        <v>45627</v>
      </c>
      <c r="I1152" s="118">
        <v>255.75</v>
      </c>
      <c r="J1152" s="15">
        <f>IF(M1152="",IF(AND(H1152&lt;&gt; "",D1152&lt;&gt;""),IF(H1152&gt;=D1152,H1152-D1152,0),""),"")</f>
        <v>268</v>
      </c>
      <c r="K1152" s="20">
        <f>IF(M1152="",IF(I1152&lt;&gt;"",I1152-G1152,""),"")</f>
        <v>205.1925</v>
      </c>
      <c r="L1152" s="25">
        <f>IF(M1152="",IF(K1152&lt;&gt;"",IF(G1152=0,IF(I1152=0,0,9.99),K1152/G1152),""),"")</f>
        <v>4.0585966473816946</v>
      </c>
      <c r="M1152" s="112"/>
      <c r="N1152" s="58" t="str">
        <f>TRIM(CONCATENATE(Table1[[#This Row],[Intake]]," ",Table1[[#This Row],[Batch Number]]))</f>
        <v>S-1/OS 154</v>
      </c>
      <c r="O1152" s="112" t="str">
        <f>IF(VLOOKUP(Table1[[#This Row],[Intake Batch Combo]],Sheet2!A:B,2,FALSE)="","",VLOOKUP(Table1[[#This Row],[Intake Batch Combo]],Sheet2!A:B,2,FALSE))</f>
        <v>One Source Diagnostics Batch 154</v>
      </c>
      <c r="P1152" s="115" t="s">
        <v>2379</v>
      </c>
      <c r="Q1152" s="115" t="e">
        <v>#N/A</v>
      </c>
    </row>
    <row r="1153" spans="1:17">
      <c r="A1153" s="4" t="s">
        <v>1316</v>
      </c>
      <c r="B1153" s="15">
        <v>118</v>
      </c>
      <c r="C1153" s="64" t="s">
        <v>1401</v>
      </c>
      <c r="D1153" s="30">
        <v>44897</v>
      </c>
      <c r="E1153" s="60" t="s">
        <v>0</v>
      </c>
      <c r="F1153" s="67">
        <v>250</v>
      </c>
      <c r="G1153" s="14">
        <v>59.729150737175019</v>
      </c>
      <c r="H1153" s="30">
        <v>45627</v>
      </c>
      <c r="I1153" s="120">
        <v>341.00310000000002</v>
      </c>
      <c r="J1153" s="15">
        <f>IF(M1153="",IF(AND(H1153&lt;&gt; "",D1153&lt;&gt;""),IF(H1153&gt;=D1153,H1153-D1153,0),""),"")</f>
        <v>730</v>
      </c>
      <c r="K1153" s="20">
        <f>IF(M1153="",IF(I1153&lt;&gt;"",I1153-G1153,""),"")</f>
        <v>281.273949262825</v>
      </c>
      <c r="L1153" s="25">
        <f>IF(M1153="",IF(K1153&lt;&gt;"",IF(G1153=0,IF(I1153=0,0,9.99),K1153/G1153),""),"")</f>
        <v>4.7091570161529521</v>
      </c>
      <c r="M1153" s="112"/>
      <c r="N1153" s="58" t="str">
        <f>TRIM(CONCATENATE(Table1[[#This Row],[Intake]]," ",Table1[[#This Row],[Batch Number]]))</f>
        <v>S-1/OS 118</v>
      </c>
      <c r="O1153" s="112" t="str">
        <f>IF(VLOOKUP(Table1[[#This Row],[Intake Batch Combo]],Sheet2!A:B,2,FALSE)="","",VLOOKUP(Table1[[#This Row],[Intake Batch Combo]],Sheet2!A:B,2,FALSE))</f>
        <v>One Source Diagnostics Buy 118</v>
      </c>
      <c r="P1153" s="115" t="s">
        <v>2383</v>
      </c>
      <c r="Q1153" s="115" t="e">
        <v>#N/A</v>
      </c>
    </row>
    <row r="1154" spans="1:17">
      <c r="A1154" s="4" t="s">
        <v>1316</v>
      </c>
      <c r="B1154" s="15">
        <v>154</v>
      </c>
      <c r="C1154" s="15" t="s">
        <v>2190</v>
      </c>
      <c r="D1154" s="30">
        <v>45359</v>
      </c>
      <c r="E1154" s="10" t="s">
        <v>0</v>
      </c>
      <c r="F1154" s="67">
        <v>1100</v>
      </c>
      <c r="G1154" s="14">
        <v>221.3295</v>
      </c>
      <c r="H1154" s="30">
        <v>45627</v>
      </c>
      <c r="I1154" s="120">
        <v>244.125</v>
      </c>
      <c r="J1154" s="15">
        <f>IF(M1154="",IF(AND(H1154&lt;&gt; "",D1154&lt;&gt;""),IF(H1154&gt;=D1154,H1154-D1154,0),""),"")</f>
        <v>268</v>
      </c>
      <c r="K1154" s="20">
        <f>IF(M1154="",IF(I1154&lt;&gt;"",I1154-G1154,""),"")</f>
        <v>22.795500000000004</v>
      </c>
      <c r="L1154" s="25">
        <f>IF(M1154="",IF(K1154&lt;&gt;"",IF(G1154=0,IF(I1154=0,0,9.99),K1154/G1154),""),"")</f>
        <v>0.10299350064044786</v>
      </c>
      <c r="M1154" s="112"/>
      <c r="N1154" s="58" t="str">
        <f>TRIM(CONCATENATE(Table1[[#This Row],[Intake]]," ",Table1[[#This Row],[Batch Number]]))</f>
        <v>S-1/OS 154</v>
      </c>
      <c r="O1154" s="112" t="str">
        <f>IF(VLOOKUP(Table1[[#This Row],[Intake Batch Combo]],Sheet2!A:B,2,FALSE)="","",VLOOKUP(Table1[[#This Row],[Intake Batch Combo]],Sheet2!A:B,2,FALSE))</f>
        <v>One Source Diagnostics Batch 154</v>
      </c>
      <c r="P1154" s="115" t="s">
        <v>2379</v>
      </c>
      <c r="Q1154" s="115" t="e">
        <v>#N/A</v>
      </c>
    </row>
    <row r="1155" spans="1:17">
      <c r="A1155" s="4" t="s">
        <v>1316</v>
      </c>
      <c r="B1155" s="15">
        <v>154</v>
      </c>
      <c r="C1155" s="15" t="s">
        <v>2190</v>
      </c>
      <c r="D1155" s="30">
        <v>45359</v>
      </c>
      <c r="E1155" s="10" t="s">
        <v>0</v>
      </c>
      <c r="F1155" s="67">
        <v>1100</v>
      </c>
      <c r="G1155" s="14">
        <v>221.3295</v>
      </c>
      <c r="H1155" s="30">
        <v>45627</v>
      </c>
      <c r="I1155" s="120">
        <v>244.125</v>
      </c>
      <c r="J1155" s="15">
        <f>IF(M1155="",IF(AND(H1155&lt;&gt; "",D1155&lt;&gt;""),IF(H1155&gt;=D1155,H1155-D1155,0),""),"")</f>
        <v>268</v>
      </c>
      <c r="K1155" s="20">
        <f>IF(M1155="",IF(I1155&lt;&gt;"",I1155-G1155,""),"")</f>
        <v>22.795500000000004</v>
      </c>
      <c r="L1155" s="25">
        <f>IF(M1155="",IF(K1155&lt;&gt;"",IF(G1155=0,IF(I1155=0,0,9.99),K1155/G1155),""),"")</f>
        <v>0.10299350064044786</v>
      </c>
      <c r="M1155" s="112"/>
      <c r="N1155" s="58" t="str">
        <f>TRIM(CONCATENATE(Table1[[#This Row],[Intake]]," ",Table1[[#This Row],[Batch Number]]))</f>
        <v>S-1/OS 154</v>
      </c>
      <c r="O1155" s="112" t="str">
        <f>IF(VLOOKUP(Table1[[#This Row],[Intake Batch Combo]],Sheet2!A:B,2,FALSE)="","",VLOOKUP(Table1[[#This Row],[Intake Batch Combo]],Sheet2!A:B,2,FALSE))</f>
        <v>One Source Diagnostics Batch 154</v>
      </c>
      <c r="P1155" s="115" t="s">
        <v>2379</v>
      </c>
      <c r="Q1155" s="115" t="e">
        <v>#N/A</v>
      </c>
    </row>
    <row r="1156" spans="1:17">
      <c r="A1156" s="4" t="s">
        <v>1316</v>
      </c>
      <c r="B1156" s="15">
        <v>154</v>
      </c>
      <c r="C1156" s="15" t="s">
        <v>2018</v>
      </c>
      <c r="D1156" s="30">
        <v>45359</v>
      </c>
      <c r="E1156" s="10" t="s">
        <v>1</v>
      </c>
      <c r="F1156" s="67">
        <v>1695</v>
      </c>
      <c r="G1156" s="14">
        <v>375.57</v>
      </c>
      <c r="H1156" s="30">
        <v>45627</v>
      </c>
      <c r="I1156" s="118">
        <v>562.98479999999995</v>
      </c>
      <c r="J1156" s="15">
        <f>IF(M1156="",IF(AND(H1156&lt;&gt; "",D1156&lt;&gt;""),IF(H1156&gt;=D1156,H1156-D1156,0),""),"")</f>
        <v>268</v>
      </c>
      <c r="K1156" s="20">
        <f>IF(M1156="",IF(I1156&lt;&gt;"",I1156-G1156,""),"")</f>
        <v>187.41479999999996</v>
      </c>
      <c r="L1156" s="25">
        <f>IF(M1156="",IF(K1156&lt;&gt;"",IF(G1156=0,IF(I1156=0,0,9.99),K1156/G1156),""),"")</f>
        <v>0.49901429826663463</v>
      </c>
      <c r="M1156" s="112"/>
      <c r="N1156" s="58" t="str">
        <f>TRIM(CONCATENATE(Table1[[#This Row],[Intake]]," ",Table1[[#This Row],[Batch Number]]))</f>
        <v>S-1/OS 154</v>
      </c>
      <c r="O1156" s="112" t="str">
        <f>IF(VLOOKUP(Table1[[#This Row],[Intake Batch Combo]],Sheet2!A:B,2,FALSE)="","",VLOOKUP(Table1[[#This Row],[Intake Batch Combo]],Sheet2!A:B,2,FALSE))</f>
        <v>One Source Diagnostics Batch 154</v>
      </c>
      <c r="P1156" s="115" t="s">
        <v>2379</v>
      </c>
      <c r="Q1156" s="115" t="e">
        <v>#N/A</v>
      </c>
    </row>
    <row r="1157" spans="1:17">
      <c r="A1157" s="4" t="s">
        <v>1316</v>
      </c>
      <c r="B1157" s="15">
        <v>154</v>
      </c>
      <c r="C1157" s="15" t="s">
        <v>2018</v>
      </c>
      <c r="D1157" s="30">
        <v>45359</v>
      </c>
      <c r="E1157" s="10" t="s">
        <v>1</v>
      </c>
      <c r="F1157" s="67">
        <v>1695</v>
      </c>
      <c r="G1157" s="14">
        <v>375.57</v>
      </c>
      <c r="H1157" s="30">
        <v>45627</v>
      </c>
      <c r="I1157" s="118">
        <v>562.98479999999995</v>
      </c>
      <c r="J1157" s="15">
        <f>IF(M1157="",IF(AND(H1157&lt;&gt; "",D1157&lt;&gt;""),IF(H1157&gt;=D1157,H1157-D1157,0),""),"")</f>
        <v>268</v>
      </c>
      <c r="K1157" s="20">
        <f>IF(M1157="",IF(I1157&lt;&gt;"",I1157-G1157,""),"")</f>
        <v>187.41479999999996</v>
      </c>
      <c r="L1157" s="25">
        <f>IF(M1157="",IF(K1157&lt;&gt;"",IF(G1157=0,IF(I1157=0,0,9.99),K1157/G1157),""),"")</f>
        <v>0.49901429826663463</v>
      </c>
      <c r="M1157" s="112"/>
      <c r="N1157" s="58" t="str">
        <f>TRIM(CONCATENATE(Table1[[#This Row],[Intake]]," ",Table1[[#This Row],[Batch Number]]))</f>
        <v>S-1/OS 154</v>
      </c>
      <c r="O1157" s="112" t="str">
        <f>IF(VLOOKUP(Table1[[#This Row],[Intake Batch Combo]],Sheet2!A:B,2,FALSE)="","",VLOOKUP(Table1[[#This Row],[Intake Batch Combo]],Sheet2!A:B,2,FALSE))</f>
        <v>One Source Diagnostics Batch 154</v>
      </c>
      <c r="P1157" s="115" t="s">
        <v>2379</v>
      </c>
      <c r="Q1157" s="115" t="e">
        <v>#N/A</v>
      </c>
    </row>
    <row r="1158" spans="1:17">
      <c r="A1158" s="4" t="s">
        <v>1316</v>
      </c>
      <c r="B1158" s="15">
        <v>154</v>
      </c>
      <c r="C1158" s="15" t="s">
        <v>2081</v>
      </c>
      <c r="D1158" s="30">
        <v>45359</v>
      </c>
      <c r="E1158" s="10" t="s">
        <v>1</v>
      </c>
      <c r="F1158" s="67">
        <v>1695</v>
      </c>
      <c r="G1158" s="14">
        <v>375.57</v>
      </c>
      <c r="H1158" s="30">
        <v>45627</v>
      </c>
      <c r="I1158" s="118">
        <v>321.77999999999997</v>
      </c>
      <c r="J1158" s="15">
        <f>IF(M1158="",IF(AND(H1158&lt;&gt; "",D1158&lt;&gt;""),IF(H1158&gt;=D1158,H1158-D1158,0),""),"")</f>
        <v>268</v>
      </c>
      <c r="K1158" s="20">
        <f>IF(M1158="",IF(I1158&lt;&gt;"",I1158-G1158,""),"")</f>
        <v>-53.79000000000002</v>
      </c>
      <c r="L1158" s="25">
        <f>IF(M1158="",IF(K1158&lt;&gt;"",IF(G1158=0,IF(I1158=0,0,9.99),K1158/G1158),""),"")</f>
        <v>-0.14322230210080683</v>
      </c>
      <c r="M1158" s="112"/>
      <c r="N1158" s="58" t="str">
        <f>TRIM(CONCATENATE(Table1[[#This Row],[Intake]]," ",Table1[[#This Row],[Batch Number]]))</f>
        <v>S-1/OS 154</v>
      </c>
      <c r="O1158" s="112" t="str">
        <f>IF(VLOOKUP(Table1[[#This Row],[Intake Batch Combo]],Sheet2!A:B,2,FALSE)="","",VLOOKUP(Table1[[#This Row],[Intake Batch Combo]],Sheet2!A:B,2,FALSE))</f>
        <v>One Source Diagnostics Batch 154</v>
      </c>
      <c r="P1158" s="115" t="s">
        <v>2379</v>
      </c>
      <c r="Q1158" s="115" t="e">
        <v>#N/A</v>
      </c>
    </row>
    <row r="1159" spans="1:17">
      <c r="A1159" s="4" t="s">
        <v>1316</v>
      </c>
      <c r="B1159" s="15">
        <v>154</v>
      </c>
      <c r="C1159" s="15" t="s">
        <v>2081</v>
      </c>
      <c r="D1159" s="30">
        <v>45359</v>
      </c>
      <c r="E1159" s="10" t="s">
        <v>1</v>
      </c>
      <c r="F1159" s="67">
        <v>1695</v>
      </c>
      <c r="G1159" s="14">
        <v>375.57</v>
      </c>
      <c r="H1159" s="30">
        <v>45627</v>
      </c>
      <c r="I1159" s="120">
        <v>321.77999999999997</v>
      </c>
      <c r="J1159" s="15">
        <f>IF(M1159="",IF(AND(H1159&lt;&gt; "",D1159&lt;&gt;""),IF(H1159&gt;=D1159,H1159-D1159,0),""),"")</f>
        <v>268</v>
      </c>
      <c r="K1159" s="20">
        <f>IF(M1159="",IF(I1159&lt;&gt;"",I1159-G1159,""),"")</f>
        <v>-53.79000000000002</v>
      </c>
      <c r="L1159" s="25">
        <f>IF(M1159="",IF(K1159&lt;&gt;"",IF(G1159=0,IF(I1159=0,0,9.99),K1159/G1159),""),"")</f>
        <v>-0.14322230210080683</v>
      </c>
      <c r="M1159" s="112"/>
      <c r="N1159" s="58" t="str">
        <f>TRIM(CONCATENATE(Table1[[#This Row],[Intake]]," ",Table1[[#This Row],[Batch Number]]))</f>
        <v>S-1/OS 154</v>
      </c>
      <c r="O1159" s="112" t="str">
        <f>IF(VLOOKUP(Table1[[#This Row],[Intake Batch Combo]],Sheet2!A:B,2,FALSE)="","",VLOOKUP(Table1[[#This Row],[Intake Batch Combo]],Sheet2!A:B,2,FALSE))</f>
        <v>One Source Diagnostics Batch 154</v>
      </c>
      <c r="P1159" s="115" t="s">
        <v>2379</v>
      </c>
      <c r="Q1159" s="115" t="e">
        <v>#N/A</v>
      </c>
    </row>
    <row r="1160" spans="1:17">
      <c r="A1160" s="4" t="s">
        <v>1316</v>
      </c>
      <c r="B1160" s="15">
        <v>154</v>
      </c>
      <c r="C1160" s="15" t="s">
        <v>2081</v>
      </c>
      <c r="D1160" s="30">
        <v>45359</v>
      </c>
      <c r="E1160" s="10" t="s">
        <v>1</v>
      </c>
      <c r="F1160" s="67">
        <v>1695</v>
      </c>
      <c r="G1160" s="14">
        <v>375.57</v>
      </c>
      <c r="H1160" s="30">
        <v>45627</v>
      </c>
      <c r="I1160" s="120">
        <v>321.77999999999997</v>
      </c>
      <c r="J1160" s="15">
        <f>IF(M1160="",IF(AND(H1160&lt;&gt; "",D1160&lt;&gt;""),IF(H1160&gt;=D1160,H1160-D1160,0),""),"")</f>
        <v>268</v>
      </c>
      <c r="K1160" s="20">
        <f>IF(M1160="",IF(I1160&lt;&gt;"",I1160-G1160,""),"")</f>
        <v>-53.79000000000002</v>
      </c>
      <c r="L1160" s="25">
        <f>IF(M1160="",IF(K1160&lt;&gt;"",IF(G1160=0,IF(I1160=0,0,9.99),K1160/G1160),""),"")</f>
        <v>-0.14322230210080683</v>
      </c>
      <c r="M1160" s="112"/>
      <c r="N1160" s="58" t="str">
        <f>TRIM(CONCATENATE(Table1[[#This Row],[Intake]]," ",Table1[[#This Row],[Batch Number]]))</f>
        <v>S-1/OS 154</v>
      </c>
      <c r="O1160" s="112" t="str">
        <f>IF(VLOOKUP(Table1[[#This Row],[Intake Batch Combo]],Sheet2!A:B,2,FALSE)="","",VLOOKUP(Table1[[#This Row],[Intake Batch Combo]],Sheet2!A:B,2,FALSE))</f>
        <v>One Source Diagnostics Batch 154</v>
      </c>
      <c r="P1160" s="115" t="s">
        <v>2379</v>
      </c>
      <c r="Q1160" s="115" t="e">
        <v>#N/A</v>
      </c>
    </row>
    <row r="1161" spans="1:17">
      <c r="A1161" s="4" t="s">
        <v>1316</v>
      </c>
      <c r="B1161" s="15">
        <v>154</v>
      </c>
      <c r="C1161" s="15" t="s">
        <v>2155</v>
      </c>
      <c r="D1161" s="30">
        <v>45359</v>
      </c>
      <c r="E1161" s="10" t="s">
        <v>1</v>
      </c>
      <c r="F1161" s="67">
        <v>1695</v>
      </c>
      <c r="G1161" s="14">
        <v>375.57</v>
      </c>
      <c r="H1161" s="30">
        <v>45627</v>
      </c>
      <c r="I1161" s="118">
        <v>558</v>
      </c>
      <c r="J1161" s="15">
        <f>IF(M1161="",IF(AND(H1161&lt;&gt; "",D1161&lt;&gt;""),IF(H1161&gt;=D1161,H1161-D1161,0),""),"")</f>
        <v>268</v>
      </c>
      <c r="K1161" s="20">
        <f>IF(M1161="",IF(I1161&lt;&gt;"",I1161-G1161,""),"")</f>
        <v>182.43</v>
      </c>
      <c r="L1161" s="25">
        <f>IF(M1161="",IF(K1161&lt;&gt;"",IF(G1161=0,IF(I1161=0,0,9.99),K1161/G1161),""),"")</f>
        <v>0.48574167265756052</v>
      </c>
      <c r="M1161" s="112"/>
      <c r="N1161" s="58" t="str">
        <f>TRIM(CONCATENATE(Table1[[#This Row],[Intake]]," ",Table1[[#This Row],[Batch Number]]))</f>
        <v>S-1/OS 154</v>
      </c>
      <c r="O1161" s="112" t="str">
        <f>IF(VLOOKUP(Table1[[#This Row],[Intake Batch Combo]],Sheet2!A:B,2,FALSE)="","",VLOOKUP(Table1[[#This Row],[Intake Batch Combo]],Sheet2!A:B,2,FALSE))</f>
        <v>One Source Diagnostics Batch 154</v>
      </c>
      <c r="P1161" s="115" t="s">
        <v>2379</v>
      </c>
      <c r="Q1161" s="115" t="e">
        <v>#N/A</v>
      </c>
    </row>
    <row r="1162" spans="1:17">
      <c r="A1162" s="4" t="s">
        <v>1316</v>
      </c>
      <c r="B1162" s="15">
        <v>154</v>
      </c>
      <c r="C1162" s="15" t="s">
        <v>2313</v>
      </c>
      <c r="D1162" s="30">
        <v>45359</v>
      </c>
      <c r="E1162" s="10" t="s">
        <v>1</v>
      </c>
      <c r="F1162" s="67">
        <v>1695</v>
      </c>
      <c r="G1162" s="14">
        <v>375.57</v>
      </c>
      <c r="H1162" s="30">
        <v>45627</v>
      </c>
      <c r="I1162" s="120">
        <v>558</v>
      </c>
      <c r="J1162" s="15">
        <f>IF(M1162="",IF(AND(H1162&lt;&gt; "",D1162&lt;&gt;""),IF(H1162&gt;=D1162,H1162-D1162,0),""),"")</f>
        <v>268</v>
      </c>
      <c r="K1162" s="20">
        <f>IF(M1162="",IF(I1162&lt;&gt;"",I1162-G1162,""),"")</f>
        <v>182.43</v>
      </c>
      <c r="L1162" s="25">
        <f>IF(M1162="",IF(K1162&lt;&gt;"",IF(G1162=0,IF(I1162=0,0,9.99),K1162/G1162),""),"")</f>
        <v>0.48574167265756052</v>
      </c>
      <c r="M1162" s="112"/>
      <c r="N1162" s="58" t="str">
        <f>TRIM(CONCATENATE(Table1[[#This Row],[Intake]]," ",Table1[[#This Row],[Batch Number]]))</f>
        <v>S-1/OS 154</v>
      </c>
      <c r="O1162" s="112" t="str">
        <f>IF(VLOOKUP(Table1[[#This Row],[Intake Batch Combo]],Sheet2!A:B,2,FALSE)="","",VLOOKUP(Table1[[#This Row],[Intake Batch Combo]],Sheet2!A:B,2,FALSE))</f>
        <v>One Source Diagnostics Batch 154</v>
      </c>
      <c r="P1162" s="115" t="s">
        <v>2379</v>
      </c>
      <c r="Q1162" s="115" t="e">
        <v>#N/A</v>
      </c>
    </row>
    <row r="1163" spans="1:17">
      <c r="A1163" s="4" t="s">
        <v>1316</v>
      </c>
      <c r="B1163" s="15">
        <v>154</v>
      </c>
      <c r="C1163" s="15" t="s">
        <v>2313</v>
      </c>
      <c r="D1163" s="30">
        <v>45359</v>
      </c>
      <c r="E1163" s="10" t="s">
        <v>1</v>
      </c>
      <c r="F1163" s="67">
        <v>1695</v>
      </c>
      <c r="G1163" s="14">
        <v>375.57</v>
      </c>
      <c r="H1163" s="30">
        <v>45627</v>
      </c>
      <c r="I1163" s="120">
        <v>558</v>
      </c>
      <c r="J1163" s="15">
        <f>IF(M1163="",IF(AND(H1163&lt;&gt; "",D1163&lt;&gt;""),IF(H1163&gt;=D1163,H1163-D1163,0),""),"")</f>
        <v>268</v>
      </c>
      <c r="K1163" s="20">
        <f>IF(M1163="",IF(I1163&lt;&gt;"",I1163-G1163,""),"")</f>
        <v>182.43</v>
      </c>
      <c r="L1163" s="25">
        <f>IF(M1163="",IF(K1163&lt;&gt;"",IF(G1163=0,IF(I1163=0,0,9.99),K1163/G1163),""),"")</f>
        <v>0.48574167265756052</v>
      </c>
      <c r="M1163" s="112"/>
      <c r="N1163" s="58" t="str">
        <f>TRIM(CONCATENATE(Table1[[#This Row],[Intake]]," ",Table1[[#This Row],[Batch Number]]))</f>
        <v>S-1/OS 154</v>
      </c>
      <c r="O1163" s="112" t="str">
        <f>IF(VLOOKUP(Table1[[#This Row],[Intake Batch Combo]],Sheet2!A:B,2,FALSE)="","",VLOOKUP(Table1[[#This Row],[Intake Batch Combo]],Sheet2!A:B,2,FALSE))</f>
        <v>One Source Diagnostics Batch 154</v>
      </c>
      <c r="P1163" s="115" t="s">
        <v>2379</v>
      </c>
      <c r="Q1163" s="115" t="e">
        <v>#N/A</v>
      </c>
    </row>
    <row r="1164" spans="1:17">
      <c r="A1164" s="4" t="s">
        <v>1316</v>
      </c>
      <c r="B1164" s="15">
        <v>154</v>
      </c>
      <c r="C1164" s="15" t="s">
        <v>2316</v>
      </c>
      <c r="D1164" s="30">
        <v>45359</v>
      </c>
      <c r="E1164" s="10" t="s">
        <v>1</v>
      </c>
      <c r="F1164" s="67">
        <v>1695</v>
      </c>
      <c r="G1164" s="14">
        <v>375.57</v>
      </c>
      <c r="H1164" s="30">
        <v>45627</v>
      </c>
      <c r="I1164" s="118">
        <v>465</v>
      </c>
      <c r="J1164" s="15">
        <f>IF(M1164="",IF(AND(H1164&lt;&gt; "",D1164&lt;&gt;""),IF(H1164&gt;=D1164,H1164-D1164,0),""),"")</f>
        <v>268</v>
      </c>
      <c r="K1164" s="20">
        <f>IF(M1164="",IF(I1164&lt;&gt;"",I1164-G1164,""),"")</f>
        <v>89.43</v>
      </c>
      <c r="L1164" s="25">
        <f>IF(M1164="",IF(K1164&lt;&gt;"",IF(G1164=0,IF(I1164=0,0,9.99),K1164/G1164),""),"")</f>
        <v>0.23811806054796711</v>
      </c>
      <c r="M1164" s="112"/>
      <c r="N1164" s="58" t="str">
        <f>TRIM(CONCATENATE(Table1[[#This Row],[Intake]]," ",Table1[[#This Row],[Batch Number]]))</f>
        <v>S-1/OS 154</v>
      </c>
      <c r="O1164" s="112" t="str">
        <f>IF(VLOOKUP(Table1[[#This Row],[Intake Batch Combo]],Sheet2!A:B,2,FALSE)="","",VLOOKUP(Table1[[#This Row],[Intake Batch Combo]],Sheet2!A:B,2,FALSE))</f>
        <v>One Source Diagnostics Batch 154</v>
      </c>
      <c r="P1164" s="115" t="s">
        <v>2379</v>
      </c>
      <c r="Q1164" s="115" t="e">
        <v>#N/A</v>
      </c>
    </row>
    <row r="1165" spans="1:17">
      <c r="A1165" s="4" t="s">
        <v>1316</v>
      </c>
      <c r="B1165" s="15">
        <v>154</v>
      </c>
      <c r="C1165" s="15" t="s">
        <v>2368</v>
      </c>
      <c r="D1165" s="30">
        <v>45359</v>
      </c>
      <c r="E1165" s="10" t="s">
        <v>1</v>
      </c>
      <c r="F1165" s="70">
        <v>1695</v>
      </c>
      <c r="G1165" s="14">
        <v>375.57</v>
      </c>
      <c r="H1165" s="30">
        <v>45627</v>
      </c>
      <c r="I1165" s="120">
        <v>255.75</v>
      </c>
      <c r="J1165" s="15">
        <f>IF(M1165="",IF(AND(H1165&lt;&gt; "",D1165&lt;&gt;""),IF(H1165&gt;=D1165,H1165-D1165,0),""),"")</f>
        <v>268</v>
      </c>
      <c r="K1165" s="20">
        <f>IF(M1165="",IF(I1165&lt;&gt;"",I1165-G1165,""),"")</f>
        <v>-119.82</v>
      </c>
      <c r="L1165" s="25">
        <f>IF(M1165="",IF(K1165&lt;&gt;"",IF(G1165=0,IF(I1165=0,0,9.99),K1165/G1165),""),"")</f>
        <v>-0.31903506669861809</v>
      </c>
      <c r="M1165" s="112"/>
      <c r="N1165" s="58" t="str">
        <f>TRIM(CONCATENATE(Table1[[#This Row],[Intake]]," ",Table1[[#This Row],[Batch Number]]))</f>
        <v>S-1/OS 154</v>
      </c>
      <c r="O1165" s="112" t="str">
        <f>IF(VLOOKUP(Table1[[#This Row],[Intake Batch Combo]],Sheet2!A:B,2,FALSE)="","",VLOOKUP(Table1[[#This Row],[Intake Batch Combo]],Sheet2!A:B,2,FALSE))</f>
        <v>One Source Diagnostics Batch 154</v>
      </c>
      <c r="P1165" s="115" t="s">
        <v>2379</v>
      </c>
      <c r="Q1165" s="115" t="e">
        <v>#N/A</v>
      </c>
    </row>
    <row r="1166" spans="1:17">
      <c r="A1166" s="4" t="s">
        <v>1316</v>
      </c>
      <c r="B1166" s="15">
        <v>118</v>
      </c>
      <c r="C1166" s="64" t="s">
        <v>1537</v>
      </c>
      <c r="D1166" s="30">
        <v>44897</v>
      </c>
      <c r="E1166" s="60" t="s">
        <v>1</v>
      </c>
      <c r="F1166" s="70">
        <v>1695</v>
      </c>
      <c r="G1166" s="14">
        <v>404.96364199804663</v>
      </c>
      <c r="H1166" s="30">
        <v>45627</v>
      </c>
      <c r="I1166" s="120">
        <v>285.92849999999999</v>
      </c>
      <c r="J1166" s="15">
        <f>IF(M1166="",IF(AND(H1166&lt;&gt; "",D1166&lt;&gt;""),IF(H1166&gt;=D1166,H1166-D1166,0),""),"")</f>
        <v>730</v>
      </c>
      <c r="K1166" s="20">
        <f>IF(M1166="",IF(I1166&lt;&gt;"",I1166-G1166,""),"")</f>
        <v>-119.03514199804664</v>
      </c>
      <c r="L1166" s="25">
        <f>IF(M1166="",IF(K1166&lt;&gt;"",IF(G1166=0,IF(I1166=0,0,9.99),K1166/G1166),""),"")</f>
        <v>-0.29394031871784881</v>
      </c>
      <c r="M1166" s="112"/>
      <c r="N1166" s="58" t="str">
        <f>TRIM(CONCATENATE(Table1[[#This Row],[Intake]]," ",Table1[[#This Row],[Batch Number]]))</f>
        <v>S-1/OS 118</v>
      </c>
      <c r="O1166" s="112" t="str">
        <f>IF(VLOOKUP(Table1[[#This Row],[Intake Batch Combo]],Sheet2!A:B,2,FALSE)="","",VLOOKUP(Table1[[#This Row],[Intake Batch Combo]],Sheet2!A:B,2,FALSE))</f>
        <v>One Source Diagnostics Buy 118</v>
      </c>
      <c r="P1166" s="115" t="s">
        <v>2383</v>
      </c>
      <c r="Q1166" s="115" t="e">
        <v>#N/A</v>
      </c>
    </row>
    <row r="1167" spans="1:17">
      <c r="A1167" s="4" t="s">
        <v>1316</v>
      </c>
      <c r="B1167" s="15">
        <v>118</v>
      </c>
      <c r="C1167" s="64" t="s">
        <v>1401</v>
      </c>
      <c r="D1167" s="30">
        <v>44897</v>
      </c>
      <c r="E1167" s="60" t="s">
        <v>1</v>
      </c>
      <c r="F1167" s="67">
        <v>1695</v>
      </c>
      <c r="G1167" s="14">
        <v>404.96364199804663</v>
      </c>
      <c r="H1167" s="30">
        <v>45627</v>
      </c>
      <c r="I1167" s="120">
        <v>341.00310000000002</v>
      </c>
      <c r="J1167" s="15">
        <f>IF(M1167="",IF(AND(H1167&lt;&gt; "",D1167&lt;&gt;""),IF(H1167&gt;=D1167,H1167-D1167,0),""),"")</f>
        <v>730</v>
      </c>
      <c r="K1167" s="20">
        <f>IF(M1167="",IF(I1167&lt;&gt;"",I1167-G1167,""),"")</f>
        <v>-63.960541998046608</v>
      </c>
      <c r="L1167" s="25">
        <f>IF(M1167="",IF(K1167&lt;&gt;"",IF(G1167=0,IF(I1167=0,0,9.99),K1167/G1167),""),"")</f>
        <v>-0.15794144304528732</v>
      </c>
      <c r="M1167" s="112"/>
      <c r="N1167" s="58" t="str">
        <f>TRIM(CONCATENATE(Table1[[#This Row],[Intake]]," ",Table1[[#This Row],[Batch Number]]))</f>
        <v>S-1/OS 118</v>
      </c>
      <c r="O1167" s="112" t="str">
        <f>IF(VLOOKUP(Table1[[#This Row],[Intake Batch Combo]],Sheet2!A:B,2,FALSE)="","",VLOOKUP(Table1[[#This Row],[Intake Batch Combo]],Sheet2!A:B,2,FALSE))</f>
        <v>One Source Diagnostics Buy 118</v>
      </c>
      <c r="P1167" s="115" t="s">
        <v>2383</v>
      </c>
      <c r="Q1167" s="115" t="e">
        <v>#N/A</v>
      </c>
    </row>
    <row r="1168" spans="1:17">
      <c r="A1168" s="4" t="s">
        <v>1316</v>
      </c>
      <c r="B1168" s="15">
        <v>118</v>
      </c>
      <c r="C1168" s="64" t="s">
        <v>1401</v>
      </c>
      <c r="D1168" s="30">
        <v>44897</v>
      </c>
      <c r="E1168" s="60" t="s">
        <v>1</v>
      </c>
      <c r="F1168" s="67">
        <v>1695</v>
      </c>
      <c r="G1168" s="14">
        <v>404.96364199804663</v>
      </c>
      <c r="H1168" s="30">
        <v>45627</v>
      </c>
      <c r="I1168" s="118">
        <v>341.00310000000002</v>
      </c>
      <c r="J1168" s="15">
        <f>IF(M1168="",IF(AND(H1168&lt;&gt; "",D1168&lt;&gt;""),IF(H1168&gt;=D1168,H1168-D1168,0),""),"")</f>
        <v>730</v>
      </c>
      <c r="K1168" s="20">
        <f>IF(M1168="",IF(I1168&lt;&gt;"",I1168-G1168,""),"")</f>
        <v>-63.960541998046608</v>
      </c>
      <c r="L1168" s="25">
        <f>IF(M1168="",IF(K1168&lt;&gt;"",IF(G1168=0,IF(I1168=0,0,9.99),K1168/G1168),""),"")</f>
        <v>-0.15794144304528732</v>
      </c>
      <c r="M1168" s="112"/>
      <c r="N1168" s="58" t="str">
        <f>TRIM(CONCATENATE(Table1[[#This Row],[Intake]]," ",Table1[[#This Row],[Batch Number]]))</f>
        <v>S-1/OS 118</v>
      </c>
      <c r="O1168" s="112" t="str">
        <f>IF(VLOOKUP(Table1[[#This Row],[Intake Batch Combo]],Sheet2!A:B,2,FALSE)="","",VLOOKUP(Table1[[#This Row],[Intake Batch Combo]],Sheet2!A:B,2,FALSE))</f>
        <v>One Source Diagnostics Buy 118</v>
      </c>
      <c r="P1168" s="115" t="s">
        <v>2383</v>
      </c>
      <c r="Q1168" s="115" t="e">
        <v>#N/A</v>
      </c>
    </row>
    <row r="1169" spans="1:17">
      <c r="A1169" s="4" t="s">
        <v>1316</v>
      </c>
      <c r="B1169" s="15">
        <v>118</v>
      </c>
      <c r="C1169" s="64" t="s">
        <v>1593</v>
      </c>
      <c r="D1169" s="30">
        <v>44897</v>
      </c>
      <c r="E1169" s="60" t="s">
        <v>1</v>
      </c>
      <c r="F1169" s="67">
        <v>1695</v>
      </c>
      <c r="G1169" s="14">
        <v>404.96364199804663</v>
      </c>
      <c r="H1169" s="30">
        <v>45627</v>
      </c>
      <c r="I1169" s="118">
        <v>465</v>
      </c>
      <c r="J1169" s="15">
        <f>IF(M1169="",IF(AND(H1169&lt;&gt; "",D1169&lt;&gt;""),IF(H1169&gt;=D1169,H1169-D1169,0),""),"")</f>
        <v>730</v>
      </c>
      <c r="K1169" s="20">
        <f>IF(M1169="",IF(I1169&lt;&gt;"",I1169-G1169,""),"")</f>
        <v>60.036358001953374</v>
      </c>
      <c r="L1169" s="25">
        <f>IF(M1169="",IF(K1169&lt;&gt;"",IF(G1169=0,IF(I1169=0,0,9.99),K1169/G1169),""),"")</f>
        <v>0.14825122992706333</v>
      </c>
      <c r="M1169" s="112"/>
      <c r="N1169" s="58" t="str">
        <f>TRIM(CONCATENATE(Table1[[#This Row],[Intake]]," ",Table1[[#This Row],[Batch Number]]))</f>
        <v>S-1/OS 118</v>
      </c>
      <c r="O1169" s="112" t="str">
        <f>IF(VLOOKUP(Table1[[#This Row],[Intake Batch Combo]],Sheet2!A:B,2,FALSE)="","",VLOOKUP(Table1[[#This Row],[Intake Batch Combo]],Sheet2!A:B,2,FALSE))</f>
        <v>One Source Diagnostics Buy 118</v>
      </c>
      <c r="P1169" s="115" t="s">
        <v>2383</v>
      </c>
      <c r="Q1169" s="115" t="e">
        <v>#N/A</v>
      </c>
    </row>
    <row r="1170" spans="1:17">
      <c r="A1170" s="4" t="s">
        <v>1316</v>
      </c>
      <c r="B1170" s="15">
        <v>118</v>
      </c>
      <c r="C1170" s="64" t="s">
        <v>1593</v>
      </c>
      <c r="D1170" s="30">
        <v>44897</v>
      </c>
      <c r="E1170" s="60" t="s">
        <v>1</v>
      </c>
      <c r="F1170" s="67">
        <v>1695</v>
      </c>
      <c r="G1170" s="14">
        <v>404.96364199804663</v>
      </c>
      <c r="H1170" s="30">
        <v>45627</v>
      </c>
      <c r="I1170" s="118">
        <v>465</v>
      </c>
      <c r="J1170" s="15">
        <f>IF(M1170="",IF(AND(H1170&lt;&gt; "",D1170&lt;&gt;""),IF(H1170&gt;=D1170,H1170-D1170,0),""),"")</f>
        <v>730</v>
      </c>
      <c r="K1170" s="20">
        <f>IF(M1170="",IF(I1170&lt;&gt;"",I1170-G1170,""),"")</f>
        <v>60.036358001953374</v>
      </c>
      <c r="L1170" s="25">
        <f>IF(M1170="",IF(K1170&lt;&gt;"",IF(G1170=0,IF(I1170=0,0,9.99),K1170/G1170),""),"")</f>
        <v>0.14825122992706333</v>
      </c>
      <c r="M1170" s="112"/>
      <c r="N1170" s="58" t="str">
        <f>TRIM(CONCATENATE(Table1[[#This Row],[Intake]]," ",Table1[[#This Row],[Batch Number]]))</f>
        <v>S-1/OS 118</v>
      </c>
      <c r="O1170" s="112" t="str">
        <f>IF(VLOOKUP(Table1[[#This Row],[Intake Batch Combo]],Sheet2!A:B,2,FALSE)="","",VLOOKUP(Table1[[#This Row],[Intake Batch Combo]],Sheet2!A:B,2,FALSE))</f>
        <v>One Source Diagnostics Buy 118</v>
      </c>
      <c r="P1170" s="115" t="s">
        <v>2383</v>
      </c>
      <c r="Q1170" s="115" t="e">
        <v>#N/A</v>
      </c>
    </row>
    <row r="1171" spans="1:17">
      <c r="A1171" s="4" t="s">
        <v>1316</v>
      </c>
      <c r="B1171" s="15">
        <v>118</v>
      </c>
      <c r="C1171" s="64" t="s">
        <v>1593</v>
      </c>
      <c r="D1171" s="30">
        <v>44897</v>
      </c>
      <c r="E1171" s="60" t="s">
        <v>1</v>
      </c>
      <c r="F1171" s="67">
        <v>1695</v>
      </c>
      <c r="G1171" s="14">
        <v>404.96364199804663</v>
      </c>
      <c r="H1171" s="30">
        <v>45627</v>
      </c>
      <c r="I1171" s="118">
        <v>465</v>
      </c>
      <c r="J1171" s="15">
        <f>IF(M1171="",IF(AND(H1171&lt;&gt; "",D1171&lt;&gt;""),IF(H1171&gt;=D1171,H1171-D1171,0),""),"")</f>
        <v>730</v>
      </c>
      <c r="K1171" s="20">
        <f>IF(M1171="",IF(I1171&lt;&gt;"",I1171-G1171,""),"")</f>
        <v>60.036358001953374</v>
      </c>
      <c r="L1171" s="25">
        <f>IF(M1171="",IF(K1171&lt;&gt;"",IF(G1171=0,IF(I1171=0,0,9.99),K1171/G1171),""),"")</f>
        <v>0.14825122992706333</v>
      </c>
      <c r="M1171" s="112"/>
      <c r="N1171" s="58" t="str">
        <f>TRIM(CONCATENATE(Table1[[#This Row],[Intake]]," ",Table1[[#This Row],[Batch Number]]))</f>
        <v>S-1/OS 118</v>
      </c>
      <c r="O1171" s="112" t="str">
        <f>IF(VLOOKUP(Table1[[#This Row],[Intake Batch Combo]],Sheet2!A:B,2,FALSE)="","",VLOOKUP(Table1[[#This Row],[Intake Batch Combo]],Sheet2!A:B,2,FALSE))</f>
        <v>One Source Diagnostics Buy 118</v>
      </c>
      <c r="P1171" s="115" t="s">
        <v>2383</v>
      </c>
      <c r="Q1171" s="115" t="e">
        <v>#N/A</v>
      </c>
    </row>
    <row r="1172" spans="1:17">
      <c r="A1172" s="4" t="s">
        <v>1316</v>
      </c>
      <c r="B1172" s="15">
        <v>118</v>
      </c>
      <c r="C1172" s="64" t="s">
        <v>1822</v>
      </c>
      <c r="D1172" s="30">
        <v>44897</v>
      </c>
      <c r="E1172" s="60" t="s">
        <v>1</v>
      </c>
      <c r="F1172" s="67">
        <v>1695</v>
      </c>
      <c r="G1172" s="14">
        <v>404.96364199804663</v>
      </c>
      <c r="H1172" s="30">
        <v>45627</v>
      </c>
      <c r="I1172" s="118">
        <v>651</v>
      </c>
      <c r="J1172" s="15">
        <f>IF(M1172="",IF(AND(H1172&lt;&gt; "",D1172&lt;&gt;""),IF(H1172&gt;=D1172,H1172-D1172,0),""),"")</f>
        <v>730</v>
      </c>
      <c r="K1172" s="20">
        <f>IF(M1172="",IF(I1172&lt;&gt;"",I1172-G1172,""),"")</f>
        <v>246.03635800195337</v>
      </c>
      <c r="L1172" s="25">
        <f>IF(M1172="",IF(K1172&lt;&gt;"",IF(G1172=0,IF(I1172=0,0,9.99),K1172/G1172),""),"")</f>
        <v>0.60755172189788864</v>
      </c>
      <c r="M1172" s="112"/>
      <c r="N1172" s="58" t="str">
        <f>TRIM(CONCATENATE(Table1[[#This Row],[Intake]]," ",Table1[[#This Row],[Batch Number]]))</f>
        <v>S-1/OS 118</v>
      </c>
      <c r="O1172" s="112" t="str">
        <f>IF(VLOOKUP(Table1[[#This Row],[Intake Batch Combo]],Sheet2!A:B,2,FALSE)="","",VLOOKUP(Table1[[#This Row],[Intake Batch Combo]],Sheet2!A:B,2,FALSE))</f>
        <v>One Source Diagnostics Buy 118</v>
      </c>
      <c r="P1172" s="115" t="s">
        <v>2383</v>
      </c>
      <c r="Q1172" s="115" t="e">
        <v>#N/A</v>
      </c>
    </row>
    <row r="1173" spans="1:17">
      <c r="A1173" s="4" t="s">
        <v>1316</v>
      </c>
      <c r="B1173" s="15">
        <v>118</v>
      </c>
      <c r="C1173" s="64" t="s">
        <v>1822</v>
      </c>
      <c r="D1173" s="30">
        <v>44897</v>
      </c>
      <c r="E1173" s="60" t="s">
        <v>1</v>
      </c>
      <c r="F1173" s="67">
        <v>1695</v>
      </c>
      <c r="G1173" s="14">
        <v>404.96364199804663</v>
      </c>
      <c r="H1173" s="30">
        <v>45627</v>
      </c>
      <c r="I1173" s="118">
        <v>651</v>
      </c>
      <c r="J1173" s="15">
        <f>IF(M1173="",IF(AND(H1173&lt;&gt; "",D1173&lt;&gt;""),IF(H1173&gt;=D1173,H1173-D1173,0),""),"")</f>
        <v>730</v>
      </c>
      <c r="K1173" s="20">
        <f>IF(M1173="",IF(I1173&lt;&gt;"",I1173-G1173,""),"")</f>
        <v>246.03635800195337</v>
      </c>
      <c r="L1173" s="25">
        <f>IF(M1173="",IF(K1173&lt;&gt;"",IF(G1173=0,IF(I1173=0,0,9.99),K1173/G1173),""),"")</f>
        <v>0.60755172189788864</v>
      </c>
      <c r="M1173" s="112"/>
      <c r="N1173" s="58" t="str">
        <f>TRIM(CONCATENATE(Table1[[#This Row],[Intake]]," ",Table1[[#This Row],[Batch Number]]))</f>
        <v>S-1/OS 118</v>
      </c>
      <c r="O1173" s="112" t="str">
        <f>IF(VLOOKUP(Table1[[#This Row],[Intake Batch Combo]],Sheet2!A:B,2,FALSE)="","",VLOOKUP(Table1[[#This Row],[Intake Batch Combo]],Sheet2!A:B,2,FALSE))</f>
        <v>One Source Diagnostics Buy 118</v>
      </c>
      <c r="P1173" s="115" t="s">
        <v>2383</v>
      </c>
      <c r="Q1173" s="115" t="e">
        <v>#N/A</v>
      </c>
    </row>
    <row r="1174" spans="1:17">
      <c r="A1174" s="4" t="s">
        <v>1316</v>
      </c>
      <c r="B1174" s="15">
        <v>154</v>
      </c>
      <c r="C1174" s="15" t="s">
        <v>2190</v>
      </c>
      <c r="D1174" s="30">
        <v>45359</v>
      </c>
      <c r="E1174" s="10" t="s">
        <v>1</v>
      </c>
      <c r="F1174" s="67">
        <v>1695</v>
      </c>
      <c r="G1174" s="14">
        <v>477.48750000000001</v>
      </c>
      <c r="H1174" s="30">
        <v>45627</v>
      </c>
      <c r="I1174" s="118">
        <v>244.125</v>
      </c>
      <c r="J1174" s="15">
        <f>IF(M1174="",IF(AND(H1174&lt;&gt; "",D1174&lt;&gt;""),IF(H1174&gt;=D1174,H1174-D1174,0),""),"")</f>
        <v>268</v>
      </c>
      <c r="K1174" s="20">
        <f>IF(M1174="",IF(I1174&lt;&gt;"",I1174-G1174,""),"")</f>
        <v>-233.36250000000001</v>
      </c>
      <c r="L1174" s="25">
        <f>IF(M1174="",IF(K1174&lt;&gt;"",IF(G1174=0,IF(I1174=0,0,9.99),K1174/G1174),""),"")</f>
        <v>-0.48873007146783948</v>
      </c>
      <c r="M1174" s="112"/>
      <c r="N1174" s="58" t="str">
        <f>TRIM(CONCATENATE(Table1[[#This Row],[Intake]]," ",Table1[[#This Row],[Batch Number]]))</f>
        <v>S-1/OS 154</v>
      </c>
      <c r="O1174" s="112" t="str">
        <f>IF(VLOOKUP(Table1[[#This Row],[Intake Batch Combo]],Sheet2!A:B,2,FALSE)="","",VLOOKUP(Table1[[#This Row],[Intake Batch Combo]],Sheet2!A:B,2,FALSE))</f>
        <v>One Source Diagnostics Batch 154</v>
      </c>
      <c r="P1174" s="115" t="s">
        <v>2379</v>
      </c>
      <c r="Q1174" s="115" t="e">
        <v>#N/A</v>
      </c>
    </row>
    <row r="1175" spans="1:17">
      <c r="A1175" s="4" t="s">
        <v>1316</v>
      </c>
      <c r="B1175" s="15">
        <v>154</v>
      </c>
      <c r="C1175" s="15" t="s">
        <v>2190</v>
      </c>
      <c r="D1175" s="30">
        <v>45359</v>
      </c>
      <c r="E1175" s="10" t="s">
        <v>1</v>
      </c>
      <c r="F1175" s="67">
        <v>1695</v>
      </c>
      <c r="G1175" s="14">
        <v>477.48750000000001</v>
      </c>
      <c r="H1175" s="30">
        <v>45627</v>
      </c>
      <c r="I1175" s="120">
        <v>244.125</v>
      </c>
      <c r="J1175" s="15">
        <f>IF(M1175="",IF(AND(H1175&lt;&gt; "",D1175&lt;&gt;""),IF(H1175&gt;=D1175,H1175-D1175,0),""),"")</f>
        <v>268</v>
      </c>
      <c r="K1175" s="20">
        <f>IF(M1175="",IF(I1175&lt;&gt;"",I1175-G1175,""),"")</f>
        <v>-233.36250000000001</v>
      </c>
      <c r="L1175" s="25">
        <f>IF(M1175="",IF(K1175&lt;&gt;"",IF(G1175=0,IF(I1175=0,0,9.99),K1175/G1175),""),"")</f>
        <v>-0.48873007146783948</v>
      </c>
      <c r="M1175" s="112"/>
      <c r="N1175" s="58" t="str">
        <f>TRIM(CONCATENATE(Table1[[#This Row],[Intake]]," ",Table1[[#This Row],[Batch Number]]))</f>
        <v>S-1/OS 154</v>
      </c>
      <c r="O1175" s="112" t="str">
        <f>IF(VLOOKUP(Table1[[#This Row],[Intake Batch Combo]],Sheet2!A:B,2,FALSE)="","",VLOOKUP(Table1[[#This Row],[Intake Batch Combo]],Sheet2!A:B,2,FALSE))</f>
        <v>One Source Diagnostics Batch 154</v>
      </c>
      <c r="P1175" s="115" t="s">
        <v>2379</v>
      </c>
      <c r="Q1175" s="115" t="e">
        <v>#N/A</v>
      </c>
    </row>
    <row r="1176" spans="1:17">
      <c r="A1176" s="4" t="s">
        <v>1886</v>
      </c>
      <c r="B1176" s="15">
        <v>5</v>
      </c>
      <c r="C1176" s="15">
        <v>99204</v>
      </c>
      <c r="D1176" s="30">
        <v>45195</v>
      </c>
      <c r="E1176" s="10" t="s">
        <v>0</v>
      </c>
      <c r="F1176" s="67">
        <v>1334</v>
      </c>
      <c r="G1176" s="14">
        <v>300.68549832857542</v>
      </c>
      <c r="H1176" s="30">
        <v>45626</v>
      </c>
      <c r="I1176" s="118">
        <v>695.80538032668881</v>
      </c>
      <c r="J1176" s="15">
        <f>IF(M1176="",IF(AND(H1176&lt;&gt; "",D1176&lt;&gt;""),IF(H1176&gt;=D1176,H1176-D1176,0),""),"")</f>
        <v>431</v>
      </c>
      <c r="K1176" s="20">
        <f>IF(M1176="",IF(I1176&lt;&gt;"",I1176-G1176,""),"")</f>
        <v>395.11988199811339</v>
      </c>
      <c r="L1176" s="25">
        <f>IF(M1176="",IF(K1176&lt;&gt;"",IF(G1176=0,IF(I1176=0,0,9.99),K1176/G1176),""),"")</f>
        <v>1.3140636452189136</v>
      </c>
      <c r="M1176" s="112"/>
      <c r="N1176" s="58" t="str">
        <f>TRIM(CONCATENATE(Table1[[#This Row],[Intake]]," ",Table1[[#This Row],[Batch Number]]))</f>
        <v>S-1/TI 5</v>
      </c>
      <c r="O1176" s="112" t="str">
        <f>IF(VLOOKUP(Table1[[#This Row],[Intake Batch Combo]],Sheet2!A:B,2,FALSE)="","",VLOOKUP(Table1[[#This Row],[Intake Batch Combo]],Sheet2!A:B,2,FALSE))</f>
        <v>Texas Injury Group Batch 05</v>
      </c>
      <c r="P1176" s="115" t="s">
        <v>2378</v>
      </c>
      <c r="Q1176" s="115">
        <v>99204</v>
      </c>
    </row>
    <row r="1177" spans="1:17">
      <c r="A1177" s="4" t="s">
        <v>1312</v>
      </c>
      <c r="B1177" s="15">
        <v>3</v>
      </c>
      <c r="C1177" s="15"/>
      <c r="D1177" s="30">
        <v>44971</v>
      </c>
      <c r="E1177" s="10" t="s">
        <v>0</v>
      </c>
      <c r="F1177" s="67">
        <v>0</v>
      </c>
      <c r="G1177" s="14">
        <v>0</v>
      </c>
      <c r="H1177" s="30">
        <v>45626</v>
      </c>
      <c r="I1177" s="118">
        <v>15000</v>
      </c>
      <c r="J1177" s="15">
        <f>IF(M1177="",IF(AND(H1177&lt;&gt; "",D1177&lt;&gt;""),IF(H1177&gt;=D1177,H1177-D1177,0),""),"")</f>
        <v>655</v>
      </c>
      <c r="K1177" s="20">
        <f>IF(M1177="",IF(I1177&lt;&gt;"",I1177-G1177,""),"")</f>
        <v>15000</v>
      </c>
      <c r="L1177" s="25">
        <f>IF(M1177="",IF(K1177&lt;&gt;"",IF(G1177=0,IF(I1177=0,0,9.99),K1177/G1177),""),"")</f>
        <v>9.99</v>
      </c>
      <c r="M1177" s="112"/>
      <c r="N1177" s="58" t="str">
        <f>TRIM(CONCATENATE(Table1[[#This Row],[Intake]]," ",Table1[[#This Row],[Batch Number]]))</f>
        <v>S-1/MF 3</v>
      </c>
      <c r="O1177" s="112" t="str">
        <f>IF(VLOOKUP(Table1[[#This Row],[Intake Batch Combo]],Sheet2!A:B,2,FALSE)="","",VLOOKUP(Table1[[#This Row],[Intake Batch Combo]],Sheet2!A:B,2,FALSE))</f>
        <v>Michigan First Rehab Batch 03</v>
      </c>
      <c r="P1177" s="115" t="e">
        <v>#N/A</v>
      </c>
      <c r="Q1177" s="115" t="e">
        <v>#N/A</v>
      </c>
    </row>
    <row r="1178" spans="1:17">
      <c r="A1178" s="4" t="s">
        <v>1886</v>
      </c>
      <c r="B1178" s="15">
        <v>5</v>
      </c>
      <c r="C1178" s="107">
        <v>99214</v>
      </c>
      <c r="D1178" s="30">
        <v>45195</v>
      </c>
      <c r="E1178" s="10" t="s">
        <v>0</v>
      </c>
      <c r="F1178" s="67">
        <v>978</v>
      </c>
      <c r="G1178" s="14">
        <v>220.44259172814597</v>
      </c>
      <c r="H1178" s="30">
        <v>45626</v>
      </c>
      <c r="I1178" s="118">
        <v>510.11818737593819</v>
      </c>
      <c r="J1178" s="15">
        <f>IF(M1178="",IF(AND(H1178&lt;&gt; "",D1178&lt;&gt;""),IF(H1178&gt;=D1178,H1178-D1178,0),""),"")</f>
        <v>431</v>
      </c>
      <c r="K1178" s="20">
        <f>IF(M1178="",IF(I1178&lt;&gt;"",I1178-G1178,""),"")</f>
        <v>289.67559564779219</v>
      </c>
      <c r="L1178" s="25">
        <f>IF(M1178="",IF(K1178&lt;&gt;"",IF(G1178=0,IF(I1178=0,0,9.99),K1178/G1178),""),"")</f>
        <v>1.3140636452189134</v>
      </c>
      <c r="M1178" s="112"/>
      <c r="N1178" s="58" t="str">
        <f>TRIM(CONCATENATE(Table1[[#This Row],[Intake]]," ",Table1[[#This Row],[Batch Number]]))</f>
        <v>S-1/TI 5</v>
      </c>
      <c r="O1178" s="112" t="str">
        <f>IF(VLOOKUP(Table1[[#This Row],[Intake Batch Combo]],Sheet2!A:B,2,FALSE)="","",VLOOKUP(Table1[[#This Row],[Intake Batch Combo]],Sheet2!A:B,2,FALSE))</f>
        <v>Texas Injury Group Batch 05</v>
      </c>
      <c r="P1178" s="115" t="s">
        <v>2378</v>
      </c>
      <c r="Q1178" s="115" t="e">
        <v>#N/A</v>
      </c>
    </row>
    <row r="1179" spans="1:17">
      <c r="A1179" s="4" t="s">
        <v>1312</v>
      </c>
      <c r="B1179" s="15">
        <v>3</v>
      </c>
      <c r="C1179" s="15"/>
      <c r="D1179" s="30">
        <v>44971</v>
      </c>
      <c r="E1179" s="10" t="s">
        <v>0</v>
      </c>
      <c r="F1179" s="67">
        <v>0</v>
      </c>
      <c r="G1179" s="14">
        <v>0</v>
      </c>
      <c r="H1179" s="30">
        <v>45621</v>
      </c>
      <c r="I1179" s="118">
        <v>620.84</v>
      </c>
      <c r="J1179" s="15">
        <f>IF(M1179="",IF(AND(H1179&lt;&gt; "",D1179&lt;&gt;""),IF(H1179&gt;=D1179,H1179-D1179,0),""),"")</f>
        <v>650</v>
      </c>
      <c r="K1179" s="20">
        <f>IF(M1179="",IF(I1179&lt;&gt;"",I1179-G1179,""),"")</f>
        <v>620.84</v>
      </c>
      <c r="L1179" s="25">
        <f>IF(M1179="",IF(K1179&lt;&gt;"",IF(G1179=0,IF(I1179=0,0,9.99),K1179/G1179),""),"")</f>
        <v>9.99</v>
      </c>
      <c r="M1179" s="112"/>
      <c r="N1179" s="58" t="str">
        <f>TRIM(CONCATENATE(Table1[[#This Row],[Intake]]," ",Table1[[#This Row],[Batch Number]]))</f>
        <v>S-1/MF 3</v>
      </c>
      <c r="O1179" s="112" t="str">
        <f>IF(VLOOKUP(Table1[[#This Row],[Intake Batch Combo]],Sheet2!A:B,2,FALSE)="","",VLOOKUP(Table1[[#This Row],[Intake Batch Combo]],Sheet2!A:B,2,FALSE))</f>
        <v>Michigan First Rehab Batch 03</v>
      </c>
      <c r="P1179" s="115" t="e">
        <v>#N/A</v>
      </c>
      <c r="Q1179" s="115" t="e">
        <v>#N/A</v>
      </c>
    </row>
    <row r="1180" spans="1:17">
      <c r="A1180" s="4" t="s">
        <v>1312</v>
      </c>
      <c r="B1180" s="15">
        <v>8</v>
      </c>
      <c r="C1180" s="15" t="s">
        <v>1909</v>
      </c>
      <c r="D1180" s="30">
        <v>45195</v>
      </c>
      <c r="E1180" s="10" t="s">
        <v>0</v>
      </c>
      <c r="F1180" s="67">
        <v>4850</v>
      </c>
      <c r="G1180" s="14">
        <v>1089.7950000000001</v>
      </c>
      <c r="H1180" s="30">
        <v>45621</v>
      </c>
      <c r="I1180" s="118">
        <v>551.34249539272207</v>
      </c>
      <c r="J1180" s="15">
        <f>IF(M1180="",IF(AND(H1180&lt;&gt; "",D1180&lt;&gt;""),IF(H1180&gt;=D1180,H1180-D1180,0),""),"")</f>
        <v>426</v>
      </c>
      <c r="K1180" s="20">
        <f>IF(M1180="",IF(I1180&lt;&gt;"",I1180-G1180,""),"")</f>
        <v>-538.452504607278</v>
      </c>
      <c r="L1180" s="25">
        <f>IF(M1180="",IF(K1180&lt;&gt;"",IF(G1180=0,IF(I1180=0,0,9.99),K1180/G1180),""),"")</f>
        <v>-0.49408604793312316</v>
      </c>
      <c r="M1180" s="112"/>
      <c r="N1180" s="58" t="str">
        <f>TRIM(CONCATENATE(Table1[[#This Row],[Intake]]," ",Table1[[#This Row],[Batch Number]]))</f>
        <v>S-1/MF 8</v>
      </c>
      <c r="O1180" s="112" t="str">
        <f>IF(VLOOKUP(Table1[[#This Row],[Intake Batch Combo]],Sheet2!A:B,2,FALSE)="","",VLOOKUP(Table1[[#This Row],[Intake Batch Combo]],Sheet2!A:B,2,FALSE))</f>
        <v>Michigan First Rehab Batch 08</v>
      </c>
      <c r="P1180" s="115" t="s">
        <v>2380</v>
      </c>
      <c r="Q1180" s="115" t="e">
        <v>#N/A</v>
      </c>
    </row>
    <row r="1181" spans="1:17">
      <c r="A1181" s="4" t="s">
        <v>2395</v>
      </c>
      <c r="B1181" s="15">
        <v>15.2</v>
      </c>
      <c r="C1181" s="15"/>
      <c r="D1181" s="30">
        <v>45021</v>
      </c>
      <c r="E1181" s="10" t="s">
        <v>1</v>
      </c>
      <c r="F1181" s="67">
        <v>2300</v>
      </c>
      <c r="G1181" s="14">
        <v>432.04350000000113</v>
      </c>
      <c r="H1181" s="30">
        <v>45618</v>
      </c>
      <c r="I1181" s="118">
        <v>697.5</v>
      </c>
      <c r="J1181" s="15">
        <f>IF(M1181="",IF(AND(H1181&lt;&gt; "",D1181&lt;&gt;""),IF(H1181&gt;=D1181,H1181-D1181,0),""),"")</f>
        <v>597</v>
      </c>
      <c r="K1181" s="20">
        <f>IF(M1181="",IF(I1181&lt;&gt;"",I1181-G1181,""),"")</f>
        <v>265.45649999999887</v>
      </c>
      <c r="L1181" s="25">
        <f>IF(M1181="",IF(K1181&lt;&gt;"",IF(G1181=0,IF(I1181=0,0,9.99),K1181/G1181),""),"")</f>
        <v>0.61442077013078122</v>
      </c>
      <c r="M1181" s="112"/>
      <c r="N1181" s="58" t="str">
        <f>TRIM(CONCATENATE(Table1[[#This Row],[Intake]]," ",Table1[[#This Row],[Batch Number]]))</f>
        <v>S-1/SCI 15.2</v>
      </c>
      <c r="O1181" s="112" t="str">
        <f>IF(VLOOKUP(Table1[[#This Row],[Intake Batch Combo]],Sheet2!A:B,2,FALSE)="","",VLOOKUP(Table1[[#This Row],[Intake Batch Combo]],Sheet2!A:B,2,FALSE))</f>
        <v>SoCal Imaging Batch 15.2</v>
      </c>
      <c r="P1181" s="115" t="e">
        <v>#N/A</v>
      </c>
      <c r="Q1181" s="115" t="e">
        <v>#N/A</v>
      </c>
    </row>
    <row r="1182" spans="1:17">
      <c r="A1182" s="4" t="s">
        <v>2395</v>
      </c>
      <c r="B1182" s="15">
        <v>15.2</v>
      </c>
      <c r="C1182" s="15"/>
      <c r="D1182" s="30">
        <v>45021</v>
      </c>
      <c r="E1182" s="10" t="s">
        <v>1</v>
      </c>
      <c r="F1182" s="67">
        <v>2300</v>
      </c>
      <c r="G1182" s="14">
        <v>432.04350000000113</v>
      </c>
      <c r="H1182" s="30">
        <v>45618</v>
      </c>
      <c r="I1182" s="118">
        <v>697.5</v>
      </c>
      <c r="J1182" s="15">
        <f>IF(M1182="",IF(AND(H1182&lt;&gt; "",D1182&lt;&gt;""),IF(H1182&gt;=D1182,H1182-D1182,0),""),"")</f>
        <v>597</v>
      </c>
      <c r="K1182" s="20">
        <f>IF(M1182="",IF(I1182&lt;&gt;"",I1182-G1182,""),"")</f>
        <v>265.45649999999887</v>
      </c>
      <c r="L1182" s="25">
        <f>IF(M1182="",IF(K1182&lt;&gt;"",IF(G1182=0,IF(I1182=0,0,9.99),K1182/G1182),""),"")</f>
        <v>0.61442077013078122</v>
      </c>
      <c r="M1182" s="112"/>
      <c r="N1182" s="58" t="str">
        <f>TRIM(CONCATENATE(Table1[[#This Row],[Intake]]," ",Table1[[#This Row],[Batch Number]]))</f>
        <v>S-1/SCI 15.2</v>
      </c>
      <c r="O1182" s="112" t="str">
        <f>IF(VLOOKUP(Table1[[#This Row],[Intake Batch Combo]],Sheet2!A:B,2,FALSE)="","",VLOOKUP(Table1[[#This Row],[Intake Batch Combo]],Sheet2!A:B,2,FALSE))</f>
        <v>SoCal Imaging Batch 15.2</v>
      </c>
      <c r="P1182" s="115" t="e">
        <v>#N/A</v>
      </c>
      <c r="Q1182" s="115" t="e">
        <v>#N/A</v>
      </c>
    </row>
    <row r="1183" spans="1:17">
      <c r="A1183" s="4" t="s">
        <v>1316</v>
      </c>
      <c r="B1183" s="15">
        <v>154</v>
      </c>
      <c r="C1183" s="15" t="s">
        <v>2057</v>
      </c>
      <c r="D1183" s="30">
        <v>45359</v>
      </c>
      <c r="E1183" s="10" t="s">
        <v>1</v>
      </c>
      <c r="F1183" s="67">
        <v>300</v>
      </c>
      <c r="G1183" s="14">
        <v>0</v>
      </c>
      <c r="H1183" s="30">
        <v>45616</v>
      </c>
      <c r="I1183" s="118">
        <v>444.40980000000002</v>
      </c>
      <c r="J1183" s="15">
        <f>IF(M1183="",IF(AND(H1183&lt;&gt; "",D1183&lt;&gt;""),IF(H1183&gt;=D1183,H1183-D1183,0),""),"")</f>
        <v>257</v>
      </c>
      <c r="K1183" s="20">
        <f>IF(M1183="",IF(I1183&lt;&gt;"",I1183-G1183,""),"")</f>
        <v>444.40980000000002</v>
      </c>
      <c r="L1183" s="25">
        <f>IF(M1183="",IF(K1183&lt;&gt;"",IF(G1183=0,IF(I1183=0,0,9.99),K1183/G1183),""),"")</f>
        <v>9.99</v>
      </c>
      <c r="M1183" s="112"/>
      <c r="N1183" s="58" t="str">
        <f>TRIM(CONCATENATE(Table1[[#This Row],[Intake]]," ",Table1[[#This Row],[Batch Number]]))</f>
        <v>S-1/OS 154</v>
      </c>
      <c r="O1183" s="112" t="str">
        <f>IF(VLOOKUP(Table1[[#This Row],[Intake Batch Combo]],Sheet2!A:B,2,FALSE)="","",VLOOKUP(Table1[[#This Row],[Intake Batch Combo]],Sheet2!A:B,2,FALSE))</f>
        <v>One Source Diagnostics Batch 154</v>
      </c>
      <c r="P1183" s="115" t="s">
        <v>2379</v>
      </c>
      <c r="Q1183" s="115" t="e">
        <v>#N/A</v>
      </c>
    </row>
    <row r="1184" spans="1:17">
      <c r="A1184" s="4" t="s">
        <v>1316</v>
      </c>
      <c r="B1184" s="15">
        <v>154</v>
      </c>
      <c r="C1184" s="15" t="s">
        <v>2057</v>
      </c>
      <c r="D1184" s="30">
        <v>45359</v>
      </c>
      <c r="E1184" s="10" t="s">
        <v>1</v>
      </c>
      <c r="F1184" s="67">
        <v>300</v>
      </c>
      <c r="G1184" s="14">
        <v>0</v>
      </c>
      <c r="H1184" s="30">
        <v>45616</v>
      </c>
      <c r="I1184" s="120">
        <v>444.40980000000002</v>
      </c>
      <c r="J1184" s="15">
        <f>IF(M1184="",IF(AND(H1184&lt;&gt; "",D1184&lt;&gt;""),IF(H1184&gt;=D1184,H1184-D1184,0),""),"")</f>
        <v>257</v>
      </c>
      <c r="K1184" s="20">
        <f>IF(M1184="",IF(I1184&lt;&gt;"",I1184-G1184,""),"")</f>
        <v>444.40980000000002</v>
      </c>
      <c r="L1184" s="25">
        <f>IF(M1184="",IF(K1184&lt;&gt;"",IF(G1184=0,IF(I1184=0,0,9.99),K1184/G1184),""),"")</f>
        <v>9.99</v>
      </c>
      <c r="M1184" s="112"/>
      <c r="N1184" s="58" t="str">
        <f>TRIM(CONCATENATE(Table1[[#This Row],[Intake]]," ",Table1[[#This Row],[Batch Number]]))</f>
        <v>S-1/OS 154</v>
      </c>
      <c r="O1184" s="112" t="str">
        <f>IF(VLOOKUP(Table1[[#This Row],[Intake Batch Combo]],Sheet2!A:B,2,FALSE)="","",VLOOKUP(Table1[[#This Row],[Intake Batch Combo]],Sheet2!A:B,2,FALSE))</f>
        <v>One Source Diagnostics Batch 154</v>
      </c>
      <c r="P1184" s="115" t="s">
        <v>2379</v>
      </c>
      <c r="Q1184" s="115" t="e">
        <v>#N/A</v>
      </c>
    </row>
    <row r="1185" spans="1:17">
      <c r="A1185" s="4" t="s">
        <v>1316</v>
      </c>
      <c r="B1185" s="15">
        <v>154</v>
      </c>
      <c r="C1185" s="15" t="s">
        <v>2266</v>
      </c>
      <c r="D1185" s="30">
        <v>45359</v>
      </c>
      <c r="E1185" s="10" t="s">
        <v>1</v>
      </c>
      <c r="F1185" s="70">
        <v>300</v>
      </c>
      <c r="G1185" s="14">
        <v>0</v>
      </c>
      <c r="H1185" s="30">
        <v>45616</v>
      </c>
      <c r="I1185" s="120">
        <v>473.99310000000003</v>
      </c>
      <c r="J1185" s="15">
        <f>IF(M1185="",IF(AND(H1185&lt;&gt; "",D1185&lt;&gt;""),IF(H1185&gt;=D1185,H1185-D1185,0),""),"")</f>
        <v>257</v>
      </c>
      <c r="K1185" s="20">
        <f>IF(M1185="",IF(I1185&lt;&gt;"",I1185-G1185,""),"")</f>
        <v>473.99310000000003</v>
      </c>
      <c r="L1185" s="25">
        <f>IF(M1185="",IF(K1185&lt;&gt;"",IF(G1185=0,IF(I1185=0,0,9.99),K1185/G1185),""),"")</f>
        <v>9.99</v>
      </c>
      <c r="M1185" s="112"/>
      <c r="N1185" s="58" t="str">
        <f>TRIM(CONCATENATE(Table1[[#This Row],[Intake]]," ",Table1[[#This Row],[Batch Number]]))</f>
        <v>S-1/OS 154</v>
      </c>
      <c r="O1185" s="112" t="str">
        <f>IF(VLOOKUP(Table1[[#This Row],[Intake Batch Combo]],Sheet2!A:B,2,FALSE)="","",VLOOKUP(Table1[[#This Row],[Intake Batch Combo]],Sheet2!A:B,2,FALSE))</f>
        <v>One Source Diagnostics Batch 154</v>
      </c>
      <c r="P1185" s="115" t="s">
        <v>2379</v>
      </c>
      <c r="Q1185" s="115" t="e">
        <v>#N/A</v>
      </c>
    </row>
    <row r="1186" spans="1:17">
      <c r="A1186" s="4" t="s">
        <v>1316</v>
      </c>
      <c r="B1186" s="15">
        <v>154</v>
      </c>
      <c r="C1186" s="15" t="s">
        <v>2266</v>
      </c>
      <c r="D1186" s="30">
        <v>45359</v>
      </c>
      <c r="E1186" s="10" t="s">
        <v>1</v>
      </c>
      <c r="F1186" s="67">
        <v>300</v>
      </c>
      <c r="G1186" s="14">
        <v>0</v>
      </c>
      <c r="H1186" s="30">
        <v>45616</v>
      </c>
      <c r="I1186" s="118">
        <v>473.99310000000003</v>
      </c>
      <c r="J1186" s="15">
        <f>IF(M1186="",IF(AND(H1186&lt;&gt; "",D1186&lt;&gt;""),IF(H1186&gt;=D1186,H1186-D1186,0),""),"")</f>
        <v>257</v>
      </c>
      <c r="K1186" s="20">
        <f>IF(M1186="",IF(I1186&lt;&gt;"",I1186-G1186,""),"")</f>
        <v>473.99310000000003</v>
      </c>
      <c r="L1186" s="25">
        <f>IF(M1186="",IF(K1186&lt;&gt;"",IF(G1186=0,IF(I1186=0,0,9.99),K1186/G1186),""),"")</f>
        <v>9.99</v>
      </c>
      <c r="M1186" s="112"/>
      <c r="N1186" s="58" t="str">
        <f>TRIM(CONCATENATE(Table1[[#This Row],[Intake]]," ",Table1[[#This Row],[Batch Number]]))</f>
        <v>S-1/OS 154</v>
      </c>
      <c r="O1186" s="112" t="str">
        <f>IF(VLOOKUP(Table1[[#This Row],[Intake Batch Combo]],Sheet2!A:B,2,FALSE)="","",VLOOKUP(Table1[[#This Row],[Intake Batch Combo]],Sheet2!A:B,2,FALSE))</f>
        <v>One Source Diagnostics Batch 154</v>
      </c>
      <c r="P1186" s="115" t="s">
        <v>2379</v>
      </c>
      <c r="Q1186" s="115" t="e">
        <v>#N/A</v>
      </c>
    </row>
    <row r="1187" spans="1:17">
      <c r="A1187" s="4" t="s">
        <v>1316</v>
      </c>
      <c r="B1187" s="15">
        <v>154</v>
      </c>
      <c r="C1187" s="15" t="s">
        <v>2267</v>
      </c>
      <c r="D1187" s="30">
        <v>45359</v>
      </c>
      <c r="E1187" s="10" t="s">
        <v>1</v>
      </c>
      <c r="F1187" s="67">
        <v>300</v>
      </c>
      <c r="G1187" s="14">
        <v>0</v>
      </c>
      <c r="H1187" s="30">
        <v>45616</v>
      </c>
      <c r="I1187" s="118">
        <v>473.99310000000003</v>
      </c>
      <c r="J1187" s="15">
        <f>IF(M1187="",IF(AND(H1187&lt;&gt; "",D1187&lt;&gt;""),IF(H1187&gt;=D1187,H1187-D1187,0),""),"")</f>
        <v>257</v>
      </c>
      <c r="K1187" s="20">
        <f>IF(M1187="",IF(I1187&lt;&gt;"",I1187-G1187,""),"")</f>
        <v>473.99310000000003</v>
      </c>
      <c r="L1187" s="25">
        <f>IF(M1187="",IF(K1187&lt;&gt;"",IF(G1187=0,IF(I1187=0,0,9.99),K1187/G1187),""),"")</f>
        <v>9.99</v>
      </c>
      <c r="M1187" s="112"/>
      <c r="N1187" s="58" t="str">
        <f>TRIM(CONCATENATE(Table1[[#This Row],[Intake]]," ",Table1[[#This Row],[Batch Number]]))</f>
        <v>S-1/OS 154</v>
      </c>
      <c r="O1187" s="112" t="str">
        <f>IF(VLOOKUP(Table1[[#This Row],[Intake Batch Combo]],Sheet2!A:B,2,FALSE)="","",VLOOKUP(Table1[[#This Row],[Intake Batch Combo]],Sheet2!A:B,2,FALSE))</f>
        <v>One Source Diagnostics Batch 154</v>
      </c>
      <c r="P1187" s="115" t="s">
        <v>2379</v>
      </c>
      <c r="Q1187" s="115" t="e">
        <v>#N/A</v>
      </c>
    </row>
    <row r="1188" spans="1:17">
      <c r="A1188" s="4" t="s">
        <v>1316</v>
      </c>
      <c r="B1188" s="15">
        <v>154</v>
      </c>
      <c r="C1188" s="15" t="s">
        <v>2267</v>
      </c>
      <c r="D1188" s="30">
        <v>45359</v>
      </c>
      <c r="E1188" s="10" t="s">
        <v>1</v>
      </c>
      <c r="F1188" s="67">
        <v>300</v>
      </c>
      <c r="G1188" s="14">
        <v>0</v>
      </c>
      <c r="H1188" s="30">
        <v>45616</v>
      </c>
      <c r="I1188" s="118">
        <v>473.99310000000003</v>
      </c>
      <c r="J1188" s="15">
        <f>IF(M1188="",IF(AND(H1188&lt;&gt; "",D1188&lt;&gt;""),IF(H1188&gt;=D1188,H1188-D1188,0),""),"")</f>
        <v>257</v>
      </c>
      <c r="K1188" s="20">
        <f>IF(M1188="",IF(I1188&lt;&gt;"",I1188-G1188,""),"")</f>
        <v>473.99310000000003</v>
      </c>
      <c r="L1188" s="25">
        <f>IF(M1188="",IF(K1188&lt;&gt;"",IF(G1188=0,IF(I1188=0,0,9.99),K1188/G1188),""),"")</f>
        <v>9.99</v>
      </c>
      <c r="M1188" s="112"/>
      <c r="N1188" s="58" t="str">
        <f>TRIM(CONCATENATE(Table1[[#This Row],[Intake]]," ",Table1[[#This Row],[Batch Number]]))</f>
        <v>S-1/OS 154</v>
      </c>
      <c r="O1188" s="112" t="str">
        <f>IF(VLOOKUP(Table1[[#This Row],[Intake Batch Combo]],Sheet2!A:B,2,FALSE)="","",VLOOKUP(Table1[[#This Row],[Intake Batch Combo]],Sheet2!A:B,2,FALSE))</f>
        <v>One Source Diagnostics Batch 154</v>
      </c>
      <c r="P1188" s="115" t="s">
        <v>2379</v>
      </c>
      <c r="Q1188" s="115" t="e">
        <v>#N/A</v>
      </c>
    </row>
    <row r="1189" spans="1:17">
      <c r="A1189" s="4" t="s">
        <v>1316</v>
      </c>
      <c r="B1189" s="15">
        <v>154</v>
      </c>
      <c r="C1189" s="15" t="s">
        <v>2057</v>
      </c>
      <c r="D1189" s="30">
        <v>45359</v>
      </c>
      <c r="E1189" s="10" t="s">
        <v>0</v>
      </c>
      <c r="F1189" s="67">
        <v>300</v>
      </c>
      <c r="G1189" s="14">
        <v>50.557499999999997</v>
      </c>
      <c r="H1189" s="30">
        <v>45616</v>
      </c>
      <c r="I1189" s="118">
        <v>444.40980000000002</v>
      </c>
      <c r="J1189" s="15">
        <f>IF(M1189="",IF(AND(H1189&lt;&gt; "",D1189&lt;&gt;""),IF(H1189&gt;=D1189,H1189-D1189,0),""),"")</f>
        <v>257</v>
      </c>
      <c r="K1189" s="20">
        <f>IF(M1189="",IF(I1189&lt;&gt;"",I1189-G1189,""),"")</f>
        <v>393.85230000000001</v>
      </c>
      <c r="L1189" s="25">
        <f>IF(M1189="",IF(K1189&lt;&gt;"",IF(G1189=0,IF(I1189=0,0,9.99),K1189/G1189),""),"")</f>
        <v>7.7901854324284239</v>
      </c>
      <c r="N1189" s="58" t="str">
        <f>TRIM(CONCATENATE(Table1[[#This Row],[Intake]]," ",Table1[[#This Row],[Batch Number]]))</f>
        <v>S-1/OS 154</v>
      </c>
      <c r="O1189" s="3" t="str">
        <f>IF(VLOOKUP(Table1[[#This Row],[Intake Batch Combo]],Sheet2!A:B,2,FALSE)="","",VLOOKUP(Table1[[#This Row],[Intake Batch Combo]],Sheet2!A:B,2,FALSE))</f>
        <v>One Source Diagnostics Batch 154</v>
      </c>
      <c r="P1189" s="115" t="s">
        <v>2379</v>
      </c>
      <c r="Q1189" s="115" t="e">
        <v>#N/A</v>
      </c>
    </row>
    <row r="1190" spans="1:17">
      <c r="A1190" s="4" t="s">
        <v>1316</v>
      </c>
      <c r="B1190" s="15">
        <v>154</v>
      </c>
      <c r="C1190" s="15" t="s">
        <v>2057</v>
      </c>
      <c r="D1190" s="30">
        <v>45359</v>
      </c>
      <c r="E1190" s="10" t="s">
        <v>0</v>
      </c>
      <c r="F1190" s="67">
        <v>250</v>
      </c>
      <c r="G1190" s="14">
        <v>50.557499999999997</v>
      </c>
      <c r="H1190" s="30">
        <v>45616</v>
      </c>
      <c r="I1190" s="118">
        <v>444.40980000000002</v>
      </c>
      <c r="J1190" s="15">
        <f>IF(M1190="",IF(AND(H1190&lt;&gt; "",D1190&lt;&gt;""),IF(H1190&gt;=D1190,H1190-D1190,0),""),"")</f>
        <v>257</v>
      </c>
      <c r="K1190" s="20">
        <f>IF(M1190="",IF(I1190&lt;&gt;"",I1190-G1190,""),"")</f>
        <v>393.85230000000001</v>
      </c>
      <c r="L1190" s="25">
        <f>IF(M1190="",IF(K1190&lt;&gt;"",IF(G1190=0,IF(I1190=0,0,9.99),K1190/G1190),""),"")</f>
        <v>7.7901854324284239</v>
      </c>
      <c r="N1190" s="58" t="str">
        <f>TRIM(CONCATENATE(Table1[[#This Row],[Intake]]," ",Table1[[#This Row],[Batch Number]]))</f>
        <v>S-1/OS 154</v>
      </c>
      <c r="O1190" s="3" t="str">
        <f>IF(VLOOKUP(Table1[[#This Row],[Intake Batch Combo]],Sheet2!A:B,2,FALSE)="","",VLOOKUP(Table1[[#This Row],[Intake Batch Combo]],Sheet2!A:B,2,FALSE))</f>
        <v>One Source Diagnostics Batch 154</v>
      </c>
      <c r="P1190" s="115" t="s">
        <v>2379</v>
      </c>
      <c r="Q1190" s="115" t="e">
        <v>#N/A</v>
      </c>
    </row>
    <row r="1191" spans="1:17">
      <c r="A1191" s="4" t="s">
        <v>1316</v>
      </c>
      <c r="B1191" s="15">
        <v>154</v>
      </c>
      <c r="C1191" s="15" t="s">
        <v>2057</v>
      </c>
      <c r="D1191" s="30">
        <v>45359</v>
      </c>
      <c r="E1191" s="10" t="s">
        <v>0</v>
      </c>
      <c r="F1191" s="67">
        <v>250</v>
      </c>
      <c r="G1191" s="14">
        <v>50.557499999999997</v>
      </c>
      <c r="H1191" s="30">
        <v>45616</v>
      </c>
      <c r="I1191" s="118">
        <v>444.40980000000002</v>
      </c>
      <c r="J1191" s="15">
        <f>IF(M1191="",IF(AND(H1191&lt;&gt; "",D1191&lt;&gt;""),IF(H1191&gt;=D1191,H1191-D1191,0),""),"")</f>
        <v>257</v>
      </c>
      <c r="K1191" s="20">
        <f>IF(M1191="",IF(I1191&lt;&gt;"",I1191-G1191,""),"")</f>
        <v>393.85230000000001</v>
      </c>
      <c r="L1191" s="25">
        <f>IF(M1191="",IF(K1191&lt;&gt;"",IF(G1191=0,IF(I1191=0,0,9.99),K1191/G1191),""),"")</f>
        <v>7.7901854324284239</v>
      </c>
      <c r="N1191" s="58" t="str">
        <f>TRIM(CONCATENATE(Table1[[#This Row],[Intake]]," ",Table1[[#This Row],[Batch Number]]))</f>
        <v>S-1/OS 154</v>
      </c>
      <c r="O1191" s="3" t="str">
        <f>IF(VLOOKUP(Table1[[#This Row],[Intake Batch Combo]],Sheet2!A:B,2,FALSE)="","",VLOOKUP(Table1[[#This Row],[Intake Batch Combo]],Sheet2!A:B,2,FALSE))</f>
        <v>One Source Diagnostics Batch 154</v>
      </c>
      <c r="P1191" s="115" t="s">
        <v>2379</v>
      </c>
      <c r="Q1191" s="115" t="e">
        <v>#N/A</v>
      </c>
    </row>
    <row r="1192" spans="1:17">
      <c r="A1192" s="4" t="s">
        <v>1316</v>
      </c>
      <c r="B1192" s="15">
        <v>154</v>
      </c>
      <c r="C1192" s="15" t="s">
        <v>2057</v>
      </c>
      <c r="D1192" s="30">
        <v>45359</v>
      </c>
      <c r="E1192" s="10" t="s">
        <v>0</v>
      </c>
      <c r="F1192" s="67">
        <v>250</v>
      </c>
      <c r="G1192" s="14">
        <v>50.557499999999997</v>
      </c>
      <c r="H1192" s="30">
        <v>45616</v>
      </c>
      <c r="I1192" s="118">
        <v>444.40980000000002</v>
      </c>
      <c r="J1192" s="15">
        <f>IF(M1192="",IF(AND(H1192&lt;&gt; "",D1192&lt;&gt;""),IF(H1192&gt;=D1192,H1192-D1192,0),""),"")</f>
        <v>257</v>
      </c>
      <c r="K1192" s="20">
        <f>IF(M1192="",IF(I1192&lt;&gt;"",I1192-G1192,""),"")</f>
        <v>393.85230000000001</v>
      </c>
      <c r="L1192" s="25">
        <f>IF(M1192="",IF(K1192&lt;&gt;"",IF(G1192=0,IF(I1192=0,0,9.99),K1192/G1192),""),"")</f>
        <v>7.7901854324284239</v>
      </c>
      <c r="N1192" s="58" t="str">
        <f>TRIM(CONCATENATE(Table1[[#This Row],[Intake]]," ",Table1[[#This Row],[Batch Number]]))</f>
        <v>S-1/OS 154</v>
      </c>
      <c r="O1192" s="3" t="str">
        <f>IF(VLOOKUP(Table1[[#This Row],[Intake Batch Combo]],Sheet2!A:B,2,FALSE)="","",VLOOKUP(Table1[[#This Row],[Intake Batch Combo]],Sheet2!A:B,2,FALSE))</f>
        <v>One Source Diagnostics Batch 154</v>
      </c>
      <c r="P1192" s="115" t="s">
        <v>2379</v>
      </c>
      <c r="Q1192" s="115" t="e">
        <v>#N/A</v>
      </c>
    </row>
    <row r="1193" spans="1:17">
      <c r="A1193" s="4" t="s">
        <v>1316</v>
      </c>
      <c r="B1193" s="15">
        <v>154</v>
      </c>
      <c r="C1193" s="15" t="s">
        <v>1939</v>
      </c>
      <c r="D1193" s="30">
        <v>45359</v>
      </c>
      <c r="E1193" s="10" t="s">
        <v>1</v>
      </c>
      <c r="F1193" s="67">
        <v>1695</v>
      </c>
      <c r="G1193" s="14">
        <v>375.57</v>
      </c>
      <c r="H1193" s="30">
        <v>45616</v>
      </c>
      <c r="I1193" s="118">
        <v>495.99690000000004</v>
      </c>
      <c r="J1193" s="15">
        <f>IF(M1193="",IF(AND(H1193&lt;&gt; "",D1193&lt;&gt;""),IF(H1193&gt;=D1193,H1193-D1193,0),""),"")</f>
        <v>257</v>
      </c>
      <c r="K1193" s="20">
        <f>IF(M1193="",IF(I1193&lt;&gt;"",I1193-G1193,""),"")</f>
        <v>120.42690000000005</v>
      </c>
      <c r="L1193" s="25">
        <f>IF(M1193="",IF(K1193&lt;&gt;"",IF(G1193=0,IF(I1193=0,0,9.99),K1193/G1193),""),"")</f>
        <v>0.32065101046409472</v>
      </c>
      <c r="N1193" s="58" t="str">
        <f>TRIM(CONCATENATE(Table1[[#This Row],[Intake]]," ",Table1[[#This Row],[Batch Number]]))</f>
        <v>S-1/OS 154</v>
      </c>
      <c r="O1193" s="3" t="str">
        <f>IF(VLOOKUP(Table1[[#This Row],[Intake Batch Combo]],Sheet2!A:B,2,FALSE)="","",VLOOKUP(Table1[[#This Row],[Intake Batch Combo]],Sheet2!A:B,2,FALSE))</f>
        <v>One Source Diagnostics Batch 154</v>
      </c>
      <c r="P1193" s="115" t="s">
        <v>2379</v>
      </c>
      <c r="Q1193" s="115" t="e">
        <v>#N/A</v>
      </c>
    </row>
    <row r="1194" spans="1:17">
      <c r="A1194" s="4" t="s">
        <v>1316</v>
      </c>
      <c r="B1194" s="15">
        <v>154</v>
      </c>
      <c r="C1194" s="15" t="s">
        <v>1987</v>
      </c>
      <c r="D1194" s="30">
        <v>45359</v>
      </c>
      <c r="E1194" s="10" t="s">
        <v>1</v>
      </c>
      <c r="F1194" s="67">
        <v>1695</v>
      </c>
      <c r="G1194" s="14">
        <v>375.57</v>
      </c>
      <c r="H1194" s="30">
        <v>45616</v>
      </c>
      <c r="I1194" s="118">
        <v>587.58329999999989</v>
      </c>
      <c r="J1194" s="15">
        <f>IF(M1194="",IF(AND(H1194&lt;&gt; "",D1194&lt;&gt;""),IF(H1194&gt;=D1194,H1194-D1194,0),""),"")</f>
        <v>257</v>
      </c>
      <c r="K1194" s="20">
        <f>IF(M1194="",IF(I1194&lt;&gt;"",I1194-G1194,""),"")</f>
        <v>212.0132999999999</v>
      </c>
      <c r="L1194" s="25">
        <f>IF(M1194="",IF(K1194&lt;&gt;"",IF(G1194=0,IF(I1194=0,0,9.99),K1194/G1194),""),"")</f>
        <v>0.56451074366962195</v>
      </c>
      <c r="N1194" s="58" t="str">
        <f>TRIM(CONCATENATE(Table1[[#This Row],[Intake]]," ",Table1[[#This Row],[Batch Number]]))</f>
        <v>S-1/OS 154</v>
      </c>
      <c r="O1194" s="3" t="str">
        <f>IF(VLOOKUP(Table1[[#This Row],[Intake Batch Combo]],Sheet2!A:B,2,FALSE)="","",VLOOKUP(Table1[[#This Row],[Intake Batch Combo]],Sheet2!A:B,2,FALSE))</f>
        <v>One Source Diagnostics Batch 154</v>
      </c>
      <c r="P1194" s="115" t="s">
        <v>2379</v>
      </c>
      <c r="Q1194" s="115" t="e">
        <v>#N/A</v>
      </c>
    </row>
    <row r="1195" spans="1:17">
      <c r="A1195" s="4" t="s">
        <v>1316</v>
      </c>
      <c r="B1195" s="15">
        <v>154</v>
      </c>
      <c r="C1195" s="15" t="s">
        <v>1987</v>
      </c>
      <c r="D1195" s="30">
        <v>45359</v>
      </c>
      <c r="E1195" s="10" t="s">
        <v>1</v>
      </c>
      <c r="F1195" s="67">
        <v>1695</v>
      </c>
      <c r="G1195" s="14">
        <v>375.57</v>
      </c>
      <c r="H1195" s="30">
        <v>45616</v>
      </c>
      <c r="I1195" s="118">
        <v>587.58329999999989</v>
      </c>
      <c r="J1195" s="15">
        <f>IF(M1195="",IF(AND(H1195&lt;&gt; "",D1195&lt;&gt;""),IF(H1195&gt;=D1195,H1195-D1195,0),""),"")</f>
        <v>257</v>
      </c>
      <c r="K1195" s="20">
        <f>IF(M1195="",IF(I1195&lt;&gt;"",I1195-G1195,""),"")</f>
        <v>212.0132999999999</v>
      </c>
      <c r="L1195" s="25">
        <f>IF(M1195="",IF(K1195&lt;&gt;"",IF(G1195=0,IF(I1195=0,0,9.99),K1195/G1195),""),"")</f>
        <v>0.56451074366962195</v>
      </c>
      <c r="N1195" s="58" t="str">
        <f>TRIM(CONCATENATE(Table1[[#This Row],[Intake]]," ",Table1[[#This Row],[Batch Number]]))</f>
        <v>S-1/OS 154</v>
      </c>
      <c r="O1195" s="3" t="str">
        <f>IF(VLOOKUP(Table1[[#This Row],[Intake Batch Combo]],Sheet2!A:B,2,FALSE)="","",VLOOKUP(Table1[[#This Row],[Intake Batch Combo]],Sheet2!A:B,2,FALSE))</f>
        <v>One Source Diagnostics Batch 154</v>
      </c>
      <c r="P1195" s="115" t="s">
        <v>2379</v>
      </c>
      <c r="Q1195" s="115" t="e">
        <v>#N/A</v>
      </c>
    </row>
    <row r="1196" spans="1:17">
      <c r="A1196" s="4" t="s">
        <v>1316</v>
      </c>
      <c r="B1196" s="15">
        <v>154</v>
      </c>
      <c r="C1196" s="15" t="s">
        <v>2136</v>
      </c>
      <c r="D1196" s="30">
        <v>45359</v>
      </c>
      <c r="E1196" s="10" t="s">
        <v>1</v>
      </c>
      <c r="F1196" s="67">
        <v>1695</v>
      </c>
      <c r="G1196" s="14">
        <v>375.57</v>
      </c>
      <c r="H1196" s="30">
        <v>45616</v>
      </c>
      <c r="I1196" s="118">
        <v>585.9</v>
      </c>
      <c r="J1196" s="15">
        <f>IF(M1196="",IF(AND(H1196&lt;&gt; "",D1196&lt;&gt;""),IF(H1196&gt;=D1196,H1196-D1196,0),""),"")</f>
        <v>257</v>
      </c>
      <c r="K1196" s="20">
        <f>IF(M1196="",IF(I1196&lt;&gt;"",I1196-G1196,""),"")</f>
        <v>210.32999999999998</v>
      </c>
      <c r="L1196" s="25">
        <f>IF(M1196="",IF(K1196&lt;&gt;"",IF(G1196=0,IF(I1196=0,0,9.99),K1196/G1196),""),"")</f>
        <v>0.56002875629043847</v>
      </c>
      <c r="N1196" s="58" t="str">
        <f>TRIM(CONCATENATE(Table1[[#This Row],[Intake]]," ",Table1[[#This Row],[Batch Number]]))</f>
        <v>S-1/OS 154</v>
      </c>
      <c r="O1196" s="3" t="str">
        <f>IF(VLOOKUP(Table1[[#This Row],[Intake Batch Combo]],Sheet2!A:B,2,FALSE)="","",VLOOKUP(Table1[[#This Row],[Intake Batch Combo]],Sheet2!A:B,2,FALSE))</f>
        <v>One Source Diagnostics Batch 154</v>
      </c>
      <c r="P1196" s="115" t="s">
        <v>2379</v>
      </c>
      <c r="Q1196" s="115" t="e">
        <v>#N/A</v>
      </c>
    </row>
    <row r="1197" spans="1:17">
      <c r="A1197" s="4" t="s">
        <v>1316</v>
      </c>
      <c r="B1197" s="15">
        <v>118</v>
      </c>
      <c r="C1197" s="64" t="s">
        <v>1650</v>
      </c>
      <c r="D1197" s="30">
        <v>44897</v>
      </c>
      <c r="E1197" s="60" t="s">
        <v>1</v>
      </c>
      <c r="F1197" s="67">
        <v>1695</v>
      </c>
      <c r="G1197" s="14">
        <v>404.96364199804663</v>
      </c>
      <c r="H1197" s="30">
        <v>45616</v>
      </c>
      <c r="I1197" s="118">
        <v>465</v>
      </c>
      <c r="J1197" s="15">
        <f>IF(M1197="",IF(AND(H1197&lt;&gt; "",D1197&lt;&gt;""),IF(H1197&gt;=D1197,H1197-D1197,0),""),"")</f>
        <v>719</v>
      </c>
      <c r="K1197" s="20">
        <f>IF(M1197="",IF(I1197&lt;&gt;"",I1197-G1197,""),"")</f>
        <v>60.036358001953374</v>
      </c>
      <c r="L1197" s="25">
        <f>IF(M1197="",IF(K1197&lt;&gt;"",IF(G1197=0,IF(I1197=0,0,9.99),K1197/G1197),""),"")</f>
        <v>0.14825122992706333</v>
      </c>
      <c r="N1197" s="58" t="str">
        <f>TRIM(CONCATENATE(Table1[[#This Row],[Intake]]," ",Table1[[#This Row],[Batch Number]]))</f>
        <v>S-1/OS 118</v>
      </c>
      <c r="O1197" s="3" t="str">
        <f>IF(VLOOKUP(Table1[[#This Row],[Intake Batch Combo]],Sheet2!A:B,2,FALSE)="","",VLOOKUP(Table1[[#This Row],[Intake Batch Combo]],Sheet2!A:B,2,FALSE))</f>
        <v>One Source Diagnostics Buy 118</v>
      </c>
      <c r="P1197" s="115" t="s">
        <v>2383</v>
      </c>
      <c r="Q1197" s="115" t="e">
        <v>#N/A</v>
      </c>
    </row>
    <row r="1198" spans="1:17">
      <c r="A1198" s="4" t="s">
        <v>1316</v>
      </c>
      <c r="B1198" s="15">
        <v>118</v>
      </c>
      <c r="C1198" s="64" t="s">
        <v>1741</v>
      </c>
      <c r="D1198" s="30">
        <v>44897</v>
      </c>
      <c r="E1198" s="60" t="s">
        <v>1</v>
      </c>
      <c r="F1198" s="67">
        <v>1695</v>
      </c>
      <c r="G1198" s="14">
        <v>404.96364199804663</v>
      </c>
      <c r="H1198" s="30">
        <v>45616</v>
      </c>
      <c r="I1198" s="118">
        <v>402.99689999999998</v>
      </c>
      <c r="J1198" s="15">
        <f>IF(M1198="",IF(AND(H1198&lt;&gt; "",D1198&lt;&gt;""),IF(H1198&gt;=D1198,H1198-D1198,0),""),"")</f>
        <v>719</v>
      </c>
      <c r="K1198" s="20">
        <f>IF(M1198="",IF(I1198&lt;&gt;"",I1198-G1198,""),"")</f>
        <v>-1.9667419980466434</v>
      </c>
      <c r="L1198" s="25">
        <f>IF(M1198="",IF(K1198&lt;&gt;"",IF(G1198=0,IF(I1198=0,0,9.99),K1198/G1198),""),"")</f>
        <v>-4.8565890714113297E-3</v>
      </c>
      <c r="N1198" s="58" t="str">
        <f>TRIM(CONCATENATE(Table1[[#This Row],[Intake]]," ",Table1[[#This Row],[Batch Number]]))</f>
        <v>S-1/OS 118</v>
      </c>
      <c r="O1198" s="3" t="str">
        <f>IF(VLOOKUP(Table1[[#This Row],[Intake Batch Combo]],Sheet2!A:B,2,FALSE)="","",VLOOKUP(Table1[[#This Row],[Intake Batch Combo]],Sheet2!A:B,2,FALSE))</f>
        <v>One Source Diagnostics Buy 118</v>
      </c>
      <c r="P1198" s="115" t="s">
        <v>2383</v>
      </c>
      <c r="Q1198" s="115" t="e">
        <v>#N/A</v>
      </c>
    </row>
    <row r="1199" spans="1:17">
      <c r="A1199" s="4" t="s">
        <v>1316</v>
      </c>
      <c r="B1199" s="15">
        <v>118</v>
      </c>
      <c r="C1199" s="64" t="s">
        <v>1741</v>
      </c>
      <c r="D1199" s="30">
        <v>44897</v>
      </c>
      <c r="E1199" s="60" t="s">
        <v>1</v>
      </c>
      <c r="F1199" s="67">
        <v>1695</v>
      </c>
      <c r="G1199" s="14">
        <v>404.96364199804663</v>
      </c>
      <c r="H1199" s="30">
        <v>45616</v>
      </c>
      <c r="I1199" s="118">
        <v>402.99689999999998</v>
      </c>
      <c r="J1199" s="15">
        <f>IF(M1199="",IF(AND(H1199&lt;&gt; "",D1199&lt;&gt;""),IF(H1199&gt;=D1199,H1199-D1199,0),""),"")</f>
        <v>719</v>
      </c>
      <c r="K1199" s="20">
        <f>IF(M1199="",IF(I1199&lt;&gt;"",I1199-G1199,""),"")</f>
        <v>-1.9667419980466434</v>
      </c>
      <c r="L1199" s="25">
        <f>IF(M1199="",IF(K1199&lt;&gt;"",IF(G1199=0,IF(I1199=0,0,9.99),K1199/G1199),""),"")</f>
        <v>-4.8565890714113297E-3</v>
      </c>
      <c r="N1199" s="58" t="str">
        <f>TRIM(CONCATENATE(Table1[[#This Row],[Intake]]," ",Table1[[#This Row],[Batch Number]]))</f>
        <v>S-1/OS 118</v>
      </c>
      <c r="O1199" s="3" t="str">
        <f>IF(VLOOKUP(Table1[[#This Row],[Intake Batch Combo]],Sheet2!A:B,2,FALSE)="","",VLOOKUP(Table1[[#This Row],[Intake Batch Combo]],Sheet2!A:B,2,FALSE))</f>
        <v>One Source Diagnostics Buy 118</v>
      </c>
      <c r="P1199" s="115" t="s">
        <v>2383</v>
      </c>
      <c r="Q1199" s="115" t="e">
        <v>#N/A</v>
      </c>
    </row>
    <row r="1200" spans="1:17">
      <c r="A1200" s="4" t="s">
        <v>1316</v>
      </c>
      <c r="B1200" s="15">
        <v>118</v>
      </c>
      <c r="C1200" s="64" t="s">
        <v>1741</v>
      </c>
      <c r="D1200" s="30">
        <v>44897</v>
      </c>
      <c r="E1200" s="60" t="s">
        <v>1</v>
      </c>
      <c r="F1200" s="67">
        <v>1695</v>
      </c>
      <c r="G1200" s="14">
        <v>404.96364199804663</v>
      </c>
      <c r="H1200" s="30">
        <v>45616</v>
      </c>
      <c r="I1200" s="118">
        <v>402.99689999999998</v>
      </c>
      <c r="J1200" s="15">
        <f>IF(M1200="",IF(AND(H1200&lt;&gt; "",D1200&lt;&gt;""),IF(H1200&gt;=D1200,H1200-D1200,0),""),"")</f>
        <v>719</v>
      </c>
      <c r="K1200" s="20">
        <f>IF(M1200="",IF(I1200&lt;&gt;"",I1200-G1200,""),"")</f>
        <v>-1.9667419980466434</v>
      </c>
      <c r="L1200" s="25">
        <f>IF(M1200="",IF(K1200&lt;&gt;"",IF(G1200=0,IF(I1200=0,0,9.99),K1200/G1200),""),"")</f>
        <v>-4.8565890714113297E-3</v>
      </c>
      <c r="N1200" s="58" t="str">
        <f>TRIM(CONCATENATE(Table1[[#This Row],[Intake]]," ",Table1[[#This Row],[Batch Number]]))</f>
        <v>S-1/OS 118</v>
      </c>
      <c r="O1200" s="3" t="str">
        <f>IF(VLOOKUP(Table1[[#This Row],[Intake Batch Combo]],Sheet2!A:B,2,FALSE)="","",VLOOKUP(Table1[[#This Row],[Intake Batch Combo]],Sheet2!A:B,2,FALSE))</f>
        <v>One Source Diagnostics Buy 118</v>
      </c>
      <c r="P1200" s="115" t="s">
        <v>2383</v>
      </c>
      <c r="Q1200" s="115" t="e">
        <v>#N/A</v>
      </c>
    </row>
    <row r="1201" spans="1:17">
      <c r="A1201" s="4" t="s">
        <v>1316</v>
      </c>
      <c r="B1201" s="15">
        <v>154</v>
      </c>
      <c r="C1201" s="15" t="s">
        <v>2057</v>
      </c>
      <c r="D1201" s="30">
        <v>45359</v>
      </c>
      <c r="E1201" s="10" t="s">
        <v>1</v>
      </c>
      <c r="F1201" s="67">
        <v>1695</v>
      </c>
      <c r="G1201" s="14">
        <v>477.48750000000001</v>
      </c>
      <c r="H1201" s="30">
        <v>45616</v>
      </c>
      <c r="I1201" s="118">
        <v>444.40980000000002</v>
      </c>
      <c r="J1201" s="15">
        <f>IF(M1201="",IF(AND(H1201&lt;&gt; "",D1201&lt;&gt;""),IF(H1201&gt;=D1201,H1201-D1201,0),""),"")</f>
        <v>257</v>
      </c>
      <c r="K1201" s="20">
        <f>IF(M1201="",IF(I1201&lt;&gt;"",I1201-G1201,""),"")</f>
        <v>-33.077699999999993</v>
      </c>
      <c r="L1201" s="25">
        <f>IF(M1201="",IF(K1201&lt;&gt;"",IF(G1201=0,IF(I1201=0,0,9.99),K1201/G1201),""),"")</f>
        <v>-6.9274483625225772E-2</v>
      </c>
      <c r="N1201" s="58" t="str">
        <f>TRIM(CONCATENATE(Table1[[#This Row],[Intake]]," ",Table1[[#This Row],[Batch Number]]))</f>
        <v>S-1/OS 154</v>
      </c>
      <c r="O1201" s="3" t="str">
        <f>IF(VLOOKUP(Table1[[#This Row],[Intake Batch Combo]],Sheet2!A:B,2,FALSE)="","",VLOOKUP(Table1[[#This Row],[Intake Batch Combo]],Sheet2!A:B,2,FALSE))</f>
        <v>One Source Diagnostics Batch 154</v>
      </c>
      <c r="P1201" s="115" t="s">
        <v>2379</v>
      </c>
      <c r="Q1201" s="115" t="e">
        <v>#N/A</v>
      </c>
    </row>
    <row r="1202" spans="1:17">
      <c r="A1202" s="4" t="s">
        <v>1316</v>
      </c>
      <c r="B1202" s="15">
        <v>154</v>
      </c>
      <c r="C1202" s="15" t="s">
        <v>2266</v>
      </c>
      <c r="D1202" s="30">
        <v>45359</v>
      </c>
      <c r="E1202" s="10" t="s">
        <v>1</v>
      </c>
      <c r="F1202" s="67">
        <v>1695</v>
      </c>
      <c r="G1202" s="14">
        <v>477.48750000000001</v>
      </c>
      <c r="H1202" s="30">
        <v>45616</v>
      </c>
      <c r="I1202" s="118">
        <v>473.99310000000003</v>
      </c>
      <c r="J1202" s="15">
        <f>IF(M1202="",IF(AND(H1202&lt;&gt; "",D1202&lt;&gt;""),IF(H1202&gt;=D1202,H1202-D1202,0),""),"")</f>
        <v>257</v>
      </c>
      <c r="K1202" s="20">
        <f>IF(M1202="",IF(I1202&lt;&gt;"",I1202-G1202,""),"")</f>
        <v>-3.4943999999999846</v>
      </c>
      <c r="L1202" s="25">
        <f>IF(M1202="",IF(K1202&lt;&gt;"",IF(G1202=0,IF(I1202=0,0,9.99),K1202/G1202),""),"")</f>
        <v>-7.318306761957087E-3</v>
      </c>
      <c r="N1202" s="58" t="str">
        <f>TRIM(CONCATENATE(Table1[[#This Row],[Intake]]," ",Table1[[#This Row],[Batch Number]]))</f>
        <v>S-1/OS 154</v>
      </c>
      <c r="O1202" s="3" t="str">
        <f>IF(VLOOKUP(Table1[[#This Row],[Intake Batch Combo]],Sheet2!A:B,2,FALSE)="","",VLOOKUP(Table1[[#This Row],[Intake Batch Combo]],Sheet2!A:B,2,FALSE))</f>
        <v>One Source Diagnostics Batch 154</v>
      </c>
      <c r="P1202" s="115" t="s">
        <v>2379</v>
      </c>
      <c r="Q1202" s="115" t="e">
        <v>#N/A</v>
      </c>
    </row>
    <row r="1203" spans="1:17">
      <c r="A1203" s="4" t="s">
        <v>1316</v>
      </c>
      <c r="B1203" s="15">
        <v>154</v>
      </c>
      <c r="C1203" s="15" t="s">
        <v>2267</v>
      </c>
      <c r="D1203" s="30">
        <v>45359</v>
      </c>
      <c r="E1203" s="10" t="s">
        <v>1</v>
      </c>
      <c r="F1203" s="67">
        <v>1695</v>
      </c>
      <c r="G1203" s="14">
        <v>477.48750000000001</v>
      </c>
      <c r="H1203" s="30">
        <v>45616</v>
      </c>
      <c r="I1203" s="118">
        <v>473.99310000000003</v>
      </c>
      <c r="J1203" s="15">
        <f>IF(M1203="",IF(AND(H1203&lt;&gt; "",D1203&lt;&gt;""),IF(H1203&gt;=D1203,H1203-D1203,0),""),"")</f>
        <v>257</v>
      </c>
      <c r="K1203" s="20">
        <f>IF(M1203="",IF(I1203&lt;&gt;"",I1203-G1203,""),"")</f>
        <v>-3.4943999999999846</v>
      </c>
      <c r="L1203" s="25">
        <f>IF(M1203="",IF(K1203&lt;&gt;"",IF(G1203=0,IF(I1203=0,0,9.99),K1203/G1203),""),"")</f>
        <v>-7.318306761957087E-3</v>
      </c>
      <c r="N1203" s="58" t="str">
        <f>TRIM(CONCATENATE(Table1[[#This Row],[Intake]]," ",Table1[[#This Row],[Batch Number]]))</f>
        <v>S-1/OS 154</v>
      </c>
      <c r="O1203" s="3" t="str">
        <f>IF(VLOOKUP(Table1[[#This Row],[Intake Batch Combo]],Sheet2!A:B,2,FALSE)="","",VLOOKUP(Table1[[#This Row],[Intake Batch Combo]],Sheet2!A:B,2,FALSE))</f>
        <v>One Source Diagnostics Batch 154</v>
      </c>
      <c r="P1203" s="115" t="s">
        <v>2379</v>
      </c>
      <c r="Q1203" s="115" t="e">
        <v>#N/A</v>
      </c>
    </row>
    <row r="1204" spans="1:17">
      <c r="A1204" s="48" t="s">
        <v>1050</v>
      </c>
      <c r="B1204" s="55">
        <v>1</v>
      </c>
      <c r="C1204" s="15"/>
      <c r="D1204" s="56">
        <v>44790</v>
      </c>
      <c r="E1204" s="10" t="s">
        <v>0</v>
      </c>
      <c r="F1204" s="134">
        <v>3086.84</v>
      </c>
      <c r="G1204" s="49">
        <v>696.85413000000005</v>
      </c>
      <c r="H1204" s="56">
        <v>45614</v>
      </c>
      <c r="I1204" s="118">
        <v>1012.8139999999999</v>
      </c>
      <c r="J1204" s="51">
        <f>IF(M1204="",IF(AND(H1204&lt;&gt; "",D1204&lt;&gt;""),IF(H1204&gt;=D1204,H1204-D1204,0),""),"")</f>
        <v>824</v>
      </c>
      <c r="K1204" s="50">
        <f>IF(M1204="",IF(I1204&lt;&gt;"",I1204-G1204,""),"")</f>
        <v>315.9598699999998</v>
      </c>
      <c r="L1204" s="52">
        <f>IF(M1204="",IF(K1204&lt;&gt;"",IF(G1204=0,IF(I1204=0,0,9.99),K1204/G1204),""),"")</f>
        <v>0.45340890782982052</v>
      </c>
      <c r="M1204" s="53"/>
      <c r="N1204" s="54" t="str">
        <f>TRIM(CONCATENATE(Table1[[#This Row],[Intake]]," ",Table1[[#This Row],[Batch Number]]))</f>
        <v>S-1/SIM 1</v>
      </c>
      <c r="O1204" s="53" t="str">
        <f>IF(VLOOKUP(Table1[[#This Row],[Intake Batch Combo]],Sheet2!A:B,2,FALSE)="","",VLOOKUP(Table1[[#This Row],[Intake Batch Combo]],Sheet2!A:B,2,FALSE))</f>
        <v>Surgical Institute of Michigan Batch 01</v>
      </c>
      <c r="P1204" s="116" t="e">
        <v>#N/A</v>
      </c>
      <c r="Q1204" s="116" t="e">
        <v>#N/A</v>
      </c>
    </row>
    <row r="1205" spans="1:17">
      <c r="A1205" s="4" t="s">
        <v>1316</v>
      </c>
      <c r="B1205" s="15">
        <v>118</v>
      </c>
      <c r="C1205" s="64" t="s">
        <v>1429</v>
      </c>
      <c r="D1205" s="30">
        <v>44897</v>
      </c>
      <c r="E1205" s="60" t="s">
        <v>1</v>
      </c>
      <c r="F1205" s="67">
        <v>300</v>
      </c>
      <c r="G1205" s="14">
        <v>71.674980884610022</v>
      </c>
      <c r="H1205" s="30">
        <v>45609</v>
      </c>
      <c r="I1205" s="118">
        <v>216.99690000000001</v>
      </c>
      <c r="J1205" s="15">
        <f>IF(M1205="",IF(AND(H1205&lt;&gt; "",D1205&lt;&gt;""),IF(H1205&gt;=D1205,H1205-D1205,0),""),"")</f>
        <v>712</v>
      </c>
      <c r="K1205" s="20">
        <f>IF(M1205="",IF(I1205&lt;&gt;"",I1205-G1205,""),"")</f>
        <v>145.32191911538999</v>
      </c>
      <c r="L1205" s="25">
        <f>IF(M1205="",IF(K1205&lt;&gt;"",IF(G1205=0,IF(I1205=0,0,9.99),K1205/G1205),""),"")</f>
        <v>2.0275124921113634</v>
      </c>
      <c r="N1205" s="58" t="str">
        <f>TRIM(CONCATENATE(Table1[[#This Row],[Intake]]," ",Table1[[#This Row],[Batch Number]]))</f>
        <v>S-1/OS 118</v>
      </c>
      <c r="O1205" s="3" t="str">
        <f>IF(VLOOKUP(Table1[[#This Row],[Intake Batch Combo]],Sheet2!A:B,2,FALSE)="","",VLOOKUP(Table1[[#This Row],[Intake Batch Combo]],Sheet2!A:B,2,FALSE))</f>
        <v>One Source Diagnostics Buy 118</v>
      </c>
      <c r="P1205" s="115" t="s">
        <v>2383</v>
      </c>
      <c r="Q1205" s="115" t="e">
        <v>#N/A</v>
      </c>
    </row>
    <row r="1206" spans="1:17">
      <c r="A1206" s="4" t="s">
        <v>1316</v>
      </c>
      <c r="B1206" s="15">
        <v>118</v>
      </c>
      <c r="C1206" s="64" t="s">
        <v>1429</v>
      </c>
      <c r="D1206" s="30">
        <v>44897</v>
      </c>
      <c r="E1206" s="60" t="s">
        <v>1</v>
      </c>
      <c r="F1206" s="67">
        <v>300</v>
      </c>
      <c r="G1206" s="14">
        <v>71.674980884610022</v>
      </c>
      <c r="H1206" s="30">
        <v>45609</v>
      </c>
      <c r="I1206" s="118">
        <v>216.99690000000001</v>
      </c>
      <c r="J1206" s="15">
        <f>IF(M1206="",IF(AND(H1206&lt;&gt; "",D1206&lt;&gt;""),IF(H1206&gt;=D1206,H1206-D1206,0),""),"")</f>
        <v>712</v>
      </c>
      <c r="K1206" s="20">
        <f>IF(M1206="",IF(I1206&lt;&gt;"",I1206-G1206,""),"")</f>
        <v>145.32191911538999</v>
      </c>
      <c r="L1206" s="25">
        <f>IF(M1206="",IF(K1206&lt;&gt;"",IF(G1206=0,IF(I1206=0,0,9.99),K1206/G1206),""),"")</f>
        <v>2.0275124921113634</v>
      </c>
      <c r="N1206" s="58" t="str">
        <f>TRIM(CONCATENATE(Table1[[#This Row],[Intake]]," ",Table1[[#This Row],[Batch Number]]))</f>
        <v>S-1/OS 118</v>
      </c>
      <c r="O1206" s="3" t="str">
        <f>IF(VLOOKUP(Table1[[#This Row],[Intake Batch Combo]],Sheet2!A:B,2,FALSE)="","",VLOOKUP(Table1[[#This Row],[Intake Batch Combo]],Sheet2!A:B,2,FALSE))</f>
        <v>One Source Diagnostics Buy 118</v>
      </c>
      <c r="P1206" s="115" t="s">
        <v>2383</v>
      </c>
      <c r="Q1206" s="115" t="e">
        <v>#N/A</v>
      </c>
    </row>
    <row r="1207" spans="1:17">
      <c r="A1207" s="4" t="s">
        <v>1316</v>
      </c>
      <c r="B1207" s="15">
        <v>154</v>
      </c>
      <c r="C1207" s="15" t="s">
        <v>2075</v>
      </c>
      <c r="D1207" s="30">
        <v>45359</v>
      </c>
      <c r="E1207" s="10" t="s">
        <v>1</v>
      </c>
      <c r="F1207" s="67">
        <v>1695</v>
      </c>
      <c r="G1207" s="14">
        <v>375.57</v>
      </c>
      <c r="H1207" s="30">
        <v>45609</v>
      </c>
      <c r="I1207" s="118">
        <v>465</v>
      </c>
      <c r="J1207" s="15">
        <f>IF(M1207="",IF(AND(H1207&lt;&gt; "",D1207&lt;&gt;""),IF(H1207&gt;=D1207,H1207-D1207,0),""),"")</f>
        <v>250</v>
      </c>
      <c r="K1207" s="20">
        <f>IF(M1207="",IF(I1207&lt;&gt;"",I1207-G1207,""),"")</f>
        <v>89.43</v>
      </c>
      <c r="L1207" s="25">
        <f>IF(M1207="",IF(K1207&lt;&gt;"",IF(G1207=0,IF(I1207=0,0,9.99),K1207/G1207),""),"")</f>
        <v>0.23811806054796711</v>
      </c>
      <c r="N1207" s="58" t="str">
        <f>TRIM(CONCATENATE(Table1[[#This Row],[Intake]]," ",Table1[[#This Row],[Batch Number]]))</f>
        <v>S-1/OS 154</v>
      </c>
      <c r="O1207" s="3" t="str">
        <f>IF(VLOOKUP(Table1[[#This Row],[Intake Batch Combo]],Sheet2!A:B,2,FALSE)="","",VLOOKUP(Table1[[#This Row],[Intake Batch Combo]],Sheet2!A:B,2,FALSE))</f>
        <v>One Source Diagnostics Batch 154</v>
      </c>
      <c r="P1207" s="115" t="s">
        <v>2379</v>
      </c>
      <c r="Q1207" s="115" t="e">
        <v>#N/A</v>
      </c>
    </row>
    <row r="1208" spans="1:17">
      <c r="A1208" s="4" t="s">
        <v>1316</v>
      </c>
      <c r="B1208" s="15">
        <v>154</v>
      </c>
      <c r="C1208" s="15" t="s">
        <v>2084</v>
      </c>
      <c r="D1208" s="30">
        <v>45359</v>
      </c>
      <c r="E1208" s="10" t="s">
        <v>1</v>
      </c>
      <c r="F1208" s="67">
        <v>1695</v>
      </c>
      <c r="G1208" s="14">
        <v>375.57</v>
      </c>
      <c r="H1208" s="30">
        <v>45609</v>
      </c>
      <c r="I1208" s="118">
        <v>465</v>
      </c>
      <c r="J1208" s="15">
        <f>IF(M1208="",IF(AND(H1208&lt;&gt; "",D1208&lt;&gt;""),IF(H1208&gt;=D1208,H1208-D1208,0),""),"")</f>
        <v>250</v>
      </c>
      <c r="K1208" s="20">
        <f>IF(M1208="",IF(I1208&lt;&gt;"",I1208-G1208,""),"")</f>
        <v>89.43</v>
      </c>
      <c r="L1208" s="25">
        <f>IF(M1208="",IF(K1208&lt;&gt;"",IF(G1208=0,IF(I1208=0,0,9.99),K1208/G1208),""),"")</f>
        <v>0.23811806054796711</v>
      </c>
      <c r="N1208" s="58" t="str">
        <f>TRIM(CONCATENATE(Table1[[#This Row],[Intake]]," ",Table1[[#This Row],[Batch Number]]))</f>
        <v>S-1/OS 154</v>
      </c>
      <c r="O1208" s="3" t="str">
        <f>IF(VLOOKUP(Table1[[#This Row],[Intake Batch Combo]],Sheet2!A:B,2,FALSE)="","",VLOOKUP(Table1[[#This Row],[Intake Batch Combo]],Sheet2!A:B,2,FALSE))</f>
        <v>One Source Diagnostics Batch 154</v>
      </c>
      <c r="P1208" s="115" t="s">
        <v>2379</v>
      </c>
      <c r="Q1208" s="115" t="e">
        <v>#N/A</v>
      </c>
    </row>
    <row r="1209" spans="1:17">
      <c r="A1209" s="4" t="s">
        <v>1316</v>
      </c>
      <c r="B1209" s="15">
        <v>154</v>
      </c>
      <c r="C1209" s="15" t="s">
        <v>2084</v>
      </c>
      <c r="D1209" s="30">
        <v>45359</v>
      </c>
      <c r="E1209" s="10" t="s">
        <v>1</v>
      </c>
      <c r="F1209" s="67">
        <v>1695</v>
      </c>
      <c r="G1209" s="14">
        <v>375.57</v>
      </c>
      <c r="H1209" s="30">
        <v>45609</v>
      </c>
      <c r="I1209" s="118">
        <v>465</v>
      </c>
      <c r="J1209" s="15">
        <f>IF(M1209="",IF(AND(H1209&lt;&gt; "",D1209&lt;&gt;""),IF(H1209&gt;=D1209,H1209-D1209,0),""),"")</f>
        <v>250</v>
      </c>
      <c r="K1209" s="20">
        <f>IF(M1209="",IF(I1209&lt;&gt;"",I1209-G1209,""),"")</f>
        <v>89.43</v>
      </c>
      <c r="L1209" s="25">
        <f>IF(M1209="",IF(K1209&lt;&gt;"",IF(G1209=0,IF(I1209=0,0,9.99),K1209/G1209),""),"")</f>
        <v>0.23811806054796711</v>
      </c>
      <c r="N1209" s="58" t="str">
        <f>TRIM(CONCATENATE(Table1[[#This Row],[Intake]]," ",Table1[[#This Row],[Batch Number]]))</f>
        <v>S-1/OS 154</v>
      </c>
      <c r="O1209" s="3" t="str">
        <f>IF(VLOOKUP(Table1[[#This Row],[Intake Batch Combo]],Sheet2!A:B,2,FALSE)="","",VLOOKUP(Table1[[#This Row],[Intake Batch Combo]],Sheet2!A:B,2,FALSE))</f>
        <v>One Source Diagnostics Batch 154</v>
      </c>
      <c r="P1209" s="115" t="s">
        <v>2379</v>
      </c>
      <c r="Q1209" s="115" t="e">
        <v>#N/A</v>
      </c>
    </row>
    <row r="1210" spans="1:17">
      <c r="A1210" s="4" t="s">
        <v>1316</v>
      </c>
      <c r="B1210" s="15">
        <v>154</v>
      </c>
      <c r="C1210" s="15" t="s">
        <v>2156</v>
      </c>
      <c r="D1210" s="30">
        <v>45359</v>
      </c>
      <c r="E1210" s="10" t="s">
        <v>1</v>
      </c>
      <c r="F1210" s="67">
        <v>1695</v>
      </c>
      <c r="G1210" s="14">
        <v>375.57</v>
      </c>
      <c r="H1210" s="30">
        <v>45609</v>
      </c>
      <c r="I1210" s="118">
        <v>465</v>
      </c>
      <c r="J1210" s="15">
        <f>IF(M1210="",IF(AND(H1210&lt;&gt; "",D1210&lt;&gt;""),IF(H1210&gt;=D1210,H1210-D1210,0),""),"")</f>
        <v>250</v>
      </c>
      <c r="K1210" s="20">
        <f>IF(M1210="",IF(I1210&lt;&gt;"",I1210-G1210,""),"")</f>
        <v>89.43</v>
      </c>
      <c r="L1210" s="25">
        <f>IF(M1210="",IF(K1210&lt;&gt;"",IF(G1210=0,IF(I1210=0,0,9.99),K1210/G1210),""),"")</f>
        <v>0.23811806054796711</v>
      </c>
      <c r="N1210" s="58" t="str">
        <f>TRIM(CONCATENATE(Table1[[#This Row],[Intake]]," ",Table1[[#This Row],[Batch Number]]))</f>
        <v>S-1/OS 154</v>
      </c>
      <c r="O1210" s="3" t="str">
        <f>IF(VLOOKUP(Table1[[#This Row],[Intake Batch Combo]],Sheet2!A:B,2,FALSE)="","",VLOOKUP(Table1[[#This Row],[Intake Batch Combo]],Sheet2!A:B,2,FALSE))</f>
        <v>One Source Diagnostics Batch 154</v>
      </c>
      <c r="P1210" s="115" t="s">
        <v>2379</v>
      </c>
      <c r="Q1210" s="115" t="e">
        <v>#N/A</v>
      </c>
    </row>
    <row r="1211" spans="1:17">
      <c r="A1211" s="4" t="s">
        <v>1316</v>
      </c>
      <c r="B1211" s="15">
        <v>154</v>
      </c>
      <c r="C1211" s="15" t="s">
        <v>2156</v>
      </c>
      <c r="D1211" s="30">
        <v>45359</v>
      </c>
      <c r="E1211" s="10" t="s">
        <v>1</v>
      </c>
      <c r="F1211" s="67">
        <v>1695</v>
      </c>
      <c r="G1211" s="14">
        <v>375.57</v>
      </c>
      <c r="H1211" s="30">
        <v>45609</v>
      </c>
      <c r="I1211" s="118">
        <v>465</v>
      </c>
      <c r="J1211" s="15">
        <f>IF(M1211="",IF(AND(H1211&lt;&gt; "",D1211&lt;&gt;""),IF(H1211&gt;=D1211,H1211-D1211,0),""),"")</f>
        <v>250</v>
      </c>
      <c r="K1211" s="20">
        <f>IF(M1211="",IF(I1211&lt;&gt;"",I1211-G1211,""),"")</f>
        <v>89.43</v>
      </c>
      <c r="L1211" s="25">
        <f>IF(M1211="",IF(K1211&lt;&gt;"",IF(G1211=0,IF(I1211=0,0,9.99),K1211/G1211),""),"")</f>
        <v>0.23811806054796711</v>
      </c>
      <c r="M1211" s="111"/>
      <c r="N1211" s="58" t="str">
        <f>TRIM(CONCATENATE(Table1[[#This Row],[Intake]]," ",Table1[[#This Row],[Batch Number]]))</f>
        <v>S-1/OS 154</v>
      </c>
      <c r="O1211" s="111" t="str">
        <f>IF(VLOOKUP(Table1[[#This Row],[Intake Batch Combo]],Sheet2!A:B,2,FALSE)="","",VLOOKUP(Table1[[#This Row],[Intake Batch Combo]],Sheet2!A:B,2,FALSE))</f>
        <v>One Source Diagnostics Batch 154</v>
      </c>
      <c r="P1211" s="115" t="s">
        <v>2379</v>
      </c>
      <c r="Q1211" s="115" t="e">
        <v>#N/A</v>
      </c>
    </row>
    <row r="1212" spans="1:17">
      <c r="A1212" s="4" t="s">
        <v>1316</v>
      </c>
      <c r="B1212" s="15">
        <v>154</v>
      </c>
      <c r="C1212" s="15" t="s">
        <v>2201</v>
      </c>
      <c r="D1212" s="30">
        <v>45359</v>
      </c>
      <c r="E1212" s="10" t="s">
        <v>1</v>
      </c>
      <c r="F1212" s="67">
        <v>1695</v>
      </c>
      <c r="G1212" s="14">
        <v>375.57</v>
      </c>
      <c r="H1212" s="30">
        <v>45609</v>
      </c>
      <c r="I1212" s="118">
        <v>465</v>
      </c>
      <c r="J1212" s="15">
        <f>IF(M1212="",IF(AND(H1212&lt;&gt; "",D1212&lt;&gt;""),IF(H1212&gt;=D1212,H1212-D1212,0),""),"")</f>
        <v>250</v>
      </c>
      <c r="K1212" s="20">
        <f>IF(M1212="",IF(I1212&lt;&gt;"",I1212-G1212,""),"")</f>
        <v>89.43</v>
      </c>
      <c r="L1212" s="25">
        <f>IF(M1212="",IF(K1212&lt;&gt;"",IF(G1212=0,IF(I1212=0,0,9.99),K1212/G1212),""),"")</f>
        <v>0.23811806054796711</v>
      </c>
      <c r="N1212" s="58" t="str">
        <f>TRIM(CONCATENATE(Table1[[#This Row],[Intake]]," ",Table1[[#This Row],[Batch Number]]))</f>
        <v>S-1/OS 154</v>
      </c>
      <c r="O1212" s="3" t="str">
        <f>IF(VLOOKUP(Table1[[#This Row],[Intake Batch Combo]],Sheet2!A:B,2,FALSE)="","",VLOOKUP(Table1[[#This Row],[Intake Batch Combo]],Sheet2!A:B,2,FALSE))</f>
        <v>One Source Diagnostics Batch 154</v>
      </c>
      <c r="P1212" s="115" t="s">
        <v>2379</v>
      </c>
      <c r="Q1212" s="115" t="e">
        <v>#N/A</v>
      </c>
    </row>
    <row r="1213" spans="1:17">
      <c r="A1213" s="4" t="s">
        <v>1316</v>
      </c>
      <c r="B1213" s="15">
        <v>154</v>
      </c>
      <c r="C1213" s="15" t="s">
        <v>2201</v>
      </c>
      <c r="D1213" s="30">
        <v>45359</v>
      </c>
      <c r="E1213" s="10" t="s">
        <v>1</v>
      </c>
      <c r="F1213" s="67">
        <v>1695</v>
      </c>
      <c r="G1213" s="14">
        <v>375.57</v>
      </c>
      <c r="H1213" s="30">
        <v>45609</v>
      </c>
      <c r="I1213" s="118">
        <v>465</v>
      </c>
      <c r="J1213" s="15">
        <f>IF(M1213="",IF(AND(H1213&lt;&gt; "",D1213&lt;&gt;""),IF(H1213&gt;=D1213,H1213-D1213,0),""),"")</f>
        <v>250</v>
      </c>
      <c r="K1213" s="20">
        <f>IF(M1213="",IF(I1213&lt;&gt;"",I1213-G1213,""),"")</f>
        <v>89.43</v>
      </c>
      <c r="L1213" s="25">
        <f>IF(M1213="",IF(K1213&lt;&gt;"",IF(G1213=0,IF(I1213=0,0,9.99),K1213/G1213),""),"")</f>
        <v>0.23811806054796711</v>
      </c>
      <c r="N1213" s="58" t="str">
        <f>TRIM(CONCATENATE(Table1[[#This Row],[Intake]]," ",Table1[[#This Row],[Batch Number]]))</f>
        <v>S-1/OS 154</v>
      </c>
      <c r="O1213" s="3" t="str">
        <f>IF(VLOOKUP(Table1[[#This Row],[Intake Batch Combo]],Sheet2!A:B,2,FALSE)="","",VLOOKUP(Table1[[#This Row],[Intake Batch Combo]],Sheet2!A:B,2,FALSE))</f>
        <v>One Source Diagnostics Batch 154</v>
      </c>
      <c r="P1213" s="115" t="s">
        <v>2379</v>
      </c>
      <c r="Q1213" s="115" t="e">
        <v>#N/A</v>
      </c>
    </row>
    <row r="1214" spans="1:17">
      <c r="A1214" s="4" t="s">
        <v>1316</v>
      </c>
      <c r="B1214" s="15">
        <v>154</v>
      </c>
      <c r="C1214" s="15" t="s">
        <v>2211</v>
      </c>
      <c r="D1214" s="30">
        <v>45359</v>
      </c>
      <c r="E1214" s="10" t="s">
        <v>1</v>
      </c>
      <c r="F1214" s="67">
        <v>1695</v>
      </c>
      <c r="G1214" s="14">
        <v>375.57</v>
      </c>
      <c r="H1214" s="30">
        <v>45609</v>
      </c>
      <c r="I1214" s="118">
        <v>372</v>
      </c>
      <c r="J1214" s="15">
        <f>IF(M1214="",IF(AND(H1214&lt;&gt; "",D1214&lt;&gt;""),IF(H1214&gt;=D1214,H1214-D1214,0),""),"")</f>
        <v>250</v>
      </c>
      <c r="K1214" s="20">
        <f>IF(M1214="",IF(I1214&lt;&gt;"",I1214-G1214,""),"")</f>
        <v>-3.5699999999999932</v>
      </c>
      <c r="L1214" s="25">
        <f>IF(M1214="",IF(K1214&lt;&gt;"",IF(G1214=0,IF(I1214=0,0,9.99),K1214/G1214),""),"")</f>
        <v>-9.5055515616263107E-3</v>
      </c>
      <c r="N1214" s="58" t="str">
        <f>TRIM(CONCATENATE(Table1[[#This Row],[Intake]]," ",Table1[[#This Row],[Batch Number]]))</f>
        <v>S-1/OS 154</v>
      </c>
      <c r="O1214" s="3" t="str">
        <f>IF(VLOOKUP(Table1[[#This Row],[Intake Batch Combo]],Sheet2!A:B,2,FALSE)="","",VLOOKUP(Table1[[#This Row],[Intake Batch Combo]],Sheet2!A:B,2,FALSE))</f>
        <v>One Source Diagnostics Batch 154</v>
      </c>
      <c r="P1214" s="115" t="s">
        <v>2379</v>
      </c>
      <c r="Q1214" s="115" t="e">
        <v>#N/A</v>
      </c>
    </row>
    <row r="1215" spans="1:17">
      <c r="A1215" s="4" t="s">
        <v>1316</v>
      </c>
      <c r="B1215" s="15">
        <v>154</v>
      </c>
      <c r="C1215" s="15" t="s">
        <v>2211</v>
      </c>
      <c r="D1215" s="30">
        <v>45359</v>
      </c>
      <c r="E1215" s="10" t="s">
        <v>1</v>
      </c>
      <c r="F1215" s="67">
        <v>1695</v>
      </c>
      <c r="G1215" s="14">
        <v>375.57</v>
      </c>
      <c r="H1215" s="30">
        <v>45609</v>
      </c>
      <c r="I1215" s="118">
        <v>372</v>
      </c>
      <c r="J1215" s="15">
        <f>IF(M1215="",IF(AND(H1215&lt;&gt; "",D1215&lt;&gt;""),IF(H1215&gt;=D1215,H1215-D1215,0),""),"")</f>
        <v>250</v>
      </c>
      <c r="K1215" s="20">
        <f>IF(M1215="",IF(I1215&lt;&gt;"",I1215-G1215,""),"")</f>
        <v>-3.5699999999999932</v>
      </c>
      <c r="L1215" s="25">
        <f>IF(M1215="",IF(K1215&lt;&gt;"",IF(G1215=0,IF(I1215=0,0,9.99),K1215/G1215),""),"")</f>
        <v>-9.5055515616263107E-3</v>
      </c>
      <c r="M1215" s="112"/>
      <c r="N1215" s="58" t="str">
        <f>TRIM(CONCATENATE(Table1[[#This Row],[Intake]]," ",Table1[[#This Row],[Batch Number]]))</f>
        <v>S-1/OS 154</v>
      </c>
      <c r="O1215" s="112" t="str">
        <f>IF(VLOOKUP(Table1[[#This Row],[Intake Batch Combo]],Sheet2!A:B,2,FALSE)="","",VLOOKUP(Table1[[#This Row],[Intake Batch Combo]],Sheet2!A:B,2,FALSE))</f>
        <v>One Source Diagnostics Batch 154</v>
      </c>
      <c r="P1215" s="115" t="s">
        <v>2379</v>
      </c>
      <c r="Q1215" s="115" t="e">
        <v>#N/A</v>
      </c>
    </row>
    <row r="1216" spans="1:17">
      <c r="A1216" s="4" t="s">
        <v>1316</v>
      </c>
      <c r="B1216" s="15">
        <v>154</v>
      </c>
      <c r="C1216" s="15" t="s">
        <v>2212</v>
      </c>
      <c r="D1216" s="30">
        <v>45359</v>
      </c>
      <c r="E1216" s="10" t="s">
        <v>1</v>
      </c>
      <c r="F1216" s="67">
        <v>1695</v>
      </c>
      <c r="G1216" s="14">
        <v>375.57</v>
      </c>
      <c r="H1216" s="30">
        <v>45609</v>
      </c>
      <c r="I1216" s="118">
        <v>279</v>
      </c>
      <c r="J1216" s="15">
        <f>IF(M1216="",IF(AND(H1216&lt;&gt; "",D1216&lt;&gt;""),IF(H1216&gt;=D1216,H1216-D1216,0),""),"")</f>
        <v>250</v>
      </c>
      <c r="K1216" s="20">
        <f>IF(M1216="",IF(I1216&lt;&gt;"",I1216-G1216,""),"")</f>
        <v>-96.57</v>
      </c>
      <c r="L1216" s="25">
        <f>IF(M1216="",IF(K1216&lt;&gt;"",IF(G1216=0,IF(I1216=0,0,9.99),K1216/G1216),""),"")</f>
        <v>-0.25712916367121974</v>
      </c>
      <c r="M1216" s="112"/>
      <c r="N1216" s="58" t="str">
        <f>TRIM(CONCATENATE(Table1[[#This Row],[Intake]]," ",Table1[[#This Row],[Batch Number]]))</f>
        <v>S-1/OS 154</v>
      </c>
      <c r="O1216" s="112" t="str">
        <f>IF(VLOOKUP(Table1[[#This Row],[Intake Batch Combo]],Sheet2!A:B,2,FALSE)="","",VLOOKUP(Table1[[#This Row],[Intake Batch Combo]],Sheet2!A:B,2,FALSE))</f>
        <v>One Source Diagnostics Batch 154</v>
      </c>
      <c r="P1216" s="115" t="s">
        <v>2379</v>
      </c>
      <c r="Q1216" s="115" t="e">
        <v>#N/A</v>
      </c>
    </row>
    <row r="1217" spans="1:17">
      <c r="A1217" s="4" t="s">
        <v>1316</v>
      </c>
      <c r="B1217" s="15">
        <v>154</v>
      </c>
      <c r="C1217" s="15" t="s">
        <v>2212</v>
      </c>
      <c r="D1217" s="30">
        <v>45359</v>
      </c>
      <c r="E1217" s="10" t="s">
        <v>1</v>
      </c>
      <c r="F1217" s="67">
        <v>1695</v>
      </c>
      <c r="G1217" s="14">
        <v>375.57</v>
      </c>
      <c r="H1217" s="30">
        <v>45609</v>
      </c>
      <c r="I1217" s="118">
        <v>279</v>
      </c>
      <c r="J1217" s="15">
        <f>IF(M1217="",IF(AND(H1217&lt;&gt; "",D1217&lt;&gt;""),IF(H1217&gt;=D1217,H1217-D1217,0),""),"")</f>
        <v>250</v>
      </c>
      <c r="K1217" s="20">
        <f>IF(M1217="",IF(I1217&lt;&gt;"",I1217-G1217,""),"")</f>
        <v>-96.57</v>
      </c>
      <c r="L1217" s="25">
        <f>IF(M1217="",IF(K1217&lt;&gt;"",IF(G1217=0,IF(I1217=0,0,9.99),K1217/G1217),""),"")</f>
        <v>-0.25712916367121974</v>
      </c>
      <c r="M1217" s="112"/>
      <c r="N1217" s="58" t="str">
        <f>TRIM(CONCATENATE(Table1[[#This Row],[Intake]]," ",Table1[[#This Row],[Batch Number]]))</f>
        <v>S-1/OS 154</v>
      </c>
      <c r="O1217" s="112" t="str">
        <f>IF(VLOOKUP(Table1[[#This Row],[Intake Batch Combo]],Sheet2!A:B,2,FALSE)="","",VLOOKUP(Table1[[#This Row],[Intake Batch Combo]],Sheet2!A:B,2,FALSE))</f>
        <v>One Source Diagnostics Batch 154</v>
      </c>
      <c r="P1217" s="115" t="s">
        <v>2379</v>
      </c>
      <c r="Q1217" s="115" t="e">
        <v>#N/A</v>
      </c>
    </row>
    <row r="1218" spans="1:17">
      <c r="A1218" s="4" t="s">
        <v>1316</v>
      </c>
      <c r="B1218" s="15">
        <v>154</v>
      </c>
      <c r="C1218" s="15" t="s">
        <v>2213</v>
      </c>
      <c r="D1218" s="30">
        <v>45359</v>
      </c>
      <c r="E1218" s="10" t="s">
        <v>1</v>
      </c>
      <c r="F1218" s="67">
        <v>1695</v>
      </c>
      <c r="G1218" s="14">
        <v>375.57</v>
      </c>
      <c r="H1218" s="30">
        <v>45609</v>
      </c>
      <c r="I1218" s="118">
        <v>325.5</v>
      </c>
      <c r="J1218" s="15">
        <f>IF(M1218="",IF(AND(H1218&lt;&gt; "",D1218&lt;&gt;""),IF(H1218&gt;=D1218,H1218-D1218,0),""),"")</f>
        <v>250</v>
      </c>
      <c r="K1218" s="20">
        <f>IF(M1218="",IF(I1218&lt;&gt;"",I1218-G1218,""),"")</f>
        <v>-50.069999999999993</v>
      </c>
      <c r="L1218" s="25">
        <f>IF(M1218="",IF(K1218&lt;&gt;"",IF(G1218=0,IF(I1218=0,0,9.99),K1218/G1218),""),"")</f>
        <v>-0.13331735761642302</v>
      </c>
      <c r="M1218" s="112"/>
      <c r="N1218" s="58" t="str">
        <f>TRIM(CONCATENATE(Table1[[#This Row],[Intake]]," ",Table1[[#This Row],[Batch Number]]))</f>
        <v>S-1/OS 154</v>
      </c>
      <c r="O1218" s="112" t="str">
        <f>IF(VLOOKUP(Table1[[#This Row],[Intake Batch Combo]],Sheet2!A:B,2,FALSE)="","",VLOOKUP(Table1[[#This Row],[Intake Batch Combo]],Sheet2!A:B,2,FALSE))</f>
        <v>One Source Diagnostics Batch 154</v>
      </c>
      <c r="P1218" s="115" t="s">
        <v>2379</v>
      </c>
      <c r="Q1218" s="115" t="e">
        <v>#N/A</v>
      </c>
    </row>
    <row r="1219" spans="1:17">
      <c r="A1219" s="4" t="s">
        <v>1316</v>
      </c>
      <c r="B1219" s="15">
        <v>154</v>
      </c>
      <c r="C1219" s="15" t="s">
        <v>2213</v>
      </c>
      <c r="D1219" s="30">
        <v>45359</v>
      </c>
      <c r="E1219" s="10" t="s">
        <v>1</v>
      </c>
      <c r="F1219" s="67">
        <v>1695</v>
      </c>
      <c r="G1219" s="14">
        <v>375.57</v>
      </c>
      <c r="H1219" s="30">
        <v>45609</v>
      </c>
      <c r="I1219" s="118">
        <v>325.5</v>
      </c>
      <c r="J1219" s="15">
        <f>IF(M1219="",IF(AND(H1219&lt;&gt; "",D1219&lt;&gt;""),IF(H1219&gt;=D1219,H1219-D1219,0),""),"")</f>
        <v>250</v>
      </c>
      <c r="K1219" s="20">
        <f>IF(M1219="",IF(I1219&lt;&gt;"",I1219-G1219,""),"")</f>
        <v>-50.069999999999993</v>
      </c>
      <c r="L1219" s="25">
        <f>IF(M1219="",IF(K1219&lt;&gt;"",IF(G1219=0,IF(I1219=0,0,9.99),K1219/G1219),""),"")</f>
        <v>-0.13331735761642302</v>
      </c>
      <c r="M1219" s="112"/>
      <c r="N1219" s="58" t="str">
        <f>TRIM(CONCATENATE(Table1[[#This Row],[Intake]]," ",Table1[[#This Row],[Batch Number]]))</f>
        <v>S-1/OS 154</v>
      </c>
      <c r="O1219" s="112" t="str">
        <f>IF(VLOOKUP(Table1[[#This Row],[Intake Batch Combo]],Sheet2!A:B,2,FALSE)="","",VLOOKUP(Table1[[#This Row],[Intake Batch Combo]],Sheet2!A:B,2,FALSE))</f>
        <v>One Source Diagnostics Batch 154</v>
      </c>
      <c r="P1219" s="115" t="s">
        <v>2379</v>
      </c>
      <c r="Q1219" s="115" t="e">
        <v>#N/A</v>
      </c>
    </row>
    <row r="1220" spans="1:17">
      <c r="A1220" s="4" t="s">
        <v>1316</v>
      </c>
      <c r="B1220" s="15">
        <v>154</v>
      </c>
      <c r="C1220" s="15" t="s">
        <v>2228</v>
      </c>
      <c r="D1220" s="30">
        <v>45359</v>
      </c>
      <c r="E1220" s="10" t="s">
        <v>1</v>
      </c>
      <c r="F1220" s="67">
        <v>1695</v>
      </c>
      <c r="G1220" s="14">
        <v>375.57</v>
      </c>
      <c r="H1220" s="30">
        <v>45609</v>
      </c>
      <c r="I1220" s="118">
        <v>558</v>
      </c>
      <c r="J1220" s="15">
        <f>IF(M1220="",IF(AND(H1220&lt;&gt; "",D1220&lt;&gt;""),IF(H1220&gt;=D1220,H1220-D1220,0),""),"")</f>
        <v>250</v>
      </c>
      <c r="K1220" s="20">
        <f>IF(M1220="",IF(I1220&lt;&gt;"",I1220-G1220,""),"")</f>
        <v>182.43</v>
      </c>
      <c r="L1220" s="25">
        <f>IF(M1220="",IF(K1220&lt;&gt;"",IF(G1220=0,IF(I1220=0,0,9.99),K1220/G1220),""),"")</f>
        <v>0.48574167265756052</v>
      </c>
      <c r="M1220" s="112"/>
      <c r="N1220" s="58" t="str">
        <f>TRIM(CONCATENATE(Table1[[#This Row],[Intake]]," ",Table1[[#This Row],[Batch Number]]))</f>
        <v>S-1/OS 154</v>
      </c>
      <c r="O1220" s="112" t="str">
        <f>IF(VLOOKUP(Table1[[#This Row],[Intake Batch Combo]],Sheet2!A:B,2,FALSE)="","",VLOOKUP(Table1[[#This Row],[Intake Batch Combo]],Sheet2!A:B,2,FALSE))</f>
        <v>One Source Diagnostics Batch 154</v>
      </c>
      <c r="P1220" s="115" t="s">
        <v>2379</v>
      </c>
      <c r="Q1220" s="115" t="e">
        <v>#N/A</v>
      </c>
    </row>
    <row r="1221" spans="1:17">
      <c r="A1221" s="4" t="s">
        <v>1316</v>
      </c>
      <c r="B1221" s="15">
        <v>154</v>
      </c>
      <c r="C1221" s="15" t="s">
        <v>2248</v>
      </c>
      <c r="D1221" s="30">
        <v>45359</v>
      </c>
      <c r="E1221" s="10" t="s">
        <v>1</v>
      </c>
      <c r="F1221" s="67">
        <v>1695</v>
      </c>
      <c r="G1221" s="14">
        <v>375.57</v>
      </c>
      <c r="H1221" s="30">
        <v>45609</v>
      </c>
      <c r="I1221" s="118">
        <v>558</v>
      </c>
      <c r="J1221" s="15">
        <f>IF(M1221="",IF(AND(H1221&lt;&gt; "",D1221&lt;&gt;""),IF(H1221&gt;=D1221,H1221-D1221,0),""),"")</f>
        <v>250</v>
      </c>
      <c r="K1221" s="20">
        <f>IF(M1221="",IF(I1221&lt;&gt;"",I1221-G1221,""),"")</f>
        <v>182.43</v>
      </c>
      <c r="L1221" s="25">
        <f>IF(M1221="",IF(K1221&lt;&gt;"",IF(G1221=0,IF(I1221=0,0,9.99),K1221/G1221),""),"")</f>
        <v>0.48574167265756052</v>
      </c>
      <c r="M1221" s="112"/>
      <c r="N1221" s="58" t="str">
        <f>TRIM(CONCATENATE(Table1[[#This Row],[Intake]]," ",Table1[[#This Row],[Batch Number]]))</f>
        <v>S-1/OS 154</v>
      </c>
      <c r="O1221" s="112" t="str">
        <f>IF(VLOOKUP(Table1[[#This Row],[Intake Batch Combo]],Sheet2!A:B,2,FALSE)="","",VLOOKUP(Table1[[#This Row],[Intake Batch Combo]],Sheet2!A:B,2,FALSE))</f>
        <v>One Source Diagnostics Batch 154</v>
      </c>
      <c r="P1221" s="115" t="s">
        <v>2379</v>
      </c>
      <c r="Q1221" s="115" t="e">
        <v>#N/A</v>
      </c>
    </row>
    <row r="1222" spans="1:17">
      <c r="A1222" s="4" t="s">
        <v>1316</v>
      </c>
      <c r="B1222" s="15">
        <v>154</v>
      </c>
      <c r="C1222" s="15" t="s">
        <v>2248</v>
      </c>
      <c r="D1222" s="30">
        <v>45359</v>
      </c>
      <c r="E1222" s="10" t="s">
        <v>1</v>
      </c>
      <c r="F1222" s="67">
        <v>1695</v>
      </c>
      <c r="G1222" s="14">
        <v>375.57</v>
      </c>
      <c r="H1222" s="30">
        <v>45609</v>
      </c>
      <c r="I1222" s="118">
        <v>558</v>
      </c>
      <c r="J1222" s="15">
        <f>IF(M1222="",IF(AND(H1222&lt;&gt; "",D1222&lt;&gt;""),IF(H1222&gt;=D1222,H1222-D1222,0),""),"")</f>
        <v>250</v>
      </c>
      <c r="K1222" s="20">
        <f>IF(M1222="",IF(I1222&lt;&gt;"",I1222-G1222,""),"")</f>
        <v>182.43</v>
      </c>
      <c r="L1222" s="25">
        <f>IF(M1222="",IF(K1222&lt;&gt;"",IF(G1222=0,IF(I1222=0,0,9.99),K1222/G1222),""),"")</f>
        <v>0.48574167265756052</v>
      </c>
      <c r="M1222" s="112"/>
      <c r="N1222" s="58" t="str">
        <f>TRIM(CONCATENATE(Table1[[#This Row],[Intake]]," ",Table1[[#This Row],[Batch Number]]))</f>
        <v>S-1/OS 154</v>
      </c>
      <c r="O1222" s="112" t="str">
        <f>IF(VLOOKUP(Table1[[#This Row],[Intake Batch Combo]],Sheet2!A:B,2,FALSE)="","",VLOOKUP(Table1[[#This Row],[Intake Batch Combo]],Sheet2!A:B,2,FALSE))</f>
        <v>One Source Diagnostics Batch 154</v>
      </c>
      <c r="P1222" s="115" t="s">
        <v>2379</v>
      </c>
      <c r="Q1222" s="115" t="e">
        <v>#N/A</v>
      </c>
    </row>
    <row r="1223" spans="1:17">
      <c r="A1223" s="4" t="s">
        <v>1316</v>
      </c>
      <c r="B1223" s="15">
        <v>154</v>
      </c>
      <c r="C1223" s="15" t="s">
        <v>2248</v>
      </c>
      <c r="D1223" s="30">
        <v>45359</v>
      </c>
      <c r="E1223" s="10" t="s">
        <v>1</v>
      </c>
      <c r="F1223" s="67">
        <v>1695</v>
      </c>
      <c r="G1223" s="14">
        <v>375.57</v>
      </c>
      <c r="H1223" s="30">
        <v>45609</v>
      </c>
      <c r="I1223" s="118">
        <v>558</v>
      </c>
      <c r="J1223" s="15">
        <f>IF(M1223="",IF(AND(H1223&lt;&gt; "",D1223&lt;&gt;""),IF(H1223&gt;=D1223,H1223-D1223,0),""),"")</f>
        <v>250</v>
      </c>
      <c r="K1223" s="20">
        <f>IF(M1223="",IF(I1223&lt;&gt;"",I1223-G1223,""),"")</f>
        <v>182.43</v>
      </c>
      <c r="L1223" s="25">
        <f>IF(M1223="",IF(K1223&lt;&gt;"",IF(G1223=0,IF(I1223=0,0,9.99),K1223/G1223),""),"")</f>
        <v>0.48574167265756052</v>
      </c>
      <c r="M1223" s="112"/>
      <c r="N1223" s="58" t="str">
        <f>TRIM(CONCATENATE(Table1[[#This Row],[Intake]]," ",Table1[[#This Row],[Batch Number]]))</f>
        <v>S-1/OS 154</v>
      </c>
      <c r="O1223" s="112" t="str">
        <f>IF(VLOOKUP(Table1[[#This Row],[Intake Batch Combo]],Sheet2!A:B,2,FALSE)="","",VLOOKUP(Table1[[#This Row],[Intake Batch Combo]],Sheet2!A:B,2,FALSE))</f>
        <v>One Source Diagnostics Batch 154</v>
      </c>
      <c r="P1223" s="115" t="s">
        <v>2379</v>
      </c>
      <c r="Q1223" s="115" t="e">
        <v>#N/A</v>
      </c>
    </row>
    <row r="1224" spans="1:17">
      <c r="A1224" s="4" t="s">
        <v>1316</v>
      </c>
      <c r="B1224" s="15">
        <v>118</v>
      </c>
      <c r="C1224" s="64" t="s">
        <v>1429</v>
      </c>
      <c r="D1224" s="30">
        <v>44897</v>
      </c>
      <c r="E1224" s="60" t="s">
        <v>1</v>
      </c>
      <c r="F1224" s="67">
        <v>1695</v>
      </c>
      <c r="G1224" s="14">
        <v>404.96364199804663</v>
      </c>
      <c r="H1224" s="30">
        <v>45609</v>
      </c>
      <c r="I1224" s="118">
        <v>216.99690000000001</v>
      </c>
      <c r="J1224" s="15">
        <f>IF(M1224="",IF(AND(H1224&lt;&gt; "",D1224&lt;&gt;""),IF(H1224&gt;=D1224,H1224-D1224,0),""),"")</f>
        <v>712</v>
      </c>
      <c r="K1224" s="20">
        <f>IF(M1224="",IF(I1224&lt;&gt;"",I1224-G1224,""),"")</f>
        <v>-187.96674199804661</v>
      </c>
      <c r="L1224" s="25">
        <f>IF(M1224="",IF(K1224&lt;&gt;"",IF(G1224=0,IF(I1224=0,0,9.99),K1224/G1224),""),"")</f>
        <v>-0.46415708104223657</v>
      </c>
      <c r="M1224" s="112"/>
      <c r="N1224" s="58" t="str">
        <f>TRIM(CONCATENATE(Table1[[#This Row],[Intake]]," ",Table1[[#This Row],[Batch Number]]))</f>
        <v>S-1/OS 118</v>
      </c>
      <c r="O1224" s="112" t="str">
        <f>IF(VLOOKUP(Table1[[#This Row],[Intake Batch Combo]],Sheet2!A:B,2,FALSE)="","",VLOOKUP(Table1[[#This Row],[Intake Batch Combo]],Sheet2!A:B,2,FALSE))</f>
        <v>One Source Diagnostics Buy 118</v>
      </c>
      <c r="P1224" s="115" t="s">
        <v>2383</v>
      </c>
      <c r="Q1224" s="115" t="e">
        <v>#N/A</v>
      </c>
    </row>
    <row r="1225" spans="1:17">
      <c r="A1225" s="4" t="s">
        <v>1316</v>
      </c>
      <c r="B1225" s="15">
        <v>118</v>
      </c>
      <c r="C1225" s="64" t="s">
        <v>1776</v>
      </c>
      <c r="D1225" s="30">
        <v>44897</v>
      </c>
      <c r="E1225" s="60" t="s">
        <v>1</v>
      </c>
      <c r="F1225" s="67">
        <v>1695</v>
      </c>
      <c r="G1225" s="14">
        <v>404.96364199804663</v>
      </c>
      <c r="H1225" s="30">
        <v>45609</v>
      </c>
      <c r="I1225" s="118">
        <v>465</v>
      </c>
      <c r="J1225" s="15">
        <f>IF(M1225="",IF(AND(H1225&lt;&gt; "",D1225&lt;&gt;""),IF(H1225&gt;=D1225,H1225-D1225,0),""),"")</f>
        <v>712</v>
      </c>
      <c r="K1225" s="20">
        <f>IF(M1225="",IF(I1225&lt;&gt;"",I1225-G1225,""),"")</f>
        <v>60.036358001953374</v>
      </c>
      <c r="L1225" s="25">
        <f>IF(M1225="",IF(K1225&lt;&gt;"",IF(G1225=0,IF(I1225=0,0,9.99),K1225/G1225),""),"")</f>
        <v>0.14825122992706333</v>
      </c>
      <c r="M1225" s="112"/>
      <c r="N1225" s="58" t="str">
        <f>TRIM(CONCATENATE(Table1[[#This Row],[Intake]]," ",Table1[[#This Row],[Batch Number]]))</f>
        <v>S-1/OS 118</v>
      </c>
      <c r="O1225" s="112" t="str">
        <f>IF(VLOOKUP(Table1[[#This Row],[Intake Batch Combo]],Sheet2!A:B,2,FALSE)="","",VLOOKUP(Table1[[#This Row],[Intake Batch Combo]],Sheet2!A:B,2,FALSE))</f>
        <v>One Source Diagnostics Buy 118</v>
      </c>
      <c r="P1225" s="115" t="s">
        <v>2383</v>
      </c>
      <c r="Q1225" s="115" t="e">
        <v>#N/A</v>
      </c>
    </row>
    <row r="1226" spans="1:17">
      <c r="A1226" s="4" t="s">
        <v>1316</v>
      </c>
      <c r="B1226" s="15">
        <v>118</v>
      </c>
      <c r="C1226" s="64" t="s">
        <v>1804</v>
      </c>
      <c r="D1226" s="30">
        <v>44897</v>
      </c>
      <c r="E1226" s="60" t="s">
        <v>1</v>
      </c>
      <c r="F1226" s="67">
        <v>1695</v>
      </c>
      <c r="G1226" s="14">
        <v>404.96364199804663</v>
      </c>
      <c r="H1226" s="30">
        <v>45609</v>
      </c>
      <c r="I1226" s="118">
        <v>465</v>
      </c>
      <c r="J1226" s="15">
        <f>IF(M1226="",IF(AND(H1226&lt;&gt; "",D1226&lt;&gt;""),IF(H1226&gt;=D1226,H1226-D1226,0),""),"")</f>
        <v>712</v>
      </c>
      <c r="K1226" s="20">
        <f>IF(M1226="",IF(I1226&lt;&gt;"",I1226-G1226,""),"")</f>
        <v>60.036358001953374</v>
      </c>
      <c r="L1226" s="25">
        <f>IF(M1226="",IF(K1226&lt;&gt;"",IF(G1226=0,IF(I1226=0,0,9.99),K1226/G1226),""),"")</f>
        <v>0.14825122992706333</v>
      </c>
      <c r="M1226" s="112"/>
      <c r="N1226" s="58" t="str">
        <f>TRIM(CONCATENATE(Table1[[#This Row],[Intake]]," ",Table1[[#This Row],[Batch Number]]))</f>
        <v>S-1/OS 118</v>
      </c>
      <c r="O1226" s="112" t="str">
        <f>IF(VLOOKUP(Table1[[#This Row],[Intake Batch Combo]],Sheet2!A:B,2,FALSE)="","",VLOOKUP(Table1[[#This Row],[Intake Batch Combo]],Sheet2!A:B,2,FALSE))</f>
        <v>One Source Diagnostics Buy 118</v>
      </c>
      <c r="P1226" s="115" t="s">
        <v>2383</v>
      </c>
      <c r="Q1226" s="115" t="e">
        <v>#N/A</v>
      </c>
    </row>
    <row r="1227" spans="1:17">
      <c r="A1227" s="4" t="s">
        <v>2395</v>
      </c>
      <c r="B1227" s="15">
        <v>15.1</v>
      </c>
      <c r="C1227" s="15"/>
      <c r="D1227" s="30">
        <v>45021</v>
      </c>
      <c r="E1227" s="10" t="s">
        <v>1</v>
      </c>
      <c r="F1227" s="67">
        <v>2300</v>
      </c>
      <c r="G1227" s="14">
        <v>432.04350000000113</v>
      </c>
      <c r="H1227" s="30">
        <v>45609</v>
      </c>
      <c r="I1227" s="118">
        <v>372</v>
      </c>
      <c r="J1227" s="15">
        <f>IF(M1227="",IF(AND(H1227&lt;&gt; "",D1227&lt;&gt;""),IF(H1227&gt;=D1227,H1227-D1227,0),""),"")</f>
        <v>588</v>
      </c>
      <c r="K1227" s="20">
        <f>IF(M1227="",IF(I1227&lt;&gt;"",I1227-G1227,""),"")</f>
        <v>-60.043500000001131</v>
      </c>
      <c r="L1227" s="25">
        <f>IF(M1227="",IF(K1227&lt;&gt;"",IF(G1227=0,IF(I1227=0,0,9.99),K1227/G1227),""),"")</f>
        <v>-0.13897558926358336</v>
      </c>
      <c r="M1227" s="112"/>
      <c r="N1227" s="58" t="str">
        <f>TRIM(CONCATENATE(Table1[[#This Row],[Intake]]," ",Table1[[#This Row],[Batch Number]]))</f>
        <v>S-1/SCI 15.1</v>
      </c>
      <c r="O1227" s="112" t="str">
        <f>IF(VLOOKUP(Table1[[#This Row],[Intake Batch Combo]],Sheet2!A:B,2,FALSE)="","",VLOOKUP(Table1[[#This Row],[Intake Batch Combo]],Sheet2!A:B,2,FALSE))</f>
        <v>SoCal Imaging Batch 15.1</v>
      </c>
      <c r="P1227" s="115" t="e">
        <v>#N/A</v>
      </c>
      <c r="Q1227" s="115" t="e">
        <v>#N/A</v>
      </c>
    </row>
    <row r="1228" spans="1:17">
      <c r="A1228" s="4" t="s">
        <v>2395</v>
      </c>
      <c r="B1228" s="15">
        <v>15.1</v>
      </c>
      <c r="C1228" s="15"/>
      <c r="D1228" s="30">
        <v>45021</v>
      </c>
      <c r="E1228" s="10" t="s">
        <v>1</v>
      </c>
      <c r="F1228" s="67">
        <v>2300</v>
      </c>
      <c r="G1228" s="14">
        <v>432.04350000000113</v>
      </c>
      <c r="H1228" s="30">
        <v>45609</v>
      </c>
      <c r="I1228" s="118">
        <v>372</v>
      </c>
      <c r="J1228" s="15">
        <f>IF(M1228="",IF(AND(H1228&lt;&gt; "",D1228&lt;&gt;""),IF(H1228&gt;=D1228,H1228-D1228,0),""),"")</f>
        <v>588</v>
      </c>
      <c r="K1228" s="20">
        <f>IF(M1228="",IF(I1228&lt;&gt;"",I1228-G1228,""),"")</f>
        <v>-60.043500000001131</v>
      </c>
      <c r="L1228" s="25">
        <f>IF(M1228="",IF(K1228&lt;&gt;"",IF(G1228=0,IF(I1228=0,0,9.99),K1228/G1228),""),"")</f>
        <v>-0.13897558926358336</v>
      </c>
      <c r="M1228" s="112"/>
      <c r="N1228" s="58" t="str">
        <f>TRIM(CONCATENATE(Table1[[#This Row],[Intake]]," ",Table1[[#This Row],[Batch Number]]))</f>
        <v>S-1/SCI 15.1</v>
      </c>
      <c r="O1228" s="112" t="str">
        <f>IF(VLOOKUP(Table1[[#This Row],[Intake Batch Combo]],Sheet2!A:B,2,FALSE)="","",VLOOKUP(Table1[[#This Row],[Intake Batch Combo]],Sheet2!A:B,2,FALSE))</f>
        <v>SoCal Imaging Batch 15.1</v>
      </c>
      <c r="P1228" s="115" t="e">
        <v>#N/A</v>
      </c>
      <c r="Q1228" s="115" t="e">
        <v>#N/A</v>
      </c>
    </row>
    <row r="1229" spans="1:17">
      <c r="A1229" s="4" t="s">
        <v>2395</v>
      </c>
      <c r="B1229" s="15">
        <v>15.1</v>
      </c>
      <c r="C1229" s="15"/>
      <c r="D1229" s="30">
        <v>45021</v>
      </c>
      <c r="E1229" s="10" t="s">
        <v>1</v>
      </c>
      <c r="F1229" s="67">
        <v>2300</v>
      </c>
      <c r="G1229" s="14">
        <v>432.04350000000113</v>
      </c>
      <c r="H1229" s="30">
        <v>45609</v>
      </c>
      <c r="I1229" s="120">
        <v>372</v>
      </c>
      <c r="J1229" s="15">
        <f>IF(M1229="",IF(AND(H1229&lt;&gt; "",D1229&lt;&gt;""),IF(H1229&gt;=D1229,H1229-D1229,0),""),"")</f>
        <v>588</v>
      </c>
      <c r="K1229" s="20">
        <f>IF(M1229="",IF(I1229&lt;&gt;"",I1229-G1229,""),"")</f>
        <v>-60.043500000001131</v>
      </c>
      <c r="L1229" s="25">
        <f>IF(M1229="",IF(K1229&lt;&gt;"",IF(G1229=0,IF(I1229=0,0,9.99),K1229/G1229),""),"")</f>
        <v>-0.13897558926358336</v>
      </c>
      <c r="M1229" s="112"/>
      <c r="N1229" s="58" t="str">
        <f>TRIM(CONCATENATE(Table1[[#This Row],[Intake]]," ",Table1[[#This Row],[Batch Number]]))</f>
        <v>S-1/SCI 15.1</v>
      </c>
      <c r="O1229" s="112" t="str">
        <f>IF(VLOOKUP(Table1[[#This Row],[Intake Batch Combo]],Sheet2!A:B,2,FALSE)="","",VLOOKUP(Table1[[#This Row],[Intake Batch Combo]],Sheet2!A:B,2,FALSE))</f>
        <v>SoCal Imaging Batch 15.1</v>
      </c>
      <c r="P1229" s="115" t="e">
        <v>#N/A</v>
      </c>
      <c r="Q1229" s="115" t="e">
        <v>#N/A</v>
      </c>
    </row>
    <row r="1230" spans="1:17">
      <c r="A1230" s="4" t="s">
        <v>1316</v>
      </c>
      <c r="B1230" s="15">
        <v>154</v>
      </c>
      <c r="C1230" s="15" t="s">
        <v>1984</v>
      </c>
      <c r="D1230" s="30">
        <v>45359</v>
      </c>
      <c r="E1230" s="10" t="s">
        <v>1</v>
      </c>
      <c r="F1230" s="67">
        <v>1695</v>
      </c>
      <c r="G1230" s="14">
        <v>375.57</v>
      </c>
      <c r="H1230" s="30">
        <v>45602</v>
      </c>
      <c r="I1230" s="118">
        <v>465</v>
      </c>
      <c r="J1230" s="15">
        <f>IF(M1230="",IF(AND(H1230&lt;&gt; "",D1230&lt;&gt;""),IF(H1230&gt;=D1230,H1230-D1230,0),""),"")</f>
        <v>243</v>
      </c>
      <c r="K1230" s="20">
        <f>IF(M1230="",IF(I1230&lt;&gt;"",I1230-G1230,""),"")</f>
        <v>89.43</v>
      </c>
      <c r="L1230" s="25">
        <f>IF(M1230="",IF(K1230&lt;&gt;"",IF(G1230=0,IF(I1230=0,0,9.99),K1230/G1230),""),"")</f>
        <v>0.23811806054796711</v>
      </c>
      <c r="M1230" s="112"/>
      <c r="N1230" s="58" t="str">
        <f>TRIM(CONCATENATE(Table1[[#This Row],[Intake]]," ",Table1[[#This Row],[Batch Number]]))</f>
        <v>S-1/OS 154</v>
      </c>
      <c r="O1230" s="112" t="str">
        <f>IF(VLOOKUP(Table1[[#This Row],[Intake Batch Combo]],Sheet2!A:B,2,FALSE)="","",VLOOKUP(Table1[[#This Row],[Intake Batch Combo]],Sheet2!A:B,2,FALSE))</f>
        <v>One Source Diagnostics Batch 154</v>
      </c>
      <c r="P1230" s="115" t="s">
        <v>2379</v>
      </c>
      <c r="Q1230" s="115" t="e">
        <v>#N/A</v>
      </c>
    </row>
    <row r="1231" spans="1:17">
      <c r="A1231" s="4" t="s">
        <v>1316</v>
      </c>
      <c r="B1231" s="15">
        <v>154</v>
      </c>
      <c r="C1231" s="15" t="s">
        <v>1984</v>
      </c>
      <c r="D1231" s="30">
        <v>45359</v>
      </c>
      <c r="E1231" s="10" t="s">
        <v>1</v>
      </c>
      <c r="F1231" s="67">
        <v>1695</v>
      </c>
      <c r="G1231" s="14">
        <v>375.57</v>
      </c>
      <c r="H1231" s="30">
        <v>45602</v>
      </c>
      <c r="I1231" s="118">
        <v>465</v>
      </c>
      <c r="J1231" s="15">
        <f>IF(M1231="",IF(AND(H1231&lt;&gt; "",D1231&lt;&gt;""),IF(H1231&gt;=D1231,H1231-D1231,0),""),"")</f>
        <v>243</v>
      </c>
      <c r="K1231" s="20">
        <f>IF(M1231="",IF(I1231&lt;&gt;"",I1231-G1231,""),"")</f>
        <v>89.43</v>
      </c>
      <c r="L1231" s="25">
        <f>IF(M1231="",IF(K1231&lt;&gt;"",IF(G1231=0,IF(I1231=0,0,9.99),K1231/G1231),""),"")</f>
        <v>0.23811806054796711</v>
      </c>
      <c r="M1231" s="112"/>
      <c r="N1231" s="58" t="str">
        <f>TRIM(CONCATENATE(Table1[[#This Row],[Intake]]," ",Table1[[#This Row],[Batch Number]]))</f>
        <v>S-1/OS 154</v>
      </c>
      <c r="O1231" s="112" t="str">
        <f>IF(VLOOKUP(Table1[[#This Row],[Intake Batch Combo]],Sheet2!A:B,2,FALSE)="","",VLOOKUP(Table1[[#This Row],[Intake Batch Combo]],Sheet2!A:B,2,FALSE))</f>
        <v>One Source Diagnostics Batch 154</v>
      </c>
      <c r="P1231" s="115" t="s">
        <v>2379</v>
      </c>
      <c r="Q1231" s="115" t="e">
        <v>#N/A</v>
      </c>
    </row>
    <row r="1232" spans="1:17">
      <c r="A1232" s="4" t="s">
        <v>1316</v>
      </c>
      <c r="B1232" s="15">
        <v>154</v>
      </c>
      <c r="C1232" s="15" t="s">
        <v>1984</v>
      </c>
      <c r="D1232" s="30">
        <v>45359</v>
      </c>
      <c r="E1232" s="10" t="s">
        <v>1</v>
      </c>
      <c r="F1232" s="67">
        <v>1695</v>
      </c>
      <c r="G1232" s="14">
        <v>375.57</v>
      </c>
      <c r="H1232" s="30">
        <v>45602</v>
      </c>
      <c r="I1232" s="120">
        <v>465</v>
      </c>
      <c r="J1232" s="15">
        <f>IF(M1232="",IF(AND(H1232&lt;&gt; "",D1232&lt;&gt;""),IF(H1232&gt;=D1232,H1232-D1232,0),""),"")</f>
        <v>243</v>
      </c>
      <c r="K1232" s="20">
        <f>IF(M1232="",IF(I1232&lt;&gt;"",I1232-G1232,""),"")</f>
        <v>89.43</v>
      </c>
      <c r="L1232" s="25">
        <f>IF(M1232="",IF(K1232&lt;&gt;"",IF(G1232=0,IF(I1232=0,0,9.99),K1232/G1232),""),"")</f>
        <v>0.23811806054796711</v>
      </c>
      <c r="M1232" s="112"/>
      <c r="N1232" s="58" t="str">
        <f>TRIM(CONCATENATE(Table1[[#This Row],[Intake]]," ",Table1[[#This Row],[Batch Number]]))</f>
        <v>S-1/OS 154</v>
      </c>
      <c r="O1232" s="112" t="str">
        <f>IF(VLOOKUP(Table1[[#This Row],[Intake Batch Combo]],Sheet2!A:B,2,FALSE)="","",VLOOKUP(Table1[[#This Row],[Intake Batch Combo]],Sheet2!A:B,2,FALSE))</f>
        <v>One Source Diagnostics Batch 154</v>
      </c>
      <c r="P1232" s="115" t="s">
        <v>2379</v>
      </c>
      <c r="Q1232" s="115" t="e">
        <v>#N/A</v>
      </c>
    </row>
    <row r="1233" spans="1:17">
      <c r="A1233" s="4" t="s">
        <v>1316</v>
      </c>
      <c r="B1233" s="15">
        <v>154</v>
      </c>
      <c r="C1233" s="15" t="s">
        <v>2020</v>
      </c>
      <c r="D1233" s="30">
        <v>45359</v>
      </c>
      <c r="E1233" s="10" t="s">
        <v>1</v>
      </c>
      <c r="F1233" s="67">
        <v>1695</v>
      </c>
      <c r="G1233" s="14">
        <v>375.57</v>
      </c>
      <c r="H1233" s="30">
        <v>45602</v>
      </c>
      <c r="I1233" s="118">
        <v>465</v>
      </c>
      <c r="J1233" s="15">
        <f>IF(M1233="",IF(AND(H1233&lt;&gt; "",D1233&lt;&gt;""),IF(H1233&gt;=D1233,H1233-D1233,0),""),"")</f>
        <v>243</v>
      </c>
      <c r="K1233" s="20">
        <f>IF(M1233="",IF(I1233&lt;&gt;"",I1233-G1233,""),"")</f>
        <v>89.43</v>
      </c>
      <c r="L1233" s="25">
        <f>IF(M1233="",IF(K1233&lt;&gt;"",IF(G1233=0,IF(I1233=0,0,9.99),K1233/G1233),""),"")</f>
        <v>0.23811806054796711</v>
      </c>
      <c r="M1233" s="112"/>
      <c r="N1233" s="58" t="str">
        <f>TRIM(CONCATENATE(Table1[[#This Row],[Intake]]," ",Table1[[#This Row],[Batch Number]]))</f>
        <v>S-1/OS 154</v>
      </c>
      <c r="O1233" s="112" t="str">
        <f>IF(VLOOKUP(Table1[[#This Row],[Intake Batch Combo]],Sheet2!A:B,2,FALSE)="","",VLOOKUP(Table1[[#This Row],[Intake Batch Combo]],Sheet2!A:B,2,FALSE))</f>
        <v>One Source Diagnostics Batch 154</v>
      </c>
      <c r="P1233" s="115" t="s">
        <v>2379</v>
      </c>
      <c r="Q1233" s="115" t="e">
        <v>#N/A</v>
      </c>
    </row>
    <row r="1234" spans="1:17">
      <c r="A1234" s="4" t="s">
        <v>1316</v>
      </c>
      <c r="B1234" s="15">
        <v>154</v>
      </c>
      <c r="C1234" s="15" t="s">
        <v>2020</v>
      </c>
      <c r="D1234" s="30">
        <v>45359</v>
      </c>
      <c r="E1234" s="10" t="s">
        <v>1</v>
      </c>
      <c r="F1234" s="67">
        <v>1695</v>
      </c>
      <c r="G1234" s="14">
        <v>375.57</v>
      </c>
      <c r="H1234" s="30">
        <v>45602</v>
      </c>
      <c r="I1234" s="118">
        <v>465</v>
      </c>
      <c r="J1234" s="15">
        <f>IF(M1234="",IF(AND(H1234&lt;&gt; "",D1234&lt;&gt;""),IF(H1234&gt;=D1234,H1234-D1234,0),""),"")</f>
        <v>243</v>
      </c>
      <c r="K1234" s="20">
        <f>IF(M1234="",IF(I1234&lt;&gt;"",I1234-G1234,""),"")</f>
        <v>89.43</v>
      </c>
      <c r="L1234" s="25">
        <f>IF(M1234="",IF(K1234&lt;&gt;"",IF(G1234=0,IF(I1234=0,0,9.99),K1234/G1234),""),"")</f>
        <v>0.23811806054796711</v>
      </c>
      <c r="M1234" s="112"/>
      <c r="N1234" s="58" t="str">
        <f>TRIM(CONCATENATE(Table1[[#This Row],[Intake]]," ",Table1[[#This Row],[Batch Number]]))</f>
        <v>S-1/OS 154</v>
      </c>
      <c r="O1234" s="112" t="str">
        <f>IF(VLOOKUP(Table1[[#This Row],[Intake Batch Combo]],Sheet2!A:B,2,FALSE)="","",VLOOKUP(Table1[[#This Row],[Intake Batch Combo]],Sheet2!A:B,2,FALSE))</f>
        <v>One Source Diagnostics Batch 154</v>
      </c>
      <c r="P1234" s="115" t="s">
        <v>2379</v>
      </c>
      <c r="Q1234" s="115" t="e">
        <v>#N/A</v>
      </c>
    </row>
    <row r="1235" spans="1:17">
      <c r="A1235" s="4" t="s">
        <v>1316</v>
      </c>
      <c r="B1235" s="15">
        <v>154</v>
      </c>
      <c r="C1235" s="15" t="s">
        <v>2020</v>
      </c>
      <c r="D1235" s="30">
        <v>45359</v>
      </c>
      <c r="E1235" s="10" t="s">
        <v>1</v>
      </c>
      <c r="F1235" s="67">
        <v>1695</v>
      </c>
      <c r="G1235" s="14">
        <v>375.57</v>
      </c>
      <c r="H1235" s="30">
        <v>45602</v>
      </c>
      <c r="I1235" s="118">
        <v>465</v>
      </c>
      <c r="J1235" s="15">
        <f>IF(M1235="",IF(AND(H1235&lt;&gt; "",D1235&lt;&gt;""),IF(H1235&gt;=D1235,H1235-D1235,0),""),"")</f>
        <v>243</v>
      </c>
      <c r="K1235" s="20">
        <f>IF(M1235="",IF(I1235&lt;&gt;"",I1235-G1235,""),"")</f>
        <v>89.43</v>
      </c>
      <c r="L1235" s="25">
        <f>IF(M1235="",IF(K1235&lt;&gt;"",IF(G1235=0,IF(I1235=0,0,9.99),K1235/G1235),""),"")</f>
        <v>0.23811806054796711</v>
      </c>
      <c r="M1235" s="112"/>
      <c r="N1235" s="58" t="str">
        <f>TRIM(CONCATENATE(Table1[[#This Row],[Intake]]," ",Table1[[#This Row],[Batch Number]]))</f>
        <v>S-1/OS 154</v>
      </c>
      <c r="O1235" s="112" t="str">
        <f>IF(VLOOKUP(Table1[[#This Row],[Intake Batch Combo]],Sheet2!A:B,2,FALSE)="","",VLOOKUP(Table1[[#This Row],[Intake Batch Combo]],Sheet2!A:B,2,FALSE))</f>
        <v>One Source Diagnostics Batch 154</v>
      </c>
      <c r="P1235" s="115" t="s">
        <v>2379</v>
      </c>
      <c r="Q1235" s="115" t="e">
        <v>#N/A</v>
      </c>
    </row>
    <row r="1236" spans="1:17">
      <c r="A1236" s="4" t="s">
        <v>1316</v>
      </c>
      <c r="B1236" s="15">
        <v>154</v>
      </c>
      <c r="C1236" s="15" t="s">
        <v>2020</v>
      </c>
      <c r="D1236" s="30">
        <v>45359</v>
      </c>
      <c r="E1236" s="10" t="s">
        <v>1</v>
      </c>
      <c r="F1236" s="67">
        <v>1695</v>
      </c>
      <c r="G1236" s="14">
        <v>375.57</v>
      </c>
      <c r="H1236" s="30">
        <v>45602</v>
      </c>
      <c r="I1236" s="118">
        <v>465</v>
      </c>
      <c r="J1236" s="15">
        <f>IF(M1236="",IF(AND(H1236&lt;&gt; "",D1236&lt;&gt;""),IF(H1236&gt;=D1236,H1236-D1236,0),""),"")</f>
        <v>243</v>
      </c>
      <c r="K1236" s="20">
        <f>IF(M1236="",IF(I1236&lt;&gt;"",I1236-G1236,""),"")</f>
        <v>89.43</v>
      </c>
      <c r="L1236" s="25">
        <f>IF(M1236="",IF(K1236&lt;&gt;"",IF(G1236=0,IF(I1236=0,0,9.99),K1236/G1236),""),"")</f>
        <v>0.23811806054796711</v>
      </c>
      <c r="M1236" s="112"/>
      <c r="N1236" s="58" t="str">
        <f>TRIM(CONCATENATE(Table1[[#This Row],[Intake]]," ",Table1[[#This Row],[Batch Number]]))</f>
        <v>S-1/OS 154</v>
      </c>
      <c r="O1236" s="112" t="str">
        <f>IF(VLOOKUP(Table1[[#This Row],[Intake Batch Combo]],Sheet2!A:B,2,FALSE)="","",VLOOKUP(Table1[[#This Row],[Intake Batch Combo]],Sheet2!A:B,2,FALSE))</f>
        <v>One Source Diagnostics Batch 154</v>
      </c>
      <c r="P1236" s="115" t="s">
        <v>2379</v>
      </c>
      <c r="Q1236" s="115" t="e">
        <v>#N/A</v>
      </c>
    </row>
    <row r="1237" spans="1:17">
      <c r="A1237" s="4" t="s">
        <v>1316</v>
      </c>
      <c r="B1237" s="15">
        <v>154</v>
      </c>
      <c r="C1237" s="15" t="s">
        <v>2182</v>
      </c>
      <c r="D1237" s="30">
        <v>45359</v>
      </c>
      <c r="E1237" s="10" t="s">
        <v>1</v>
      </c>
      <c r="F1237" s="67">
        <v>1695</v>
      </c>
      <c r="G1237" s="14">
        <v>375.57</v>
      </c>
      <c r="H1237" s="30">
        <v>45602</v>
      </c>
      <c r="I1237" s="118">
        <v>558</v>
      </c>
      <c r="J1237" s="15">
        <f>IF(M1237="",IF(AND(H1237&lt;&gt; "",D1237&lt;&gt;""),IF(H1237&gt;=D1237,H1237-D1237,0),""),"")</f>
        <v>243</v>
      </c>
      <c r="K1237" s="20">
        <f>IF(M1237="",IF(I1237&lt;&gt;"",I1237-G1237,""),"")</f>
        <v>182.43</v>
      </c>
      <c r="L1237" s="25">
        <f>IF(M1237="",IF(K1237&lt;&gt;"",IF(G1237=0,IF(I1237=0,0,9.99),K1237/G1237),""),"")</f>
        <v>0.48574167265756052</v>
      </c>
      <c r="M1237" s="112"/>
      <c r="N1237" s="58" t="str">
        <f>TRIM(CONCATENATE(Table1[[#This Row],[Intake]]," ",Table1[[#This Row],[Batch Number]]))</f>
        <v>S-1/OS 154</v>
      </c>
      <c r="O1237" s="112" t="str">
        <f>IF(VLOOKUP(Table1[[#This Row],[Intake Batch Combo]],Sheet2!A:B,2,FALSE)="","",VLOOKUP(Table1[[#This Row],[Intake Batch Combo]],Sheet2!A:B,2,FALSE))</f>
        <v>One Source Diagnostics Batch 154</v>
      </c>
      <c r="P1237" s="115" t="s">
        <v>2379</v>
      </c>
      <c r="Q1237" s="115" t="e">
        <v>#N/A</v>
      </c>
    </row>
    <row r="1238" spans="1:17">
      <c r="A1238" s="4" t="s">
        <v>1316</v>
      </c>
      <c r="B1238" s="15">
        <v>154</v>
      </c>
      <c r="C1238" s="15" t="s">
        <v>2232</v>
      </c>
      <c r="D1238" s="30">
        <v>45359</v>
      </c>
      <c r="E1238" s="10" t="s">
        <v>1</v>
      </c>
      <c r="F1238" s="67">
        <v>1695</v>
      </c>
      <c r="G1238" s="14">
        <v>375.57</v>
      </c>
      <c r="H1238" s="30">
        <v>45602</v>
      </c>
      <c r="I1238" s="120">
        <v>697.5</v>
      </c>
      <c r="J1238" s="15">
        <f>IF(M1238="",IF(AND(H1238&lt;&gt; "",D1238&lt;&gt;""),IF(H1238&gt;=D1238,H1238-D1238,0),""),"")</f>
        <v>243</v>
      </c>
      <c r="K1238" s="20">
        <f>IF(M1238="",IF(I1238&lt;&gt;"",I1238-G1238,""),"")</f>
        <v>321.93</v>
      </c>
      <c r="L1238" s="25">
        <f>IF(M1238="",IF(K1238&lt;&gt;"",IF(G1238=0,IF(I1238=0,0,9.99),K1238/G1238),""),"")</f>
        <v>0.8571770908219507</v>
      </c>
      <c r="M1238" s="112"/>
      <c r="N1238" s="58" t="str">
        <f>TRIM(CONCATENATE(Table1[[#This Row],[Intake]]," ",Table1[[#This Row],[Batch Number]]))</f>
        <v>S-1/OS 154</v>
      </c>
      <c r="O1238" s="112" t="str">
        <f>IF(VLOOKUP(Table1[[#This Row],[Intake Batch Combo]],Sheet2!A:B,2,FALSE)="","",VLOOKUP(Table1[[#This Row],[Intake Batch Combo]],Sheet2!A:B,2,FALSE))</f>
        <v>One Source Diagnostics Batch 154</v>
      </c>
      <c r="P1238" s="115" t="s">
        <v>2379</v>
      </c>
      <c r="Q1238" s="115" t="e">
        <v>#N/A</v>
      </c>
    </row>
    <row r="1239" spans="1:17">
      <c r="A1239" s="4" t="s">
        <v>1316</v>
      </c>
      <c r="B1239" s="15">
        <v>118</v>
      </c>
      <c r="C1239" s="64" t="s">
        <v>1626</v>
      </c>
      <c r="D1239" s="30">
        <v>44897</v>
      </c>
      <c r="E1239" s="60" t="s">
        <v>1</v>
      </c>
      <c r="F1239" s="67">
        <v>1695</v>
      </c>
      <c r="G1239" s="14">
        <v>404.96364199804663</v>
      </c>
      <c r="H1239" s="30">
        <v>45601</v>
      </c>
      <c r="I1239" s="120">
        <v>558</v>
      </c>
      <c r="J1239" s="15">
        <f>IF(M1239="",IF(AND(H1239&lt;&gt; "",D1239&lt;&gt;""),IF(H1239&gt;=D1239,H1239-D1239,0),""),"")</f>
        <v>704</v>
      </c>
      <c r="K1239" s="20">
        <f>IF(M1239="",IF(I1239&lt;&gt;"",I1239-G1239,""),"")</f>
        <v>153.03635800195337</v>
      </c>
      <c r="L1239" s="25">
        <f>IF(M1239="",IF(K1239&lt;&gt;"",IF(G1239=0,IF(I1239=0,0,9.99),K1239/G1239),""),"")</f>
        <v>0.37790147591247603</v>
      </c>
      <c r="M1239" s="112"/>
      <c r="N1239" s="58" t="str">
        <f>TRIM(CONCATENATE(Table1[[#This Row],[Intake]]," ",Table1[[#This Row],[Batch Number]]))</f>
        <v>S-1/OS 118</v>
      </c>
      <c r="O1239" s="112" t="str">
        <f>IF(VLOOKUP(Table1[[#This Row],[Intake Batch Combo]],Sheet2!A:B,2,FALSE)="","",VLOOKUP(Table1[[#This Row],[Intake Batch Combo]],Sheet2!A:B,2,FALSE))</f>
        <v>One Source Diagnostics Buy 118</v>
      </c>
      <c r="P1239" s="115" t="s">
        <v>2383</v>
      </c>
      <c r="Q1239" s="115" t="e">
        <v>#N/A</v>
      </c>
    </row>
    <row r="1240" spans="1:17">
      <c r="A1240" s="4" t="s">
        <v>1886</v>
      </c>
      <c r="B1240" s="15">
        <v>5</v>
      </c>
      <c r="C1240" s="15">
        <v>20553</v>
      </c>
      <c r="D1240" s="30">
        <v>45195</v>
      </c>
      <c r="E1240" s="10" t="s">
        <v>0</v>
      </c>
      <c r="F1240" s="67">
        <v>620</v>
      </c>
      <c r="G1240" s="14">
        <v>139.74888228164673</v>
      </c>
      <c r="H1240" s="30">
        <v>45600</v>
      </c>
      <c r="I1240" s="118">
        <v>330.25550763748686</v>
      </c>
      <c r="J1240" s="15">
        <f>IF(M1240="",IF(AND(H1240&lt;&gt; "",D1240&lt;&gt;""),IF(H1240&gt;=D1240,H1240-D1240,0),""),"")</f>
        <v>405</v>
      </c>
      <c r="K1240" s="20">
        <f>IF(M1240="",IF(I1240&lt;&gt;"",I1240-G1240,""),"")</f>
        <v>190.50662535584013</v>
      </c>
      <c r="L1240" s="25">
        <f>IF(M1240="",IF(K1240&lt;&gt;"",IF(G1240=0,IF(I1240=0,0,9.99),K1240/G1240),""),"")</f>
        <v>1.3632067909630747</v>
      </c>
      <c r="M1240" s="112"/>
      <c r="N1240" s="58" t="str">
        <f>TRIM(CONCATENATE(Table1[[#This Row],[Intake]]," ",Table1[[#This Row],[Batch Number]]))</f>
        <v>S-1/TI 5</v>
      </c>
      <c r="O1240" s="112" t="str">
        <f>IF(VLOOKUP(Table1[[#This Row],[Intake Batch Combo]],Sheet2!A:B,2,FALSE)="","",VLOOKUP(Table1[[#This Row],[Intake Batch Combo]],Sheet2!A:B,2,FALSE))</f>
        <v>Texas Injury Group Batch 05</v>
      </c>
      <c r="P1240" s="115" t="s">
        <v>2378</v>
      </c>
      <c r="Q1240" s="115">
        <v>20553</v>
      </c>
    </row>
    <row r="1241" spans="1:17">
      <c r="A1241" s="4" t="s">
        <v>1886</v>
      </c>
      <c r="B1241" s="15">
        <v>5</v>
      </c>
      <c r="C1241" s="15">
        <v>20553</v>
      </c>
      <c r="D1241" s="30">
        <v>45195</v>
      </c>
      <c r="E1241" s="10" t="s">
        <v>0</v>
      </c>
      <c r="F1241" s="67">
        <v>620</v>
      </c>
      <c r="G1241" s="14">
        <v>139.74888228164673</v>
      </c>
      <c r="H1241" s="30">
        <v>45600</v>
      </c>
      <c r="I1241" s="118">
        <v>330.25550763748686</v>
      </c>
      <c r="J1241" s="15">
        <f>IF(M1241="",IF(AND(H1241&lt;&gt; "",D1241&lt;&gt;""),IF(H1241&gt;=D1241,H1241-D1241,0),""),"")</f>
        <v>405</v>
      </c>
      <c r="K1241" s="20">
        <f>IF(M1241="",IF(I1241&lt;&gt;"",I1241-G1241,""),"")</f>
        <v>190.50662535584013</v>
      </c>
      <c r="L1241" s="25">
        <f>IF(M1241="",IF(K1241&lt;&gt;"",IF(G1241=0,IF(I1241=0,0,9.99),K1241/G1241),""),"")</f>
        <v>1.3632067909630747</v>
      </c>
      <c r="M1241" s="112"/>
      <c r="N1241" s="58" t="str">
        <f>TRIM(CONCATENATE(Table1[[#This Row],[Intake]]," ",Table1[[#This Row],[Batch Number]]))</f>
        <v>S-1/TI 5</v>
      </c>
      <c r="O1241" s="112" t="str">
        <f>IF(VLOOKUP(Table1[[#This Row],[Intake Batch Combo]],Sheet2!A:B,2,FALSE)="","",VLOOKUP(Table1[[#This Row],[Intake Batch Combo]],Sheet2!A:B,2,FALSE))</f>
        <v>Texas Injury Group Batch 05</v>
      </c>
      <c r="P1241" s="115" t="s">
        <v>2378</v>
      </c>
      <c r="Q1241" s="115">
        <v>20553</v>
      </c>
    </row>
    <row r="1242" spans="1:17">
      <c r="A1242" s="4" t="s">
        <v>1886</v>
      </c>
      <c r="B1242" s="15">
        <v>5</v>
      </c>
      <c r="C1242" s="15">
        <v>99204</v>
      </c>
      <c r="D1242" s="30">
        <v>45195</v>
      </c>
      <c r="E1242" s="10" t="s">
        <v>0</v>
      </c>
      <c r="F1242" s="67">
        <v>1334</v>
      </c>
      <c r="G1242" s="14">
        <v>300.68549832857542</v>
      </c>
      <c r="H1242" s="30">
        <v>45600</v>
      </c>
      <c r="I1242" s="120">
        <v>710.5820115942056</v>
      </c>
      <c r="J1242" s="15">
        <f>IF(M1242="",IF(AND(H1242&lt;&gt; "",D1242&lt;&gt;""),IF(H1242&gt;=D1242,H1242-D1242,0),""),"")</f>
        <v>405</v>
      </c>
      <c r="K1242" s="20">
        <f>IF(M1242="",IF(I1242&lt;&gt;"",I1242-G1242,""),"")</f>
        <v>409.89651326563018</v>
      </c>
      <c r="L1242" s="25">
        <f>IF(M1242="",IF(K1242&lt;&gt;"",IF(G1242=0,IF(I1242=0,0,9.99),K1242/G1242),""),"")</f>
        <v>1.3632067909630745</v>
      </c>
      <c r="M1242" s="112"/>
      <c r="N1242" s="58" t="str">
        <f>TRIM(CONCATENATE(Table1[[#This Row],[Intake]]," ",Table1[[#This Row],[Batch Number]]))</f>
        <v>S-1/TI 5</v>
      </c>
      <c r="O1242" s="112" t="str">
        <f>IF(VLOOKUP(Table1[[#This Row],[Intake Batch Combo]],Sheet2!A:B,2,FALSE)="","",VLOOKUP(Table1[[#This Row],[Intake Batch Combo]],Sheet2!A:B,2,FALSE))</f>
        <v>Texas Injury Group Batch 05</v>
      </c>
      <c r="P1242" s="115" t="s">
        <v>2378</v>
      </c>
      <c r="Q1242" s="115">
        <v>99204</v>
      </c>
    </row>
    <row r="1243" spans="1:17">
      <c r="A1243" s="4" t="s">
        <v>1886</v>
      </c>
      <c r="B1243" s="15">
        <v>5</v>
      </c>
      <c r="C1243" s="107">
        <v>99214</v>
      </c>
      <c r="D1243" s="30">
        <v>45195</v>
      </c>
      <c r="E1243" s="10" t="s">
        <v>0</v>
      </c>
      <c r="F1243" s="67">
        <v>978</v>
      </c>
      <c r="G1243" s="14">
        <v>220.44259172814597</v>
      </c>
      <c r="H1243" s="30">
        <v>45600</v>
      </c>
      <c r="I1243" s="120">
        <v>520.95142978945512</v>
      </c>
      <c r="J1243" s="15">
        <f>IF(M1243="",IF(AND(H1243&lt;&gt; "",D1243&lt;&gt;""),IF(H1243&gt;=D1243,H1243-D1243,0),""),"")</f>
        <v>405</v>
      </c>
      <c r="K1243" s="20">
        <f>IF(M1243="",IF(I1243&lt;&gt;"",I1243-G1243,""),"")</f>
        <v>300.50883806130912</v>
      </c>
      <c r="L1243" s="25">
        <f>IF(M1243="",IF(K1243&lt;&gt;"",IF(G1243=0,IF(I1243=0,0,9.99),K1243/G1243),""),"")</f>
        <v>1.3632067909630747</v>
      </c>
      <c r="M1243" s="112"/>
      <c r="N1243" s="58" t="str">
        <f>TRIM(CONCATENATE(Table1[[#This Row],[Intake]]," ",Table1[[#This Row],[Batch Number]]))</f>
        <v>S-1/TI 5</v>
      </c>
      <c r="O1243" s="112" t="str">
        <f>IF(VLOOKUP(Table1[[#This Row],[Intake Batch Combo]],Sheet2!A:B,2,FALSE)="","",VLOOKUP(Table1[[#This Row],[Intake Batch Combo]],Sheet2!A:B,2,FALSE))</f>
        <v>Texas Injury Group Batch 05</v>
      </c>
      <c r="P1243" s="115" t="s">
        <v>2378</v>
      </c>
      <c r="Q1243" s="115" t="e">
        <v>#N/A</v>
      </c>
    </row>
    <row r="1244" spans="1:17">
      <c r="A1244" s="4" t="s">
        <v>1886</v>
      </c>
      <c r="B1244" s="15">
        <v>5</v>
      </c>
      <c r="C1244" s="107">
        <v>99214</v>
      </c>
      <c r="D1244" s="30">
        <v>45195</v>
      </c>
      <c r="E1244" s="10" t="s">
        <v>0</v>
      </c>
      <c r="F1244" s="67">
        <v>978</v>
      </c>
      <c r="G1244" s="14">
        <v>220.44259172814597</v>
      </c>
      <c r="H1244" s="30">
        <v>45600</v>
      </c>
      <c r="I1244" s="120">
        <v>520.95142978945512</v>
      </c>
      <c r="J1244" s="15">
        <f>IF(M1244="",IF(AND(H1244&lt;&gt; "",D1244&lt;&gt;""),IF(H1244&gt;=D1244,H1244-D1244,0),""),"")</f>
        <v>405</v>
      </c>
      <c r="K1244" s="20">
        <f>IF(M1244="",IF(I1244&lt;&gt;"",I1244-G1244,""),"")</f>
        <v>300.50883806130912</v>
      </c>
      <c r="L1244" s="25">
        <f>IF(M1244="",IF(K1244&lt;&gt;"",IF(G1244=0,IF(I1244=0,0,9.99),K1244/G1244),""),"")</f>
        <v>1.3632067909630747</v>
      </c>
      <c r="M1244" s="112"/>
      <c r="N1244" s="58" t="str">
        <f>TRIM(CONCATENATE(Table1[[#This Row],[Intake]]," ",Table1[[#This Row],[Batch Number]]))</f>
        <v>S-1/TI 5</v>
      </c>
      <c r="O1244" s="112" t="str">
        <f>IF(VLOOKUP(Table1[[#This Row],[Intake Batch Combo]],Sheet2!A:B,2,FALSE)="","",VLOOKUP(Table1[[#This Row],[Intake Batch Combo]],Sheet2!A:B,2,FALSE))</f>
        <v>Texas Injury Group Batch 05</v>
      </c>
      <c r="P1244" s="115" t="s">
        <v>2378</v>
      </c>
      <c r="Q1244" s="115" t="e">
        <v>#N/A</v>
      </c>
    </row>
    <row r="1245" spans="1:17">
      <c r="A1245" s="4" t="s">
        <v>1316</v>
      </c>
      <c r="B1245" s="15">
        <v>118</v>
      </c>
      <c r="C1245" s="64" t="s">
        <v>1740</v>
      </c>
      <c r="D1245" s="30">
        <v>44897</v>
      </c>
      <c r="E1245" s="60" t="s">
        <v>1</v>
      </c>
      <c r="F1245" s="70">
        <v>1695</v>
      </c>
      <c r="G1245" s="14">
        <v>404.96364199804663</v>
      </c>
      <c r="H1245" s="30">
        <v>45598</v>
      </c>
      <c r="I1245" s="118">
        <v>651</v>
      </c>
      <c r="J1245" s="15">
        <f>IF(M1245="",IF(AND(H1245&lt;&gt; "",D1245&lt;&gt;""),IF(H1245&gt;=D1245,H1245-D1245,0),""),"")</f>
        <v>701</v>
      </c>
      <c r="K1245" s="20">
        <f>IF(M1245="",IF(I1245&lt;&gt;"",I1245-G1245,""),"")</f>
        <v>246.03635800195337</v>
      </c>
      <c r="L1245" s="25">
        <f>IF(M1245="",IF(K1245&lt;&gt;"",IF(G1245=0,IF(I1245=0,0,9.99),K1245/G1245),""),"")</f>
        <v>0.60755172189788864</v>
      </c>
      <c r="M1245" s="112"/>
      <c r="N1245" s="58" t="str">
        <f>TRIM(CONCATENATE(Table1[[#This Row],[Intake]]," ",Table1[[#This Row],[Batch Number]]))</f>
        <v>S-1/OS 118</v>
      </c>
      <c r="O1245" s="112" t="str">
        <f>IF(VLOOKUP(Table1[[#This Row],[Intake Batch Combo]],Sheet2!A:B,2,FALSE)="","",VLOOKUP(Table1[[#This Row],[Intake Batch Combo]],Sheet2!A:B,2,FALSE))</f>
        <v>One Source Diagnostics Buy 118</v>
      </c>
      <c r="P1245" s="115" t="s">
        <v>2383</v>
      </c>
      <c r="Q1245" s="115" t="e">
        <v>#N/A</v>
      </c>
    </row>
    <row r="1246" spans="1:17">
      <c r="A1246" s="4" t="s">
        <v>1316</v>
      </c>
      <c r="B1246" s="15">
        <v>118</v>
      </c>
      <c r="C1246" s="64" t="s">
        <v>1759</v>
      </c>
      <c r="D1246" s="30">
        <v>44897</v>
      </c>
      <c r="E1246" s="60" t="s">
        <v>1</v>
      </c>
      <c r="F1246" s="67">
        <v>1695</v>
      </c>
      <c r="G1246" s="14">
        <v>404.96364199804663</v>
      </c>
      <c r="H1246" s="30">
        <v>45598</v>
      </c>
      <c r="I1246" s="118">
        <v>465</v>
      </c>
      <c r="J1246" s="15">
        <f>IF(M1246="",IF(AND(H1246&lt;&gt; "",D1246&lt;&gt;""),IF(H1246&gt;=D1246,H1246-D1246,0),""),"")</f>
        <v>701</v>
      </c>
      <c r="K1246" s="20">
        <f>IF(M1246="",IF(I1246&lt;&gt;"",I1246-G1246,""),"")</f>
        <v>60.036358001953374</v>
      </c>
      <c r="L1246" s="25">
        <f>IF(M1246="",IF(K1246&lt;&gt;"",IF(G1246=0,IF(I1246=0,0,9.99),K1246/G1246),""),"")</f>
        <v>0.14825122992706333</v>
      </c>
      <c r="M1246" s="112"/>
      <c r="N1246" s="58" t="str">
        <f>TRIM(CONCATENATE(Table1[[#This Row],[Intake]]," ",Table1[[#This Row],[Batch Number]]))</f>
        <v>S-1/OS 118</v>
      </c>
      <c r="O1246" s="112" t="str">
        <f>IF(VLOOKUP(Table1[[#This Row],[Intake Batch Combo]],Sheet2!A:B,2,FALSE)="","",VLOOKUP(Table1[[#This Row],[Intake Batch Combo]],Sheet2!A:B,2,FALSE))</f>
        <v>One Source Diagnostics Buy 118</v>
      </c>
      <c r="P1246" s="115" t="s">
        <v>2383</v>
      </c>
      <c r="Q1246" s="115" t="e">
        <v>#N/A</v>
      </c>
    </row>
    <row r="1247" spans="1:17">
      <c r="A1247" s="4" t="s">
        <v>1316</v>
      </c>
      <c r="B1247" s="15">
        <v>118</v>
      </c>
      <c r="C1247" s="64" t="s">
        <v>1759</v>
      </c>
      <c r="D1247" s="30">
        <v>44897</v>
      </c>
      <c r="E1247" s="60" t="s">
        <v>1</v>
      </c>
      <c r="F1247" s="70">
        <v>1695</v>
      </c>
      <c r="G1247" s="14">
        <v>404.96364199804663</v>
      </c>
      <c r="H1247" s="30">
        <v>45598</v>
      </c>
      <c r="I1247" s="118">
        <v>465</v>
      </c>
      <c r="J1247" s="15">
        <f>IF(M1247="",IF(AND(H1247&lt;&gt; "",D1247&lt;&gt;""),IF(H1247&gt;=D1247,H1247-D1247,0),""),"")</f>
        <v>701</v>
      </c>
      <c r="K1247" s="20">
        <f>IF(M1247="",IF(I1247&lt;&gt;"",I1247-G1247,""),"")</f>
        <v>60.036358001953374</v>
      </c>
      <c r="L1247" s="25">
        <f>IF(M1247="",IF(K1247&lt;&gt;"",IF(G1247=0,IF(I1247=0,0,9.99),K1247/G1247),""),"")</f>
        <v>0.14825122992706333</v>
      </c>
      <c r="M1247" s="112"/>
      <c r="N1247" s="58" t="str">
        <f>TRIM(CONCATENATE(Table1[[#This Row],[Intake]]," ",Table1[[#This Row],[Batch Number]]))</f>
        <v>S-1/OS 118</v>
      </c>
      <c r="O1247" s="112" t="str">
        <f>IF(VLOOKUP(Table1[[#This Row],[Intake Batch Combo]],Sheet2!A:B,2,FALSE)="","",VLOOKUP(Table1[[#This Row],[Intake Batch Combo]],Sheet2!A:B,2,FALSE))</f>
        <v>One Source Diagnostics Buy 118</v>
      </c>
      <c r="P1247" s="115" t="s">
        <v>2383</v>
      </c>
      <c r="Q1247" s="115" t="e">
        <v>#N/A</v>
      </c>
    </row>
    <row r="1248" spans="1:17">
      <c r="A1248" s="4" t="s">
        <v>1316</v>
      </c>
      <c r="B1248" s="15">
        <v>118</v>
      </c>
      <c r="C1248" s="64" t="s">
        <v>1759</v>
      </c>
      <c r="D1248" s="30">
        <v>44897</v>
      </c>
      <c r="E1248" s="60" t="s">
        <v>1</v>
      </c>
      <c r="F1248" s="67">
        <v>1695</v>
      </c>
      <c r="G1248" s="14">
        <v>404.96364199804663</v>
      </c>
      <c r="H1248" s="30">
        <v>45598</v>
      </c>
      <c r="I1248" s="118">
        <v>465</v>
      </c>
      <c r="J1248" s="15">
        <f>IF(M1248="",IF(AND(H1248&lt;&gt; "",D1248&lt;&gt;""),IF(H1248&gt;=D1248,H1248-D1248,0),""),"")</f>
        <v>701</v>
      </c>
      <c r="K1248" s="20">
        <f>IF(M1248="",IF(I1248&lt;&gt;"",I1248-G1248,""),"")</f>
        <v>60.036358001953374</v>
      </c>
      <c r="L1248" s="25">
        <f>IF(M1248="",IF(K1248&lt;&gt;"",IF(G1248=0,IF(I1248=0,0,9.99),K1248/G1248),""),"")</f>
        <v>0.14825122992706333</v>
      </c>
      <c r="M1248" s="112"/>
      <c r="N1248" s="58" t="str">
        <f>TRIM(CONCATENATE(Table1[[#This Row],[Intake]]," ",Table1[[#This Row],[Batch Number]]))</f>
        <v>S-1/OS 118</v>
      </c>
      <c r="O1248" s="112" t="str">
        <f>IF(VLOOKUP(Table1[[#This Row],[Intake Batch Combo]],Sheet2!A:B,2,FALSE)="","",VLOOKUP(Table1[[#This Row],[Intake Batch Combo]],Sheet2!A:B,2,FALSE))</f>
        <v>One Source Diagnostics Buy 118</v>
      </c>
      <c r="P1248" s="115" t="s">
        <v>2383</v>
      </c>
      <c r="Q1248" s="115" t="e">
        <v>#N/A</v>
      </c>
    </row>
    <row r="1249" spans="1:17">
      <c r="A1249" s="4" t="s">
        <v>1886</v>
      </c>
      <c r="B1249" s="15">
        <v>5</v>
      </c>
      <c r="C1249" s="15">
        <v>95816</v>
      </c>
      <c r="D1249" s="30">
        <v>45195</v>
      </c>
      <c r="E1249" s="10" t="s">
        <v>0</v>
      </c>
      <c r="F1249" s="67">
        <v>4716</v>
      </c>
      <c r="G1249" s="14">
        <v>1062.993111032655</v>
      </c>
      <c r="H1249" s="30">
        <v>45597</v>
      </c>
      <c r="I1249" s="120">
        <v>709.7092474358675</v>
      </c>
      <c r="J1249" s="15">
        <f>IF(M1249="",IF(AND(H1249&lt;&gt; "",D1249&lt;&gt;""),IF(H1249&gt;=D1249,H1249-D1249,0),""),"")</f>
        <v>402</v>
      </c>
      <c r="K1249" s="20">
        <f>IF(M1249="",IF(I1249&lt;&gt;"",I1249-G1249,""),"")</f>
        <v>-353.28386359678746</v>
      </c>
      <c r="L1249" s="25">
        <f>IF(M1249="",IF(K1249&lt;&gt;"",IF(G1249=0,IF(I1249=0,0,9.99),K1249/G1249),""),"")</f>
        <v>-0.33234821555295541</v>
      </c>
      <c r="M1249" s="112"/>
      <c r="N1249" s="58" t="str">
        <f>TRIM(CONCATENATE(Table1[[#This Row],[Intake]]," ",Table1[[#This Row],[Batch Number]]))</f>
        <v>S-1/TI 5</v>
      </c>
      <c r="O1249" s="112" t="str">
        <f>IF(VLOOKUP(Table1[[#This Row],[Intake Batch Combo]],Sheet2!A:B,2,FALSE)="","",VLOOKUP(Table1[[#This Row],[Intake Batch Combo]],Sheet2!A:B,2,FALSE))</f>
        <v>Texas Injury Group Batch 05</v>
      </c>
      <c r="P1249" s="115" t="s">
        <v>2378</v>
      </c>
      <c r="Q1249" s="115">
        <v>95816</v>
      </c>
    </row>
    <row r="1250" spans="1:17">
      <c r="A1250" s="4" t="s">
        <v>1886</v>
      </c>
      <c r="B1250" s="15">
        <v>5</v>
      </c>
      <c r="C1250" s="15">
        <v>95957</v>
      </c>
      <c r="D1250" s="30">
        <v>45195</v>
      </c>
      <c r="E1250" s="10" t="s">
        <v>0</v>
      </c>
      <c r="F1250" s="67">
        <v>3384</v>
      </c>
      <c r="G1250" s="14">
        <v>762.75841555014927</v>
      </c>
      <c r="H1250" s="30">
        <v>45597</v>
      </c>
      <c r="I1250" s="120">
        <v>509.25701724405752</v>
      </c>
      <c r="J1250" s="15">
        <f>IF(M1250="",IF(AND(H1250&lt;&gt; "",D1250&lt;&gt;""),IF(H1250&gt;=D1250,H1250-D1250,0),""),"")</f>
        <v>402</v>
      </c>
      <c r="K1250" s="20">
        <f>IF(M1250="",IF(I1250&lt;&gt;"",I1250-G1250,""),"")</f>
        <v>-253.50139830609174</v>
      </c>
      <c r="L1250" s="25">
        <f>IF(M1250="",IF(K1250&lt;&gt;"",IF(G1250=0,IF(I1250=0,0,9.99),K1250/G1250),""),"")</f>
        <v>-0.33234821555295541</v>
      </c>
      <c r="M1250" s="112"/>
      <c r="N1250" s="58" t="str">
        <f>TRIM(CONCATENATE(Table1[[#This Row],[Intake]]," ",Table1[[#This Row],[Batch Number]]))</f>
        <v>S-1/TI 5</v>
      </c>
      <c r="O1250" s="112" t="str">
        <f>IF(VLOOKUP(Table1[[#This Row],[Intake Batch Combo]],Sheet2!A:B,2,FALSE)="","",VLOOKUP(Table1[[#This Row],[Intake Batch Combo]],Sheet2!A:B,2,FALSE))</f>
        <v>Texas Injury Group Batch 05</v>
      </c>
      <c r="P1250" s="115" t="s">
        <v>2378</v>
      </c>
      <c r="Q1250" s="115">
        <v>95957</v>
      </c>
    </row>
    <row r="1251" spans="1:17">
      <c r="A1251" s="4" t="s">
        <v>1886</v>
      </c>
      <c r="B1251" s="15">
        <v>5</v>
      </c>
      <c r="C1251" s="15">
        <v>99204</v>
      </c>
      <c r="D1251" s="30">
        <v>45195</v>
      </c>
      <c r="E1251" s="10" t="s">
        <v>0</v>
      </c>
      <c r="F1251" s="67">
        <v>1334</v>
      </c>
      <c r="G1251" s="14">
        <v>300.68549832857542</v>
      </c>
      <c r="H1251" s="30">
        <v>45597</v>
      </c>
      <c r="I1251" s="120">
        <v>200.7532095164222</v>
      </c>
      <c r="J1251" s="15">
        <f>IF(M1251="",IF(AND(H1251&lt;&gt; "",D1251&lt;&gt;""),IF(H1251&gt;=D1251,H1251-D1251,0),""),"")</f>
        <v>402</v>
      </c>
      <c r="K1251" s="20">
        <f>IF(M1251="",IF(I1251&lt;&gt;"",I1251-G1251,""),"")</f>
        <v>-99.932288812153217</v>
      </c>
      <c r="L1251" s="25">
        <f>IF(M1251="",IF(K1251&lt;&gt;"",IF(G1251=0,IF(I1251=0,0,9.99),K1251/G1251),""),"")</f>
        <v>-0.33234821555295546</v>
      </c>
      <c r="M1251" s="112"/>
      <c r="N1251" s="58" t="str">
        <f>TRIM(CONCATENATE(Table1[[#This Row],[Intake]]," ",Table1[[#This Row],[Batch Number]]))</f>
        <v>S-1/TI 5</v>
      </c>
      <c r="O1251" s="112" t="str">
        <f>IF(VLOOKUP(Table1[[#This Row],[Intake Batch Combo]],Sheet2!A:B,2,FALSE)="","",VLOOKUP(Table1[[#This Row],[Intake Batch Combo]],Sheet2!A:B,2,FALSE))</f>
        <v>Texas Injury Group Batch 05</v>
      </c>
      <c r="P1251" s="115" t="s">
        <v>2378</v>
      </c>
      <c r="Q1251" s="115">
        <v>99204</v>
      </c>
    </row>
    <row r="1252" spans="1:17">
      <c r="A1252" s="4" t="s">
        <v>1312</v>
      </c>
      <c r="B1252" s="15">
        <v>3</v>
      </c>
      <c r="C1252" s="15"/>
      <c r="D1252" s="30">
        <v>44971</v>
      </c>
      <c r="E1252" s="10" t="s">
        <v>0</v>
      </c>
      <c r="F1252" s="67">
        <v>0</v>
      </c>
      <c r="G1252" s="14">
        <v>0</v>
      </c>
      <c r="H1252" s="30">
        <v>45597</v>
      </c>
      <c r="I1252" s="118">
        <v>237.46</v>
      </c>
      <c r="J1252" s="15">
        <f>IF(M1252="",IF(AND(H1252&lt;&gt; "",D1252&lt;&gt;""),IF(H1252&gt;=D1252,H1252-D1252,0),""),"")</f>
        <v>626</v>
      </c>
      <c r="K1252" s="20">
        <f>IF(M1252="",IF(I1252&lt;&gt;"",I1252-G1252,""),"")</f>
        <v>237.46</v>
      </c>
      <c r="L1252" s="25">
        <f>IF(M1252="",IF(K1252&lt;&gt;"",IF(G1252=0,IF(I1252=0,0,9.99),K1252/G1252),""),"")</f>
        <v>9.99</v>
      </c>
      <c r="N1252" s="58" t="str">
        <f>TRIM(CONCATENATE(Table1[[#This Row],[Intake]]," ",Table1[[#This Row],[Batch Number]]))</f>
        <v>S-1/MF 3</v>
      </c>
      <c r="O1252" s="3" t="str">
        <f>IF(VLOOKUP(Table1[[#This Row],[Intake Batch Combo]],Sheet2!A:B,2,FALSE)="","",VLOOKUP(Table1[[#This Row],[Intake Batch Combo]],Sheet2!A:B,2,FALSE))</f>
        <v>Michigan First Rehab Batch 03</v>
      </c>
      <c r="P1252" s="115" t="e">
        <v>#N/A</v>
      </c>
      <c r="Q1252" s="115" t="e">
        <v>#N/A</v>
      </c>
    </row>
    <row r="1253" spans="1:17">
      <c r="A1253" s="4" t="s">
        <v>1316</v>
      </c>
      <c r="B1253" s="15">
        <v>118</v>
      </c>
      <c r="C1253" s="64">
        <v>71195</v>
      </c>
      <c r="D1253" s="30">
        <v>44897</v>
      </c>
      <c r="E1253" s="60" t="s">
        <v>1</v>
      </c>
      <c r="F1253" s="67">
        <v>300</v>
      </c>
      <c r="G1253" s="14">
        <v>71.674980884610022</v>
      </c>
      <c r="H1253" s="30">
        <v>45597</v>
      </c>
      <c r="I1253" s="118">
        <v>309.99689999999998</v>
      </c>
      <c r="J1253" s="15">
        <f>IF(M1253="",IF(AND(H1253&lt;&gt; "",D1253&lt;&gt;""),IF(H1253&gt;=D1253,H1253-D1253,0),""),"")</f>
        <v>700</v>
      </c>
      <c r="K1253" s="20">
        <f>IF(M1253="",IF(I1253&lt;&gt;"",I1253-G1253,""),"")</f>
        <v>238.32191911538996</v>
      </c>
      <c r="L1253" s="25">
        <f>IF(M1253="",IF(K1253&lt;&gt;"",IF(G1253=0,IF(I1253=0,0,9.99),K1253/G1253),""),"")</f>
        <v>3.3250363819289444</v>
      </c>
      <c r="N1253" s="58" t="str">
        <f>TRIM(CONCATENATE(Table1[[#This Row],[Intake]]," ",Table1[[#This Row],[Batch Number]]))</f>
        <v>S-1/OS 118</v>
      </c>
      <c r="O1253" s="3" t="str">
        <f>IF(VLOOKUP(Table1[[#This Row],[Intake Batch Combo]],Sheet2!A:B,2,FALSE)="","",VLOOKUP(Table1[[#This Row],[Intake Batch Combo]],Sheet2!A:B,2,FALSE))</f>
        <v>One Source Diagnostics Buy 118</v>
      </c>
      <c r="P1253" s="115" t="s">
        <v>2383</v>
      </c>
      <c r="Q1253" s="115" t="e">
        <v>#N/A</v>
      </c>
    </row>
    <row r="1254" spans="1:17">
      <c r="A1254" s="4" t="s">
        <v>1316</v>
      </c>
      <c r="B1254" s="15">
        <v>118</v>
      </c>
      <c r="C1254" s="64">
        <v>71195</v>
      </c>
      <c r="D1254" s="30">
        <v>44897</v>
      </c>
      <c r="E1254" s="60" t="s">
        <v>1</v>
      </c>
      <c r="F1254" s="67">
        <v>300</v>
      </c>
      <c r="G1254" s="14">
        <v>71.674980884610022</v>
      </c>
      <c r="H1254" s="30">
        <v>45597</v>
      </c>
      <c r="I1254" s="120">
        <v>309.99689999999998</v>
      </c>
      <c r="J1254" s="15">
        <f>IF(M1254="",IF(AND(H1254&lt;&gt; "",D1254&lt;&gt;""),IF(H1254&gt;=D1254,H1254-D1254,0),""),"")</f>
        <v>700</v>
      </c>
      <c r="K1254" s="20">
        <f>IF(M1254="",IF(I1254&lt;&gt;"",I1254-G1254,""),"")</f>
        <v>238.32191911538996</v>
      </c>
      <c r="L1254" s="25">
        <f>IF(M1254="",IF(K1254&lt;&gt;"",IF(G1254=0,IF(I1254=0,0,9.99),K1254/G1254),""),"")</f>
        <v>3.3250363819289444</v>
      </c>
      <c r="N1254" s="58" t="str">
        <f>TRIM(CONCATENATE(Table1[[#This Row],[Intake]]," ",Table1[[#This Row],[Batch Number]]))</f>
        <v>S-1/OS 118</v>
      </c>
      <c r="O1254" s="3" t="str">
        <f>IF(VLOOKUP(Table1[[#This Row],[Intake Batch Combo]],Sheet2!A:B,2,FALSE)="","",VLOOKUP(Table1[[#This Row],[Intake Batch Combo]],Sheet2!A:B,2,FALSE))</f>
        <v>One Source Diagnostics Buy 118</v>
      </c>
      <c r="P1254" s="115" t="s">
        <v>2383</v>
      </c>
      <c r="Q1254" s="115" t="e">
        <v>#N/A</v>
      </c>
    </row>
    <row r="1255" spans="1:17">
      <c r="A1255" s="4" t="s">
        <v>1316</v>
      </c>
      <c r="B1255" s="15">
        <v>118</v>
      </c>
      <c r="C1255" s="64">
        <v>71195</v>
      </c>
      <c r="D1255" s="30">
        <v>44897</v>
      </c>
      <c r="E1255" s="60" t="s">
        <v>1</v>
      </c>
      <c r="F1255" s="67">
        <v>300</v>
      </c>
      <c r="G1255" s="14">
        <v>71.674980884610022</v>
      </c>
      <c r="H1255" s="30">
        <v>45597</v>
      </c>
      <c r="I1255" s="118">
        <v>309.99689999999998</v>
      </c>
      <c r="J1255" s="15">
        <f>IF(M1255="",IF(AND(H1255&lt;&gt; "",D1255&lt;&gt;""),IF(H1255&gt;=D1255,H1255-D1255,0),""),"")</f>
        <v>700</v>
      </c>
      <c r="K1255" s="20">
        <f>IF(M1255="",IF(I1255&lt;&gt;"",I1255-G1255,""),"")</f>
        <v>238.32191911538996</v>
      </c>
      <c r="L1255" s="25">
        <f>IF(M1255="",IF(K1255&lt;&gt;"",IF(G1255=0,IF(I1255=0,0,9.99),K1255/G1255),""),"")</f>
        <v>3.3250363819289444</v>
      </c>
      <c r="N1255" s="58" t="str">
        <f>TRIM(CONCATENATE(Table1[[#This Row],[Intake]]," ",Table1[[#This Row],[Batch Number]]))</f>
        <v>S-1/OS 118</v>
      </c>
      <c r="O1255" s="3" t="str">
        <f>IF(VLOOKUP(Table1[[#This Row],[Intake Batch Combo]],Sheet2!A:B,2,FALSE)="","",VLOOKUP(Table1[[#This Row],[Intake Batch Combo]],Sheet2!A:B,2,FALSE))</f>
        <v>One Source Diagnostics Buy 118</v>
      </c>
      <c r="P1255" s="115" t="s">
        <v>2383</v>
      </c>
      <c r="Q1255" s="115" t="e">
        <v>#N/A</v>
      </c>
    </row>
    <row r="1256" spans="1:17">
      <c r="A1256" s="4" t="s">
        <v>1316</v>
      </c>
      <c r="B1256" s="15">
        <v>118</v>
      </c>
      <c r="C1256" s="64">
        <v>71195</v>
      </c>
      <c r="D1256" s="30">
        <v>44897</v>
      </c>
      <c r="E1256" s="60" t="s">
        <v>1</v>
      </c>
      <c r="F1256" s="67">
        <v>300</v>
      </c>
      <c r="G1256" s="14">
        <v>71.674980884610022</v>
      </c>
      <c r="H1256" s="30">
        <v>45597</v>
      </c>
      <c r="I1256" s="118">
        <v>309.99689999999998</v>
      </c>
      <c r="J1256" s="15">
        <f>IF(M1256="",IF(AND(H1256&lt;&gt; "",D1256&lt;&gt;""),IF(H1256&gt;=D1256,H1256-D1256,0),""),"")</f>
        <v>700</v>
      </c>
      <c r="K1256" s="20">
        <f>IF(M1256="",IF(I1256&lt;&gt;"",I1256-G1256,""),"")</f>
        <v>238.32191911538996</v>
      </c>
      <c r="L1256" s="25">
        <f>IF(M1256="",IF(K1256&lt;&gt;"",IF(G1256=0,IF(I1256=0,0,9.99),K1256/G1256),""),"")</f>
        <v>3.3250363819289444</v>
      </c>
      <c r="N1256" s="58" t="str">
        <f>TRIM(CONCATENATE(Table1[[#This Row],[Intake]]," ",Table1[[#This Row],[Batch Number]]))</f>
        <v>S-1/OS 118</v>
      </c>
      <c r="O1256" s="3" t="str">
        <f>IF(VLOOKUP(Table1[[#This Row],[Intake Batch Combo]],Sheet2!A:B,2,FALSE)="","",VLOOKUP(Table1[[#This Row],[Intake Batch Combo]],Sheet2!A:B,2,FALSE))</f>
        <v>One Source Diagnostics Buy 118</v>
      </c>
      <c r="P1256" s="115" t="s">
        <v>2383</v>
      </c>
      <c r="Q1256" s="115" t="e">
        <v>#N/A</v>
      </c>
    </row>
    <row r="1257" spans="1:17">
      <c r="A1257" s="4" t="s">
        <v>1886</v>
      </c>
      <c r="B1257" s="15">
        <v>5</v>
      </c>
      <c r="C1257" s="15">
        <v>20552</v>
      </c>
      <c r="D1257" s="30">
        <v>45195</v>
      </c>
      <c r="E1257" s="10" t="s">
        <v>0</v>
      </c>
      <c r="F1257" s="67">
        <v>540</v>
      </c>
      <c r="G1257" s="14">
        <v>121.71676843885361</v>
      </c>
      <c r="H1257" s="30">
        <v>45597</v>
      </c>
      <c r="I1257" s="118">
        <v>300</v>
      </c>
      <c r="J1257" s="15">
        <f>IF(M1257="",IF(AND(H1257&lt;&gt; "",D1257&lt;&gt;""),IF(H1257&gt;=D1257,H1257-D1257,0),""),"")</f>
        <v>402</v>
      </c>
      <c r="K1257" s="20">
        <f>IF(M1257="",IF(I1257&lt;&gt;"",I1257-G1257,""),"")</f>
        <v>178.28323156114641</v>
      </c>
      <c r="L1257" s="25">
        <f>IF(M1257="",IF(K1257&lt;&gt;"",IF(G1257=0,IF(I1257=0,0,9.99),K1257/G1257),""),"")</f>
        <v>1.4647384567288269</v>
      </c>
      <c r="N1257" s="58" t="str">
        <f>TRIM(CONCATENATE(Table1[[#This Row],[Intake]]," ",Table1[[#This Row],[Batch Number]]))</f>
        <v>S-1/TI 5</v>
      </c>
      <c r="O1257" s="3" t="str">
        <f>IF(VLOOKUP(Table1[[#This Row],[Intake Batch Combo]],Sheet2!A:B,2,FALSE)="","",VLOOKUP(Table1[[#This Row],[Intake Batch Combo]],Sheet2!A:B,2,FALSE))</f>
        <v>Texas Injury Group Batch 05</v>
      </c>
      <c r="P1257" s="115" t="s">
        <v>2378</v>
      </c>
      <c r="Q1257" s="115" t="e">
        <v>#N/A</v>
      </c>
    </row>
    <row r="1258" spans="1:17">
      <c r="A1258" s="4" t="s">
        <v>1886</v>
      </c>
      <c r="B1258" s="15">
        <v>5</v>
      </c>
      <c r="C1258" s="15">
        <v>20552</v>
      </c>
      <c r="D1258" s="30">
        <v>45195</v>
      </c>
      <c r="E1258" s="10" t="s">
        <v>0</v>
      </c>
      <c r="F1258" s="67">
        <v>540</v>
      </c>
      <c r="G1258" s="14">
        <v>121.71676843885361</v>
      </c>
      <c r="H1258" s="30">
        <v>45597</v>
      </c>
      <c r="I1258" s="118">
        <v>300</v>
      </c>
      <c r="J1258" s="15">
        <f>IF(M1258="",IF(AND(H1258&lt;&gt; "",D1258&lt;&gt;""),IF(H1258&gt;=D1258,H1258-D1258,0),""),"")</f>
        <v>402</v>
      </c>
      <c r="K1258" s="20">
        <f>IF(M1258="",IF(I1258&lt;&gt;"",I1258-G1258,""),"")</f>
        <v>178.28323156114641</v>
      </c>
      <c r="L1258" s="25">
        <f>IF(M1258="",IF(K1258&lt;&gt;"",IF(G1258=0,IF(I1258=0,0,9.99),K1258/G1258),""),"")</f>
        <v>1.4647384567288269</v>
      </c>
      <c r="N1258" s="58" t="str">
        <f>TRIM(CONCATENATE(Table1[[#This Row],[Intake]]," ",Table1[[#This Row],[Batch Number]]))</f>
        <v>S-1/TI 5</v>
      </c>
      <c r="O1258" s="3" t="str">
        <f>IF(VLOOKUP(Table1[[#This Row],[Intake Batch Combo]],Sheet2!A:B,2,FALSE)="","",VLOOKUP(Table1[[#This Row],[Intake Batch Combo]],Sheet2!A:B,2,FALSE))</f>
        <v>Texas Injury Group Batch 05</v>
      </c>
      <c r="P1258" s="115" t="s">
        <v>2378</v>
      </c>
      <c r="Q1258" s="115" t="e">
        <v>#N/A</v>
      </c>
    </row>
    <row r="1259" spans="1:17">
      <c r="A1259" s="4" t="s">
        <v>1886</v>
      </c>
      <c r="B1259" s="15">
        <v>5</v>
      </c>
      <c r="C1259" s="107">
        <v>99214</v>
      </c>
      <c r="D1259" s="30">
        <v>45195</v>
      </c>
      <c r="E1259" s="10" t="s">
        <v>0</v>
      </c>
      <c r="F1259" s="67">
        <v>978</v>
      </c>
      <c r="G1259" s="14">
        <v>220.44259172814597</v>
      </c>
      <c r="H1259" s="30">
        <v>45597</v>
      </c>
      <c r="I1259" s="118">
        <v>300</v>
      </c>
      <c r="J1259" s="15">
        <f>IF(M1259="",IF(AND(H1259&lt;&gt; "",D1259&lt;&gt;""),IF(H1259&gt;=D1259,H1259-D1259,0),""),"")</f>
        <v>402</v>
      </c>
      <c r="K1259" s="20">
        <f>IF(M1259="",IF(I1259&lt;&gt;"",I1259-G1259,""),"")</f>
        <v>79.55740827185403</v>
      </c>
      <c r="L1259" s="25">
        <f>IF(M1259="",IF(K1259&lt;&gt;"",IF(G1259=0,IF(I1259=0,0,9.99),K1259/G1259),""),"")</f>
        <v>0.36089853439014974</v>
      </c>
      <c r="N1259" s="58" t="str">
        <f>TRIM(CONCATENATE(Table1[[#This Row],[Intake]]," ",Table1[[#This Row],[Batch Number]]))</f>
        <v>S-1/TI 5</v>
      </c>
      <c r="O1259" s="3" t="str">
        <f>IF(VLOOKUP(Table1[[#This Row],[Intake Batch Combo]],Sheet2!A:B,2,FALSE)="","",VLOOKUP(Table1[[#This Row],[Intake Batch Combo]],Sheet2!A:B,2,FALSE))</f>
        <v>Texas Injury Group Batch 05</v>
      </c>
      <c r="P1259" s="115" t="s">
        <v>2378</v>
      </c>
      <c r="Q1259" s="115" t="e">
        <v>#N/A</v>
      </c>
    </row>
    <row r="1260" spans="1:17">
      <c r="A1260" s="4" t="s">
        <v>1886</v>
      </c>
      <c r="B1260" s="15">
        <v>5</v>
      </c>
      <c r="C1260" s="107">
        <v>99214</v>
      </c>
      <c r="D1260" s="30">
        <v>45195</v>
      </c>
      <c r="E1260" s="10" t="s">
        <v>0</v>
      </c>
      <c r="F1260" s="67">
        <v>978</v>
      </c>
      <c r="G1260" s="14">
        <v>220.44259172814597</v>
      </c>
      <c r="H1260" s="30">
        <v>45597</v>
      </c>
      <c r="I1260" s="118">
        <v>300</v>
      </c>
      <c r="J1260" s="15">
        <f>IF(M1260="",IF(AND(H1260&lt;&gt; "",D1260&lt;&gt;""),IF(H1260&gt;=D1260,H1260-D1260,0),""),"")</f>
        <v>402</v>
      </c>
      <c r="K1260" s="20">
        <f>IF(M1260="",IF(I1260&lt;&gt;"",I1260-G1260,""),"")</f>
        <v>79.55740827185403</v>
      </c>
      <c r="L1260" s="25">
        <f>IF(M1260="",IF(K1260&lt;&gt;"",IF(G1260=0,IF(I1260=0,0,9.99),K1260/G1260),""),"")</f>
        <v>0.36089853439014974</v>
      </c>
      <c r="N1260" s="58" t="str">
        <f>TRIM(CONCATENATE(Table1[[#This Row],[Intake]]," ",Table1[[#This Row],[Batch Number]]))</f>
        <v>S-1/TI 5</v>
      </c>
      <c r="O1260" s="3" t="str">
        <f>IF(VLOOKUP(Table1[[#This Row],[Intake Batch Combo]],Sheet2!A:B,2,FALSE)="","",VLOOKUP(Table1[[#This Row],[Intake Batch Combo]],Sheet2!A:B,2,FALSE))</f>
        <v>Texas Injury Group Batch 05</v>
      </c>
      <c r="P1260" s="115" t="s">
        <v>2378</v>
      </c>
      <c r="Q1260" s="115" t="e">
        <v>#N/A</v>
      </c>
    </row>
    <row r="1261" spans="1:17">
      <c r="A1261" s="4" t="s">
        <v>1886</v>
      </c>
      <c r="B1261" s="15">
        <v>5</v>
      </c>
      <c r="C1261" s="107">
        <v>99214</v>
      </c>
      <c r="D1261" s="30">
        <v>45195</v>
      </c>
      <c r="E1261" s="10" t="s">
        <v>0</v>
      </c>
      <c r="F1261" s="70">
        <v>978</v>
      </c>
      <c r="G1261" s="14">
        <v>220.44259172814597</v>
      </c>
      <c r="H1261" s="30">
        <v>45597</v>
      </c>
      <c r="I1261" s="118">
        <v>500</v>
      </c>
      <c r="J1261" s="15">
        <f>IF(M1261="",IF(AND(H1261&lt;&gt; "",D1261&lt;&gt;""),IF(H1261&gt;=D1261,H1261-D1261,0),""),"")</f>
        <v>402</v>
      </c>
      <c r="K1261" s="20">
        <f>IF(M1261="",IF(I1261&lt;&gt;"",I1261-G1261,""),"")</f>
        <v>279.557408271854</v>
      </c>
      <c r="L1261" s="25">
        <f>IF(M1261="",IF(K1261&lt;&gt;"",IF(G1261=0,IF(I1261=0,0,9.99),K1261/G1261),""),"")</f>
        <v>1.2681642239835829</v>
      </c>
      <c r="N1261" s="58" t="str">
        <f>TRIM(CONCATENATE(Table1[[#This Row],[Intake]]," ",Table1[[#This Row],[Batch Number]]))</f>
        <v>S-1/TI 5</v>
      </c>
      <c r="O1261" s="3" t="str">
        <f>IF(VLOOKUP(Table1[[#This Row],[Intake Batch Combo]],Sheet2!A:B,2,FALSE)="","",VLOOKUP(Table1[[#This Row],[Intake Batch Combo]],Sheet2!A:B,2,FALSE))</f>
        <v>Texas Injury Group Batch 05</v>
      </c>
      <c r="P1261" s="115" t="s">
        <v>2378</v>
      </c>
      <c r="Q1261" s="115" t="e">
        <v>#N/A</v>
      </c>
    </row>
    <row r="1262" spans="1:17">
      <c r="A1262" s="4" t="s">
        <v>1316</v>
      </c>
      <c r="B1262" s="15">
        <v>154</v>
      </c>
      <c r="C1262" s="15" t="s">
        <v>2306</v>
      </c>
      <c r="D1262" s="30">
        <v>45359</v>
      </c>
      <c r="E1262" s="10" t="s">
        <v>1</v>
      </c>
      <c r="F1262" s="70">
        <v>1695</v>
      </c>
      <c r="G1262" s="14">
        <v>375.57</v>
      </c>
      <c r="H1262" s="30">
        <v>45597</v>
      </c>
      <c r="I1262" s="118">
        <v>413.85</v>
      </c>
      <c r="J1262" s="15">
        <f>IF(M1262="",IF(AND(H1262&lt;&gt; "",D1262&lt;&gt;""),IF(H1262&gt;=D1262,H1262-D1262,0),""),"")</f>
        <v>238</v>
      </c>
      <c r="K1262" s="20">
        <f>IF(M1262="",IF(I1262&lt;&gt;"",I1262-G1262,""),"")</f>
        <v>38.28000000000003</v>
      </c>
      <c r="L1262" s="25">
        <f>IF(M1262="",IF(K1262&lt;&gt;"",IF(G1262=0,IF(I1262=0,0,9.99),K1262/G1262),""),"")</f>
        <v>0.10192507388769079</v>
      </c>
      <c r="N1262" s="58" t="str">
        <f>TRIM(CONCATENATE(Table1[[#This Row],[Intake]]," ",Table1[[#This Row],[Batch Number]]))</f>
        <v>S-1/OS 154</v>
      </c>
      <c r="O1262" s="3" t="str">
        <f>IF(VLOOKUP(Table1[[#This Row],[Intake Batch Combo]],Sheet2!A:B,2,FALSE)="","",VLOOKUP(Table1[[#This Row],[Intake Batch Combo]],Sheet2!A:B,2,FALSE))</f>
        <v>One Source Diagnostics Batch 154</v>
      </c>
      <c r="P1262" s="115" t="s">
        <v>2379</v>
      </c>
      <c r="Q1262" s="115" t="e">
        <v>#N/A</v>
      </c>
    </row>
    <row r="1263" spans="1:17">
      <c r="A1263" s="4" t="s">
        <v>1316</v>
      </c>
      <c r="B1263" s="15">
        <v>154</v>
      </c>
      <c r="C1263" s="15" t="s">
        <v>2306</v>
      </c>
      <c r="D1263" s="30">
        <v>45359</v>
      </c>
      <c r="E1263" s="10" t="s">
        <v>1</v>
      </c>
      <c r="F1263" s="109">
        <v>1695</v>
      </c>
      <c r="G1263" s="14">
        <v>375.57</v>
      </c>
      <c r="H1263" s="30">
        <v>45597</v>
      </c>
      <c r="I1263" s="118">
        <v>413.85</v>
      </c>
      <c r="J1263" s="15">
        <f>IF(M1263="",IF(AND(H1263&lt;&gt; "",D1263&lt;&gt;""),IF(H1263&gt;=D1263,H1263-D1263,0),""),"")</f>
        <v>238</v>
      </c>
      <c r="K1263" s="20">
        <f>IF(M1263="",IF(I1263&lt;&gt;"",I1263-G1263,""),"")</f>
        <v>38.28000000000003</v>
      </c>
      <c r="L1263" s="25">
        <f>IF(M1263="",IF(K1263&lt;&gt;"",IF(G1263=0,IF(I1263=0,0,9.99),K1263/G1263),""),"")</f>
        <v>0.10192507388769079</v>
      </c>
      <c r="N1263" s="58" t="str">
        <f>TRIM(CONCATENATE(Table1[[#This Row],[Intake]]," ",Table1[[#This Row],[Batch Number]]))</f>
        <v>S-1/OS 154</v>
      </c>
      <c r="O1263" s="3" t="str">
        <f>IF(VLOOKUP(Table1[[#This Row],[Intake Batch Combo]],Sheet2!A:B,2,FALSE)="","",VLOOKUP(Table1[[#This Row],[Intake Batch Combo]],Sheet2!A:B,2,FALSE))</f>
        <v>One Source Diagnostics Batch 154</v>
      </c>
      <c r="P1263" s="115" t="s">
        <v>2379</v>
      </c>
      <c r="Q1263" s="115" t="e">
        <v>#N/A</v>
      </c>
    </row>
    <row r="1264" spans="1:17">
      <c r="A1264" s="4" t="s">
        <v>1316</v>
      </c>
      <c r="B1264" s="15">
        <v>118</v>
      </c>
      <c r="C1264" s="64">
        <v>71195</v>
      </c>
      <c r="D1264" s="30">
        <v>44897</v>
      </c>
      <c r="E1264" s="60" t="s">
        <v>1</v>
      </c>
      <c r="F1264" s="109">
        <v>1695</v>
      </c>
      <c r="G1264" s="14">
        <v>404.96364199804663</v>
      </c>
      <c r="H1264" s="30">
        <v>45597</v>
      </c>
      <c r="I1264" s="118">
        <v>309.99689999999998</v>
      </c>
      <c r="J1264" s="15">
        <f>IF(M1264="",IF(AND(H1264&lt;&gt; "",D1264&lt;&gt;""),IF(H1264&gt;=D1264,H1264-D1264,0),""),"")</f>
        <v>700</v>
      </c>
      <c r="K1264" s="20">
        <f>IF(M1264="",IF(I1264&lt;&gt;"",I1264-G1264,""),"")</f>
        <v>-94.966741998046643</v>
      </c>
      <c r="L1264" s="25">
        <f>IF(M1264="",IF(K1264&lt;&gt;"",IF(G1264=0,IF(I1264=0,0,9.99),K1264/G1264),""),"")</f>
        <v>-0.23450683505682399</v>
      </c>
      <c r="N1264" s="58" t="str">
        <f>TRIM(CONCATENATE(Table1[[#This Row],[Intake]]," ",Table1[[#This Row],[Batch Number]]))</f>
        <v>S-1/OS 118</v>
      </c>
      <c r="O1264" s="3" t="str">
        <f>IF(VLOOKUP(Table1[[#This Row],[Intake Batch Combo]],Sheet2!A:B,2,FALSE)="","",VLOOKUP(Table1[[#This Row],[Intake Batch Combo]],Sheet2!A:B,2,FALSE))</f>
        <v>One Source Diagnostics Buy 118</v>
      </c>
      <c r="P1264" s="115" t="s">
        <v>2383</v>
      </c>
      <c r="Q1264" s="115" t="e">
        <v>#N/A</v>
      </c>
    </row>
    <row r="1265" spans="1:17">
      <c r="A1265" s="4" t="s">
        <v>1316</v>
      </c>
      <c r="B1265" s="15">
        <v>118</v>
      </c>
      <c r="C1265" s="64">
        <v>71195</v>
      </c>
      <c r="D1265" s="30">
        <v>44897</v>
      </c>
      <c r="E1265" s="60" t="s">
        <v>1</v>
      </c>
      <c r="F1265" s="109">
        <v>1695</v>
      </c>
      <c r="G1265" s="14">
        <v>404.96364199804663</v>
      </c>
      <c r="H1265" s="30">
        <v>45597</v>
      </c>
      <c r="I1265" s="118">
        <v>309.99689999999998</v>
      </c>
      <c r="J1265" s="15">
        <f>IF(M1265="",IF(AND(H1265&lt;&gt; "",D1265&lt;&gt;""),IF(H1265&gt;=D1265,H1265-D1265,0),""),"")</f>
        <v>700</v>
      </c>
      <c r="K1265" s="20">
        <f>IF(M1265="",IF(I1265&lt;&gt;"",I1265-G1265,""),"")</f>
        <v>-94.966741998046643</v>
      </c>
      <c r="L1265" s="25">
        <f>IF(M1265="",IF(K1265&lt;&gt;"",IF(G1265=0,IF(I1265=0,0,9.99),K1265/G1265),""),"")</f>
        <v>-0.23450683505682399</v>
      </c>
      <c r="N1265" s="58" t="str">
        <f>TRIM(CONCATENATE(Table1[[#This Row],[Intake]]," ",Table1[[#This Row],[Batch Number]]))</f>
        <v>S-1/OS 118</v>
      </c>
      <c r="O1265" s="3" t="str">
        <f>IF(VLOOKUP(Table1[[#This Row],[Intake Batch Combo]],Sheet2!A:B,2,FALSE)="","",VLOOKUP(Table1[[#This Row],[Intake Batch Combo]],Sheet2!A:B,2,FALSE))</f>
        <v>One Source Diagnostics Buy 118</v>
      </c>
      <c r="P1265" s="115" t="s">
        <v>2383</v>
      </c>
      <c r="Q1265" s="115" t="e">
        <v>#N/A</v>
      </c>
    </row>
    <row r="1266" spans="1:17">
      <c r="A1266" s="4" t="s">
        <v>1316</v>
      </c>
      <c r="B1266" s="15">
        <v>118</v>
      </c>
      <c r="C1266" s="64" t="s">
        <v>1732</v>
      </c>
      <c r="D1266" s="30">
        <v>44897</v>
      </c>
      <c r="E1266" s="60" t="s">
        <v>1</v>
      </c>
      <c r="F1266" s="109">
        <v>1695</v>
      </c>
      <c r="G1266" s="14">
        <v>404.96364199804663</v>
      </c>
      <c r="H1266" s="30">
        <v>45597</v>
      </c>
      <c r="I1266" s="118">
        <v>279</v>
      </c>
      <c r="J1266" s="15">
        <f>IF(M1266="",IF(AND(H1266&lt;&gt; "",D1266&lt;&gt;""),IF(H1266&gt;=D1266,H1266-D1266,0),""),"")</f>
        <v>700</v>
      </c>
      <c r="K1266" s="20">
        <f>IF(M1266="",IF(I1266&lt;&gt;"",I1266-G1266,""),"")</f>
        <v>-125.96364199804663</v>
      </c>
      <c r="L1266" s="25">
        <f>IF(M1266="",IF(K1266&lt;&gt;"",IF(G1266=0,IF(I1266=0,0,9.99),K1266/G1266),""),"")</f>
        <v>-0.31104926204376199</v>
      </c>
      <c r="N1266" s="58" t="str">
        <f>TRIM(CONCATENATE(Table1[[#This Row],[Intake]]," ",Table1[[#This Row],[Batch Number]]))</f>
        <v>S-1/OS 118</v>
      </c>
      <c r="O1266" s="3" t="str">
        <f>IF(VLOOKUP(Table1[[#This Row],[Intake Batch Combo]],Sheet2!A:B,2,FALSE)="","",VLOOKUP(Table1[[#This Row],[Intake Batch Combo]],Sheet2!A:B,2,FALSE))</f>
        <v>One Source Diagnostics Buy 118</v>
      </c>
      <c r="P1266" s="115" t="s">
        <v>2383</v>
      </c>
      <c r="Q1266" s="115" t="e">
        <v>#N/A</v>
      </c>
    </row>
    <row r="1267" spans="1:17">
      <c r="A1267" s="4" t="s">
        <v>1316</v>
      </c>
      <c r="B1267" s="15">
        <v>118</v>
      </c>
      <c r="C1267" s="64" t="s">
        <v>1732</v>
      </c>
      <c r="D1267" s="30">
        <v>44897</v>
      </c>
      <c r="E1267" s="60" t="s">
        <v>1</v>
      </c>
      <c r="F1267" s="109">
        <v>1695</v>
      </c>
      <c r="G1267" s="14">
        <v>404.96364199804663</v>
      </c>
      <c r="H1267" s="30">
        <v>45597</v>
      </c>
      <c r="I1267" s="118">
        <v>279</v>
      </c>
      <c r="J1267" s="15">
        <f>IF(M1267="",IF(AND(H1267&lt;&gt; "",D1267&lt;&gt;""),IF(H1267&gt;=D1267,H1267-D1267,0),""),"")</f>
        <v>700</v>
      </c>
      <c r="K1267" s="20">
        <f>IF(M1267="",IF(I1267&lt;&gt;"",I1267-G1267,""),"")</f>
        <v>-125.96364199804663</v>
      </c>
      <c r="L1267" s="25">
        <f>IF(M1267="",IF(K1267&lt;&gt;"",IF(G1267=0,IF(I1267=0,0,9.99),K1267/G1267),""),"")</f>
        <v>-0.31104926204376199</v>
      </c>
      <c r="N1267" s="58" t="str">
        <f>TRIM(CONCATENATE(Table1[[#This Row],[Intake]]," ",Table1[[#This Row],[Batch Number]]))</f>
        <v>S-1/OS 118</v>
      </c>
      <c r="O1267" s="3" t="str">
        <f>IF(VLOOKUP(Table1[[#This Row],[Intake Batch Combo]],Sheet2!A:B,2,FALSE)="","",VLOOKUP(Table1[[#This Row],[Intake Batch Combo]],Sheet2!A:B,2,FALSE))</f>
        <v>One Source Diagnostics Buy 118</v>
      </c>
      <c r="P1267" s="115" t="s">
        <v>2383</v>
      </c>
      <c r="Q1267" s="115" t="e">
        <v>#N/A</v>
      </c>
    </row>
    <row r="1268" spans="1:17">
      <c r="A1268" s="4" t="s">
        <v>1312</v>
      </c>
      <c r="B1268" s="15">
        <v>3</v>
      </c>
      <c r="C1268" s="15"/>
      <c r="D1268" s="30">
        <v>44971</v>
      </c>
      <c r="E1268" s="10" t="s">
        <v>0</v>
      </c>
      <c r="F1268" s="109">
        <v>0</v>
      </c>
      <c r="G1268" s="14">
        <v>0</v>
      </c>
      <c r="H1268" s="30">
        <v>45596</v>
      </c>
      <c r="I1268" s="118">
        <v>25000</v>
      </c>
      <c r="J1268" s="15">
        <f>IF(M1268="",IF(AND(H1268&lt;&gt; "",D1268&lt;&gt;""),IF(H1268&gt;=D1268,H1268-D1268,0),""),"")</f>
        <v>625</v>
      </c>
      <c r="K1268" s="20">
        <f>IF(M1268="",IF(I1268&lt;&gt;"",I1268-G1268,""),"")</f>
        <v>25000</v>
      </c>
      <c r="L1268" s="25">
        <f>IF(M1268="",IF(K1268&lt;&gt;"",IF(G1268=0,IF(I1268=0,0,9.99),K1268/G1268),""),"")</f>
        <v>9.99</v>
      </c>
      <c r="N1268" s="58" t="str">
        <f>TRIM(CONCATENATE(Table1[[#This Row],[Intake]]," ",Table1[[#This Row],[Batch Number]]))</f>
        <v>S-1/MF 3</v>
      </c>
      <c r="O1268" s="3" t="str">
        <f>IF(VLOOKUP(Table1[[#This Row],[Intake Batch Combo]],Sheet2!A:B,2,FALSE)="","",VLOOKUP(Table1[[#This Row],[Intake Batch Combo]],Sheet2!A:B,2,FALSE))</f>
        <v>Michigan First Rehab Batch 03</v>
      </c>
      <c r="P1268" s="115" t="e">
        <v>#N/A</v>
      </c>
      <c r="Q1268" s="115" t="e">
        <v>#N/A</v>
      </c>
    </row>
    <row r="1269" spans="1:17">
      <c r="A1269" s="48" t="s">
        <v>1050</v>
      </c>
      <c r="B1269" s="55">
        <v>1</v>
      </c>
      <c r="C1269" s="15"/>
      <c r="D1269" s="56">
        <v>44790</v>
      </c>
      <c r="E1269" s="10" t="s">
        <v>0</v>
      </c>
      <c r="F1269" s="114">
        <v>28694</v>
      </c>
      <c r="G1269" s="49">
        <v>6477.6705000000002</v>
      </c>
      <c r="H1269" s="56">
        <v>45596</v>
      </c>
      <c r="I1269" s="118">
        <v>9500</v>
      </c>
      <c r="J1269" s="51">
        <f>IF(M1269="",IF(AND(H1269&lt;&gt; "",D1269&lt;&gt;""),IF(H1269&gt;=D1269,H1269-D1269,0),""),"")</f>
        <v>806</v>
      </c>
      <c r="K1269" s="50">
        <f>IF(M1269="",IF(I1269&lt;&gt;"",I1269-G1269,""),"")</f>
        <v>3022.3294999999998</v>
      </c>
      <c r="L1269" s="52">
        <f>IF(M1269="",IF(K1269&lt;&gt;"",IF(G1269=0,IF(I1269=0,0,9.99),K1269/G1269),""),"")</f>
        <v>0.46657660342556784</v>
      </c>
      <c r="M1269" s="53"/>
      <c r="N1269" s="54" t="str">
        <f>TRIM(CONCATENATE(Table1[[#This Row],[Intake]]," ",Table1[[#This Row],[Batch Number]]))</f>
        <v>S-1/SIM 1</v>
      </c>
      <c r="O1269" s="53" t="str">
        <f>IF(VLOOKUP(Table1[[#This Row],[Intake Batch Combo]],Sheet2!A:B,2,FALSE)="","",VLOOKUP(Table1[[#This Row],[Intake Batch Combo]],Sheet2!A:B,2,FALSE))</f>
        <v>Surgical Institute of Michigan Batch 01</v>
      </c>
      <c r="P1269" s="116" t="e">
        <v>#N/A</v>
      </c>
      <c r="Q1269" s="116" t="e">
        <v>#N/A</v>
      </c>
    </row>
    <row r="1270" spans="1:17">
      <c r="A1270" s="4" t="s">
        <v>1316</v>
      </c>
      <c r="B1270" s="15">
        <v>116</v>
      </c>
      <c r="C1270" s="64" t="s">
        <v>1164</v>
      </c>
      <c r="D1270" s="30">
        <v>44879</v>
      </c>
      <c r="E1270" s="59" t="s">
        <v>1</v>
      </c>
      <c r="F1270" s="109">
        <v>300</v>
      </c>
      <c r="G1270" s="14">
        <v>71.609120816278562</v>
      </c>
      <c r="H1270" s="30">
        <v>45588</v>
      </c>
      <c r="I1270" s="118">
        <v>0</v>
      </c>
      <c r="J1270" s="15">
        <f>IF(M1270="",IF(AND(H1270&lt;&gt; "",D1270&lt;&gt;""),IF(H1270&gt;=D1270,H1270-D1270,0),""),"")</f>
        <v>709</v>
      </c>
      <c r="K1270" s="20">
        <f>IF(M1270="",IF(I1270&lt;&gt;"",I1270-G1270,""),"")</f>
        <v>-71.609120816278562</v>
      </c>
      <c r="L1270" s="25">
        <f>IF(M1270="",IF(K1270&lt;&gt;"",IF(G1270=0,IF(I1270=0,0,9.99),K1270/G1270),""),"")</f>
        <v>-1</v>
      </c>
      <c r="N1270" s="58" t="str">
        <f>TRIM(CONCATENATE(Table1[[#This Row],[Intake]]," ",Table1[[#This Row],[Batch Number]]))</f>
        <v>S-1/OS 116</v>
      </c>
      <c r="O1270" s="3" t="str">
        <f>IF(VLOOKUP(Table1[[#This Row],[Intake Batch Combo]],Sheet2!A:B,2,FALSE)="","",VLOOKUP(Table1[[#This Row],[Intake Batch Combo]],Sheet2!A:B,2,FALSE))</f>
        <v>One Source Diagnostics Buy 116</v>
      </c>
      <c r="P1270" s="115" t="e">
        <v>#N/A</v>
      </c>
      <c r="Q1270" s="115" t="e">
        <v>#N/A</v>
      </c>
    </row>
    <row r="1271" spans="1:17">
      <c r="A1271" s="4" t="s">
        <v>1316</v>
      </c>
      <c r="B1271" s="15">
        <v>116</v>
      </c>
      <c r="C1271" s="64" t="s">
        <v>1164</v>
      </c>
      <c r="D1271" s="30">
        <v>44879</v>
      </c>
      <c r="E1271" s="59" t="s">
        <v>1</v>
      </c>
      <c r="F1271" s="109">
        <v>300</v>
      </c>
      <c r="G1271" s="14">
        <v>71.609120816278562</v>
      </c>
      <c r="H1271" s="30">
        <v>45588</v>
      </c>
      <c r="I1271" s="118">
        <v>0</v>
      </c>
      <c r="J1271" s="15">
        <f>IF(M1271="",IF(AND(H1271&lt;&gt; "",D1271&lt;&gt;""),IF(H1271&gt;=D1271,H1271-D1271,0),""),"")</f>
        <v>709</v>
      </c>
      <c r="K1271" s="20">
        <f>IF(M1271="",IF(I1271&lt;&gt;"",I1271-G1271,""),"")</f>
        <v>-71.609120816278562</v>
      </c>
      <c r="L1271" s="25">
        <f>IF(M1271="",IF(K1271&lt;&gt;"",IF(G1271=0,IF(I1271=0,0,9.99),K1271/G1271),""),"")</f>
        <v>-1</v>
      </c>
      <c r="N1271" s="58" t="str">
        <f>TRIM(CONCATENATE(Table1[[#This Row],[Intake]]," ",Table1[[#This Row],[Batch Number]]))</f>
        <v>S-1/OS 116</v>
      </c>
      <c r="O1271" s="3" t="str">
        <f>IF(VLOOKUP(Table1[[#This Row],[Intake Batch Combo]],Sheet2!A:B,2,FALSE)="","",VLOOKUP(Table1[[#This Row],[Intake Batch Combo]],Sheet2!A:B,2,FALSE))</f>
        <v>One Source Diagnostics Buy 116</v>
      </c>
      <c r="P1271" s="115" t="e">
        <v>#N/A</v>
      </c>
      <c r="Q1271" s="115" t="e">
        <v>#N/A</v>
      </c>
    </row>
    <row r="1272" spans="1:17">
      <c r="A1272" s="4" t="s">
        <v>1316</v>
      </c>
      <c r="B1272" s="15">
        <v>116</v>
      </c>
      <c r="C1272" s="64" t="s">
        <v>1164</v>
      </c>
      <c r="D1272" s="30">
        <v>44879</v>
      </c>
      <c r="E1272" s="59" t="s">
        <v>1</v>
      </c>
      <c r="F1272" s="109">
        <v>300</v>
      </c>
      <c r="G1272" s="14">
        <v>71.609120816278562</v>
      </c>
      <c r="H1272" s="30">
        <v>45588</v>
      </c>
      <c r="I1272" s="118">
        <v>0</v>
      </c>
      <c r="J1272" s="15">
        <f>IF(M1272="",IF(AND(H1272&lt;&gt; "",D1272&lt;&gt;""),IF(H1272&gt;=D1272,H1272-D1272,0),""),"")</f>
        <v>709</v>
      </c>
      <c r="K1272" s="20">
        <f>IF(M1272="",IF(I1272&lt;&gt;"",I1272-G1272,""),"")</f>
        <v>-71.609120816278562</v>
      </c>
      <c r="L1272" s="25">
        <f>IF(M1272="",IF(K1272&lt;&gt;"",IF(G1272=0,IF(I1272=0,0,9.99),K1272/G1272),""),"")</f>
        <v>-1</v>
      </c>
      <c r="N1272" s="58" t="str">
        <f>TRIM(CONCATENATE(Table1[[#This Row],[Intake]]," ",Table1[[#This Row],[Batch Number]]))</f>
        <v>S-1/OS 116</v>
      </c>
      <c r="O1272" s="3" t="str">
        <f>IF(VLOOKUP(Table1[[#This Row],[Intake Batch Combo]],Sheet2!A:B,2,FALSE)="","",VLOOKUP(Table1[[#This Row],[Intake Batch Combo]],Sheet2!A:B,2,FALSE))</f>
        <v>One Source Diagnostics Buy 116</v>
      </c>
      <c r="P1272" s="115" t="e">
        <v>#N/A</v>
      </c>
      <c r="Q1272" s="115" t="e">
        <v>#N/A</v>
      </c>
    </row>
    <row r="1273" spans="1:17">
      <c r="A1273" s="4" t="s">
        <v>1316</v>
      </c>
      <c r="B1273" s="15">
        <v>116</v>
      </c>
      <c r="C1273" s="64" t="s">
        <v>1164</v>
      </c>
      <c r="D1273" s="30">
        <v>44879</v>
      </c>
      <c r="E1273" s="59" t="s">
        <v>1</v>
      </c>
      <c r="F1273" s="109">
        <v>300</v>
      </c>
      <c r="G1273" s="14">
        <v>71.609120816278562</v>
      </c>
      <c r="H1273" s="30">
        <v>45588</v>
      </c>
      <c r="I1273" s="118">
        <v>1708.41</v>
      </c>
      <c r="J1273" s="15">
        <f>IF(M1273="",IF(AND(H1273&lt;&gt; "",D1273&lt;&gt;""),IF(H1273&gt;=D1273,H1273-D1273,0),""),"")</f>
        <v>709</v>
      </c>
      <c r="K1273" s="20">
        <f>IF(M1273="",IF(I1273&lt;&gt;"",I1273-G1273,""),"")</f>
        <v>1636.8008791837215</v>
      </c>
      <c r="L1273" s="25">
        <f>IF(M1273="",IF(K1273&lt;&gt;"",IF(G1273=0,IF(I1273=0,0,9.99),K1273/G1273),""),"")</f>
        <v>22.857435764127345</v>
      </c>
      <c r="N1273" s="58" t="str">
        <f>TRIM(CONCATENATE(Table1[[#This Row],[Intake]]," ",Table1[[#This Row],[Batch Number]]))</f>
        <v>S-1/OS 116</v>
      </c>
      <c r="O1273" s="3" t="str">
        <f>IF(VLOOKUP(Table1[[#This Row],[Intake Batch Combo]],Sheet2!A:B,2,FALSE)="","",VLOOKUP(Table1[[#This Row],[Intake Batch Combo]],Sheet2!A:B,2,FALSE))</f>
        <v>One Source Diagnostics Buy 116</v>
      </c>
      <c r="P1273" s="115" t="e">
        <v>#N/A</v>
      </c>
      <c r="Q1273" s="115" t="e">
        <v>#N/A</v>
      </c>
    </row>
    <row r="1274" spans="1:17">
      <c r="A1274" s="4" t="s">
        <v>1316</v>
      </c>
      <c r="B1274" s="15">
        <v>154</v>
      </c>
      <c r="C1274" s="15" t="s">
        <v>2223</v>
      </c>
      <c r="D1274" s="30">
        <v>45359</v>
      </c>
      <c r="E1274" s="10" t="s">
        <v>1</v>
      </c>
      <c r="F1274" s="109">
        <v>1695</v>
      </c>
      <c r="G1274" s="14">
        <v>375.57</v>
      </c>
      <c r="H1274" s="30">
        <v>45588</v>
      </c>
      <c r="I1274" s="118">
        <v>558</v>
      </c>
      <c r="J1274" s="15">
        <f>IF(M1274="",IF(AND(H1274&lt;&gt; "",D1274&lt;&gt;""),IF(H1274&gt;=D1274,H1274-D1274,0),""),"")</f>
        <v>229</v>
      </c>
      <c r="K1274" s="20">
        <f>IF(M1274="",IF(I1274&lt;&gt;"",I1274-G1274,""),"")</f>
        <v>182.43</v>
      </c>
      <c r="L1274" s="25">
        <f>IF(M1274="",IF(K1274&lt;&gt;"",IF(G1274=0,IF(I1274=0,0,9.99),K1274/G1274),""),"")</f>
        <v>0.48574167265756052</v>
      </c>
      <c r="N1274" s="58" t="str">
        <f>TRIM(CONCATENATE(Table1[[#This Row],[Intake]]," ",Table1[[#This Row],[Batch Number]]))</f>
        <v>S-1/OS 154</v>
      </c>
      <c r="O1274" s="3" t="str">
        <f>IF(VLOOKUP(Table1[[#This Row],[Intake Batch Combo]],Sheet2!A:B,2,FALSE)="","",VLOOKUP(Table1[[#This Row],[Intake Batch Combo]],Sheet2!A:B,2,FALSE))</f>
        <v>One Source Diagnostics Batch 154</v>
      </c>
      <c r="P1274" s="115" t="s">
        <v>2379</v>
      </c>
      <c r="Q1274" s="115" t="e">
        <v>#N/A</v>
      </c>
    </row>
    <row r="1275" spans="1:17">
      <c r="A1275" s="4" t="s">
        <v>1316</v>
      </c>
      <c r="B1275" s="15">
        <v>154</v>
      </c>
      <c r="C1275" s="15" t="s">
        <v>2273</v>
      </c>
      <c r="D1275" s="30">
        <v>45359</v>
      </c>
      <c r="E1275" s="10" t="s">
        <v>1</v>
      </c>
      <c r="F1275" s="109">
        <v>1695</v>
      </c>
      <c r="G1275" s="14">
        <v>375.57</v>
      </c>
      <c r="H1275" s="30">
        <v>45588</v>
      </c>
      <c r="I1275" s="118">
        <v>0</v>
      </c>
      <c r="J1275" s="15">
        <f>IF(M1275="",IF(AND(H1275&lt;&gt; "",D1275&lt;&gt;""),IF(H1275&gt;=D1275,H1275-D1275,0),""),"")</f>
        <v>229</v>
      </c>
      <c r="K1275" s="20">
        <f>IF(M1275="",IF(I1275&lt;&gt;"",I1275-G1275,""),"")</f>
        <v>-375.57</v>
      </c>
      <c r="L1275" s="25">
        <f>IF(M1275="",IF(K1275&lt;&gt;"",IF(G1275=0,IF(I1275=0,0,9.99),K1275/G1275),""),"")</f>
        <v>-1</v>
      </c>
      <c r="N1275" s="58" t="str">
        <f>TRIM(CONCATENATE(Table1[[#This Row],[Intake]]," ",Table1[[#This Row],[Batch Number]]))</f>
        <v>S-1/OS 154</v>
      </c>
      <c r="O1275" s="3" t="str">
        <f>IF(VLOOKUP(Table1[[#This Row],[Intake Batch Combo]],Sheet2!A:B,2,FALSE)="","",VLOOKUP(Table1[[#This Row],[Intake Batch Combo]],Sheet2!A:B,2,FALSE))</f>
        <v>One Source Diagnostics Batch 154</v>
      </c>
      <c r="P1275" s="115" t="s">
        <v>2379</v>
      </c>
      <c r="Q1275" s="115" t="e">
        <v>#N/A</v>
      </c>
    </row>
    <row r="1276" spans="1:17">
      <c r="A1276" s="4" t="s">
        <v>1316</v>
      </c>
      <c r="B1276" s="15">
        <v>154</v>
      </c>
      <c r="C1276" s="15" t="s">
        <v>2273</v>
      </c>
      <c r="D1276" s="30">
        <v>45359</v>
      </c>
      <c r="E1276" s="10" t="s">
        <v>1</v>
      </c>
      <c r="F1276" s="109">
        <v>1695</v>
      </c>
      <c r="G1276" s="14">
        <v>375.57</v>
      </c>
      <c r="H1276" s="30">
        <v>45588</v>
      </c>
      <c r="I1276" s="118">
        <v>930</v>
      </c>
      <c r="J1276" s="15">
        <f>IF(M1276="",IF(AND(H1276&lt;&gt; "",D1276&lt;&gt;""),IF(H1276&gt;=D1276,H1276-D1276,0),""),"")</f>
        <v>229</v>
      </c>
      <c r="K1276" s="20">
        <f>IF(M1276="",IF(I1276&lt;&gt;"",I1276-G1276,""),"")</f>
        <v>554.43000000000006</v>
      </c>
      <c r="L1276" s="25">
        <f>IF(M1276="",IF(K1276&lt;&gt;"",IF(G1276=0,IF(I1276=0,0,9.99),K1276/G1276),""),"")</f>
        <v>1.4762361210959343</v>
      </c>
      <c r="N1276" s="58" t="str">
        <f>TRIM(CONCATENATE(Table1[[#This Row],[Intake]]," ",Table1[[#This Row],[Batch Number]]))</f>
        <v>S-1/OS 154</v>
      </c>
      <c r="O1276" s="3" t="str">
        <f>IF(VLOOKUP(Table1[[#This Row],[Intake Batch Combo]],Sheet2!A:B,2,FALSE)="","",VLOOKUP(Table1[[#This Row],[Intake Batch Combo]],Sheet2!A:B,2,FALSE))</f>
        <v>One Source Diagnostics Batch 154</v>
      </c>
      <c r="P1276" s="115" t="s">
        <v>2379</v>
      </c>
      <c r="Q1276" s="115" t="e">
        <v>#N/A</v>
      </c>
    </row>
    <row r="1277" spans="1:17">
      <c r="A1277" s="4" t="s">
        <v>1316</v>
      </c>
      <c r="B1277" s="15">
        <v>154</v>
      </c>
      <c r="C1277" s="15" t="s">
        <v>2299</v>
      </c>
      <c r="D1277" s="30">
        <v>45359</v>
      </c>
      <c r="E1277" s="10" t="s">
        <v>1</v>
      </c>
      <c r="F1277" s="109">
        <v>1695</v>
      </c>
      <c r="G1277" s="14">
        <v>375.57</v>
      </c>
      <c r="H1277" s="30">
        <v>45588</v>
      </c>
      <c r="I1277" s="118">
        <v>0</v>
      </c>
      <c r="J1277" s="15">
        <f>IF(M1277="",IF(AND(H1277&lt;&gt; "",D1277&lt;&gt;""),IF(H1277&gt;=D1277,H1277-D1277,0),""),"")</f>
        <v>229</v>
      </c>
      <c r="K1277" s="20">
        <f>IF(M1277="",IF(I1277&lt;&gt;"",I1277-G1277,""),"")</f>
        <v>-375.57</v>
      </c>
      <c r="L1277" s="25">
        <f>IF(M1277="",IF(K1277&lt;&gt;"",IF(G1277=0,IF(I1277=0,0,9.99),K1277/G1277),""),"")</f>
        <v>-1</v>
      </c>
      <c r="N1277" s="58" t="str">
        <f>TRIM(CONCATENATE(Table1[[#This Row],[Intake]]," ",Table1[[#This Row],[Batch Number]]))</f>
        <v>S-1/OS 154</v>
      </c>
      <c r="O1277" s="3" t="str">
        <f>IF(VLOOKUP(Table1[[#This Row],[Intake Batch Combo]],Sheet2!A:B,2,FALSE)="","",VLOOKUP(Table1[[#This Row],[Intake Batch Combo]],Sheet2!A:B,2,FALSE))</f>
        <v>One Source Diagnostics Batch 154</v>
      </c>
      <c r="P1277" s="115" t="s">
        <v>2379</v>
      </c>
      <c r="Q1277" s="115" t="e">
        <v>#N/A</v>
      </c>
    </row>
    <row r="1278" spans="1:17">
      <c r="A1278" s="4" t="s">
        <v>1316</v>
      </c>
      <c r="B1278" s="15">
        <v>154</v>
      </c>
      <c r="C1278" s="15" t="s">
        <v>2299</v>
      </c>
      <c r="D1278" s="30">
        <v>45359</v>
      </c>
      <c r="E1278" s="10" t="s">
        <v>1</v>
      </c>
      <c r="F1278" s="109">
        <v>1695</v>
      </c>
      <c r="G1278" s="14">
        <v>375.57</v>
      </c>
      <c r="H1278" s="30">
        <v>45588</v>
      </c>
      <c r="I1278" s="118">
        <v>930</v>
      </c>
      <c r="J1278" s="15">
        <f>IF(M1278="",IF(AND(H1278&lt;&gt; "",D1278&lt;&gt;""),IF(H1278&gt;=D1278,H1278-D1278,0),""),"")</f>
        <v>229</v>
      </c>
      <c r="K1278" s="20">
        <f>IF(M1278="",IF(I1278&lt;&gt;"",I1278-G1278,""),"")</f>
        <v>554.43000000000006</v>
      </c>
      <c r="L1278" s="25">
        <f>IF(M1278="",IF(K1278&lt;&gt;"",IF(G1278=0,IF(I1278=0,0,9.99),K1278/G1278),""),"")</f>
        <v>1.4762361210959343</v>
      </c>
      <c r="N1278" s="58" t="str">
        <f>TRIM(CONCATENATE(Table1[[#This Row],[Intake]]," ",Table1[[#This Row],[Batch Number]]))</f>
        <v>S-1/OS 154</v>
      </c>
      <c r="O1278" s="3" t="str">
        <f>IF(VLOOKUP(Table1[[#This Row],[Intake Batch Combo]],Sheet2!A:B,2,FALSE)="","",VLOOKUP(Table1[[#This Row],[Intake Batch Combo]],Sheet2!A:B,2,FALSE))</f>
        <v>One Source Diagnostics Batch 154</v>
      </c>
      <c r="P1278" s="115" t="s">
        <v>2379</v>
      </c>
      <c r="Q1278" s="115" t="e">
        <v>#N/A</v>
      </c>
    </row>
    <row r="1279" spans="1:17">
      <c r="A1279" s="4" t="s">
        <v>1316</v>
      </c>
      <c r="B1279" s="15">
        <v>116</v>
      </c>
      <c r="C1279" s="64" t="s">
        <v>1164</v>
      </c>
      <c r="D1279" s="30">
        <v>44879</v>
      </c>
      <c r="E1279" s="59" t="s">
        <v>1</v>
      </c>
      <c r="F1279" s="109">
        <v>1695</v>
      </c>
      <c r="G1279" s="14">
        <v>404.59153261197389</v>
      </c>
      <c r="H1279" s="30">
        <v>45588</v>
      </c>
      <c r="I1279" s="118">
        <v>0</v>
      </c>
      <c r="J1279" s="15">
        <f>IF(M1279="",IF(AND(H1279&lt;&gt; "",D1279&lt;&gt;""),IF(H1279&gt;=D1279,H1279-D1279,0),""),"")</f>
        <v>709</v>
      </c>
      <c r="K1279" s="20">
        <f>IF(M1279="",IF(I1279&lt;&gt;"",I1279-G1279,""),"")</f>
        <v>-404.59153261197389</v>
      </c>
      <c r="L1279" s="25">
        <f>IF(M1279="",IF(K1279&lt;&gt;"",IF(G1279=0,IF(I1279=0,0,9.99),K1279/G1279),""),"")</f>
        <v>-1</v>
      </c>
      <c r="N1279" s="58" t="str">
        <f>TRIM(CONCATENATE(Table1[[#This Row],[Intake]]," ",Table1[[#This Row],[Batch Number]]))</f>
        <v>S-1/OS 116</v>
      </c>
      <c r="O1279" s="3" t="str">
        <f>IF(VLOOKUP(Table1[[#This Row],[Intake Batch Combo]],Sheet2!A:B,2,FALSE)="","",VLOOKUP(Table1[[#This Row],[Intake Batch Combo]],Sheet2!A:B,2,FALSE))</f>
        <v>One Source Diagnostics Buy 116</v>
      </c>
      <c r="P1279" s="115" t="e">
        <v>#N/A</v>
      </c>
      <c r="Q1279" s="115" t="e">
        <v>#N/A</v>
      </c>
    </row>
    <row r="1280" spans="1:17">
      <c r="A1280" s="4" t="s">
        <v>1316</v>
      </c>
      <c r="B1280" s="15">
        <v>116</v>
      </c>
      <c r="C1280" s="64" t="s">
        <v>1164</v>
      </c>
      <c r="D1280" s="30">
        <v>44879</v>
      </c>
      <c r="E1280" s="59" t="s">
        <v>1</v>
      </c>
      <c r="F1280" s="109">
        <v>1695</v>
      </c>
      <c r="G1280" s="14">
        <v>404.59153261197389</v>
      </c>
      <c r="H1280" s="30">
        <v>45588</v>
      </c>
      <c r="I1280" s="118">
        <v>0</v>
      </c>
      <c r="J1280" s="15">
        <f>IF(M1280="",IF(AND(H1280&lt;&gt; "",D1280&lt;&gt;""),IF(H1280&gt;=D1280,H1280-D1280,0),""),"")</f>
        <v>709</v>
      </c>
      <c r="K1280" s="20">
        <f>IF(M1280="",IF(I1280&lt;&gt;"",I1280-G1280,""),"")</f>
        <v>-404.59153261197389</v>
      </c>
      <c r="L1280" s="25">
        <f>IF(M1280="",IF(K1280&lt;&gt;"",IF(G1280=0,IF(I1280=0,0,9.99),K1280/G1280),""),"")</f>
        <v>-1</v>
      </c>
      <c r="N1280" s="58" t="str">
        <f>TRIM(CONCATENATE(Table1[[#This Row],[Intake]]," ",Table1[[#This Row],[Batch Number]]))</f>
        <v>S-1/OS 116</v>
      </c>
      <c r="O1280" s="3" t="str">
        <f>IF(VLOOKUP(Table1[[#This Row],[Intake Batch Combo]],Sheet2!A:B,2,FALSE)="","",VLOOKUP(Table1[[#This Row],[Intake Batch Combo]],Sheet2!A:B,2,FALSE))</f>
        <v>One Source Diagnostics Buy 116</v>
      </c>
      <c r="P1280" s="115" t="e">
        <v>#N/A</v>
      </c>
      <c r="Q1280" s="115" t="e">
        <v>#N/A</v>
      </c>
    </row>
    <row r="1281" spans="1:17">
      <c r="A1281" s="4" t="s">
        <v>1316</v>
      </c>
      <c r="B1281" s="15">
        <v>116</v>
      </c>
      <c r="C1281" s="64" t="s">
        <v>1290</v>
      </c>
      <c r="D1281" s="30">
        <v>44879</v>
      </c>
      <c r="E1281" s="59" t="s">
        <v>1</v>
      </c>
      <c r="F1281" s="109">
        <v>1695</v>
      </c>
      <c r="G1281" s="14">
        <v>404.59153261197389</v>
      </c>
      <c r="H1281" s="30">
        <v>45588</v>
      </c>
      <c r="I1281" s="118">
        <v>465</v>
      </c>
      <c r="J1281" s="15">
        <f>IF(M1281="",IF(AND(H1281&lt;&gt; "",D1281&lt;&gt;""),IF(H1281&gt;=D1281,H1281-D1281,0),""),"")</f>
        <v>709</v>
      </c>
      <c r="K1281" s="20">
        <f>IF(M1281="",IF(I1281&lt;&gt;"",I1281-G1281,""),"")</f>
        <v>60.408467388026111</v>
      </c>
      <c r="L1281" s="25">
        <f>IF(M1281="",IF(K1281&lt;&gt;"",IF(G1281=0,IF(I1281=0,0,9.99),K1281/G1281),""),"")</f>
        <v>0.1493072951824754</v>
      </c>
      <c r="N1281" s="58" t="str">
        <f>TRIM(CONCATENATE(Table1[[#This Row],[Intake]]," ",Table1[[#This Row],[Batch Number]]))</f>
        <v>S-1/OS 116</v>
      </c>
      <c r="O1281" s="3" t="str">
        <f>IF(VLOOKUP(Table1[[#This Row],[Intake Batch Combo]],Sheet2!A:B,2,FALSE)="","",VLOOKUP(Table1[[#This Row],[Intake Batch Combo]],Sheet2!A:B,2,FALSE))</f>
        <v>One Source Diagnostics Buy 116</v>
      </c>
      <c r="P1281" s="115" t="e">
        <v>#N/A</v>
      </c>
      <c r="Q1281" s="115" t="e">
        <v>#N/A</v>
      </c>
    </row>
    <row r="1282" spans="1:17">
      <c r="A1282" s="4" t="s">
        <v>1316</v>
      </c>
      <c r="B1282" s="15">
        <v>118</v>
      </c>
      <c r="C1282" s="64" t="s">
        <v>1580</v>
      </c>
      <c r="D1282" s="30">
        <v>44897</v>
      </c>
      <c r="E1282" s="60" t="s">
        <v>1</v>
      </c>
      <c r="F1282" s="109">
        <v>1695</v>
      </c>
      <c r="G1282" s="14">
        <v>404.96364199804663</v>
      </c>
      <c r="H1282" s="30">
        <v>45588</v>
      </c>
      <c r="I1282" s="118">
        <v>651</v>
      </c>
      <c r="J1282" s="15">
        <f>IF(M1282="",IF(AND(H1282&lt;&gt; "",D1282&lt;&gt;""),IF(H1282&gt;=D1282,H1282-D1282,0),""),"")</f>
        <v>691</v>
      </c>
      <c r="K1282" s="20">
        <f>IF(M1282="",IF(I1282&lt;&gt;"",I1282-G1282,""),"")</f>
        <v>246.03635800195337</v>
      </c>
      <c r="L1282" s="25">
        <f>IF(M1282="",IF(K1282&lt;&gt;"",IF(G1282=0,IF(I1282=0,0,9.99),K1282/G1282),""),"")</f>
        <v>0.60755172189788864</v>
      </c>
      <c r="N1282" s="58" t="str">
        <f>TRIM(CONCATENATE(Table1[[#This Row],[Intake]]," ",Table1[[#This Row],[Batch Number]]))</f>
        <v>S-1/OS 118</v>
      </c>
      <c r="O1282" s="3" t="str">
        <f>IF(VLOOKUP(Table1[[#This Row],[Intake Batch Combo]],Sheet2!A:B,2,FALSE)="","",VLOOKUP(Table1[[#This Row],[Intake Batch Combo]],Sheet2!A:B,2,FALSE))</f>
        <v>One Source Diagnostics Buy 118</v>
      </c>
      <c r="P1282" s="115" t="s">
        <v>2383</v>
      </c>
      <c r="Q1282" s="115" t="e">
        <v>#N/A</v>
      </c>
    </row>
    <row r="1283" spans="1:17">
      <c r="A1283" s="4" t="s">
        <v>1316</v>
      </c>
      <c r="B1283" s="15">
        <v>118</v>
      </c>
      <c r="C1283" s="64" t="s">
        <v>1672</v>
      </c>
      <c r="D1283" s="30">
        <v>44897</v>
      </c>
      <c r="E1283" s="60" t="s">
        <v>1</v>
      </c>
      <c r="F1283" s="109">
        <v>1695</v>
      </c>
      <c r="G1283" s="14">
        <v>404.96364199804663</v>
      </c>
      <c r="H1283" s="30">
        <v>45588</v>
      </c>
      <c r="I1283" s="118">
        <v>0</v>
      </c>
      <c r="J1283" s="15">
        <f>IF(M1283="",IF(AND(H1283&lt;&gt; "",D1283&lt;&gt;""),IF(H1283&gt;=D1283,H1283-D1283,0),""),"")</f>
        <v>691</v>
      </c>
      <c r="K1283" s="20">
        <f>IF(M1283="",IF(I1283&lt;&gt;"",I1283-G1283,""),"")</f>
        <v>-404.96364199804663</v>
      </c>
      <c r="L1283" s="25">
        <f>IF(M1283="",IF(K1283&lt;&gt;"",IF(G1283=0,IF(I1283=0,0,9.99),K1283/G1283),""),"")</f>
        <v>-1</v>
      </c>
      <c r="N1283" s="58" t="str">
        <f>TRIM(CONCATENATE(Table1[[#This Row],[Intake]]," ",Table1[[#This Row],[Batch Number]]))</f>
        <v>S-1/OS 118</v>
      </c>
      <c r="O1283" s="3" t="str">
        <f>IF(VLOOKUP(Table1[[#This Row],[Intake Batch Combo]],Sheet2!A:B,2,FALSE)="","",VLOOKUP(Table1[[#This Row],[Intake Batch Combo]],Sheet2!A:B,2,FALSE))</f>
        <v>One Source Diagnostics Buy 118</v>
      </c>
      <c r="P1283" s="115" t="s">
        <v>2383</v>
      </c>
      <c r="Q1283" s="115" t="e">
        <v>#N/A</v>
      </c>
    </row>
    <row r="1284" spans="1:17">
      <c r="A1284" s="4" t="s">
        <v>1316</v>
      </c>
      <c r="B1284" s="15">
        <v>118</v>
      </c>
      <c r="C1284" s="64" t="s">
        <v>1672</v>
      </c>
      <c r="D1284" s="30">
        <v>44897</v>
      </c>
      <c r="E1284" s="60" t="s">
        <v>1</v>
      </c>
      <c r="F1284" s="109">
        <v>1695</v>
      </c>
      <c r="G1284" s="14">
        <v>404.96364199804663</v>
      </c>
      <c r="H1284" s="30">
        <v>45588</v>
      </c>
      <c r="I1284" s="118">
        <v>0</v>
      </c>
      <c r="J1284" s="15">
        <f>IF(M1284="",IF(AND(H1284&lt;&gt; "",D1284&lt;&gt;""),IF(H1284&gt;=D1284,H1284-D1284,0),""),"")</f>
        <v>691</v>
      </c>
      <c r="K1284" s="20">
        <f>IF(M1284="",IF(I1284&lt;&gt;"",I1284-G1284,""),"")</f>
        <v>-404.96364199804663</v>
      </c>
      <c r="L1284" s="25">
        <f>IF(M1284="",IF(K1284&lt;&gt;"",IF(G1284=0,IF(I1284=0,0,9.99),K1284/G1284),""),"")</f>
        <v>-1</v>
      </c>
      <c r="N1284" s="58" t="str">
        <f>TRIM(CONCATENATE(Table1[[#This Row],[Intake]]," ",Table1[[#This Row],[Batch Number]]))</f>
        <v>S-1/OS 118</v>
      </c>
      <c r="O1284" s="3" t="str">
        <f>IF(VLOOKUP(Table1[[#This Row],[Intake Batch Combo]],Sheet2!A:B,2,FALSE)="","",VLOOKUP(Table1[[#This Row],[Intake Batch Combo]],Sheet2!A:B,2,FALSE))</f>
        <v>One Source Diagnostics Buy 118</v>
      </c>
      <c r="P1284" s="115" t="s">
        <v>2383</v>
      </c>
      <c r="Q1284" s="115" t="e">
        <v>#N/A</v>
      </c>
    </row>
    <row r="1285" spans="1:17">
      <c r="A1285" s="4" t="s">
        <v>1316</v>
      </c>
      <c r="B1285" s="15">
        <v>118</v>
      </c>
      <c r="C1285" s="64" t="s">
        <v>1672</v>
      </c>
      <c r="D1285" s="30">
        <v>44897</v>
      </c>
      <c r="E1285" s="60" t="s">
        <v>1</v>
      </c>
      <c r="F1285" s="109">
        <v>1695</v>
      </c>
      <c r="G1285" s="14">
        <v>404.96364199804663</v>
      </c>
      <c r="H1285" s="30">
        <v>45588</v>
      </c>
      <c r="I1285" s="118">
        <v>1674</v>
      </c>
      <c r="J1285" s="15">
        <f>IF(M1285="",IF(AND(H1285&lt;&gt; "",D1285&lt;&gt;""),IF(H1285&gt;=D1285,H1285-D1285,0),""),"")</f>
        <v>691</v>
      </c>
      <c r="K1285" s="20">
        <f>IF(M1285="",IF(I1285&lt;&gt;"",I1285-G1285,""),"")</f>
        <v>1269.0363580019534</v>
      </c>
      <c r="L1285" s="25">
        <f>IF(M1285="",IF(K1285&lt;&gt;"",IF(G1285=0,IF(I1285=0,0,9.99),K1285/G1285),""),"")</f>
        <v>3.133704427737428</v>
      </c>
      <c r="N1285" s="58" t="str">
        <f>TRIM(CONCATENATE(Table1[[#This Row],[Intake]]," ",Table1[[#This Row],[Batch Number]]))</f>
        <v>S-1/OS 118</v>
      </c>
      <c r="O1285" s="3" t="str">
        <f>IF(VLOOKUP(Table1[[#This Row],[Intake Batch Combo]],Sheet2!A:B,2,FALSE)="","",VLOOKUP(Table1[[#This Row],[Intake Batch Combo]],Sheet2!A:B,2,FALSE))</f>
        <v>One Source Diagnostics Buy 118</v>
      </c>
      <c r="P1285" s="115" t="s">
        <v>2383</v>
      </c>
      <c r="Q1285" s="115" t="e">
        <v>#N/A</v>
      </c>
    </row>
    <row r="1286" spans="1:17">
      <c r="A1286" s="4" t="s">
        <v>1314</v>
      </c>
      <c r="B1286" s="43">
        <v>71</v>
      </c>
      <c r="C1286" s="64" t="s">
        <v>685</v>
      </c>
      <c r="D1286" s="47">
        <v>44670</v>
      </c>
      <c r="E1286" s="59" t="s">
        <v>1</v>
      </c>
      <c r="F1286" s="110">
        <v>1695</v>
      </c>
      <c r="G1286" s="41">
        <v>406.54563467206344</v>
      </c>
      <c r="H1286" s="47">
        <v>45588</v>
      </c>
      <c r="I1286" s="118">
        <v>465</v>
      </c>
      <c r="J1286" s="43">
        <f>IF(M1286="",IF(AND(H1286&lt;&gt; "",D1286&lt;&gt;""),IF(H1286&gt;=D1286,H1286-D1286,0),""),"")</f>
        <v>918</v>
      </c>
      <c r="K1286" s="42">
        <f>IF(M1286="",IF(I1286&lt;&gt;"",I1286-G1286,""),"")</f>
        <v>58.454365327936557</v>
      </c>
      <c r="L1286" s="44">
        <f>IF(M1286="",IF(K1286&lt;&gt;"",IF(G1286=0,IF(I1286=0,0,9.99),K1286/G1286),""),"")</f>
        <v>0.14378303526758632</v>
      </c>
      <c r="M1286" s="45"/>
      <c r="N1286" s="46" t="str">
        <f>TRIM(CONCATENATE(Table1[[#This Row],[Intake]]," ",Table1[[#This Row],[Batch Number]]))</f>
        <v>S-1/EB 71</v>
      </c>
      <c r="O1286" s="45" t="str">
        <f>IF(VLOOKUP(Table1[[#This Row],[Intake Batch Combo]],Sheet2!A:B,2,FALSE)="","",VLOOKUP(Table1[[#This Row],[Intake Batch Combo]],Sheet2!A:B,2,FALSE))</f>
        <v>Expert MRI Buy 71</v>
      </c>
      <c r="P1286" s="116" t="e">
        <v>#N/A</v>
      </c>
      <c r="Q1286" s="116" t="e">
        <v>#N/A</v>
      </c>
    </row>
    <row r="1287" spans="1:17">
      <c r="A1287" s="4" t="s">
        <v>1886</v>
      </c>
      <c r="B1287" s="15">
        <v>5</v>
      </c>
      <c r="C1287" s="15">
        <v>99204</v>
      </c>
      <c r="D1287" s="30">
        <v>45195</v>
      </c>
      <c r="E1287" s="10" t="s">
        <v>0</v>
      </c>
      <c r="F1287" s="109">
        <v>1334</v>
      </c>
      <c r="G1287" s="14">
        <v>300.68549832857542</v>
      </c>
      <c r="H1287" s="30">
        <v>45583</v>
      </c>
      <c r="I1287" s="118">
        <v>414.28591253565065</v>
      </c>
      <c r="J1287" s="15">
        <f>IF(M1287="",IF(AND(H1287&lt;&gt; "",D1287&lt;&gt;""),IF(H1287&gt;=D1287,H1287-D1287,0),""),"")</f>
        <v>388</v>
      </c>
      <c r="K1287" s="20">
        <f>IF(M1287="",IF(I1287&lt;&gt;"",I1287-G1287,""),"")</f>
        <v>113.60041420707523</v>
      </c>
      <c r="L1287" s="25">
        <f>IF(M1287="",IF(K1287&lt;&gt;"",IF(G1287=0,IF(I1287=0,0,9.99),K1287/G1287),""),"")</f>
        <v>0.37780476557249154</v>
      </c>
      <c r="N1287" s="58" t="str">
        <f>TRIM(CONCATENATE(Table1[[#This Row],[Intake]]," ",Table1[[#This Row],[Batch Number]]))</f>
        <v>S-1/TI 5</v>
      </c>
      <c r="O1287" s="3" t="str">
        <f>IF(VLOOKUP(Table1[[#This Row],[Intake Batch Combo]],Sheet2!A:B,2,FALSE)="","",VLOOKUP(Table1[[#This Row],[Intake Batch Combo]],Sheet2!A:B,2,FALSE))</f>
        <v>Texas Injury Group Batch 05</v>
      </c>
      <c r="P1287" s="115" t="s">
        <v>2378</v>
      </c>
      <c r="Q1287" s="115">
        <v>99204</v>
      </c>
    </row>
    <row r="1288" spans="1:17">
      <c r="A1288" s="4" t="s">
        <v>1886</v>
      </c>
      <c r="B1288" s="15">
        <v>5</v>
      </c>
      <c r="C1288" s="15">
        <v>99215</v>
      </c>
      <c r="D1288" s="30">
        <v>45195</v>
      </c>
      <c r="E1288" s="10" t="s">
        <v>0</v>
      </c>
      <c r="F1288" s="109">
        <v>1437.1</v>
      </c>
      <c r="G1288" s="14">
        <v>323.92438504347501</v>
      </c>
      <c r="H1288" s="30">
        <v>45583</v>
      </c>
      <c r="I1288" s="118">
        <v>959.5839100691253</v>
      </c>
      <c r="J1288" s="15">
        <f>IF(M1288="",IF(AND(H1288&lt;&gt; "",D1288&lt;&gt;""),IF(H1288&gt;=D1288,H1288-D1288,0),""),"")</f>
        <v>388</v>
      </c>
      <c r="K1288" s="20">
        <f>IF(M1288="",IF(I1288&lt;&gt;"",I1288-G1288,""),"")</f>
        <v>635.65952502565028</v>
      </c>
      <c r="L1288" s="25">
        <f>IF(M1288="",IF(K1288&lt;&gt;"",IF(G1288=0,IF(I1288=0,0,9.99),K1288/G1288),""),"")</f>
        <v>1.9623700912184683</v>
      </c>
      <c r="N1288" s="58" t="str">
        <f>TRIM(CONCATENATE(Table1[[#This Row],[Intake]]," ",Table1[[#This Row],[Batch Number]]))</f>
        <v>S-1/TI 5</v>
      </c>
      <c r="O1288" s="3" t="str">
        <f>IF(VLOOKUP(Table1[[#This Row],[Intake Batch Combo]],Sheet2!A:B,2,FALSE)="","",VLOOKUP(Table1[[#This Row],[Intake Batch Combo]],Sheet2!A:B,2,FALSE))</f>
        <v>Texas Injury Group Batch 05</v>
      </c>
      <c r="P1288" s="115" t="s">
        <v>2378</v>
      </c>
      <c r="Q1288" s="115">
        <v>99215</v>
      </c>
    </row>
    <row r="1289" spans="1:17">
      <c r="A1289" s="4" t="s">
        <v>1886</v>
      </c>
      <c r="B1289" s="15">
        <v>5</v>
      </c>
      <c r="C1289" s="15">
        <v>99442</v>
      </c>
      <c r="D1289" s="30">
        <v>45195</v>
      </c>
      <c r="E1289" s="10" t="s">
        <v>0</v>
      </c>
      <c r="F1289" s="109">
        <v>661.7</v>
      </c>
      <c r="G1289" s="14">
        <v>149.14812162220267</v>
      </c>
      <c r="H1289" s="30">
        <v>45583</v>
      </c>
      <c r="I1289" s="118">
        <v>102.49941365901456</v>
      </c>
      <c r="J1289" s="15">
        <f>IF(M1289="",IF(AND(H1289&lt;&gt; "",D1289&lt;&gt;""),IF(H1289&gt;=D1289,H1289-D1289,0),""),"")</f>
        <v>388</v>
      </c>
      <c r="K1289" s="20">
        <f>IF(M1289="",IF(I1289&lt;&gt;"",I1289-G1289,""),"")</f>
        <v>-46.648707963188102</v>
      </c>
      <c r="L1289" s="25">
        <f>IF(M1289="",IF(K1289&lt;&gt;"",IF(G1289=0,IF(I1289=0,0,9.99),K1289/G1289),""),"")</f>
        <v>-0.31276765309422327</v>
      </c>
      <c r="N1289" s="58" t="str">
        <f>TRIM(CONCATENATE(Table1[[#This Row],[Intake]]," ",Table1[[#This Row],[Batch Number]]))</f>
        <v>S-1/TI 5</v>
      </c>
      <c r="O1289" s="3" t="str">
        <f>IF(VLOOKUP(Table1[[#This Row],[Intake Batch Combo]],Sheet2!A:B,2,FALSE)="","",VLOOKUP(Table1[[#This Row],[Intake Batch Combo]],Sheet2!A:B,2,FALSE))</f>
        <v>Texas Injury Group Batch 05</v>
      </c>
      <c r="P1289" s="115" t="s">
        <v>2378</v>
      </c>
      <c r="Q1289" s="115">
        <v>99442</v>
      </c>
    </row>
    <row r="1290" spans="1:17">
      <c r="A1290" s="4" t="s">
        <v>1886</v>
      </c>
      <c r="B1290" s="15">
        <v>5</v>
      </c>
      <c r="C1290" s="15">
        <v>99442</v>
      </c>
      <c r="D1290" s="30">
        <v>45195</v>
      </c>
      <c r="E1290" s="10" t="s">
        <v>0</v>
      </c>
      <c r="F1290" s="109">
        <v>661.7</v>
      </c>
      <c r="G1290" s="14">
        <v>149.14812162220267</v>
      </c>
      <c r="H1290" s="30">
        <v>45583</v>
      </c>
      <c r="I1290" s="118">
        <v>102.49941365901456</v>
      </c>
      <c r="J1290" s="15">
        <f>IF(M1290="",IF(AND(H1290&lt;&gt; "",D1290&lt;&gt;""),IF(H1290&gt;=D1290,H1290-D1290,0),""),"")</f>
        <v>388</v>
      </c>
      <c r="K1290" s="20">
        <f>IF(M1290="",IF(I1290&lt;&gt;"",I1290-G1290,""),"")</f>
        <v>-46.648707963188102</v>
      </c>
      <c r="L1290" s="25">
        <f>IF(M1290="",IF(K1290&lt;&gt;"",IF(G1290=0,IF(I1290=0,0,9.99),K1290/G1290),""),"")</f>
        <v>-0.31276765309422327</v>
      </c>
      <c r="N1290" s="58" t="str">
        <f>TRIM(CONCATENATE(Table1[[#This Row],[Intake]]," ",Table1[[#This Row],[Batch Number]]))</f>
        <v>S-1/TI 5</v>
      </c>
      <c r="O1290" s="3" t="str">
        <f>IF(VLOOKUP(Table1[[#This Row],[Intake Batch Combo]],Sheet2!A:B,2,FALSE)="","",VLOOKUP(Table1[[#This Row],[Intake Batch Combo]],Sheet2!A:B,2,FALSE))</f>
        <v>Texas Injury Group Batch 05</v>
      </c>
      <c r="P1290" s="115" t="s">
        <v>2378</v>
      </c>
      <c r="Q1290" s="115">
        <v>99442</v>
      </c>
    </row>
    <row r="1291" spans="1:17">
      <c r="A1291" s="4" t="s">
        <v>1886</v>
      </c>
      <c r="B1291" s="15">
        <v>5</v>
      </c>
      <c r="C1291" s="15">
        <v>99442</v>
      </c>
      <c r="D1291" s="30">
        <v>45195</v>
      </c>
      <c r="E1291" s="10" t="s">
        <v>0</v>
      </c>
      <c r="F1291" s="109">
        <v>661.7</v>
      </c>
      <c r="G1291" s="14">
        <v>149.14812162220267</v>
      </c>
      <c r="H1291" s="30">
        <v>45583</v>
      </c>
      <c r="I1291" s="118">
        <v>148.35</v>
      </c>
      <c r="J1291" s="15">
        <f>IF(M1291="",IF(AND(H1291&lt;&gt; "",D1291&lt;&gt;""),IF(H1291&gt;=D1291,H1291-D1291,0),""),"")</f>
        <v>388</v>
      </c>
      <c r="K1291" s="20">
        <f>IF(M1291="",IF(I1291&lt;&gt;"",I1291-G1291,""),"")</f>
        <v>-0.79812162220267169</v>
      </c>
      <c r="L1291" s="25">
        <f>IF(M1291="",IF(K1291&lt;&gt;"",IF(G1291=0,IF(I1291=0,0,9.99),K1291/G1291),""),"")</f>
        <v>-5.3512012992315205E-3</v>
      </c>
      <c r="N1291" s="58" t="str">
        <f>TRIM(CONCATENATE(Table1[[#This Row],[Intake]]," ",Table1[[#This Row],[Batch Number]]))</f>
        <v>S-1/TI 5</v>
      </c>
      <c r="O1291" s="3" t="str">
        <f>IF(VLOOKUP(Table1[[#This Row],[Intake Batch Combo]],Sheet2!A:B,2,FALSE)="","",VLOOKUP(Table1[[#This Row],[Intake Batch Combo]],Sheet2!A:B,2,FALSE))</f>
        <v>Texas Injury Group Batch 05</v>
      </c>
      <c r="P1291" s="115" t="s">
        <v>2378</v>
      </c>
      <c r="Q1291" s="115">
        <v>99442</v>
      </c>
    </row>
    <row r="1292" spans="1:17">
      <c r="A1292" s="4" t="s">
        <v>1886</v>
      </c>
      <c r="B1292" s="15">
        <v>5</v>
      </c>
      <c r="C1292" s="15">
        <v>99442</v>
      </c>
      <c r="D1292" s="30">
        <v>45195</v>
      </c>
      <c r="E1292" s="10" t="s">
        <v>0</v>
      </c>
      <c r="F1292" s="109">
        <v>661.7</v>
      </c>
      <c r="G1292" s="14">
        <v>149.14812162220267</v>
      </c>
      <c r="H1292" s="30">
        <v>45583</v>
      </c>
      <c r="I1292" s="118">
        <v>205.49699274725643</v>
      </c>
      <c r="J1292" s="15">
        <f>IF(M1292="",IF(AND(H1292&lt;&gt; "",D1292&lt;&gt;""),IF(H1292&gt;=D1292,H1292-D1292,0),""),"")</f>
        <v>388</v>
      </c>
      <c r="K1292" s="20">
        <f>IF(M1292="",IF(I1292&lt;&gt;"",I1292-G1292,""),"")</f>
        <v>56.348871125053762</v>
      </c>
      <c r="L1292" s="25">
        <f>IF(M1292="",IF(K1292&lt;&gt;"",IF(G1292=0,IF(I1292=0,0,9.99),K1292/G1292),""),"")</f>
        <v>0.37780476557249171</v>
      </c>
      <c r="M1292" s="111"/>
      <c r="N1292" s="58" t="str">
        <f>TRIM(CONCATENATE(Table1[[#This Row],[Intake]]," ",Table1[[#This Row],[Batch Number]]))</f>
        <v>S-1/TI 5</v>
      </c>
      <c r="O1292" s="111" t="str">
        <f>IF(VLOOKUP(Table1[[#This Row],[Intake Batch Combo]],Sheet2!A:B,2,FALSE)="","",VLOOKUP(Table1[[#This Row],[Intake Batch Combo]],Sheet2!A:B,2,FALSE))</f>
        <v>Texas Injury Group Batch 05</v>
      </c>
      <c r="P1292" s="115" t="s">
        <v>2378</v>
      </c>
      <c r="Q1292" s="115">
        <v>99442</v>
      </c>
    </row>
    <row r="1293" spans="1:17">
      <c r="A1293" s="4" t="s">
        <v>1886</v>
      </c>
      <c r="B1293" s="15">
        <v>5</v>
      </c>
      <c r="C1293" s="15">
        <v>99443</v>
      </c>
      <c r="D1293" s="30">
        <v>45195</v>
      </c>
      <c r="E1293" s="10" t="s">
        <v>0</v>
      </c>
      <c r="F1293" s="109">
        <v>973.2</v>
      </c>
      <c r="G1293" s="14">
        <v>219.3606648975784</v>
      </c>
      <c r="H1293" s="30">
        <v>45583</v>
      </c>
      <c r="I1293" s="118">
        <v>200</v>
      </c>
      <c r="J1293" s="15">
        <f>IF(M1293="",IF(AND(H1293&lt;&gt; "",D1293&lt;&gt;""),IF(H1293&gt;=D1293,H1293-D1293,0),""),"")</f>
        <v>388</v>
      </c>
      <c r="K1293" s="20">
        <f>IF(M1293="",IF(I1293&lt;&gt;"",I1293-G1293,""),"")</f>
        <v>-19.360664897578403</v>
      </c>
      <c r="L1293" s="25">
        <f>IF(M1293="",IF(K1293&lt;&gt;"",IF(G1293=0,IF(I1293=0,0,9.99),K1293/G1293),""),"")</f>
        <v>-8.8259510457894E-2</v>
      </c>
      <c r="N1293" s="58" t="str">
        <f>TRIM(CONCATENATE(Table1[[#This Row],[Intake]]," ",Table1[[#This Row],[Batch Number]]))</f>
        <v>S-1/TI 5</v>
      </c>
      <c r="O1293" s="3" t="str">
        <f>IF(VLOOKUP(Table1[[#This Row],[Intake Batch Combo]],Sheet2!A:B,2,FALSE)="","",VLOOKUP(Table1[[#This Row],[Intake Batch Combo]],Sheet2!A:B,2,FALSE))</f>
        <v>Texas Injury Group Batch 05</v>
      </c>
      <c r="P1293" s="115" t="s">
        <v>2378</v>
      </c>
      <c r="Q1293" s="115">
        <v>99443</v>
      </c>
    </row>
    <row r="1294" spans="1:17">
      <c r="A1294" s="4" t="s">
        <v>1886</v>
      </c>
      <c r="B1294" s="15">
        <v>5</v>
      </c>
      <c r="C1294" s="15">
        <v>99213</v>
      </c>
      <c r="D1294" s="30">
        <v>45195</v>
      </c>
      <c r="E1294" s="10" t="s">
        <v>0</v>
      </c>
      <c r="F1294" s="109">
        <v>661.7</v>
      </c>
      <c r="G1294" s="14">
        <v>149.14812162220267</v>
      </c>
      <c r="H1294" s="30">
        <v>45583</v>
      </c>
      <c r="I1294" s="118">
        <v>102.49941365901456</v>
      </c>
      <c r="J1294" s="15">
        <f>IF(M1294="",IF(AND(H1294&lt;&gt; "",D1294&lt;&gt;""),IF(H1294&gt;=D1294,H1294-D1294,0),""),"")</f>
        <v>388</v>
      </c>
      <c r="K1294" s="20">
        <f>IF(M1294="",IF(I1294&lt;&gt;"",I1294-G1294,""),"")</f>
        <v>-46.648707963188102</v>
      </c>
      <c r="L1294" s="25">
        <f>IF(M1294="",IF(K1294&lt;&gt;"",IF(G1294=0,IF(I1294=0,0,9.99),K1294/G1294),""),"")</f>
        <v>-0.31276765309422327</v>
      </c>
      <c r="N1294" s="58" t="str">
        <f>TRIM(CONCATENATE(Table1[[#This Row],[Intake]]," ",Table1[[#This Row],[Batch Number]]))</f>
        <v>S-1/TI 5</v>
      </c>
      <c r="O1294" s="3" t="str">
        <f>IF(VLOOKUP(Table1[[#This Row],[Intake Batch Combo]],Sheet2!A:B,2,FALSE)="","",VLOOKUP(Table1[[#This Row],[Intake Batch Combo]],Sheet2!A:B,2,FALSE))</f>
        <v>Texas Injury Group Batch 05</v>
      </c>
      <c r="P1294" s="115" t="s">
        <v>2378</v>
      </c>
      <c r="Q1294" s="115" t="e">
        <v>#N/A</v>
      </c>
    </row>
    <row r="1295" spans="1:17">
      <c r="A1295" s="4" t="s">
        <v>1886</v>
      </c>
      <c r="B1295" s="15">
        <v>5</v>
      </c>
      <c r="C1295" s="107">
        <v>99214</v>
      </c>
      <c r="D1295" s="30">
        <v>45195</v>
      </c>
      <c r="E1295" s="10" t="s">
        <v>0</v>
      </c>
      <c r="F1295" s="109">
        <v>978</v>
      </c>
      <c r="G1295" s="14">
        <v>220.44259172814597</v>
      </c>
      <c r="H1295" s="30">
        <v>45583</v>
      </c>
      <c r="I1295" s="118">
        <v>303.72685341819061</v>
      </c>
      <c r="J1295" s="15">
        <f>IF(M1295="",IF(AND(H1295&lt;&gt; "",D1295&lt;&gt;""),IF(H1295&gt;=D1295,H1295-D1295,0),""),"")</f>
        <v>388</v>
      </c>
      <c r="K1295" s="20">
        <f>IF(M1295="",IF(I1295&lt;&gt;"",I1295-G1295,""),"")</f>
        <v>83.284261690044644</v>
      </c>
      <c r="L1295" s="25">
        <f>IF(M1295="",IF(K1295&lt;&gt;"",IF(G1295=0,IF(I1295=0,0,9.99),K1295/G1295),""),"")</f>
        <v>0.37780476557249149</v>
      </c>
      <c r="N1295" s="58" t="str">
        <f>TRIM(CONCATENATE(Table1[[#This Row],[Intake]]," ",Table1[[#This Row],[Batch Number]]))</f>
        <v>S-1/TI 5</v>
      </c>
      <c r="O1295" s="3" t="str">
        <f>IF(VLOOKUP(Table1[[#This Row],[Intake Batch Combo]],Sheet2!A:B,2,FALSE)="","",VLOOKUP(Table1[[#This Row],[Intake Batch Combo]],Sheet2!A:B,2,FALSE))</f>
        <v>Texas Injury Group Batch 05</v>
      </c>
      <c r="P1295" s="115" t="s">
        <v>2378</v>
      </c>
      <c r="Q1295" s="115" t="e">
        <v>#N/A</v>
      </c>
    </row>
    <row r="1296" spans="1:17">
      <c r="A1296" s="4" t="s">
        <v>1886</v>
      </c>
      <c r="B1296" s="15">
        <v>5</v>
      </c>
      <c r="C1296" s="107">
        <v>99214</v>
      </c>
      <c r="D1296" s="30">
        <v>45195</v>
      </c>
      <c r="E1296" s="10" t="s">
        <v>0</v>
      </c>
      <c r="F1296" s="109">
        <v>978</v>
      </c>
      <c r="G1296" s="14">
        <v>220.44259172814597</v>
      </c>
      <c r="H1296" s="30">
        <v>45583</v>
      </c>
      <c r="I1296" s="118">
        <v>653.03254056614321</v>
      </c>
      <c r="J1296" s="15">
        <f>IF(M1296="",IF(AND(H1296&lt;&gt; "",D1296&lt;&gt;""),IF(H1296&gt;=D1296,H1296-D1296,0),""),"")</f>
        <v>388</v>
      </c>
      <c r="K1296" s="20">
        <f>IF(M1296="",IF(I1296&lt;&gt;"",I1296-G1296,""),"")</f>
        <v>432.58994883799721</v>
      </c>
      <c r="L1296" s="25">
        <f>IF(M1296="",IF(K1296&lt;&gt;"",IF(G1296=0,IF(I1296=0,0,9.99),K1296/G1296),""),"")</f>
        <v>1.9623700912184676</v>
      </c>
      <c r="N1296" s="58" t="str">
        <f>TRIM(CONCATENATE(Table1[[#This Row],[Intake]]," ",Table1[[#This Row],[Batch Number]]))</f>
        <v>S-1/TI 5</v>
      </c>
      <c r="O1296" s="111" t="str">
        <f>IF(VLOOKUP(Table1[[#This Row],[Intake Batch Combo]],Sheet2!A:B,2,FALSE)="","",VLOOKUP(Table1[[#This Row],[Intake Batch Combo]],Sheet2!A:B,2,FALSE))</f>
        <v>Texas Injury Group Batch 05</v>
      </c>
      <c r="P1296" s="115" t="s">
        <v>2378</v>
      </c>
      <c r="Q1296" s="115" t="e">
        <v>#N/A</v>
      </c>
    </row>
    <row r="1297" spans="1:17">
      <c r="A1297" s="4" t="s">
        <v>1316</v>
      </c>
      <c r="B1297" s="15">
        <v>154</v>
      </c>
      <c r="C1297" s="15" t="s">
        <v>2141</v>
      </c>
      <c r="D1297" s="30">
        <v>45359</v>
      </c>
      <c r="E1297" s="10" t="s">
        <v>0</v>
      </c>
      <c r="F1297" s="109">
        <v>250</v>
      </c>
      <c r="G1297" s="14">
        <v>50.557499999999997</v>
      </c>
      <c r="H1297" s="30">
        <v>45581</v>
      </c>
      <c r="I1297" s="118">
        <v>112.86259322160001</v>
      </c>
      <c r="J1297" s="15">
        <f>IF(M1297="",IF(AND(H1297&lt;&gt; "",D1297&lt;&gt;""),IF(H1297&gt;=D1297,H1297-D1297,0),""),"")</f>
        <v>222</v>
      </c>
      <c r="K1297" s="20">
        <f>IF(M1297="",IF(I1297&lt;&gt;"",I1297-G1297,""),"")</f>
        <v>62.305093221600011</v>
      </c>
      <c r="L1297" s="25">
        <f>IF(M1297="",IF(K1297&lt;&gt;"",IF(G1297=0,IF(I1297=0,0,9.99),K1297/G1297),""),"")</f>
        <v>1.2323610388488357</v>
      </c>
      <c r="N1297" s="58" t="str">
        <f>TRIM(CONCATENATE(Table1[[#This Row],[Intake]]," ",Table1[[#This Row],[Batch Number]]))</f>
        <v>S-1/OS 154</v>
      </c>
      <c r="O1297" s="111" t="str">
        <f>IF(VLOOKUP(Table1[[#This Row],[Intake Batch Combo]],Sheet2!A:B,2,FALSE)="","",VLOOKUP(Table1[[#This Row],[Intake Batch Combo]],Sheet2!A:B,2,FALSE))</f>
        <v>One Source Diagnostics Batch 154</v>
      </c>
      <c r="P1297" s="115" t="s">
        <v>2379</v>
      </c>
      <c r="Q1297" s="115" t="e">
        <v>#N/A</v>
      </c>
    </row>
    <row r="1298" spans="1:17">
      <c r="A1298" s="4" t="s">
        <v>1316</v>
      </c>
      <c r="B1298" s="15">
        <v>154</v>
      </c>
      <c r="C1298" s="15" t="s">
        <v>2141</v>
      </c>
      <c r="D1298" s="30">
        <v>45359</v>
      </c>
      <c r="E1298" s="10" t="s">
        <v>0</v>
      </c>
      <c r="F1298" s="109">
        <v>250</v>
      </c>
      <c r="G1298" s="14">
        <v>50.557499999999997</v>
      </c>
      <c r="H1298" s="30">
        <v>45581</v>
      </c>
      <c r="I1298" s="118">
        <v>112.86259322160001</v>
      </c>
      <c r="J1298" s="15">
        <f>IF(M1298="",IF(AND(H1298&lt;&gt; "",D1298&lt;&gt;""),IF(H1298&gt;=D1298,H1298-D1298,0),""),"")</f>
        <v>222</v>
      </c>
      <c r="K1298" s="20">
        <f>IF(M1298="",IF(I1298&lt;&gt;"",I1298-G1298,""),"")</f>
        <v>62.305093221600011</v>
      </c>
      <c r="L1298" s="25">
        <f>IF(M1298="",IF(K1298&lt;&gt;"",IF(G1298=0,IF(I1298=0,0,9.99),K1298/G1298),""),"")</f>
        <v>1.2323610388488357</v>
      </c>
      <c r="N1298" s="58" t="str">
        <f>TRIM(CONCATENATE(Table1[[#This Row],[Intake]]," ",Table1[[#This Row],[Batch Number]]))</f>
        <v>S-1/OS 154</v>
      </c>
      <c r="O1298" s="111" t="str">
        <f>IF(VLOOKUP(Table1[[#This Row],[Intake Batch Combo]],Sheet2!A:B,2,FALSE)="","",VLOOKUP(Table1[[#This Row],[Intake Batch Combo]],Sheet2!A:B,2,FALSE))</f>
        <v>One Source Diagnostics Batch 154</v>
      </c>
      <c r="P1298" s="115" t="s">
        <v>2379</v>
      </c>
      <c r="Q1298" s="115" t="e">
        <v>#N/A</v>
      </c>
    </row>
    <row r="1299" spans="1:17">
      <c r="A1299" s="4" t="s">
        <v>1316</v>
      </c>
      <c r="B1299" s="15">
        <v>154</v>
      </c>
      <c r="C1299" s="15" t="s">
        <v>2141</v>
      </c>
      <c r="D1299" s="30">
        <v>45359</v>
      </c>
      <c r="E1299" s="10" t="s">
        <v>0</v>
      </c>
      <c r="F1299" s="109">
        <v>250</v>
      </c>
      <c r="G1299" s="14">
        <v>50.557499999999997</v>
      </c>
      <c r="H1299" s="30">
        <v>45581</v>
      </c>
      <c r="I1299" s="118">
        <v>112.86259322160001</v>
      </c>
      <c r="J1299" s="15">
        <f>IF(M1299="",IF(AND(H1299&lt;&gt; "",D1299&lt;&gt;""),IF(H1299&gt;=D1299,H1299-D1299,0),""),"")</f>
        <v>222</v>
      </c>
      <c r="K1299" s="20">
        <f>IF(M1299="",IF(I1299&lt;&gt;"",I1299-G1299,""),"")</f>
        <v>62.305093221600011</v>
      </c>
      <c r="L1299" s="25">
        <f>IF(M1299="",IF(K1299&lt;&gt;"",IF(G1299=0,IF(I1299=0,0,9.99),K1299/G1299),""),"")</f>
        <v>1.2323610388488357</v>
      </c>
      <c r="N1299" s="58" t="str">
        <f>TRIM(CONCATENATE(Table1[[#This Row],[Intake]]," ",Table1[[#This Row],[Batch Number]]))</f>
        <v>S-1/OS 154</v>
      </c>
      <c r="O1299" s="111" t="str">
        <f>IF(VLOOKUP(Table1[[#This Row],[Intake Batch Combo]],Sheet2!A:B,2,FALSE)="","",VLOOKUP(Table1[[#This Row],[Intake Batch Combo]],Sheet2!A:B,2,FALSE))</f>
        <v>One Source Diagnostics Batch 154</v>
      </c>
      <c r="P1299" s="115" t="s">
        <v>2379</v>
      </c>
      <c r="Q1299" s="115" t="e">
        <v>#N/A</v>
      </c>
    </row>
    <row r="1300" spans="1:17">
      <c r="A1300" s="4" t="s">
        <v>1316</v>
      </c>
      <c r="B1300" s="15">
        <v>154</v>
      </c>
      <c r="C1300" s="15" t="s">
        <v>2327</v>
      </c>
      <c r="D1300" s="30">
        <v>45359</v>
      </c>
      <c r="E1300" s="10" t="s">
        <v>1</v>
      </c>
      <c r="F1300" s="109">
        <v>1695</v>
      </c>
      <c r="G1300" s="14">
        <v>375.57</v>
      </c>
      <c r="H1300" s="30">
        <v>45581</v>
      </c>
      <c r="I1300" s="118">
        <v>0</v>
      </c>
      <c r="J1300" s="15">
        <f>IF(M1300="",IF(AND(H1300&lt;&gt; "",D1300&lt;&gt;""),IF(H1300&gt;=D1300,H1300-D1300,0),""),"")</f>
        <v>222</v>
      </c>
      <c r="K1300" s="20">
        <f>IF(M1300="",IF(I1300&lt;&gt;"",I1300-G1300,""),"")</f>
        <v>-375.57</v>
      </c>
      <c r="L1300" s="25">
        <f>IF(M1300="",IF(K1300&lt;&gt;"",IF(G1300=0,IF(I1300=0,0,9.99),K1300/G1300),""),"")</f>
        <v>-1</v>
      </c>
      <c r="N1300" s="58" t="str">
        <f>TRIM(CONCATENATE(Table1[[#This Row],[Intake]]," ",Table1[[#This Row],[Batch Number]]))</f>
        <v>S-1/OS 154</v>
      </c>
      <c r="O1300" s="111" t="str">
        <f>IF(VLOOKUP(Table1[[#This Row],[Intake Batch Combo]],Sheet2!A:B,2,FALSE)="","",VLOOKUP(Table1[[#This Row],[Intake Batch Combo]],Sheet2!A:B,2,FALSE))</f>
        <v>One Source Diagnostics Batch 154</v>
      </c>
      <c r="P1300" s="115" t="s">
        <v>2379</v>
      </c>
      <c r="Q1300" s="115" t="e">
        <v>#N/A</v>
      </c>
    </row>
    <row r="1301" spans="1:17">
      <c r="A1301" s="4" t="s">
        <v>1316</v>
      </c>
      <c r="B1301" s="15">
        <v>154</v>
      </c>
      <c r="C1301" s="15" t="s">
        <v>2327</v>
      </c>
      <c r="D1301" s="30">
        <v>45359</v>
      </c>
      <c r="E1301" s="10" t="s">
        <v>1</v>
      </c>
      <c r="F1301" s="109">
        <v>1695</v>
      </c>
      <c r="G1301" s="14">
        <v>375.57</v>
      </c>
      <c r="H1301" s="30">
        <v>45581</v>
      </c>
      <c r="I1301" s="118">
        <v>534.75</v>
      </c>
      <c r="J1301" s="15">
        <f>IF(M1301="",IF(AND(H1301&lt;&gt; "",D1301&lt;&gt;""),IF(H1301&gt;=D1301,H1301-D1301,0),""),"")</f>
        <v>222</v>
      </c>
      <c r="K1301" s="20">
        <f>IF(M1301="",IF(I1301&lt;&gt;"",I1301-G1301,""),"")</f>
        <v>159.18</v>
      </c>
      <c r="L1301" s="25">
        <f>IF(M1301="",IF(K1301&lt;&gt;"",IF(G1301=0,IF(I1301=0,0,9.99),K1301/G1301),""),"")</f>
        <v>0.42383576963016217</v>
      </c>
      <c r="N1301" s="58" t="str">
        <f>TRIM(CONCATENATE(Table1[[#This Row],[Intake]]," ",Table1[[#This Row],[Batch Number]]))</f>
        <v>S-1/OS 154</v>
      </c>
      <c r="O1301" s="111" t="str">
        <f>IF(VLOOKUP(Table1[[#This Row],[Intake Batch Combo]],Sheet2!A:B,2,FALSE)="","",VLOOKUP(Table1[[#This Row],[Intake Batch Combo]],Sheet2!A:B,2,FALSE))</f>
        <v>One Source Diagnostics Batch 154</v>
      </c>
      <c r="P1301" s="115" t="s">
        <v>2379</v>
      </c>
      <c r="Q1301" s="115" t="e">
        <v>#N/A</v>
      </c>
    </row>
    <row r="1302" spans="1:17">
      <c r="A1302" s="4" t="s">
        <v>1316</v>
      </c>
      <c r="B1302" s="15">
        <v>118</v>
      </c>
      <c r="C1302" s="64" t="s">
        <v>1526</v>
      </c>
      <c r="D1302" s="30">
        <v>44897</v>
      </c>
      <c r="E1302" s="60" t="s">
        <v>1</v>
      </c>
      <c r="F1302" s="109">
        <v>1695</v>
      </c>
      <c r="G1302" s="14">
        <v>404.96364199804663</v>
      </c>
      <c r="H1302" s="30">
        <v>45581</v>
      </c>
      <c r="I1302" s="118">
        <v>0</v>
      </c>
      <c r="J1302" s="15">
        <f>IF(M1302="",IF(AND(H1302&lt;&gt; "",D1302&lt;&gt;""),IF(H1302&gt;=D1302,H1302-D1302,0),""),"")</f>
        <v>684</v>
      </c>
      <c r="K1302" s="20">
        <f>IF(M1302="",IF(I1302&lt;&gt;"",I1302-G1302,""),"")</f>
        <v>-404.96364199804663</v>
      </c>
      <c r="L1302" s="25">
        <f>IF(M1302="",IF(K1302&lt;&gt;"",IF(G1302=0,IF(I1302=0,0,9.99),K1302/G1302),""),"")</f>
        <v>-1</v>
      </c>
      <c r="N1302" s="58" t="str">
        <f>TRIM(CONCATENATE(Table1[[#This Row],[Intake]]," ",Table1[[#This Row],[Batch Number]]))</f>
        <v>S-1/OS 118</v>
      </c>
      <c r="O1302" s="111" t="str">
        <f>IF(VLOOKUP(Table1[[#This Row],[Intake Batch Combo]],Sheet2!A:B,2,FALSE)="","",VLOOKUP(Table1[[#This Row],[Intake Batch Combo]],Sheet2!A:B,2,FALSE))</f>
        <v>One Source Diagnostics Buy 118</v>
      </c>
      <c r="P1302" s="115" t="s">
        <v>2383</v>
      </c>
      <c r="Q1302" s="115" t="e">
        <v>#N/A</v>
      </c>
    </row>
    <row r="1303" spans="1:17">
      <c r="A1303" s="4" t="s">
        <v>1316</v>
      </c>
      <c r="B1303" s="15">
        <v>118</v>
      </c>
      <c r="C1303" s="64" t="s">
        <v>1526</v>
      </c>
      <c r="D1303" s="30">
        <v>44897</v>
      </c>
      <c r="E1303" s="60" t="s">
        <v>1</v>
      </c>
      <c r="F1303" s="109">
        <v>1695</v>
      </c>
      <c r="G1303" s="14">
        <v>404.96364199804663</v>
      </c>
      <c r="H1303" s="30">
        <v>45581</v>
      </c>
      <c r="I1303" s="118">
        <v>1487.1258</v>
      </c>
      <c r="J1303" s="15">
        <f>IF(M1303="",IF(AND(H1303&lt;&gt; "",D1303&lt;&gt;""),IF(H1303&gt;=D1303,H1303-D1303,0),""),"")</f>
        <v>684</v>
      </c>
      <c r="K1303" s="20">
        <f>IF(M1303="",IF(I1303&lt;&gt;"",I1303-G1303,""),"")</f>
        <v>1082.1621580019535</v>
      </c>
      <c r="L1303" s="25">
        <f>IF(M1303="",IF(K1303&lt;&gt;"",IF(G1303=0,IF(I1303=0,0,9.99),K1303/G1303),""),"")</f>
        <v>2.6722452234543401</v>
      </c>
      <c r="N1303" s="58" t="str">
        <f>TRIM(CONCATENATE(Table1[[#This Row],[Intake]]," ",Table1[[#This Row],[Batch Number]]))</f>
        <v>S-1/OS 118</v>
      </c>
      <c r="O1303" s="111" t="str">
        <f>IF(VLOOKUP(Table1[[#This Row],[Intake Batch Combo]],Sheet2!A:B,2,FALSE)="","",VLOOKUP(Table1[[#This Row],[Intake Batch Combo]],Sheet2!A:B,2,FALSE))</f>
        <v>One Source Diagnostics Buy 118</v>
      </c>
      <c r="P1303" s="115" t="s">
        <v>2383</v>
      </c>
      <c r="Q1303" s="115" t="e">
        <v>#N/A</v>
      </c>
    </row>
    <row r="1304" spans="1:17">
      <c r="A1304" s="4" t="s">
        <v>1316</v>
      </c>
      <c r="B1304" s="15">
        <v>118</v>
      </c>
      <c r="C1304" s="64" t="s">
        <v>1547</v>
      </c>
      <c r="D1304" s="30">
        <v>44897</v>
      </c>
      <c r="E1304" s="60" t="s">
        <v>1</v>
      </c>
      <c r="F1304" s="109">
        <v>1695</v>
      </c>
      <c r="G1304" s="14">
        <v>404.96364199804663</v>
      </c>
      <c r="H1304" s="30">
        <v>45581</v>
      </c>
      <c r="I1304" s="118">
        <v>0</v>
      </c>
      <c r="J1304" s="15">
        <f>IF(M1304="",IF(AND(H1304&lt;&gt; "",D1304&lt;&gt;""),IF(H1304&gt;=D1304,H1304-D1304,0),""),"")</f>
        <v>684</v>
      </c>
      <c r="K1304" s="20">
        <f>IF(M1304="",IF(I1304&lt;&gt;"",I1304-G1304,""),"")</f>
        <v>-404.96364199804663</v>
      </c>
      <c r="L1304" s="25">
        <f>IF(M1304="",IF(K1304&lt;&gt;"",IF(G1304=0,IF(I1304=0,0,9.99),K1304/G1304),""),"")</f>
        <v>-1</v>
      </c>
      <c r="N1304" s="58" t="str">
        <f>TRIM(CONCATENATE(Table1[[#This Row],[Intake]]," ",Table1[[#This Row],[Batch Number]]))</f>
        <v>S-1/OS 118</v>
      </c>
      <c r="O1304" s="111" t="str">
        <f>IF(VLOOKUP(Table1[[#This Row],[Intake Batch Combo]],Sheet2!A:B,2,FALSE)="","",VLOOKUP(Table1[[#This Row],[Intake Batch Combo]],Sheet2!A:B,2,FALSE))</f>
        <v>One Source Diagnostics Buy 118</v>
      </c>
      <c r="P1304" s="115" t="s">
        <v>2383</v>
      </c>
      <c r="Q1304" s="115" t="e">
        <v>#N/A</v>
      </c>
    </row>
    <row r="1305" spans="1:17">
      <c r="A1305" s="4" t="s">
        <v>1316</v>
      </c>
      <c r="B1305" s="15">
        <v>118</v>
      </c>
      <c r="C1305" s="64" t="s">
        <v>1547</v>
      </c>
      <c r="D1305" s="30">
        <v>44897</v>
      </c>
      <c r="E1305" s="60" t="s">
        <v>1</v>
      </c>
      <c r="F1305" s="109">
        <v>1695</v>
      </c>
      <c r="G1305" s="14">
        <v>404.96364199804663</v>
      </c>
      <c r="H1305" s="30">
        <v>45581</v>
      </c>
      <c r="I1305" s="118">
        <v>1395</v>
      </c>
      <c r="J1305" s="15">
        <f>IF(M1305="",IF(AND(H1305&lt;&gt; "",D1305&lt;&gt;""),IF(H1305&gt;=D1305,H1305-D1305,0),""),"")</f>
        <v>684</v>
      </c>
      <c r="K1305" s="20">
        <f>IF(M1305="",IF(I1305&lt;&gt;"",I1305-G1305,""),"")</f>
        <v>990.03635800195343</v>
      </c>
      <c r="L1305" s="25">
        <f>IF(M1305="",IF(K1305&lt;&gt;"",IF(G1305=0,IF(I1305=0,0,9.99),K1305/G1305),""),"")</f>
        <v>2.4447536897811903</v>
      </c>
      <c r="N1305" s="58" t="str">
        <f>TRIM(CONCATENATE(Table1[[#This Row],[Intake]]," ",Table1[[#This Row],[Batch Number]]))</f>
        <v>S-1/OS 118</v>
      </c>
      <c r="O1305" s="111" t="str">
        <f>IF(VLOOKUP(Table1[[#This Row],[Intake Batch Combo]],Sheet2!A:B,2,FALSE)="","",VLOOKUP(Table1[[#This Row],[Intake Batch Combo]],Sheet2!A:B,2,FALSE))</f>
        <v>One Source Diagnostics Buy 118</v>
      </c>
      <c r="P1305" s="115" t="s">
        <v>2383</v>
      </c>
      <c r="Q1305" s="115" t="e">
        <v>#N/A</v>
      </c>
    </row>
    <row r="1306" spans="1:17">
      <c r="A1306" s="4" t="s">
        <v>1316</v>
      </c>
      <c r="B1306" s="15">
        <v>118</v>
      </c>
      <c r="C1306" s="64" t="s">
        <v>1592</v>
      </c>
      <c r="D1306" s="30">
        <v>44897</v>
      </c>
      <c r="E1306" s="60" t="s">
        <v>1</v>
      </c>
      <c r="F1306" s="109">
        <v>1695</v>
      </c>
      <c r="G1306" s="14">
        <v>404.96364199804663</v>
      </c>
      <c r="H1306" s="30">
        <v>45581</v>
      </c>
      <c r="I1306" s="120">
        <v>0</v>
      </c>
      <c r="J1306" s="15">
        <f>IF(M1306="",IF(AND(H1306&lt;&gt; "",D1306&lt;&gt;""),IF(H1306&gt;=D1306,H1306-D1306,0),""),"")</f>
        <v>684</v>
      </c>
      <c r="K1306" s="20">
        <f>IF(M1306="",IF(I1306&lt;&gt;"",I1306-G1306,""),"")</f>
        <v>-404.96364199804663</v>
      </c>
      <c r="L1306" s="25">
        <f>IF(M1306="",IF(K1306&lt;&gt;"",IF(G1306=0,IF(I1306=0,0,9.99),K1306/G1306),""),"")</f>
        <v>-1</v>
      </c>
      <c r="N1306" s="58" t="str">
        <f>TRIM(CONCATENATE(Table1[[#This Row],[Intake]]," ",Table1[[#This Row],[Batch Number]]))</f>
        <v>S-1/OS 118</v>
      </c>
      <c r="O1306" s="111" t="str">
        <f>IF(VLOOKUP(Table1[[#This Row],[Intake Batch Combo]],Sheet2!A:B,2,FALSE)="","",VLOOKUP(Table1[[#This Row],[Intake Batch Combo]],Sheet2!A:B,2,FALSE))</f>
        <v>One Source Diagnostics Buy 118</v>
      </c>
      <c r="P1306" s="115" t="s">
        <v>2383</v>
      </c>
      <c r="Q1306" s="115" t="e">
        <v>#N/A</v>
      </c>
    </row>
    <row r="1307" spans="1:17">
      <c r="A1307" s="4" t="s">
        <v>1316</v>
      </c>
      <c r="B1307" s="15">
        <v>118</v>
      </c>
      <c r="C1307" s="64" t="s">
        <v>1592</v>
      </c>
      <c r="D1307" s="30">
        <v>44897</v>
      </c>
      <c r="E1307" s="60" t="s">
        <v>1</v>
      </c>
      <c r="F1307" s="109">
        <v>1695</v>
      </c>
      <c r="G1307" s="14">
        <v>404.96364199804663</v>
      </c>
      <c r="H1307" s="30">
        <v>45581</v>
      </c>
      <c r="I1307" s="118">
        <v>930</v>
      </c>
      <c r="J1307" s="15">
        <f>IF(M1307="",IF(AND(H1307&lt;&gt; "",D1307&lt;&gt;""),IF(H1307&gt;=D1307,H1307-D1307,0),""),"")</f>
        <v>684</v>
      </c>
      <c r="K1307" s="20">
        <f>IF(M1307="",IF(I1307&lt;&gt;"",I1307-G1307,""),"")</f>
        <v>525.03635800195343</v>
      </c>
      <c r="L1307" s="25">
        <f>IF(M1307="",IF(K1307&lt;&gt;"",IF(G1307=0,IF(I1307=0,0,9.99),K1307/G1307),""),"")</f>
        <v>1.2965024598541268</v>
      </c>
      <c r="N1307" s="58" t="str">
        <f>TRIM(CONCATENATE(Table1[[#This Row],[Intake]]," ",Table1[[#This Row],[Batch Number]]))</f>
        <v>S-1/OS 118</v>
      </c>
      <c r="O1307" s="111" t="str">
        <f>IF(VLOOKUP(Table1[[#This Row],[Intake Batch Combo]],Sheet2!A:B,2,FALSE)="","",VLOOKUP(Table1[[#This Row],[Intake Batch Combo]],Sheet2!A:B,2,FALSE))</f>
        <v>One Source Diagnostics Buy 118</v>
      </c>
      <c r="P1307" s="115" t="s">
        <v>2383</v>
      </c>
      <c r="Q1307" s="115" t="e">
        <v>#N/A</v>
      </c>
    </row>
    <row r="1308" spans="1:17">
      <c r="A1308" s="4" t="s">
        <v>1886</v>
      </c>
      <c r="B1308" s="15">
        <v>5</v>
      </c>
      <c r="C1308" s="15">
        <v>95816</v>
      </c>
      <c r="D1308" s="30">
        <v>45195</v>
      </c>
      <c r="E1308" s="10" t="s">
        <v>0</v>
      </c>
      <c r="F1308" s="109">
        <v>4716</v>
      </c>
      <c r="G1308" s="14">
        <v>1062.993111032655</v>
      </c>
      <c r="H1308" s="30">
        <v>45580</v>
      </c>
      <c r="I1308" s="118">
        <v>1411.5423503375164</v>
      </c>
      <c r="J1308" s="15">
        <f>IF(M1308="",IF(AND(H1308&lt;&gt; "",D1308&lt;&gt;""),IF(H1308&gt;=D1308,H1308-D1308,0),""),"")</f>
        <v>385</v>
      </c>
      <c r="K1308" s="20">
        <f>IF(M1308="",IF(I1308&lt;&gt;"",I1308-G1308,""),"")</f>
        <v>348.54923930486143</v>
      </c>
      <c r="L1308" s="25">
        <f>IF(M1308="",IF(K1308&lt;&gt;"",IF(G1308=0,IF(I1308=0,0,9.99),K1308/G1308),""),"")</f>
        <v>0.32789416571689717</v>
      </c>
      <c r="N1308" s="58" t="str">
        <f>TRIM(CONCATENATE(Table1[[#This Row],[Intake]]," ",Table1[[#This Row],[Batch Number]]))</f>
        <v>S-1/TI 5</v>
      </c>
      <c r="O1308" s="111" t="str">
        <f>IF(VLOOKUP(Table1[[#This Row],[Intake Batch Combo]],Sheet2!A:B,2,FALSE)="","",VLOOKUP(Table1[[#This Row],[Intake Batch Combo]],Sheet2!A:B,2,FALSE))</f>
        <v>Texas Injury Group Batch 05</v>
      </c>
      <c r="P1308" s="115" t="s">
        <v>2378</v>
      </c>
      <c r="Q1308" s="115">
        <v>95816</v>
      </c>
    </row>
    <row r="1309" spans="1:17">
      <c r="A1309" s="4" t="s">
        <v>1886</v>
      </c>
      <c r="B1309" s="15">
        <v>5</v>
      </c>
      <c r="C1309" s="15">
        <v>95957</v>
      </c>
      <c r="D1309" s="30">
        <v>45195</v>
      </c>
      <c r="E1309" s="10" t="s">
        <v>0</v>
      </c>
      <c r="F1309" s="109">
        <v>3384</v>
      </c>
      <c r="G1309" s="14">
        <v>762.75841555014927</v>
      </c>
      <c r="H1309" s="30">
        <v>45580</v>
      </c>
      <c r="I1309" s="118">
        <v>1012.8624498605078</v>
      </c>
      <c r="J1309" s="15">
        <f>IF(M1309="",IF(AND(H1309&lt;&gt; "",D1309&lt;&gt;""),IF(H1309&gt;=D1309,H1309-D1309,0),""),"")</f>
        <v>385</v>
      </c>
      <c r="K1309" s="20">
        <f>IF(M1309="",IF(I1309&lt;&gt;"",I1309-G1309,""),"")</f>
        <v>250.10403431035854</v>
      </c>
      <c r="L1309" s="25">
        <f>IF(M1309="",IF(K1309&lt;&gt;"",IF(G1309=0,IF(I1309=0,0,9.99),K1309/G1309),""),"")</f>
        <v>0.32789416571689717</v>
      </c>
      <c r="N1309" s="58" t="str">
        <f>TRIM(CONCATENATE(Table1[[#This Row],[Intake]]," ",Table1[[#This Row],[Batch Number]]))</f>
        <v>S-1/TI 5</v>
      </c>
      <c r="O1309" s="111" t="str">
        <f>IF(VLOOKUP(Table1[[#This Row],[Intake Batch Combo]],Sheet2!A:B,2,FALSE)="","",VLOOKUP(Table1[[#This Row],[Intake Batch Combo]],Sheet2!A:B,2,FALSE))</f>
        <v>Texas Injury Group Batch 05</v>
      </c>
      <c r="P1309" s="115" t="s">
        <v>2378</v>
      </c>
      <c r="Q1309" s="115">
        <v>95957</v>
      </c>
    </row>
    <row r="1310" spans="1:17">
      <c r="A1310" s="4" t="s">
        <v>1886</v>
      </c>
      <c r="B1310" s="15">
        <v>5</v>
      </c>
      <c r="C1310" s="15">
        <v>99204</v>
      </c>
      <c r="D1310" s="30">
        <v>45195</v>
      </c>
      <c r="E1310" s="10" t="s">
        <v>0</v>
      </c>
      <c r="F1310" s="109">
        <v>1334</v>
      </c>
      <c r="G1310" s="14">
        <v>300.68549832857542</v>
      </c>
      <c r="H1310" s="30">
        <v>45580</v>
      </c>
      <c r="I1310" s="118">
        <v>315.03612422346612</v>
      </c>
      <c r="J1310" s="15">
        <f>IF(M1310="",IF(AND(H1310&lt;&gt; "",D1310&lt;&gt;""),IF(H1310&gt;=D1310,H1310-D1310,0),""),"")</f>
        <v>385</v>
      </c>
      <c r="K1310" s="20">
        <f>IF(M1310="",IF(I1310&lt;&gt;"",I1310-G1310,""),"")</f>
        <v>14.350625894890698</v>
      </c>
      <c r="L1310" s="25">
        <f>IF(M1310="",IF(K1310&lt;&gt;"",IF(G1310=0,IF(I1310=0,0,9.99),K1310/G1310),""),"")</f>
        <v>4.7726365171123039E-2</v>
      </c>
      <c r="N1310" s="58" t="str">
        <f>TRIM(CONCATENATE(Table1[[#This Row],[Intake]]," ",Table1[[#This Row],[Batch Number]]))</f>
        <v>S-1/TI 5</v>
      </c>
      <c r="O1310" s="111" t="str">
        <f>IF(VLOOKUP(Table1[[#This Row],[Intake Batch Combo]],Sheet2!A:B,2,FALSE)="","",VLOOKUP(Table1[[#This Row],[Intake Batch Combo]],Sheet2!A:B,2,FALSE))</f>
        <v>Texas Injury Group Batch 05</v>
      </c>
      <c r="P1310" s="115" t="s">
        <v>2378</v>
      </c>
      <c r="Q1310" s="115">
        <v>99204</v>
      </c>
    </row>
    <row r="1311" spans="1:17">
      <c r="A1311" s="4" t="s">
        <v>1886</v>
      </c>
      <c r="B1311" s="15">
        <v>5</v>
      </c>
      <c r="C1311" s="15">
        <v>99204</v>
      </c>
      <c r="D1311" s="30">
        <v>45195</v>
      </c>
      <c r="E1311" s="10" t="s">
        <v>0</v>
      </c>
      <c r="F1311" s="109">
        <v>1334</v>
      </c>
      <c r="G1311" s="14">
        <v>300.68549832857542</v>
      </c>
      <c r="H1311" s="30">
        <v>45580</v>
      </c>
      <c r="I1311" s="120">
        <v>350</v>
      </c>
      <c r="J1311" s="15">
        <f>IF(M1311="",IF(AND(H1311&lt;&gt; "",D1311&lt;&gt;""),IF(H1311&gt;=D1311,H1311-D1311,0),""),"")</f>
        <v>385</v>
      </c>
      <c r="K1311" s="20">
        <f>IF(M1311="",IF(I1311&lt;&gt;"",I1311-G1311,""),"")</f>
        <v>49.31450167142458</v>
      </c>
      <c r="L1311" s="25">
        <f>IF(M1311="",IF(K1311&lt;&gt;"",IF(G1311=0,IF(I1311=0,0,9.99),K1311/G1311),""),"")</f>
        <v>0.16400691734569767</v>
      </c>
      <c r="N1311" s="58" t="str">
        <f>TRIM(CONCATENATE(Table1[[#This Row],[Intake]]," ",Table1[[#This Row],[Batch Number]]))</f>
        <v>S-1/TI 5</v>
      </c>
      <c r="O1311" s="3" t="str">
        <f>IF(VLOOKUP(Table1[[#This Row],[Intake Batch Combo]],Sheet2!A:B,2,FALSE)="","",VLOOKUP(Table1[[#This Row],[Intake Batch Combo]],Sheet2!A:B,2,FALSE))</f>
        <v>Texas Injury Group Batch 05</v>
      </c>
      <c r="P1311" s="115" t="s">
        <v>2378</v>
      </c>
      <c r="Q1311" s="115">
        <v>99204</v>
      </c>
    </row>
    <row r="1312" spans="1:17">
      <c r="A1312" s="4" t="s">
        <v>1886</v>
      </c>
      <c r="B1312" s="15">
        <v>5</v>
      </c>
      <c r="C1312" s="15">
        <v>99204</v>
      </c>
      <c r="D1312" s="30">
        <v>45195</v>
      </c>
      <c r="E1312" s="10" t="s">
        <v>0</v>
      </c>
      <c r="F1312" s="109">
        <v>1334</v>
      </c>
      <c r="G1312" s="14">
        <v>300.68549832857542</v>
      </c>
      <c r="H1312" s="30">
        <v>45580</v>
      </c>
      <c r="I1312" s="118">
        <v>400</v>
      </c>
      <c r="J1312" s="15">
        <f>IF(M1312="",IF(AND(H1312&lt;&gt; "",D1312&lt;&gt;""),IF(H1312&gt;=D1312,H1312-D1312,0),""),"")</f>
        <v>385</v>
      </c>
      <c r="K1312" s="20">
        <f>IF(M1312="",IF(I1312&lt;&gt;"",I1312-G1312,""),"")</f>
        <v>99.31450167142458</v>
      </c>
      <c r="L1312" s="25">
        <f>IF(M1312="",IF(K1312&lt;&gt;"",IF(G1312=0,IF(I1312=0,0,9.99),K1312/G1312),""),"")</f>
        <v>0.33029361982365446</v>
      </c>
      <c r="N1312" s="58" t="str">
        <f>TRIM(CONCATENATE(Table1[[#This Row],[Intake]]," ",Table1[[#This Row],[Batch Number]]))</f>
        <v>S-1/TI 5</v>
      </c>
      <c r="O1312" s="3" t="str">
        <f>IF(VLOOKUP(Table1[[#This Row],[Intake Batch Combo]],Sheet2!A:B,2,FALSE)="","",VLOOKUP(Table1[[#This Row],[Intake Batch Combo]],Sheet2!A:B,2,FALSE))</f>
        <v>Texas Injury Group Batch 05</v>
      </c>
      <c r="P1312" s="115" t="s">
        <v>2378</v>
      </c>
      <c r="Q1312" s="115">
        <v>99204</v>
      </c>
    </row>
    <row r="1313" spans="1:17">
      <c r="A1313" s="4" t="s">
        <v>1886</v>
      </c>
      <c r="B1313" s="15">
        <v>5</v>
      </c>
      <c r="C1313" s="15">
        <v>99204</v>
      </c>
      <c r="D1313" s="30">
        <v>45195</v>
      </c>
      <c r="E1313" s="10" t="s">
        <v>0</v>
      </c>
      <c r="F1313" s="109">
        <v>1334</v>
      </c>
      <c r="G1313" s="14">
        <v>300.68549832857542</v>
      </c>
      <c r="H1313" s="30">
        <v>45580</v>
      </c>
      <c r="I1313" s="118">
        <v>437.33914925200577</v>
      </c>
      <c r="J1313" s="15">
        <f>IF(M1313="",IF(AND(H1313&lt;&gt; "",D1313&lt;&gt;""),IF(H1313&gt;=D1313,H1313-D1313,0),""),"")</f>
        <v>385</v>
      </c>
      <c r="K1313" s="20">
        <f>IF(M1313="",IF(I1313&lt;&gt;"",I1313-G1313,""),"")</f>
        <v>136.65365092343035</v>
      </c>
      <c r="L1313" s="25">
        <f>IF(M1313="",IF(K1313&lt;&gt;"",IF(G1313=0,IF(I1313=0,0,9.99),K1313/G1313),""),"")</f>
        <v>0.4544736998726206</v>
      </c>
      <c r="N1313" s="58" t="str">
        <f>TRIM(CONCATENATE(Table1[[#This Row],[Intake]]," ",Table1[[#This Row],[Batch Number]]))</f>
        <v>S-1/TI 5</v>
      </c>
      <c r="O1313" s="3" t="str">
        <f>IF(VLOOKUP(Table1[[#This Row],[Intake Batch Combo]],Sheet2!A:B,2,FALSE)="","",VLOOKUP(Table1[[#This Row],[Intake Batch Combo]],Sheet2!A:B,2,FALSE))</f>
        <v>Texas Injury Group Batch 05</v>
      </c>
      <c r="P1313" s="115" t="s">
        <v>2378</v>
      </c>
      <c r="Q1313" s="115">
        <v>99204</v>
      </c>
    </row>
    <row r="1314" spans="1:17">
      <c r="A1314" s="4" t="s">
        <v>1886</v>
      </c>
      <c r="B1314" s="15">
        <v>5</v>
      </c>
      <c r="C1314" s="15">
        <v>99204</v>
      </c>
      <c r="D1314" s="30">
        <v>45195</v>
      </c>
      <c r="E1314" s="10" t="s">
        <v>0</v>
      </c>
      <c r="F1314" s="109">
        <v>1334</v>
      </c>
      <c r="G1314" s="14">
        <v>300.68549832857542</v>
      </c>
      <c r="H1314" s="30">
        <v>45580</v>
      </c>
      <c r="I1314" s="118">
        <v>437.33914925200577</v>
      </c>
      <c r="J1314" s="15">
        <f>IF(M1314="",IF(AND(H1314&lt;&gt; "",D1314&lt;&gt;""),IF(H1314&gt;=D1314,H1314-D1314,0),""),"")</f>
        <v>385</v>
      </c>
      <c r="K1314" s="20">
        <f>IF(M1314="",IF(I1314&lt;&gt;"",I1314-G1314,""),"")</f>
        <v>136.65365092343035</v>
      </c>
      <c r="L1314" s="25">
        <f>IF(M1314="",IF(K1314&lt;&gt;"",IF(G1314=0,IF(I1314=0,0,9.99),K1314/G1314),""),"")</f>
        <v>0.4544736998726206</v>
      </c>
      <c r="N1314" s="58" t="str">
        <f>TRIM(CONCATENATE(Table1[[#This Row],[Intake]]," ",Table1[[#This Row],[Batch Number]]))</f>
        <v>S-1/TI 5</v>
      </c>
      <c r="O1314" s="3" t="str">
        <f>IF(VLOOKUP(Table1[[#This Row],[Intake Batch Combo]],Sheet2!A:B,2,FALSE)="","",VLOOKUP(Table1[[#This Row],[Intake Batch Combo]],Sheet2!A:B,2,FALSE))</f>
        <v>Texas Injury Group Batch 05</v>
      </c>
      <c r="P1314" s="115" t="s">
        <v>2378</v>
      </c>
      <c r="Q1314" s="115">
        <v>99204</v>
      </c>
    </row>
    <row r="1315" spans="1:17">
      <c r="A1315" s="4" t="s">
        <v>1886</v>
      </c>
      <c r="B1315" s="15">
        <v>5</v>
      </c>
      <c r="C1315" s="15">
        <v>99442</v>
      </c>
      <c r="D1315" s="30">
        <v>45195</v>
      </c>
      <c r="E1315" s="10" t="s">
        <v>0</v>
      </c>
      <c r="F1315" s="109">
        <v>661.7</v>
      </c>
      <c r="G1315" s="14">
        <v>149.14812162220267</v>
      </c>
      <c r="H1315" s="30">
        <v>45580</v>
      </c>
      <c r="I1315" s="118">
        <v>216.93202028489674</v>
      </c>
      <c r="J1315" s="15">
        <f>IF(M1315="",IF(AND(H1315&lt;&gt; "",D1315&lt;&gt;""),IF(H1315&gt;=D1315,H1315-D1315,0),""),"")</f>
        <v>385</v>
      </c>
      <c r="K1315" s="20">
        <f>IF(M1315="",IF(I1315&lt;&gt;"",I1315-G1315,""),"")</f>
        <v>67.783898662694071</v>
      </c>
      <c r="L1315" s="25">
        <f>IF(M1315="",IF(K1315&lt;&gt;"",IF(G1315=0,IF(I1315=0,0,9.99),K1315/G1315),""),"")</f>
        <v>0.45447369987262076</v>
      </c>
      <c r="N1315" s="58" t="str">
        <f>TRIM(CONCATENATE(Table1[[#This Row],[Intake]]," ",Table1[[#This Row],[Batch Number]]))</f>
        <v>S-1/TI 5</v>
      </c>
      <c r="O1315" s="3" t="str">
        <f>IF(VLOOKUP(Table1[[#This Row],[Intake Batch Combo]],Sheet2!A:B,2,FALSE)="","",VLOOKUP(Table1[[#This Row],[Intake Batch Combo]],Sheet2!A:B,2,FALSE))</f>
        <v>Texas Injury Group Batch 05</v>
      </c>
      <c r="P1315" s="115" t="s">
        <v>2378</v>
      </c>
      <c r="Q1315" s="115">
        <v>99442</v>
      </c>
    </row>
    <row r="1316" spans="1:17">
      <c r="A1316" s="4" t="s">
        <v>1886</v>
      </c>
      <c r="B1316" s="15">
        <v>5</v>
      </c>
      <c r="C1316" s="15">
        <v>99443</v>
      </c>
      <c r="D1316" s="30">
        <v>45195</v>
      </c>
      <c r="E1316" s="10" t="s">
        <v>0</v>
      </c>
      <c r="F1316" s="109">
        <v>973.2</v>
      </c>
      <c r="G1316" s="14">
        <v>219.3606648975784</v>
      </c>
      <c r="H1316" s="30">
        <v>45580</v>
      </c>
      <c r="I1316" s="118">
        <v>291.2877471052737</v>
      </c>
      <c r="J1316" s="15">
        <f>IF(M1316="",IF(AND(H1316&lt;&gt; "",D1316&lt;&gt;""),IF(H1316&gt;=D1316,H1316-D1316,0),""),"")</f>
        <v>385</v>
      </c>
      <c r="K1316" s="20">
        <f>IF(M1316="",IF(I1316&lt;&gt;"",I1316-G1316,""),"")</f>
        <v>71.927082207695292</v>
      </c>
      <c r="L1316" s="25">
        <f>IF(M1316="",IF(K1316&lt;&gt;"",IF(G1316=0,IF(I1316=0,0,9.99),K1316/G1316),""),"")</f>
        <v>0.32789416571689706</v>
      </c>
      <c r="N1316" s="58" t="str">
        <f>TRIM(CONCATENATE(Table1[[#This Row],[Intake]]," ",Table1[[#This Row],[Batch Number]]))</f>
        <v>S-1/TI 5</v>
      </c>
      <c r="O1316" s="3" t="str">
        <f>IF(VLOOKUP(Table1[[#This Row],[Intake Batch Combo]],Sheet2!A:B,2,FALSE)="","",VLOOKUP(Table1[[#This Row],[Intake Batch Combo]],Sheet2!A:B,2,FALSE))</f>
        <v>Texas Injury Group Batch 05</v>
      </c>
      <c r="P1316" s="115" t="s">
        <v>2378</v>
      </c>
      <c r="Q1316" s="115">
        <v>99443</v>
      </c>
    </row>
    <row r="1317" spans="1:17">
      <c r="A1317" s="4" t="s">
        <v>1886</v>
      </c>
      <c r="B1317" s="15">
        <v>5</v>
      </c>
      <c r="C1317" s="107">
        <v>99214</v>
      </c>
      <c r="D1317" s="30">
        <v>45195</v>
      </c>
      <c r="E1317" s="10" t="s">
        <v>0</v>
      </c>
      <c r="F1317" s="109">
        <v>978</v>
      </c>
      <c r="G1317" s="14">
        <v>220.44259172814597</v>
      </c>
      <c r="H1317" s="30">
        <v>45580</v>
      </c>
      <c r="I1317" s="118">
        <v>230.96351536023229</v>
      </c>
      <c r="J1317" s="15">
        <f>IF(M1317="",IF(AND(H1317&lt;&gt; "",D1317&lt;&gt;""),IF(H1317&gt;=D1317,H1317-D1317,0),""),"")</f>
        <v>385</v>
      </c>
      <c r="K1317" s="20">
        <f>IF(M1317="",IF(I1317&lt;&gt;"",I1317-G1317,""),"")</f>
        <v>10.520923632086323</v>
      </c>
      <c r="L1317" s="25">
        <f>IF(M1317="",IF(K1317&lt;&gt;"",IF(G1317=0,IF(I1317=0,0,9.99),K1317/G1317),""),"")</f>
        <v>4.7726365171123226E-2</v>
      </c>
      <c r="M1317" s="111"/>
      <c r="N1317" s="58" t="str">
        <f>TRIM(CONCATENATE(Table1[[#This Row],[Intake]]," ",Table1[[#This Row],[Batch Number]]))</f>
        <v>S-1/TI 5</v>
      </c>
      <c r="O1317" s="111" t="str">
        <f>IF(VLOOKUP(Table1[[#This Row],[Intake Batch Combo]],Sheet2!A:B,2,FALSE)="","",VLOOKUP(Table1[[#This Row],[Intake Batch Combo]],Sheet2!A:B,2,FALSE))</f>
        <v>Texas Injury Group Batch 05</v>
      </c>
      <c r="P1317" s="115" t="s">
        <v>2378</v>
      </c>
      <c r="Q1317" s="115" t="e">
        <v>#N/A</v>
      </c>
    </row>
    <row r="1318" spans="1:17">
      <c r="A1318" s="4" t="s">
        <v>1316</v>
      </c>
      <c r="B1318" s="15">
        <v>154</v>
      </c>
      <c r="C1318" s="15" t="s">
        <v>1999</v>
      </c>
      <c r="D1318" s="30">
        <v>45359</v>
      </c>
      <c r="E1318" s="10" t="s">
        <v>1</v>
      </c>
      <c r="F1318" s="109">
        <v>1695</v>
      </c>
      <c r="G1318" s="14">
        <v>375.57</v>
      </c>
      <c r="H1318" s="30">
        <v>45580</v>
      </c>
      <c r="I1318" s="118">
        <v>581.25</v>
      </c>
      <c r="J1318" s="15">
        <f>IF(M1318="",IF(AND(H1318&lt;&gt; "",D1318&lt;&gt;""),IF(H1318&gt;=D1318,H1318-D1318,0),""),"")</f>
        <v>221</v>
      </c>
      <c r="K1318" s="20">
        <f>IF(M1318="",IF(I1318&lt;&gt;"",I1318-G1318,""),"")</f>
        <v>205.68</v>
      </c>
      <c r="L1318" s="25">
        <f>IF(M1318="",IF(K1318&lt;&gt;"",IF(G1318=0,IF(I1318=0,0,9.99),K1318/G1318),""),"")</f>
        <v>0.54764757568495892</v>
      </c>
      <c r="M1318" s="111"/>
      <c r="N1318" s="58" t="str">
        <f>TRIM(CONCATENATE(Table1[[#This Row],[Intake]]," ",Table1[[#This Row],[Batch Number]]))</f>
        <v>S-1/OS 154</v>
      </c>
      <c r="O1318" s="111" t="str">
        <f>IF(VLOOKUP(Table1[[#This Row],[Intake Batch Combo]],Sheet2!A:B,2,FALSE)="","",VLOOKUP(Table1[[#This Row],[Intake Batch Combo]],Sheet2!A:B,2,FALSE))</f>
        <v>One Source Diagnostics Batch 154</v>
      </c>
      <c r="P1318" s="115" t="s">
        <v>2379</v>
      </c>
      <c r="Q1318" s="115" t="e">
        <v>#N/A</v>
      </c>
    </row>
    <row r="1319" spans="1:17">
      <c r="A1319" s="4" t="s">
        <v>1316</v>
      </c>
      <c r="B1319" s="15">
        <v>154</v>
      </c>
      <c r="C1319" s="15" t="s">
        <v>2062</v>
      </c>
      <c r="D1319" s="30">
        <v>45359</v>
      </c>
      <c r="E1319" s="10" t="s">
        <v>1</v>
      </c>
      <c r="F1319" s="109">
        <v>1695</v>
      </c>
      <c r="G1319" s="14">
        <v>375.57</v>
      </c>
      <c r="H1319" s="30">
        <v>45580</v>
      </c>
      <c r="I1319" s="118">
        <v>465</v>
      </c>
      <c r="J1319" s="15">
        <f>IF(M1319="",IF(AND(H1319&lt;&gt; "",D1319&lt;&gt;""),IF(H1319&gt;=D1319,H1319-D1319,0),""),"")</f>
        <v>221</v>
      </c>
      <c r="K1319" s="20">
        <f>IF(M1319="",IF(I1319&lt;&gt;"",I1319-G1319,""),"")</f>
        <v>89.43</v>
      </c>
      <c r="L1319" s="25">
        <f>IF(M1319="",IF(K1319&lt;&gt;"",IF(G1319=0,IF(I1319=0,0,9.99),K1319/G1319),""),"")</f>
        <v>0.23811806054796711</v>
      </c>
      <c r="N1319" s="58" t="str">
        <f>TRIM(CONCATENATE(Table1[[#This Row],[Intake]]," ",Table1[[#This Row],[Batch Number]]))</f>
        <v>S-1/OS 154</v>
      </c>
      <c r="O1319" s="3" t="str">
        <f>IF(VLOOKUP(Table1[[#This Row],[Intake Batch Combo]],Sheet2!A:B,2,FALSE)="","",VLOOKUP(Table1[[#This Row],[Intake Batch Combo]],Sheet2!A:B,2,FALSE))</f>
        <v>One Source Diagnostics Batch 154</v>
      </c>
      <c r="P1319" s="115" t="s">
        <v>2379</v>
      </c>
      <c r="Q1319" s="115" t="e">
        <v>#N/A</v>
      </c>
    </row>
    <row r="1320" spans="1:17">
      <c r="A1320" s="4" t="s">
        <v>1316</v>
      </c>
      <c r="B1320" s="15">
        <v>118</v>
      </c>
      <c r="C1320" s="64" t="s">
        <v>1832</v>
      </c>
      <c r="D1320" s="30">
        <v>44897</v>
      </c>
      <c r="E1320" s="60" t="s">
        <v>1</v>
      </c>
      <c r="F1320" s="109">
        <v>1695</v>
      </c>
      <c r="G1320" s="14">
        <v>404.96364199804663</v>
      </c>
      <c r="H1320" s="30">
        <v>45580</v>
      </c>
      <c r="I1320" s="118">
        <v>465</v>
      </c>
      <c r="J1320" s="15">
        <f>IF(M1320="",IF(AND(H1320&lt;&gt; "",D1320&lt;&gt;""),IF(H1320&gt;=D1320,H1320-D1320,0),""),"")</f>
        <v>683</v>
      </c>
      <c r="K1320" s="20">
        <f>IF(M1320="",IF(I1320&lt;&gt;"",I1320-G1320,""),"")</f>
        <v>60.036358001953374</v>
      </c>
      <c r="L1320" s="25">
        <f>IF(M1320="",IF(K1320&lt;&gt;"",IF(G1320=0,IF(I1320=0,0,9.99),K1320/G1320),""),"")</f>
        <v>0.14825122992706333</v>
      </c>
      <c r="N1320" s="58" t="str">
        <f>TRIM(CONCATENATE(Table1[[#This Row],[Intake]]," ",Table1[[#This Row],[Batch Number]]))</f>
        <v>S-1/OS 118</v>
      </c>
      <c r="O1320" s="3" t="str">
        <f>IF(VLOOKUP(Table1[[#This Row],[Intake Batch Combo]],Sheet2!A:B,2,FALSE)="","",VLOOKUP(Table1[[#This Row],[Intake Batch Combo]],Sheet2!A:B,2,FALSE))</f>
        <v>One Source Diagnostics Buy 118</v>
      </c>
      <c r="P1320" s="115" t="s">
        <v>2383</v>
      </c>
      <c r="Q1320" s="115" t="e">
        <v>#N/A</v>
      </c>
    </row>
    <row r="1321" spans="1:17">
      <c r="A1321" s="4" t="s">
        <v>1312</v>
      </c>
      <c r="B1321" s="15">
        <v>3</v>
      </c>
      <c r="C1321" s="15" t="s">
        <v>1865</v>
      </c>
      <c r="D1321" s="30">
        <v>44973</v>
      </c>
      <c r="E1321" s="10" t="s">
        <v>0</v>
      </c>
      <c r="F1321" s="14">
        <v>15205</v>
      </c>
      <c r="G1321" s="14">
        <v>4270.7043750000003</v>
      </c>
      <c r="H1321" s="30">
        <v>45576</v>
      </c>
      <c r="I1321" s="118">
        <v>13000</v>
      </c>
      <c r="J1321" s="15">
        <f>IF(M1321="",IF(AND(H1321&lt;&gt; "",D1321&lt;&gt;""),IF(H1321&gt;=D1321,H1321-D1321,0),""),"")</f>
        <v>603</v>
      </c>
      <c r="K1321" s="20">
        <f>IF(M1321="",IF(I1321&lt;&gt;"",I1321-G1321,""),"")</f>
        <v>8729.2956249999988</v>
      </c>
      <c r="L1321" s="25">
        <f>IF(M1321="",IF(K1321&lt;&gt;"",IF(G1321=0,IF(I1321=0,0,9.99),K1321/G1321),""),"")</f>
        <v>2.0439943528050915</v>
      </c>
      <c r="N1321" s="58" t="str">
        <f>TRIM(CONCATENATE(Table1[[#This Row],[Intake]]," ",Table1[[#This Row],[Batch Number]]))</f>
        <v>S-1/MF 3</v>
      </c>
      <c r="O1321" s="3" t="str">
        <f>IF(VLOOKUP(Table1[[#This Row],[Intake Batch Combo]],Sheet2!A:B,2,FALSE)="","",VLOOKUP(Table1[[#This Row],[Intake Batch Combo]],Sheet2!A:B,2,FALSE))</f>
        <v>Michigan First Rehab Batch 03</v>
      </c>
      <c r="P1321" s="115" t="e">
        <v>#N/A</v>
      </c>
      <c r="Q1321" s="115" t="e">
        <v>#N/A</v>
      </c>
    </row>
    <row r="1322" spans="1:17">
      <c r="A1322" s="4" t="s">
        <v>1316</v>
      </c>
      <c r="B1322" s="15">
        <v>118</v>
      </c>
      <c r="C1322" s="64" t="s">
        <v>1446</v>
      </c>
      <c r="D1322" s="30">
        <v>44897</v>
      </c>
      <c r="E1322" s="60" t="s">
        <v>1</v>
      </c>
      <c r="F1322" s="109">
        <v>300</v>
      </c>
      <c r="G1322" s="14">
        <v>71.674980884610022</v>
      </c>
      <c r="H1322" s="30">
        <v>45574</v>
      </c>
      <c r="I1322" s="118">
        <v>0</v>
      </c>
      <c r="J1322" s="15">
        <f>IF(M1322="",IF(AND(H1322&lt;&gt; "",D1322&lt;&gt;""),IF(H1322&gt;=D1322,H1322-D1322,0),""),"")</f>
        <v>677</v>
      </c>
      <c r="K1322" s="20">
        <f>IF(M1322="",IF(I1322&lt;&gt;"",I1322-G1322,""),"")</f>
        <v>-71.674980884610022</v>
      </c>
      <c r="L1322" s="25">
        <f>IF(M1322="",IF(K1322&lt;&gt;"",IF(G1322=0,IF(I1322=0,0,9.99),K1322/G1322),""),"")</f>
        <v>-1</v>
      </c>
      <c r="N1322" s="58" t="str">
        <f>TRIM(CONCATENATE(Table1[[#This Row],[Intake]]," ",Table1[[#This Row],[Batch Number]]))</f>
        <v>S-1/OS 118</v>
      </c>
      <c r="O1322" s="3" t="str">
        <f>IF(VLOOKUP(Table1[[#This Row],[Intake Batch Combo]],Sheet2!A:B,2,FALSE)="","",VLOOKUP(Table1[[#This Row],[Intake Batch Combo]],Sheet2!A:B,2,FALSE))</f>
        <v>One Source Diagnostics Buy 118</v>
      </c>
      <c r="P1322" s="115" t="s">
        <v>2383</v>
      </c>
      <c r="Q1322" s="115" t="e">
        <v>#N/A</v>
      </c>
    </row>
    <row r="1323" spans="1:17">
      <c r="A1323" s="4" t="s">
        <v>1316</v>
      </c>
      <c r="B1323" s="15">
        <v>118</v>
      </c>
      <c r="C1323" s="64" t="s">
        <v>1446</v>
      </c>
      <c r="D1323" s="30">
        <v>44897</v>
      </c>
      <c r="E1323" s="60" t="s">
        <v>1</v>
      </c>
      <c r="F1323" s="109">
        <v>300</v>
      </c>
      <c r="G1323" s="14">
        <v>71.674980884610022</v>
      </c>
      <c r="H1323" s="30">
        <v>45574</v>
      </c>
      <c r="I1323" s="118">
        <v>1627.5</v>
      </c>
      <c r="J1323" s="15">
        <f>IF(M1323="",IF(AND(H1323&lt;&gt; "",D1323&lt;&gt;""),IF(H1323&gt;=D1323,H1323-D1323,0),""),"")</f>
        <v>677</v>
      </c>
      <c r="K1323" s="20">
        <f>IF(M1323="",IF(I1323&lt;&gt;"",I1323-G1323,""),"")</f>
        <v>1555.82501911539</v>
      </c>
      <c r="L1323" s="25">
        <f>IF(M1323="",IF(K1323&lt;&gt;"",IF(G1323=0,IF(I1323=0,0,9.99),K1323/G1323),""),"")</f>
        <v>21.706668071807677</v>
      </c>
      <c r="N1323" s="58" t="str">
        <f>TRIM(CONCATENATE(Table1[[#This Row],[Intake]]," ",Table1[[#This Row],[Batch Number]]))</f>
        <v>S-1/OS 118</v>
      </c>
      <c r="O1323" s="3" t="str">
        <f>IF(VLOOKUP(Table1[[#This Row],[Intake Batch Combo]],Sheet2!A:B,2,FALSE)="","",VLOOKUP(Table1[[#This Row],[Intake Batch Combo]],Sheet2!A:B,2,FALSE))</f>
        <v>One Source Diagnostics Buy 118</v>
      </c>
      <c r="P1323" s="115" t="s">
        <v>2383</v>
      </c>
      <c r="Q1323" s="115" t="e">
        <v>#N/A</v>
      </c>
    </row>
    <row r="1324" spans="1:17">
      <c r="A1324" s="4" t="s">
        <v>1316</v>
      </c>
      <c r="B1324" s="15">
        <v>154</v>
      </c>
      <c r="C1324" s="15" t="s">
        <v>2056</v>
      </c>
      <c r="D1324" s="30">
        <v>45359</v>
      </c>
      <c r="E1324" s="10" t="s">
        <v>0</v>
      </c>
      <c r="F1324" s="14">
        <v>1100</v>
      </c>
      <c r="G1324" s="14">
        <v>221.3295</v>
      </c>
      <c r="H1324" s="30">
        <v>45574</v>
      </c>
      <c r="I1324" s="118">
        <v>309.99689999999998</v>
      </c>
      <c r="J1324" s="15">
        <f>IF(M1324="",IF(AND(H1324&lt;&gt; "",D1324&lt;&gt;""),IF(H1324&gt;=D1324,H1324-D1324,0),""),"")</f>
        <v>215</v>
      </c>
      <c r="K1324" s="20">
        <f>IF(M1324="",IF(I1324&lt;&gt;"",I1324-G1324,""),"")</f>
        <v>88.667399999999986</v>
      </c>
      <c r="L1324" s="25">
        <f>IF(M1324="",IF(K1324&lt;&gt;"",IF(G1324=0,IF(I1324=0,0,9.99),K1324/G1324),""),"")</f>
        <v>0.40061266121325889</v>
      </c>
      <c r="N1324" s="58" t="str">
        <f>TRIM(CONCATENATE(Table1[[#This Row],[Intake]]," ",Table1[[#This Row],[Batch Number]]))</f>
        <v>S-1/OS 154</v>
      </c>
      <c r="O1324" s="3" t="str">
        <f>IF(VLOOKUP(Table1[[#This Row],[Intake Batch Combo]],Sheet2!A:B,2,FALSE)="","",VLOOKUP(Table1[[#This Row],[Intake Batch Combo]],Sheet2!A:B,2,FALSE))</f>
        <v>One Source Diagnostics Batch 154</v>
      </c>
      <c r="P1324" s="115" t="s">
        <v>2379</v>
      </c>
      <c r="Q1324" s="115" t="e">
        <v>#N/A</v>
      </c>
    </row>
    <row r="1325" spans="1:17">
      <c r="A1325" s="4" t="s">
        <v>1316</v>
      </c>
      <c r="B1325" s="15">
        <v>154</v>
      </c>
      <c r="C1325" s="15" t="s">
        <v>1935</v>
      </c>
      <c r="D1325" s="30">
        <v>45359</v>
      </c>
      <c r="E1325" s="10" t="s">
        <v>1</v>
      </c>
      <c r="F1325" s="14">
        <v>1695</v>
      </c>
      <c r="G1325" s="14">
        <v>375.57</v>
      </c>
      <c r="H1325" s="30">
        <v>45574</v>
      </c>
      <c r="I1325" s="118">
        <v>649.59569999999997</v>
      </c>
      <c r="J1325" s="15">
        <f>IF(M1325="",IF(AND(H1325&lt;&gt; "",D1325&lt;&gt;""),IF(H1325&gt;=D1325,H1325-D1325,0),""),"")</f>
        <v>215</v>
      </c>
      <c r="K1325" s="20">
        <f>IF(M1325="",IF(I1325&lt;&gt;"",I1325-G1325,""),"")</f>
        <v>274.02569999999997</v>
      </c>
      <c r="L1325" s="25">
        <f>IF(M1325="",IF(K1325&lt;&gt;"",IF(G1325=0,IF(I1325=0,0,9.99),K1325/G1325),""),"")</f>
        <v>0.72962616822429904</v>
      </c>
      <c r="N1325" s="58" t="str">
        <f>TRIM(CONCATENATE(Table1[[#This Row],[Intake]]," ",Table1[[#This Row],[Batch Number]]))</f>
        <v>S-1/OS 154</v>
      </c>
      <c r="O1325" s="3" t="str">
        <f>IF(VLOOKUP(Table1[[#This Row],[Intake Batch Combo]],Sheet2!A:B,2,FALSE)="","",VLOOKUP(Table1[[#This Row],[Intake Batch Combo]],Sheet2!A:B,2,FALSE))</f>
        <v>One Source Diagnostics Batch 154</v>
      </c>
      <c r="P1325" s="115" t="s">
        <v>2379</v>
      </c>
      <c r="Q1325" s="115" t="e">
        <v>#N/A</v>
      </c>
    </row>
    <row r="1326" spans="1:17">
      <c r="A1326" s="4" t="s">
        <v>1316</v>
      </c>
      <c r="B1326" s="15">
        <v>154</v>
      </c>
      <c r="C1326" s="15" t="s">
        <v>2173</v>
      </c>
      <c r="D1326" s="30">
        <v>45359</v>
      </c>
      <c r="E1326" s="10" t="s">
        <v>1</v>
      </c>
      <c r="F1326" s="14">
        <v>1695</v>
      </c>
      <c r="G1326" s="14">
        <v>375.57</v>
      </c>
      <c r="H1326" s="30">
        <v>45574</v>
      </c>
      <c r="I1326" s="118">
        <v>325.5</v>
      </c>
      <c r="J1326" s="15">
        <f>IF(M1326="",IF(AND(H1326&lt;&gt; "",D1326&lt;&gt;""),IF(H1326&gt;=D1326,H1326-D1326,0),""),"")</f>
        <v>215</v>
      </c>
      <c r="K1326" s="20">
        <f>IF(M1326="",IF(I1326&lt;&gt;"",I1326-G1326,""),"")</f>
        <v>-50.069999999999993</v>
      </c>
      <c r="L1326" s="25">
        <f>IF(M1326="",IF(K1326&lt;&gt;"",IF(G1326=0,IF(I1326=0,0,9.99),K1326/G1326),""),"")</f>
        <v>-0.13331735761642302</v>
      </c>
      <c r="N1326" s="58" t="str">
        <f>TRIM(CONCATENATE(Table1[[#This Row],[Intake]]," ",Table1[[#This Row],[Batch Number]]))</f>
        <v>S-1/OS 154</v>
      </c>
      <c r="O1326" s="3" t="str">
        <f>IF(VLOOKUP(Table1[[#This Row],[Intake Batch Combo]],Sheet2!A:B,2,FALSE)="","",VLOOKUP(Table1[[#This Row],[Intake Batch Combo]],Sheet2!A:B,2,FALSE))</f>
        <v>One Source Diagnostics Batch 154</v>
      </c>
      <c r="P1326" s="115" t="s">
        <v>2379</v>
      </c>
      <c r="Q1326" s="115" t="e">
        <v>#N/A</v>
      </c>
    </row>
    <row r="1327" spans="1:17">
      <c r="A1327" s="4" t="s">
        <v>1316</v>
      </c>
      <c r="B1327" s="15">
        <v>116</v>
      </c>
      <c r="C1327" s="64" t="s">
        <v>1104</v>
      </c>
      <c r="D1327" s="30">
        <v>44879</v>
      </c>
      <c r="E1327" s="59" t="s">
        <v>1</v>
      </c>
      <c r="F1327" s="14">
        <v>1695</v>
      </c>
      <c r="G1327" s="14">
        <v>404.59153261197389</v>
      </c>
      <c r="H1327" s="30">
        <v>45574</v>
      </c>
      <c r="I1327" s="118">
        <v>0</v>
      </c>
      <c r="J1327" s="15">
        <f>IF(M1327="",IF(AND(H1327&lt;&gt; "",D1327&lt;&gt;""),IF(H1327&gt;=D1327,H1327-D1327,0),""),"")</f>
        <v>695</v>
      </c>
      <c r="K1327" s="20">
        <f>IF(M1327="",IF(I1327&lt;&gt;"",I1327-G1327,""),"")</f>
        <v>-404.59153261197389</v>
      </c>
      <c r="L1327" s="25">
        <f>IF(M1327="",IF(K1327&lt;&gt;"",IF(G1327=0,IF(I1327=0,0,9.99),K1327/G1327),""),"")</f>
        <v>-1</v>
      </c>
      <c r="N1327" s="58" t="str">
        <f>TRIM(CONCATENATE(Table1[[#This Row],[Intake]]," ",Table1[[#This Row],[Batch Number]]))</f>
        <v>S-1/OS 116</v>
      </c>
      <c r="O1327" s="3" t="str">
        <f>IF(VLOOKUP(Table1[[#This Row],[Intake Batch Combo]],Sheet2!A:B,2,FALSE)="","",VLOOKUP(Table1[[#This Row],[Intake Batch Combo]],Sheet2!A:B,2,FALSE))</f>
        <v>One Source Diagnostics Buy 116</v>
      </c>
      <c r="P1327" s="115" t="e">
        <v>#N/A</v>
      </c>
      <c r="Q1327" s="115" t="e">
        <v>#N/A</v>
      </c>
    </row>
    <row r="1328" spans="1:17">
      <c r="A1328" s="4" t="s">
        <v>1316</v>
      </c>
      <c r="B1328" s="15">
        <v>116</v>
      </c>
      <c r="C1328" s="64" t="s">
        <v>1104</v>
      </c>
      <c r="D1328" s="30">
        <v>44879</v>
      </c>
      <c r="E1328" s="59" t="s">
        <v>1</v>
      </c>
      <c r="F1328" s="14">
        <v>1695</v>
      </c>
      <c r="G1328" s="14">
        <v>404.59153261197389</v>
      </c>
      <c r="H1328" s="30">
        <v>45574</v>
      </c>
      <c r="I1328" s="118">
        <v>0</v>
      </c>
      <c r="J1328" s="15">
        <f>IF(M1328="",IF(AND(H1328&lt;&gt; "",D1328&lt;&gt;""),IF(H1328&gt;=D1328,H1328-D1328,0),""),"")</f>
        <v>695</v>
      </c>
      <c r="K1328" s="20">
        <f>IF(M1328="",IF(I1328&lt;&gt;"",I1328-G1328,""),"")</f>
        <v>-404.59153261197389</v>
      </c>
      <c r="L1328" s="25">
        <f>IF(M1328="",IF(K1328&lt;&gt;"",IF(G1328=0,IF(I1328=0,0,9.99),K1328/G1328),""),"")</f>
        <v>-1</v>
      </c>
      <c r="N1328" s="58" t="str">
        <f>TRIM(CONCATENATE(Table1[[#This Row],[Intake]]," ",Table1[[#This Row],[Batch Number]]))</f>
        <v>S-1/OS 116</v>
      </c>
      <c r="O1328" s="3" t="str">
        <f>IF(VLOOKUP(Table1[[#This Row],[Intake Batch Combo]],Sheet2!A:B,2,FALSE)="","",VLOOKUP(Table1[[#This Row],[Intake Batch Combo]],Sheet2!A:B,2,FALSE))</f>
        <v>One Source Diagnostics Buy 116</v>
      </c>
      <c r="P1328" s="115" t="e">
        <v>#N/A</v>
      </c>
      <c r="Q1328" s="115" t="e">
        <v>#N/A</v>
      </c>
    </row>
    <row r="1329" spans="1:17">
      <c r="A1329" s="4" t="s">
        <v>1316</v>
      </c>
      <c r="B1329" s="15">
        <v>116</v>
      </c>
      <c r="C1329" s="64" t="s">
        <v>1104</v>
      </c>
      <c r="D1329" s="30">
        <v>44879</v>
      </c>
      <c r="E1329" s="59" t="s">
        <v>1</v>
      </c>
      <c r="F1329" s="14">
        <v>1695</v>
      </c>
      <c r="G1329" s="14">
        <v>404.59153261197389</v>
      </c>
      <c r="H1329" s="30">
        <v>45574</v>
      </c>
      <c r="I1329" s="118">
        <v>1395</v>
      </c>
      <c r="J1329" s="15">
        <f>IF(M1329="",IF(AND(H1329&lt;&gt; "",D1329&lt;&gt;""),IF(H1329&gt;=D1329,H1329-D1329,0),""),"")</f>
        <v>695</v>
      </c>
      <c r="K1329" s="20">
        <f>IF(M1329="",IF(I1329&lt;&gt;"",I1329-G1329,""),"")</f>
        <v>990.40846738802611</v>
      </c>
      <c r="L1329" s="25">
        <f>IF(M1329="",IF(K1329&lt;&gt;"",IF(G1329=0,IF(I1329=0,0,9.99),K1329/G1329),""),"")</f>
        <v>2.4479218855474261</v>
      </c>
      <c r="N1329" s="58" t="str">
        <f>TRIM(CONCATENATE(Table1[[#This Row],[Intake]]," ",Table1[[#This Row],[Batch Number]]))</f>
        <v>S-1/OS 116</v>
      </c>
      <c r="O1329" s="3" t="str">
        <f>IF(VLOOKUP(Table1[[#This Row],[Intake Batch Combo]],Sheet2!A:B,2,FALSE)="","",VLOOKUP(Table1[[#This Row],[Intake Batch Combo]],Sheet2!A:B,2,FALSE))</f>
        <v>One Source Diagnostics Buy 116</v>
      </c>
      <c r="P1329" s="115" t="e">
        <v>#N/A</v>
      </c>
      <c r="Q1329" s="115" t="e">
        <v>#N/A</v>
      </c>
    </row>
    <row r="1330" spans="1:17">
      <c r="A1330" s="4" t="s">
        <v>1316</v>
      </c>
      <c r="B1330" s="15">
        <v>118</v>
      </c>
      <c r="C1330" s="64" t="s">
        <v>1625</v>
      </c>
      <c r="D1330" s="30">
        <v>44897</v>
      </c>
      <c r="E1330" s="60" t="s">
        <v>1</v>
      </c>
      <c r="F1330" s="14">
        <v>1695</v>
      </c>
      <c r="G1330" s="14">
        <v>404.96364199804663</v>
      </c>
      <c r="H1330" s="30">
        <v>45574</v>
      </c>
      <c r="I1330" s="118">
        <v>0</v>
      </c>
      <c r="J1330" s="15">
        <f>IF(M1330="",IF(AND(H1330&lt;&gt; "",D1330&lt;&gt;""),IF(H1330&gt;=D1330,H1330-D1330,0),""),"")</f>
        <v>677</v>
      </c>
      <c r="K1330" s="20">
        <f>IF(M1330="",IF(I1330&lt;&gt;"",I1330-G1330,""),"")</f>
        <v>-404.96364199804663</v>
      </c>
      <c r="L1330" s="25">
        <f>IF(M1330="",IF(K1330&lt;&gt;"",IF(G1330=0,IF(I1330=0,0,9.99),K1330/G1330),""),"")</f>
        <v>-1</v>
      </c>
      <c r="N1330" s="58" t="str">
        <f>TRIM(CONCATENATE(Table1[[#This Row],[Intake]]," ",Table1[[#This Row],[Batch Number]]))</f>
        <v>S-1/OS 118</v>
      </c>
      <c r="O1330" s="3" t="str">
        <f>IF(VLOOKUP(Table1[[#This Row],[Intake Batch Combo]],Sheet2!A:B,2,FALSE)="","",VLOOKUP(Table1[[#This Row],[Intake Batch Combo]],Sheet2!A:B,2,FALSE))</f>
        <v>One Source Diagnostics Buy 118</v>
      </c>
      <c r="P1330" s="115" t="s">
        <v>2383</v>
      </c>
      <c r="Q1330" s="115" t="e">
        <v>#N/A</v>
      </c>
    </row>
    <row r="1331" spans="1:17">
      <c r="A1331" s="4" t="s">
        <v>1316</v>
      </c>
      <c r="B1331" s="15">
        <v>118</v>
      </c>
      <c r="C1331" s="64" t="s">
        <v>1625</v>
      </c>
      <c r="D1331" s="30">
        <v>44897</v>
      </c>
      <c r="E1331" s="60" t="s">
        <v>1</v>
      </c>
      <c r="F1331" s="14">
        <v>1695</v>
      </c>
      <c r="G1331" s="14">
        <v>404.96364199804663</v>
      </c>
      <c r="H1331" s="30">
        <v>45574</v>
      </c>
      <c r="I1331" s="118">
        <v>0</v>
      </c>
      <c r="J1331" s="15">
        <f>IF(M1331="",IF(AND(H1331&lt;&gt; "",D1331&lt;&gt;""),IF(H1331&gt;=D1331,H1331-D1331,0),""),"")</f>
        <v>677</v>
      </c>
      <c r="K1331" s="20">
        <f>IF(M1331="",IF(I1331&lt;&gt;"",I1331-G1331,""),"")</f>
        <v>-404.96364199804663</v>
      </c>
      <c r="L1331" s="25">
        <f>IF(M1331="",IF(K1331&lt;&gt;"",IF(G1331=0,IF(I1331=0,0,9.99),K1331/G1331),""),"")</f>
        <v>-1</v>
      </c>
      <c r="N1331" s="58" t="str">
        <f>TRIM(CONCATENATE(Table1[[#This Row],[Intake]]," ",Table1[[#This Row],[Batch Number]]))</f>
        <v>S-1/OS 118</v>
      </c>
      <c r="O1331" s="3" t="str">
        <f>IF(VLOOKUP(Table1[[#This Row],[Intake Batch Combo]],Sheet2!A:B,2,FALSE)="","",VLOOKUP(Table1[[#This Row],[Intake Batch Combo]],Sheet2!A:B,2,FALSE))</f>
        <v>One Source Diagnostics Buy 118</v>
      </c>
      <c r="P1331" s="115" t="s">
        <v>2383</v>
      </c>
      <c r="Q1331" s="115" t="e">
        <v>#N/A</v>
      </c>
    </row>
    <row r="1332" spans="1:17">
      <c r="A1332" s="4" t="s">
        <v>1316</v>
      </c>
      <c r="B1332" s="15">
        <v>118</v>
      </c>
      <c r="C1332" s="64" t="s">
        <v>1625</v>
      </c>
      <c r="D1332" s="30">
        <v>44897</v>
      </c>
      <c r="E1332" s="60" t="s">
        <v>1</v>
      </c>
      <c r="F1332" s="14">
        <v>1695</v>
      </c>
      <c r="G1332" s="14">
        <v>404.96364199804663</v>
      </c>
      <c r="H1332" s="30">
        <v>45574</v>
      </c>
      <c r="I1332" s="118">
        <v>1255.5</v>
      </c>
      <c r="J1332" s="15">
        <f>IF(M1332="",IF(AND(H1332&lt;&gt; "",D1332&lt;&gt;""),IF(H1332&gt;=D1332,H1332-D1332,0),""),"")</f>
        <v>677</v>
      </c>
      <c r="K1332" s="20">
        <f>IF(M1332="",IF(I1332&lt;&gt;"",I1332-G1332,""),"")</f>
        <v>850.53635800195343</v>
      </c>
      <c r="L1332" s="25">
        <f>IF(M1332="",IF(K1332&lt;&gt;"",IF(G1332=0,IF(I1332=0,0,9.99),K1332/G1332),""),"")</f>
        <v>2.1002783208030711</v>
      </c>
      <c r="N1332" s="58" t="str">
        <f>TRIM(CONCATENATE(Table1[[#This Row],[Intake]]," ",Table1[[#This Row],[Batch Number]]))</f>
        <v>S-1/OS 118</v>
      </c>
      <c r="O1332" s="3" t="str">
        <f>IF(VLOOKUP(Table1[[#This Row],[Intake Batch Combo]],Sheet2!A:B,2,FALSE)="","",VLOOKUP(Table1[[#This Row],[Intake Batch Combo]],Sheet2!A:B,2,FALSE))</f>
        <v>One Source Diagnostics Buy 118</v>
      </c>
      <c r="P1332" s="115" t="s">
        <v>2383</v>
      </c>
      <c r="Q1332" s="115" t="e">
        <v>#N/A</v>
      </c>
    </row>
    <row r="1333" spans="1:17">
      <c r="A1333" s="4" t="s">
        <v>1316</v>
      </c>
      <c r="B1333" s="15">
        <v>118</v>
      </c>
      <c r="C1333" s="64" t="s">
        <v>1446</v>
      </c>
      <c r="D1333" s="30">
        <v>44897</v>
      </c>
      <c r="E1333" s="60" t="s">
        <v>1</v>
      </c>
      <c r="F1333" s="14">
        <v>1695</v>
      </c>
      <c r="G1333" s="14">
        <v>404.96364199804663</v>
      </c>
      <c r="H1333" s="30">
        <v>45574</v>
      </c>
      <c r="I1333" s="118">
        <v>0</v>
      </c>
      <c r="J1333" s="15">
        <f>IF(M1333="",IF(AND(H1333&lt;&gt; "",D1333&lt;&gt;""),IF(H1333&gt;=D1333,H1333-D1333,0),""),"")</f>
        <v>677</v>
      </c>
      <c r="K1333" s="20">
        <f>IF(M1333="",IF(I1333&lt;&gt;"",I1333-G1333,""),"")</f>
        <v>-404.96364199804663</v>
      </c>
      <c r="L1333" s="25">
        <f>IF(M1333="",IF(K1333&lt;&gt;"",IF(G1333=0,IF(I1333=0,0,9.99),K1333/G1333),""),"")</f>
        <v>-1</v>
      </c>
      <c r="N1333" s="58" t="str">
        <f>TRIM(CONCATENATE(Table1[[#This Row],[Intake]]," ",Table1[[#This Row],[Batch Number]]))</f>
        <v>S-1/OS 118</v>
      </c>
      <c r="O1333" s="3" t="str">
        <f>IF(VLOOKUP(Table1[[#This Row],[Intake Batch Combo]],Sheet2!A:B,2,FALSE)="","",VLOOKUP(Table1[[#This Row],[Intake Batch Combo]],Sheet2!A:B,2,FALSE))</f>
        <v>One Source Diagnostics Buy 118</v>
      </c>
      <c r="P1333" s="115" t="s">
        <v>2383</v>
      </c>
      <c r="Q1333" s="115" t="e">
        <v>#N/A</v>
      </c>
    </row>
    <row r="1334" spans="1:17">
      <c r="A1334" s="4" t="s">
        <v>1316</v>
      </c>
      <c r="B1334" s="15">
        <v>118</v>
      </c>
      <c r="C1334" s="64" t="s">
        <v>1446</v>
      </c>
      <c r="D1334" s="30">
        <v>44897</v>
      </c>
      <c r="E1334" s="60" t="s">
        <v>1</v>
      </c>
      <c r="F1334" s="14">
        <v>1695</v>
      </c>
      <c r="G1334" s="14">
        <v>404.96364199804663</v>
      </c>
      <c r="H1334" s="30">
        <v>45574</v>
      </c>
      <c r="I1334" s="118">
        <v>0</v>
      </c>
      <c r="J1334" s="15">
        <f>IF(M1334="",IF(AND(H1334&lt;&gt; "",D1334&lt;&gt;""),IF(H1334&gt;=D1334,H1334-D1334,0),""),"")</f>
        <v>677</v>
      </c>
      <c r="K1334" s="20">
        <f>IF(M1334="",IF(I1334&lt;&gt;"",I1334-G1334,""),"")</f>
        <v>-404.96364199804663</v>
      </c>
      <c r="L1334" s="25">
        <f>IF(M1334="",IF(K1334&lt;&gt;"",IF(G1334=0,IF(I1334=0,0,9.99),K1334/G1334),""),"")</f>
        <v>-1</v>
      </c>
      <c r="N1334" s="58" t="str">
        <f>TRIM(CONCATENATE(Table1[[#This Row],[Intake]]," ",Table1[[#This Row],[Batch Number]]))</f>
        <v>S-1/OS 118</v>
      </c>
      <c r="O1334" s="3" t="str">
        <f>IF(VLOOKUP(Table1[[#This Row],[Intake Batch Combo]],Sheet2!A:B,2,FALSE)="","",VLOOKUP(Table1[[#This Row],[Intake Batch Combo]],Sheet2!A:B,2,FALSE))</f>
        <v>One Source Diagnostics Buy 118</v>
      </c>
      <c r="P1334" s="115" t="s">
        <v>2383</v>
      </c>
      <c r="Q1334" s="115" t="e">
        <v>#N/A</v>
      </c>
    </row>
    <row r="1335" spans="1:17">
      <c r="A1335" s="4" t="s">
        <v>2395</v>
      </c>
      <c r="B1335" s="15">
        <v>15.1</v>
      </c>
      <c r="C1335" s="15"/>
      <c r="D1335" s="30">
        <v>45021</v>
      </c>
      <c r="E1335" s="10" t="s">
        <v>1</v>
      </c>
      <c r="F1335" s="14">
        <v>2300</v>
      </c>
      <c r="G1335" s="14">
        <v>432.04350000000113</v>
      </c>
      <c r="H1335" s="30">
        <v>45572</v>
      </c>
      <c r="I1335" s="118">
        <v>651</v>
      </c>
      <c r="J1335" s="15">
        <f>IF(M1335="",IF(AND(H1335&lt;&gt; "",D1335&lt;&gt;""),IF(H1335&gt;=D1335,H1335-D1335,0),""),"")</f>
        <v>551</v>
      </c>
      <c r="K1335" s="20">
        <f>IF(M1335="",IF(I1335&lt;&gt;"",I1335-G1335,""),"")</f>
        <v>218.95649999999887</v>
      </c>
      <c r="L1335" s="25">
        <f>IF(M1335="",IF(K1335&lt;&gt;"",IF(G1335=0,IF(I1335=0,0,9.99),K1335/G1335),""),"")</f>
        <v>0.50679271878872911</v>
      </c>
      <c r="N1335" s="58" t="str">
        <f>TRIM(CONCATENATE(Table1[[#This Row],[Intake]]," ",Table1[[#This Row],[Batch Number]]))</f>
        <v>S-1/SCI 15.1</v>
      </c>
      <c r="O1335" s="3" t="str">
        <f>IF(VLOOKUP(Table1[[#This Row],[Intake Batch Combo]],Sheet2!A:B,2,FALSE)="","",VLOOKUP(Table1[[#This Row],[Intake Batch Combo]],Sheet2!A:B,2,FALSE))</f>
        <v>SoCal Imaging Batch 15.1</v>
      </c>
      <c r="P1335" s="115" t="e">
        <v>#N/A</v>
      </c>
      <c r="Q1335" s="115" t="e">
        <v>#N/A</v>
      </c>
    </row>
    <row r="1336" spans="1:17">
      <c r="A1336" s="4" t="s">
        <v>1316</v>
      </c>
      <c r="B1336" s="15">
        <v>154</v>
      </c>
      <c r="C1336" s="15" t="s">
        <v>2021</v>
      </c>
      <c r="D1336" s="30">
        <v>45359</v>
      </c>
      <c r="E1336" s="10" t="s">
        <v>1</v>
      </c>
      <c r="F1336" s="14">
        <v>300</v>
      </c>
      <c r="G1336" s="14">
        <v>0</v>
      </c>
      <c r="H1336" s="30">
        <v>45567</v>
      </c>
      <c r="I1336" s="118">
        <v>0</v>
      </c>
      <c r="J1336" s="15">
        <f>IF(M1336="",IF(AND(H1336&lt;&gt; "",D1336&lt;&gt;""),IF(H1336&gt;=D1336,H1336-D1336,0),""),"")</f>
        <v>208</v>
      </c>
      <c r="K1336" s="20">
        <f>IF(M1336="",IF(I1336&lt;&gt;"",I1336-G1336,""),"")</f>
        <v>0</v>
      </c>
      <c r="L1336" s="25">
        <f>IF(M1336="",IF(K1336&lt;&gt;"",IF(G1336=0,IF(I1336=0,0,9.99),K1336/G1336),""),"")</f>
        <v>0</v>
      </c>
      <c r="N1336" s="58" t="str">
        <f>TRIM(CONCATENATE(Table1[[#This Row],[Intake]]," ",Table1[[#This Row],[Batch Number]]))</f>
        <v>S-1/OS 154</v>
      </c>
      <c r="O1336" s="3" t="str">
        <f>IF(VLOOKUP(Table1[[#This Row],[Intake Batch Combo]],Sheet2!A:B,2,FALSE)="","",VLOOKUP(Table1[[#This Row],[Intake Batch Combo]],Sheet2!A:B,2,FALSE))</f>
        <v>One Source Diagnostics Batch 154</v>
      </c>
      <c r="P1336" s="115" t="s">
        <v>2379</v>
      </c>
      <c r="Q1336" s="115" t="e">
        <v>#N/A</v>
      </c>
    </row>
    <row r="1337" spans="1:17">
      <c r="A1337" s="4" t="s">
        <v>1316</v>
      </c>
      <c r="B1337" s="15">
        <v>154</v>
      </c>
      <c r="C1337" s="15" t="s">
        <v>2021</v>
      </c>
      <c r="D1337" s="30">
        <v>45359</v>
      </c>
      <c r="E1337" s="10" t="s">
        <v>1</v>
      </c>
      <c r="F1337" s="14">
        <v>300</v>
      </c>
      <c r="G1337" s="14">
        <v>0</v>
      </c>
      <c r="H1337" s="30">
        <v>45567</v>
      </c>
      <c r="I1337" s="118">
        <v>0</v>
      </c>
      <c r="J1337" s="15">
        <f>IF(M1337="",IF(AND(H1337&lt;&gt; "",D1337&lt;&gt;""),IF(H1337&gt;=D1337,H1337-D1337,0),""),"")</f>
        <v>208</v>
      </c>
      <c r="K1337" s="20">
        <f>IF(M1337="",IF(I1337&lt;&gt;"",I1337-G1337,""),"")</f>
        <v>0</v>
      </c>
      <c r="L1337" s="25">
        <f>IF(M1337="",IF(K1337&lt;&gt;"",IF(G1337=0,IF(I1337=0,0,9.99),K1337/G1337),""),"")</f>
        <v>0</v>
      </c>
      <c r="N1337" s="58" t="str">
        <f>TRIM(CONCATENATE(Table1[[#This Row],[Intake]]," ",Table1[[#This Row],[Batch Number]]))</f>
        <v>S-1/OS 154</v>
      </c>
      <c r="O1337" s="3" t="str">
        <f>IF(VLOOKUP(Table1[[#This Row],[Intake Batch Combo]],Sheet2!A:B,2,FALSE)="","",VLOOKUP(Table1[[#This Row],[Intake Batch Combo]],Sheet2!A:B,2,FALSE))</f>
        <v>One Source Diagnostics Batch 154</v>
      </c>
      <c r="P1337" s="115" t="s">
        <v>2379</v>
      </c>
      <c r="Q1337" s="115" t="e">
        <v>#N/A</v>
      </c>
    </row>
    <row r="1338" spans="1:17">
      <c r="A1338" s="4" t="s">
        <v>1316</v>
      </c>
      <c r="B1338" s="15">
        <v>154</v>
      </c>
      <c r="C1338" s="15" t="s">
        <v>2021</v>
      </c>
      <c r="D1338" s="30">
        <v>45359</v>
      </c>
      <c r="E1338" s="10" t="s">
        <v>1</v>
      </c>
      <c r="F1338" s="14">
        <v>300</v>
      </c>
      <c r="G1338" s="14">
        <v>0</v>
      </c>
      <c r="H1338" s="30">
        <v>45567</v>
      </c>
      <c r="I1338" s="118">
        <v>0</v>
      </c>
      <c r="J1338" s="15">
        <f>IF(M1338="",IF(AND(H1338&lt;&gt; "",D1338&lt;&gt;""),IF(H1338&gt;=D1338,H1338-D1338,0),""),"")</f>
        <v>208</v>
      </c>
      <c r="K1338" s="20">
        <f>IF(M1338="",IF(I1338&lt;&gt;"",I1338-G1338,""),"")</f>
        <v>0</v>
      </c>
      <c r="L1338" s="25">
        <f>IF(M1338="",IF(K1338&lt;&gt;"",IF(G1338=0,IF(I1338=0,0,9.99),K1338/G1338),""),"")</f>
        <v>0</v>
      </c>
      <c r="N1338" s="58" t="str">
        <f>TRIM(CONCATENATE(Table1[[#This Row],[Intake]]," ",Table1[[#This Row],[Batch Number]]))</f>
        <v>S-1/OS 154</v>
      </c>
      <c r="O1338" s="3" t="str">
        <f>IF(VLOOKUP(Table1[[#This Row],[Intake Batch Combo]],Sheet2!A:B,2,FALSE)="","",VLOOKUP(Table1[[#This Row],[Intake Batch Combo]],Sheet2!A:B,2,FALSE))</f>
        <v>One Source Diagnostics Batch 154</v>
      </c>
      <c r="P1338" s="115" t="s">
        <v>2379</v>
      </c>
      <c r="Q1338" s="115" t="e">
        <v>#N/A</v>
      </c>
    </row>
    <row r="1339" spans="1:17">
      <c r="A1339" s="4" t="s">
        <v>1316</v>
      </c>
      <c r="B1339" s="15">
        <v>154</v>
      </c>
      <c r="C1339" s="15" t="s">
        <v>2021</v>
      </c>
      <c r="D1339" s="30">
        <v>45359</v>
      </c>
      <c r="E1339" s="10" t="s">
        <v>1</v>
      </c>
      <c r="F1339" s="14">
        <v>300</v>
      </c>
      <c r="G1339" s="14">
        <v>0</v>
      </c>
      <c r="H1339" s="30">
        <v>45567</v>
      </c>
      <c r="I1339" s="118">
        <v>1488</v>
      </c>
      <c r="J1339" s="15">
        <f>IF(M1339="",IF(AND(H1339&lt;&gt; "",D1339&lt;&gt;""),IF(H1339&gt;=D1339,H1339-D1339,0),""),"")</f>
        <v>208</v>
      </c>
      <c r="K1339" s="20">
        <f>IF(M1339="",IF(I1339&lt;&gt;"",I1339-G1339,""),"")</f>
        <v>1488</v>
      </c>
      <c r="L1339" s="25">
        <f>IF(M1339="",IF(K1339&lt;&gt;"",IF(G1339=0,IF(I1339=0,0,9.99),K1339/G1339),""),"")</f>
        <v>9.99</v>
      </c>
      <c r="N1339" s="58" t="str">
        <f>TRIM(CONCATENATE(Table1[[#This Row],[Intake]]," ",Table1[[#This Row],[Batch Number]]))</f>
        <v>S-1/OS 154</v>
      </c>
      <c r="O1339" s="3" t="str">
        <f>IF(VLOOKUP(Table1[[#This Row],[Intake Batch Combo]],Sheet2!A:B,2,FALSE)="","",VLOOKUP(Table1[[#This Row],[Intake Batch Combo]],Sheet2!A:B,2,FALSE))</f>
        <v>One Source Diagnostics Batch 154</v>
      </c>
      <c r="P1339" s="115" t="s">
        <v>2379</v>
      </c>
      <c r="Q1339" s="115" t="e">
        <v>#N/A</v>
      </c>
    </row>
    <row r="1340" spans="1:17">
      <c r="A1340" s="4" t="s">
        <v>1316</v>
      </c>
      <c r="B1340" s="15">
        <v>154</v>
      </c>
      <c r="C1340" s="15" t="s">
        <v>2039</v>
      </c>
      <c r="D1340" s="30">
        <v>45359</v>
      </c>
      <c r="E1340" s="10" t="s">
        <v>1</v>
      </c>
      <c r="F1340" s="14">
        <v>1695</v>
      </c>
      <c r="G1340" s="14">
        <v>375.57</v>
      </c>
      <c r="H1340" s="30">
        <v>45567</v>
      </c>
      <c r="I1340" s="118">
        <v>465</v>
      </c>
      <c r="J1340" s="15">
        <f>IF(M1340="",IF(AND(H1340&lt;&gt; "",D1340&lt;&gt;""),IF(H1340&gt;=D1340,H1340-D1340,0),""),"")</f>
        <v>208</v>
      </c>
      <c r="K1340" s="20">
        <f>IF(M1340="",IF(I1340&lt;&gt;"",I1340-G1340,""),"")</f>
        <v>89.43</v>
      </c>
      <c r="L1340" s="25">
        <f>IF(M1340="",IF(K1340&lt;&gt;"",IF(G1340=0,IF(I1340=0,0,9.99),K1340/G1340),""),"")</f>
        <v>0.23811806054796711</v>
      </c>
      <c r="N1340" s="58" t="str">
        <f>TRIM(CONCATENATE(Table1[[#This Row],[Intake]]," ",Table1[[#This Row],[Batch Number]]))</f>
        <v>S-1/OS 154</v>
      </c>
      <c r="O1340" s="3" t="str">
        <f>IF(VLOOKUP(Table1[[#This Row],[Intake Batch Combo]],Sheet2!A:B,2,FALSE)="","",VLOOKUP(Table1[[#This Row],[Intake Batch Combo]],Sheet2!A:B,2,FALSE))</f>
        <v>One Source Diagnostics Batch 154</v>
      </c>
      <c r="P1340" s="115" t="s">
        <v>2379</v>
      </c>
      <c r="Q1340" s="115" t="e">
        <v>#N/A</v>
      </c>
    </row>
    <row r="1341" spans="1:17">
      <c r="A1341" s="4" t="s">
        <v>1316</v>
      </c>
      <c r="B1341" s="15">
        <v>118</v>
      </c>
      <c r="C1341" s="64" t="s">
        <v>1563</v>
      </c>
      <c r="D1341" s="30">
        <v>44897</v>
      </c>
      <c r="E1341" s="60" t="s">
        <v>1</v>
      </c>
      <c r="F1341" s="14">
        <v>1695</v>
      </c>
      <c r="G1341" s="14">
        <v>404.96364199804663</v>
      </c>
      <c r="H1341" s="30">
        <v>45567</v>
      </c>
      <c r="I1341" s="118">
        <v>590.94989999999996</v>
      </c>
      <c r="J1341" s="15">
        <f>IF(M1341="",IF(AND(H1341&lt;&gt; "",D1341&lt;&gt;""),IF(H1341&gt;=D1341,H1341-D1341,0),""),"")</f>
        <v>670</v>
      </c>
      <c r="K1341" s="20">
        <f>IF(M1341="",IF(I1341&lt;&gt;"",I1341-G1341,""),"")</f>
        <v>185.98625800195333</v>
      </c>
      <c r="L1341" s="25">
        <f>IF(M1341="",IF(K1341&lt;&gt;"",IF(G1341=0,IF(I1341=0,0,9.99),K1341/G1341),""),"")</f>
        <v>0.45926655806510763</v>
      </c>
      <c r="N1341" s="58" t="str">
        <f>TRIM(CONCATENATE(Table1[[#This Row],[Intake]]," ",Table1[[#This Row],[Batch Number]]))</f>
        <v>S-1/OS 118</v>
      </c>
      <c r="O1341" s="3" t="str">
        <f>IF(VLOOKUP(Table1[[#This Row],[Intake Batch Combo]],Sheet2!A:B,2,FALSE)="","",VLOOKUP(Table1[[#This Row],[Intake Batch Combo]],Sheet2!A:B,2,FALSE))</f>
        <v>One Source Diagnostics Buy 118</v>
      </c>
      <c r="P1341" s="115" t="s">
        <v>2383</v>
      </c>
      <c r="Q1341" s="115" t="e">
        <v>#N/A</v>
      </c>
    </row>
    <row r="1342" spans="1:17">
      <c r="A1342" s="4" t="s">
        <v>1316</v>
      </c>
      <c r="B1342" s="15">
        <v>118</v>
      </c>
      <c r="C1342" s="64" t="s">
        <v>1725</v>
      </c>
      <c r="D1342" s="30">
        <v>44897</v>
      </c>
      <c r="E1342" s="60" t="s">
        <v>1</v>
      </c>
      <c r="F1342" s="14">
        <v>1695</v>
      </c>
      <c r="G1342" s="14">
        <v>404.96364199804663</v>
      </c>
      <c r="H1342" s="30">
        <v>45567</v>
      </c>
      <c r="I1342" s="118">
        <v>0</v>
      </c>
      <c r="J1342" s="15">
        <f>IF(M1342="",IF(AND(H1342&lt;&gt; "",D1342&lt;&gt;""),IF(H1342&gt;=D1342,H1342-D1342,0),""),"")</f>
        <v>670</v>
      </c>
      <c r="K1342" s="20">
        <f>IF(M1342="",IF(I1342&lt;&gt;"",I1342-G1342,""),"")</f>
        <v>-404.96364199804663</v>
      </c>
      <c r="L1342" s="25">
        <f>IF(M1342="",IF(K1342&lt;&gt;"",IF(G1342=0,IF(I1342=0,0,9.99),K1342/G1342),""),"")</f>
        <v>-1</v>
      </c>
      <c r="N1342" s="58" t="str">
        <f>TRIM(CONCATENATE(Table1[[#This Row],[Intake]]," ",Table1[[#This Row],[Batch Number]]))</f>
        <v>S-1/OS 118</v>
      </c>
      <c r="O1342" s="3" t="str">
        <f>IF(VLOOKUP(Table1[[#This Row],[Intake Batch Combo]],Sheet2!A:B,2,FALSE)="","",VLOOKUP(Table1[[#This Row],[Intake Batch Combo]],Sheet2!A:B,2,FALSE))</f>
        <v>One Source Diagnostics Buy 118</v>
      </c>
      <c r="P1342" s="115" t="s">
        <v>2383</v>
      </c>
      <c r="Q1342" s="115" t="e">
        <v>#N/A</v>
      </c>
    </row>
    <row r="1343" spans="1:17">
      <c r="A1343" s="4" t="s">
        <v>1316</v>
      </c>
      <c r="B1343" s="15">
        <v>118</v>
      </c>
      <c r="C1343" s="64" t="s">
        <v>1725</v>
      </c>
      <c r="D1343" s="30">
        <v>44897</v>
      </c>
      <c r="E1343" s="60" t="s">
        <v>1</v>
      </c>
      <c r="F1343" s="14">
        <v>1695</v>
      </c>
      <c r="G1343" s="14">
        <v>404.96364199804663</v>
      </c>
      <c r="H1343" s="30">
        <v>45567</v>
      </c>
      <c r="I1343" s="118">
        <v>0</v>
      </c>
      <c r="J1343" s="15">
        <f>IF(M1343="",IF(AND(H1343&lt;&gt; "",D1343&lt;&gt;""),IF(H1343&gt;=D1343,H1343-D1343,0),""),"")</f>
        <v>670</v>
      </c>
      <c r="K1343" s="20">
        <f>IF(M1343="",IF(I1343&lt;&gt;"",I1343-G1343,""),"")</f>
        <v>-404.96364199804663</v>
      </c>
      <c r="L1343" s="25">
        <f>IF(M1343="",IF(K1343&lt;&gt;"",IF(G1343=0,IF(I1343=0,0,9.99),K1343/G1343),""),"")</f>
        <v>-1</v>
      </c>
      <c r="N1343" s="58" t="str">
        <f>TRIM(CONCATENATE(Table1[[#This Row],[Intake]]," ",Table1[[#This Row],[Batch Number]]))</f>
        <v>S-1/OS 118</v>
      </c>
      <c r="O1343" s="3" t="str">
        <f>IF(VLOOKUP(Table1[[#This Row],[Intake Batch Combo]],Sheet2!A:B,2,FALSE)="","",VLOOKUP(Table1[[#This Row],[Intake Batch Combo]],Sheet2!A:B,2,FALSE))</f>
        <v>One Source Diagnostics Buy 118</v>
      </c>
      <c r="P1343" s="115" t="s">
        <v>2383</v>
      </c>
      <c r="Q1343" s="115" t="e">
        <v>#N/A</v>
      </c>
    </row>
    <row r="1344" spans="1:17">
      <c r="A1344" s="4" t="s">
        <v>1316</v>
      </c>
      <c r="B1344" s="15">
        <v>118</v>
      </c>
      <c r="C1344" s="64" t="s">
        <v>1725</v>
      </c>
      <c r="D1344" s="30">
        <v>44897</v>
      </c>
      <c r="E1344" s="60" t="s">
        <v>1</v>
      </c>
      <c r="F1344" s="14">
        <v>1695</v>
      </c>
      <c r="G1344" s="14">
        <v>404.96364199804663</v>
      </c>
      <c r="H1344" s="30">
        <v>45567</v>
      </c>
      <c r="I1344" s="118">
        <v>1674</v>
      </c>
      <c r="J1344" s="15">
        <f>IF(M1344="",IF(AND(H1344&lt;&gt; "",D1344&lt;&gt;""),IF(H1344&gt;=D1344,H1344-D1344,0),""),"")</f>
        <v>670</v>
      </c>
      <c r="K1344" s="20">
        <f>IF(M1344="",IF(I1344&lt;&gt;"",I1344-G1344,""),"")</f>
        <v>1269.0363580019534</v>
      </c>
      <c r="L1344" s="25">
        <f>IF(M1344="",IF(K1344&lt;&gt;"",IF(G1344=0,IF(I1344=0,0,9.99),K1344/G1344),""),"")</f>
        <v>3.133704427737428</v>
      </c>
      <c r="N1344" s="58" t="str">
        <f>TRIM(CONCATENATE(Table1[[#This Row],[Intake]]," ",Table1[[#This Row],[Batch Number]]))</f>
        <v>S-1/OS 118</v>
      </c>
      <c r="O1344" s="3" t="str">
        <f>IF(VLOOKUP(Table1[[#This Row],[Intake Batch Combo]],Sheet2!A:B,2,FALSE)="","",VLOOKUP(Table1[[#This Row],[Intake Batch Combo]],Sheet2!A:B,2,FALSE))</f>
        <v>One Source Diagnostics Buy 118</v>
      </c>
      <c r="P1344" s="115" t="s">
        <v>2383</v>
      </c>
      <c r="Q1344" s="115" t="e">
        <v>#N/A</v>
      </c>
    </row>
    <row r="1345" spans="1:17">
      <c r="A1345" s="4" t="s">
        <v>1316</v>
      </c>
      <c r="B1345" s="15">
        <v>118</v>
      </c>
      <c r="C1345" s="64" t="s">
        <v>1788</v>
      </c>
      <c r="D1345" s="30">
        <v>44897</v>
      </c>
      <c r="E1345" s="60" t="s">
        <v>1</v>
      </c>
      <c r="F1345" s="14">
        <v>1695</v>
      </c>
      <c r="G1345" s="14">
        <v>404.96364199804663</v>
      </c>
      <c r="H1345" s="30">
        <v>45567</v>
      </c>
      <c r="I1345" s="118">
        <v>0</v>
      </c>
      <c r="J1345" s="15">
        <f>IF(M1345="",IF(AND(H1345&lt;&gt; "",D1345&lt;&gt;""),IF(H1345&gt;=D1345,H1345-D1345,0),""),"")</f>
        <v>670</v>
      </c>
      <c r="K1345" s="20">
        <f>IF(M1345="",IF(I1345&lt;&gt;"",I1345-G1345,""),"")</f>
        <v>-404.96364199804663</v>
      </c>
      <c r="L1345" s="25">
        <f>IF(M1345="",IF(K1345&lt;&gt;"",IF(G1345=0,IF(I1345=0,0,9.99),K1345/G1345),""),"")</f>
        <v>-1</v>
      </c>
      <c r="N1345" s="58" t="str">
        <f>TRIM(CONCATENATE(Table1[[#This Row],[Intake]]," ",Table1[[#This Row],[Batch Number]]))</f>
        <v>S-1/OS 118</v>
      </c>
      <c r="O1345" s="3" t="str">
        <f>IF(VLOOKUP(Table1[[#This Row],[Intake Batch Combo]],Sheet2!A:B,2,FALSE)="","",VLOOKUP(Table1[[#This Row],[Intake Batch Combo]],Sheet2!A:B,2,FALSE))</f>
        <v>One Source Diagnostics Buy 118</v>
      </c>
      <c r="P1345" s="115" t="s">
        <v>2383</v>
      </c>
      <c r="Q1345" s="115" t="e">
        <v>#N/A</v>
      </c>
    </row>
    <row r="1346" spans="1:17">
      <c r="A1346" s="4" t="s">
        <v>1316</v>
      </c>
      <c r="B1346" s="15">
        <v>118</v>
      </c>
      <c r="C1346" s="64" t="s">
        <v>1788</v>
      </c>
      <c r="D1346" s="30">
        <v>44897</v>
      </c>
      <c r="E1346" s="60" t="s">
        <v>1</v>
      </c>
      <c r="F1346" s="14">
        <v>1695</v>
      </c>
      <c r="G1346" s="14">
        <v>404.96364199804663</v>
      </c>
      <c r="H1346" s="30">
        <v>45567</v>
      </c>
      <c r="I1346" s="118">
        <v>0</v>
      </c>
      <c r="J1346" s="15">
        <f>IF(M1346="",IF(AND(H1346&lt;&gt; "",D1346&lt;&gt;""),IF(H1346&gt;=D1346,H1346-D1346,0),""),"")</f>
        <v>670</v>
      </c>
      <c r="K1346" s="20">
        <f>IF(M1346="",IF(I1346&lt;&gt;"",I1346-G1346,""),"")</f>
        <v>-404.96364199804663</v>
      </c>
      <c r="L1346" s="25">
        <f>IF(M1346="",IF(K1346&lt;&gt;"",IF(G1346=0,IF(I1346=0,0,9.99),K1346/G1346),""),"")</f>
        <v>-1</v>
      </c>
      <c r="N1346" s="58" t="str">
        <f>TRIM(CONCATENATE(Table1[[#This Row],[Intake]]," ",Table1[[#This Row],[Batch Number]]))</f>
        <v>S-1/OS 118</v>
      </c>
      <c r="O1346" s="3" t="str">
        <f>IF(VLOOKUP(Table1[[#This Row],[Intake Batch Combo]],Sheet2!A:B,2,FALSE)="","",VLOOKUP(Table1[[#This Row],[Intake Batch Combo]],Sheet2!A:B,2,FALSE))</f>
        <v>One Source Diagnostics Buy 118</v>
      </c>
      <c r="P1346" s="115" t="s">
        <v>2383</v>
      </c>
      <c r="Q1346" s="115" t="e">
        <v>#N/A</v>
      </c>
    </row>
    <row r="1347" spans="1:17">
      <c r="A1347" s="4" t="s">
        <v>1316</v>
      </c>
      <c r="B1347" s="15">
        <v>118</v>
      </c>
      <c r="C1347" s="64" t="s">
        <v>1788</v>
      </c>
      <c r="D1347" s="30">
        <v>44897</v>
      </c>
      <c r="E1347" s="60" t="s">
        <v>1</v>
      </c>
      <c r="F1347" s="14">
        <v>1695</v>
      </c>
      <c r="G1347" s="14">
        <v>404.96364199804663</v>
      </c>
      <c r="H1347" s="30">
        <v>45567</v>
      </c>
      <c r="I1347" s="118">
        <v>1767</v>
      </c>
      <c r="J1347" s="15">
        <f>IF(M1347="",IF(AND(H1347&lt;&gt; "",D1347&lt;&gt;""),IF(H1347&gt;=D1347,H1347-D1347,0),""),"")</f>
        <v>670</v>
      </c>
      <c r="K1347" s="20">
        <f>IF(M1347="",IF(I1347&lt;&gt;"",I1347-G1347,""),"")</f>
        <v>1362.0363580019534</v>
      </c>
      <c r="L1347" s="25">
        <f>IF(M1347="",IF(K1347&lt;&gt;"",IF(G1347=0,IF(I1347=0,0,9.99),K1347/G1347),""),"")</f>
        <v>3.3633546737228408</v>
      </c>
      <c r="N1347" s="58" t="str">
        <f>TRIM(CONCATENATE(Table1[[#This Row],[Intake]]," ",Table1[[#This Row],[Batch Number]]))</f>
        <v>S-1/OS 118</v>
      </c>
      <c r="O1347" s="3" t="str">
        <f>IF(VLOOKUP(Table1[[#This Row],[Intake Batch Combo]],Sheet2!A:B,2,FALSE)="","",VLOOKUP(Table1[[#This Row],[Intake Batch Combo]],Sheet2!A:B,2,FALSE))</f>
        <v>One Source Diagnostics Buy 118</v>
      </c>
      <c r="P1347" s="115" t="s">
        <v>2383</v>
      </c>
      <c r="Q1347" s="115" t="e">
        <v>#N/A</v>
      </c>
    </row>
    <row r="1348" spans="1:17">
      <c r="A1348" s="4" t="s">
        <v>1316</v>
      </c>
      <c r="B1348" s="15">
        <v>118</v>
      </c>
      <c r="C1348" s="64" t="s">
        <v>1789</v>
      </c>
      <c r="D1348" s="30">
        <v>44897</v>
      </c>
      <c r="E1348" s="60" t="s">
        <v>1</v>
      </c>
      <c r="F1348" s="14">
        <v>1695</v>
      </c>
      <c r="G1348" s="14">
        <v>404.96364199804663</v>
      </c>
      <c r="H1348" s="30">
        <v>45567</v>
      </c>
      <c r="I1348" s="118">
        <v>604.5</v>
      </c>
      <c r="J1348" s="15">
        <f>IF(M1348="",IF(AND(H1348&lt;&gt; "",D1348&lt;&gt;""),IF(H1348&gt;=D1348,H1348-D1348,0),""),"")</f>
        <v>670</v>
      </c>
      <c r="K1348" s="20">
        <f>IF(M1348="",IF(I1348&lt;&gt;"",I1348-G1348,""),"")</f>
        <v>199.53635800195337</v>
      </c>
      <c r="L1348" s="25">
        <f>IF(M1348="",IF(K1348&lt;&gt;"",IF(G1348=0,IF(I1348=0,0,9.99),K1348/G1348),""),"")</f>
        <v>0.49272659890518233</v>
      </c>
      <c r="N1348" s="58" t="str">
        <f>TRIM(CONCATENATE(Table1[[#This Row],[Intake]]," ",Table1[[#This Row],[Batch Number]]))</f>
        <v>S-1/OS 118</v>
      </c>
      <c r="O1348" s="3" t="str">
        <f>IF(VLOOKUP(Table1[[#This Row],[Intake Batch Combo]],Sheet2!A:B,2,FALSE)="","",VLOOKUP(Table1[[#This Row],[Intake Batch Combo]],Sheet2!A:B,2,FALSE))</f>
        <v>One Source Diagnostics Buy 118</v>
      </c>
      <c r="P1348" s="115" t="s">
        <v>2383</v>
      </c>
      <c r="Q1348" s="115" t="e">
        <v>#N/A</v>
      </c>
    </row>
    <row r="1349" spans="1:17">
      <c r="A1349" s="4" t="s">
        <v>1316</v>
      </c>
      <c r="B1349" s="15">
        <v>118</v>
      </c>
      <c r="C1349" s="64" t="s">
        <v>1803</v>
      </c>
      <c r="D1349" s="30">
        <v>44897</v>
      </c>
      <c r="E1349" s="60" t="s">
        <v>1</v>
      </c>
      <c r="F1349" s="14">
        <v>1695</v>
      </c>
      <c r="G1349" s="14">
        <v>404.96364199804663</v>
      </c>
      <c r="H1349" s="30">
        <v>45567</v>
      </c>
      <c r="I1349" s="118">
        <v>298.08359999999999</v>
      </c>
      <c r="J1349" s="15">
        <f>IF(M1349="",IF(AND(H1349&lt;&gt; "",D1349&lt;&gt;""),IF(H1349&gt;=D1349,H1349-D1349,0),""),"")</f>
        <v>670</v>
      </c>
      <c r="K1349" s="20">
        <f>IF(M1349="",IF(I1349&lt;&gt;"",I1349-G1349,""),"")</f>
        <v>-106.88004199804664</v>
      </c>
      <c r="L1349" s="25">
        <f>IF(M1349="",IF(K1349&lt;&gt;"",IF(G1349=0,IF(I1349=0,0,9.99),K1349/G1349),""),"")</f>
        <v>-0.26392503156755537</v>
      </c>
      <c r="N1349" s="58" t="str">
        <f>TRIM(CONCATENATE(Table1[[#This Row],[Intake]]," ",Table1[[#This Row],[Batch Number]]))</f>
        <v>S-1/OS 118</v>
      </c>
      <c r="O1349" s="3" t="str">
        <f>IF(VLOOKUP(Table1[[#This Row],[Intake Batch Combo]],Sheet2!A:B,2,FALSE)="","",VLOOKUP(Table1[[#This Row],[Intake Batch Combo]],Sheet2!A:B,2,FALSE))</f>
        <v>One Source Diagnostics Buy 118</v>
      </c>
      <c r="P1349" s="115" t="s">
        <v>2383</v>
      </c>
      <c r="Q1349" s="115" t="e">
        <v>#N/A</v>
      </c>
    </row>
    <row r="1350" spans="1:17">
      <c r="A1350" s="4" t="s">
        <v>1316</v>
      </c>
      <c r="B1350" s="38">
        <v>97</v>
      </c>
      <c r="C1350" s="15" t="s">
        <v>465</v>
      </c>
      <c r="D1350" s="39">
        <v>44631</v>
      </c>
      <c r="E1350" s="10" t="s">
        <v>1</v>
      </c>
      <c r="F1350" s="36">
        <v>1695</v>
      </c>
      <c r="G1350" s="36">
        <v>408.58132852990423</v>
      </c>
      <c r="H1350" s="39">
        <v>45567</v>
      </c>
      <c r="I1350" s="118">
        <v>465</v>
      </c>
      <c r="J1350" s="38">
        <f>IF(M1350="",IF(AND(H1350&lt;&gt; "",D1350&lt;&gt;""),IF(H1350&gt;=D1350,H1350-D1350,0),""),"")</f>
        <v>936</v>
      </c>
      <c r="K1350" s="37">
        <f>IF(M1350="",IF(I1350&lt;&gt;"",I1350-G1350,""),"")</f>
        <v>56.418671470095774</v>
      </c>
      <c r="L1350" s="31">
        <f>IF(M1350="",IF(K1350&lt;&gt;"",IF(G1350=0,IF(I1350=0,0,9.99),K1350/G1350),""),"")</f>
        <v>0.13808431156923626</v>
      </c>
      <c r="M1350" s="35"/>
      <c r="N1350" s="33" t="str">
        <f>TRIM(CONCATENATE(Table1[[#This Row],[Intake]]," ",Table1[[#This Row],[Batch Number]]))</f>
        <v>S-1/OS 97</v>
      </c>
      <c r="O1350" s="35" t="str">
        <f>IF(VLOOKUP(Table1[[#This Row],[Intake Batch Combo]],Sheet2!A:B,2,FALSE)="","",VLOOKUP(Table1[[#This Row],[Intake Batch Combo]],Sheet2!A:B,2,FALSE))</f>
        <v>One Source Diagnostics Buy 97.2</v>
      </c>
      <c r="P1350" s="116" t="s">
        <v>2384</v>
      </c>
      <c r="Q1350" s="116" t="e">
        <v>#N/A</v>
      </c>
    </row>
    <row r="1351" spans="1:17">
      <c r="A1351" s="4" t="s">
        <v>1316</v>
      </c>
      <c r="B1351" s="15">
        <v>154</v>
      </c>
      <c r="C1351" s="15" t="s">
        <v>2021</v>
      </c>
      <c r="D1351" s="30">
        <v>45359</v>
      </c>
      <c r="E1351" s="10" t="s">
        <v>1</v>
      </c>
      <c r="F1351" s="14">
        <v>1695</v>
      </c>
      <c r="G1351" s="14">
        <v>477.48750000000001</v>
      </c>
      <c r="H1351" s="30">
        <v>45567</v>
      </c>
      <c r="I1351" s="120">
        <v>0</v>
      </c>
      <c r="J1351" s="15">
        <f>IF(M1351="",IF(AND(H1351&lt;&gt; "",D1351&lt;&gt;""),IF(H1351&gt;=D1351,H1351-D1351,0),""),"")</f>
        <v>208</v>
      </c>
      <c r="K1351" s="20">
        <f>IF(M1351="",IF(I1351&lt;&gt;"",I1351-G1351,""),"")</f>
        <v>-477.48750000000001</v>
      </c>
      <c r="L1351" s="25">
        <f>IF(M1351="",IF(K1351&lt;&gt;"",IF(G1351=0,IF(I1351=0,0,9.99),K1351/G1351),""),"")</f>
        <v>-1</v>
      </c>
      <c r="N1351" s="58" t="str">
        <f>TRIM(CONCATENATE(Table1[[#This Row],[Intake]]," ",Table1[[#This Row],[Batch Number]]))</f>
        <v>S-1/OS 154</v>
      </c>
      <c r="O1351" s="3" t="str">
        <f>IF(VLOOKUP(Table1[[#This Row],[Intake Batch Combo]],Sheet2!A:B,2,FALSE)="","",VLOOKUP(Table1[[#This Row],[Intake Batch Combo]],Sheet2!A:B,2,FALSE))</f>
        <v>One Source Diagnostics Batch 154</v>
      </c>
      <c r="P1351" s="115" t="s">
        <v>2379</v>
      </c>
      <c r="Q1351" s="115" t="e">
        <v>#N/A</v>
      </c>
    </row>
    <row r="1352" spans="1:17">
      <c r="A1352" s="4" t="s">
        <v>1316</v>
      </c>
      <c r="B1352" s="15">
        <v>154</v>
      </c>
      <c r="C1352" s="15" t="s">
        <v>2021</v>
      </c>
      <c r="D1352" s="30">
        <v>45359</v>
      </c>
      <c r="E1352" s="10" t="s">
        <v>1</v>
      </c>
      <c r="F1352" s="14">
        <v>1695</v>
      </c>
      <c r="G1352" s="14">
        <v>477.48750000000001</v>
      </c>
      <c r="H1352" s="30">
        <v>45567</v>
      </c>
      <c r="I1352" s="118">
        <v>0</v>
      </c>
      <c r="J1352" s="15">
        <f>IF(M1352="",IF(AND(H1352&lt;&gt; "",D1352&lt;&gt;""),IF(H1352&gt;=D1352,H1352-D1352,0),""),"")</f>
        <v>208</v>
      </c>
      <c r="K1352" s="20">
        <f>IF(M1352="",IF(I1352&lt;&gt;"",I1352-G1352,""),"")</f>
        <v>-477.48750000000001</v>
      </c>
      <c r="L1352" s="25">
        <f>IF(M1352="",IF(K1352&lt;&gt;"",IF(G1352=0,IF(I1352=0,0,9.99),K1352/G1352),""),"")</f>
        <v>-1</v>
      </c>
      <c r="N1352" s="58" t="str">
        <f>TRIM(CONCATENATE(Table1[[#This Row],[Intake]]," ",Table1[[#This Row],[Batch Number]]))</f>
        <v>S-1/OS 154</v>
      </c>
      <c r="O1352" s="3" t="str">
        <f>IF(VLOOKUP(Table1[[#This Row],[Intake Batch Combo]],Sheet2!A:B,2,FALSE)="","",VLOOKUP(Table1[[#This Row],[Intake Batch Combo]],Sheet2!A:B,2,FALSE))</f>
        <v>One Source Diagnostics Batch 154</v>
      </c>
      <c r="P1352" s="115" t="s">
        <v>2379</v>
      </c>
      <c r="Q1352" s="115" t="e">
        <v>#N/A</v>
      </c>
    </row>
    <row r="1353" spans="1:17">
      <c r="A1353" s="4" t="s">
        <v>2395</v>
      </c>
      <c r="B1353" s="15">
        <v>15.3</v>
      </c>
      <c r="C1353" s="15"/>
      <c r="D1353" s="30">
        <v>45021</v>
      </c>
      <c r="E1353" s="10" t="s">
        <v>1</v>
      </c>
      <c r="F1353" s="14">
        <v>2300</v>
      </c>
      <c r="G1353" s="14">
        <v>432.04350000000113</v>
      </c>
      <c r="H1353" s="30">
        <v>45566</v>
      </c>
      <c r="I1353" s="120">
        <v>311.24310000000003</v>
      </c>
      <c r="J1353" s="15">
        <f>IF(M1353="",IF(AND(H1353&lt;&gt; "",D1353&lt;&gt;""),IF(H1353&gt;=D1353,H1353-D1353,0),""),"")</f>
        <v>545</v>
      </c>
      <c r="K1353" s="20">
        <f>IF(M1353="",IF(I1353&lt;&gt;"",I1353-G1353,""),"")</f>
        <v>-120.8004000000011</v>
      </c>
      <c r="L1353" s="25">
        <f>IF(M1353="",IF(K1353&lt;&gt;"",IF(G1353=0,IF(I1353=0,0,9.99),K1353/G1353),""),"")</f>
        <v>-0.27960240114710855</v>
      </c>
      <c r="N1353" s="58" t="str">
        <f>TRIM(CONCATENATE(Table1[[#This Row],[Intake]]," ",Table1[[#This Row],[Batch Number]]))</f>
        <v>S-1/SCI 15.3</v>
      </c>
      <c r="O1353" s="111" t="str">
        <f>IF(VLOOKUP(Table1[[#This Row],[Intake Batch Combo]],Sheet2!A:B,2,FALSE)="","",VLOOKUP(Table1[[#This Row],[Intake Batch Combo]],Sheet2!A:B,2,FALSE))</f>
        <v>SoCal Imaging Batch 15.3</v>
      </c>
      <c r="P1353" s="115" t="s">
        <v>2393</v>
      </c>
      <c r="Q1353" s="115" t="e">
        <v>#N/A</v>
      </c>
    </row>
    <row r="1354" spans="1:17">
      <c r="A1354" s="4" t="s">
        <v>1312</v>
      </c>
      <c r="B1354" s="15">
        <v>3</v>
      </c>
      <c r="C1354" s="15"/>
      <c r="D1354" s="30">
        <v>44971</v>
      </c>
      <c r="E1354" s="10" t="s">
        <v>0</v>
      </c>
      <c r="F1354" s="14">
        <v>0</v>
      </c>
      <c r="G1354" s="14">
        <v>0</v>
      </c>
      <c r="H1354" s="30">
        <v>45565</v>
      </c>
      <c r="I1354" s="118">
        <v>12500</v>
      </c>
      <c r="J1354" s="15">
        <f>IF(M1354="",IF(AND(H1354&lt;&gt; "",D1354&lt;&gt;""),IF(H1354&gt;=D1354,H1354-D1354,0),""),"")</f>
        <v>594</v>
      </c>
      <c r="K1354" s="20">
        <f>IF(M1354="",IF(I1354&lt;&gt;"",I1354-G1354,""),"")</f>
        <v>12500</v>
      </c>
      <c r="L1354" s="25">
        <f>IF(M1354="",IF(K1354&lt;&gt;"",IF(G1354=0,IF(I1354=0,0,9.99),K1354/G1354),""),"")</f>
        <v>9.99</v>
      </c>
      <c r="N1354" s="33" t="str">
        <f>TRIM(CONCATENATE(Table1[[#This Row],[Intake]]," ",Table1[[#This Row],[Batch Number]]))</f>
        <v>S-1/MF 3</v>
      </c>
      <c r="O1354" s="35" t="str">
        <f>IF(VLOOKUP(Table1[[#This Row],[Intake Batch Combo]],Sheet2!A:B,2,FALSE)="","",VLOOKUP(Table1[[#This Row],[Intake Batch Combo]],Sheet2!A:B,2,FALSE))</f>
        <v>Michigan First Rehab Batch 03</v>
      </c>
      <c r="P1354" s="116" t="e">
        <v>#N/A</v>
      </c>
      <c r="Q1354" s="116" t="e">
        <v>#N/A</v>
      </c>
    </row>
    <row r="1355" spans="1:17">
      <c r="A1355" s="4" t="s">
        <v>384</v>
      </c>
      <c r="B1355" s="15" t="s">
        <v>385</v>
      </c>
      <c r="C1355" s="15">
        <v>1022560</v>
      </c>
      <c r="D1355" s="30">
        <v>44579</v>
      </c>
      <c r="E1355" s="10" t="s">
        <v>0</v>
      </c>
      <c r="F1355" s="14">
        <v>400</v>
      </c>
      <c r="G1355" s="14">
        <v>82.56</v>
      </c>
      <c r="H1355" s="30">
        <v>45565</v>
      </c>
      <c r="I1355" s="118">
        <v>139.5</v>
      </c>
      <c r="J1355" s="15">
        <f>IF(M1355="",IF(AND(H1355&lt;&gt; "",D1355&lt;&gt;""),IF(H1355&gt;=D1355,H1355-D1355,0),""),"")</f>
        <v>986</v>
      </c>
      <c r="K1355" s="20">
        <f>IF(M1355="",IF(I1355&lt;&gt;"",I1355-G1355,""),"")</f>
        <v>56.94</v>
      </c>
      <c r="L1355" s="25">
        <f>IF(M1355="",IF(K1355&lt;&gt;"",IF(G1355=0,IF(I1355=0,0,9.99),K1355/G1355),""),"")</f>
        <v>0.68968023255813948</v>
      </c>
      <c r="M1355" s="111"/>
      <c r="N1355" s="33" t="str">
        <f>TRIM(CONCATENATE(Table1[[#This Row],[Intake]]," ",Table1[[#This Row],[Batch Number]]))</f>
        <v>S-1/TRC 33a</v>
      </c>
      <c r="O1355" s="35" t="str">
        <f>IF(VLOOKUP(Table1[[#This Row],[Intake Batch Combo]],Sheet2!A:B,2,FALSE)="","",VLOOKUP(Table1[[#This Row],[Intake Batch Combo]],Sheet2!A:B,2,FALSE))</f>
        <v>Texas Regional Center Batch 33a</v>
      </c>
      <c r="P1355" s="116" t="e">
        <v>#N/A</v>
      </c>
      <c r="Q1355" s="116" t="e">
        <v>#N/A</v>
      </c>
    </row>
    <row r="1356" spans="1:17">
      <c r="A1356" s="4" t="s">
        <v>384</v>
      </c>
      <c r="B1356" s="15" t="s">
        <v>385</v>
      </c>
      <c r="C1356" s="15">
        <v>1022560</v>
      </c>
      <c r="D1356" s="30">
        <v>44579</v>
      </c>
      <c r="E1356" s="10" t="s">
        <v>0</v>
      </c>
      <c r="F1356" s="14">
        <v>400</v>
      </c>
      <c r="G1356" s="14">
        <v>82.56</v>
      </c>
      <c r="H1356" s="30">
        <v>45565</v>
      </c>
      <c r="I1356" s="118">
        <v>139.5</v>
      </c>
      <c r="J1356" s="15">
        <f>IF(M1356="",IF(AND(H1356&lt;&gt; "",D1356&lt;&gt;""),IF(H1356&gt;=D1356,H1356-D1356,0),""),"")</f>
        <v>986</v>
      </c>
      <c r="K1356" s="20">
        <f>IF(M1356="",IF(I1356&lt;&gt;"",I1356-G1356,""),"")</f>
        <v>56.94</v>
      </c>
      <c r="L1356" s="25">
        <f>IF(M1356="",IF(K1356&lt;&gt;"",IF(G1356=0,IF(I1356=0,0,9.99),K1356/G1356),""),"")</f>
        <v>0.68968023255813948</v>
      </c>
      <c r="M1356" s="111"/>
      <c r="N1356" s="33" t="str">
        <f>TRIM(CONCATENATE(Table1[[#This Row],[Intake]]," ",Table1[[#This Row],[Batch Number]]))</f>
        <v>S-1/TRC 33a</v>
      </c>
      <c r="O1356" s="35" t="str">
        <f>IF(VLOOKUP(Table1[[#This Row],[Intake Batch Combo]],Sheet2!A:B,2,FALSE)="","",VLOOKUP(Table1[[#This Row],[Intake Batch Combo]],Sheet2!A:B,2,FALSE))</f>
        <v>Texas Regional Center Batch 33a</v>
      </c>
      <c r="P1356" s="116" t="e">
        <v>#N/A</v>
      </c>
      <c r="Q1356" s="116" t="e">
        <v>#N/A</v>
      </c>
    </row>
    <row r="1357" spans="1:17">
      <c r="A1357" s="4" t="s">
        <v>384</v>
      </c>
      <c r="B1357" s="15" t="s">
        <v>385</v>
      </c>
      <c r="C1357" s="15">
        <v>1022337</v>
      </c>
      <c r="D1357" s="30">
        <v>44579</v>
      </c>
      <c r="E1357" s="10" t="s">
        <v>0</v>
      </c>
      <c r="F1357" s="14">
        <v>750</v>
      </c>
      <c r="G1357" s="14">
        <v>154.80000000000001</v>
      </c>
      <c r="H1357" s="30">
        <v>45565</v>
      </c>
      <c r="I1357" s="118">
        <v>241.8</v>
      </c>
      <c r="J1357" s="15">
        <f>IF(M1357="",IF(AND(H1357&lt;&gt; "",D1357&lt;&gt;""),IF(H1357&gt;=D1357,H1357-D1357,0),""),"")</f>
        <v>986</v>
      </c>
      <c r="K1357" s="20">
        <f>IF(M1357="",IF(I1357&lt;&gt;"",I1357-G1357,""),"")</f>
        <v>87</v>
      </c>
      <c r="L1357" s="25">
        <f>IF(M1357="",IF(K1357&lt;&gt;"",IF(G1357=0,IF(I1357=0,0,9.99),K1357/G1357),""),"")</f>
        <v>0.56201550387596899</v>
      </c>
      <c r="N1357" s="33" t="str">
        <f>TRIM(CONCATENATE(Table1[[#This Row],[Intake]]," ",Table1[[#This Row],[Batch Number]]))</f>
        <v>S-1/TRC 33a</v>
      </c>
      <c r="O1357" s="35" t="str">
        <f>IF(VLOOKUP(Table1[[#This Row],[Intake Batch Combo]],Sheet2!A:B,2,FALSE)="","",VLOOKUP(Table1[[#This Row],[Intake Batch Combo]],Sheet2!A:B,2,FALSE))</f>
        <v>Texas Regional Center Batch 33a</v>
      </c>
      <c r="P1357" s="116" t="e">
        <v>#N/A</v>
      </c>
      <c r="Q1357" s="116" t="e">
        <v>#N/A</v>
      </c>
    </row>
    <row r="1358" spans="1:17">
      <c r="A1358" s="4" t="s">
        <v>384</v>
      </c>
      <c r="B1358" s="15" t="s">
        <v>385</v>
      </c>
      <c r="C1358" s="15">
        <v>1022475</v>
      </c>
      <c r="D1358" s="30">
        <v>44579</v>
      </c>
      <c r="E1358" s="10" t="s">
        <v>0</v>
      </c>
      <c r="F1358" s="14">
        <v>750</v>
      </c>
      <c r="G1358" s="14">
        <v>154.80000000000001</v>
      </c>
      <c r="H1358" s="30">
        <v>45565</v>
      </c>
      <c r="I1358" s="118">
        <v>279</v>
      </c>
      <c r="J1358" s="15">
        <f>IF(M1358="",IF(AND(H1358&lt;&gt; "",D1358&lt;&gt;""),IF(H1358&gt;=D1358,H1358-D1358,0),""),"")</f>
        <v>986</v>
      </c>
      <c r="K1358" s="20">
        <f>IF(M1358="",IF(I1358&lt;&gt;"",I1358-G1358,""),"")</f>
        <v>124.19999999999999</v>
      </c>
      <c r="L1358" s="25">
        <f>IF(M1358="",IF(K1358&lt;&gt;"",IF(G1358=0,IF(I1358=0,0,9.99),K1358/G1358),""),"")</f>
        <v>0.80232558139534871</v>
      </c>
      <c r="N1358" s="33" t="str">
        <f>TRIM(CONCATENATE(Table1[[#This Row],[Intake]]," ",Table1[[#This Row],[Batch Number]]))</f>
        <v>S-1/TRC 33a</v>
      </c>
      <c r="O1358" s="35" t="str">
        <f>IF(VLOOKUP(Table1[[#This Row],[Intake Batch Combo]],Sheet2!A:B,2,FALSE)="","",VLOOKUP(Table1[[#This Row],[Intake Batch Combo]],Sheet2!A:B,2,FALSE))</f>
        <v>Texas Regional Center Batch 33a</v>
      </c>
      <c r="P1358" s="116" t="e">
        <v>#N/A</v>
      </c>
      <c r="Q1358" s="116" t="e">
        <v>#N/A</v>
      </c>
    </row>
    <row r="1359" spans="1:17">
      <c r="A1359" s="4" t="s">
        <v>384</v>
      </c>
      <c r="B1359" s="15" t="s">
        <v>385</v>
      </c>
      <c r="C1359" s="15">
        <v>1022505</v>
      </c>
      <c r="D1359" s="30">
        <v>44579</v>
      </c>
      <c r="E1359" s="10" t="s">
        <v>0</v>
      </c>
      <c r="F1359" s="14">
        <v>750</v>
      </c>
      <c r="G1359" s="14">
        <v>154.80000000000001</v>
      </c>
      <c r="H1359" s="30">
        <v>45565</v>
      </c>
      <c r="I1359" s="118">
        <v>418.5</v>
      </c>
      <c r="J1359" s="15">
        <f>IF(M1359="",IF(AND(H1359&lt;&gt; "",D1359&lt;&gt;""),IF(H1359&gt;=D1359,H1359-D1359,0),""),"")</f>
        <v>986</v>
      </c>
      <c r="K1359" s="20">
        <f>IF(M1359="",IF(I1359&lt;&gt;"",I1359-G1359,""),"")</f>
        <v>263.7</v>
      </c>
      <c r="L1359" s="25">
        <f>IF(M1359="",IF(K1359&lt;&gt;"",IF(G1359=0,IF(I1359=0,0,9.99),K1359/G1359),""),"")</f>
        <v>1.703488372093023</v>
      </c>
      <c r="N1359" s="33" t="str">
        <f>TRIM(CONCATENATE(Table1[[#This Row],[Intake]]," ",Table1[[#This Row],[Batch Number]]))</f>
        <v>S-1/TRC 33a</v>
      </c>
      <c r="O1359" s="35" t="str">
        <f>IF(VLOOKUP(Table1[[#This Row],[Intake Batch Combo]],Sheet2!A:B,2,FALSE)="","",VLOOKUP(Table1[[#This Row],[Intake Batch Combo]],Sheet2!A:B,2,FALSE))</f>
        <v>Texas Regional Center Batch 33a</v>
      </c>
      <c r="P1359" s="116" t="e">
        <v>#N/A</v>
      </c>
      <c r="Q1359" s="116" t="e">
        <v>#N/A</v>
      </c>
    </row>
    <row r="1360" spans="1:17">
      <c r="A1360" s="4" t="s">
        <v>384</v>
      </c>
      <c r="B1360" s="15" t="s">
        <v>385</v>
      </c>
      <c r="C1360" s="15">
        <v>1022560</v>
      </c>
      <c r="D1360" s="30">
        <v>44579</v>
      </c>
      <c r="E1360" s="10" t="s">
        <v>0</v>
      </c>
      <c r="F1360" s="14">
        <v>750</v>
      </c>
      <c r="G1360" s="14">
        <v>154.80000000000001</v>
      </c>
      <c r="H1360" s="30">
        <v>45565</v>
      </c>
      <c r="I1360" s="118">
        <v>651</v>
      </c>
      <c r="J1360" s="15">
        <f>IF(M1360="",IF(AND(H1360&lt;&gt; "",D1360&lt;&gt;""),IF(H1360&gt;=D1360,H1360-D1360,0),""),"")</f>
        <v>986</v>
      </c>
      <c r="K1360" s="20">
        <f>IF(M1360="",IF(I1360&lt;&gt;"",I1360-G1360,""),"")</f>
        <v>496.2</v>
      </c>
      <c r="L1360" s="25">
        <f>IF(M1360="",IF(K1360&lt;&gt;"",IF(G1360=0,IF(I1360=0,0,9.99),K1360/G1360),""),"")</f>
        <v>3.2054263565891468</v>
      </c>
      <c r="N1360" s="33" t="str">
        <f>TRIM(CONCATENATE(Table1[[#This Row],[Intake]]," ",Table1[[#This Row],[Batch Number]]))</f>
        <v>S-1/TRC 33a</v>
      </c>
      <c r="O1360" s="35" t="str">
        <f>IF(VLOOKUP(Table1[[#This Row],[Intake Batch Combo]],Sheet2!A:B,2,FALSE)="","",VLOOKUP(Table1[[#This Row],[Intake Batch Combo]],Sheet2!A:B,2,FALSE))</f>
        <v>Texas Regional Center Batch 33a</v>
      </c>
      <c r="P1360" s="116" t="e">
        <v>#N/A</v>
      </c>
      <c r="Q1360" s="116" t="e">
        <v>#N/A</v>
      </c>
    </row>
    <row r="1361" spans="1:17">
      <c r="A1361" s="4" t="s">
        <v>384</v>
      </c>
      <c r="B1361" s="15" t="s">
        <v>385</v>
      </c>
      <c r="C1361" s="15">
        <v>1022600</v>
      </c>
      <c r="D1361" s="30">
        <v>44579</v>
      </c>
      <c r="E1361" s="10" t="s">
        <v>0</v>
      </c>
      <c r="F1361" s="14">
        <v>1050</v>
      </c>
      <c r="G1361" s="14">
        <v>216.72</v>
      </c>
      <c r="H1361" s="30">
        <v>45565</v>
      </c>
      <c r="I1361" s="118">
        <v>488.25</v>
      </c>
      <c r="J1361" s="15">
        <f>IF(M1361="",IF(AND(H1361&lt;&gt; "",D1361&lt;&gt;""),IF(H1361&gt;=D1361,H1361-D1361,0),""),"")</f>
        <v>986</v>
      </c>
      <c r="K1361" s="20">
        <f>IF(M1361="",IF(I1361&lt;&gt;"",I1361-G1361,""),"")</f>
        <v>271.52999999999997</v>
      </c>
      <c r="L1361" s="25">
        <f>IF(M1361="",IF(K1361&lt;&gt;"",IF(G1361=0,IF(I1361=0,0,9.99),K1361/G1361),""),"")</f>
        <v>1.2529069767441858</v>
      </c>
      <c r="N1361" s="33" t="str">
        <f>TRIM(CONCATENATE(Table1[[#This Row],[Intake]]," ",Table1[[#This Row],[Batch Number]]))</f>
        <v>S-1/TRC 33a</v>
      </c>
      <c r="O1361" s="35" t="str">
        <f>IF(VLOOKUP(Table1[[#This Row],[Intake Batch Combo]],Sheet2!A:B,2,FALSE)="","",VLOOKUP(Table1[[#This Row],[Intake Batch Combo]],Sheet2!A:B,2,FALSE))</f>
        <v>Texas Regional Center Batch 33a</v>
      </c>
      <c r="P1361" s="116" t="e">
        <v>#N/A</v>
      </c>
      <c r="Q1361" s="116" t="e">
        <v>#N/A</v>
      </c>
    </row>
    <row r="1362" spans="1:17">
      <c r="A1362" s="4" t="s">
        <v>384</v>
      </c>
      <c r="B1362" s="15" t="s">
        <v>385</v>
      </c>
      <c r="C1362" s="15">
        <v>1019826</v>
      </c>
      <c r="D1362" s="30">
        <v>44579</v>
      </c>
      <c r="E1362" s="10" t="s">
        <v>0</v>
      </c>
      <c r="F1362" s="14">
        <v>1050</v>
      </c>
      <c r="G1362" s="14">
        <v>216.72</v>
      </c>
      <c r="H1362" s="30">
        <v>45565</v>
      </c>
      <c r="I1362" s="118">
        <v>348.75</v>
      </c>
      <c r="J1362" s="15">
        <f>IF(M1362="",IF(AND(H1362&lt;&gt; "",D1362&lt;&gt;""),IF(H1362&gt;=D1362,H1362-D1362,0),""),"")</f>
        <v>986</v>
      </c>
      <c r="K1362" s="20">
        <f>IF(M1362="",IF(I1362&lt;&gt;"",I1362-G1362,""),"")</f>
        <v>132.03</v>
      </c>
      <c r="L1362" s="25">
        <f>IF(M1362="",IF(K1362&lt;&gt;"",IF(G1362=0,IF(I1362=0,0,9.99),K1362/G1362),""),"")</f>
        <v>0.60921926910299007</v>
      </c>
      <c r="N1362" s="33" t="str">
        <f>TRIM(CONCATENATE(Table1[[#This Row],[Intake]]," ",Table1[[#This Row],[Batch Number]]))</f>
        <v>S-1/TRC 33a</v>
      </c>
      <c r="O1362" s="35" t="str">
        <f>IF(VLOOKUP(Table1[[#This Row],[Intake Batch Combo]],Sheet2!A:B,2,FALSE)="","",VLOOKUP(Table1[[#This Row],[Intake Batch Combo]],Sheet2!A:B,2,FALSE))</f>
        <v>Texas Regional Center Batch 33a</v>
      </c>
      <c r="P1362" s="116" t="e">
        <v>#N/A</v>
      </c>
      <c r="Q1362" s="116" t="e">
        <v>#N/A</v>
      </c>
    </row>
    <row r="1363" spans="1:17">
      <c r="A1363" s="4" t="s">
        <v>384</v>
      </c>
      <c r="B1363" s="15" t="s">
        <v>385</v>
      </c>
      <c r="C1363" s="15">
        <v>1020493</v>
      </c>
      <c r="D1363" s="30">
        <v>44579</v>
      </c>
      <c r="E1363" s="10" t="s">
        <v>0</v>
      </c>
      <c r="F1363" s="14">
        <v>1050</v>
      </c>
      <c r="G1363" s="14">
        <v>216.72</v>
      </c>
      <c r="H1363" s="30">
        <v>45565</v>
      </c>
      <c r="I1363" s="120">
        <v>488.25</v>
      </c>
      <c r="J1363" s="15">
        <f>IF(M1363="",IF(AND(H1363&lt;&gt; "",D1363&lt;&gt;""),IF(H1363&gt;=D1363,H1363-D1363,0),""),"")</f>
        <v>986</v>
      </c>
      <c r="K1363" s="20">
        <f>IF(M1363="",IF(I1363&lt;&gt;"",I1363-G1363,""),"")</f>
        <v>271.52999999999997</v>
      </c>
      <c r="L1363" s="25">
        <f>IF(M1363="",IF(K1363&lt;&gt;"",IF(G1363=0,IF(I1363=0,0,9.99),K1363/G1363),""),"")</f>
        <v>1.2529069767441858</v>
      </c>
      <c r="N1363" s="33" t="str">
        <f>TRIM(CONCATENATE(Table1[[#This Row],[Intake]]," ",Table1[[#This Row],[Batch Number]]))</f>
        <v>S-1/TRC 33a</v>
      </c>
      <c r="O1363" s="35" t="str">
        <f>IF(VLOOKUP(Table1[[#This Row],[Intake Batch Combo]],Sheet2!A:B,2,FALSE)="","",VLOOKUP(Table1[[#This Row],[Intake Batch Combo]],Sheet2!A:B,2,FALSE))</f>
        <v>Texas Regional Center Batch 33a</v>
      </c>
      <c r="P1363" s="116" t="e">
        <v>#N/A</v>
      </c>
      <c r="Q1363" s="116" t="e">
        <v>#N/A</v>
      </c>
    </row>
    <row r="1364" spans="1:17">
      <c r="A1364" s="4" t="s">
        <v>384</v>
      </c>
      <c r="B1364" s="15" t="s">
        <v>385</v>
      </c>
      <c r="C1364" s="15">
        <v>1021102</v>
      </c>
      <c r="D1364" s="30">
        <v>44579</v>
      </c>
      <c r="E1364" s="10" t="s">
        <v>0</v>
      </c>
      <c r="F1364" s="14">
        <v>1050</v>
      </c>
      <c r="G1364" s="14">
        <v>216.72</v>
      </c>
      <c r="H1364" s="30">
        <v>45565</v>
      </c>
      <c r="I1364" s="118">
        <v>232.5</v>
      </c>
      <c r="J1364" s="15">
        <f>IF(M1364="",IF(AND(H1364&lt;&gt; "",D1364&lt;&gt;""),IF(H1364&gt;=D1364,H1364-D1364,0),""),"")</f>
        <v>986</v>
      </c>
      <c r="K1364" s="20">
        <f>IF(M1364="",IF(I1364&lt;&gt;"",I1364-G1364,""),"")</f>
        <v>15.780000000000001</v>
      </c>
      <c r="L1364" s="25">
        <f>IF(M1364="",IF(K1364&lt;&gt;"",IF(G1364=0,IF(I1364=0,0,9.99),K1364/G1364),""),"")</f>
        <v>7.2812846068660023E-2</v>
      </c>
      <c r="N1364" s="33" t="str">
        <f>TRIM(CONCATENATE(Table1[[#This Row],[Intake]]," ",Table1[[#This Row],[Batch Number]]))</f>
        <v>S-1/TRC 33a</v>
      </c>
      <c r="O1364" s="35" t="str">
        <f>IF(VLOOKUP(Table1[[#This Row],[Intake Batch Combo]],Sheet2!A:B,2,FALSE)="","",VLOOKUP(Table1[[#This Row],[Intake Batch Combo]],Sheet2!A:B,2,FALSE))</f>
        <v>Texas Regional Center Batch 33a</v>
      </c>
      <c r="P1364" s="116" t="e">
        <v>#N/A</v>
      </c>
      <c r="Q1364" s="116" t="e">
        <v>#N/A</v>
      </c>
    </row>
    <row r="1365" spans="1:17">
      <c r="A1365" s="4" t="s">
        <v>384</v>
      </c>
      <c r="B1365" s="15" t="s">
        <v>385</v>
      </c>
      <c r="C1365" s="15">
        <v>1021105</v>
      </c>
      <c r="D1365" s="30">
        <v>44579</v>
      </c>
      <c r="E1365" s="10" t="s">
        <v>0</v>
      </c>
      <c r="F1365" s="14">
        <v>1050</v>
      </c>
      <c r="G1365" s="14">
        <v>216.72</v>
      </c>
      <c r="H1365" s="30">
        <v>45565</v>
      </c>
      <c r="I1365" s="118">
        <v>279</v>
      </c>
      <c r="J1365" s="15">
        <f>IF(M1365="",IF(AND(H1365&lt;&gt; "",D1365&lt;&gt;""),IF(H1365&gt;=D1365,H1365-D1365,0),""),"")</f>
        <v>986</v>
      </c>
      <c r="K1365" s="20">
        <f>IF(M1365="",IF(I1365&lt;&gt;"",I1365-G1365,""),"")</f>
        <v>62.28</v>
      </c>
      <c r="L1365" s="25">
        <f>IF(M1365="",IF(K1365&lt;&gt;"",IF(G1365=0,IF(I1365=0,0,9.99),K1365/G1365),""),"")</f>
        <v>0.28737541528239202</v>
      </c>
      <c r="N1365" s="33" t="str">
        <f>TRIM(CONCATENATE(Table1[[#This Row],[Intake]]," ",Table1[[#This Row],[Batch Number]]))</f>
        <v>S-1/TRC 33a</v>
      </c>
      <c r="O1365" s="35" t="str">
        <f>IF(VLOOKUP(Table1[[#This Row],[Intake Batch Combo]],Sheet2!A:B,2,FALSE)="","",VLOOKUP(Table1[[#This Row],[Intake Batch Combo]],Sheet2!A:B,2,FALSE))</f>
        <v>Texas Regional Center Batch 33a</v>
      </c>
      <c r="P1365" s="116" t="e">
        <v>#N/A</v>
      </c>
      <c r="Q1365" s="116" t="e">
        <v>#N/A</v>
      </c>
    </row>
    <row r="1366" spans="1:17">
      <c r="A1366" s="4" t="s">
        <v>384</v>
      </c>
      <c r="B1366" s="15" t="s">
        <v>385</v>
      </c>
      <c r="C1366" s="15">
        <v>1022007</v>
      </c>
      <c r="D1366" s="30">
        <v>44579</v>
      </c>
      <c r="E1366" s="10" t="s">
        <v>0</v>
      </c>
      <c r="F1366" s="14">
        <v>1050</v>
      </c>
      <c r="G1366" s="14">
        <v>216.72</v>
      </c>
      <c r="H1366" s="30">
        <v>45565</v>
      </c>
      <c r="I1366" s="118">
        <v>279</v>
      </c>
      <c r="J1366" s="15">
        <f>IF(M1366="",IF(AND(H1366&lt;&gt; "",D1366&lt;&gt;""),IF(H1366&gt;=D1366,H1366-D1366,0),""),"")</f>
        <v>986</v>
      </c>
      <c r="K1366" s="20">
        <f>IF(M1366="",IF(I1366&lt;&gt;"",I1366-G1366,""),"")</f>
        <v>62.28</v>
      </c>
      <c r="L1366" s="25">
        <f>IF(M1366="",IF(K1366&lt;&gt;"",IF(G1366=0,IF(I1366=0,0,9.99),K1366/G1366),""),"")</f>
        <v>0.28737541528239202</v>
      </c>
      <c r="N1366" s="33" t="str">
        <f>TRIM(CONCATENATE(Table1[[#This Row],[Intake]]," ",Table1[[#This Row],[Batch Number]]))</f>
        <v>S-1/TRC 33a</v>
      </c>
      <c r="O1366" s="35" t="str">
        <f>IF(VLOOKUP(Table1[[#This Row],[Intake Batch Combo]],Sheet2!A:B,2,FALSE)="","",VLOOKUP(Table1[[#This Row],[Intake Batch Combo]],Sheet2!A:B,2,FALSE))</f>
        <v>Texas Regional Center Batch 33a</v>
      </c>
      <c r="P1366" s="116" t="e">
        <v>#N/A</v>
      </c>
      <c r="Q1366" s="116" t="e">
        <v>#N/A</v>
      </c>
    </row>
    <row r="1367" spans="1:17">
      <c r="A1367" s="4" t="s">
        <v>384</v>
      </c>
      <c r="B1367" s="15" t="s">
        <v>385</v>
      </c>
      <c r="C1367" s="15">
        <v>1022142</v>
      </c>
      <c r="D1367" s="30">
        <v>44579</v>
      </c>
      <c r="E1367" s="10" t="s">
        <v>0</v>
      </c>
      <c r="F1367" s="14">
        <v>1050</v>
      </c>
      <c r="G1367" s="14">
        <v>216.72</v>
      </c>
      <c r="H1367" s="30">
        <v>45565</v>
      </c>
      <c r="I1367" s="118">
        <v>465</v>
      </c>
      <c r="J1367" s="15">
        <f>IF(M1367="",IF(AND(H1367&lt;&gt; "",D1367&lt;&gt;""),IF(H1367&gt;=D1367,H1367-D1367,0),""),"")</f>
        <v>986</v>
      </c>
      <c r="K1367" s="20">
        <f>IF(M1367="",IF(I1367&lt;&gt;"",I1367-G1367,""),"")</f>
        <v>248.28</v>
      </c>
      <c r="L1367" s="25">
        <f>IF(M1367="",IF(K1367&lt;&gt;"",IF(G1367=0,IF(I1367=0,0,9.99),K1367/G1367),""),"")</f>
        <v>1.14562569213732</v>
      </c>
      <c r="N1367" s="33" t="str">
        <f>TRIM(CONCATENATE(Table1[[#This Row],[Intake]]," ",Table1[[#This Row],[Batch Number]]))</f>
        <v>S-1/TRC 33a</v>
      </c>
      <c r="O1367" s="35" t="str">
        <f>IF(VLOOKUP(Table1[[#This Row],[Intake Batch Combo]],Sheet2!A:B,2,FALSE)="","",VLOOKUP(Table1[[#This Row],[Intake Batch Combo]],Sheet2!A:B,2,FALSE))</f>
        <v>Texas Regional Center Batch 33a</v>
      </c>
      <c r="P1367" s="116" t="e">
        <v>#N/A</v>
      </c>
      <c r="Q1367" s="116" t="e">
        <v>#N/A</v>
      </c>
    </row>
    <row r="1368" spans="1:17">
      <c r="A1368" s="4" t="s">
        <v>384</v>
      </c>
      <c r="B1368" s="15" t="s">
        <v>385</v>
      </c>
      <c r="C1368" s="15">
        <v>1022571</v>
      </c>
      <c r="D1368" s="30">
        <v>44579</v>
      </c>
      <c r="E1368" s="10" t="s">
        <v>0</v>
      </c>
      <c r="F1368" s="14">
        <v>1050</v>
      </c>
      <c r="G1368" s="14">
        <v>216.72</v>
      </c>
      <c r="H1368" s="30">
        <v>45565</v>
      </c>
      <c r="I1368" s="120">
        <v>488.25</v>
      </c>
      <c r="J1368" s="15">
        <f>IF(M1368="",IF(AND(H1368&lt;&gt; "",D1368&lt;&gt;""),IF(H1368&gt;=D1368,H1368-D1368,0),""),"")</f>
        <v>986</v>
      </c>
      <c r="K1368" s="20">
        <f>IF(M1368="",IF(I1368&lt;&gt;"",I1368-G1368,""),"")</f>
        <v>271.52999999999997</v>
      </c>
      <c r="L1368" s="25">
        <f>IF(M1368="",IF(K1368&lt;&gt;"",IF(G1368=0,IF(I1368=0,0,9.99),K1368/G1368),""),"")</f>
        <v>1.2529069767441858</v>
      </c>
      <c r="N1368" s="33" t="str">
        <f>TRIM(CONCATENATE(Table1[[#This Row],[Intake]]," ",Table1[[#This Row],[Batch Number]]))</f>
        <v>S-1/TRC 33a</v>
      </c>
      <c r="O1368" s="35" t="str">
        <f>IF(VLOOKUP(Table1[[#This Row],[Intake Batch Combo]],Sheet2!A:B,2,FALSE)="","",VLOOKUP(Table1[[#This Row],[Intake Batch Combo]],Sheet2!A:B,2,FALSE))</f>
        <v>Texas Regional Center Batch 33a</v>
      </c>
      <c r="P1368" s="116" t="e">
        <v>#N/A</v>
      </c>
      <c r="Q1368" s="116" t="e">
        <v>#N/A</v>
      </c>
    </row>
    <row r="1369" spans="1:17">
      <c r="A1369" s="4" t="s">
        <v>1316</v>
      </c>
      <c r="B1369" s="15">
        <v>154</v>
      </c>
      <c r="C1369" s="15" t="s">
        <v>2344</v>
      </c>
      <c r="D1369" s="30">
        <v>45359</v>
      </c>
      <c r="E1369" s="10" t="s">
        <v>1</v>
      </c>
      <c r="F1369" s="14">
        <v>1695</v>
      </c>
      <c r="G1369" s="14">
        <v>375.57</v>
      </c>
      <c r="H1369" s="30">
        <v>45565</v>
      </c>
      <c r="I1369" s="118">
        <v>651</v>
      </c>
      <c r="J1369" s="15">
        <f>IF(M1369="",IF(AND(H1369&lt;&gt; "",D1369&lt;&gt;""),IF(H1369&gt;=D1369,H1369-D1369,0),""),"")</f>
        <v>206</v>
      </c>
      <c r="K1369" s="20">
        <f>IF(M1369="",IF(I1369&lt;&gt;"",I1369-G1369,""),"")</f>
        <v>275.43</v>
      </c>
      <c r="L1369" s="25">
        <f>IF(M1369="",IF(K1369&lt;&gt;"",IF(G1369=0,IF(I1369=0,0,9.99),K1369/G1369),""),"")</f>
        <v>0.7333652847671539</v>
      </c>
      <c r="N1369" s="58" t="str">
        <f>TRIM(CONCATENATE(Table1[[#This Row],[Intake]]," ",Table1[[#This Row],[Batch Number]]))</f>
        <v>S-1/OS 154</v>
      </c>
      <c r="O1369" s="3" t="str">
        <f>IF(VLOOKUP(Table1[[#This Row],[Intake Batch Combo]],Sheet2!A:B,2,FALSE)="","",VLOOKUP(Table1[[#This Row],[Intake Batch Combo]],Sheet2!A:B,2,FALSE))</f>
        <v>One Source Diagnostics Batch 154</v>
      </c>
      <c r="P1369" s="115" t="s">
        <v>2379</v>
      </c>
      <c r="Q1369" s="115" t="e">
        <v>#N/A</v>
      </c>
    </row>
    <row r="1370" spans="1:17">
      <c r="A1370" s="4" t="s">
        <v>1316</v>
      </c>
      <c r="B1370" s="15">
        <v>154</v>
      </c>
      <c r="C1370" s="15" t="s">
        <v>2344</v>
      </c>
      <c r="D1370" s="30">
        <v>45359</v>
      </c>
      <c r="E1370" s="10" t="s">
        <v>1</v>
      </c>
      <c r="F1370" s="14">
        <v>1695</v>
      </c>
      <c r="G1370" s="14">
        <v>375.57</v>
      </c>
      <c r="H1370" s="30">
        <v>45565</v>
      </c>
      <c r="I1370" s="120">
        <v>651</v>
      </c>
      <c r="J1370" s="15">
        <f>IF(M1370="",IF(AND(H1370&lt;&gt; "",D1370&lt;&gt;""),IF(H1370&gt;=D1370,H1370-D1370,0),""),"")</f>
        <v>206</v>
      </c>
      <c r="K1370" s="20">
        <f>IF(M1370="",IF(I1370&lt;&gt;"",I1370-G1370,""),"")</f>
        <v>275.43</v>
      </c>
      <c r="L1370" s="25">
        <f>IF(M1370="",IF(K1370&lt;&gt;"",IF(G1370=0,IF(I1370=0,0,9.99),K1370/G1370),""),"")</f>
        <v>0.7333652847671539</v>
      </c>
      <c r="N1370" s="58" t="str">
        <f>TRIM(CONCATENATE(Table1[[#This Row],[Intake]]," ",Table1[[#This Row],[Batch Number]]))</f>
        <v>S-1/OS 154</v>
      </c>
      <c r="O1370" s="3" t="str">
        <f>IF(VLOOKUP(Table1[[#This Row],[Intake Batch Combo]],Sheet2!A:B,2,FALSE)="","",VLOOKUP(Table1[[#This Row],[Intake Batch Combo]],Sheet2!A:B,2,FALSE))</f>
        <v>One Source Diagnostics Batch 154</v>
      </c>
      <c r="P1370" s="115" t="s">
        <v>2379</v>
      </c>
      <c r="Q1370" s="115" t="e">
        <v>#N/A</v>
      </c>
    </row>
    <row r="1371" spans="1:17">
      <c r="A1371" s="4" t="s">
        <v>1316</v>
      </c>
      <c r="B1371" s="15">
        <v>154</v>
      </c>
      <c r="C1371" s="15" t="s">
        <v>2344</v>
      </c>
      <c r="D1371" s="30">
        <v>45359</v>
      </c>
      <c r="E1371" s="10" t="s">
        <v>1</v>
      </c>
      <c r="F1371" s="14">
        <v>1695</v>
      </c>
      <c r="G1371" s="14">
        <v>375.57</v>
      </c>
      <c r="H1371" s="30">
        <v>45565</v>
      </c>
      <c r="I1371" s="120">
        <v>651</v>
      </c>
      <c r="J1371" s="15">
        <f>IF(M1371="",IF(AND(H1371&lt;&gt; "",D1371&lt;&gt;""),IF(H1371&gt;=D1371,H1371-D1371,0),""),"")</f>
        <v>206</v>
      </c>
      <c r="K1371" s="20">
        <f>IF(M1371="",IF(I1371&lt;&gt;"",I1371-G1371,""),"")</f>
        <v>275.43</v>
      </c>
      <c r="L1371" s="25">
        <f>IF(M1371="",IF(K1371&lt;&gt;"",IF(G1371=0,IF(I1371=0,0,9.99),K1371/G1371),""),"")</f>
        <v>0.7333652847671539</v>
      </c>
      <c r="N1371" s="58" t="str">
        <f>TRIM(CONCATENATE(Table1[[#This Row],[Intake]]," ",Table1[[#This Row],[Batch Number]]))</f>
        <v>S-1/OS 154</v>
      </c>
      <c r="O1371" s="3" t="str">
        <f>IF(VLOOKUP(Table1[[#This Row],[Intake Batch Combo]],Sheet2!A:B,2,FALSE)="","",VLOOKUP(Table1[[#This Row],[Intake Batch Combo]],Sheet2!A:B,2,FALSE))</f>
        <v>One Source Diagnostics Batch 154</v>
      </c>
      <c r="P1371" s="115" t="s">
        <v>2379</v>
      </c>
      <c r="Q1371" s="115" t="e">
        <v>#N/A</v>
      </c>
    </row>
    <row r="1372" spans="1:17">
      <c r="A1372" s="4" t="s">
        <v>1886</v>
      </c>
      <c r="B1372" s="15">
        <v>5</v>
      </c>
      <c r="C1372" s="15">
        <v>99442</v>
      </c>
      <c r="D1372" s="30">
        <v>45195</v>
      </c>
      <c r="E1372" s="10" t="s">
        <v>0</v>
      </c>
      <c r="F1372" s="14">
        <v>794.04</v>
      </c>
      <c r="G1372" s="14">
        <v>178.97774594664315</v>
      </c>
      <c r="H1372" s="30">
        <v>45561</v>
      </c>
      <c r="I1372" s="120">
        <v>137.74160582542228</v>
      </c>
      <c r="J1372" s="15">
        <f>IF(M1372="",IF(AND(H1372&lt;&gt; "",D1372&lt;&gt;""),IF(H1372&gt;=D1372,H1372-D1372,0),""),"")</f>
        <v>366</v>
      </c>
      <c r="K1372" s="20">
        <f>IF(M1372="",IF(I1372&lt;&gt;"",I1372-G1372,""),"")</f>
        <v>-41.23614012122087</v>
      </c>
      <c r="L1372" s="25">
        <f>IF(M1372="",IF(K1372&lt;&gt;"",IF(G1372=0,IF(I1372=0,0,9.99),K1372/G1372),""),"")</f>
        <v>-0.23039814197634487</v>
      </c>
      <c r="M1372" s="111"/>
      <c r="N1372" s="58" t="str">
        <f>TRIM(CONCATENATE(Table1[[#This Row],[Intake]]," ",Table1[[#This Row],[Batch Number]]))</f>
        <v>S-1/TI 5</v>
      </c>
      <c r="O1372" s="111" t="str">
        <f>IF(VLOOKUP(Table1[[#This Row],[Intake Batch Combo]],Sheet2!A:B,2,FALSE)="","",VLOOKUP(Table1[[#This Row],[Intake Batch Combo]],Sheet2!A:B,2,FALSE))</f>
        <v>Texas Injury Group Batch 05</v>
      </c>
      <c r="P1372" s="115" t="s">
        <v>2378</v>
      </c>
      <c r="Q1372" s="115">
        <v>99442</v>
      </c>
    </row>
    <row r="1373" spans="1:17">
      <c r="A1373" s="4" t="s">
        <v>1886</v>
      </c>
      <c r="B1373" s="15">
        <v>5</v>
      </c>
      <c r="C1373" s="15">
        <v>99442</v>
      </c>
      <c r="D1373" s="30">
        <v>45195</v>
      </c>
      <c r="E1373" s="10" t="s">
        <v>0</v>
      </c>
      <c r="F1373" s="14">
        <v>794.04</v>
      </c>
      <c r="G1373" s="14">
        <v>178.97774594664315</v>
      </c>
      <c r="H1373" s="30">
        <v>45561</v>
      </c>
      <c r="I1373" s="120">
        <v>137.74160582542228</v>
      </c>
      <c r="J1373" s="15">
        <f>IF(M1373="",IF(AND(H1373&lt;&gt; "",D1373&lt;&gt;""),IF(H1373&gt;=D1373,H1373-D1373,0),""),"")</f>
        <v>366</v>
      </c>
      <c r="K1373" s="20">
        <f>IF(M1373="",IF(I1373&lt;&gt;"",I1373-G1373,""),"")</f>
        <v>-41.23614012122087</v>
      </c>
      <c r="L1373" s="25">
        <f>IF(M1373="",IF(K1373&lt;&gt;"",IF(G1373=0,IF(I1373=0,0,9.99),K1373/G1373),""),"")</f>
        <v>-0.23039814197634487</v>
      </c>
      <c r="M1373" s="111"/>
      <c r="N1373" s="58" t="str">
        <f>TRIM(CONCATENATE(Table1[[#This Row],[Intake]]," ",Table1[[#This Row],[Batch Number]]))</f>
        <v>S-1/TI 5</v>
      </c>
      <c r="O1373" s="111" t="str">
        <f>IF(VLOOKUP(Table1[[#This Row],[Intake Batch Combo]],Sheet2!A:B,2,FALSE)="","",VLOOKUP(Table1[[#This Row],[Intake Batch Combo]],Sheet2!A:B,2,FALSE))</f>
        <v>Texas Injury Group Batch 05</v>
      </c>
      <c r="P1373" s="115" t="s">
        <v>2378</v>
      </c>
      <c r="Q1373" s="115">
        <v>99442</v>
      </c>
    </row>
    <row r="1374" spans="1:17">
      <c r="A1374" s="4" t="s">
        <v>1886</v>
      </c>
      <c r="B1374" s="15">
        <v>5</v>
      </c>
      <c r="C1374" s="15">
        <v>99442</v>
      </c>
      <c r="D1374" s="30">
        <v>45195</v>
      </c>
      <c r="E1374" s="10" t="s">
        <v>0</v>
      </c>
      <c r="F1374" s="14">
        <v>794.04</v>
      </c>
      <c r="G1374" s="14">
        <v>178.97774594664315</v>
      </c>
      <c r="H1374" s="30">
        <v>45561</v>
      </c>
      <c r="I1374" s="120">
        <v>137.74160582542228</v>
      </c>
      <c r="J1374" s="15">
        <f>IF(M1374="",IF(AND(H1374&lt;&gt; "",D1374&lt;&gt;""),IF(H1374&gt;=D1374,H1374-D1374,0),""),"")</f>
        <v>366</v>
      </c>
      <c r="K1374" s="20">
        <f>IF(M1374="",IF(I1374&lt;&gt;"",I1374-G1374,""),"")</f>
        <v>-41.23614012122087</v>
      </c>
      <c r="L1374" s="25">
        <f>IF(M1374="",IF(K1374&lt;&gt;"",IF(G1374=0,IF(I1374=0,0,9.99),K1374/G1374),""),"")</f>
        <v>-0.23039814197634487</v>
      </c>
      <c r="M1374" s="111"/>
      <c r="N1374" s="58" t="str">
        <f>TRIM(CONCATENATE(Table1[[#This Row],[Intake]]," ",Table1[[#This Row],[Batch Number]]))</f>
        <v>S-1/TI 5</v>
      </c>
      <c r="O1374" s="111" t="str">
        <f>IF(VLOOKUP(Table1[[#This Row],[Intake Batch Combo]],Sheet2!A:B,2,FALSE)="","",VLOOKUP(Table1[[#This Row],[Intake Batch Combo]],Sheet2!A:B,2,FALSE))</f>
        <v>Texas Injury Group Batch 05</v>
      </c>
      <c r="P1374" s="115" t="s">
        <v>2378</v>
      </c>
      <c r="Q1374" s="115">
        <v>99442</v>
      </c>
    </row>
    <row r="1375" spans="1:17">
      <c r="A1375" s="4" t="s">
        <v>1886</v>
      </c>
      <c r="B1375" s="15">
        <v>5</v>
      </c>
      <c r="C1375" s="15">
        <v>99443</v>
      </c>
      <c r="D1375" s="30">
        <v>45195</v>
      </c>
      <c r="E1375" s="10" t="s">
        <v>0</v>
      </c>
      <c r="F1375" s="14">
        <v>973.2</v>
      </c>
      <c r="G1375" s="14">
        <v>219.3606648975784</v>
      </c>
      <c r="H1375" s="30">
        <v>45561</v>
      </c>
      <c r="I1375" s="118">
        <v>405.89620879122151</v>
      </c>
      <c r="J1375" s="15">
        <f>IF(M1375="",IF(AND(H1375&lt;&gt; "",D1375&lt;&gt;""),IF(H1375&gt;=D1375,H1375-D1375,0),""),"")</f>
        <v>366</v>
      </c>
      <c r="K1375" s="20">
        <f>IF(M1375="",IF(I1375&lt;&gt;"",I1375-G1375,""),"")</f>
        <v>186.53554389364311</v>
      </c>
      <c r="L1375" s="25">
        <f>IF(M1375="",IF(K1375&lt;&gt;"",IF(G1375=0,IF(I1375=0,0,9.99),K1375/G1375),""),"")</f>
        <v>0.85036004053296588</v>
      </c>
      <c r="M1375" s="111"/>
      <c r="N1375" s="58" t="str">
        <f>TRIM(CONCATENATE(Table1[[#This Row],[Intake]]," ",Table1[[#This Row],[Batch Number]]))</f>
        <v>S-1/TI 5</v>
      </c>
      <c r="O1375" s="111" t="str">
        <f>IF(VLOOKUP(Table1[[#This Row],[Intake Batch Combo]],Sheet2!A:B,2,FALSE)="","",VLOOKUP(Table1[[#This Row],[Intake Batch Combo]],Sheet2!A:B,2,FALSE))</f>
        <v>Texas Injury Group Batch 05</v>
      </c>
      <c r="P1375" s="115" t="s">
        <v>2378</v>
      </c>
      <c r="Q1375" s="115">
        <v>99443</v>
      </c>
    </row>
    <row r="1376" spans="1:17">
      <c r="A1376" s="4" t="s">
        <v>1886</v>
      </c>
      <c r="B1376" s="15">
        <v>5</v>
      </c>
      <c r="C1376" s="15">
        <v>99443</v>
      </c>
      <c r="D1376" s="30">
        <v>45195</v>
      </c>
      <c r="E1376" s="10" t="s">
        <v>0</v>
      </c>
      <c r="F1376" s="14">
        <v>973.2</v>
      </c>
      <c r="G1376" s="14">
        <v>219.3606648975784</v>
      </c>
      <c r="H1376" s="30">
        <v>45561</v>
      </c>
      <c r="I1376" s="118">
        <v>405.89620879122151</v>
      </c>
      <c r="J1376" s="15">
        <f>IF(M1376="",IF(AND(H1376&lt;&gt; "",D1376&lt;&gt;""),IF(H1376&gt;=D1376,H1376-D1376,0),""),"")</f>
        <v>366</v>
      </c>
      <c r="K1376" s="20">
        <f>IF(M1376="",IF(I1376&lt;&gt;"",I1376-G1376,""),"")</f>
        <v>186.53554389364311</v>
      </c>
      <c r="L1376" s="25">
        <f>IF(M1376="",IF(K1376&lt;&gt;"",IF(G1376=0,IF(I1376=0,0,9.99),K1376/G1376),""),"")</f>
        <v>0.85036004053296588</v>
      </c>
      <c r="M1376" s="111"/>
      <c r="N1376" s="58" t="str">
        <f>TRIM(CONCATENATE(Table1[[#This Row],[Intake]]," ",Table1[[#This Row],[Batch Number]]))</f>
        <v>S-1/TI 5</v>
      </c>
      <c r="O1376" s="111" t="str">
        <f>IF(VLOOKUP(Table1[[#This Row],[Intake Batch Combo]],Sheet2!A:B,2,FALSE)="","",VLOOKUP(Table1[[#This Row],[Intake Batch Combo]],Sheet2!A:B,2,FALSE))</f>
        <v>Texas Injury Group Batch 05</v>
      </c>
      <c r="P1376" s="115" t="s">
        <v>2378</v>
      </c>
      <c r="Q1376" s="115">
        <v>99443</v>
      </c>
    </row>
    <row r="1377" spans="1:17">
      <c r="A1377" s="4" t="s">
        <v>1886</v>
      </c>
      <c r="B1377" s="15">
        <v>5</v>
      </c>
      <c r="C1377" s="15">
        <v>99443</v>
      </c>
      <c r="D1377" s="30">
        <v>45195</v>
      </c>
      <c r="E1377" s="10" t="s">
        <v>0</v>
      </c>
      <c r="F1377" s="14">
        <v>973.2</v>
      </c>
      <c r="G1377" s="14">
        <v>219.3606648975784</v>
      </c>
      <c r="H1377" s="30">
        <v>45561</v>
      </c>
      <c r="I1377" s="118">
        <v>405.89620879122151</v>
      </c>
      <c r="J1377" s="15">
        <f>IF(M1377="",IF(AND(H1377&lt;&gt; "",D1377&lt;&gt;""),IF(H1377&gt;=D1377,H1377-D1377,0),""),"")</f>
        <v>366</v>
      </c>
      <c r="K1377" s="20">
        <f>IF(M1377="",IF(I1377&lt;&gt;"",I1377-G1377,""),"")</f>
        <v>186.53554389364311</v>
      </c>
      <c r="L1377" s="25">
        <f>IF(M1377="",IF(K1377&lt;&gt;"",IF(G1377=0,IF(I1377=0,0,9.99),K1377/G1377),""),"")</f>
        <v>0.85036004053296588</v>
      </c>
      <c r="M1377" s="111"/>
      <c r="N1377" s="58" t="str">
        <f>TRIM(CONCATENATE(Table1[[#This Row],[Intake]]," ",Table1[[#This Row],[Batch Number]]))</f>
        <v>S-1/TI 5</v>
      </c>
      <c r="O1377" s="111" t="str">
        <f>IF(VLOOKUP(Table1[[#This Row],[Intake Batch Combo]],Sheet2!A:B,2,FALSE)="","",VLOOKUP(Table1[[#This Row],[Intake Batch Combo]],Sheet2!A:B,2,FALSE))</f>
        <v>Texas Injury Group Batch 05</v>
      </c>
      <c r="P1377" s="115" t="s">
        <v>2378</v>
      </c>
      <c r="Q1377" s="115">
        <v>99443</v>
      </c>
    </row>
    <row r="1378" spans="1:17">
      <c r="A1378" s="4" t="s">
        <v>2395</v>
      </c>
      <c r="B1378" s="15">
        <v>15.1</v>
      </c>
      <c r="C1378" s="15"/>
      <c r="D1378" s="30">
        <v>45021</v>
      </c>
      <c r="E1378" s="10" t="s">
        <v>1</v>
      </c>
      <c r="F1378" s="14">
        <v>0</v>
      </c>
      <c r="G1378" s="14">
        <v>0</v>
      </c>
      <c r="H1378" s="30">
        <v>45561</v>
      </c>
      <c r="I1378" s="118">
        <v>558</v>
      </c>
      <c r="J1378" s="21">
        <f>IF(M1378="",IF(AND(H1378&lt;&gt; "",D1378&lt;&gt;""),IF(H1378&gt;=D1378,H1378-D1378,0),""),"")</f>
        <v>540</v>
      </c>
      <c r="K1378" s="20">
        <f>IF(M1378="",IF(I1378&lt;&gt;"",I1378-G1378,""),"")</f>
        <v>558</v>
      </c>
      <c r="L1378" s="25">
        <f>IF(M1378="",IF(K1378&lt;&gt;"",IF(G1378=0,IF(I1378=0,0,9.99),K1378/G1378),""),"")</f>
        <v>9.99</v>
      </c>
      <c r="M1378" s="28"/>
      <c r="N1378" s="31" t="str">
        <f>TRIM(CONCATENATE(Table1[[#This Row],[Intake]]," ",Table1[[#This Row],[Batch Number]]))</f>
        <v>S-1/SCI 15.1</v>
      </c>
      <c r="O1378" s="34" t="str">
        <f>IF(VLOOKUP(Table1[[#This Row],[Intake Batch Combo]],Sheet2!A:B,2,FALSE)="","",VLOOKUP(Table1[[#This Row],[Intake Batch Combo]],Sheet2!A:B,2,FALSE))</f>
        <v>SoCal Imaging Batch 15.1</v>
      </c>
      <c r="P1378" s="116" t="e">
        <v>#N/A</v>
      </c>
      <c r="Q1378" s="116" t="e">
        <v>#N/A</v>
      </c>
    </row>
    <row r="1379" spans="1:17">
      <c r="A1379" s="4" t="s">
        <v>2395</v>
      </c>
      <c r="B1379" s="15">
        <v>15.2</v>
      </c>
      <c r="C1379" s="15"/>
      <c r="D1379" s="30">
        <v>45021</v>
      </c>
      <c r="E1379" s="10" t="s">
        <v>1</v>
      </c>
      <c r="F1379" s="14">
        <v>0</v>
      </c>
      <c r="G1379" s="14">
        <v>0</v>
      </c>
      <c r="H1379" s="30">
        <v>45561</v>
      </c>
      <c r="I1379" s="120">
        <v>558</v>
      </c>
      <c r="J1379" s="21">
        <f>IF(M1379="",IF(AND(H1379&lt;&gt; "",D1379&lt;&gt;""),IF(H1379&gt;=D1379,H1379-D1379,0),""),"")</f>
        <v>540</v>
      </c>
      <c r="K1379" s="20">
        <f>IF(M1379="",IF(I1379&lt;&gt;"",I1379-G1379,""),"")</f>
        <v>558</v>
      </c>
      <c r="L1379" s="25">
        <f>IF(M1379="",IF(K1379&lt;&gt;"",IF(G1379=0,IF(I1379=0,0,9.99),K1379/G1379),""),"")</f>
        <v>9.99</v>
      </c>
      <c r="M1379" s="28"/>
      <c r="N1379" s="31" t="str">
        <f>TRIM(CONCATENATE(Table1[[#This Row],[Intake]]," ",Table1[[#This Row],[Batch Number]]))</f>
        <v>S-1/SCI 15.2</v>
      </c>
      <c r="O1379" s="34" t="str">
        <f>IF(VLOOKUP(Table1[[#This Row],[Intake Batch Combo]],Sheet2!A:B,2,FALSE)="","",VLOOKUP(Table1[[#This Row],[Intake Batch Combo]],Sheet2!A:B,2,FALSE))</f>
        <v>SoCal Imaging Batch 15.2</v>
      </c>
      <c r="P1379" s="116" t="e">
        <v>#N/A</v>
      </c>
      <c r="Q1379" s="116" t="e">
        <v>#N/A</v>
      </c>
    </row>
    <row r="1380" spans="1:17">
      <c r="A1380" s="4" t="s">
        <v>1886</v>
      </c>
      <c r="B1380" s="15">
        <v>5</v>
      </c>
      <c r="C1380" s="15" t="s">
        <v>1880</v>
      </c>
      <c r="D1380" s="30">
        <v>45195</v>
      </c>
      <c r="E1380" s="10" t="s">
        <v>0</v>
      </c>
      <c r="F1380" s="14">
        <v>245.28</v>
      </c>
      <c r="G1380" s="14">
        <v>55.286461042003729</v>
      </c>
      <c r="H1380" s="30">
        <v>45561</v>
      </c>
      <c r="I1380" s="118">
        <v>42.548563141478489</v>
      </c>
      <c r="J1380" s="15">
        <f>IF(M1380="",IF(AND(H1380&lt;&gt; "",D1380&lt;&gt;""),IF(H1380&gt;=D1380,H1380-D1380,0),""),"")</f>
        <v>366</v>
      </c>
      <c r="K1380" s="20">
        <f>IF(M1380="",IF(I1380&lt;&gt;"",I1380-G1380,""),"")</f>
        <v>-12.73789790052524</v>
      </c>
      <c r="L1380" s="25">
        <f>IF(M1380="",IF(K1380&lt;&gt;"",IF(G1380=0,IF(I1380=0,0,9.99),K1380/G1380),""),"")</f>
        <v>-0.23039814197634498</v>
      </c>
      <c r="M1380" s="111"/>
      <c r="N1380" s="58" t="str">
        <f>TRIM(CONCATENATE(Table1[[#This Row],[Intake]]," ",Table1[[#This Row],[Batch Number]]))</f>
        <v>S-1/TI 5</v>
      </c>
      <c r="O1380" s="111" t="str">
        <f>IF(VLOOKUP(Table1[[#This Row],[Intake Batch Combo]],Sheet2!A:B,2,FALSE)="","",VLOOKUP(Table1[[#This Row],[Intake Batch Combo]],Sheet2!A:B,2,FALSE))</f>
        <v>Texas Injury Group Batch 05</v>
      </c>
      <c r="P1380" s="115" t="s">
        <v>2378</v>
      </c>
      <c r="Q1380" s="115" t="e">
        <v>#N/A</v>
      </c>
    </row>
    <row r="1381" spans="1:17">
      <c r="A1381" s="4" t="s">
        <v>1886</v>
      </c>
      <c r="B1381" s="15">
        <v>5</v>
      </c>
      <c r="C1381" s="15" t="s">
        <v>1880</v>
      </c>
      <c r="D1381" s="30">
        <v>45195</v>
      </c>
      <c r="E1381" s="10" t="s">
        <v>0</v>
      </c>
      <c r="F1381" s="14">
        <v>245.28</v>
      </c>
      <c r="G1381" s="14">
        <v>55.286461042003729</v>
      </c>
      <c r="H1381" s="30">
        <v>45561</v>
      </c>
      <c r="I1381" s="118">
        <v>42.548563141478489</v>
      </c>
      <c r="J1381" s="15">
        <f>IF(M1381="",IF(AND(H1381&lt;&gt; "",D1381&lt;&gt;""),IF(H1381&gt;=D1381,H1381-D1381,0),""),"")</f>
        <v>366</v>
      </c>
      <c r="K1381" s="20">
        <f>IF(M1381="",IF(I1381&lt;&gt;"",I1381-G1381,""),"")</f>
        <v>-12.73789790052524</v>
      </c>
      <c r="L1381" s="25">
        <f>IF(M1381="",IF(K1381&lt;&gt;"",IF(G1381=0,IF(I1381=0,0,9.99),K1381/G1381),""),"")</f>
        <v>-0.23039814197634498</v>
      </c>
      <c r="M1381" s="111"/>
      <c r="N1381" s="58" t="str">
        <f>TRIM(CONCATENATE(Table1[[#This Row],[Intake]]," ",Table1[[#This Row],[Batch Number]]))</f>
        <v>S-1/TI 5</v>
      </c>
      <c r="O1381" s="111" t="str">
        <f>IF(VLOOKUP(Table1[[#This Row],[Intake Batch Combo]],Sheet2!A:B,2,FALSE)="","",VLOOKUP(Table1[[#This Row],[Intake Batch Combo]],Sheet2!A:B,2,FALSE))</f>
        <v>Texas Injury Group Batch 05</v>
      </c>
      <c r="P1381" s="115" t="s">
        <v>2378</v>
      </c>
      <c r="Q1381" s="115" t="e">
        <v>#N/A</v>
      </c>
    </row>
    <row r="1382" spans="1:17">
      <c r="A1382" s="4" t="s">
        <v>1886</v>
      </c>
      <c r="B1382" s="15">
        <v>5</v>
      </c>
      <c r="C1382" s="15" t="s">
        <v>1880</v>
      </c>
      <c r="D1382" s="30">
        <v>45195</v>
      </c>
      <c r="E1382" s="10" t="s">
        <v>0</v>
      </c>
      <c r="F1382" s="14">
        <v>245.28</v>
      </c>
      <c r="G1382" s="14">
        <v>55.286461042003729</v>
      </c>
      <c r="H1382" s="30">
        <v>45561</v>
      </c>
      <c r="I1382" s="118">
        <v>42.548563141478489</v>
      </c>
      <c r="J1382" s="15">
        <f>IF(M1382="",IF(AND(H1382&lt;&gt; "",D1382&lt;&gt;""),IF(H1382&gt;=D1382,H1382-D1382,0),""),"")</f>
        <v>366</v>
      </c>
      <c r="K1382" s="20">
        <f>IF(M1382="",IF(I1382&lt;&gt;"",I1382-G1382,""),"")</f>
        <v>-12.73789790052524</v>
      </c>
      <c r="L1382" s="25">
        <f>IF(M1382="",IF(K1382&lt;&gt;"",IF(G1382=0,IF(I1382=0,0,9.99),K1382/G1382),""),"")</f>
        <v>-0.23039814197634498</v>
      </c>
      <c r="M1382" s="111"/>
      <c r="N1382" s="58" t="str">
        <f>TRIM(CONCATENATE(Table1[[#This Row],[Intake]]," ",Table1[[#This Row],[Batch Number]]))</f>
        <v>S-1/TI 5</v>
      </c>
      <c r="O1382" s="111" t="str">
        <f>IF(VLOOKUP(Table1[[#This Row],[Intake Batch Combo]],Sheet2!A:B,2,FALSE)="","",VLOOKUP(Table1[[#This Row],[Intake Batch Combo]],Sheet2!A:B,2,FALSE))</f>
        <v>Texas Injury Group Batch 05</v>
      </c>
      <c r="P1382" s="115" t="s">
        <v>2378</v>
      </c>
      <c r="Q1382" s="115" t="e">
        <v>#N/A</v>
      </c>
    </row>
    <row r="1383" spans="1:17">
      <c r="A1383" s="4" t="s">
        <v>1886</v>
      </c>
      <c r="B1383" s="15">
        <v>5</v>
      </c>
      <c r="C1383" s="15" t="s">
        <v>1880</v>
      </c>
      <c r="D1383" s="30">
        <v>45195</v>
      </c>
      <c r="E1383" s="10" t="s">
        <v>0</v>
      </c>
      <c r="F1383" s="14">
        <v>245.28</v>
      </c>
      <c r="G1383" s="14">
        <v>55.286461042003729</v>
      </c>
      <c r="H1383" s="30">
        <v>45561</v>
      </c>
      <c r="I1383" s="118">
        <v>42.548563141478489</v>
      </c>
      <c r="J1383" s="15">
        <f>IF(M1383="",IF(AND(H1383&lt;&gt; "",D1383&lt;&gt;""),IF(H1383&gt;=D1383,H1383-D1383,0),""),"")</f>
        <v>366</v>
      </c>
      <c r="K1383" s="20">
        <f>IF(M1383="",IF(I1383&lt;&gt;"",I1383-G1383,""),"")</f>
        <v>-12.73789790052524</v>
      </c>
      <c r="L1383" s="25">
        <f>IF(M1383="",IF(K1383&lt;&gt;"",IF(G1383=0,IF(I1383=0,0,9.99),K1383/G1383),""),"")</f>
        <v>-0.23039814197634498</v>
      </c>
      <c r="M1383" s="111"/>
      <c r="N1383" s="58" t="str">
        <f>TRIM(CONCATENATE(Table1[[#This Row],[Intake]]," ",Table1[[#This Row],[Batch Number]]))</f>
        <v>S-1/TI 5</v>
      </c>
      <c r="O1383" s="111" t="str">
        <f>IF(VLOOKUP(Table1[[#This Row],[Intake Batch Combo]],Sheet2!A:B,2,FALSE)="","",VLOOKUP(Table1[[#This Row],[Intake Batch Combo]],Sheet2!A:B,2,FALSE))</f>
        <v>Texas Injury Group Batch 05</v>
      </c>
      <c r="P1383" s="115" t="s">
        <v>2378</v>
      </c>
      <c r="Q1383" s="115" t="e">
        <v>#N/A</v>
      </c>
    </row>
    <row r="1384" spans="1:17">
      <c r="A1384" s="4" t="s">
        <v>1886</v>
      </c>
      <c r="B1384" s="15">
        <v>5</v>
      </c>
      <c r="C1384" s="15" t="s">
        <v>1880</v>
      </c>
      <c r="D1384" s="30">
        <v>45195</v>
      </c>
      <c r="E1384" s="10" t="s">
        <v>0</v>
      </c>
      <c r="F1384" s="14">
        <v>245.28</v>
      </c>
      <c r="G1384" s="14">
        <v>55.286461042003729</v>
      </c>
      <c r="H1384" s="30">
        <v>45561</v>
      </c>
      <c r="I1384" s="118">
        <v>42.548563141478489</v>
      </c>
      <c r="J1384" s="15">
        <f>IF(M1384="",IF(AND(H1384&lt;&gt; "",D1384&lt;&gt;""),IF(H1384&gt;=D1384,H1384-D1384,0),""),"")</f>
        <v>366</v>
      </c>
      <c r="K1384" s="20">
        <f>IF(M1384="",IF(I1384&lt;&gt;"",I1384-G1384,""),"")</f>
        <v>-12.73789790052524</v>
      </c>
      <c r="L1384" s="25">
        <f>IF(M1384="",IF(K1384&lt;&gt;"",IF(G1384=0,IF(I1384=0,0,9.99),K1384/G1384),""),"")</f>
        <v>-0.23039814197634498</v>
      </c>
      <c r="M1384" s="111"/>
      <c r="N1384" s="58" t="str">
        <f>TRIM(CONCATENATE(Table1[[#This Row],[Intake]]," ",Table1[[#This Row],[Batch Number]]))</f>
        <v>S-1/TI 5</v>
      </c>
      <c r="O1384" s="111" t="str">
        <f>IF(VLOOKUP(Table1[[#This Row],[Intake Batch Combo]],Sheet2!A:B,2,FALSE)="","",VLOOKUP(Table1[[#This Row],[Intake Batch Combo]],Sheet2!A:B,2,FALSE))</f>
        <v>Texas Injury Group Batch 05</v>
      </c>
      <c r="P1384" s="115" t="s">
        <v>2378</v>
      </c>
      <c r="Q1384" s="115" t="e">
        <v>#N/A</v>
      </c>
    </row>
    <row r="1385" spans="1:17">
      <c r="A1385" s="4" t="s">
        <v>1886</v>
      </c>
      <c r="B1385" s="15">
        <v>5</v>
      </c>
      <c r="C1385" s="15" t="s">
        <v>1881</v>
      </c>
      <c r="D1385" s="30">
        <v>45195</v>
      </c>
      <c r="E1385" s="10" t="s">
        <v>0</v>
      </c>
      <c r="F1385" s="14">
        <v>280.8</v>
      </c>
      <c r="G1385" s="14">
        <v>63.292719588203873</v>
      </c>
      <c r="H1385" s="30">
        <v>45561</v>
      </c>
      <c r="I1385" s="118">
        <v>48.710194594451892</v>
      </c>
      <c r="J1385" s="15">
        <f>IF(M1385="",IF(AND(H1385&lt;&gt; "",D1385&lt;&gt;""),IF(H1385&gt;=D1385,H1385-D1385,0),""),"")</f>
        <v>366</v>
      </c>
      <c r="K1385" s="20">
        <f>IF(M1385="",IF(I1385&lt;&gt;"",I1385-G1385,""),"")</f>
        <v>-14.582524993751981</v>
      </c>
      <c r="L1385" s="25">
        <f>IF(M1385="",IF(K1385&lt;&gt;"",IF(G1385=0,IF(I1385=0,0,9.99),K1385/G1385),""),"")</f>
        <v>-0.23039814197634489</v>
      </c>
      <c r="M1385" s="111"/>
      <c r="N1385" s="58" t="str">
        <f>TRIM(CONCATENATE(Table1[[#This Row],[Intake]]," ",Table1[[#This Row],[Batch Number]]))</f>
        <v>S-1/TI 5</v>
      </c>
      <c r="O1385" s="111" t="str">
        <f>IF(VLOOKUP(Table1[[#This Row],[Intake Batch Combo]],Sheet2!A:B,2,FALSE)="","",VLOOKUP(Table1[[#This Row],[Intake Batch Combo]],Sheet2!A:B,2,FALSE))</f>
        <v>Texas Injury Group Batch 05</v>
      </c>
      <c r="P1385" s="115" t="s">
        <v>2378</v>
      </c>
      <c r="Q1385" s="115" t="e">
        <v>#N/A</v>
      </c>
    </row>
    <row r="1386" spans="1:17">
      <c r="A1386" s="4" t="s">
        <v>1886</v>
      </c>
      <c r="B1386" s="15">
        <v>5</v>
      </c>
      <c r="C1386" s="15" t="s">
        <v>1881</v>
      </c>
      <c r="D1386" s="30">
        <v>45195</v>
      </c>
      <c r="E1386" s="10" t="s">
        <v>0</v>
      </c>
      <c r="F1386" s="14">
        <v>280.8</v>
      </c>
      <c r="G1386" s="14">
        <v>63.292719588203873</v>
      </c>
      <c r="H1386" s="30">
        <v>45561</v>
      </c>
      <c r="I1386" s="118">
        <v>48.710194594451892</v>
      </c>
      <c r="J1386" s="15">
        <f>IF(M1386="",IF(AND(H1386&lt;&gt; "",D1386&lt;&gt;""),IF(H1386&gt;=D1386,H1386-D1386,0),""),"")</f>
        <v>366</v>
      </c>
      <c r="K1386" s="20">
        <f>IF(M1386="",IF(I1386&lt;&gt;"",I1386-G1386,""),"")</f>
        <v>-14.582524993751981</v>
      </c>
      <c r="L1386" s="25">
        <f>IF(M1386="",IF(K1386&lt;&gt;"",IF(G1386=0,IF(I1386=0,0,9.99),K1386/G1386),""),"")</f>
        <v>-0.23039814197634489</v>
      </c>
      <c r="M1386" s="111"/>
      <c r="N1386" s="58" t="str">
        <f>TRIM(CONCATENATE(Table1[[#This Row],[Intake]]," ",Table1[[#This Row],[Batch Number]]))</f>
        <v>S-1/TI 5</v>
      </c>
      <c r="O1386" s="111" t="str">
        <f>IF(VLOOKUP(Table1[[#This Row],[Intake Batch Combo]],Sheet2!A:B,2,FALSE)="","",VLOOKUP(Table1[[#This Row],[Intake Batch Combo]],Sheet2!A:B,2,FALSE))</f>
        <v>Texas Injury Group Batch 05</v>
      </c>
      <c r="P1386" s="115" t="s">
        <v>2378</v>
      </c>
      <c r="Q1386" s="115" t="e">
        <v>#N/A</v>
      </c>
    </row>
    <row r="1387" spans="1:17">
      <c r="A1387" s="4" t="s">
        <v>1886</v>
      </c>
      <c r="B1387" s="15">
        <v>5</v>
      </c>
      <c r="C1387" s="15" t="s">
        <v>1881</v>
      </c>
      <c r="D1387" s="30">
        <v>45195</v>
      </c>
      <c r="E1387" s="10" t="s">
        <v>0</v>
      </c>
      <c r="F1387" s="14">
        <v>280.8</v>
      </c>
      <c r="G1387" s="14">
        <v>63.292719588203873</v>
      </c>
      <c r="H1387" s="30">
        <v>45561</v>
      </c>
      <c r="I1387" s="118">
        <v>48.710194594451892</v>
      </c>
      <c r="J1387" s="15">
        <f>IF(M1387="",IF(AND(H1387&lt;&gt; "",D1387&lt;&gt;""),IF(H1387&gt;=D1387,H1387-D1387,0),""),"")</f>
        <v>366</v>
      </c>
      <c r="K1387" s="20">
        <f>IF(M1387="",IF(I1387&lt;&gt;"",I1387-G1387,""),"")</f>
        <v>-14.582524993751981</v>
      </c>
      <c r="L1387" s="25">
        <f>IF(M1387="",IF(K1387&lt;&gt;"",IF(G1387=0,IF(I1387=0,0,9.99),K1387/G1387),""),"")</f>
        <v>-0.23039814197634489</v>
      </c>
      <c r="M1387" s="111"/>
      <c r="N1387" s="58" t="str">
        <f>TRIM(CONCATENATE(Table1[[#This Row],[Intake]]," ",Table1[[#This Row],[Batch Number]]))</f>
        <v>S-1/TI 5</v>
      </c>
      <c r="O1387" s="111" t="str">
        <f>IF(VLOOKUP(Table1[[#This Row],[Intake Batch Combo]],Sheet2!A:B,2,FALSE)="","",VLOOKUP(Table1[[#This Row],[Intake Batch Combo]],Sheet2!A:B,2,FALSE))</f>
        <v>Texas Injury Group Batch 05</v>
      </c>
      <c r="P1387" s="115" t="s">
        <v>2378</v>
      </c>
      <c r="Q1387" s="115" t="e">
        <v>#N/A</v>
      </c>
    </row>
    <row r="1388" spans="1:17">
      <c r="A1388" s="4" t="s">
        <v>1886</v>
      </c>
      <c r="B1388" s="15">
        <v>5</v>
      </c>
      <c r="C1388" s="15" t="s">
        <v>1881</v>
      </c>
      <c r="D1388" s="30">
        <v>45195</v>
      </c>
      <c r="E1388" s="10" t="s">
        <v>0</v>
      </c>
      <c r="F1388" s="14">
        <v>280.8</v>
      </c>
      <c r="G1388" s="14">
        <v>63.292719588203873</v>
      </c>
      <c r="H1388" s="30">
        <v>45561</v>
      </c>
      <c r="I1388" s="118">
        <v>48.710194594451892</v>
      </c>
      <c r="J1388" s="15">
        <f>IF(M1388="",IF(AND(H1388&lt;&gt; "",D1388&lt;&gt;""),IF(H1388&gt;=D1388,H1388-D1388,0),""),"")</f>
        <v>366</v>
      </c>
      <c r="K1388" s="20">
        <f>IF(M1388="",IF(I1388&lt;&gt;"",I1388-G1388,""),"")</f>
        <v>-14.582524993751981</v>
      </c>
      <c r="L1388" s="25">
        <f>IF(M1388="",IF(K1388&lt;&gt;"",IF(G1388=0,IF(I1388=0,0,9.99),K1388/G1388),""),"")</f>
        <v>-0.23039814197634489</v>
      </c>
      <c r="M1388" s="111"/>
      <c r="N1388" s="58" t="str">
        <f>TRIM(CONCATENATE(Table1[[#This Row],[Intake]]," ",Table1[[#This Row],[Batch Number]]))</f>
        <v>S-1/TI 5</v>
      </c>
      <c r="O1388" s="111" t="str">
        <f>IF(VLOOKUP(Table1[[#This Row],[Intake Batch Combo]],Sheet2!A:B,2,FALSE)="","",VLOOKUP(Table1[[#This Row],[Intake Batch Combo]],Sheet2!A:B,2,FALSE))</f>
        <v>Texas Injury Group Batch 05</v>
      </c>
      <c r="P1388" s="115" t="s">
        <v>2378</v>
      </c>
      <c r="Q1388" s="115" t="e">
        <v>#N/A</v>
      </c>
    </row>
    <row r="1389" spans="1:17">
      <c r="A1389" s="4" t="s">
        <v>1886</v>
      </c>
      <c r="B1389" s="15">
        <v>5</v>
      </c>
      <c r="C1389" s="15" t="s">
        <v>1881</v>
      </c>
      <c r="D1389" s="30">
        <v>45195</v>
      </c>
      <c r="E1389" s="10" t="s">
        <v>0</v>
      </c>
      <c r="F1389" s="14">
        <v>280.8</v>
      </c>
      <c r="G1389" s="14">
        <v>63.292719588203873</v>
      </c>
      <c r="H1389" s="30">
        <v>45561</v>
      </c>
      <c r="I1389" s="118">
        <v>48.710194594451892</v>
      </c>
      <c r="J1389" s="15">
        <f>IF(M1389="",IF(AND(H1389&lt;&gt; "",D1389&lt;&gt;""),IF(H1389&gt;=D1389,H1389-D1389,0),""),"")</f>
        <v>366</v>
      </c>
      <c r="K1389" s="20">
        <f>IF(M1389="",IF(I1389&lt;&gt;"",I1389-G1389,""),"")</f>
        <v>-14.582524993751981</v>
      </c>
      <c r="L1389" s="25">
        <f>IF(M1389="",IF(K1389&lt;&gt;"",IF(G1389=0,IF(I1389=0,0,9.99),K1389/G1389),""),"")</f>
        <v>-0.23039814197634489</v>
      </c>
      <c r="M1389" s="111"/>
      <c r="N1389" s="58" t="str">
        <f>TRIM(CONCATENATE(Table1[[#This Row],[Intake]]," ",Table1[[#This Row],[Batch Number]]))</f>
        <v>S-1/TI 5</v>
      </c>
      <c r="O1389" s="111" t="str">
        <f>IF(VLOOKUP(Table1[[#This Row],[Intake Batch Combo]],Sheet2!A:B,2,FALSE)="","",VLOOKUP(Table1[[#This Row],[Intake Batch Combo]],Sheet2!A:B,2,FALSE))</f>
        <v>Texas Injury Group Batch 05</v>
      </c>
      <c r="P1389" s="115" t="s">
        <v>2378</v>
      </c>
      <c r="Q1389" s="115" t="e">
        <v>#N/A</v>
      </c>
    </row>
    <row r="1390" spans="1:17">
      <c r="A1390" s="4" t="s">
        <v>1886</v>
      </c>
      <c r="B1390" s="15">
        <v>5</v>
      </c>
      <c r="C1390" s="15" t="s">
        <v>1882</v>
      </c>
      <c r="D1390" s="30">
        <v>45195</v>
      </c>
      <c r="E1390" s="10" t="s">
        <v>0</v>
      </c>
      <c r="F1390" s="14">
        <v>561.6</v>
      </c>
      <c r="G1390" s="14">
        <v>126.58543917640775</v>
      </c>
      <c r="H1390" s="30">
        <v>45561</v>
      </c>
      <c r="I1390" s="118">
        <v>97.420389188903783</v>
      </c>
      <c r="J1390" s="15">
        <f>IF(M1390="",IF(AND(H1390&lt;&gt; "",D1390&lt;&gt;""),IF(H1390&gt;=D1390,H1390-D1390,0),""),"")</f>
        <v>366</v>
      </c>
      <c r="K1390" s="20">
        <f>IF(M1390="",IF(I1390&lt;&gt;"",I1390-G1390,""),"")</f>
        <v>-29.165049987503963</v>
      </c>
      <c r="L1390" s="25">
        <f>IF(M1390="",IF(K1390&lt;&gt;"",IF(G1390=0,IF(I1390=0,0,9.99),K1390/G1390),""),"")</f>
        <v>-0.23039814197634489</v>
      </c>
      <c r="M1390" s="111"/>
      <c r="N1390" s="58" t="str">
        <f>TRIM(CONCATENATE(Table1[[#This Row],[Intake]]," ",Table1[[#This Row],[Batch Number]]))</f>
        <v>S-1/TI 5</v>
      </c>
      <c r="O1390" s="111" t="str">
        <f>IF(VLOOKUP(Table1[[#This Row],[Intake Batch Combo]],Sheet2!A:B,2,FALSE)="","",VLOOKUP(Table1[[#This Row],[Intake Batch Combo]],Sheet2!A:B,2,FALSE))</f>
        <v>Texas Injury Group Batch 05</v>
      </c>
      <c r="P1390" s="115" t="s">
        <v>2378</v>
      </c>
      <c r="Q1390" s="115" t="e">
        <v>#N/A</v>
      </c>
    </row>
    <row r="1391" spans="1:17">
      <c r="A1391" s="4" t="s">
        <v>1316</v>
      </c>
      <c r="B1391" s="15">
        <v>154</v>
      </c>
      <c r="C1391" s="15" t="s">
        <v>2133</v>
      </c>
      <c r="D1391" s="30">
        <v>45359</v>
      </c>
      <c r="E1391" s="10" t="s">
        <v>1</v>
      </c>
      <c r="F1391" s="14">
        <v>300</v>
      </c>
      <c r="G1391" s="14">
        <v>0</v>
      </c>
      <c r="H1391" s="30">
        <v>45560</v>
      </c>
      <c r="I1391" s="118">
        <v>170.49690000000001</v>
      </c>
      <c r="J1391" s="15">
        <f>IF(M1391="",IF(AND(H1391&lt;&gt; "",D1391&lt;&gt;""),IF(H1391&gt;=D1391,H1391-D1391,0),""),"")</f>
        <v>201</v>
      </c>
      <c r="K1391" s="20">
        <f>IF(M1391="",IF(I1391&lt;&gt;"",I1391-G1391,""),"")</f>
        <v>170.49690000000001</v>
      </c>
      <c r="L1391" s="25">
        <f>IF(M1391="",IF(K1391&lt;&gt;"",IF(G1391=0,IF(I1391=0,0,9.99),K1391/G1391),""),"")</f>
        <v>9.99</v>
      </c>
      <c r="M1391" s="111"/>
      <c r="N1391" s="58" t="str">
        <f>TRIM(CONCATENATE(Table1[[#This Row],[Intake]]," ",Table1[[#This Row],[Batch Number]]))</f>
        <v>S-1/OS 154</v>
      </c>
      <c r="O1391" s="111" t="str">
        <f>IF(VLOOKUP(Table1[[#This Row],[Intake Batch Combo]],Sheet2!A:B,2,FALSE)="","",VLOOKUP(Table1[[#This Row],[Intake Batch Combo]],Sheet2!A:B,2,FALSE))</f>
        <v>One Source Diagnostics Batch 154</v>
      </c>
      <c r="P1391" s="115" t="s">
        <v>2379</v>
      </c>
      <c r="Q1391" s="115" t="e">
        <v>#N/A</v>
      </c>
    </row>
    <row r="1392" spans="1:17">
      <c r="A1392" s="4" t="s">
        <v>1316</v>
      </c>
      <c r="B1392" s="15">
        <v>154</v>
      </c>
      <c r="C1392" s="15" t="s">
        <v>2133</v>
      </c>
      <c r="D1392" s="30">
        <v>45359</v>
      </c>
      <c r="E1392" s="10" t="s">
        <v>1</v>
      </c>
      <c r="F1392" s="14">
        <v>300</v>
      </c>
      <c r="G1392" s="14">
        <v>0</v>
      </c>
      <c r="H1392" s="30">
        <v>45560</v>
      </c>
      <c r="I1392" s="118">
        <v>170.49690000000001</v>
      </c>
      <c r="J1392" s="15">
        <f>IF(M1392="",IF(AND(H1392&lt;&gt; "",D1392&lt;&gt;""),IF(H1392&gt;=D1392,H1392-D1392,0),""),"")</f>
        <v>201</v>
      </c>
      <c r="K1392" s="20">
        <f>IF(M1392="",IF(I1392&lt;&gt;"",I1392-G1392,""),"")</f>
        <v>170.49690000000001</v>
      </c>
      <c r="L1392" s="25">
        <f>IF(M1392="",IF(K1392&lt;&gt;"",IF(G1392=0,IF(I1392=0,0,9.99),K1392/G1392),""),"")</f>
        <v>9.99</v>
      </c>
      <c r="M1392" s="111"/>
      <c r="N1392" s="58" t="str">
        <f>TRIM(CONCATENATE(Table1[[#This Row],[Intake]]," ",Table1[[#This Row],[Batch Number]]))</f>
        <v>S-1/OS 154</v>
      </c>
      <c r="O1392" s="111" t="str">
        <f>IF(VLOOKUP(Table1[[#This Row],[Intake Batch Combo]],Sheet2!A:B,2,FALSE)="","",VLOOKUP(Table1[[#This Row],[Intake Batch Combo]],Sheet2!A:B,2,FALSE))</f>
        <v>One Source Diagnostics Batch 154</v>
      </c>
      <c r="P1392" s="115" t="s">
        <v>2379</v>
      </c>
      <c r="Q1392" s="115" t="e">
        <v>#N/A</v>
      </c>
    </row>
    <row r="1393" spans="1:17">
      <c r="A1393" s="4" t="s">
        <v>1316</v>
      </c>
      <c r="B1393" s="15">
        <v>154</v>
      </c>
      <c r="C1393" s="15" t="s">
        <v>2133</v>
      </c>
      <c r="D1393" s="30">
        <v>45359</v>
      </c>
      <c r="E1393" s="10" t="s">
        <v>1</v>
      </c>
      <c r="F1393" s="14">
        <v>300</v>
      </c>
      <c r="G1393" s="14">
        <v>0</v>
      </c>
      <c r="H1393" s="30">
        <v>45560</v>
      </c>
      <c r="I1393" s="118">
        <v>170.49690000000001</v>
      </c>
      <c r="J1393" s="15">
        <f>IF(M1393="",IF(AND(H1393&lt;&gt; "",D1393&lt;&gt;""),IF(H1393&gt;=D1393,H1393-D1393,0),""),"")</f>
        <v>201</v>
      </c>
      <c r="K1393" s="20">
        <f>IF(M1393="",IF(I1393&lt;&gt;"",I1393-G1393,""),"")</f>
        <v>170.49690000000001</v>
      </c>
      <c r="L1393" s="25">
        <f>IF(M1393="",IF(K1393&lt;&gt;"",IF(G1393=0,IF(I1393=0,0,9.99),K1393/G1393),""),"")</f>
        <v>9.99</v>
      </c>
      <c r="M1393" s="111"/>
      <c r="N1393" s="58" t="str">
        <f>TRIM(CONCATENATE(Table1[[#This Row],[Intake]]," ",Table1[[#This Row],[Batch Number]]))</f>
        <v>S-1/OS 154</v>
      </c>
      <c r="O1393" s="111" t="str">
        <f>IF(VLOOKUP(Table1[[#This Row],[Intake Batch Combo]],Sheet2!A:B,2,FALSE)="","",VLOOKUP(Table1[[#This Row],[Intake Batch Combo]],Sheet2!A:B,2,FALSE))</f>
        <v>One Source Diagnostics Batch 154</v>
      </c>
      <c r="P1393" s="115" t="s">
        <v>2379</v>
      </c>
      <c r="Q1393" s="115" t="e">
        <v>#N/A</v>
      </c>
    </row>
    <row r="1394" spans="1:17">
      <c r="A1394" s="4" t="s">
        <v>1316</v>
      </c>
      <c r="B1394" s="15">
        <v>154</v>
      </c>
      <c r="C1394" s="15" t="s">
        <v>2133</v>
      </c>
      <c r="D1394" s="30">
        <v>45359</v>
      </c>
      <c r="E1394" s="10" t="s">
        <v>1</v>
      </c>
      <c r="F1394" s="14">
        <v>300</v>
      </c>
      <c r="G1394" s="14">
        <v>0</v>
      </c>
      <c r="H1394" s="30">
        <v>45560</v>
      </c>
      <c r="I1394" s="118">
        <v>170.49690000000001</v>
      </c>
      <c r="J1394" s="15">
        <f>IF(M1394="",IF(AND(H1394&lt;&gt; "",D1394&lt;&gt;""),IF(H1394&gt;=D1394,H1394-D1394,0),""),"")</f>
        <v>201</v>
      </c>
      <c r="K1394" s="20">
        <f>IF(M1394="",IF(I1394&lt;&gt;"",I1394-G1394,""),"")</f>
        <v>170.49690000000001</v>
      </c>
      <c r="L1394" s="25">
        <f>IF(M1394="",IF(K1394&lt;&gt;"",IF(G1394=0,IF(I1394=0,0,9.99),K1394/G1394),""),"")</f>
        <v>9.99</v>
      </c>
      <c r="M1394" s="111"/>
      <c r="N1394" s="58" t="str">
        <f>TRIM(CONCATENATE(Table1[[#This Row],[Intake]]," ",Table1[[#This Row],[Batch Number]]))</f>
        <v>S-1/OS 154</v>
      </c>
      <c r="O1394" s="111" t="str">
        <f>IF(VLOOKUP(Table1[[#This Row],[Intake Batch Combo]],Sheet2!A:B,2,FALSE)="","",VLOOKUP(Table1[[#This Row],[Intake Batch Combo]],Sheet2!A:B,2,FALSE))</f>
        <v>One Source Diagnostics Batch 154</v>
      </c>
      <c r="P1394" s="115" t="s">
        <v>2379</v>
      </c>
      <c r="Q1394" s="115" t="e">
        <v>#N/A</v>
      </c>
    </row>
    <row r="1395" spans="1:17">
      <c r="A1395" s="4" t="s">
        <v>1316</v>
      </c>
      <c r="B1395" s="15">
        <v>154</v>
      </c>
      <c r="C1395" s="15" t="s">
        <v>2321</v>
      </c>
      <c r="D1395" s="30">
        <v>45359</v>
      </c>
      <c r="E1395" s="10" t="s">
        <v>1</v>
      </c>
      <c r="F1395" s="14">
        <v>300</v>
      </c>
      <c r="G1395" s="14">
        <v>0</v>
      </c>
      <c r="H1395" s="30">
        <v>45560</v>
      </c>
      <c r="I1395" s="118">
        <v>255.75</v>
      </c>
      <c r="J1395" s="15">
        <f>IF(M1395="",IF(AND(H1395&lt;&gt; "",D1395&lt;&gt;""),IF(H1395&gt;=D1395,H1395-D1395,0),""),"")</f>
        <v>201</v>
      </c>
      <c r="K1395" s="20">
        <f>IF(M1395="",IF(I1395&lt;&gt;"",I1395-G1395,""),"")</f>
        <v>255.75</v>
      </c>
      <c r="L1395" s="25">
        <f>IF(M1395="",IF(K1395&lt;&gt;"",IF(G1395=0,IF(I1395=0,0,9.99),K1395/G1395),""),"")</f>
        <v>9.99</v>
      </c>
      <c r="M1395" s="111"/>
      <c r="N1395" s="58" t="str">
        <f>TRIM(CONCATENATE(Table1[[#This Row],[Intake]]," ",Table1[[#This Row],[Batch Number]]))</f>
        <v>S-1/OS 154</v>
      </c>
      <c r="O1395" s="111" t="str">
        <f>IF(VLOOKUP(Table1[[#This Row],[Intake Batch Combo]],Sheet2!A:B,2,FALSE)="","",VLOOKUP(Table1[[#This Row],[Intake Batch Combo]],Sheet2!A:B,2,FALSE))</f>
        <v>One Source Diagnostics Batch 154</v>
      </c>
      <c r="P1395" s="115" t="s">
        <v>2379</v>
      </c>
      <c r="Q1395" s="115" t="e">
        <v>#N/A</v>
      </c>
    </row>
    <row r="1396" spans="1:17">
      <c r="A1396" s="4" t="s">
        <v>1316</v>
      </c>
      <c r="B1396" s="15">
        <v>154</v>
      </c>
      <c r="C1396" s="15" t="s">
        <v>2321</v>
      </c>
      <c r="D1396" s="30">
        <v>45359</v>
      </c>
      <c r="E1396" s="10" t="s">
        <v>1</v>
      </c>
      <c r="F1396" s="14">
        <v>300</v>
      </c>
      <c r="G1396" s="14">
        <v>0</v>
      </c>
      <c r="H1396" s="30">
        <v>45560</v>
      </c>
      <c r="I1396" s="118">
        <v>255.75</v>
      </c>
      <c r="J1396" s="15">
        <f>IF(M1396="",IF(AND(H1396&lt;&gt; "",D1396&lt;&gt;""),IF(H1396&gt;=D1396,H1396-D1396,0),""),"")</f>
        <v>201</v>
      </c>
      <c r="K1396" s="20">
        <f>IF(M1396="",IF(I1396&lt;&gt;"",I1396-G1396,""),"")</f>
        <v>255.75</v>
      </c>
      <c r="L1396" s="25">
        <f>IF(M1396="",IF(K1396&lt;&gt;"",IF(G1396=0,IF(I1396=0,0,9.99),K1396/G1396),""),"")</f>
        <v>9.99</v>
      </c>
      <c r="M1396" s="111"/>
      <c r="N1396" s="58" t="str">
        <f>TRIM(CONCATENATE(Table1[[#This Row],[Intake]]," ",Table1[[#This Row],[Batch Number]]))</f>
        <v>S-1/OS 154</v>
      </c>
      <c r="O1396" s="111" t="str">
        <f>IF(VLOOKUP(Table1[[#This Row],[Intake Batch Combo]],Sheet2!A:B,2,FALSE)="","",VLOOKUP(Table1[[#This Row],[Intake Batch Combo]],Sheet2!A:B,2,FALSE))</f>
        <v>One Source Diagnostics Batch 154</v>
      </c>
      <c r="P1396" s="115" t="s">
        <v>2379</v>
      </c>
      <c r="Q1396" s="115" t="e">
        <v>#N/A</v>
      </c>
    </row>
    <row r="1397" spans="1:17">
      <c r="A1397" s="4" t="s">
        <v>1316</v>
      </c>
      <c r="B1397" s="15">
        <v>154</v>
      </c>
      <c r="C1397" s="15" t="s">
        <v>2321</v>
      </c>
      <c r="D1397" s="30">
        <v>45359</v>
      </c>
      <c r="E1397" s="10" t="s">
        <v>1</v>
      </c>
      <c r="F1397" s="14">
        <v>300</v>
      </c>
      <c r="G1397" s="14">
        <v>0</v>
      </c>
      <c r="H1397" s="30">
        <v>45560</v>
      </c>
      <c r="I1397" s="118">
        <v>255.75</v>
      </c>
      <c r="J1397" s="15">
        <f>IF(M1397="",IF(AND(H1397&lt;&gt; "",D1397&lt;&gt;""),IF(H1397&gt;=D1397,H1397-D1397,0),""),"")</f>
        <v>201</v>
      </c>
      <c r="K1397" s="20">
        <f>IF(M1397="",IF(I1397&lt;&gt;"",I1397-G1397,""),"")</f>
        <v>255.75</v>
      </c>
      <c r="L1397" s="25">
        <f>IF(M1397="",IF(K1397&lt;&gt;"",IF(G1397=0,IF(I1397=0,0,9.99),K1397/G1397),""),"")</f>
        <v>9.99</v>
      </c>
      <c r="M1397" s="111"/>
      <c r="N1397" s="58" t="str">
        <f>TRIM(CONCATENATE(Table1[[#This Row],[Intake]]," ",Table1[[#This Row],[Batch Number]]))</f>
        <v>S-1/OS 154</v>
      </c>
      <c r="O1397" s="111" t="str">
        <f>IF(VLOOKUP(Table1[[#This Row],[Intake Batch Combo]],Sheet2!A:B,2,FALSE)="","",VLOOKUP(Table1[[#This Row],[Intake Batch Combo]],Sheet2!A:B,2,FALSE))</f>
        <v>One Source Diagnostics Batch 154</v>
      </c>
      <c r="P1397" s="115" t="s">
        <v>2379</v>
      </c>
      <c r="Q1397" s="115" t="e">
        <v>#N/A</v>
      </c>
    </row>
    <row r="1398" spans="1:17">
      <c r="A1398" s="4" t="s">
        <v>1316</v>
      </c>
      <c r="B1398" s="15">
        <v>154</v>
      </c>
      <c r="C1398" s="15" t="s">
        <v>2321</v>
      </c>
      <c r="D1398" s="30">
        <v>45359</v>
      </c>
      <c r="E1398" s="10" t="s">
        <v>1</v>
      </c>
      <c r="F1398" s="14">
        <v>300</v>
      </c>
      <c r="G1398" s="14">
        <v>0</v>
      </c>
      <c r="H1398" s="30">
        <v>45560</v>
      </c>
      <c r="I1398" s="118">
        <v>255.75</v>
      </c>
      <c r="J1398" s="15">
        <f>IF(M1398="",IF(AND(H1398&lt;&gt; "",D1398&lt;&gt;""),IF(H1398&gt;=D1398,H1398-D1398,0),""),"")</f>
        <v>201</v>
      </c>
      <c r="K1398" s="20">
        <f>IF(M1398="",IF(I1398&lt;&gt;"",I1398-G1398,""),"")</f>
        <v>255.75</v>
      </c>
      <c r="L1398" s="25">
        <f>IF(M1398="",IF(K1398&lt;&gt;"",IF(G1398=0,IF(I1398=0,0,9.99),K1398/G1398),""),"")</f>
        <v>9.99</v>
      </c>
      <c r="M1398" s="111"/>
      <c r="N1398" s="58" t="str">
        <f>TRIM(CONCATENATE(Table1[[#This Row],[Intake]]," ",Table1[[#This Row],[Batch Number]]))</f>
        <v>S-1/OS 154</v>
      </c>
      <c r="O1398" s="111" t="str">
        <f>IF(VLOOKUP(Table1[[#This Row],[Intake Batch Combo]],Sheet2!A:B,2,FALSE)="","",VLOOKUP(Table1[[#This Row],[Intake Batch Combo]],Sheet2!A:B,2,FALSE))</f>
        <v>One Source Diagnostics Batch 154</v>
      </c>
      <c r="P1398" s="115" t="s">
        <v>2379</v>
      </c>
      <c r="Q1398" s="115" t="e">
        <v>#N/A</v>
      </c>
    </row>
    <row r="1399" spans="1:17">
      <c r="A1399" s="4" t="s">
        <v>1316</v>
      </c>
      <c r="B1399" s="15">
        <v>154</v>
      </c>
      <c r="C1399" s="15" t="s">
        <v>2122</v>
      </c>
      <c r="D1399" s="30">
        <v>45359</v>
      </c>
      <c r="E1399" s="10" t="s">
        <v>0</v>
      </c>
      <c r="F1399" s="14">
        <v>250</v>
      </c>
      <c r="G1399" s="14">
        <v>50.557499999999997</v>
      </c>
      <c r="H1399" s="30">
        <v>45560</v>
      </c>
      <c r="I1399" s="118">
        <v>441.75</v>
      </c>
      <c r="J1399" s="15">
        <f>IF(M1399="",IF(AND(H1399&lt;&gt; "",D1399&lt;&gt;""),IF(H1399&gt;=D1399,H1399-D1399,0),""),"")</f>
        <v>201</v>
      </c>
      <c r="K1399" s="20">
        <f>IF(M1399="",IF(I1399&lt;&gt;"",I1399-G1399,""),"")</f>
        <v>391.1925</v>
      </c>
      <c r="L1399" s="25">
        <f>IF(M1399="",IF(K1399&lt;&gt;"",IF(G1399=0,IF(I1399=0,0,9.99),K1399/G1399),""),"")</f>
        <v>7.7375760272956535</v>
      </c>
      <c r="M1399" s="111"/>
      <c r="N1399" s="58" t="str">
        <f>TRIM(CONCATENATE(Table1[[#This Row],[Intake]]," ",Table1[[#This Row],[Batch Number]]))</f>
        <v>S-1/OS 154</v>
      </c>
      <c r="O1399" s="111" t="str">
        <f>IF(VLOOKUP(Table1[[#This Row],[Intake Batch Combo]],Sheet2!A:B,2,FALSE)="","",VLOOKUP(Table1[[#This Row],[Intake Batch Combo]],Sheet2!A:B,2,FALSE))</f>
        <v>One Source Diagnostics Batch 154</v>
      </c>
      <c r="P1399" s="115" t="s">
        <v>2379</v>
      </c>
      <c r="Q1399" s="115" t="e">
        <v>#N/A</v>
      </c>
    </row>
    <row r="1400" spans="1:17">
      <c r="A1400" s="4" t="s">
        <v>1316</v>
      </c>
      <c r="B1400" s="15">
        <v>154</v>
      </c>
      <c r="C1400" s="15" t="s">
        <v>2070</v>
      </c>
      <c r="D1400" s="30">
        <v>45359</v>
      </c>
      <c r="E1400" s="10" t="s">
        <v>1</v>
      </c>
      <c r="F1400" s="14">
        <v>1695</v>
      </c>
      <c r="G1400" s="14">
        <v>375.57</v>
      </c>
      <c r="H1400" s="30">
        <v>45560</v>
      </c>
      <c r="I1400" s="118">
        <v>604.5</v>
      </c>
      <c r="J1400" s="15">
        <f>IF(M1400="",IF(AND(H1400&lt;&gt; "",D1400&lt;&gt;""),IF(H1400&gt;=D1400,H1400-D1400,0),""),"")</f>
        <v>201</v>
      </c>
      <c r="K1400" s="20">
        <f>IF(M1400="",IF(I1400&lt;&gt;"",I1400-G1400,""),"")</f>
        <v>228.93</v>
      </c>
      <c r="L1400" s="25">
        <f>IF(M1400="",IF(K1400&lt;&gt;"",IF(G1400=0,IF(I1400=0,0,9.99),K1400/G1400),""),"")</f>
        <v>0.60955347871235721</v>
      </c>
      <c r="M1400" s="111"/>
      <c r="N1400" s="58" t="str">
        <f>TRIM(CONCATENATE(Table1[[#This Row],[Intake]]," ",Table1[[#This Row],[Batch Number]]))</f>
        <v>S-1/OS 154</v>
      </c>
      <c r="O1400" s="111" t="str">
        <f>IF(VLOOKUP(Table1[[#This Row],[Intake Batch Combo]],Sheet2!A:B,2,FALSE)="","",VLOOKUP(Table1[[#This Row],[Intake Batch Combo]],Sheet2!A:B,2,FALSE))</f>
        <v>One Source Diagnostics Batch 154</v>
      </c>
      <c r="P1400" s="115" t="s">
        <v>2379</v>
      </c>
      <c r="Q1400" s="115" t="e">
        <v>#N/A</v>
      </c>
    </row>
    <row r="1401" spans="1:17">
      <c r="A1401" s="4" t="s">
        <v>1316</v>
      </c>
      <c r="B1401" s="15">
        <v>154</v>
      </c>
      <c r="C1401" s="15" t="s">
        <v>2070</v>
      </c>
      <c r="D1401" s="30">
        <v>45359</v>
      </c>
      <c r="E1401" s="10" t="s">
        <v>1</v>
      </c>
      <c r="F1401" s="14">
        <v>1695</v>
      </c>
      <c r="G1401" s="14">
        <v>375.57</v>
      </c>
      <c r="H1401" s="30">
        <v>45560</v>
      </c>
      <c r="I1401" s="118">
        <v>604.5</v>
      </c>
      <c r="J1401" s="15">
        <f>IF(M1401="",IF(AND(H1401&lt;&gt; "",D1401&lt;&gt;""),IF(H1401&gt;=D1401,H1401-D1401,0),""),"")</f>
        <v>201</v>
      </c>
      <c r="K1401" s="20">
        <f>IF(M1401="",IF(I1401&lt;&gt;"",I1401-G1401,""),"")</f>
        <v>228.93</v>
      </c>
      <c r="L1401" s="25">
        <f>IF(M1401="",IF(K1401&lt;&gt;"",IF(G1401=0,IF(I1401=0,0,9.99),K1401/G1401),""),"")</f>
        <v>0.60955347871235721</v>
      </c>
      <c r="M1401" s="111"/>
      <c r="N1401" s="58" t="str">
        <f>TRIM(CONCATENATE(Table1[[#This Row],[Intake]]," ",Table1[[#This Row],[Batch Number]]))</f>
        <v>S-1/OS 154</v>
      </c>
      <c r="O1401" s="111" t="str">
        <f>IF(VLOOKUP(Table1[[#This Row],[Intake Batch Combo]],Sheet2!A:B,2,FALSE)="","",VLOOKUP(Table1[[#This Row],[Intake Batch Combo]],Sheet2!A:B,2,FALSE))</f>
        <v>One Source Diagnostics Batch 154</v>
      </c>
      <c r="P1401" s="115" t="s">
        <v>2379</v>
      </c>
      <c r="Q1401" s="115" t="e">
        <v>#N/A</v>
      </c>
    </row>
    <row r="1402" spans="1:17">
      <c r="A1402" s="4" t="s">
        <v>1316</v>
      </c>
      <c r="B1402" s="15">
        <v>154</v>
      </c>
      <c r="C1402" s="15" t="s">
        <v>2122</v>
      </c>
      <c r="D1402" s="30">
        <v>45359</v>
      </c>
      <c r="E1402" s="10" t="s">
        <v>1</v>
      </c>
      <c r="F1402" s="14">
        <v>1695</v>
      </c>
      <c r="G1402" s="14">
        <v>375.57</v>
      </c>
      <c r="H1402" s="30">
        <v>45560</v>
      </c>
      <c r="I1402" s="118">
        <v>441.75</v>
      </c>
      <c r="J1402" s="15">
        <f>IF(M1402="",IF(AND(H1402&lt;&gt; "",D1402&lt;&gt;""),IF(H1402&gt;=D1402,H1402-D1402,0),""),"")</f>
        <v>201</v>
      </c>
      <c r="K1402" s="20">
        <f>IF(M1402="",IF(I1402&lt;&gt;"",I1402-G1402,""),"")</f>
        <v>66.180000000000007</v>
      </c>
      <c r="L1402" s="25">
        <f>IF(M1402="",IF(K1402&lt;&gt;"",IF(G1402=0,IF(I1402=0,0,9.99),K1402/G1402),""),"")</f>
        <v>0.17621215752056876</v>
      </c>
      <c r="M1402" s="111"/>
      <c r="N1402" s="58" t="str">
        <f>TRIM(CONCATENATE(Table1[[#This Row],[Intake]]," ",Table1[[#This Row],[Batch Number]]))</f>
        <v>S-1/OS 154</v>
      </c>
      <c r="O1402" s="111" t="str">
        <f>IF(VLOOKUP(Table1[[#This Row],[Intake Batch Combo]],Sheet2!A:B,2,FALSE)="","",VLOOKUP(Table1[[#This Row],[Intake Batch Combo]],Sheet2!A:B,2,FALSE))</f>
        <v>One Source Diagnostics Batch 154</v>
      </c>
      <c r="P1402" s="115" t="s">
        <v>2379</v>
      </c>
      <c r="Q1402" s="115" t="e">
        <v>#N/A</v>
      </c>
    </row>
    <row r="1403" spans="1:17">
      <c r="A1403" s="4" t="s">
        <v>1316</v>
      </c>
      <c r="B1403" s="15">
        <v>154</v>
      </c>
      <c r="C1403" s="15" t="s">
        <v>2124</v>
      </c>
      <c r="D1403" s="30">
        <v>45359</v>
      </c>
      <c r="E1403" s="10" t="s">
        <v>1</v>
      </c>
      <c r="F1403" s="14">
        <v>1695</v>
      </c>
      <c r="G1403" s="14">
        <v>375.57</v>
      </c>
      <c r="H1403" s="30">
        <v>45560</v>
      </c>
      <c r="I1403" s="118">
        <v>581.25</v>
      </c>
      <c r="J1403" s="15">
        <f>IF(M1403="",IF(AND(H1403&lt;&gt; "",D1403&lt;&gt;""),IF(H1403&gt;=D1403,H1403-D1403,0),""),"")</f>
        <v>201</v>
      </c>
      <c r="K1403" s="20">
        <f>IF(M1403="",IF(I1403&lt;&gt;"",I1403-G1403,""),"")</f>
        <v>205.68</v>
      </c>
      <c r="L1403" s="25">
        <f>IF(M1403="",IF(K1403&lt;&gt;"",IF(G1403=0,IF(I1403=0,0,9.99),K1403/G1403),""),"")</f>
        <v>0.54764757568495892</v>
      </c>
      <c r="M1403" s="111"/>
      <c r="N1403" s="58" t="str">
        <f>TRIM(CONCATENATE(Table1[[#This Row],[Intake]]," ",Table1[[#This Row],[Batch Number]]))</f>
        <v>S-1/OS 154</v>
      </c>
      <c r="O1403" s="111" t="str">
        <f>IF(VLOOKUP(Table1[[#This Row],[Intake Batch Combo]],Sheet2!A:B,2,FALSE)="","",VLOOKUP(Table1[[#This Row],[Intake Batch Combo]],Sheet2!A:B,2,FALSE))</f>
        <v>One Source Diagnostics Batch 154</v>
      </c>
      <c r="P1403" s="115" t="s">
        <v>2379</v>
      </c>
      <c r="Q1403" s="115" t="e">
        <v>#N/A</v>
      </c>
    </row>
    <row r="1404" spans="1:17">
      <c r="A1404" s="4" t="s">
        <v>1316</v>
      </c>
      <c r="B1404" s="15">
        <v>154</v>
      </c>
      <c r="C1404" s="15" t="s">
        <v>2124</v>
      </c>
      <c r="D1404" s="30">
        <v>45359</v>
      </c>
      <c r="E1404" s="10" t="s">
        <v>1</v>
      </c>
      <c r="F1404" s="14">
        <v>1695</v>
      </c>
      <c r="G1404" s="14">
        <v>375.57</v>
      </c>
      <c r="H1404" s="30">
        <v>45560</v>
      </c>
      <c r="I1404" s="118">
        <v>581.25</v>
      </c>
      <c r="J1404" s="15">
        <f>IF(M1404="",IF(AND(H1404&lt;&gt; "",D1404&lt;&gt;""),IF(H1404&gt;=D1404,H1404-D1404,0),""),"")</f>
        <v>201</v>
      </c>
      <c r="K1404" s="20">
        <f>IF(M1404="",IF(I1404&lt;&gt;"",I1404-G1404,""),"")</f>
        <v>205.68</v>
      </c>
      <c r="L1404" s="25">
        <f>IF(M1404="",IF(K1404&lt;&gt;"",IF(G1404=0,IF(I1404=0,0,9.99),K1404/G1404),""),"")</f>
        <v>0.54764757568495892</v>
      </c>
      <c r="M1404" s="111"/>
      <c r="N1404" s="58" t="str">
        <f>TRIM(CONCATENATE(Table1[[#This Row],[Intake]]," ",Table1[[#This Row],[Batch Number]]))</f>
        <v>S-1/OS 154</v>
      </c>
      <c r="O1404" s="111" t="str">
        <f>IF(VLOOKUP(Table1[[#This Row],[Intake Batch Combo]],Sheet2!A:B,2,FALSE)="","",VLOOKUP(Table1[[#This Row],[Intake Batch Combo]],Sheet2!A:B,2,FALSE))</f>
        <v>One Source Diagnostics Batch 154</v>
      </c>
      <c r="P1404" s="115" t="s">
        <v>2379</v>
      </c>
      <c r="Q1404" s="115" t="e">
        <v>#N/A</v>
      </c>
    </row>
    <row r="1405" spans="1:17">
      <c r="A1405" s="4" t="s">
        <v>1316</v>
      </c>
      <c r="B1405" s="15">
        <v>118</v>
      </c>
      <c r="C1405" s="64" t="s">
        <v>1646</v>
      </c>
      <c r="D1405" s="30">
        <v>44897</v>
      </c>
      <c r="E1405" s="60" t="s">
        <v>1</v>
      </c>
      <c r="F1405" s="14">
        <v>1695</v>
      </c>
      <c r="G1405" s="14">
        <v>404.96364199804663</v>
      </c>
      <c r="H1405" s="30">
        <v>45560</v>
      </c>
      <c r="I1405" s="118">
        <v>534.75</v>
      </c>
      <c r="J1405" s="15">
        <f>IF(M1405="",IF(AND(H1405&lt;&gt; "",D1405&lt;&gt;""),IF(H1405&gt;=D1405,H1405-D1405,0),""),"")</f>
        <v>663</v>
      </c>
      <c r="K1405" s="20">
        <f>IF(M1405="",IF(I1405&lt;&gt;"",I1405-G1405,""),"")</f>
        <v>129.78635800195337</v>
      </c>
      <c r="L1405" s="25">
        <f>IF(M1405="",IF(K1405&lt;&gt;"",IF(G1405=0,IF(I1405=0,0,9.99),K1405/G1405),""),"")</f>
        <v>0.32048891441612282</v>
      </c>
      <c r="M1405" s="111"/>
      <c r="N1405" s="58" t="str">
        <f>TRIM(CONCATENATE(Table1[[#This Row],[Intake]]," ",Table1[[#This Row],[Batch Number]]))</f>
        <v>S-1/OS 118</v>
      </c>
      <c r="O1405" s="111" t="str">
        <f>IF(VLOOKUP(Table1[[#This Row],[Intake Batch Combo]],Sheet2!A:B,2,FALSE)="","",VLOOKUP(Table1[[#This Row],[Intake Batch Combo]],Sheet2!A:B,2,FALSE))</f>
        <v>One Source Diagnostics Buy 118</v>
      </c>
      <c r="P1405" s="115" t="s">
        <v>2383</v>
      </c>
      <c r="Q1405" s="115" t="e">
        <v>#N/A</v>
      </c>
    </row>
    <row r="1406" spans="1:17">
      <c r="A1406" s="4" t="s">
        <v>1316</v>
      </c>
      <c r="B1406" s="15">
        <v>118</v>
      </c>
      <c r="C1406" s="64" t="s">
        <v>1646</v>
      </c>
      <c r="D1406" s="30">
        <v>44897</v>
      </c>
      <c r="E1406" s="60" t="s">
        <v>1</v>
      </c>
      <c r="F1406" s="14">
        <v>1695</v>
      </c>
      <c r="G1406" s="14">
        <v>404.96364199804663</v>
      </c>
      <c r="H1406" s="30">
        <v>45560</v>
      </c>
      <c r="I1406" s="118">
        <v>534.75</v>
      </c>
      <c r="J1406" s="15">
        <f>IF(M1406="",IF(AND(H1406&lt;&gt; "",D1406&lt;&gt;""),IF(H1406&gt;=D1406,H1406-D1406,0),""),"")</f>
        <v>663</v>
      </c>
      <c r="K1406" s="20">
        <f>IF(M1406="",IF(I1406&lt;&gt;"",I1406-G1406,""),"")</f>
        <v>129.78635800195337</v>
      </c>
      <c r="L1406" s="25">
        <f>IF(M1406="",IF(K1406&lt;&gt;"",IF(G1406=0,IF(I1406=0,0,9.99),K1406/G1406),""),"")</f>
        <v>0.32048891441612282</v>
      </c>
      <c r="M1406" s="111"/>
      <c r="N1406" s="58" t="str">
        <f>TRIM(CONCATENATE(Table1[[#This Row],[Intake]]," ",Table1[[#This Row],[Batch Number]]))</f>
        <v>S-1/OS 118</v>
      </c>
      <c r="O1406" s="111" t="str">
        <f>IF(VLOOKUP(Table1[[#This Row],[Intake Batch Combo]],Sheet2!A:B,2,FALSE)="","",VLOOKUP(Table1[[#This Row],[Intake Batch Combo]],Sheet2!A:B,2,FALSE))</f>
        <v>One Source Diagnostics Buy 118</v>
      </c>
      <c r="P1406" s="115" t="s">
        <v>2383</v>
      </c>
      <c r="Q1406" s="115" t="e">
        <v>#N/A</v>
      </c>
    </row>
    <row r="1407" spans="1:17">
      <c r="A1407" s="4" t="s">
        <v>1316</v>
      </c>
      <c r="B1407" s="15">
        <v>154</v>
      </c>
      <c r="C1407" s="15" t="s">
        <v>2133</v>
      </c>
      <c r="D1407" s="30">
        <v>45359</v>
      </c>
      <c r="E1407" s="10" t="s">
        <v>1</v>
      </c>
      <c r="F1407" s="14">
        <v>1695</v>
      </c>
      <c r="G1407" s="14">
        <v>477.48750000000001</v>
      </c>
      <c r="H1407" s="30">
        <v>45560</v>
      </c>
      <c r="I1407" s="118">
        <v>170.49690000000001</v>
      </c>
      <c r="J1407" s="15">
        <f>IF(M1407="",IF(AND(H1407&lt;&gt; "",D1407&lt;&gt;""),IF(H1407&gt;=D1407,H1407-D1407,0),""),"")</f>
        <v>201</v>
      </c>
      <c r="K1407" s="20">
        <f>IF(M1407="",IF(I1407&lt;&gt;"",I1407-G1407,""),"")</f>
        <v>-306.99059999999997</v>
      </c>
      <c r="L1407" s="25">
        <f>IF(M1407="",IF(K1407&lt;&gt;"",IF(G1407=0,IF(I1407=0,0,9.99),K1407/G1407),""),"")</f>
        <v>-0.64292908191313902</v>
      </c>
      <c r="M1407" s="111"/>
      <c r="N1407" s="58" t="str">
        <f>TRIM(CONCATENATE(Table1[[#This Row],[Intake]]," ",Table1[[#This Row],[Batch Number]]))</f>
        <v>S-1/OS 154</v>
      </c>
      <c r="O1407" s="111" t="str">
        <f>IF(VLOOKUP(Table1[[#This Row],[Intake Batch Combo]],Sheet2!A:B,2,FALSE)="","",VLOOKUP(Table1[[#This Row],[Intake Batch Combo]],Sheet2!A:B,2,FALSE))</f>
        <v>One Source Diagnostics Batch 154</v>
      </c>
      <c r="P1407" s="115" t="s">
        <v>2379</v>
      </c>
      <c r="Q1407" s="115" t="e">
        <v>#N/A</v>
      </c>
    </row>
    <row r="1408" spans="1:17">
      <c r="A1408" s="4" t="s">
        <v>1316</v>
      </c>
      <c r="B1408" s="15">
        <v>154</v>
      </c>
      <c r="C1408" s="15" t="s">
        <v>2133</v>
      </c>
      <c r="D1408" s="30">
        <v>45359</v>
      </c>
      <c r="E1408" s="10" t="s">
        <v>1</v>
      </c>
      <c r="F1408" s="14">
        <v>1695</v>
      </c>
      <c r="G1408" s="14">
        <v>477.48750000000001</v>
      </c>
      <c r="H1408" s="30">
        <v>45560</v>
      </c>
      <c r="I1408" s="118">
        <v>170.49690000000001</v>
      </c>
      <c r="J1408" s="15">
        <f>IF(M1408="",IF(AND(H1408&lt;&gt; "",D1408&lt;&gt;""),IF(H1408&gt;=D1408,H1408-D1408,0),""),"")</f>
        <v>201</v>
      </c>
      <c r="K1408" s="20">
        <f>IF(M1408="",IF(I1408&lt;&gt;"",I1408-G1408,""),"")</f>
        <v>-306.99059999999997</v>
      </c>
      <c r="L1408" s="25">
        <f>IF(M1408="",IF(K1408&lt;&gt;"",IF(G1408=0,IF(I1408=0,0,9.99),K1408/G1408),""),"")</f>
        <v>-0.64292908191313902</v>
      </c>
      <c r="M1408" s="111"/>
      <c r="N1408" s="58" t="str">
        <f>TRIM(CONCATENATE(Table1[[#This Row],[Intake]]," ",Table1[[#This Row],[Batch Number]]))</f>
        <v>S-1/OS 154</v>
      </c>
      <c r="O1408" s="111" t="str">
        <f>IF(VLOOKUP(Table1[[#This Row],[Intake Batch Combo]],Sheet2!A:B,2,FALSE)="","",VLOOKUP(Table1[[#This Row],[Intake Batch Combo]],Sheet2!A:B,2,FALSE))</f>
        <v>One Source Diagnostics Batch 154</v>
      </c>
      <c r="P1408" s="115" t="s">
        <v>2379</v>
      </c>
      <c r="Q1408" s="115" t="e">
        <v>#N/A</v>
      </c>
    </row>
    <row r="1409" spans="1:17">
      <c r="A1409" s="4" t="s">
        <v>1316</v>
      </c>
      <c r="B1409" s="15">
        <v>154</v>
      </c>
      <c r="C1409" s="15" t="s">
        <v>2321</v>
      </c>
      <c r="D1409" s="30">
        <v>45359</v>
      </c>
      <c r="E1409" s="10" t="s">
        <v>1</v>
      </c>
      <c r="F1409" s="14">
        <v>1695</v>
      </c>
      <c r="G1409" s="14">
        <v>477.48750000000001</v>
      </c>
      <c r="H1409" s="30">
        <v>45560</v>
      </c>
      <c r="I1409" s="118">
        <v>255.75</v>
      </c>
      <c r="J1409" s="15">
        <f>IF(M1409="",IF(AND(H1409&lt;&gt; "",D1409&lt;&gt;""),IF(H1409&gt;=D1409,H1409-D1409,0),""),"")</f>
        <v>201</v>
      </c>
      <c r="K1409" s="20">
        <f>IF(M1409="",IF(I1409&lt;&gt;"",I1409-G1409,""),"")</f>
        <v>-221.73750000000001</v>
      </c>
      <c r="L1409" s="25">
        <f>IF(M1409="",IF(K1409&lt;&gt;"",IF(G1409=0,IF(I1409=0,0,9.99),K1409/G1409),""),"")</f>
        <v>-0.46438388439487949</v>
      </c>
      <c r="M1409" s="111"/>
      <c r="N1409" s="58" t="str">
        <f>TRIM(CONCATENATE(Table1[[#This Row],[Intake]]," ",Table1[[#This Row],[Batch Number]]))</f>
        <v>S-1/OS 154</v>
      </c>
      <c r="O1409" s="111" t="str">
        <f>IF(VLOOKUP(Table1[[#This Row],[Intake Batch Combo]],Sheet2!A:B,2,FALSE)="","",VLOOKUP(Table1[[#This Row],[Intake Batch Combo]],Sheet2!A:B,2,FALSE))</f>
        <v>One Source Diagnostics Batch 154</v>
      </c>
      <c r="P1409" s="115" t="s">
        <v>2379</v>
      </c>
      <c r="Q1409" s="115" t="e">
        <v>#N/A</v>
      </c>
    </row>
    <row r="1410" spans="1:17">
      <c r="A1410" s="4" t="s">
        <v>1316</v>
      </c>
      <c r="B1410" s="15">
        <v>154</v>
      </c>
      <c r="C1410" s="15" t="s">
        <v>2321</v>
      </c>
      <c r="D1410" s="30">
        <v>45359</v>
      </c>
      <c r="E1410" s="10" t="s">
        <v>1</v>
      </c>
      <c r="F1410" s="14">
        <v>1695</v>
      </c>
      <c r="G1410" s="14">
        <v>477.48750000000001</v>
      </c>
      <c r="H1410" s="30">
        <v>45560</v>
      </c>
      <c r="I1410" s="118">
        <v>255.75</v>
      </c>
      <c r="J1410" s="15">
        <f>IF(M1410="",IF(AND(H1410&lt;&gt; "",D1410&lt;&gt;""),IF(H1410&gt;=D1410,H1410-D1410,0),""),"")</f>
        <v>201</v>
      </c>
      <c r="K1410" s="20">
        <f>IF(M1410="",IF(I1410&lt;&gt;"",I1410-G1410,""),"")</f>
        <v>-221.73750000000001</v>
      </c>
      <c r="L1410" s="25">
        <f>IF(M1410="",IF(K1410&lt;&gt;"",IF(G1410=0,IF(I1410=0,0,9.99),K1410/G1410),""),"")</f>
        <v>-0.46438388439487949</v>
      </c>
      <c r="M1410" s="111"/>
      <c r="N1410" s="58" t="str">
        <f>TRIM(CONCATENATE(Table1[[#This Row],[Intake]]," ",Table1[[#This Row],[Batch Number]]))</f>
        <v>S-1/OS 154</v>
      </c>
      <c r="O1410" s="111" t="str">
        <f>IF(VLOOKUP(Table1[[#This Row],[Intake Batch Combo]],Sheet2!A:B,2,FALSE)="","",VLOOKUP(Table1[[#This Row],[Intake Batch Combo]],Sheet2!A:B,2,FALSE))</f>
        <v>One Source Diagnostics Batch 154</v>
      </c>
      <c r="P1410" s="115" t="s">
        <v>2379</v>
      </c>
      <c r="Q1410" s="115" t="e">
        <v>#N/A</v>
      </c>
    </row>
    <row r="1411" spans="1:17">
      <c r="A1411" s="4" t="s">
        <v>1312</v>
      </c>
      <c r="B1411" s="15">
        <v>3</v>
      </c>
      <c r="C1411" s="15" t="s">
        <v>2377</v>
      </c>
      <c r="D1411" s="30">
        <v>44973</v>
      </c>
      <c r="E1411" s="10" t="s">
        <v>0</v>
      </c>
      <c r="F1411" s="14">
        <v>0</v>
      </c>
      <c r="G1411" s="14">
        <v>0</v>
      </c>
      <c r="H1411" s="30">
        <v>45559</v>
      </c>
      <c r="I1411" s="118">
        <v>246.62</v>
      </c>
      <c r="J1411" s="15">
        <f>IF(M1411="",IF(AND(H1411&lt;&gt; "",D1411&lt;&gt;""),IF(H1411&gt;=D1411,H1411-D1411,0),""),"")</f>
        <v>586</v>
      </c>
      <c r="K1411" s="20">
        <f>IF(M1411="",IF(I1411&lt;&gt;"",I1411-G1411,""),"")</f>
        <v>246.62</v>
      </c>
      <c r="L1411" s="25">
        <f>IF(M1411="",IF(K1411&lt;&gt;"",IF(G1411=0,IF(I1411=0,0,9.99),K1411/G1411),""),"")</f>
        <v>9.99</v>
      </c>
      <c r="M1411" s="111"/>
      <c r="N1411" s="33" t="str">
        <f>TRIM(CONCATENATE(Table1[[#This Row],[Intake]]," ",Table1[[#This Row],[Batch Number]]))</f>
        <v>S-1/MF 3</v>
      </c>
      <c r="O1411" s="35" t="str">
        <f>IF(VLOOKUP(Table1[[#This Row],[Intake Batch Combo]],Sheet2!A:B,2,FALSE)="","",VLOOKUP(Table1[[#This Row],[Intake Batch Combo]],Sheet2!A:B,2,FALSE))</f>
        <v>Michigan First Rehab Batch 03</v>
      </c>
      <c r="P1411" s="116" t="e">
        <v>#N/A</v>
      </c>
      <c r="Q1411" s="116" t="e">
        <v>#N/A</v>
      </c>
    </row>
    <row r="1412" spans="1:17">
      <c r="A1412" s="4" t="s">
        <v>1316</v>
      </c>
      <c r="B1412" s="15">
        <v>154</v>
      </c>
      <c r="C1412" s="15" t="s">
        <v>2264</v>
      </c>
      <c r="D1412" s="30">
        <v>45359</v>
      </c>
      <c r="E1412" s="10" t="s">
        <v>0</v>
      </c>
      <c r="F1412" s="14">
        <v>250</v>
      </c>
      <c r="G1412" s="14">
        <v>50.557499999999997</v>
      </c>
      <c r="H1412" s="30">
        <v>45553</v>
      </c>
      <c r="I1412" s="118">
        <v>337.125</v>
      </c>
      <c r="J1412" s="15">
        <f>IF(M1412="",IF(AND(H1412&lt;&gt; "",D1412&lt;&gt;""),IF(H1412&gt;=D1412,H1412-D1412,0),""),"")</f>
        <v>194</v>
      </c>
      <c r="K1412" s="20">
        <f>IF(M1412="",IF(I1412&lt;&gt;"",I1412-G1412,""),"")</f>
        <v>286.5675</v>
      </c>
      <c r="L1412" s="25">
        <f>IF(M1412="",IF(K1412&lt;&gt;"",IF(G1412=0,IF(I1412=0,0,9.99),K1412/G1412),""),"")</f>
        <v>5.6681501260940514</v>
      </c>
      <c r="M1412" s="111"/>
      <c r="N1412" s="58" t="str">
        <f>TRIM(CONCATENATE(Table1[[#This Row],[Intake]]," ",Table1[[#This Row],[Batch Number]]))</f>
        <v>S-1/OS 154</v>
      </c>
      <c r="O1412" s="111" t="str">
        <f>IF(VLOOKUP(Table1[[#This Row],[Intake Batch Combo]],Sheet2!A:B,2,FALSE)="","",VLOOKUP(Table1[[#This Row],[Intake Batch Combo]],Sheet2!A:B,2,FALSE))</f>
        <v>One Source Diagnostics Batch 154</v>
      </c>
      <c r="P1412" s="115" t="s">
        <v>2379</v>
      </c>
      <c r="Q1412" s="115" t="e">
        <v>#N/A</v>
      </c>
    </row>
    <row r="1413" spans="1:17">
      <c r="A1413" s="4" t="s">
        <v>1316</v>
      </c>
      <c r="B1413" s="38">
        <v>97</v>
      </c>
      <c r="C1413" s="15" t="s">
        <v>482</v>
      </c>
      <c r="D1413" s="39">
        <v>44631</v>
      </c>
      <c r="E1413" s="10" t="s">
        <v>1</v>
      </c>
      <c r="F1413" s="36">
        <v>300</v>
      </c>
      <c r="G1413" s="36">
        <v>72.315279385823771</v>
      </c>
      <c r="H1413" s="39">
        <v>45553</v>
      </c>
      <c r="I1413" s="118">
        <v>320.95230000000004</v>
      </c>
      <c r="J1413" s="38">
        <f>IF(M1413="",IF(AND(H1413&lt;&gt; "",D1413&lt;&gt;""),IF(H1413&gt;=D1413,H1413-D1413,0),""),"")</f>
        <v>922</v>
      </c>
      <c r="K1413" s="37">
        <f>IF(M1413="",IF(I1413&lt;&gt;"",I1413-G1413,""),"")</f>
        <v>248.63702061417627</v>
      </c>
      <c r="L1413" s="31">
        <f>IF(M1413="",IF(K1413&lt;&gt;"",IF(G1413=0,IF(I1413=0,0,9.99),K1413/G1413),""),"")</f>
        <v>3.4382363274519476</v>
      </c>
      <c r="M1413" s="35"/>
      <c r="N1413" s="33" t="str">
        <f>TRIM(CONCATENATE(Table1[[#This Row],[Intake]]," ",Table1[[#This Row],[Batch Number]]))</f>
        <v>S-1/OS 97</v>
      </c>
      <c r="O1413" s="35" t="str">
        <f>IF(VLOOKUP(Table1[[#This Row],[Intake Batch Combo]],Sheet2!A:B,2,FALSE)="","",VLOOKUP(Table1[[#This Row],[Intake Batch Combo]],Sheet2!A:B,2,FALSE))</f>
        <v>One Source Diagnostics Buy 97.2</v>
      </c>
      <c r="P1413" s="116" t="s">
        <v>2384</v>
      </c>
      <c r="Q1413" s="116" t="e">
        <v>#N/A</v>
      </c>
    </row>
    <row r="1414" spans="1:17">
      <c r="A1414" s="4" t="s">
        <v>1316</v>
      </c>
      <c r="B1414" s="38">
        <v>97</v>
      </c>
      <c r="C1414" s="15" t="s">
        <v>482</v>
      </c>
      <c r="D1414" s="39">
        <v>44631</v>
      </c>
      <c r="E1414" s="10" t="s">
        <v>1</v>
      </c>
      <c r="F1414" s="36">
        <v>300</v>
      </c>
      <c r="G1414" s="36">
        <v>72.315279385823771</v>
      </c>
      <c r="H1414" s="39">
        <v>45553</v>
      </c>
      <c r="I1414" s="118">
        <v>320.95230000000004</v>
      </c>
      <c r="J1414" s="38">
        <f>IF(M1414="",IF(AND(H1414&lt;&gt; "",D1414&lt;&gt;""),IF(H1414&gt;=D1414,H1414-D1414,0),""),"")</f>
        <v>922</v>
      </c>
      <c r="K1414" s="37">
        <f>IF(M1414="",IF(I1414&lt;&gt;"",I1414-G1414,""),"")</f>
        <v>248.63702061417627</v>
      </c>
      <c r="L1414" s="31">
        <f>IF(M1414="",IF(K1414&lt;&gt;"",IF(G1414=0,IF(I1414=0,0,9.99),K1414/G1414),""),"")</f>
        <v>3.4382363274519476</v>
      </c>
      <c r="M1414" s="35"/>
      <c r="N1414" s="33" t="str">
        <f>TRIM(CONCATENATE(Table1[[#This Row],[Intake]]," ",Table1[[#This Row],[Batch Number]]))</f>
        <v>S-1/OS 97</v>
      </c>
      <c r="O1414" s="35" t="str">
        <f>IF(VLOOKUP(Table1[[#This Row],[Intake Batch Combo]],Sheet2!A:B,2,FALSE)="","",VLOOKUP(Table1[[#This Row],[Intake Batch Combo]],Sheet2!A:B,2,FALSE))</f>
        <v>One Source Diagnostics Buy 97.2</v>
      </c>
      <c r="P1414" s="116" t="s">
        <v>2384</v>
      </c>
      <c r="Q1414" s="116" t="e">
        <v>#N/A</v>
      </c>
    </row>
    <row r="1415" spans="1:17">
      <c r="A1415" s="4" t="s">
        <v>1316</v>
      </c>
      <c r="B1415" s="15">
        <v>154</v>
      </c>
      <c r="C1415" s="15" t="s">
        <v>2264</v>
      </c>
      <c r="D1415" s="30">
        <v>45359</v>
      </c>
      <c r="E1415" s="10" t="s">
        <v>0</v>
      </c>
      <c r="F1415" s="14">
        <v>1100</v>
      </c>
      <c r="G1415" s="14">
        <v>221.3295</v>
      </c>
      <c r="H1415" s="30">
        <v>45553</v>
      </c>
      <c r="I1415" s="118">
        <v>337.125</v>
      </c>
      <c r="J1415" s="15">
        <f>IF(M1415="",IF(AND(H1415&lt;&gt; "",D1415&lt;&gt;""),IF(H1415&gt;=D1415,H1415-D1415,0),""),"")</f>
        <v>194</v>
      </c>
      <c r="K1415" s="20">
        <f>IF(M1415="",IF(I1415&lt;&gt;"",I1415-G1415,""),"")</f>
        <v>115.7955</v>
      </c>
      <c r="L1415" s="25">
        <f>IF(M1415="",IF(K1415&lt;&gt;"",IF(G1415=0,IF(I1415=0,0,9.99),K1415/G1415),""),"")</f>
        <v>0.52318150088442794</v>
      </c>
      <c r="M1415" s="111"/>
      <c r="N1415" s="58" t="str">
        <f>TRIM(CONCATENATE(Table1[[#This Row],[Intake]]," ",Table1[[#This Row],[Batch Number]]))</f>
        <v>S-1/OS 154</v>
      </c>
      <c r="O1415" s="111" t="str">
        <f>IF(VLOOKUP(Table1[[#This Row],[Intake Batch Combo]],Sheet2!A:B,2,FALSE)="","",VLOOKUP(Table1[[#This Row],[Intake Batch Combo]],Sheet2!A:B,2,FALSE))</f>
        <v>One Source Diagnostics Batch 154</v>
      </c>
      <c r="P1415" s="115" t="s">
        <v>2379</v>
      </c>
      <c r="Q1415" s="115" t="e">
        <v>#N/A</v>
      </c>
    </row>
    <row r="1416" spans="1:17">
      <c r="A1416" s="4" t="s">
        <v>1316</v>
      </c>
      <c r="B1416" s="15">
        <v>154</v>
      </c>
      <c r="C1416" s="15" t="s">
        <v>1983</v>
      </c>
      <c r="D1416" s="30">
        <v>45359</v>
      </c>
      <c r="E1416" s="10" t="s">
        <v>1</v>
      </c>
      <c r="F1416" s="14">
        <v>1695</v>
      </c>
      <c r="G1416" s="14">
        <v>375.57</v>
      </c>
      <c r="H1416" s="30">
        <v>45553</v>
      </c>
      <c r="I1416" s="118">
        <v>651</v>
      </c>
      <c r="J1416" s="15">
        <f>IF(M1416="",IF(AND(H1416&lt;&gt; "",D1416&lt;&gt;""),IF(H1416&gt;=D1416,H1416-D1416,0),""),"")</f>
        <v>194</v>
      </c>
      <c r="K1416" s="20">
        <f>IF(M1416="",IF(I1416&lt;&gt;"",I1416-G1416,""),"")</f>
        <v>275.43</v>
      </c>
      <c r="L1416" s="25">
        <f>IF(M1416="",IF(K1416&lt;&gt;"",IF(G1416=0,IF(I1416=0,0,9.99),K1416/G1416),""),"")</f>
        <v>0.7333652847671539</v>
      </c>
      <c r="M1416" s="111"/>
      <c r="N1416" s="58" t="str">
        <f>TRIM(CONCATENATE(Table1[[#This Row],[Intake]]," ",Table1[[#This Row],[Batch Number]]))</f>
        <v>S-1/OS 154</v>
      </c>
      <c r="O1416" s="111" t="str">
        <f>IF(VLOOKUP(Table1[[#This Row],[Intake Batch Combo]],Sheet2!A:B,2,FALSE)="","",VLOOKUP(Table1[[#This Row],[Intake Batch Combo]],Sheet2!A:B,2,FALSE))</f>
        <v>One Source Diagnostics Batch 154</v>
      </c>
      <c r="P1416" s="115" t="s">
        <v>2379</v>
      </c>
      <c r="Q1416" s="115" t="e">
        <v>#N/A</v>
      </c>
    </row>
    <row r="1417" spans="1:17">
      <c r="A1417" s="4" t="s">
        <v>1316</v>
      </c>
      <c r="B1417" s="15">
        <v>154</v>
      </c>
      <c r="C1417" s="15" t="s">
        <v>2006</v>
      </c>
      <c r="D1417" s="30">
        <v>45359</v>
      </c>
      <c r="E1417" s="10" t="s">
        <v>1</v>
      </c>
      <c r="F1417" s="14">
        <v>1695</v>
      </c>
      <c r="G1417" s="14">
        <v>375.57</v>
      </c>
      <c r="H1417" s="30">
        <v>45553</v>
      </c>
      <c r="I1417" s="118">
        <v>744</v>
      </c>
      <c r="J1417" s="15">
        <f>IF(M1417="",IF(AND(H1417&lt;&gt; "",D1417&lt;&gt;""),IF(H1417&gt;=D1417,H1417-D1417,0),""),"")</f>
        <v>194</v>
      </c>
      <c r="K1417" s="20">
        <f>IF(M1417="",IF(I1417&lt;&gt;"",I1417-G1417,""),"")</f>
        <v>368.43</v>
      </c>
      <c r="L1417" s="25">
        <f>IF(M1417="",IF(K1417&lt;&gt;"",IF(G1417=0,IF(I1417=0,0,9.99),K1417/G1417),""),"")</f>
        <v>0.9809888968767474</v>
      </c>
      <c r="M1417" s="111"/>
      <c r="N1417" s="58" t="str">
        <f>TRIM(CONCATENATE(Table1[[#This Row],[Intake]]," ",Table1[[#This Row],[Batch Number]]))</f>
        <v>S-1/OS 154</v>
      </c>
      <c r="O1417" s="111" t="str">
        <f>IF(VLOOKUP(Table1[[#This Row],[Intake Batch Combo]],Sheet2!A:B,2,FALSE)="","",VLOOKUP(Table1[[#This Row],[Intake Batch Combo]],Sheet2!A:B,2,FALSE))</f>
        <v>One Source Diagnostics Batch 154</v>
      </c>
      <c r="P1417" s="115" t="s">
        <v>2379</v>
      </c>
      <c r="Q1417" s="115" t="e">
        <v>#N/A</v>
      </c>
    </row>
    <row r="1418" spans="1:17">
      <c r="A1418" s="4" t="s">
        <v>1316</v>
      </c>
      <c r="B1418" s="15">
        <v>154</v>
      </c>
      <c r="C1418" s="15" t="s">
        <v>2264</v>
      </c>
      <c r="D1418" s="30">
        <v>45359</v>
      </c>
      <c r="E1418" s="10" t="s">
        <v>1</v>
      </c>
      <c r="F1418" s="14">
        <v>1695</v>
      </c>
      <c r="G1418" s="14">
        <v>375.57</v>
      </c>
      <c r="H1418" s="30">
        <v>45553</v>
      </c>
      <c r="I1418" s="118">
        <v>337.125</v>
      </c>
      <c r="J1418" s="15">
        <f>IF(M1418="",IF(AND(H1418&lt;&gt; "",D1418&lt;&gt;""),IF(H1418&gt;=D1418,H1418-D1418,0),""),"")</f>
        <v>194</v>
      </c>
      <c r="K1418" s="20">
        <f>IF(M1418="",IF(I1418&lt;&gt;"",I1418-G1418,""),"")</f>
        <v>-38.444999999999993</v>
      </c>
      <c r="L1418" s="25">
        <f>IF(M1418="",IF(K1418&lt;&gt;"",IF(G1418=0,IF(I1418=0,0,9.99),K1418/G1418),""),"")</f>
        <v>-0.10236440610272385</v>
      </c>
      <c r="M1418" s="111"/>
      <c r="N1418" s="58" t="str">
        <f>TRIM(CONCATENATE(Table1[[#This Row],[Intake]]," ",Table1[[#This Row],[Batch Number]]))</f>
        <v>S-1/OS 154</v>
      </c>
      <c r="O1418" s="111" t="str">
        <f>IF(VLOOKUP(Table1[[#This Row],[Intake Batch Combo]],Sheet2!A:B,2,FALSE)="","",VLOOKUP(Table1[[#This Row],[Intake Batch Combo]],Sheet2!A:B,2,FALSE))</f>
        <v>One Source Diagnostics Batch 154</v>
      </c>
      <c r="P1418" s="115" t="s">
        <v>2379</v>
      </c>
      <c r="Q1418" s="115" t="e">
        <v>#N/A</v>
      </c>
    </row>
    <row r="1419" spans="1:17">
      <c r="A1419" s="4" t="s">
        <v>1316</v>
      </c>
      <c r="B1419" s="15">
        <v>154</v>
      </c>
      <c r="C1419" s="15" t="s">
        <v>2264</v>
      </c>
      <c r="D1419" s="30">
        <v>45359</v>
      </c>
      <c r="E1419" s="10" t="s">
        <v>1</v>
      </c>
      <c r="F1419" s="14">
        <v>1695</v>
      </c>
      <c r="G1419" s="14">
        <v>375.57</v>
      </c>
      <c r="H1419" s="30">
        <v>45553</v>
      </c>
      <c r="I1419" s="118">
        <v>337.125</v>
      </c>
      <c r="J1419" s="15">
        <f>IF(M1419="",IF(AND(H1419&lt;&gt; "",D1419&lt;&gt;""),IF(H1419&gt;=D1419,H1419-D1419,0),""),"")</f>
        <v>194</v>
      </c>
      <c r="K1419" s="20">
        <f>IF(M1419="",IF(I1419&lt;&gt;"",I1419-G1419,""),"")</f>
        <v>-38.444999999999993</v>
      </c>
      <c r="L1419" s="25">
        <f>IF(M1419="",IF(K1419&lt;&gt;"",IF(G1419=0,IF(I1419=0,0,9.99),K1419/G1419),""),"")</f>
        <v>-0.10236440610272385</v>
      </c>
      <c r="M1419" s="111"/>
      <c r="N1419" s="58" t="str">
        <f>TRIM(CONCATENATE(Table1[[#This Row],[Intake]]," ",Table1[[#This Row],[Batch Number]]))</f>
        <v>S-1/OS 154</v>
      </c>
      <c r="O1419" s="111" t="str">
        <f>IF(VLOOKUP(Table1[[#This Row],[Intake Batch Combo]],Sheet2!A:B,2,FALSE)="","",VLOOKUP(Table1[[#This Row],[Intake Batch Combo]],Sheet2!A:B,2,FALSE))</f>
        <v>One Source Diagnostics Batch 154</v>
      </c>
      <c r="P1419" s="115" t="s">
        <v>2379</v>
      </c>
      <c r="Q1419" s="115" t="e">
        <v>#N/A</v>
      </c>
    </row>
    <row r="1420" spans="1:17">
      <c r="A1420" s="4" t="s">
        <v>1316</v>
      </c>
      <c r="B1420" s="15">
        <v>154</v>
      </c>
      <c r="C1420" s="15" t="s">
        <v>2277</v>
      </c>
      <c r="D1420" s="30">
        <v>45359</v>
      </c>
      <c r="E1420" s="10" t="s">
        <v>1</v>
      </c>
      <c r="F1420" s="14">
        <v>1695</v>
      </c>
      <c r="G1420" s="14">
        <v>375.57</v>
      </c>
      <c r="H1420" s="30">
        <v>45553</v>
      </c>
      <c r="I1420" s="120">
        <v>651</v>
      </c>
      <c r="J1420" s="15">
        <f>IF(M1420="",IF(AND(H1420&lt;&gt; "",D1420&lt;&gt;""),IF(H1420&gt;=D1420,H1420-D1420,0),""),"")</f>
        <v>194</v>
      </c>
      <c r="K1420" s="20">
        <f>IF(M1420="",IF(I1420&lt;&gt;"",I1420-G1420,""),"")</f>
        <v>275.43</v>
      </c>
      <c r="L1420" s="25">
        <f>IF(M1420="",IF(K1420&lt;&gt;"",IF(G1420=0,IF(I1420=0,0,9.99),K1420/G1420),""),"")</f>
        <v>0.7333652847671539</v>
      </c>
      <c r="M1420" s="111"/>
      <c r="N1420" s="58" t="str">
        <f>TRIM(CONCATENATE(Table1[[#This Row],[Intake]]," ",Table1[[#This Row],[Batch Number]]))</f>
        <v>S-1/OS 154</v>
      </c>
      <c r="O1420" s="111" t="str">
        <f>IF(VLOOKUP(Table1[[#This Row],[Intake Batch Combo]],Sheet2!A:B,2,FALSE)="","",VLOOKUP(Table1[[#This Row],[Intake Batch Combo]],Sheet2!A:B,2,FALSE))</f>
        <v>One Source Diagnostics Batch 154</v>
      </c>
      <c r="P1420" s="115" t="s">
        <v>2379</v>
      </c>
      <c r="Q1420" s="115" t="e">
        <v>#N/A</v>
      </c>
    </row>
    <row r="1421" spans="1:17">
      <c r="A1421" s="4" t="s">
        <v>1316</v>
      </c>
      <c r="B1421" s="15">
        <v>154</v>
      </c>
      <c r="C1421" s="15" t="s">
        <v>2277</v>
      </c>
      <c r="D1421" s="30">
        <v>45359</v>
      </c>
      <c r="E1421" s="10" t="s">
        <v>1</v>
      </c>
      <c r="F1421" s="14">
        <v>1695</v>
      </c>
      <c r="G1421" s="14">
        <v>375.57</v>
      </c>
      <c r="H1421" s="30">
        <v>45553</v>
      </c>
      <c r="I1421" s="118">
        <v>651</v>
      </c>
      <c r="J1421" s="15">
        <f>IF(M1421="",IF(AND(H1421&lt;&gt; "",D1421&lt;&gt;""),IF(H1421&gt;=D1421,H1421-D1421,0),""),"")</f>
        <v>194</v>
      </c>
      <c r="K1421" s="20">
        <f>IF(M1421="",IF(I1421&lt;&gt;"",I1421-G1421,""),"")</f>
        <v>275.43</v>
      </c>
      <c r="L1421" s="25">
        <f>IF(M1421="",IF(K1421&lt;&gt;"",IF(G1421=0,IF(I1421=0,0,9.99),K1421/G1421),""),"")</f>
        <v>0.7333652847671539</v>
      </c>
      <c r="M1421" s="111"/>
      <c r="N1421" s="58" t="str">
        <f>TRIM(CONCATENATE(Table1[[#This Row],[Intake]]," ",Table1[[#This Row],[Batch Number]]))</f>
        <v>S-1/OS 154</v>
      </c>
      <c r="O1421" s="111" t="str">
        <f>IF(VLOOKUP(Table1[[#This Row],[Intake Batch Combo]],Sheet2!A:B,2,FALSE)="","",VLOOKUP(Table1[[#This Row],[Intake Batch Combo]],Sheet2!A:B,2,FALSE))</f>
        <v>One Source Diagnostics Batch 154</v>
      </c>
      <c r="P1421" s="115" t="s">
        <v>2379</v>
      </c>
      <c r="Q1421" s="115" t="e">
        <v>#N/A</v>
      </c>
    </row>
    <row r="1422" spans="1:17">
      <c r="A1422" s="4" t="s">
        <v>1316</v>
      </c>
      <c r="B1422" s="15">
        <v>154</v>
      </c>
      <c r="C1422" s="15" t="s">
        <v>2297</v>
      </c>
      <c r="D1422" s="30">
        <v>45359</v>
      </c>
      <c r="E1422" s="10" t="s">
        <v>1</v>
      </c>
      <c r="F1422" s="14">
        <v>1695</v>
      </c>
      <c r="G1422" s="14">
        <v>375.57</v>
      </c>
      <c r="H1422" s="30">
        <v>45553</v>
      </c>
      <c r="I1422" s="118">
        <v>651</v>
      </c>
      <c r="J1422" s="15">
        <f>IF(M1422="",IF(AND(H1422&lt;&gt; "",D1422&lt;&gt;""),IF(H1422&gt;=D1422,H1422-D1422,0),""),"")</f>
        <v>194</v>
      </c>
      <c r="K1422" s="20">
        <f>IF(M1422="",IF(I1422&lt;&gt;"",I1422-G1422,""),"")</f>
        <v>275.43</v>
      </c>
      <c r="L1422" s="25">
        <f>IF(M1422="",IF(K1422&lt;&gt;"",IF(G1422=0,IF(I1422=0,0,9.99),K1422/G1422),""),"")</f>
        <v>0.7333652847671539</v>
      </c>
      <c r="M1422" s="111"/>
      <c r="N1422" s="58" t="str">
        <f>TRIM(CONCATENATE(Table1[[#This Row],[Intake]]," ",Table1[[#This Row],[Batch Number]]))</f>
        <v>S-1/OS 154</v>
      </c>
      <c r="O1422" s="111" t="str">
        <f>IF(VLOOKUP(Table1[[#This Row],[Intake Batch Combo]],Sheet2!A:B,2,FALSE)="","",VLOOKUP(Table1[[#This Row],[Intake Batch Combo]],Sheet2!A:B,2,FALSE))</f>
        <v>One Source Diagnostics Batch 154</v>
      </c>
      <c r="P1422" s="115" t="s">
        <v>2379</v>
      </c>
      <c r="Q1422" s="115" t="e">
        <v>#N/A</v>
      </c>
    </row>
    <row r="1423" spans="1:17">
      <c r="A1423" s="4" t="s">
        <v>1316</v>
      </c>
      <c r="B1423" s="15">
        <v>154</v>
      </c>
      <c r="C1423" s="15" t="s">
        <v>2297</v>
      </c>
      <c r="D1423" s="30">
        <v>45359</v>
      </c>
      <c r="E1423" s="10" t="s">
        <v>1</v>
      </c>
      <c r="F1423" s="14">
        <v>1695</v>
      </c>
      <c r="G1423" s="14">
        <v>375.57</v>
      </c>
      <c r="H1423" s="30">
        <v>45553</v>
      </c>
      <c r="I1423" s="118">
        <v>651</v>
      </c>
      <c r="J1423" s="15">
        <f>IF(M1423="",IF(AND(H1423&lt;&gt; "",D1423&lt;&gt;""),IF(H1423&gt;=D1423,H1423-D1423,0),""),"")</f>
        <v>194</v>
      </c>
      <c r="K1423" s="20">
        <f>IF(M1423="",IF(I1423&lt;&gt;"",I1423-G1423,""),"")</f>
        <v>275.43</v>
      </c>
      <c r="L1423" s="25">
        <f>IF(M1423="",IF(K1423&lt;&gt;"",IF(G1423=0,IF(I1423=0,0,9.99),K1423/G1423),""),"")</f>
        <v>0.7333652847671539</v>
      </c>
      <c r="M1423" s="111"/>
      <c r="N1423" s="58" t="str">
        <f>TRIM(CONCATENATE(Table1[[#This Row],[Intake]]," ",Table1[[#This Row],[Batch Number]]))</f>
        <v>S-1/OS 154</v>
      </c>
      <c r="O1423" s="111" t="str">
        <f>IF(VLOOKUP(Table1[[#This Row],[Intake Batch Combo]],Sheet2!A:B,2,FALSE)="","",VLOOKUP(Table1[[#This Row],[Intake Batch Combo]],Sheet2!A:B,2,FALSE))</f>
        <v>One Source Diagnostics Batch 154</v>
      </c>
      <c r="P1423" s="115" t="s">
        <v>2379</v>
      </c>
      <c r="Q1423" s="115" t="e">
        <v>#N/A</v>
      </c>
    </row>
    <row r="1424" spans="1:17">
      <c r="A1424" s="4" t="s">
        <v>1316</v>
      </c>
      <c r="B1424" s="15">
        <v>154</v>
      </c>
      <c r="C1424" s="15" t="s">
        <v>2317</v>
      </c>
      <c r="D1424" s="30">
        <v>45359</v>
      </c>
      <c r="E1424" s="10" t="s">
        <v>1</v>
      </c>
      <c r="F1424" s="14">
        <v>1695</v>
      </c>
      <c r="G1424" s="14">
        <v>375.57</v>
      </c>
      <c r="H1424" s="30">
        <v>45553</v>
      </c>
      <c r="I1424" s="120">
        <v>465</v>
      </c>
      <c r="J1424" s="15">
        <f>IF(M1424="",IF(AND(H1424&lt;&gt; "",D1424&lt;&gt;""),IF(H1424&gt;=D1424,H1424-D1424,0),""),"")</f>
        <v>194</v>
      </c>
      <c r="K1424" s="20">
        <f>IF(M1424="",IF(I1424&lt;&gt;"",I1424-G1424,""),"")</f>
        <v>89.43</v>
      </c>
      <c r="L1424" s="25">
        <f>IF(M1424="",IF(K1424&lt;&gt;"",IF(G1424=0,IF(I1424=0,0,9.99),K1424/G1424),""),"")</f>
        <v>0.23811806054796711</v>
      </c>
      <c r="M1424" s="111"/>
      <c r="N1424" s="58" t="str">
        <f>TRIM(CONCATENATE(Table1[[#This Row],[Intake]]," ",Table1[[#This Row],[Batch Number]]))</f>
        <v>S-1/OS 154</v>
      </c>
      <c r="O1424" s="111" t="str">
        <f>IF(VLOOKUP(Table1[[#This Row],[Intake Batch Combo]],Sheet2!A:B,2,FALSE)="","",VLOOKUP(Table1[[#This Row],[Intake Batch Combo]],Sheet2!A:B,2,FALSE))</f>
        <v>One Source Diagnostics Batch 154</v>
      </c>
      <c r="P1424" s="115" t="s">
        <v>2379</v>
      </c>
      <c r="Q1424" s="115" t="e">
        <v>#N/A</v>
      </c>
    </row>
    <row r="1425" spans="1:17">
      <c r="A1425" s="4" t="s">
        <v>1316</v>
      </c>
      <c r="B1425" s="15">
        <v>154</v>
      </c>
      <c r="C1425" s="15" t="s">
        <v>2317</v>
      </c>
      <c r="D1425" s="30">
        <v>45359</v>
      </c>
      <c r="E1425" s="10" t="s">
        <v>1</v>
      </c>
      <c r="F1425" s="14">
        <v>1695</v>
      </c>
      <c r="G1425" s="14">
        <v>375.57</v>
      </c>
      <c r="H1425" s="30">
        <v>45553</v>
      </c>
      <c r="I1425" s="118">
        <v>465</v>
      </c>
      <c r="J1425" s="15">
        <f>IF(M1425="",IF(AND(H1425&lt;&gt; "",D1425&lt;&gt;""),IF(H1425&gt;=D1425,H1425-D1425,0),""),"")</f>
        <v>194</v>
      </c>
      <c r="K1425" s="20">
        <f>IF(M1425="",IF(I1425&lt;&gt;"",I1425-G1425,""),"")</f>
        <v>89.43</v>
      </c>
      <c r="L1425" s="25">
        <f>IF(M1425="",IF(K1425&lt;&gt;"",IF(G1425=0,IF(I1425=0,0,9.99),K1425/G1425),""),"")</f>
        <v>0.23811806054796711</v>
      </c>
      <c r="M1425" s="111"/>
      <c r="N1425" s="58" t="str">
        <f>TRIM(CONCATENATE(Table1[[#This Row],[Intake]]," ",Table1[[#This Row],[Batch Number]]))</f>
        <v>S-1/OS 154</v>
      </c>
      <c r="O1425" s="111" t="str">
        <f>IF(VLOOKUP(Table1[[#This Row],[Intake Batch Combo]],Sheet2!A:B,2,FALSE)="","",VLOOKUP(Table1[[#This Row],[Intake Batch Combo]],Sheet2!A:B,2,FALSE))</f>
        <v>One Source Diagnostics Batch 154</v>
      </c>
      <c r="P1425" s="115" t="s">
        <v>2379</v>
      </c>
      <c r="Q1425" s="115" t="e">
        <v>#N/A</v>
      </c>
    </row>
    <row r="1426" spans="1:17">
      <c r="A1426" s="4" t="s">
        <v>1316</v>
      </c>
      <c r="B1426" s="15">
        <v>154</v>
      </c>
      <c r="C1426" s="15" t="s">
        <v>2334</v>
      </c>
      <c r="D1426" s="30">
        <v>45359</v>
      </c>
      <c r="E1426" s="10" t="s">
        <v>1</v>
      </c>
      <c r="F1426" s="14">
        <v>1695</v>
      </c>
      <c r="G1426" s="14">
        <v>375.57</v>
      </c>
      <c r="H1426" s="30">
        <v>45553</v>
      </c>
      <c r="I1426" s="118">
        <v>604.5</v>
      </c>
      <c r="J1426" s="15">
        <f>IF(M1426="",IF(AND(H1426&lt;&gt; "",D1426&lt;&gt;""),IF(H1426&gt;=D1426,H1426-D1426,0),""),"")</f>
        <v>194</v>
      </c>
      <c r="K1426" s="20">
        <f>IF(M1426="",IF(I1426&lt;&gt;"",I1426-G1426,""),"")</f>
        <v>228.93</v>
      </c>
      <c r="L1426" s="25">
        <f>IF(M1426="",IF(K1426&lt;&gt;"",IF(G1426=0,IF(I1426=0,0,9.99),K1426/G1426),""),"")</f>
        <v>0.60955347871235721</v>
      </c>
      <c r="M1426" s="111"/>
      <c r="N1426" s="58" t="str">
        <f>TRIM(CONCATENATE(Table1[[#This Row],[Intake]]," ",Table1[[#This Row],[Batch Number]]))</f>
        <v>S-1/OS 154</v>
      </c>
      <c r="O1426" s="111" t="str">
        <f>IF(VLOOKUP(Table1[[#This Row],[Intake Batch Combo]],Sheet2!A:B,2,FALSE)="","",VLOOKUP(Table1[[#This Row],[Intake Batch Combo]],Sheet2!A:B,2,FALSE))</f>
        <v>One Source Diagnostics Batch 154</v>
      </c>
      <c r="P1426" s="115" t="s">
        <v>2379</v>
      </c>
      <c r="Q1426" s="115" t="e">
        <v>#N/A</v>
      </c>
    </row>
    <row r="1427" spans="1:17">
      <c r="A1427" s="4" t="s">
        <v>1316</v>
      </c>
      <c r="B1427" s="15">
        <v>154</v>
      </c>
      <c r="C1427" s="15" t="s">
        <v>2334</v>
      </c>
      <c r="D1427" s="30">
        <v>45359</v>
      </c>
      <c r="E1427" s="10" t="s">
        <v>1</v>
      </c>
      <c r="F1427" s="14">
        <v>1695</v>
      </c>
      <c r="G1427" s="14">
        <v>375.57</v>
      </c>
      <c r="H1427" s="30">
        <v>45553</v>
      </c>
      <c r="I1427" s="118">
        <v>604.5</v>
      </c>
      <c r="J1427" s="15">
        <f>IF(M1427="",IF(AND(H1427&lt;&gt; "",D1427&lt;&gt;""),IF(H1427&gt;=D1427,H1427-D1427,0),""),"")</f>
        <v>194</v>
      </c>
      <c r="K1427" s="20">
        <f>IF(M1427="",IF(I1427&lt;&gt;"",I1427-G1427,""),"")</f>
        <v>228.93</v>
      </c>
      <c r="L1427" s="25">
        <f>IF(M1427="",IF(K1427&lt;&gt;"",IF(G1427=0,IF(I1427=0,0,9.99),K1427/G1427),""),"")</f>
        <v>0.60955347871235721</v>
      </c>
      <c r="M1427" s="111"/>
      <c r="N1427" s="58" t="str">
        <f>TRIM(CONCATENATE(Table1[[#This Row],[Intake]]," ",Table1[[#This Row],[Batch Number]]))</f>
        <v>S-1/OS 154</v>
      </c>
      <c r="O1427" s="111" t="str">
        <f>IF(VLOOKUP(Table1[[#This Row],[Intake Batch Combo]],Sheet2!A:B,2,FALSE)="","",VLOOKUP(Table1[[#This Row],[Intake Batch Combo]],Sheet2!A:B,2,FALSE))</f>
        <v>One Source Diagnostics Batch 154</v>
      </c>
      <c r="P1427" s="115" t="s">
        <v>2379</v>
      </c>
      <c r="Q1427" s="115" t="e">
        <v>#N/A</v>
      </c>
    </row>
    <row r="1428" spans="1:17">
      <c r="A1428" s="4" t="s">
        <v>1316</v>
      </c>
      <c r="B1428" s="15">
        <v>116</v>
      </c>
      <c r="C1428" s="64" t="s">
        <v>1231</v>
      </c>
      <c r="D1428" s="30">
        <v>44879</v>
      </c>
      <c r="E1428" s="59" t="s">
        <v>1</v>
      </c>
      <c r="F1428" s="14">
        <v>1695</v>
      </c>
      <c r="G1428" s="14">
        <v>404.59153261197389</v>
      </c>
      <c r="H1428" s="30">
        <v>45553</v>
      </c>
      <c r="I1428" s="118">
        <v>558</v>
      </c>
      <c r="J1428" s="15">
        <f>IF(M1428="",IF(AND(H1428&lt;&gt; "",D1428&lt;&gt;""),IF(H1428&gt;=D1428,H1428-D1428,0),""),"")</f>
        <v>674</v>
      </c>
      <c r="K1428" s="20">
        <f>IF(M1428="",IF(I1428&lt;&gt;"",I1428-G1428,""),"")</f>
        <v>153.40846738802611</v>
      </c>
      <c r="L1428" s="25">
        <f>IF(M1428="",IF(K1428&lt;&gt;"",IF(G1428=0,IF(I1428=0,0,9.99),K1428/G1428),""),"")</f>
        <v>0.37916875421897051</v>
      </c>
      <c r="M1428" s="111"/>
      <c r="N1428" s="58" t="str">
        <f>TRIM(CONCATENATE(Table1[[#This Row],[Intake]]," ",Table1[[#This Row],[Batch Number]]))</f>
        <v>S-1/OS 116</v>
      </c>
      <c r="O1428" s="111" t="str">
        <f>IF(VLOOKUP(Table1[[#This Row],[Intake Batch Combo]],Sheet2!A:B,2,FALSE)="","",VLOOKUP(Table1[[#This Row],[Intake Batch Combo]],Sheet2!A:B,2,FALSE))</f>
        <v>One Source Diagnostics Buy 116</v>
      </c>
      <c r="P1428" s="115" t="e">
        <v>#N/A</v>
      </c>
      <c r="Q1428" s="115" t="e">
        <v>#N/A</v>
      </c>
    </row>
    <row r="1429" spans="1:17">
      <c r="A1429" s="4" t="s">
        <v>1316</v>
      </c>
      <c r="B1429" s="15">
        <v>116</v>
      </c>
      <c r="C1429" s="64" t="s">
        <v>1254</v>
      </c>
      <c r="D1429" s="30">
        <v>44879</v>
      </c>
      <c r="E1429" s="59" t="s">
        <v>1</v>
      </c>
      <c r="F1429" s="14">
        <v>1695</v>
      </c>
      <c r="G1429" s="14">
        <v>404.59153261197389</v>
      </c>
      <c r="H1429" s="30">
        <v>45553</v>
      </c>
      <c r="I1429" s="118">
        <v>465</v>
      </c>
      <c r="J1429" s="15">
        <f>IF(M1429="",IF(AND(H1429&lt;&gt; "",D1429&lt;&gt;""),IF(H1429&gt;=D1429,H1429-D1429,0),""),"")</f>
        <v>674</v>
      </c>
      <c r="K1429" s="20">
        <f>IF(M1429="",IF(I1429&lt;&gt;"",I1429-G1429,""),"")</f>
        <v>60.408467388026111</v>
      </c>
      <c r="L1429" s="25">
        <f>IF(M1429="",IF(K1429&lt;&gt;"",IF(G1429=0,IF(I1429=0,0,9.99),K1429/G1429),""),"")</f>
        <v>0.1493072951824754</v>
      </c>
      <c r="M1429" s="111"/>
      <c r="N1429" s="58" t="str">
        <f>TRIM(CONCATENATE(Table1[[#This Row],[Intake]]," ",Table1[[#This Row],[Batch Number]]))</f>
        <v>S-1/OS 116</v>
      </c>
      <c r="O1429" s="111" t="str">
        <f>IF(VLOOKUP(Table1[[#This Row],[Intake Batch Combo]],Sheet2!A:B,2,FALSE)="","",VLOOKUP(Table1[[#This Row],[Intake Batch Combo]],Sheet2!A:B,2,FALSE))</f>
        <v>One Source Diagnostics Buy 116</v>
      </c>
      <c r="P1429" s="115" t="e">
        <v>#N/A</v>
      </c>
      <c r="Q1429" s="115" t="e">
        <v>#N/A</v>
      </c>
    </row>
    <row r="1430" spans="1:17">
      <c r="A1430" s="4" t="s">
        <v>1314</v>
      </c>
      <c r="B1430" s="43">
        <v>71</v>
      </c>
      <c r="C1430" s="64" t="s">
        <v>671</v>
      </c>
      <c r="D1430" s="47">
        <v>44670</v>
      </c>
      <c r="E1430" s="59" t="s">
        <v>1</v>
      </c>
      <c r="F1430" s="41">
        <v>1695</v>
      </c>
      <c r="G1430" s="41">
        <v>406.54563467206344</v>
      </c>
      <c r="H1430" s="47">
        <v>45553</v>
      </c>
      <c r="I1430" s="118">
        <v>558</v>
      </c>
      <c r="J1430" s="43">
        <f>IF(M1430="",IF(AND(H1430&lt;&gt; "",D1430&lt;&gt;""),IF(H1430&gt;=D1430,H1430-D1430,0),""),"")</f>
        <v>883</v>
      </c>
      <c r="K1430" s="42">
        <f>IF(M1430="",IF(I1430&lt;&gt;"",I1430-G1430,""),"")</f>
        <v>151.45436532793656</v>
      </c>
      <c r="L1430" s="44">
        <f>IF(M1430="",IF(K1430&lt;&gt;"",IF(G1430=0,IF(I1430=0,0,9.99),K1430/G1430),""),"")</f>
        <v>0.37253964232110359</v>
      </c>
      <c r="M1430" s="45"/>
      <c r="N1430" s="46" t="str">
        <f>TRIM(CONCATENATE(Table1[[#This Row],[Intake]]," ",Table1[[#This Row],[Batch Number]]))</f>
        <v>S-1/EB 71</v>
      </c>
      <c r="O1430" s="45" t="str">
        <f>IF(VLOOKUP(Table1[[#This Row],[Intake Batch Combo]],Sheet2!A:B,2,FALSE)="","",VLOOKUP(Table1[[#This Row],[Intake Batch Combo]],Sheet2!A:B,2,FALSE))</f>
        <v>Expert MRI Buy 71</v>
      </c>
      <c r="P1430" s="116" t="e">
        <v>#N/A</v>
      </c>
      <c r="Q1430" s="116" t="e">
        <v>#N/A</v>
      </c>
    </row>
    <row r="1431" spans="1:17">
      <c r="A1431" s="4" t="s">
        <v>1316</v>
      </c>
      <c r="B1431" s="38">
        <v>97</v>
      </c>
      <c r="C1431" s="15" t="s">
        <v>442</v>
      </c>
      <c r="D1431" s="39">
        <v>44631</v>
      </c>
      <c r="E1431" s="10" t="s">
        <v>1</v>
      </c>
      <c r="F1431" s="36">
        <v>1695</v>
      </c>
      <c r="G1431" s="36">
        <v>408.58132852990423</v>
      </c>
      <c r="H1431" s="39">
        <v>45553</v>
      </c>
      <c r="I1431" s="118">
        <v>186</v>
      </c>
      <c r="J1431" s="38">
        <f>IF(M1431="",IF(AND(H1431&lt;&gt; "",D1431&lt;&gt;""),IF(H1431&gt;=D1431,H1431-D1431,0),""),"")</f>
        <v>922</v>
      </c>
      <c r="K1431" s="37">
        <f>IF(M1431="",IF(I1431&lt;&gt;"",I1431-G1431,""),"")</f>
        <v>-222.58132852990423</v>
      </c>
      <c r="L1431" s="31">
        <f>IF(M1431="",IF(K1431&lt;&gt;"",IF(G1431=0,IF(I1431=0,0,9.99),K1431/G1431),""),"")</f>
        <v>-0.54476627537230549</v>
      </c>
      <c r="M1431" s="35"/>
      <c r="N1431" s="33" t="str">
        <f>TRIM(CONCATENATE(Table1[[#This Row],[Intake]]," ",Table1[[#This Row],[Batch Number]]))</f>
        <v>S-1/OS 97</v>
      </c>
      <c r="O1431" s="35" t="str">
        <f>IF(VLOOKUP(Table1[[#This Row],[Intake Batch Combo]],Sheet2!A:B,2,FALSE)="","",VLOOKUP(Table1[[#This Row],[Intake Batch Combo]],Sheet2!A:B,2,FALSE))</f>
        <v>One Source Diagnostics Buy 97.2</v>
      </c>
      <c r="P1431" s="116" t="s">
        <v>2384</v>
      </c>
      <c r="Q1431" s="116" t="e">
        <v>#N/A</v>
      </c>
    </row>
    <row r="1432" spans="1:17">
      <c r="A1432" s="4" t="s">
        <v>1316</v>
      </c>
      <c r="B1432" s="38">
        <v>97</v>
      </c>
      <c r="C1432" s="15" t="s">
        <v>442</v>
      </c>
      <c r="D1432" s="39">
        <v>44631</v>
      </c>
      <c r="E1432" s="10" t="s">
        <v>1</v>
      </c>
      <c r="F1432" s="36">
        <v>1695</v>
      </c>
      <c r="G1432" s="36">
        <v>408.58132852990423</v>
      </c>
      <c r="H1432" s="39">
        <v>45553</v>
      </c>
      <c r="I1432" s="118">
        <v>186</v>
      </c>
      <c r="J1432" s="38">
        <f>IF(M1432="",IF(AND(H1432&lt;&gt; "",D1432&lt;&gt;""),IF(H1432&gt;=D1432,H1432-D1432,0),""),"")</f>
        <v>922</v>
      </c>
      <c r="K1432" s="37">
        <f>IF(M1432="",IF(I1432&lt;&gt;"",I1432-G1432,""),"")</f>
        <v>-222.58132852990423</v>
      </c>
      <c r="L1432" s="31">
        <f>IF(M1432="",IF(K1432&lt;&gt;"",IF(G1432=0,IF(I1432=0,0,9.99),K1432/G1432),""),"")</f>
        <v>-0.54476627537230549</v>
      </c>
      <c r="M1432" s="35"/>
      <c r="N1432" s="33" t="str">
        <f>TRIM(CONCATENATE(Table1[[#This Row],[Intake]]," ",Table1[[#This Row],[Batch Number]]))</f>
        <v>S-1/OS 97</v>
      </c>
      <c r="O1432" s="35" t="str">
        <f>IF(VLOOKUP(Table1[[#This Row],[Intake Batch Combo]],Sheet2!A:B,2,FALSE)="","",VLOOKUP(Table1[[#This Row],[Intake Batch Combo]],Sheet2!A:B,2,FALSE))</f>
        <v>One Source Diagnostics Buy 97.2</v>
      </c>
      <c r="P1432" s="116" t="s">
        <v>2384</v>
      </c>
      <c r="Q1432" s="116" t="e">
        <v>#N/A</v>
      </c>
    </row>
    <row r="1433" spans="1:17">
      <c r="A1433" s="4" t="s">
        <v>1316</v>
      </c>
      <c r="B1433" s="38">
        <v>97</v>
      </c>
      <c r="C1433" s="15" t="s">
        <v>482</v>
      </c>
      <c r="D1433" s="39">
        <v>44631</v>
      </c>
      <c r="E1433" s="10" t="s">
        <v>1</v>
      </c>
      <c r="F1433" s="36">
        <v>1695</v>
      </c>
      <c r="G1433" s="36">
        <v>408.58132852990423</v>
      </c>
      <c r="H1433" s="39">
        <v>45553</v>
      </c>
      <c r="I1433" s="118">
        <v>320.95230000000004</v>
      </c>
      <c r="J1433" s="38">
        <f>IF(M1433="",IF(AND(H1433&lt;&gt; "",D1433&lt;&gt;""),IF(H1433&gt;=D1433,H1433-D1433,0),""),"")</f>
        <v>922</v>
      </c>
      <c r="K1433" s="37">
        <f>IF(M1433="",IF(I1433&lt;&gt;"",I1433-G1433,""),"")</f>
        <v>-87.62902852990419</v>
      </c>
      <c r="L1433" s="31">
        <f>IF(M1433="",IF(K1433&lt;&gt;"",IF(G1433=0,IF(I1433=0,0,9.99),K1433/G1433),""),"")</f>
        <v>-0.21447144646868166</v>
      </c>
      <c r="M1433" s="35"/>
      <c r="N1433" s="33" t="str">
        <f>TRIM(CONCATENATE(Table1[[#This Row],[Intake]]," ",Table1[[#This Row],[Batch Number]]))</f>
        <v>S-1/OS 97</v>
      </c>
      <c r="O1433" s="35" t="str">
        <f>IF(VLOOKUP(Table1[[#This Row],[Intake Batch Combo]],Sheet2!A:B,2,FALSE)="","",VLOOKUP(Table1[[#This Row],[Intake Batch Combo]],Sheet2!A:B,2,FALSE))</f>
        <v>One Source Diagnostics Buy 97.2</v>
      </c>
      <c r="P1433" s="116" t="s">
        <v>2384</v>
      </c>
      <c r="Q1433" s="116" t="e">
        <v>#N/A</v>
      </c>
    </row>
    <row r="1434" spans="1:17">
      <c r="A1434" s="4" t="s">
        <v>1316</v>
      </c>
      <c r="B1434" s="15">
        <v>90</v>
      </c>
      <c r="C1434" s="15" t="s">
        <v>182</v>
      </c>
      <c r="D1434" s="30">
        <v>44559</v>
      </c>
      <c r="E1434" s="10" t="s">
        <v>1</v>
      </c>
      <c r="F1434" s="14">
        <v>300</v>
      </c>
      <c r="G1434" s="14">
        <v>0</v>
      </c>
      <c r="H1434" s="30">
        <v>45552</v>
      </c>
      <c r="I1434" s="118">
        <v>0</v>
      </c>
      <c r="J1434" s="21">
        <f>IF(M1434="",IF(AND(H1434&lt;&gt; "",D1434&lt;&gt;""),IF(H1434&gt;=D1434,H1434-D1434,0),""),"")</f>
        <v>993</v>
      </c>
      <c r="K1434" s="20">
        <f>IF(M1434="",IF(I1434&lt;&gt;"",I1434-G1434,""),"")</f>
        <v>0</v>
      </c>
      <c r="L1434" s="25">
        <f>IF(M1434="",IF(K1434&lt;&gt;"",IF(G1434=0,IF(I1434=0,0,9.99),K1434/G1434),""),"")</f>
        <v>0</v>
      </c>
      <c r="M1434" s="28"/>
      <c r="N1434" s="31" t="str">
        <f>TRIM(CONCATENATE(Table1[[#This Row],[Intake]]," ",Table1[[#This Row],[Batch Number]]))</f>
        <v>S-1/OS 90</v>
      </c>
      <c r="O1434" s="34" t="str">
        <f>IF(VLOOKUP(Table1[[#This Row],[Intake Batch Combo]],Sheet2!A:B,2,FALSE)="","",VLOOKUP(Table1[[#This Row],[Intake Batch Combo]],Sheet2!A:B,2,FALSE))</f>
        <v>OSD Buy 90</v>
      </c>
      <c r="P1434" s="116" t="e">
        <v>#N/A</v>
      </c>
      <c r="Q1434" s="116" t="e">
        <v>#N/A</v>
      </c>
    </row>
    <row r="1435" spans="1:17">
      <c r="A1435" s="4" t="s">
        <v>1316</v>
      </c>
      <c r="B1435" s="15">
        <v>90</v>
      </c>
      <c r="C1435" s="15" t="s">
        <v>182</v>
      </c>
      <c r="D1435" s="30">
        <v>44559</v>
      </c>
      <c r="E1435" s="10" t="s">
        <v>1</v>
      </c>
      <c r="F1435" s="14">
        <v>300</v>
      </c>
      <c r="G1435" s="14">
        <v>0</v>
      </c>
      <c r="H1435" s="30">
        <v>45552</v>
      </c>
      <c r="I1435" s="118">
        <v>0</v>
      </c>
      <c r="J1435" s="21">
        <f>IF(M1435="",IF(AND(H1435&lt;&gt; "",D1435&lt;&gt;""),IF(H1435&gt;=D1435,H1435-D1435,0),""),"")</f>
        <v>993</v>
      </c>
      <c r="K1435" s="20">
        <f>IF(M1435="",IF(I1435&lt;&gt;"",I1435-G1435,""),"")</f>
        <v>0</v>
      </c>
      <c r="L1435" s="25">
        <f>IF(M1435="",IF(K1435&lt;&gt;"",IF(G1435=0,IF(I1435=0,0,9.99),K1435/G1435),""),"")</f>
        <v>0</v>
      </c>
      <c r="M1435" s="28"/>
      <c r="N1435" s="31" t="str">
        <f>TRIM(CONCATENATE(Table1[[#This Row],[Intake]]," ",Table1[[#This Row],[Batch Number]]))</f>
        <v>S-1/OS 90</v>
      </c>
      <c r="O1435" s="34" t="str">
        <f>IF(VLOOKUP(Table1[[#This Row],[Intake Batch Combo]],Sheet2!A:B,2,FALSE)="","",VLOOKUP(Table1[[#This Row],[Intake Batch Combo]],Sheet2!A:B,2,FALSE))</f>
        <v>OSD Buy 90</v>
      </c>
      <c r="P1435" s="116" t="e">
        <v>#N/A</v>
      </c>
      <c r="Q1435" s="116" t="e">
        <v>#N/A</v>
      </c>
    </row>
    <row r="1436" spans="1:17">
      <c r="A1436" s="4" t="s">
        <v>1316</v>
      </c>
      <c r="B1436" s="15">
        <v>90</v>
      </c>
      <c r="C1436" s="15" t="s">
        <v>182</v>
      </c>
      <c r="D1436" s="30">
        <v>44559</v>
      </c>
      <c r="E1436" s="10" t="s">
        <v>1</v>
      </c>
      <c r="F1436" s="14">
        <v>300</v>
      </c>
      <c r="G1436" s="14">
        <v>0</v>
      </c>
      <c r="H1436" s="30">
        <v>45552</v>
      </c>
      <c r="I1436" s="118">
        <v>0</v>
      </c>
      <c r="J1436" s="21">
        <f>IF(M1436="",IF(AND(H1436&lt;&gt; "",D1436&lt;&gt;""),IF(H1436&gt;=D1436,H1436-D1436,0),""),"")</f>
        <v>993</v>
      </c>
      <c r="K1436" s="20">
        <f>IF(M1436="",IF(I1436&lt;&gt;"",I1436-G1436,""),"")</f>
        <v>0</v>
      </c>
      <c r="L1436" s="25">
        <f>IF(M1436="",IF(K1436&lt;&gt;"",IF(G1436=0,IF(I1436=0,0,9.99),K1436/G1436),""),"")</f>
        <v>0</v>
      </c>
      <c r="M1436" s="28"/>
      <c r="N1436" s="31" t="str">
        <f>TRIM(CONCATENATE(Table1[[#This Row],[Intake]]," ",Table1[[#This Row],[Batch Number]]))</f>
        <v>S-1/OS 90</v>
      </c>
      <c r="O1436" s="34" t="str">
        <f>IF(VLOOKUP(Table1[[#This Row],[Intake Batch Combo]],Sheet2!A:B,2,FALSE)="","",VLOOKUP(Table1[[#This Row],[Intake Batch Combo]],Sheet2!A:B,2,FALSE))</f>
        <v>OSD Buy 90</v>
      </c>
      <c r="P1436" s="116" t="e">
        <v>#N/A</v>
      </c>
      <c r="Q1436" s="116" t="e">
        <v>#N/A</v>
      </c>
    </row>
    <row r="1437" spans="1:17">
      <c r="A1437" s="4" t="s">
        <v>1316</v>
      </c>
      <c r="B1437" s="15">
        <v>90</v>
      </c>
      <c r="C1437" s="15" t="s">
        <v>182</v>
      </c>
      <c r="D1437" s="30">
        <v>44559</v>
      </c>
      <c r="E1437" s="10" t="s">
        <v>1</v>
      </c>
      <c r="F1437" s="14">
        <v>300</v>
      </c>
      <c r="G1437" s="14">
        <v>0</v>
      </c>
      <c r="H1437" s="30">
        <v>45552</v>
      </c>
      <c r="I1437" s="118">
        <v>0</v>
      </c>
      <c r="J1437" s="21">
        <f>IF(M1437="",IF(AND(H1437&lt;&gt; "",D1437&lt;&gt;""),IF(H1437&gt;=D1437,H1437-D1437,0),""),"")</f>
        <v>993</v>
      </c>
      <c r="K1437" s="20">
        <f>IF(M1437="",IF(I1437&lt;&gt;"",I1437-G1437,""),"")</f>
        <v>0</v>
      </c>
      <c r="L1437" s="25">
        <f>IF(M1437="",IF(K1437&lt;&gt;"",IF(G1437=0,IF(I1437=0,0,9.99),K1437/G1437),""),"")</f>
        <v>0</v>
      </c>
      <c r="M1437" s="28"/>
      <c r="N1437" s="31" t="str">
        <f>TRIM(CONCATENATE(Table1[[#This Row],[Intake]]," ",Table1[[#This Row],[Batch Number]]))</f>
        <v>S-1/OS 90</v>
      </c>
      <c r="O1437" s="34" t="str">
        <f>IF(VLOOKUP(Table1[[#This Row],[Intake Batch Combo]],Sheet2!A:B,2,FALSE)="","",VLOOKUP(Table1[[#This Row],[Intake Batch Combo]],Sheet2!A:B,2,FALSE))</f>
        <v>OSD Buy 90</v>
      </c>
      <c r="P1437" s="116" t="e">
        <v>#N/A</v>
      </c>
      <c r="Q1437" s="116" t="e">
        <v>#N/A</v>
      </c>
    </row>
    <row r="1438" spans="1:17">
      <c r="A1438" s="4" t="s">
        <v>1316</v>
      </c>
      <c r="B1438" s="15">
        <v>90</v>
      </c>
      <c r="C1438" s="15" t="s">
        <v>182</v>
      </c>
      <c r="D1438" s="30">
        <v>44559</v>
      </c>
      <c r="E1438" s="10" t="s">
        <v>1</v>
      </c>
      <c r="F1438" s="14">
        <v>300</v>
      </c>
      <c r="G1438" s="14">
        <v>0</v>
      </c>
      <c r="H1438" s="30">
        <v>45552</v>
      </c>
      <c r="I1438" s="118">
        <v>0</v>
      </c>
      <c r="J1438" s="21">
        <f>IF(M1438="",IF(AND(H1438&lt;&gt; "",D1438&lt;&gt;""),IF(H1438&gt;=D1438,H1438-D1438,0),""),"")</f>
        <v>993</v>
      </c>
      <c r="K1438" s="20">
        <f>IF(M1438="",IF(I1438&lt;&gt;"",I1438-G1438,""),"")</f>
        <v>0</v>
      </c>
      <c r="L1438" s="25">
        <f>IF(M1438="",IF(K1438&lt;&gt;"",IF(G1438=0,IF(I1438=0,0,9.99),K1438/G1438),""),"")</f>
        <v>0</v>
      </c>
      <c r="M1438" s="28"/>
      <c r="N1438" s="31" t="str">
        <f>TRIM(CONCATENATE(Table1[[#This Row],[Intake]]," ",Table1[[#This Row],[Batch Number]]))</f>
        <v>S-1/OS 90</v>
      </c>
      <c r="O1438" s="34" t="str">
        <f>IF(VLOOKUP(Table1[[#This Row],[Intake Batch Combo]],Sheet2!A:B,2,FALSE)="","",VLOOKUP(Table1[[#This Row],[Intake Batch Combo]],Sheet2!A:B,2,FALSE))</f>
        <v>OSD Buy 90</v>
      </c>
      <c r="P1438" s="116" t="e">
        <v>#N/A</v>
      </c>
      <c r="Q1438" s="116" t="e">
        <v>#N/A</v>
      </c>
    </row>
    <row r="1439" spans="1:17">
      <c r="A1439" s="4" t="s">
        <v>1316</v>
      </c>
      <c r="B1439" s="15">
        <v>90</v>
      </c>
      <c r="C1439" s="15" t="s">
        <v>182</v>
      </c>
      <c r="D1439" s="30">
        <v>44559</v>
      </c>
      <c r="E1439" s="10" t="s">
        <v>1</v>
      </c>
      <c r="F1439" s="14">
        <v>300</v>
      </c>
      <c r="G1439" s="14">
        <v>0</v>
      </c>
      <c r="H1439" s="30">
        <v>45552</v>
      </c>
      <c r="I1439" s="118">
        <v>0</v>
      </c>
      <c r="J1439" s="21">
        <f>IF(M1439="",IF(AND(H1439&lt;&gt; "",D1439&lt;&gt;""),IF(H1439&gt;=D1439,H1439-D1439,0),""),"")</f>
        <v>993</v>
      </c>
      <c r="K1439" s="20">
        <f>IF(M1439="",IF(I1439&lt;&gt;"",I1439-G1439,""),"")</f>
        <v>0</v>
      </c>
      <c r="L1439" s="25">
        <f>IF(M1439="",IF(K1439&lt;&gt;"",IF(G1439=0,IF(I1439=0,0,9.99),K1439/G1439),""),"")</f>
        <v>0</v>
      </c>
      <c r="M1439" s="28"/>
      <c r="N1439" s="31" t="str">
        <f>TRIM(CONCATENATE(Table1[[#This Row],[Intake]]," ",Table1[[#This Row],[Batch Number]]))</f>
        <v>S-1/OS 90</v>
      </c>
      <c r="O1439" s="34" t="str">
        <f>IF(VLOOKUP(Table1[[#This Row],[Intake Batch Combo]],Sheet2!A:B,2,FALSE)="","",VLOOKUP(Table1[[#This Row],[Intake Batch Combo]],Sheet2!A:B,2,FALSE))</f>
        <v>OSD Buy 90</v>
      </c>
      <c r="P1439" s="116" t="e">
        <v>#N/A</v>
      </c>
      <c r="Q1439" s="116" t="e">
        <v>#N/A</v>
      </c>
    </row>
    <row r="1440" spans="1:17">
      <c r="A1440" s="4" t="s">
        <v>1316</v>
      </c>
      <c r="B1440" s="15">
        <v>90</v>
      </c>
      <c r="C1440" s="15" t="s">
        <v>182</v>
      </c>
      <c r="D1440" s="30">
        <v>44559</v>
      </c>
      <c r="E1440" s="10" t="s">
        <v>1</v>
      </c>
      <c r="F1440" s="14">
        <v>300</v>
      </c>
      <c r="G1440" s="14">
        <v>0</v>
      </c>
      <c r="H1440" s="30">
        <v>45552</v>
      </c>
      <c r="I1440" s="118">
        <v>0</v>
      </c>
      <c r="J1440" s="21">
        <f>IF(M1440="",IF(AND(H1440&lt;&gt; "",D1440&lt;&gt;""),IF(H1440&gt;=D1440,H1440-D1440,0),""),"")</f>
        <v>993</v>
      </c>
      <c r="K1440" s="20">
        <f>IF(M1440="",IF(I1440&lt;&gt;"",I1440-G1440,""),"")</f>
        <v>0</v>
      </c>
      <c r="L1440" s="25">
        <f>IF(M1440="",IF(K1440&lt;&gt;"",IF(G1440=0,IF(I1440=0,0,9.99),K1440/G1440),""),"")</f>
        <v>0</v>
      </c>
      <c r="M1440" s="28"/>
      <c r="N1440" s="31" t="str">
        <f>TRIM(CONCATENATE(Table1[[#This Row],[Intake]]," ",Table1[[#This Row],[Batch Number]]))</f>
        <v>S-1/OS 90</v>
      </c>
      <c r="O1440" s="34" t="str">
        <f>IF(VLOOKUP(Table1[[#This Row],[Intake Batch Combo]],Sheet2!A:B,2,FALSE)="","",VLOOKUP(Table1[[#This Row],[Intake Batch Combo]],Sheet2!A:B,2,FALSE))</f>
        <v>OSD Buy 90</v>
      </c>
      <c r="P1440" s="116" t="e">
        <v>#N/A</v>
      </c>
      <c r="Q1440" s="116" t="e">
        <v>#N/A</v>
      </c>
    </row>
    <row r="1441" spans="1:17">
      <c r="A1441" s="4" t="s">
        <v>1316</v>
      </c>
      <c r="B1441" s="15">
        <v>90</v>
      </c>
      <c r="C1441" s="15" t="s">
        <v>182</v>
      </c>
      <c r="D1441" s="30">
        <v>44559</v>
      </c>
      <c r="E1441" s="10" t="s">
        <v>1</v>
      </c>
      <c r="F1441" s="14">
        <v>300</v>
      </c>
      <c r="G1441" s="14">
        <v>0</v>
      </c>
      <c r="H1441" s="30">
        <v>45552</v>
      </c>
      <c r="I1441" s="118">
        <v>0</v>
      </c>
      <c r="J1441" s="21">
        <f>IF(M1441="",IF(AND(H1441&lt;&gt; "",D1441&lt;&gt;""),IF(H1441&gt;=D1441,H1441-D1441,0),""),"")</f>
        <v>993</v>
      </c>
      <c r="K1441" s="20">
        <f>IF(M1441="",IF(I1441&lt;&gt;"",I1441-G1441,""),"")</f>
        <v>0</v>
      </c>
      <c r="L1441" s="25">
        <f>IF(M1441="",IF(K1441&lt;&gt;"",IF(G1441=0,IF(I1441=0,0,9.99),K1441/G1441),""),"")</f>
        <v>0</v>
      </c>
      <c r="M1441" s="28"/>
      <c r="N1441" s="31" t="str">
        <f>TRIM(CONCATENATE(Table1[[#This Row],[Intake]]," ",Table1[[#This Row],[Batch Number]]))</f>
        <v>S-1/OS 90</v>
      </c>
      <c r="O1441" s="34" t="str">
        <f>IF(VLOOKUP(Table1[[#This Row],[Intake Batch Combo]],Sheet2!A:B,2,FALSE)="","",VLOOKUP(Table1[[#This Row],[Intake Batch Combo]],Sheet2!A:B,2,FALSE))</f>
        <v>OSD Buy 90</v>
      </c>
      <c r="P1441" s="116" t="e">
        <v>#N/A</v>
      </c>
      <c r="Q1441" s="116" t="e">
        <v>#N/A</v>
      </c>
    </row>
    <row r="1442" spans="1:17">
      <c r="A1442" s="4" t="s">
        <v>1316</v>
      </c>
      <c r="B1442" s="15">
        <v>90</v>
      </c>
      <c r="C1442" s="15" t="s">
        <v>14</v>
      </c>
      <c r="D1442" s="30">
        <v>44559</v>
      </c>
      <c r="E1442" s="10" t="s">
        <v>1</v>
      </c>
      <c r="F1442" s="14">
        <v>300</v>
      </c>
      <c r="G1442" s="14">
        <v>0</v>
      </c>
      <c r="H1442" s="30">
        <v>45552</v>
      </c>
      <c r="I1442" s="118">
        <v>0</v>
      </c>
      <c r="J1442" s="21">
        <f>IF(M1442="",IF(AND(H1442&lt;&gt; "",D1442&lt;&gt;""),IF(H1442&gt;=D1442,H1442-D1442,0),""),"")</f>
        <v>993</v>
      </c>
      <c r="K1442" s="20">
        <f>IF(M1442="",IF(I1442&lt;&gt;"",I1442-G1442,""),"")</f>
        <v>0</v>
      </c>
      <c r="L1442" s="25">
        <f>IF(M1442="",IF(K1442&lt;&gt;"",IF(G1442=0,IF(I1442=0,0,9.99),K1442/G1442),""),"")</f>
        <v>0</v>
      </c>
      <c r="M1442" s="28"/>
      <c r="N1442" s="31" t="str">
        <f>TRIM(CONCATENATE(Table1[[#This Row],[Intake]]," ",Table1[[#This Row],[Batch Number]]))</f>
        <v>S-1/OS 90</v>
      </c>
      <c r="O1442" s="34" t="str">
        <f>IF(VLOOKUP(Table1[[#This Row],[Intake Batch Combo]],Sheet2!A:B,2,FALSE)="","",VLOOKUP(Table1[[#This Row],[Intake Batch Combo]],Sheet2!A:B,2,FALSE))</f>
        <v>OSD Buy 90</v>
      </c>
      <c r="P1442" s="116" t="e">
        <v>#N/A</v>
      </c>
      <c r="Q1442" s="116" t="e">
        <v>#N/A</v>
      </c>
    </row>
    <row r="1443" spans="1:17">
      <c r="A1443" s="4" t="s">
        <v>1316</v>
      </c>
      <c r="B1443" s="15">
        <v>90</v>
      </c>
      <c r="C1443" s="15" t="s">
        <v>14</v>
      </c>
      <c r="D1443" s="30">
        <v>44559</v>
      </c>
      <c r="E1443" s="10" t="s">
        <v>1</v>
      </c>
      <c r="F1443" s="14">
        <v>300</v>
      </c>
      <c r="G1443" s="14">
        <v>0</v>
      </c>
      <c r="H1443" s="30">
        <v>45552</v>
      </c>
      <c r="I1443" s="118">
        <v>0</v>
      </c>
      <c r="J1443" s="21">
        <f>IF(M1443="",IF(AND(H1443&lt;&gt; "",D1443&lt;&gt;""),IF(H1443&gt;=D1443,H1443-D1443,0),""),"")</f>
        <v>993</v>
      </c>
      <c r="K1443" s="20">
        <f>IF(M1443="",IF(I1443&lt;&gt;"",I1443-G1443,""),"")</f>
        <v>0</v>
      </c>
      <c r="L1443" s="25">
        <f>IF(M1443="",IF(K1443&lt;&gt;"",IF(G1443=0,IF(I1443=0,0,9.99),K1443/G1443),""),"")</f>
        <v>0</v>
      </c>
      <c r="M1443" s="28"/>
      <c r="N1443" s="31" t="str">
        <f>TRIM(CONCATENATE(Table1[[#This Row],[Intake]]," ",Table1[[#This Row],[Batch Number]]))</f>
        <v>S-1/OS 90</v>
      </c>
      <c r="O1443" s="34" t="str">
        <f>IF(VLOOKUP(Table1[[#This Row],[Intake Batch Combo]],Sheet2!A:B,2,FALSE)="","",VLOOKUP(Table1[[#This Row],[Intake Batch Combo]],Sheet2!A:B,2,FALSE))</f>
        <v>OSD Buy 90</v>
      </c>
      <c r="P1443" s="116" t="e">
        <v>#N/A</v>
      </c>
      <c r="Q1443" s="116" t="e">
        <v>#N/A</v>
      </c>
    </row>
    <row r="1444" spans="1:17">
      <c r="A1444" s="4" t="s">
        <v>1316</v>
      </c>
      <c r="B1444" s="15">
        <v>90</v>
      </c>
      <c r="C1444" s="15" t="s">
        <v>21</v>
      </c>
      <c r="D1444" s="30">
        <v>44559</v>
      </c>
      <c r="E1444" s="10" t="s">
        <v>1</v>
      </c>
      <c r="F1444" s="14">
        <v>300</v>
      </c>
      <c r="G1444" s="14">
        <v>0</v>
      </c>
      <c r="H1444" s="30">
        <v>45552</v>
      </c>
      <c r="I1444" s="118">
        <v>0</v>
      </c>
      <c r="J1444" s="21">
        <f>IF(M1444="",IF(AND(H1444&lt;&gt; "",D1444&lt;&gt;""),IF(H1444&gt;=D1444,H1444-D1444,0),""),"")</f>
        <v>993</v>
      </c>
      <c r="K1444" s="20">
        <f>IF(M1444="",IF(I1444&lt;&gt;"",I1444-G1444,""),"")</f>
        <v>0</v>
      </c>
      <c r="L1444" s="25">
        <f>IF(M1444="",IF(K1444&lt;&gt;"",IF(G1444=0,IF(I1444=0,0,9.99),K1444/G1444),""),"")</f>
        <v>0</v>
      </c>
      <c r="M1444" s="28"/>
      <c r="N1444" s="31" t="str">
        <f>TRIM(CONCATENATE(Table1[[#This Row],[Intake]]," ",Table1[[#This Row],[Batch Number]]))</f>
        <v>S-1/OS 90</v>
      </c>
      <c r="O1444" s="34" t="str">
        <f>IF(VLOOKUP(Table1[[#This Row],[Intake Batch Combo]],Sheet2!A:B,2,FALSE)="","",VLOOKUP(Table1[[#This Row],[Intake Batch Combo]],Sheet2!A:B,2,FALSE))</f>
        <v>OSD Buy 90</v>
      </c>
      <c r="P1444" s="116" t="e">
        <v>#N/A</v>
      </c>
      <c r="Q1444" s="116" t="e">
        <v>#N/A</v>
      </c>
    </row>
    <row r="1445" spans="1:17">
      <c r="A1445" s="4" t="s">
        <v>1316</v>
      </c>
      <c r="B1445" s="15">
        <v>90</v>
      </c>
      <c r="C1445" s="15" t="s">
        <v>21</v>
      </c>
      <c r="D1445" s="30">
        <v>44559</v>
      </c>
      <c r="E1445" s="10" t="s">
        <v>1</v>
      </c>
      <c r="F1445" s="14">
        <v>300</v>
      </c>
      <c r="G1445" s="14">
        <v>0</v>
      </c>
      <c r="H1445" s="30">
        <v>45552</v>
      </c>
      <c r="I1445" s="118">
        <v>0</v>
      </c>
      <c r="J1445" s="21">
        <f>IF(M1445="",IF(AND(H1445&lt;&gt; "",D1445&lt;&gt;""),IF(H1445&gt;=D1445,H1445-D1445,0),""),"")</f>
        <v>993</v>
      </c>
      <c r="K1445" s="20">
        <f>IF(M1445="",IF(I1445&lt;&gt;"",I1445-G1445,""),"")</f>
        <v>0</v>
      </c>
      <c r="L1445" s="25">
        <f>IF(M1445="",IF(K1445&lt;&gt;"",IF(G1445=0,IF(I1445=0,0,9.99),K1445/G1445),""),"")</f>
        <v>0</v>
      </c>
      <c r="M1445" s="28"/>
      <c r="N1445" s="31" t="str">
        <f>TRIM(CONCATENATE(Table1[[#This Row],[Intake]]," ",Table1[[#This Row],[Batch Number]]))</f>
        <v>S-1/OS 90</v>
      </c>
      <c r="O1445" s="34" t="str">
        <f>IF(VLOOKUP(Table1[[#This Row],[Intake Batch Combo]],Sheet2!A:B,2,FALSE)="","",VLOOKUP(Table1[[#This Row],[Intake Batch Combo]],Sheet2!A:B,2,FALSE))</f>
        <v>OSD Buy 90</v>
      </c>
      <c r="P1445" s="116" t="e">
        <v>#N/A</v>
      </c>
      <c r="Q1445" s="116" t="e">
        <v>#N/A</v>
      </c>
    </row>
    <row r="1446" spans="1:17">
      <c r="A1446" s="4" t="s">
        <v>1316</v>
      </c>
      <c r="B1446" s="15">
        <v>90</v>
      </c>
      <c r="C1446" s="15" t="s">
        <v>32</v>
      </c>
      <c r="D1446" s="30">
        <v>44559</v>
      </c>
      <c r="E1446" s="10" t="s">
        <v>1</v>
      </c>
      <c r="F1446" s="14">
        <v>300</v>
      </c>
      <c r="G1446" s="14">
        <v>0</v>
      </c>
      <c r="H1446" s="30">
        <v>45552</v>
      </c>
      <c r="I1446" s="118">
        <v>0</v>
      </c>
      <c r="J1446" s="21">
        <f>IF(M1446="",IF(AND(H1446&lt;&gt; "",D1446&lt;&gt;""),IF(H1446&gt;=D1446,H1446-D1446,0),""),"")</f>
        <v>993</v>
      </c>
      <c r="K1446" s="20">
        <f>IF(M1446="",IF(I1446&lt;&gt;"",I1446-G1446,""),"")</f>
        <v>0</v>
      </c>
      <c r="L1446" s="25">
        <f>IF(M1446="",IF(K1446&lt;&gt;"",IF(G1446=0,IF(I1446=0,0,9.99),K1446/G1446),""),"")</f>
        <v>0</v>
      </c>
      <c r="M1446" s="28"/>
      <c r="N1446" s="31" t="str">
        <f>TRIM(CONCATENATE(Table1[[#This Row],[Intake]]," ",Table1[[#This Row],[Batch Number]]))</f>
        <v>S-1/OS 90</v>
      </c>
      <c r="O1446" s="34" t="str">
        <f>IF(VLOOKUP(Table1[[#This Row],[Intake Batch Combo]],Sheet2!A:B,2,FALSE)="","",VLOOKUP(Table1[[#This Row],[Intake Batch Combo]],Sheet2!A:B,2,FALSE))</f>
        <v>OSD Buy 90</v>
      </c>
      <c r="P1446" s="116" t="e">
        <v>#N/A</v>
      </c>
      <c r="Q1446" s="116" t="e">
        <v>#N/A</v>
      </c>
    </row>
    <row r="1447" spans="1:17">
      <c r="A1447" s="4" t="s">
        <v>1316</v>
      </c>
      <c r="B1447" s="15">
        <v>90</v>
      </c>
      <c r="C1447" s="15" t="s">
        <v>32</v>
      </c>
      <c r="D1447" s="30">
        <v>44559</v>
      </c>
      <c r="E1447" s="10" t="s">
        <v>1</v>
      </c>
      <c r="F1447" s="14">
        <v>300</v>
      </c>
      <c r="G1447" s="14">
        <v>0</v>
      </c>
      <c r="H1447" s="30">
        <v>45552</v>
      </c>
      <c r="I1447" s="118">
        <v>0</v>
      </c>
      <c r="J1447" s="21">
        <f>IF(M1447="",IF(AND(H1447&lt;&gt; "",D1447&lt;&gt;""),IF(H1447&gt;=D1447,H1447-D1447,0),""),"")</f>
        <v>993</v>
      </c>
      <c r="K1447" s="20">
        <f>IF(M1447="",IF(I1447&lt;&gt;"",I1447-G1447,""),"")</f>
        <v>0</v>
      </c>
      <c r="L1447" s="25">
        <f>IF(M1447="",IF(K1447&lt;&gt;"",IF(G1447=0,IF(I1447=0,0,9.99),K1447/G1447),""),"")</f>
        <v>0</v>
      </c>
      <c r="M1447" s="28"/>
      <c r="N1447" s="31" t="str">
        <f>TRIM(CONCATENATE(Table1[[#This Row],[Intake]]," ",Table1[[#This Row],[Batch Number]]))</f>
        <v>S-1/OS 90</v>
      </c>
      <c r="O1447" s="34" t="str">
        <f>IF(VLOOKUP(Table1[[#This Row],[Intake Batch Combo]],Sheet2!A:B,2,FALSE)="","",VLOOKUP(Table1[[#This Row],[Intake Batch Combo]],Sheet2!A:B,2,FALSE))</f>
        <v>OSD Buy 90</v>
      </c>
      <c r="P1447" s="116" t="e">
        <v>#N/A</v>
      </c>
      <c r="Q1447" s="116" t="e">
        <v>#N/A</v>
      </c>
    </row>
    <row r="1448" spans="1:17">
      <c r="A1448" s="4" t="s">
        <v>1316</v>
      </c>
      <c r="B1448" s="15">
        <v>90</v>
      </c>
      <c r="C1448" s="15" t="s">
        <v>32</v>
      </c>
      <c r="D1448" s="30">
        <v>44559</v>
      </c>
      <c r="E1448" s="10" t="s">
        <v>1</v>
      </c>
      <c r="F1448" s="14">
        <v>300</v>
      </c>
      <c r="G1448" s="14">
        <v>0</v>
      </c>
      <c r="H1448" s="30">
        <v>45552</v>
      </c>
      <c r="I1448" s="118">
        <v>0</v>
      </c>
      <c r="J1448" s="21">
        <f>IF(M1448="",IF(AND(H1448&lt;&gt; "",D1448&lt;&gt;""),IF(H1448&gt;=D1448,H1448-D1448,0),""),"")</f>
        <v>993</v>
      </c>
      <c r="K1448" s="20">
        <f>IF(M1448="",IF(I1448&lt;&gt;"",I1448-G1448,""),"")</f>
        <v>0</v>
      </c>
      <c r="L1448" s="25">
        <f>IF(M1448="",IF(K1448&lt;&gt;"",IF(G1448=0,IF(I1448=0,0,9.99),K1448/G1448),""),"")</f>
        <v>0</v>
      </c>
      <c r="M1448" s="28"/>
      <c r="N1448" s="31" t="str">
        <f>TRIM(CONCATENATE(Table1[[#This Row],[Intake]]," ",Table1[[#This Row],[Batch Number]]))</f>
        <v>S-1/OS 90</v>
      </c>
      <c r="O1448" s="34" t="str">
        <f>IF(VLOOKUP(Table1[[#This Row],[Intake Batch Combo]],Sheet2!A:B,2,FALSE)="","",VLOOKUP(Table1[[#This Row],[Intake Batch Combo]],Sheet2!A:B,2,FALSE))</f>
        <v>OSD Buy 90</v>
      </c>
      <c r="P1448" s="116" t="e">
        <v>#N/A</v>
      </c>
      <c r="Q1448" s="116" t="e">
        <v>#N/A</v>
      </c>
    </row>
    <row r="1449" spans="1:17">
      <c r="A1449" s="4" t="s">
        <v>1316</v>
      </c>
      <c r="B1449" s="15">
        <v>90</v>
      </c>
      <c r="C1449" s="15" t="s">
        <v>32</v>
      </c>
      <c r="D1449" s="30">
        <v>44559</v>
      </c>
      <c r="E1449" s="10" t="s">
        <v>1</v>
      </c>
      <c r="F1449" s="14">
        <v>300</v>
      </c>
      <c r="G1449" s="14">
        <v>0</v>
      </c>
      <c r="H1449" s="30">
        <v>45552</v>
      </c>
      <c r="I1449" s="118">
        <v>0</v>
      </c>
      <c r="J1449" s="21">
        <f>IF(M1449="",IF(AND(H1449&lt;&gt; "",D1449&lt;&gt;""),IF(H1449&gt;=D1449,H1449-D1449,0),""),"")</f>
        <v>993</v>
      </c>
      <c r="K1449" s="20">
        <f>IF(M1449="",IF(I1449&lt;&gt;"",I1449-G1449,""),"")</f>
        <v>0</v>
      </c>
      <c r="L1449" s="25">
        <f>IF(M1449="",IF(K1449&lt;&gt;"",IF(G1449=0,IF(I1449=0,0,9.99),K1449/G1449),""),"")</f>
        <v>0</v>
      </c>
      <c r="M1449" s="28"/>
      <c r="N1449" s="31" t="str">
        <f>TRIM(CONCATENATE(Table1[[#This Row],[Intake]]," ",Table1[[#This Row],[Batch Number]]))</f>
        <v>S-1/OS 90</v>
      </c>
      <c r="O1449" s="34" t="str">
        <f>IF(VLOOKUP(Table1[[#This Row],[Intake Batch Combo]],Sheet2!A:B,2,FALSE)="","",VLOOKUP(Table1[[#This Row],[Intake Batch Combo]],Sheet2!A:B,2,FALSE))</f>
        <v>OSD Buy 90</v>
      </c>
      <c r="P1449" s="116" t="e">
        <v>#N/A</v>
      </c>
      <c r="Q1449" s="116" t="e">
        <v>#N/A</v>
      </c>
    </row>
    <row r="1450" spans="1:17">
      <c r="A1450" s="4" t="s">
        <v>1316</v>
      </c>
      <c r="B1450" s="15">
        <v>90</v>
      </c>
      <c r="C1450" s="15" t="s">
        <v>32</v>
      </c>
      <c r="D1450" s="30">
        <v>44559</v>
      </c>
      <c r="E1450" s="10" t="s">
        <v>1</v>
      </c>
      <c r="F1450" s="14">
        <v>300</v>
      </c>
      <c r="G1450" s="14">
        <v>0</v>
      </c>
      <c r="H1450" s="30">
        <v>45552</v>
      </c>
      <c r="I1450" s="118">
        <v>0</v>
      </c>
      <c r="J1450" s="21">
        <f>IF(M1450="",IF(AND(H1450&lt;&gt; "",D1450&lt;&gt;""),IF(H1450&gt;=D1450,H1450-D1450,0),""),"")</f>
        <v>993</v>
      </c>
      <c r="K1450" s="20">
        <f>IF(M1450="",IF(I1450&lt;&gt;"",I1450-G1450,""),"")</f>
        <v>0</v>
      </c>
      <c r="L1450" s="25">
        <f>IF(M1450="",IF(K1450&lt;&gt;"",IF(G1450=0,IF(I1450=0,0,9.99),K1450/G1450),""),"")</f>
        <v>0</v>
      </c>
      <c r="M1450" s="28"/>
      <c r="N1450" s="31" t="str">
        <f>TRIM(CONCATENATE(Table1[[#This Row],[Intake]]," ",Table1[[#This Row],[Batch Number]]))</f>
        <v>S-1/OS 90</v>
      </c>
      <c r="O1450" s="34" t="str">
        <f>IF(VLOOKUP(Table1[[#This Row],[Intake Batch Combo]],Sheet2!A:B,2,FALSE)="","",VLOOKUP(Table1[[#This Row],[Intake Batch Combo]],Sheet2!A:B,2,FALSE))</f>
        <v>OSD Buy 90</v>
      </c>
      <c r="P1450" s="116" t="e">
        <v>#N/A</v>
      </c>
      <c r="Q1450" s="116" t="e">
        <v>#N/A</v>
      </c>
    </row>
    <row r="1451" spans="1:17">
      <c r="A1451" s="4" t="s">
        <v>1316</v>
      </c>
      <c r="B1451" s="15">
        <v>90</v>
      </c>
      <c r="C1451" s="15" t="s">
        <v>32</v>
      </c>
      <c r="D1451" s="30">
        <v>44559</v>
      </c>
      <c r="E1451" s="10" t="s">
        <v>1</v>
      </c>
      <c r="F1451" s="14">
        <v>300</v>
      </c>
      <c r="G1451" s="14">
        <v>0</v>
      </c>
      <c r="H1451" s="30">
        <v>45552</v>
      </c>
      <c r="I1451" s="118">
        <v>0</v>
      </c>
      <c r="J1451" s="21">
        <f>IF(M1451="",IF(AND(H1451&lt;&gt; "",D1451&lt;&gt;""),IF(H1451&gt;=D1451,H1451-D1451,0),""),"")</f>
        <v>993</v>
      </c>
      <c r="K1451" s="20">
        <f>IF(M1451="",IF(I1451&lt;&gt;"",I1451-G1451,""),"")</f>
        <v>0</v>
      </c>
      <c r="L1451" s="25">
        <f>IF(M1451="",IF(K1451&lt;&gt;"",IF(G1451=0,IF(I1451=0,0,9.99),K1451/G1451),""),"")</f>
        <v>0</v>
      </c>
      <c r="M1451" s="28"/>
      <c r="N1451" s="31" t="str">
        <f>TRIM(CONCATENATE(Table1[[#This Row],[Intake]]," ",Table1[[#This Row],[Batch Number]]))</f>
        <v>S-1/OS 90</v>
      </c>
      <c r="O1451" s="34" t="str">
        <f>IF(VLOOKUP(Table1[[#This Row],[Intake Batch Combo]],Sheet2!A:B,2,FALSE)="","",VLOOKUP(Table1[[#This Row],[Intake Batch Combo]],Sheet2!A:B,2,FALSE))</f>
        <v>OSD Buy 90</v>
      </c>
      <c r="P1451" s="116" t="e">
        <v>#N/A</v>
      </c>
      <c r="Q1451" s="116" t="e">
        <v>#N/A</v>
      </c>
    </row>
    <row r="1452" spans="1:17">
      <c r="A1452" s="4" t="s">
        <v>1316</v>
      </c>
      <c r="B1452" s="15">
        <v>90</v>
      </c>
      <c r="C1452" s="15" t="s">
        <v>64</v>
      </c>
      <c r="D1452" s="30">
        <v>44559</v>
      </c>
      <c r="E1452" s="10" t="s">
        <v>1</v>
      </c>
      <c r="F1452" s="14">
        <v>300</v>
      </c>
      <c r="G1452" s="14">
        <v>0</v>
      </c>
      <c r="H1452" s="30">
        <v>45552</v>
      </c>
      <c r="I1452" s="118">
        <v>0</v>
      </c>
      <c r="J1452" s="21">
        <f>IF(M1452="",IF(AND(H1452&lt;&gt; "",D1452&lt;&gt;""),IF(H1452&gt;=D1452,H1452-D1452,0),""),"")</f>
        <v>993</v>
      </c>
      <c r="K1452" s="20">
        <f>IF(M1452="",IF(I1452&lt;&gt;"",I1452-G1452,""),"")</f>
        <v>0</v>
      </c>
      <c r="L1452" s="25">
        <f>IF(M1452="",IF(K1452&lt;&gt;"",IF(G1452=0,IF(I1452=0,0,9.99),K1452/G1452),""),"")</f>
        <v>0</v>
      </c>
      <c r="M1452" s="28"/>
      <c r="N1452" s="31" t="str">
        <f>TRIM(CONCATENATE(Table1[[#This Row],[Intake]]," ",Table1[[#This Row],[Batch Number]]))</f>
        <v>S-1/OS 90</v>
      </c>
      <c r="O1452" s="34" t="str">
        <f>IF(VLOOKUP(Table1[[#This Row],[Intake Batch Combo]],Sheet2!A:B,2,FALSE)="","",VLOOKUP(Table1[[#This Row],[Intake Batch Combo]],Sheet2!A:B,2,FALSE))</f>
        <v>OSD Buy 90</v>
      </c>
      <c r="P1452" s="116" t="e">
        <v>#N/A</v>
      </c>
      <c r="Q1452" s="116" t="e">
        <v>#N/A</v>
      </c>
    </row>
    <row r="1453" spans="1:17">
      <c r="A1453" s="4" t="s">
        <v>1316</v>
      </c>
      <c r="B1453" s="15">
        <v>90</v>
      </c>
      <c r="C1453" s="15" t="s">
        <v>64</v>
      </c>
      <c r="D1453" s="30">
        <v>44559</v>
      </c>
      <c r="E1453" s="10" t="s">
        <v>1</v>
      </c>
      <c r="F1453" s="14">
        <v>300</v>
      </c>
      <c r="G1453" s="14">
        <v>0</v>
      </c>
      <c r="H1453" s="30">
        <v>45552</v>
      </c>
      <c r="I1453" s="118">
        <v>0</v>
      </c>
      <c r="J1453" s="21">
        <f>IF(M1453="",IF(AND(H1453&lt;&gt; "",D1453&lt;&gt;""),IF(H1453&gt;=D1453,H1453-D1453,0),""),"")</f>
        <v>993</v>
      </c>
      <c r="K1453" s="20">
        <f>IF(M1453="",IF(I1453&lt;&gt;"",I1453-G1453,""),"")</f>
        <v>0</v>
      </c>
      <c r="L1453" s="25">
        <f>IF(M1453="",IF(K1453&lt;&gt;"",IF(G1453=0,IF(I1453=0,0,9.99),K1453/G1453),""),"")</f>
        <v>0</v>
      </c>
      <c r="M1453" s="28"/>
      <c r="N1453" s="31" t="str">
        <f>TRIM(CONCATENATE(Table1[[#This Row],[Intake]]," ",Table1[[#This Row],[Batch Number]]))</f>
        <v>S-1/OS 90</v>
      </c>
      <c r="O1453" s="34" t="str">
        <f>IF(VLOOKUP(Table1[[#This Row],[Intake Batch Combo]],Sheet2!A:B,2,FALSE)="","",VLOOKUP(Table1[[#This Row],[Intake Batch Combo]],Sheet2!A:B,2,FALSE))</f>
        <v>OSD Buy 90</v>
      </c>
      <c r="P1453" s="116" t="e">
        <v>#N/A</v>
      </c>
      <c r="Q1453" s="116" t="e">
        <v>#N/A</v>
      </c>
    </row>
    <row r="1454" spans="1:17">
      <c r="A1454" s="4" t="s">
        <v>1316</v>
      </c>
      <c r="B1454" s="15">
        <v>90</v>
      </c>
      <c r="C1454" s="15" t="s">
        <v>64</v>
      </c>
      <c r="D1454" s="30">
        <v>44559</v>
      </c>
      <c r="E1454" s="10" t="s">
        <v>1</v>
      </c>
      <c r="F1454" s="14">
        <v>300</v>
      </c>
      <c r="G1454" s="14">
        <v>0</v>
      </c>
      <c r="H1454" s="30">
        <v>45552</v>
      </c>
      <c r="I1454" s="118">
        <v>0</v>
      </c>
      <c r="J1454" s="21">
        <f>IF(M1454="",IF(AND(H1454&lt;&gt; "",D1454&lt;&gt;""),IF(H1454&gt;=D1454,H1454-D1454,0),""),"")</f>
        <v>993</v>
      </c>
      <c r="K1454" s="20">
        <f>IF(M1454="",IF(I1454&lt;&gt;"",I1454-G1454,""),"")</f>
        <v>0</v>
      </c>
      <c r="L1454" s="25">
        <f>IF(M1454="",IF(K1454&lt;&gt;"",IF(G1454=0,IF(I1454=0,0,9.99),K1454/G1454),""),"")</f>
        <v>0</v>
      </c>
      <c r="M1454" s="28"/>
      <c r="N1454" s="31" t="str">
        <f>TRIM(CONCATENATE(Table1[[#This Row],[Intake]]," ",Table1[[#This Row],[Batch Number]]))</f>
        <v>S-1/OS 90</v>
      </c>
      <c r="O1454" s="34" t="str">
        <f>IF(VLOOKUP(Table1[[#This Row],[Intake Batch Combo]],Sheet2!A:B,2,FALSE)="","",VLOOKUP(Table1[[#This Row],[Intake Batch Combo]],Sheet2!A:B,2,FALSE))</f>
        <v>OSD Buy 90</v>
      </c>
      <c r="P1454" s="116" t="e">
        <v>#N/A</v>
      </c>
      <c r="Q1454" s="116" t="e">
        <v>#N/A</v>
      </c>
    </row>
    <row r="1455" spans="1:17">
      <c r="A1455" s="4" t="s">
        <v>1316</v>
      </c>
      <c r="B1455" s="15">
        <v>90</v>
      </c>
      <c r="C1455" s="15" t="s">
        <v>64</v>
      </c>
      <c r="D1455" s="30">
        <v>44559</v>
      </c>
      <c r="E1455" s="10" t="s">
        <v>1</v>
      </c>
      <c r="F1455" s="14">
        <v>300</v>
      </c>
      <c r="G1455" s="14">
        <v>0</v>
      </c>
      <c r="H1455" s="30">
        <v>45552</v>
      </c>
      <c r="I1455" s="118">
        <v>0</v>
      </c>
      <c r="J1455" s="21">
        <f>IF(M1455="",IF(AND(H1455&lt;&gt; "",D1455&lt;&gt;""),IF(H1455&gt;=D1455,H1455-D1455,0),""),"")</f>
        <v>993</v>
      </c>
      <c r="K1455" s="20">
        <f>IF(M1455="",IF(I1455&lt;&gt;"",I1455-G1455,""),"")</f>
        <v>0</v>
      </c>
      <c r="L1455" s="25">
        <f>IF(M1455="",IF(K1455&lt;&gt;"",IF(G1455=0,IF(I1455=0,0,9.99),K1455/G1455),""),"")</f>
        <v>0</v>
      </c>
      <c r="M1455" s="28"/>
      <c r="N1455" s="31" t="str">
        <f>TRIM(CONCATENATE(Table1[[#This Row],[Intake]]," ",Table1[[#This Row],[Batch Number]]))</f>
        <v>S-1/OS 90</v>
      </c>
      <c r="O1455" s="34" t="str">
        <f>IF(VLOOKUP(Table1[[#This Row],[Intake Batch Combo]],Sheet2!A:B,2,FALSE)="","",VLOOKUP(Table1[[#This Row],[Intake Batch Combo]],Sheet2!A:B,2,FALSE))</f>
        <v>OSD Buy 90</v>
      </c>
      <c r="P1455" s="116" t="e">
        <v>#N/A</v>
      </c>
      <c r="Q1455" s="116" t="e">
        <v>#N/A</v>
      </c>
    </row>
    <row r="1456" spans="1:17">
      <c r="A1456" s="4" t="s">
        <v>1316</v>
      </c>
      <c r="B1456" s="15">
        <v>90</v>
      </c>
      <c r="C1456" s="15" t="s">
        <v>98</v>
      </c>
      <c r="D1456" s="30">
        <v>44559</v>
      </c>
      <c r="E1456" s="10" t="s">
        <v>1</v>
      </c>
      <c r="F1456" s="14">
        <v>300</v>
      </c>
      <c r="G1456" s="14">
        <v>0</v>
      </c>
      <c r="H1456" s="30">
        <v>45552</v>
      </c>
      <c r="I1456" s="118">
        <v>0</v>
      </c>
      <c r="J1456" s="21">
        <f>IF(M1456="",IF(AND(H1456&lt;&gt; "",D1456&lt;&gt;""),IF(H1456&gt;=D1456,H1456-D1456,0),""),"")</f>
        <v>993</v>
      </c>
      <c r="K1456" s="20">
        <f>IF(M1456="",IF(I1456&lt;&gt;"",I1456-G1456,""),"")</f>
        <v>0</v>
      </c>
      <c r="L1456" s="25">
        <f>IF(M1456="",IF(K1456&lt;&gt;"",IF(G1456=0,IF(I1456=0,0,9.99),K1456/G1456),""),"")</f>
        <v>0</v>
      </c>
      <c r="M1456" s="28"/>
      <c r="N1456" s="31" t="str">
        <f>TRIM(CONCATENATE(Table1[[#This Row],[Intake]]," ",Table1[[#This Row],[Batch Number]]))</f>
        <v>S-1/OS 90</v>
      </c>
      <c r="O1456" s="34" t="str">
        <f>IF(VLOOKUP(Table1[[#This Row],[Intake Batch Combo]],Sheet2!A:B,2,FALSE)="","",VLOOKUP(Table1[[#This Row],[Intake Batch Combo]],Sheet2!A:B,2,FALSE))</f>
        <v>OSD Buy 90</v>
      </c>
      <c r="P1456" s="116" t="e">
        <v>#N/A</v>
      </c>
      <c r="Q1456" s="116" t="e">
        <v>#N/A</v>
      </c>
    </row>
    <row r="1457" spans="1:17">
      <c r="A1457" s="4" t="s">
        <v>1316</v>
      </c>
      <c r="B1457" s="15">
        <v>90</v>
      </c>
      <c r="C1457" s="15" t="s">
        <v>98</v>
      </c>
      <c r="D1457" s="30">
        <v>44559</v>
      </c>
      <c r="E1457" s="10" t="s">
        <v>1</v>
      </c>
      <c r="F1457" s="14">
        <v>300</v>
      </c>
      <c r="G1457" s="14">
        <v>0</v>
      </c>
      <c r="H1457" s="30">
        <v>45552</v>
      </c>
      <c r="I1457" s="118">
        <v>0</v>
      </c>
      <c r="J1457" s="21">
        <f>IF(M1457="",IF(AND(H1457&lt;&gt; "",D1457&lt;&gt;""),IF(H1457&gt;=D1457,H1457-D1457,0),""),"")</f>
        <v>993</v>
      </c>
      <c r="K1457" s="20">
        <f>IF(M1457="",IF(I1457&lt;&gt;"",I1457-G1457,""),"")</f>
        <v>0</v>
      </c>
      <c r="L1457" s="25">
        <f>IF(M1457="",IF(K1457&lt;&gt;"",IF(G1457=0,IF(I1457=0,0,9.99),K1457/G1457),""),"")</f>
        <v>0</v>
      </c>
      <c r="M1457" s="28"/>
      <c r="N1457" s="31" t="str">
        <f>TRIM(CONCATENATE(Table1[[#This Row],[Intake]]," ",Table1[[#This Row],[Batch Number]]))</f>
        <v>S-1/OS 90</v>
      </c>
      <c r="O1457" s="34" t="str">
        <f>IF(VLOOKUP(Table1[[#This Row],[Intake Batch Combo]],Sheet2!A:B,2,FALSE)="","",VLOOKUP(Table1[[#This Row],[Intake Batch Combo]],Sheet2!A:B,2,FALSE))</f>
        <v>OSD Buy 90</v>
      </c>
      <c r="P1457" s="116" t="e">
        <v>#N/A</v>
      </c>
      <c r="Q1457" s="116" t="e">
        <v>#N/A</v>
      </c>
    </row>
    <row r="1458" spans="1:17">
      <c r="A1458" s="4" t="s">
        <v>1316</v>
      </c>
      <c r="B1458" s="15">
        <v>90</v>
      </c>
      <c r="C1458" s="15" t="s">
        <v>102</v>
      </c>
      <c r="D1458" s="30">
        <v>44559</v>
      </c>
      <c r="E1458" s="10" t="s">
        <v>1</v>
      </c>
      <c r="F1458" s="14">
        <v>300</v>
      </c>
      <c r="G1458" s="14">
        <v>0</v>
      </c>
      <c r="H1458" s="30">
        <v>45552</v>
      </c>
      <c r="I1458" s="118">
        <v>0</v>
      </c>
      <c r="J1458" s="21">
        <f>IF(M1458="",IF(AND(H1458&lt;&gt; "",D1458&lt;&gt;""),IF(H1458&gt;=D1458,H1458-D1458,0),""),"")</f>
        <v>993</v>
      </c>
      <c r="K1458" s="20">
        <f>IF(M1458="",IF(I1458&lt;&gt;"",I1458-G1458,""),"")</f>
        <v>0</v>
      </c>
      <c r="L1458" s="25">
        <f>IF(M1458="",IF(K1458&lt;&gt;"",IF(G1458=0,IF(I1458=0,0,9.99),K1458/G1458),""),"")</f>
        <v>0</v>
      </c>
      <c r="M1458" s="28"/>
      <c r="N1458" s="31" t="str">
        <f>TRIM(CONCATENATE(Table1[[#This Row],[Intake]]," ",Table1[[#This Row],[Batch Number]]))</f>
        <v>S-1/OS 90</v>
      </c>
      <c r="O1458" s="34" t="str">
        <f>IF(VLOOKUP(Table1[[#This Row],[Intake Batch Combo]],Sheet2!A:B,2,FALSE)="","",VLOOKUP(Table1[[#This Row],[Intake Batch Combo]],Sheet2!A:B,2,FALSE))</f>
        <v>OSD Buy 90</v>
      </c>
      <c r="P1458" s="116" t="e">
        <v>#N/A</v>
      </c>
      <c r="Q1458" s="116" t="e">
        <v>#N/A</v>
      </c>
    </row>
    <row r="1459" spans="1:17">
      <c r="A1459" s="4" t="s">
        <v>1316</v>
      </c>
      <c r="B1459" s="15">
        <v>90</v>
      </c>
      <c r="C1459" s="15" t="s">
        <v>102</v>
      </c>
      <c r="D1459" s="30">
        <v>44559</v>
      </c>
      <c r="E1459" s="10" t="s">
        <v>1</v>
      </c>
      <c r="F1459" s="14">
        <v>300</v>
      </c>
      <c r="G1459" s="14">
        <v>0</v>
      </c>
      <c r="H1459" s="30">
        <v>45552</v>
      </c>
      <c r="I1459" s="118">
        <v>0</v>
      </c>
      <c r="J1459" s="21">
        <f>IF(M1459="",IF(AND(H1459&lt;&gt; "",D1459&lt;&gt;""),IF(H1459&gt;=D1459,H1459-D1459,0),""),"")</f>
        <v>993</v>
      </c>
      <c r="K1459" s="20">
        <f>IF(M1459="",IF(I1459&lt;&gt;"",I1459-G1459,""),"")</f>
        <v>0</v>
      </c>
      <c r="L1459" s="25">
        <f>IF(M1459="",IF(K1459&lt;&gt;"",IF(G1459=0,IF(I1459=0,0,9.99),K1459/G1459),""),"")</f>
        <v>0</v>
      </c>
      <c r="M1459" s="28"/>
      <c r="N1459" s="31" t="str">
        <f>TRIM(CONCATENATE(Table1[[#This Row],[Intake]]," ",Table1[[#This Row],[Batch Number]]))</f>
        <v>S-1/OS 90</v>
      </c>
      <c r="O1459" s="34" t="str">
        <f>IF(VLOOKUP(Table1[[#This Row],[Intake Batch Combo]],Sheet2!A:B,2,FALSE)="","",VLOOKUP(Table1[[#This Row],[Intake Batch Combo]],Sheet2!A:B,2,FALSE))</f>
        <v>OSD Buy 90</v>
      </c>
      <c r="P1459" s="116" t="e">
        <v>#N/A</v>
      </c>
      <c r="Q1459" s="116" t="e">
        <v>#N/A</v>
      </c>
    </row>
    <row r="1460" spans="1:17">
      <c r="A1460" s="4" t="s">
        <v>1316</v>
      </c>
      <c r="B1460" s="15">
        <v>90</v>
      </c>
      <c r="C1460" s="15" t="s">
        <v>102</v>
      </c>
      <c r="D1460" s="30">
        <v>44559</v>
      </c>
      <c r="E1460" s="10" t="s">
        <v>1</v>
      </c>
      <c r="F1460" s="14">
        <v>300</v>
      </c>
      <c r="G1460" s="14">
        <v>0</v>
      </c>
      <c r="H1460" s="30">
        <v>45552</v>
      </c>
      <c r="I1460" s="118">
        <v>0</v>
      </c>
      <c r="J1460" s="21">
        <f>IF(M1460="",IF(AND(H1460&lt;&gt; "",D1460&lt;&gt;""),IF(H1460&gt;=D1460,H1460-D1460,0),""),"")</f>
        <v>993</v>
      </c>
      <c r="K1460" s="20">
        <f>IF(M1460="",IF(I1460&lt;&gt;"",I1460-G1460,""),"")</f>
        <v>0</v>
      </c>
      <c r="L1460" s="25">
        <f>IF(M1460="",IF(K1460&lt;&gt;"",IF(G1460=0,IF(I1460=0,0,9.99),K1460/G1460),""),"")</f>
        <v>0</v>
      </c>
      <c r="M1460" s="28"/>
      <c r="N1460" s="31" t="str">
        <f>TRIM(CONCATENATE(Table1[[#This Row],[Intake]]," ",Table1[[#This Row],[Batch Number]]))</f>
        <v>S-1/OS 90</v>
      </c>
      <c r="O1460" s="34" t="str">
        <f>IF(VLOOKUP(Table1[[#This Row],[Intake Batch Combo]],Sheet2!A:B,2,FALSE)="","",VLOOKUP(Table1[[#This Row],[Intake Batch Combo]],Sheet2!A:B,2,FALSE))</f>
        <v>OSD Buy 90</v>
      </c>
      <c r="P1460" s="116" t="e">
        <v>#N/A</v>
      </c>
      <c r="Q1460" s="116" t="e">
        <v>#N/A</v>
      </c>
    </row>
    <row r="1461" spans="1:17">
      <c r="A1461" s="4" t="s">
        <v>1316</v>
      </c>
      <c r="B1461" s="15">
        <v>90</v>
      </c>
      <c r="C1461" s="15" t="s">
        <v>102</v>
      </c>
      <c r="D1461" s="30">
        <v>44559</v>
      </c>
      <c r="E1461" s="10" t="s">
        <v>1</v>
      </c>
      <c r="F1461" s="14">
        <v>300</v>
      </c>
      <c r="G1461" s="14">
        <v>0</v>
      </c>
      <c r="H1461" s="30">
        <v>45552</v>
      </c>
      <c r="I1461" s="118">
        <v>0</v>
      </c>
      <c r="J1461" s="21">
        <f>IF(M1461="",IF(AND(H1461&lt;&gt; "",D1461&lt;&gt;""),IF(H1461&gt;=D1461,H1461-D1461,0),""),"")</f>
        <v>993</v>
      </c>
      <c r="K1461" s="20">
        <f>IF(M1461="",IF(I1461&lt;&gt;"",I1461-G1461,""),"")</f>
        <v>0</v>
      </c>
      <c r="L1461" s="25">
        <f>IF(M1461="",IF(K1461&lt;&gt;"",IF(G1461=0,IF(I1461=0,0,9.99),K1461/G1461),""),"")</f>
        <v>0</v>
      </c>
      <c r="M1461" s="28"/>
      <c r="N1461" s="31" t="str">
        <f>TRIM(CONCATENATE(Table1[[#This Row],[Intake]]," ",Table1[[#This Row],[Batch Number]]))</f>
        <v>S-1/OS 90</v>
      </c>
      <c r="O1461" s="34" t="str">
        <f>IF(VLOOKUP(Table1[[#This Row],[Intake Batch Combo]],Sheet2!A:B,2,FALSE)="","",VLOOKUP(Table1[[#This Row],[Intake Batch Combo]],Sheet2!A:B,2,FALSE))</f>
        <v>OSD Buy 90</v>
      </c>
      <c r="P1461" s="116" t="e">
        <v>#N/A</v>
      </c>
      <c r="Q1461" s="116" t="e">
        <v>#N/A</v>
      </c>
    </row>
    <row r="1462" spans="1:17">
      <c r="A1462" s="4" t="s">
        <v>1316</v>
      </c>
      <c r="B1462" s="15">
        <v>90</v>
      </c>
      <c r="C1462" s="15" t="s">
        <v>117</v>
      </c>
      <c r="D1462" s="30">
        <v>44559</v>
      </c>
      <c r="E1462" s="10" t="s">
        <v>1</v>
      </c>
      <c r="F1462" s="14">
        <v>300</v>
      </c>
      <c r="G1462" s="14">
        <v>0</v>
      </c>
      <c r="H1462" s="30">
        <v>45552</v>
      </c>
      <c r="I1462" s="118">
        <v>0</v>
      </c>
      <c r="J1462" s="21">
        <f>IF(M1462="",IF(AND(H1462&lt;&gt; "",D1462&lt;&gt;""),IF(H1462&gt;=D1462,H1462-D1462,0),""),"")</f>
        <v>993</v>
      </c>
      <c r="K1462" s="20">
        <f>IF(M1462="",IF(I1462&lt;&gt;"",I1462-G1462,""),"")</f>
        <v>0</v>
      </c>
      <c r="L1462" s="25">
        <f>IF(M1462="",IF(K1462&lt;&gt;"",IF(G1462=0,IF(I1462=0,0,9.99),K1462/G1462),""),"")</f>
        <v>0</v>
      </c>
      <c r="M1462" s="28"/>
      <c r="N1462" s="31" t="str">
        <f>TRIM(CONCATENATE(Table1[[#This Row],[Intake]]," ",Table1[[#This Row],[Batch Number]]))</f>
        <v>S-1/OS 90</v>
      </c>
      <c r="O1462" s="34" t="str">
        <f>IF(VLOOKUP(Table1[[#This Row],[Intake Batch Combo]],Sheet2!A:B,2,FALSE)="","",VLOOKUP(Table1[[#This Row],[Intake Batch Combo]],Sheet2!A:B,2,FALSE))</f>
        <v>OSD Buy 90</v>
      </c>
      <c r="P1462" s="116" t="e">
        <v>#N/A</v>
      </c>
      <c r="Q1462" s="116" t="e">
        <v>#N/A</v>
      </c>
    </row>
    <row r="1463" spans="1:17">
      <c r="A1463" s="4" t="s">
        <v>1316</v>
      </c>
      <c r="B1463" s="15">
        <v>90</v>
      </c>
      <c r="C1463" s="15" t="s">
        <v>117</v>
      </c>
      <c r="D1463" s="30">
        <v>44559</v>
      </c>
      <c r="E1463" s="10" t="s">
        <v>1</v>
      </c>
      <c r="F1463" s="14">
        <v>300</v>
      </c>
      <c r="G1463" s="14">
        <v>0</v>
      </c>
      <c r="H1463" s="30">
        <v>45552</v>
      </c>
      <c r="I1463" s="118">
        <v>0</v>
      </c>
      <c r="J1463" s="21">
        <f>IF(M1463="",IF(AND(H1463&lt;&gt; "",D1463&lt;&gt;""),IF(H1463&gt;=D1463,H1463-D1463,0),""),"")</f>
        <v>993</v>
      </c>
      <c r="K1463" s="20">
        <f>IF(M1463="",IF(I1463&lt;&gt;"",I1463-G1463,""),"")</f>
        <v>0</v>
      </c>
      <c r="L1463" s="25">
        <f>IF(M1463="",IF(K1463&lt;&gt;"",IF(G1463=0,IF(I1463=0,0,9.99),K1463/G1463),""),"")</f>
        <v>0</v>
      </c>
      <c r="M1463" s="28"/>
      <c r="N1463" s="31" t="str">
        <f>TRIM(CONCATENATE(Table1[[#This Row],[Intake]]," ",Table1[[#This Row],[Batch Number]]))</f>
        <v>S-1/OS 90</v>
      </c>
      <c r="O1463" s="34" t="str">
        <f>IF(VLOOKUP(Table1[[#This Row],[Intake Batch Combo]],Sheet2!A:B,2,FALSE)="","",VLOOKUP(Table1[[#This Row],[Intake Batch Combo]],Sheet2!A:B,2,FALSE))</f>
        <v>OSD Buy 90</v>
      </c>
      <c r="P1463" s="116" t="e">
        <v>#N/A</v>
      </c>
      <c r="Q1463" s="116" t="e">
        <v>#N/A</v>
      </c>
    </row>
    <row r="1464" spans="1:17">
      <c r="A1464" s="4" t="s">
        <v>1316</v>
      </c>
      <c r="B1464" s="15">
        <v>90</v>
      </c>
      <c r="C1464" s="15" t="s">
        <v>155</v>
      </c>
      <c r="D1464" s="30">
        <v>44559</v>
      </c>
      <c r="E1464" s="10" t="s">
        <v>1</v>
      </c>
      <c r="F1464" s="14">
        <v>300</v>
      </c>
      <c r="G1464" s="14">
        <v>0</v>
      </c>
      <c r="H1464" s="30">
        <v>45552</v>
      </c>
      <c r="I1464" s="118">
        <v>0</v>
      </c>
      <c r="J1464" s="21">
        <f>IF(M1464="",IF(AND(H1464&lt;&gt; "",D1464&lt;&gt;""),IF(H1464&gt;=D1464,H1464-D1464,0),""),"")</f>
        <v>993</v>
      </c>
      <c r="K1464" s="20">
        <f>IF(M1464="",IF(I1464&lt;&gt;"",I1464-G1464,""),"")</f>
        <v>0</v>
      </c>
      <c r="L1464" s="25">
        <f>IF(M1464="",IF(K1464&lt;&gt;"",IF(G1464=0,IF(I1464=0,0,9.99),K1464/G1464),""),"")</f>
        <v>0</v>
      </c>
      <c r="M1464" s="28"/>
      <c r="N1464" s="31" t="str">
        <f>TRIM(CONCATENATE(Table1[[#This Row],[Intake]]," ",Table1[[#This Row],[Batch Number]]))</f>
        <v>S-1/OS 90</v>
      </c>
      <c r="O1464" s="34" t="str">
        <f>IF(VLOOKUP(Table1[[#This Row],[Intake Batch Combo]],Sheet2!A:B,2,FALSE)="","",VLOOKUP(Table1[[#This Row],[Intake Batch Combo]],Sheet2!A:B,2,FALSE))</f>
        <v>OSD Buy 90</v>
      </c>
      <c r="P1464" s="116" t="e">
        <v>#N/A</v>
      </c>
      <c r="Q1464" s="116" t="e">
        <v>#N/A</v>
      </c>
    </row>
    <row r="1465" spans="1:17">
      <c r="A1465" s="4" t="s">
        <v>1316</v>
      </c>
      <c r="B1465" s="15">
        <v>90</v>
      </c>
      <c r="C1465" s="15" t="s">
        <v>155</v>
      </c>
      <c r="D1465" s="30">
        <v>44559</v>
      </c>
      <c r="E1465" s="10" t="s">
        <v>1</v>
      </c>
      <c r="F1465" s="14">
        <v>300</v>
      </c>
      <c r="G1465" s="14">
        <v>0</v>
      </c>
      <c r="H1465" s="30">
        <v>45552</v>
      </c>
      <c r="I1465" s="118">
        <v>0</v>
      </c>
      <c r="J1465" s="21">
        <f>IF(M1465="",IF(AND(H1465&lt;&gt; "",D1465&lt;&gt;""),IF(H1465&gt;=D1465,H1465-D1465,0),""),"")</f>
        <v>993</v>
      </c>
      <c r="K1465" s="20">
        <f>IF(M1465="",IF(I1465&lt;&gt;"",I1465-G1465,""),"")</f>
        <v>0</v>
      </c>
      <c r="L1465" s="25">
        <f>IF(M1465="",IF(K1465&lt;&gt;"",IF(G1465=0,IF(I1465=0,0,9.99),K1465/G1465),""),"")</f>
        <v>0</v>
      </c>
      <c r="M1465" s="28"/>
      <c r="N1465" s="31" t="str">
        <f>TRIM(CONCATENATE(Table1[[#This Row],[Intake]]," ",Table1[[#This Row],[Batch Number]]))</f>
        <v>S-1/OS 90</v>
      </c>
      <c r="O1465" s="34" t="str">
        <f>IF(VLOOKUP(Table1[[#This Row],[Intake Batch Combo]],Sheet2!A:B,2,FALSE)="","",VLOOKUP(Table1[[#This Row],[Intake Batch Combo]],Sheet2!A:B,2,FALSE))</f>
        <v>OSD Buy 90</v>
      </c>
      <c r="P1465" s="116" t="e">
        <v>#N/A</v>
      </c>
      <c r="Q1465" s="116" t="e">
        <v>#N/A</v>
      </c>
    </row>
    <row r="1466" spans="1:17">
      <c r="A1466" s="4" t="s">
        <v>1316</v>
      </c>
      <c r="B1466" s="15">
        <v>90</v>
      </c>
      <c r="C1466" s="15" t="s">
        <v>155</v>
      </c>
      <c r="D1466" s="30">
        <v>44559</v>
      </c>
      <c r="E1466" s="10" t="s">
        <v>1</v>
      </c>
      <c r="F1466" s="14">
        <v>300</v>
      </c>
      <c r="G1466" s="14">
        <v>0</v>
      </c>
      <c r="H1466" s="30">
        <v>45552</v>
      </c>
      <c r="I1466" s="118">
        <v>0</v>
      </c>
      <c r="J1466" s="21">
        <f>IF(M1466="",IF(AND(H1466&lt;&gt; "",D1466&lt;&gt;""),IF(H1466&gt;=D1466,H1466-D1466,0),""),"")</f>
        <v>993</v>
      </c>
      <c r="K1466" s="20">
        <f>IF(M1466="",IF(I1466&lt;&gt;"",I1466-G1466,""),"")</f>
        <v>0</v>
      </c>
      <c r="L1466" s="25">
        <f>IF(M1466="",IF(K1466&lt;&gt;"",IF(G1466=0,IF(I1466=0,0,9.99),K1466/G1466),""),"")</f>
        <v>0</v>
      </c>
      <c r="M1466" s="28"/>
      <c r="N1466" s="31" t="str">
        <f>TRIM(CONCATENATE(Table1[[#This Row],[Intake]]," ",Table1[[#This Row],[Batch Number]]))</f>
        <v>S-1/OS 90</v>
      </c>
      <c r="O1466" s="34" t="str">
        <f>IF(VLOOKUP(Table1[[#This Row],[Intake Batch Combo]],Sheet2!A:B,2,FALSE)="","",VLOOKUP(Table1[[#This Row],[Intake Batch Combo]],Sheet2!A:B,2,FALSE))</f>
        <v>OSD Buy 90</v>
      </c>
      <c r="P1466" s="116" t="e">
        <v>#N/A</v>
      </c>
      <c r="Q1466" s="116" t="e">
        <v>#N/A</v>
      </c>
    </row>
    <row r="1467" spans="1:17">
      <c r="A1467" s="4" t="s">
        <v>1316</v>
      </c>
      <c r="B1467" s="15">
        <v>90</v>
      </c>
      <c r="C1467" s="15" t="s">
        <v>155</v>
      </c>
      <c r="D1467" s="30">
        <v>44559</v>
      </c>
      <c r="E1467" s="10" t="s">
        <v>1</v>
      </c>
      <c r="F1467" s="14">
        <v>300</v>
      </c>
      <c r="G1467" s="14">
        <v>0</v>
      </c>
      <c r="H1467" s="30">
        <v>45552</v>
      </c>
      <c r="I1467" s="118">
        <v>0</v>
      </c>
      <c r="J1467" s="21">
        <f>IF(M1467="",IF(AND(H1467&lt;&gt; "",D1467&lt;&gt;""),IF(H1467&gt;=D1467,H1467-D1467,0),""),"")</f>
        <v>993</v>
      </c>
      <c r="K1467" s="20">
        <f>IF(M1467="",IF(I1467&lt;&gt;"",I1467-G1467,""),"")</f>
        <v>0</v>
      </c>
      <c r="L1467" s="25">
        <f>IF(M1467="",IF(K1467&lt;&gt;"",IF(G1467=0,IF(I1467=0,0,9.99),K1467/G1467),""),"")</f>
        <v>0</v>
      </c>
      <c r="M1467" s="28"/>
      <c r="N1467" s="31" t="str">
        <f>TRIM(CONCATENATE(Table1[[#This Row],[Intake]]," ",Table1[[#This Row],[Batch Number]]))</f>
        <v>S-1/OS 90</v>
      </c>
      <c r="O1467" s="34" t="str">
        <f>IF(VLOOKUP(Table1[[#This Row],[Intake Batch Combo]],Sheet2!A:B,2,FALSE)="","",VLOOKUP(Table1[[#This Row],[Intake Batch Combo]],Sheet2!A:B,2,FALSE))</f>
        <v>OSD Buy 90</v>
      </c>
      <c r="P1467" s="116" t="e">
        <v>#N/A</v>
      </c>
      <c r="Q1467" s="116" t="e">
        <v>#N/A</v>
      </c>
    </row>
    <row r="1468" spans="1:17">
      <c r="A1468" s="4" t="s">
        <v>1316</v>
      </c>
      <c r="B1468" s="15">
        <v>90</v>
      </c>
      <c r="C1468" s="15" t="s">
        <v>223</v>
      </c>
      <c r="D1468" s="30">
        <v>44559</v>
      </c>
      <c r="E1468" s="10" t="s">
        <v>1</v>
      </c>
      <c r="F1468" s="14">
        <v>300</v>
      </c>
      <c r="G1468" s="14">
        <v>0</v>
      </c>
      <c r="H1468" s="30">
        <v>45552</v>
      </c>
      <c r="I1468" s="118">
        <v>0</v>
      </c>
      <c r="J1468" s="21">
        <f>IF(M1468="",IF(AND(H1468&lt;&gt; "",D1468&lt;&gt;""),IF(H1468&gt;=D1468,H1468-D1468,0),""),"")</f>
        <v>993</v>
      </c>
      <c r="K1468" s="20">
        <f>IF(M1468="",IF(I1468&lt;&gt;"",I1468-G1468,""),"")</f>
        <v>0</v>
      </c>
      <c r="L1468" s="25">
        <f>IF(M1468="",IF(K1468&lt;&gt;"",IF(G1468=0,IF(I1468=0,0,9.99),K1468/G1468),""),"")</f>
        <v>0</v>
      </c>
      <c r="M1468" s="28"/>
      <c r="N1468" s="31" t="str">
        <f>TRIM(CONCATENATE(Table1[[#This Row],[Intake]]," ",Table1[[#This Row],[Batch Number]]))</f>
        <v>S-1/OS 90</v>
      </c>
      <c r="O1468" s="34" t="str">
        <f>IF(VLOOKUP(Table1[[#This Row],[Intake Batch Combo]],Sheet2!A:B,2,FALSE)="","",VLOOKUP(Table1[[#This Row],[Intake Batch Combo]],Sheet2!A:B,2,FALSE))</f>
        <v>OSD Buy 90</v>
      </c>
      <c r="P1468" s="116" t="e">
        <v>#N/A</v>
      </c>
      <c r="Q1468" s="116" t="e">
        <v>#N/A</v>
      </c>
    </row>
    <row r="1469" spans="1:17">
      <c r="A1469" s="4" t="s">
        <v>1316</v>
      </c>
      <c r="B1469" s="15">
        <v>90</v>
      </c>
      <c r="C1469" s="15" t="s">
        <v>223</v>
      </c>
      <c r="D1469" s="30">
        <v>44559</v>
      </c>
      <c r="E1469" s="10" t="s">
        <v>1</v>
      </c>
      <c r="F1469" s="14">
        <v>300</v>
      </c>
      <c r="G1469" s="14">
        <v>0</v>
      </c>
      <c r="H1469" s="30">
        <v>45552</v>
      </c>
      <c r="I1469" s="118">
        <v>0</v>
      </c>
      <c r="J1469" s="21">
        <f>IF(M1469="",IF(AND(H1469&lt;&gt; "",D1469&lt;&gt;""),IF(H1469&gt;=D1469,H1469-D1469,0),""),"")</f>
        <v>993</v>
      </c>
      <c r="K1469" s="20">
        <f>IF(M1469="",IF(I1469&lt;&gt;"",I1469-G1469,""),"")</f>
        <v>0</v>
      </c>
      <c r="L1469" s="25">
        <f>IF(M1469="",IF(K1469&lt;&gt;"",IF(G1469=0,IF(I1469=0,0,9.99),K1469/G1469),""),"")</f>
        <v>0</v>
      </c>
      <c r="M1469" s="28"/>
      <c r="N1469" s="31" t="str">
        <f>TRIM(CONCATENATE(Table1[[#This Row],[Intake]]," ",Table1[[#This Row],[Batch Number]]))</f>
        <v>S-1/OS 90</v>
      </c>
      <c r="O1469" s="34" t="str">
        <f>IF(VLOOKUP(Table1[[#This Row],[Intake Batch Combo]],Sheet2!A:B,2,FALSE)="","",VLOOKUP(Table1[[#This Row],[Intake Batch Combo]],Sheet2!A:B,2,FALSE))</f>
        <v>OSD Buy 90</v>
      </c>
      <c r="P1469" s="116" t="e">
        <v>#N/A</v>
      </c>
      <c r="Q1469" s="116" t="e">
        <v>#N/A</v>
      </c>
    </row>
    <row r="1470" spans="1:17">
      <c r="A1470" s="4" t="s">
        <v>1316</v>
      </c>
      <c r="B1470" s="15">
        <v>90</v>
      </c>
      <c r="C1470" s="15" t="s">
        <v>227</v>
      </c>
      <c r="D1470" s="30">
        <v>44559</v>
      </c>
      <c r="E1470" s="10" t="s">
        <v>1</v>
      </c>
      <c r="F1470" s="14">
        <v>300</v>
      </c>
      <c r="G1470" s="14">
        <v>0</v>
      </c>
      <c r="H1470" s="30">
        <v>45552</v>
      </c>
      <c r="I1470" s="118">
        <v>0</v>
      </c>
      <c r="J1470" s="21">
        <f>IF(M1470="",IF(AND(H1470&lt;&gt; "",D1470&lt;&gt;""),IF(H1470&gt;=D1470,H1470-D1470,0),""),"")</f>
        <v>993</v>
      </c>
      <c r="K1470" s="20">
        <f>IF(M1470="",IF(I1470&lt;&gt;"",I1470-G1470,""),"")</f>
        <v>0</v>
      </c>
      <c r="L1470" s="25">
        <f>IF(M1470="",IF(K1470&lt;&gt;"",IF(G1470=0,IF(I1470=0,0,9.99),K1470/G1470),""),"")</f>
        <v>0</v>
      </c>
      <c r="M1470" s="28"/>
      <c r="N1470" s="31" t="str">
        <f>TRIM(CONCATENATE(Table1[[#This Row],[Intake]]," ",Table1[[#This Row],[Batch Number]]))</f>
        <v>S-1/OS 90</v>
      </c>
      <c r="O1470" s="34" t="str">
        <f>IF(VLOOKUP(Table1[[#This Row],[Intake Batch Combo]],Sheet2!A:B,2,FALSE)="","",VLOOKUP(Table1[[#This Row],[Intake Batch Combo]],Sheet2!A:B,2,FALSE))</f>
        <v>OSD Buy 90</v>
      </c>
      <c r="P1470" s="116" t="e">
        <v>#N/A</v>
      </c>
      <c r="Q1470" s="116" t="e">
        <v>#N/A</v>
      </c>
    </row>
    <row r="1471" spans="1:17">
      <c r="A1471" s="4" t="s">
        <v>1316</v>
      </c>
      <c r="B1471" s="15">
        <v>90</v>
      </c>
      <c r="C1471" s="15" t="s">
        <v>227</v>
      </c>
      <c r="D1471" s="30">
        <v>44559</v>
      </c>
      <c r="E1471" s="10" t="s">
        <v>1</v>
      </c>
      <c r="F1471" s="14">
        <v>300</v>
      </c>
      <c r="G1471" s="14">
        <v>0</v>
      </c>
      <c r="H1471" s="30">
        <v>45552</v>
      </c>
      <c r="I1471" s="118">
        <v>0</v>
      </c>
      <c r="J1471" s="21">
        <f>IF(M1471="",IF(AND(H1471&lt;&gt; "",D1471&lt;&gt;""),IF(H1471&gt;=D1471,H1471-D1471,0),""),"")</f>
        <v>993</v>
      </c>
      <c r="K1471" s="20">
        <f>IF(M1471="",IF(I1471&lt;&gt;"",I1471-G1471,""),"")</f>
        <v>0</v>
      </c>
      <c r="L1471" s="25">
        <f>IF(M1471="",IF(K1471&lt;&gt;"",IF(G1471=0,IF(I1471=0,0,9.99),K1471/G1471),""),"")</f>
        <v>0</v>
      </c>
      <c r="M1471" s="28"/>
      <c r="N1471" s="31" t="str">
        <f>TRIM(CONCATENATE(Table1[[#This Row],[Intake]]," ",Table1[[#This Row],[Batch Number]]))</f>
        <v>S-1/OS 90</v>
      </c>
      <c r="O1471" s="34" t="str">
        <f>IF(VLOOKUP(Table1[[#This Row],[Intake Batch Combo]],Sheet2!A:B,2,FALSE)="","",VLOOKUP(Table1[[#This Row],[Intake Batch Combo]],Sheet2!A:B,2,FALSE))</f>
        <v>OSD Buy 90</v>
      </c>
      <c r="P1471" s="116" t="e">
        <v>#N/A</v>
      </c>
      <c r="Q1471" s="116" t="e">
        <v>#N/A</v>
      </c>
    </row>
    <row r="1472" spans="1:17">
      <c r="A1472" s="4" t="s">
        <v>1316</v>
      </c>
      <c r="B1472" s="15">
        <v>90</v>
      </c>
      <c r="C1472" s="15" t="s">
        <v>233</v>
      </c>
      <c r="D1472" s="30">
        <v>44559</v>
      </c>
      <c r="E1472" s="10" t="s">
        <v>1</v>
      </c>
      <c r="F1472" s="14">
        <v>300</v>
      </c>
      <c r="G1472" s="14">
        <v>0</v>
      </c>
      <c r="H1472" s="30">
        <v>45552</v>
      </c>
      <c r="I1472" s="118">
        <v>0</v>
      </c>
      <c r="J1472" s="21">
        <f>IF(M1472="",IF(AND(H1472&lt;&gt; "",D1472&lt;&gt;""),IF(H1472&gt;=D1472,H1472-D1472,0),""),"")</f>
        <v>993</v>
      </c>
      <c r="K1472" s="20">
        <f>IF(M1472="",IF(I1472&lt;&gt;"",I1472-G1472,""),"")</f>
        <v>0</v>
      </c>
      <c r="L1472" s="25">
        <f>IF(M1472="",IF(K1472&lt;&gt;"",IF(G1472=0,IF(I1472=0,0,9.99),K1472/G1472),""),"")</f>
        <v>0</v>
      </c>
      <c r="M1472" s="28"/>
      <c r="N1472" s="31" t="str">
        <f>TRIM(CONCATENATE(Table1[[#This Row],[Intake]]," ",Table1[[#This Row],[Batch Number]]))</f>
        <v>S-1/OS 90</v>
      </c>
      <c r="O1472" s="34" t="str">
        <f>IF(VLOOKUP(Table1[[#This Row],[Intake Batch Combo]],Sheet2!A:B,2,FALSE)="","",VLOOKUP(Table1[[#This Row],[Intake Batch Combo]],Sheet2!A:B,2,FALSE))</f>
        <v>OSD Buy 90</v>
      </c>
      <c r="P1472" s="116" t="e">
        <v>#N/A</v>
      </c>
      <c r="Q1472" s="116" t="e">
        <v>#N/A</v>
      </c>
    </row>
    <row r="1473" spans="1:17">
      <c r="A1473" s="4" t="s">
        <v>1316</v>
      </c>
      <c r="B1473" s="15">
        <v>90</v>
      </c>
      <c r="C1473" s="15" t="s">
        <v>233</v>
      </c>
      <c r="D1473" s="30">
        <v>44559</v>
      </c>
      <c r="E1473" s="10" t="s">
        <v>1</v>
      </c>
      <c r="F1473" s="14">
        <v>300</v>
      </c>
      <c r="G1473" s="14">
        <v>0</v>
      </c>
      <c r="H1473" s="30">
        <v>45552</v>
      </c>
      <c r="I1473" s="118">
        <v>0</v>
      </c>
      <c r="J1473" s="21">
        <f>IF(M1473="",IF(AND(H1473&lt;&gt; "",D1473&lt;&gt;""),IF(H1473&gt;=D1473,H1473-D1473,0),""),"")</f>
        <v>993</v>
      </c>
      <c r="K1473" s="20">
        <f>IF(M1473="",IF(I1473&lt;&gt;"",I1473-G1473,""),"")</f>
        <v>0</v>
      </c>
      <c r="L1473" s="25">
        <f>IF(M1473="",IF(K1473&lt;&gt;"",IF(G1473=0,IF(I1473=0,0,9.99),K1473/G1473),""),"")</f>
        <v>0</v>
      </c>
      <c r="M1473" s="28"/>
      <c r="N1473" s="31" t="str">
        <f>TRIM(CONCATENATE(Table1[[#This Row],[Intake]]," ",Table1[[#This Row],[Batch Number]]))</f>
        <v>S-1/OS 90</v>
      </c>
      <c r="O1473" s="34" t="str">
        <f>IF(VLOOKUP(Table1[[#This Row],[Intake Batch Combo]],Sheet2!A:B,2,FALSE)="","",VLOOKUP(Table1[[#This Row],[Intake Batch Combo]],Sheet2!A:B,2,FALSE))</f>
        <v>OSD Buy 90</v>
      </c>
      <c r="P1473" s="116" t="e">
        <v>#N/A</v>
      </c>
      <c r="Q1473" s="116" t="e">
        <v>#N/A</v>
      </c>
    </row>
    <row r="1474" spans="1:17">
      <c r="A1474" s="4" t="s">
        <v>1316</v>
      </c>
      <c r="B1474" s="15">
        <v>90</v>
      </c>
      <c r="C1474" s="15" t="s">
        <v>233</v>
      </c>
      <c r="D1474" s="30">
        <v>44559</v>
      </c>
      <c r="E1474" s="10" t="s">
        <v>1</v>
      </c>
      <c r="F1474" s="14">
        <v>300</v>
      </c>
      <c r="G1474" s="14">
        <v>0</v>
      </c>
      <c r="H1474" s="30">
        <v>45552</v>
      </c>
      <c r="I1474" s="118">
        <v>0</v>
      </c>
      <c r="J1474" s="21">
        <f>IF(M1474="",IF(AND(H1474&lt;&gt; "",D1474&lt;&gt;""),IF(H1474&gt;=D1474,H1474-D1474,0),""),"")</f>
        <v>993</v>
      </c>
      <c r="K1474" s="20">
        <f>IF(M1474="",IF(I1474&lt;&gt;"",I1474-G1474,""),"")</f>
        <v>0</v>
      </c>
      <c r="L1474" s="25">
        <f>IF(M1474="",IF(K1474&lt;&gt;"",IF(G1474=0,IF(I1474=0,0,9.99),K1474/G1474),""),"")</f>
        <v>0</v>
      </c>
      <c r="M1474" s="28"/>
      <c r="N1474" s="31" t="str">
        <f>TRIM(CONCATENATE(Table1[[#This Row],[Intake]]," ",Table1[[#This Row],[Batch Number]]))</f>
        <v>S-1/OS 90</v>
      </c>
      <c r="O1474" s="34" t="str">
        <f>IF(VLOOKUP(Table1[[#This Row],[Intake Batch Combo]],Sheet2!A:B,2,FALSE)="","",VLOOKUP(Table1[[#This Row],[Intake Batch Combo]],Sheet2!A:B,2,FALSE))</f>
        <v>OSD Buy 90</v>
      </c>
      <c r="P1474" s="116" t="e">
        <v>#N/A</v>
      </c>
      <c r="Q1474" s="116" t="e">
        <v>#N/A</v>
      </c>
    </row>
    <row r="1475" spans="1:17">
      <c r="A1475" s="4" t="s">
        <v>1316</v>
      </c>
      <c r="B1475" s="15">
        <v>90</v>
      </c>
      <c r="C1475" s="15" t="s">
        <v>233</v>
      </c>
      <c r="D1475" s="30">
        <v>44559</v>
      </c>
      <c r="E1475" s="10" t="s">
        <v>1</v>
      </c>
      <c r="F1475" s="14">
        <v>300</v>
      </c>
      <c r="G1475" s="14">
        <v>0</v>
      </c>
      <c r="H1475" s="30">
        <v>45552</v>
      </c>
      <c r="I1475" s="118">
        <v>0</v>
      </c>
      <c r="J1475" s="21">
        <f>IF(M1475="",IF(AND(H1475&lt;&gt; "",D1475&lt;&gt;""),IF(H1475&gt;=D1475,H1475-D1475,0),""),"")</f>
        <v>993</v>
      </c>
      <c r="K1475" s="20">
        <f>IF(M1475="",IF(I1475&lt;&gt;"",I1475-G1475,""),"")</f>
        <v>0</v>
      </c>
      <c r="L1475" s="25">
        <f>IF(M1475="",IF(K1475&lt;&gt;"",IF(G1475=0,IF(I1475=0,0,9.99),K1475/G1475),""),"")</f>
        <v>0</v>
      </c>
      <c r="M1475" s="28"/>
      <c r="N1475" s="31" t="str">
        <f>TRIM(CONCATENATE(Table1[[#This Row],[Intake]]," ",Table1[[#This Row],[Batch Number]]))</f>
        <v>S-1/OS 90</v>
      </c>
      <c r="O1475" s="34" t="str">
        <f>IF(VLOOKUP(Table1[[#This Row],[Intake Batch Combo]],Sheet2!A:B,2,FALSE)="","",VLOOKUP(Table1[[#This Row],[Intake Batch Combo]],Sheet2!A:B,2,FALSE))</f>
        <v>OSD Buy 90</v>
      </c>
      <c r="P1475" s="116" t="e">
        <v>#N/A</v>
      </c>
      <c r="Q1475" s="116" t="e">
        <v>#N/A</v>
      </c>
    </row>
    <row r="1476" spans="1:17">
      <c r="A1476" s="4" t="s">
        <v>1316</v>
      </c>
      <c r="B1476" s="15">
        <v>90</v>
      </c>
      <c r="C1476" s="15" t="s">
        <v>269</v>
      </c>
      <c r="D1476" s="30">
        <v>44559</v>
      </c>
      <c r="E1476" s="10" t="s">
        <v>1</v>
      </c>
      <c r="F1476" s="14">
        <v>300</v>
      </c>
      <c r="G1476" s="14">
        <v>0</v>
      </c>
      <c r="H1476" s="30">
        <v>45552</v>
      </c>
      <c r="I1476" s="118">
        <v>0</v>
      </c>
      <c r="J1476" s="21">
        <f>IF(M1476="",IF(AND(H1476&lt;&gt; "",D1476&lt;&gt;""),IF(H1476&gt;=D1476,H1476-D1476,0),""),"")</f>
        <v>993</v>
      </c>
      <c r="K1476" s="20">
        <f>IF(M1476="",IF(I1476&lt;&gt;"",I1476-G1476,""),"")</f>
        <v>0</v>
      </c>
      <c r="L1476" s="25">
        <f>IF(M1476="",IF(K1476&lt;&gt;"",IF(G1476=0,IF(I1476=0,0,9.99),K1476/G1476),""),"")</f>
        <v>0</v>
      </c>
      <c r="M1476" s="28"/>
      <c r="N1476" s="31" t="str">
        <f>TRIM(CONCATENATE(Table1[[#This Row],[Intake]]," ",Table1[[#This Row],[Batch Number]]))</f>
        <v>S-1/OS 90</v>
      </c>
      <c r="O1476" s="34" t="str">
        <f>IF(VLOOKUP(Table1[[#This Row],[Intake Batch Combo]],Sheet2!A:B,2,FALSE)="","",VLOOKUP(Table1[[#This Row],[Intake Batch Combo]],Sheet2!A:B,2,FALSE))</f>
        <v>OSD Buy 90</v>
      </c>
      <c r="P1476" s="116" t="e">
        <v>#N/A</v>
      </c>
      <c r="Q1476" s="116" t="e">
        <v>#N/A</v>
      </c>
    </row>
    <row r="1477" spans="1:17">
      <c r="A1477" s="4" t="s">
        <v>1316</v>
      </c>
      <c r="B1477" s="15">
        <v>90</v>
      </c>
      <c r="C1477" s="15" t="s">
        <v>269</v>
      </c>
      <c r="D1477" s="30">
        <v>44559</v>
      </c>
      <c r="E1477" s="10" t="s">
        <v>1</v>
      </c>
      <c r="F1477" s="14">
        <v>300</v>
      </c>
      <c r="G1477" s="14">
        <v>0</v>
      </c>
      <c r="H1477" s="30">
        <v>45552</v>
      </c>
      <c r="I1477" s="118">
        <v>0</v>
      </c>
      <c r="J1477" s="21">
        <f>IF(M1477="",IF(AND(H1477&lt;&gt; "",D1477&lt;&gt;""),IF(H1477&gt;=D1477,H1477-D1477,0),""),"")</f>
        <v>993</v>
      </c>
      <c r="K1477" s="20">
        <f>IF(M1477="",IF(I1477&lt;&gt;"",I1477-G1477,""),"")</f>
        <v>0</v>
      </c>
      <c r="L1477" s="25">
        <f>IF(M1477="",IF(K1477&lt;&gt;"",IF(G1477=0,IF(I1477=0,0,9.99),K1477/G1477),""),"")</f>
        <v>0</v>
      </c>
      <c r="M1477" s="28"/>
      <c r="N1477" s="31" t="str">
        <f>TRIM(CONCATENATE(Table1[[#This Row],[Intake]]," ",Table1[[#This Row],[Batch Number]]))</f>
        <v>S-1/OS 90</v>
      </c>
      <c r="O1477" s="34" t="str">
        <f>IF(VLOOKUP(Table1[[#This Row],[Intake Batch Combo]],Sheet2!A:B,2,FALSE)="","",VLOOKUP(Table1[[#This Row],[Intake Batch Combo]],Sheet2!A:B,2,FALSE))</f>
        <v>OSD Buy 90</v>
      </c>
      <c r="P1477" s="116" t="e">
        <v>#N/A</v>
      </c>
      <c r="Q1477" s="116" t="e">
        <v>#N/A</v>
      </c>
    </row>
    <row r="1478" spans="1:17">
      <c r="A1478" s="4" t="s">
        <v>1316</v>
      </c>
      <c r="B1478" s="15">
        <v>90</v>
      </c>
      <c r="C1478" s="15" t="s">
        <v>269</v>
      </c>
      <c r="D1478" s="30">
        <v>44559</v>
      </c>
      <c r="E1478" s="10" t="s">
        <v>1</v>
      </c>
      <c r="F1478" s="14">
        <v>300</v>
      </c>
      <c r="G1478" s="14">
        <v>0</v>
      </c>
      <c r="H1478" s="30">
        <v>45552</v>
      </c>
      <c r="I1478" s="118">
        <v>0</v>
      </c>
      <c r="J1478" s="21">
        <f>IF(M1478="",IF(AND(H1478&lt;&gt; "",D1478&lt;&gt;""),IF(H1478&gt;=D1478,H1478-D1478,0),""),"")</f>
        <v>993</v>
      </c>
      <c r="K1478" s="20">
        <f>IF(M1478="",IF(I1478&lt;&gt;"",I1478-G1478,""),"")</f>
        <v>0</v>
      </c>
      <c r="L1478" s="25">
        <f>IF(M1478="",IF(K1478&lt;&gt;"",IF(G1478=0,IF(I1478=0,0,9.99),K1478/G1478),""),"")</f>
        <v>0</v>
      </c>
      <c r="M1478" s="28"/>
      <c r="N1478" s="31" t="str">
        <f>TRIM(CONCATENATE(Table1[[#This Row],[Intake]]," ",Table1[[#This Row],[Batch Number]]))</f>
        <v>S-1/OS 90</v>
      </c>
      <c r="O1478" s="34" t="str">
        <f>IF(VLOOKUP(Table1[[#This Row],[Intake Batch Combo]],Sheet2!A:B,2,FALSE)="","",VLOOKUP(Table1[[#This Row],[Intake Batch Combo]],Sheet2!A:B,2,FALSE))</f>
        <v>OSD Buy 90</v>
      </c>
      <c r="P1478" s="116" t="e">
        <v>#N/A</v>
      </c>
      <c r="Q1478" s="116" t="e">
        <v>#N/A</v>
      </c>
    </row>
    <row r="1479" spans="1:17">
      <c r="A1479" s="4" t="s">
        <v>1316</v>
      </c>
      <c r="B1479" s="15">
        <v>90</v>
      </c>
      <c r="C1479" s="15" t="s">
        <v>269</v>
      </c>
      <c r="D1479" s="30">
        <v>44559</v>
      </c>
      <c r="E1479" s="10" t="s">
        <v>1</v>
      </c>
      <c r="F1479" s="14">
        <v>300</v>
      </c>
      <c r="G1479" s="14">
        <v>0</v>
      </c>
      <c r="H1479" s="30">
        <v>45552</v>
      </c>
      <c r="I1479" s="118">
        <v>0</v>
      </c>
      <c r="J1479" s="21">
        <f>IF(M1479="",IF(AND(H1479&lt;&gt; "",D1479&lt;&gt;""),IF(H1479&gt;=D1479,H1479-D1479,0),""),"")</f>
        <v>993</v>
      </c>
      <c r="K1479" s="20">
        <f>IF(M1479="",IF(I1479&lt;&gt;"",I1479-G1479,""),"")</f>
        <v>0</v>
      </c>
      <c r="L1479" s="25">
        <f>IF(M1479="",IF(K1479&lt;&gt;"",IF(G1479=0,IF(I1479=0,0,9.99),K1479/G1479),""),"")</f>
        <v>0</v>
      </c>
      <c r="M1479" s="28"/>
      <c r="N1479" s="31" t="str">
        <f>TRIM(CONCATENATE(Table1[[#This Row],[Intake]]," ",Table1[[#This Row],[Batch Number]]))</f>
        <v>S-1/OS 90</v>
      </c>
      <c r="O1479" s="34" t="str">
        <f>IF(VLOOKUP(Table1[[#This Row],[Intake Batch Combo]],Sheet2!A:B,2,FALSE)="","",VLOOKUP(Table1[[#This Row],[Intake Batch Combo]],Sheet2!A:B,2,FALSE))</f>
        <v>OSD Buy 90</v>
      </c>
      <c r="P1479" s="116" t="e">
        <v>#N/A</v>
      </c>
      <c r="Q1479" s="116" t="e">
        <v>#N/A</v>
      </c>
    </row>
    <row r="1480" spans="1:17">
      <c r="A1480" s="4" t="s">
        <v>1316</v>
      </c>
      <c r="B1480" s="15">
        <v>90</v>
      </c>
      <c r="C1480" s="15" t="s">
        <v>273</v>
      </c>
      <c r="D1480" s="30">
        <v>44559</v>
      </c>
      <c r="E1480" s="10" t="s">
        <v>1</v>
      </c>
      <c r="F1480" s="14">
        <v>300</v>
      </c>
      <c r="G1480" s="14">
        <v>0</v>
      </c>
      <c r="H1480" s="30">
        <v>45552</v>
      </c>
      <c r="I1480" s="118">
        <v>0</v>
      </c>
      <c r="J1480" s="21">
        <f>IF(M1480="",IF(AND(H1480&lt;&gt; "",D1480&lt;&gt;""),IF(H1480&gt;=D1480,H1480-D1480,0),""),"")</f>
        <v>993</v>
      </c>
      <c r="K1480" s="20">
        <f>IF(M1480="",IF(I1480&lt;&gt;"",I1480-G1480,""),"")</f>
        <v>0</v>
      </c>
      <c r="L1480" s="25">
        <f>IF(M1480="",IF(K1480&lt;&gt;"",IF(G1480=0,IF(I1480=0,0,9.99),K1480/G1480),""),"")</f>
        <v>0</v>
      </c>
      <c r="M1480" s="28"/>
      <c r="N1480" s="31" t="str">
        <f>TRIM(CONCATENATE(Table1[[#This Row],[Intake]]," ",Table1[[#This Row],[Batch Number]]))</f>
        <v>S-1/OS 90</v>
      </c>
      <c r="O1480" s="34" t="str">
        <f>IF(VLOOKUP(Table1[[#This Row],[Intake Batch Combo]],Sheet2!A:B,2,FALSE)="","",VLOOKUP(Table1[[#This Row],[Intake Batch Combo]],Sheet2!A:B,2,FALSE))</f>
        <v>OSD Buy 90</v>
      </c>
      <c r="P1480" s="116" t="e">
        <v>#N/A</v>
      </c>
      <c r="Q1480" s="116" t="e">
        <v>#N/A</v>
      </c>
    </row>
    <row r="1481" spans="1:17">
      <c r="A1481" s="4" t="s">
        <v>1316</v>
      </c>
      <c r="B1481" s="15">
        <v>90</v>
      </c>
      <c r="C1481" s="15" t="s">
        <v>273</v>
      </c>
      <c r="D1481" s="30">
        <v>44559</v>
      </c>
      <c r="E1481" s="10" t="s">
        <v>1</v>
      </c>
      <c r="F1481" s="14">
        <v>300</v>
      </c>
      <c r="G1481" s="14">
        <v>0</v>
      </c>
      <c r="H1481" s="30">
        <v>45552</v>
      </c>
      <c r="I1481" s="118">
        <v>0</v>
      </c>
      <c r="J1481" s="21">
        <f>IF(M1481="",IF(AND(H1481&lt;&gt; "",D1481&lt;&gt;""),IF(H1481&gt;=D1481,H1481-D1481,0),""),"")</f>
        <v>993</v>
      </c>
      <c r="K1481" s="20">
        <f>IF(M1481="",IF(I1481&lt;&gt;"",I1481-G1481,""),"")</f>
        <v>0</v>
      </c>
      <c r="L1481" s="25">
        <f>IF(M1481="",IF(K1481&lt;&gt;"",IF(G1481=0,IF(I1481=0,0,9.99),K1481/G1481),""),"")</f>
        <v>0</v>
      </c>
      <c r="M1481" s="28"/>
      <c r="N1481" s="31" t="str">
        <f>TRIM(CONCATENATE(Table1[[#This Row],[Intake]]," ",Table1[[#This Row],[Batch Number]]))</f>
        <v>S-1/OS 90</v>
      </c>
      <c r="O1481" s="34" t="str">
        <f>IF(VLOOKUP(Table1[[#This Row],[Intake Batch Combo]],Sheet2!A:B,2,FALSE)="","",VLOOKUP(Table1[[#This Row],[Intake Batch Combo]],Sheet2!A:B,2,FALSE))</f>
        <v>OSD Buy 90</v>
      </c>
      <c r="P1481" s="116" t="e">
        <v>#N/A</v>
      </c>
      <c r="Q1481" s="116" t="e">
        <v>#N/A</v>
      </c>
    </row>
    <row r="1482" spans="1:17">
      <c r="A1482" s="4" t="s">
        <v>1316</v>
      </c>
      <c r="B1482" s="15">
        <v>90</v>
      </c>
      <c r="C1482" s="15" t="s">
        <v>273</v>
      </c>
      <c r="D1482" s="30">
        <v>44559</v>
      </c>
      <c r="E1482" s="10" t="s">
        <v>1</v>
      </c>
      <c r="F1482" s="14">
        <v>300</v>
      </c>
      <c r="G1482" s="14">
        <v>0</v>
      </c>
      <c r="H1482" s="30">
        <v>45552</v>
      </c>
      <c r="I1482" s="118">
        <v>0</v>
      </c>
      <c r="J1482" s="21">
        <f>IF(M1482="",IF(AND(H1482&lt;&gt; "",D1482&lt;&gt;""),IF(H1482&gt;=D1482,H1482-D1482,0),""),"")</f>
        <v>993</v>
      </c>
      <c r="K1482" s="20">
        <f>IF(M1482="",IF(I1482&lt;&gt;"",I1482-G1482,""),"")</f>
        <v>0</v>
      </c>
      <c r="L1482" s="25">
        <f>IF(M1482="",IF(K1482&lt;&gt;"",IF(G1482=0,IF(I1482=0,0,9.99),K1482/G1482),""),"")</f>
        <v>0</v>
      </c>
      <c r="M1482" s="28"/>
      <c r="N1482" s="31" t="str">
        <f>TRIM(CONCATENATE(Table1[[#This Row],[Intake]]," ",Table1[[#This Row],[Batch Number]]))</f>
        <v>S-1/OS 90</v>
      </c>
      <c r="O1482" s="34" t="str">
        <f>IF(VLOOKUP(Table1[[#This Row],[Intake Batch Combo]],Sheet2!A:B,2,FALSE)="","",VLOOKUP(Table1[[#This Row],[Intake Batch Combo]],Sheet2!A:B,2,FALSE))</f>
        <v>OSD Buy 90</v>
      </c>
      <c r="P1482" s="116" t="e">
        <v>#N/A</v>
      </c>
      <c r="Q1482" s="116" t="e">
        <v>#N/A</v>
      </c>
    </row>
    <row r="1483" spans="1:17">
      <c r="A1483" s="4" t="s">
        <v>1316</v>
      </c>
      <c r="B1483" s="15">
        <v>90</v>
      </c>
      <c r="C1483" s="15" t="s">
        <v>273</v>
      </c>
      <c r="D1483" s="30">
        <v>44559</v>
      </c>
      <c r="E1483" s="10" t="s">
        <v>1</v>
      </c>
      <c r="F1483" s="14">
        <v>300</v>
      </c>
      <c r="G1483" s="14">
        <v>0</v>
      </c>
      <c r="H1483" s="30">
        <v>45552</v>
      </c>
      <c r="I1483" s="118">
        <v>0</v>
      </c>
      <c r="J1483" s="21">
        <f>IF(M1483="",IF(AND(H1483&lt;&gt; "",D1483&lt;&gt;""),IF(H1483&gt;=D1483,H1483-D1483,0),""),"")</f>
        <v>993</v>
      </c>
      <c r="K1483" s="20">
        <f>IF(M1483="",IF(I1483&lt;&gt;"",I1483-G1483,""),"")</f>
        <v>0</v>
      </c>
      <c r="L1483" s="25">
        <f>IF(M1483="",IF(K1483&lt;&gt;"",IF(G1483=0,IF(I1483=0,0,9.99),K1483/G1483),""),"")</f>
        <v>0</v>
      </c>
      <c r="M1483" s="28"/>
      <c r="N1483" s="31" t="str">
        <f>TRIM(CONCATENATE(Table1[[#This Row],[Intake]]," ",Table1[[#This Row],[Batch Number]]))</f>
        <v>S-1/OS 90</v>
      </c>
      <c r="O1483" s="34" t="str">
        <f>IF(VLOOKUP(Table1[[#This Row],[Intake Batch Combo]],Sheet2!A:B,2,FALSE)="","",VLOOKUP(Table1[[#This Row],[Intake Batch Combo]],Sheet2!A:B,2,FALSE))</f>
        <v>OSD Buy 90</v>
      </c>
      <c r="P1483" s="116" t="e">
        <v>#N/A</v>
      </c>
      <c r="Q1483" s="116" t="e">
        <v>#N/A</v>
      </c>
    </row>
    <row r="1484" spans="1:17">
      <c r="A1484" s="4" t="s">
        <v>1316</v>
      </c>
      <c r="B1484" s="15">
        <v>90</v>
      </c>
      <c r="C1484" s="15" t="s">
        <v>274</v>
      </c>
      <c r="D1484" s="30">
        <v>44559</v>
      </c>
      <c r="E1484" s="10" t="s">
        <v>1</v>
      </c>
      <c r="F1484" s="14">
        <v>300</v>
      </c>
      <c r="G1484" s="14">
        <v>0</v>
      </c>
      <c r="H1484" s="30">
        <v>45552</v>
      </c>
      <c r="I1484" s="118">
        <v>0</v>
      </c>
      <c r="J1484" s="21">
        <f>IF(M1484="",IF(AND(H1484&lt;&gt; "",D1484&lt;&gt;""),IF(H1484&gt;=D1484,H1484-D1484,0),""),"")</f>
        <v>993</v>
      </c>
      <c r="K1484" s="20">
        <f>IF(M1484="",IF(I1484&lt;&gt;"",I1484-G1484,""),"")</f>
        <v>0</v>
      </c>
      <c r="L1484" s="25">
        <f>IF(M1484="",IF(K1484&lt;&gt;"",IF(G1484=0,IF(I1484=0,0,9.99),K1484/G1484),""),"")</f>
        <v>0</v>
      </c>
      <c r="M1484" s="28"/>
      <c r="N1484" s="31" t="str">
        <f>TRIM(CONCATENATE(Table1[[#This Row],[Intake]]," ",Table1[[#This Row],[Batch Number]]))</f>
        <v>S-1/OS 90</v>
      </c>
      <c r="O1484" s="34" t="str">
        <f>IF(VLOOKUP(Table1[[#This Row],[Intake Batch Combo]],Sheet2!A:B,2,FALSE)="","",VLOOKUP(Table1[[#This Row],[Intake Batch Combo]],Sheet2!A:B,2,FALSE))</f>
        <v>OSD Buy 90</v>
      </c>
      <c r="P1484" s="116" t="e">
        <v>#N/A</v>
      </c>
      <c r="Q1484" s="116" t="e">
        <v>#N/A</v>
      </c>
    </row>
    <row r="1485" spans="1:17">
      <c r="A1485" s="4" t="s">
        <v>1316</v>
      </c>
      <c r="B1485" s="15">
        <v>90</v>
      </c>
      <c r="C1485" s="15" t="s">
        <v>274</v>
      </c>
      <c r="D1485" s="30">
        <v>44559</v>
      </c>
      <c r="E1485" s="10" t="s">
        <v>1</v>
      </c>
      <c r="F1485" s="14">
        <v>300</v>
      </c>
      <c r="G1485" s="14">
        <v>0</v>
      </c>
      <c r="H1485" s="30">
        <v>45552</v>
      </c>
      <c r="I1485" s="118">
        <v>0</v>
      </c>
      <c r="J1485" s="21">
        <f>IF(M1485="",IF(AND(H1485&lt;&gt; "",D1485&lt;&gt;""),IF(H1485&gt;=D1485,H1485-D1485,0),""),"")</f>
        <v>993</v>
      </c>
      <c r="K1485" s="20">
        <f>IF(M1485="",IF(I1485&lt;&gt;"",I1485-G1485,""),"")</f>
        <v>0</v>
      </c>
      <c r="L1485" s="25">
        <f>IF(M1485="",IF(K1485&lt;&gt;"",IF(G1485=0,IF(I1485=0,0,9.99),K1485/G1485),""),"")</f>
        <v>0</v>
      </c>
      <c r="M1485" s="28"/>
      <c r="N1485" s="31" t="str">
        <f>TRIM(CONCATENATE(Table1[[#This Row],[Intake]]," ",Table1[[#This Row],[Batch Number]]))</f>
        <v>S-1/OS 90</v>
      </c>
      <c r="O1485" s="34" t="str">
        <f>IF(VLOOKUP(Table1[[#This Row],[Intake Batch Combo]],Sheet2!A:B,2,FALSE)="","",VLOOKUP(Table1[[#This Row],[Intake Batch Combo]],Sheet2!A:B,2,FALSE))</f>
        <v>OSD Buy 90</v>
      </c>
      <c r="P1485" s="116" t="e">
        <v>#N/A</v>
      </c>
      <c r="Q1485" s="116" t="e">
        <v>#N/A</v>
      </c>
    </row>
    <row r="1486" spans="1:17">
      <c r="A1486" s="4" t="s">
        <v>1316</v>
      </c>
      <c r="B1486" s="15">
        <v>90</v>
      </c>
      <c r="C1486" s="15" t="s">
        <v>274</v>
      </c>
      <c r="D1486" s="30">
        <v>44559</v>
      </c>
      <c r="E1486" s="10" t="s">
        <v>1</v>
      </c>
      <c r="F1486" s="14">
        <v>300</v>
      </c>
      <c r="G1486" s="14">
        <v>0</v>
      </c>
      <c r="H1486" s="30">
        <v>45552</v>
      </c>
      <c r="I1486" s="118">
        <v>0</v>
      </c>
      <c r="J1486" s="21">
        <f>IF(M1486="",IF(AND(H1486&lt;&gt; "",D1486&lt;&gt;""),IF(H1486&gt;=D1486,H1486-D1486,0),""),"")</f>
        <v>993</v>
      </c>
      <c r="K1486" s="20">
        <f>IF(M1486="",IF(I1486&lt;&gt;"",I1486-G1486,""),"")</f>
        <v>0</v>
      </c>
      <c r="L1486" s="25">
        <f>IF(M1486="",IF(K1486&lt;&gt;"",IF(G1486=0,IF(I1486=0,0,9.99),K1486/G1486),""),"")</f>
        <v>0</v>
      </c>
      <c r="M1486" s="28"/>
      <c r="N1486" s="31" t="str">
        <f>TRIM(CONCATENATE(Table1[[#This Row],[Intake]]," ",Table1[[#This Row],[Batch Number]]))</f>
        <v>S-1/OS 90</v>
      </c>
      <c r="O1486" s="34" t="str">
        <f>IF(VLOOKUP(Table1[[#This Row],[Intake Batch Combo]],Sheet2!A:B,2,FALSE)="","",VLOOKUP(Table1[[#This Row],[Intake Batch Combo]],Sheet2!A:B,2,FALSE))</f>
        <v>OSD Buy 90</v>
      </c>
      <c r="P1486" s="116" t="e">
        <v>#N/A</v>
      </c>
      <c r="Q1486" s="116" t="e">
        <v>#N/A</v>
      </c>
    </row>
    <row r="1487" spans="1:17">
      <c r="A1487" s="4" t="s">
        <v>1316</v>
      </c>
      <c r="B1487" s="15">
        <v>90</v>
      </c>
      <c r="C1487" s="15" t="s">
        <v>274</v>
      </c>
      <c r="D1487" s="30">
        <v>44559</v>
      </c>
      <c r="E1487" s="10" t="s">
        <v>1</v>
      </c>
      <c r="F1487" s="14">
        <v>300</v>
      </c>
      <c r="G1487" s="14">
        <v>0</v>
      </c>
      <c r="H1487" s="30">
        <v>45552</v>
      </c>
      <c r="I1487" s="118">
        <v>0</v>
      </c>
      <c r="J1487" s="21">
        <f>IF(M1487="",IF(AND(H1487&lt;&gt; "",D1487&lt;&gt;""),IF(H1487&gt;=D1487,H1487-D1487,0),""),"")</f>
        <v>993</v>
      </c>
      <c r="K1487" s="20">
        <f>IF(M1487="",IF(I1487&lt;&gt;"",I1487-G1487,""),"")</f>
        <v>0</v>
      </c>
      <c r="L1487" s="25">
        <f>IF(M1487="",IF(K1487&lt;&gt;"",IF(G1487=0,IF(I1487=0,0,9.99),K1487/G1487),""),"")</f>
        <v>0</v>
      </c>
      <c r="M1487" s="28"/>
      <c r="N1487" s="31" t="str">
        <f>TRIM(CONCATENATE(Table1[[#This Row],[Intake]]," ",Table1[[#This Row],[Batch Number]]))</f>
        <v>S-1/OS 90</v>
      </c>
      <c r="O1487" s="34" t="str">
        <f>IF(VLOOKUP(Table1[[#This Row],[Intake Batch Combo]],Sheet2!A:B,2,FALSE)="","",VLOOKUP(Table1[[#This Row],[Intake Batch Combo]],Sheet2!A:B,2,FALSE))</f>
        <v>OSD Buy 90</v>
      </c>
      <c r="P1487" s="116" t="e">
        <v>#N/A</v>
      </c>
      <c r="Q1487" s="116" t="e">
        <v>#N/A</v>
      </c>
    </row>
    <row r="1488" spans="1:17">
      <c r="A1488" s="4" t="s">
        <v>1316</v>
      </c>
      <c r="B1488" s="15">
        <v>90</v>
      </c>
      <c r="C1488" s="15" t="s">
        <v>284</v>
      </c>
      <c r="D1488" s="30">
        <v>44559</v>
      </c>
      <c r="E1488" s="10" t="s">
        <v>1</v>
      </c>
      <c r="F1488" s="14">
        <v>300</v>
      </c>
      <c r="G1488" s="14">
        <v>0</v>
      </c>
      <c r="H1488" s="30">
        <v>45552</v>
      </c>
      <c r="I1488" s="118">
        <v>0</v>
      </c>
      <c r="J1488" s="21">
        <f>IF(M1488="",IF(AND(H1488&lt;&gt; "",D1488&lt;&gt;""),IF(H1488&gt;=D1488,H1488-D1488,0),""),"")</f>
        <v>993</v>
      </c>
      <c r="K1488" s="20">
        <f>IF(M1488="",IF(I1488&lt;&gt;"",I1488-G1488,""),"")</f>
        <v>0</v>
      </c>
      <c r="L1488" s="25">
        <f>IF(M1488="",IF(K1488&lt;&gt;"",IF(G1488=0,IF(I1488=0,0,9.99),K1488/G1488),""),"")</f>
        <v>0</v>
      </c>
      <c r="M1488" s="28"/>
      <c r="N1488" s="31" t="str">
        <f>TRIM(CONCATENATE(Table1[[#This Row],[Intake]]," ",Table1[[#This Row],[Batch Number]]))</f>
        <v>S-1/OS 90</v>
      </c>
      <c r="O1488" s="34" t="str">
        <f>IF(VLOOKUP(Table1[[#This Row],[Intake Batch Combo]],Sheet2!A:B,2,FALSE)="","",VLOOKUP(Table1[[#This Row],[Intake Batch Combo]],Sheet2!A:B,2,FALSE))</f>
        <v>OSD Buy 90</v>
      </c>
      <c r="P1488" s="116" t="e">
        <v>#N/A</v>
      </c>
      <c r="Q1488" s="116" t="e">
        <v>#N/A</v>
      </c>
    </row>
    <row r="1489" spans="1:17">
      <c r="A1489" s="4" t="s">
        <v>1316</v>
      </c>
      <c r="B1489" s="15">
        <v>90</v>
      </c>
      <c r="C1489" s="15" t="s">
        <v>284</v>
      </c>
      <c r="D1489" s="30">
        <v>44559</v>
      </c>
      <c r="E1489" s="10" t="s">
        <v>1</v>
      </c>
      <c r="F1489" s="14">
        <v>300</v>
      </c>
      <c r="G1489" s="14">
        <v>0</v>
      </c>
      <c r="H1489" s="30">
        <v>45552</v>
      </c>
      <c r="I1489" s="118">
        <v>0</v>
      </c>
      <c r="J1489" s="21">
        <f>IF(M1489="",IF(AND(H1489&lt;&gt; "",D1489&lt;&gt;""),IF(H1489&gt;=D1489,H1489-D1489,0),""),"")</f>
        <v>993</v>
      </c>
      <c r="K1489" s="20">
        <f>IF(M1489="",IF(I1489&lt;&gt;"",I1489-G1489,""),"")</f>
        <v>0</v>
      </c>
      <c r="L1489" s="25">
        <f>IF(M1489="",IF(K1489&lt;&gt;"",IF(G1489=0,IF(I1489=0,0,9.99),K1489/G1489),""),"")</f>
        <v>0</v>
      </c>
      <c r="M1489" s="28"/>
      <c r="N1489" s="31" t="str">
        <f>TRIM(CONCATENATE(Table1[[#This Row],[Intake]]," ",Table1[[#This Row],[Batch Number]]))</f>
        <v>S-1/OS 90</v>
      </c>
      <c r="O1489" s="34" t="str">
        <f>IF(VLOOKUP(Table1[[#This Row],[Intake Batch Combo]],Sheet2!A:B,2,FALSE)="","",VLOOKUP(Table1[[#This Row],[Intake Batch Combo]],Sheet2!A:B,2,FALSE))</f>
        <v>OSD Buy 90</v>
      </c>
      <c r="P1489" s="116" t="e">
        <v>#N/A</v>
      </c>
      <c r="Q1489" s="116" t="e">
        <v>#N/A</v>
      </c>
    </row>
    <row r="1490" spans="1:17">
      <c r="A1490" s="4" t="s">
        <v>1316</v>
      </c>
      <c r="B1490" s="15">
        <v>90</v>
      </c>
      <c r="C1490" s="15" t="s">
        <v>335</v>
      </c>
      <c r="D1490" s="30">
        <v>44559</v>
      </c>
      <c r="E1490" s="10" t="s">
        <v>1</v>
      </c>
      <c r="F1490" s="14">
        <v>300</v>
      </c>
      <c r="G1490" s="14">
        <v>0</v>
      </c>
      <c r="H1490" s="30">
        <v>45552</v>
      </c>
      <c r="I1490" s="118">
        <v>0</v>
      </c>
      <c r="J1490" s="21">
        <f>IF(M1490="",IF(AND(H1490&lt;&gt; "",D1490&lt;&gt;""),IF(H1490&gt;=D1490,H1490-D1490,0),""),"")</f>
        <v>993</v>
      </c>
      <c r="K1490" s="20">
        <f>IF(M1490="",IF(I1490&lt;&gt;"",I1490-G1490,""),"")</f>
        <v>0</v>
      </c>
      <c r="L1490" s="25">
        <f>IF(M1490="",IF(K1490&lt;&gt;"",IF(G1490=0,IF(I1490=0,0,9.99),K1490/G1490),""),"")</f>
        <v>0</v>
      </c>
      <c r="M1490" s="28"/>
      <c r="N1490" s="31" t="str">
        <f>TRIM(CONCATENATE(Table1[[#This Row],[Intake]]," ",Table1[[#This Row],[Batch Number]]))</f>
        <v>S-1/OS 90</v>
      </c>
      <c r="O1490" s="34" t="str">
        <f>IF(VLOOKUP(Table1[[#This Row],[Intake Batch Combo]],Sheet2!A:B,2,FALSE)="","",VLOOKUP(Table1[[#This Row],[Intake Batch Combo]],Sheet2!A:B,2,FALSE))</f>
        <v>OSD Buy 90</v>
      </c>
      <c r="P1490" s="116" t="e">
        <v>#N/A</v>
      </c>
      <c r="Q1490" s="116" t="e">
        <v>#N/A</v>
      </c>
    </row>
    <row r="1491" spans="1:17">
      <c r="A1491" s="4" t="s">
        <v>1316</v>
      </c>
      <c r="B1491" s="15">
        <v>90</v>
      </c>
      <c r="C1491" s="15" t="s">
        <v>335</v>
      </c>
      <c r="D1491" s="30">
        <v>44559</v>
      </c>
      <c r="E1491" s="10" t="s">
        <v>1</v>
      </c>
      <c r="F1491" s="14">
        <v>300</v>
      </c>
      <c r="G1491" s="14">
        <v>0</v>
      </c>
      <c r="H1491" s="30">
        <v>45552</v>
      </c>
      <c r="I1491" s="118">
        <v>0</v>
      </c>
      <c r="J1491" s="21">
        <f>IF(M1491="",IF(AND(H1491&lt;&gt; "",D1491&lt;&gt;""),IF(H1491&gt;=D1491,H1491-D1491,0),""),"")</f>
        <v>993</v>
      </c>
      <c r="K1491" s="20">
        <f>IF(M1491="",IF(I1491&lt;&gt;"",I1491-G1491,""),"")</f>
        <v>0</v>
      </c>
      <c r="L1491" s="25">
        <f>IF(M1491="",IF(K1491&lt;&gt;"",IF(G1491=0,IF(I1491=0,0,9.99),K1491/G1491),""),"")</f>
        <v>0</v>
      </c>
      <c r="M1491" s="28"/>
      <c r="N1491" s="31" t="str">
        <f>TRIM(CONCATENATE(Table1[[#This Row],[Intake]]," ",Table1[[#This Row],[Batch Number]]))</f>
        <v>S-1/OS 90</v>
      </c>
      <c r="O1491" s="34" t="str">
        <f>IF(VLOOKUP(Table1[[#This Row],[Intake Batch Combo]],Sheet2!A:B,2,FALSE)="","",VLOOKUP(Table1[[#This Row],[Intake Batch Combo]],Sheet2!A:B,2,FALSE))</f>
        <v>OSD Buy 90</v>
      </c>
      <c r="P1491" s="116" t="e">
        <v>#N/A</v>
      </c>
      <c r="Q1491" s="116" t="e">
        <v>#N/A</v>
      </c>
    </row>
    <row r="1492" spans="1:17">
      <c r="A1492" s="4" t="s">
        <v>1316</v>
      </c>
      <c r="B1492" s="15">
        <v>90</v>
      </c>
      <c r="C1492" s="15" t="s">
        <v>347</v>
      </c>
      <c r="D1492" s="30">
        <v>44559</v>
      </c>
      <c r="E1492" s="10" t="s">
        <v>1</v>
      </c>
      <c r="F1492" s="14">
        <v>300</v>
      </c>
      <c r="G1492" s="14">
        <v>0</v>
      </c>
      <c r="H1492" s="30">
        <v>45552</v>
      </c>
      <c r="I1492" s="118">
        <v>0</v>
      </c>
      <c r="J1492" s="21">
        <f>IF(M1492="",IF(AND(H1492&lt;&gt; "",D1492&lt;&gt;""),IF(H1492&gt;=D1492,H1492-D1492,0),""),"")</f>
        <v>993</v>
      </c>
      <c r="K1492" s="20">
        <f>IF(M1492="",IF(I1492&lt;&gt;"",I1492-G1492,""),"")</f>
        <v>0</v>
      </c>
      <c r="L1492" s="25">
        <f>IF(M1492="",IF(K1492&lt;&gt;"",IF(G1492=0,IF(I1492=0,0,9.99),K1492/G1492),""),"")</f>
        <v>0</v>
      </c>
      <c r="M1492" s="28"/>
      <c r="N1492" s="31" t="str">
        <f>TRIM(CONCATENATE(Table1[[#This Row],[Intake]]," ",Table1[[#This Row],[Batch Number]]))</f>
        <v>S-1/OS 90</v>
      </c>
      <c r="O1492" s="34" t="str">
        <f>IF(VLOOKUP(Table1[[#This Row],[Intake Batch Combo]],Sheet2!A:B,2,FALSE)="","",VLOOKUP(Table1[[#This Row],[Intake Batch Combo]],Sheet2!A:B,2,FALSE))</f>
        <v>OSD Buy 90</v>
      </c>
      <c r="P1492" s="116" t="e">
        <v>#N/A</v>
      </c>
      <c r="Q1492" s="116" t="e">
        <v>#N/A</v>
      </c>
    </row>
    <row r="1493" spans="1:17">
      <c r="A1493" s="4" t="s">
        <v>1316</v>
      </c>
      <c r="B1493" s="15">
        <v>90</v>
      </c>
      <c r="C1493" s="15" t="s">
        <v>347</v>
      </c>
      <c r="D1493" s="30">
        <v>44559</v>
      </c>
      <c r="E1493" s="10" t="s">
        <v>1</v>
      </c>
      <c r="F1493" s="14">
        <v>300</v>
      </c>
      <c r="G1493" s="14">
        <v>0</v>
      </c>
      <c r="H1493" s="30">
        <v>45552</v>
      </c>
      <c r="I1493" s="118">
        <v>0</v>
      </c>
      <c r="J1493" s="21">
        <f>IF(M1493="",IF(AND(H1493&lt;&gt; "",D1493&lt;&gt;""),IF(H1493&gt;=D1493,H1493-D1493,0),""),"")</f>
        <v>993</v>
      </c>
      <c r="K1493" s="20">
        <f>IF(M1493="",IF(I1493&lt;&gt;"",I1493-G1493,""),"")</f>
        <v>0</v>
      </c>
      <c r="L1493" s="25">
        <f>IF(M1493="",IF(K1493&lt;&gt;"",IF(G1493=0,IF(I1493=0,0,9.99),K1493/G1493),""),"")</f>
        <v>0</v>
      </c>
      <c r="M1493" s="28"/>
      <c r="N1493" s="31" t="str">
        <f>TRIM(CONCATENATE(Table1[[#This Row],[Intake]]," ",Table1[[#This Row],[Batch Number]]))</f>
        <v>S-1/OS 90</v>
      </c>
      <c r="O1493" s="34" t="str">
        <f>IF(VLOOKUP(Table1[[#This Row],[Intake Batch Combo]],Sheet2!A:B,2,FALSE)="","",VLOOKUP(Table1[[#This Row],[Intake Batch Combo]],Sheet2!A:B,2,FALSE))</f>
        <v>OSD Buy 90</v>
      </c>
      <c r="P1493" s="116" t="e">
        <v>#N/A</v>
      </c>
      <c r="Q1493" s="116" t="e">
        <v>#N/A</v>
      </c>
    </row>
    <row r="1494" spans="1:17">
      <c r="A1494" s="4" t="s">
        <v>1316</v>
      </c>
      <c r="B1494" s="15">
        <v>90</v>
      </c>
      <c r="C1494" s="15" t="s">
        <v>347</v>
      </c>
      <c r="D1494" s="30">
        <v>44559</v>
      </c>
      <c r="E1494" s="10" t="s">
        <v>1</v>
      </c>
      <c r="F1494" s="14">
        <v>300</v>
      </c>
      <c r="G1494" s="14">
        <v>0</v>
      </c>
      <c r="H1494" s="30">
        <v>45552</v>
      </c>
      <c r="I1494" s="118">
        <v>0</v>
      </c>
      <c r="J1494" s="21">
        <f>IF(M1494="",IF(AND(H1494&lt;&gt; "",D1494&lt;&gt;""),IF(H1494&gt;=D1494,H1494-D1494,0),""),"")</f>
        <v>993</v>
      </c>
      <c r="K1494" s="20">
        <f>IF(M1494="",IF(I1494&lt;&gt;"",I1494-G1494,""),"")</f>
        <v>0</v>
      </c>
      <c r="L1494" s="25">
        <f>IF(M1494="",IF(K1494&lt;&gt;"",IF(G1494=0,IF(I1494=0,0,9.99),K1494/G1494),""),"")</f>
        <v>0</v>
      </c>
      <c r="M1494" s="28"/>
      <c r="N1494" s="31" t="str">
        <f>TRIM(CONCATENATE(Table1[[#This Row],[Intake]]," ",Table1[[#This Row],[Batch Number]]))</f>
        <v>S-1/OS 90</v>
      </c>
      <c r="O1494" s="34" t="str">
        <f>IF(VLOOKUP(Table1[[#This Row],[Intake Batch Combo]],Sheet2!A:B,2,FALSE)="","",VLOOKUP(Table1[[#This Row],[Intake Batch Combo]],Sheet2!A:B,2,FALSE))</f>
        <v>OSD Buy 90</v>
      </c>
      <c r="P1494" s="116" t="e">
        <v>#N/A</v>
      </c>
      <c r="Q1494" s="116" t="e">
        <v>#N/A</v>
      </c>
    </row>
    <row r="1495" spans="1:17">
      <c r="A1495" s="4" t="s">
        <v>1316</v>
      </c>
      <c r="B1495" s="15">
        <v>90</v>
      </c>
      <c r="C1495" s="15" t="s">
        <v>347</v>
      </c>
      <c r="D1495" s="30">
        <v>44559</v>
      </c>
      <c r="E1495" s="10" t="s">
        <v>1</v>
      </c>
      <c r="F1495" s="14">
        <v>300</v>
      </c>
      <c r="G1495" s="14">
        <v>0</v>
      </c>
      <c r="H1495" s="30">
        <v>45552</v>
      </c>
      <c r="I1495" s="118">
        <v>0</v>
      </c>
      <c r="J1495" s="21">
        <f>IF(M1495="",IF(AND(H1495&lt;&gt; "",D1495&lt;&gt;""),IF(H1495&gt;=D1495,H1495-D1495,0),""),"")</f>
        <v>993</v>
      </c>
      <c r="K1495" s="20">
        <f>IF(M1495="",IF(I1495&lt;&gt;"",I1495-G1495,""),"")</f>
        <v>0</v>
      </c>
      <c r="L1495" s="25">
        <f>IF(M1495="",IF(K1495&lt;&gt;"",IF(G1495=0,IF(I1495=0,0,9.99),K1495/G1495),""),"")</f>
        <v>0</v>
      </c>
      <c r="M1495" s="28"/>
      <c r="N1495" s="31" t="str">
        <f>TRIM(CONCATENATE(Table1[[#This Row],[Intake]]," ",Table1[[#This Row],[Batch Number]]))</f>
        <v>S-1/OS 90</v>
      </c>
      <c r="O1495" s="34" t="str">
        <f>IF(VLOOKUP(Table1[[#This Row],[Intake Batch Combo]],Sheet2!A:B,2,FALSE)="","",VLOOKUP(Table1[[#This Row],[Intake Batch Combo]],Sheet2!A:B,2,FALSE))</f>
        <v>OSD Buy 90</v>
      </c>
      <c r="P1495" s="116" t="e">
        <v>#N/A</v>
      </c>
      <c r="Q1495" s="116" t="e">
        <v>#N/A</v>
      </c>
    </row>
    <row r="1496" spans="1:17">
      <c r="A1496" s="4" t="s">
        <v>1316</v>
      </c>
      <c r="B1496" s="15">
        <v>90</v>
      </c>
      <c r="C1496" s="15" t="s">
        <v>363</v>
      </c>
      <c r="D1496" s="30">
        <v>44559</v>
      </c>
      <c r="E1496" s="10" t="s">
        <v>1</v>
      </c>
      <c r="F1496" s="14">
        <v>300</v>
      </c>
      <c r="G1496" s="14">
        <v>0</v>
      </c>
      <c r="H1496" s="30">
        <v>45552</v>
      </c>
      <c r="I1496" s="120">
        <v>0</v>
      </c>
      <c r="J1496" s="21">
        <f>IF(M1496="",IF(AND(H1496&lt;&gt; "",D1496&lt;&gt;""),IF(H1496&gt;=D1496,H1496-D1496,0),""),"")</f>
        <v>993</v>
      </c>
      <c r="K1496" s="20">
        <f>IF(M1496="",IF(I1496&lt;&gt;"",I1496-G1496,""),"")</f>
        <v>0</v>
      </c>
      <c r="L1496" s="25">
        <f>IF(M1496="",IF(K1496&lt;&gt;"",IF(G1496=0,IF(I1496=0,0,9.99),K1496/G1496),""),"")</f>
        <v>0</v>
      </c>
      <c r="M1496" s="28"/>
      <c r="N1496" s="31" t="str">
        <f>TRIM(CONCATENATE(Table1[[#This Row],[Intake]]," ",Table1[[#This Row],[Batch Number]]))</f>
        <v>S-1/OS 90</v>
      </c>
      <c r="O1496" s="34" t="str">
        <f>IF(VLOOKUP(Table1[[#This Row],[Intake Batch Combo]],Sheet2!A:B,2,FALSE)="","",VLOOKUP(Table1[[#This Row],[Intake Batch Combo]],Sheet2!A:B,2,FALSE))</f>
        <v>OSD Buy 90</v>
      </c>
      <c r="P1496" s="116" t="e">
        <v>#N/A</v>
      </c>
      <c r="Q1496" s="116" t="e">
        <v>#N/A</v>
      </c>
    </row>
    <row r="1497" spans="1:17">
      <c r="A1497" s="4" t="s">
        <v>1316</v>
      </c>
      <c r="B1497" s="15">
        <v>90</v>
      </c>
      <c r="C1497" s="15" t="s">
        <v>363</v>
      </c>
      <c r="D1497" s="30">
        <v>44559</v>
      </c>
      <c r="E1497" s="10" t="s">
        <v>1</v>
      </c>
      <c r="F1497" s="14">
        <v>300</v>
      </c>
      <c r="G1497" s="14">
        <v>0</v>
      </c>
      <c r="H1497" s="30">
        <v>45552</v>
      </c>
      <c r="I1497" s="118">
        <v>0</v>
      </c>
      <c r="J1497" s="21">
        <f>IF(M1497="",IF(AND(H1497&lt;&gt; "",D1497&lt;&gt;""),IF(H1497&gt;=D1497,H1497-D1497,0),""),"")</f>
        <v>993</v>
      </c>
      <c r="K1497" s="20">
        <f>IF(M1497="",IF(I1497&lt;&gt;"",I1497-G1497,""),"")</f>
        <v>0</v>
      </c>
      <c r="L1497" s="25">
        <f>IF(M1497="",IF(K1497&lt;&gt;"",IF(G1497=0,IF(I1497=0,0,9.99),K1497/G1497),""),"")</f>
        <v>0</v>
      </c>
      <c r="M1497" s="28"/>
      <c r="N1497" s="31" t="str">
        <f>TRIM(CONCATENATE(Table1[[#This Row],[Intake]]," ",Table1[[#This Row],[Batch Number]]))</f>
        <v>S-1/OS 90</v>
      </c>
      <c r="O1497" s="34" t="str">
        <f>IF(VLOOKUP(Table1[[#This Row],[Intake Batch Combo]],Sheet2!A:B,2,FALSE)="","",VLOOKUP(Table1[[#This Row],[Intake Batch Combo]],Sheet2!A:B,2,FALSE))</f>
        <v>OSD Buy 90</v>
      </c>
      <c r="P1497" s="116" t="e">
        <v>#N/A</v>
      </c>
      <c r="Q1497" s="116" t="e">
        <v>#N/A</v>
      </c>
    </row>
    <row r="1498" spans="1:17">
      <c r="A1498" s="4" t="s">
        <v>1316</v>
      </c>
      <c r="B1498" s="15">
        <v>90</v>
      </c>
      <c r="C1498" s="15" t="s">
        <v>363</v>
      </c>
      <c r="D1498" s="30">
        <v>44559</v>
      </c>
      <c r="E1498" s="10" t="s">
        <v>1</v>
      </c>
      <c r="F1498" s="14">
        <v>300</v>
      </c>
      <c r="G1498" s="14">
        <v>0</v>
      </c>
      <c r="H1498" s="30">
        <v>45552</v>
      </c>
      <c r="I1498" s="118">
        <v>0</v>
      </c>
      <c r="J1498" s="21">
        <f>IF(M1498="",IF(AND(H1498&lt;&gt; "",D1498&lt;&gt;""),IF(H1498&gt;=D1498,H1498-D1498,0),""),"")</f>
        <v>993</v>
      </c>
      <c r="K1498" s="20">
        <f>IF(M1498="",IF(I1498&lt;&gt;"",I1498-G1498,""),"")</f>
        <v>0</v>
      </c>
      <c r="L1498" s="25">
        <f>IF(M1498="",IF(K1498&lt;&gt;"",IF(G1498=0,IF(I1498=0,0,9.99),K1498/G1498),""),"")</f>
        <v>0</v>
      </c>
      <c r="M1498" s="28"/>
      <c r="N1498" s="31" t="str">
        <f>TRIM(CONCATENATE(Table1[[#This Row],[Intake]]," ",Table1[[#This Row],[Batch Number]]))</f>
        <v>S-1/OS 90</v>
      </c>
      <c r="O1498" s="34" t="str">
        <f>IF(VLOOKUP(Table1[[#This Row],[Intake Batch Combo]],Sheet2!A:B,2,FALSE)="","",VLOOKUP(Table1[[#This Row],[Intake Batch Combo]],Sheet2!A:B,2,FALSE))</f>
        <v>OSD Buy 90</v>
      </c>
      <c r="P1498" s="116" t="e">
        <v>#N/A</v>
      </c>
      <c r="Q1498" s="116" t="e">
        <v>#N/A</v>
      </c>
    </row>
    <row r="1499" spans="1:17">
      <c r="A1499" s="4" t="s">
        <v>1316</v>
      </c>
      <c r="B1499" s="15">
        <v>90</v>
      </c>
      <c r="C1499" s="15" t="s">
        <v>363</v>
      </c>
      <c r="D1499" s="30">
        <v>44559</v>
      </c>
      <c r="E1499" s="10" t="s">
        <v>1</v>
      </c>
      <c r="F1499" s="14">
        <v>300</v>
      </c>
      <c r="G1499" s="14">
        <v>0</v>
      </c>
      <c r="H1499" s="30">
        <v>45552</v>
      </c>
      <c r="I1499" s="118">
        <v>0</v>
      </c>
      <c r="J1499" s="21">
        <f>IF(M1499="",IF(AND(H1499&lt;&gt; "",D1499&lt;&gt;""),IF(H1499&gt;=D1499,H1499-D1499,0),""),"")</f>
        <v>993</v>
      </c>
      <c r="K1499" s="20">
        <f>IF(M1499="",IF(I1499&lt;&gt;"",I1499-G1499,""),"")</f>
        <v>0</v>
      </c>
      <c r="L1499" s="25">
        <f>IF(M1499="",IF(K1499&lt;&gt;"",IF(G1499=0,IF(I1499=0,0,9.99),K1499/G1499),""),"")</f>
        <v>0</v>
      </c>
      <c r="M1499" s="28"/>
      <c r="N1499" s="31" t="str">
        <f>TRIM(CONCATENATE(Table1[[#This Row],[Intake]]," ",Table1[[#This Row],[Batch Number]]))</f>
        <v>S-1/OS 90</v>
      </c>
      <c r="O1499" s="34" t="str">
        <f>IF(VLOOKUP(Table1[[#This Row],[Intake Batch Combo]],Sheet2!A:B,2,FALSE)="","",VLOOKUP(Table1[[#This Row],[Intake Batch Combo]],Sheet2!A:B,2,FALSE))</f>
        <v>OSD Buy 90</v>
      </c>
      <c r="P1499" s="116" t="e">
        <v>#N/A</v>
      </c>
      <c r="Q1499" s="116" t="e">
        <v>#N/A</v>
      </c>
    </row>
    <row r="1500" spans="1:17">
      <c r="A1500" s="4" t="s">
        <v>1312</v>
      </c>
      <c r="B1500" s="15">
        <v>3</v>
      </c>
      <c r="C1500" s="15"/>
      <c r="D1500" s="30">
        <v>44971</v>
      </c>
      <c r="E1500" s="10" t="s">
        <v>0</v>
      </c>
      <c r="F1500" s="14">
        <v>0</v>
      </c>
      <c r="G1500" s="14">
        <v>0</v>
      </c>
      <c r="H1500" s="30">
        <v>45552</v>
      </c>
      <c r="I1500" s="118">
        <v>177.87</v>
      </c>
      <c r="J1500" s="15">
        <f>IF(M1500="",IF(AND(H1500&lt;&gt; "",D1500&lt;&gt;""),IF(H1500&gt;=D1500,H1500-D1500,0),""),"")</f>
        <v>581</v>
      </c>
      <c r="K1500" s="20">
        <f>IF(M1500="",IF(I1500&lt;&gt;"",I1500-G1500,""),"")</f>
        <v>177.87</v>
      </c>
      <c r="L1500" s="25">
        <f>IF(M1500="",IF(K1500&lt;&gt;"",IF(G1500=0,IF(I1500=0,0,9.99),K1500/G1500),""),"")</f>
        <v>9.99</v>
      </c>
      <c r="M1500" s="111"/>
      <c r="N1500" s="33" t="str">
        <f>TRIM(CONCATENATE(Table1[[#This Row],[Intake]]," ",Table1[[#This Row],[Batch Number]]))</f>
        <v>S-1/MF 3</v>
      </c>
      <c r="O1500" s="35" t="str">
        <f>IF(VLOOKUP(Table1[[#This Row],[Intake Batch Combo]],Sheet2!A:B,2,FALSE)="","",VLOOKUP(Table1[[#This Row],[Intake Batch Combo]],Sheet2!A:B,2,FALSE))</f>
        <v>Michigan First Rehab Batch 03</v>
      </c>
      <c r="P1500" s="116" t="e">
        <v>#N/A</v>
      </c>
      <c r="Q1500" s="116" t="e">
        <v>#N/A</v>
      </c>
    </row>
    <row r="1501" spans="1:17">
      <c r="A1501" s="4" t="s">
        <v>1312</v>
      </c>
      <c r="B1501" s="15">
        <v>3</v>
      </c>
      <c r="C1501" s="15"/>
      <c r="D1501" s="30">
        <v>44971</v>
      </c>
      <c r="E1501" s="10" t="s">
        <v>0</v>
      </c>
      <c r="F1501" s="14">
        <v>0</v>
      </c>
      <c r="G1501" s="14">
        <v>0</v>
      </c>
      <c r="H1501" s="30">
        <v>45552</v>
      </c>
      <c r="I1501" s="118">
        <v>270</v>
      </c>
      <c r="J1501" s="15">
        <f>IF(M1501="",IF(AND(H1501&lt;&gt; "",D1501&lt;&gt;""),IF(H1501&gt;=D1501,H1501-D1501,0),""),"")</f>
        <v>581</v>
      </c>
      <c r="K1501" s="20">
        <f>IF(M1501="",IF(I1501&lt;&gt;"",I1501-G1501,""),"")</f>
        <v>270</v>
      </c>
      <c r="L1501" s="25">
        <f>IF(M1501="",IF(K1501&lt;&gt;"",IF(G1501=0,IF(I1501=0,0,9.99),K1501/G1501),""),"")</f>
        <v>9.99</v>
      </c>
      <c r="M1501" s="111"/>
      <c r="N1501" s="33" t="str">
        <f>TRIM(CONCATENATE(Table1[[#This Row],[Intake]]," ",Table1[[#This Row],[Batch Number]]))</f>
        <v>S-1/MF 3</v>
      </c>
      <c r="O1501" s="35" t="str">
        <f>IF(VLOOKUP(Table1[[#This Row],[Intake Batch Combo]],Sheet2!A:B,2,FALSE)="","",VLOOKUP(Table1[[#This Row],[Intake Batch Combo]],Sheet2!A:B,2,FALSE))</f>
        <v>Michigan First Rehab Batch 03</v>
      </c>
      <c r="P1501" s="116" t="e">
        <v>#N/A</v>
      </c>
      <c r="Q1501" s="116" t="e">
        <v>#N/A</v>
      </c>
    </row>
    <row r="1502" spans="1:17">
      <c r="A1502" s="4" t="s">
        <v>1312</v>
      </c>
      <c r="B1502" s="15">
        <v>3</v>
      </c>
      <c r="C1502" s="15"/>
      <c r="D1502" s="30">
        <v>44971</v>
      </c>
      <c r="E1502" s="10" t="s">
        <v>0</v>
      </c>
      <c r="F1502" s="14">
        <v>0</v>
      </c>
      <c r="G1502" s="14">
        <v>0</v>
      </c>
      <c r="H1502" s="30">
        <v>45552</v>
      </c>
      <c r="I1502" s="118">
        <v>354.03</v>
      </c>
      <c r="J1502" s="15">
        <f>IF(M1502="",IF(AND(H1502&lt;&gt; "",D1502&lt;&gt;""),IF(H1502&gt;=D1502,H1502-D1502,0),""),"")</f>
        <v>581</v>
      </c>
      <c r="K1502" s="20">
        <f>IF(M1502="",IF(I1502&lt;&gt;"",I1502-G1502,""),"")</f>
        <v>354.03</v>
      </c>
      <c r="L1502" s="25">
        <f>IF(M1502="",IF(K1502&lt;&gt;"",IF(G1502=0,IF(I1502=0,0,9.99),K1502/G1502),""),"")</f>
        <v>9.99</v>
      </c>
      <c r="M1502" s="111"/>
      <c r="N1502" s="33" t="str">
        <f>TRIM(CONCATENATE(Table1[[#This Row],[Intake]]," ",Table1[[#This Row],[Batch Number]]))</f>
        <v>S-1/MF 3</v>
      </c>
      <c r="O1502" s="35" t="str">
        <f>IF(VLOOKUP(Table1[[#This Row],[Intake Batch Combo]],Sheet2!A:B,2,FALSE)="","",VLOOKUP(Table1[[#This Row],[Intake Batch Combo]],Sheet2!A:B,2,FALSE))</f>
        <v>Michigan First Rehab Batch 03</v>
      </c>
      <c r="P1502" s="116" t="e">
        <v>#N/A</v>
      </c>
      <c r="Q1502" s="116" t="e">
        <v>#N/A</v>
      </c>
    </row>
    <row r="1503" spans="1:17">
      <c r="A1503" s="4" t="s">
        <v>1312</v>
      </c>
      <c r="B1503" s="15">
        <v>3</v>
      </c>
      <c r="C1503" s="15"/>
      <c r="D1503" s="30">
        <v>44971</v>
      </c>
      <c r="E1503" s="10" t="s">
        <v>0</v>
      </c>
      <c r="F1503" s="14">
        <v>0</v>
      </c>
      <c r="G1503" s="14">
        <v>0</v>
      </c>
      <c r="H1503" s="30">
        <v>45552</v>
      </c>
      <c r="I1503" s="118">
        <v>1841.25</v>
      </c>
      <c r="J1503" s="15">
        <f>IF(M1503="",IF(AND(H1503&lt;&gt; "",D1503&lt;&gt;""),IF(H1503&gt;=D1503,H1503-D1503,0),""),"")</f>
        <v>581</v>
      </c>
      <c r="K1503" s="20">
        <f>IF(M1503="",IF(I1503&lt;&gt;"",I1503-G1503,""),"")</f>
        <v>1841.25</v>
      </c>
      <c r="L1503" s="25">
        <f>IF(M1503="",IF(K1503&lt;&gt;"",IF(G1503=0,IF(I1503=0,0,9.99),K1503/G1503),""),"")</f>
        <v>9.99</v>
      </c>
      <c r="M1503" s="111"/>
      <c r="N1503" s="33" t="str">
        <f>TRIM(CONCATENATE(Table1[[#This Row],[Intake]]," ",Table1[[#This Row],[Batch Number]]))</f>
        <v>S-1/MF 3</v>
      </c>
      <c r="O1503" s="35" t="str">
        <f>IF(VLOOKUP(Table1[[#This Row],[Intake Batch Combo]],Sheet2!A:B,2,FALSE)="","",VLOOKUP(Table1[[#This Row],[Intake Batch Combo]],Sheet2!A:B,2,FALSE))</f>
        <v>Michigan First Rehab Batch 03</v>
      </c>
      <c r="P1503" s="116" t="e">
        <v>#N/A</v>
      </c>
      <c r="Q1503" s="116" t="e">
        <v>#N/A</v>
      </c>
    </row>
    <row r="1504" spans="1:17">
      <c r="A1504" s="4" t="s">
        <v>1312</v>
      </c>
      <c r="B1504" s="15">
        <v>3</v>
      </c>
      <c r="C1504" s="15"/>
      <c r="D1504" s="30">
        <v>44971</v>
      </c>
      <c r="E1504" s="10" t="s">
        <v>0</v>
      </c>
      <c r="F1504" s="14">
        <v>0</v>
      </c>
      <c r="G1504" s="14">
        <v>0</v>
      </c>
      <c r="H1504" s="30">
        <v>45552</v>
      </c>
      <c r="I1504" s="118">
        <v>961.97</v>
      </c>
      <c r="J1504" s="15">
        <f>IF(M1504="",IF(AND(H1504&lt;&gt; "",D1504&lt;&gt;""),IF(H1504&gt;=D1504,H1504-D1504,0),""),"")</f>
        <v>581</v>
      </c>
      <c r="K1504" s="20">
        <f>IF(M1504="",IF(I1504&lt;&gt;"",I1504-G1504,""),"")</f>
        <v>961.97</v>
      </c>
      <c r="L1504" s="25">
        <f>IF(M1504="",IF(K1504&lt;&gt;"",IF(G1504=0,IF(I1504=0,0,9.99),K1504/G1504),""),"")</f>
        <v>9.99</v>
      </c>
      <c r="M1504" s="111"/>
      <c r="N1504" s="33" t="str">
        <f>TRIM(CONCATENATE(Table1[[#This Row],[Intake]]," ",Table1[[#This Row],[Batch Number]]))</f>
        <v>S-1/MF 3</v>
      </c>
      <c r="O1504" s="35" t="str">
        <f>IF(VLOOKUP(Table1[[#This Row],[Intake Batch Combo]],Sheet2!A:B,2,FALSE)="","",VLOOKUP(Table1[[#This Row],[Intake Batch Combo]],Sheet2!A:B,2,FALSE))</f>
        <v>Michigan First Rehab Batch 03</v>
      </c>
      <c r="P1504" s="116" t="e">
        <v>#N/A</v>
      </c>
      <c r="Q1504" s="116" t="e">
        <v>#N/A</v>
      </c>
    </row>
    <row r="1505" spans="1:17">
      <c r="A1505" s="4" t="s">
        <v>1316</v>
      </c>
      <c r="B1505" s="15">
        <v>90</v>
      </c>
      <c r="C1505" s="15">
        <v>50235</v>
      </c>
      <c r="D1505" s="30">
        <v>44559</v>
      </c>
      <c r="E1505" s="10" t="s">
        <v>0</v>
      </c>
      <c r="F1505" s="14">
        <v>250</v>
      </c>
      <c r="G1505" s="14">
        <v>64.165575435676601</v>
      </c>
      <c r="H1505" s="30">
        <v>45552</v>
      </c>
      <c r="I1505" s="118">
        <v>82.8</v>
      </c>
      <c r="J1505" s="21">
        <f>IF(M1505="",IF(AND(H1505&lt;&gt; "",D1505&lt;&gt;""),IF(H1505&gt;=D1505,H1505-D1505,0),""),"")</f>
        <v>993</v>
      </c>
      <c r="K1505" s="20">
        <f>IF(M1505="",IF(I1505&lt;&gt;"",I1505-G1505,""),"")</f>
        <v>18.634424564323396</v>
      </c>
      <c r="L1505" s="25">
        <f>IF(M1505="",IF(K1505&lt;&gt;"",IF(G1505=0,IF(I1505=0,0,9.99),K1505/G1505),""),"")</f>
        <v>0.29041155538305202</v>
      </c>
      <c r="M1505" s="28"/>
      <c r="N1505" s="31" t="str">
        <f>TRIM(CONCATENATE(Table1[[#This Row],[Intake]]," ",Table1[[#This Row],[Batch Number]]))</f>
        <v>S-1/OS 90</v>
      </c>
      <c r="O1505" s="34" t="str">
        <f>IF(VLOOKUP(Table1[[#This Row],[Intake Batch Combo]],Sheet2!A:B,2,FALSE)="","",VLOOKUP(Table1[[#This Row],[Intake Batch Combo]],Sheet2!A:B,2,FALSE))</f>
        <v>OSD Buy 90</v>
      </c>
      <c r="P1505" s="116" t="e">
        <v>#N/A</v>
      </c>
      <c r="Q1505" s="116" t="e">
        <v>#N/A</v>
      </c>
    </row>
    <row r="1506" spans="1:17">
      <c r="A1506" s="4" t="s">
        <v>1316</v>
      </c>
      <c r="B1506" s="15">
        <v>90</v>
      </c>
      <c r="C1506" s="15">
        <v>50235</v>
      </c>
      <c r="D1506" s="30">
        <v>44559</v>
      </c>
      <c r="E1506" s="10" t="s">
        <v>0</v>
      </c>
      <c r="F1506" s="14">
        <v>250</v>
      </c>
      <c r="G1506" s="14">
        <v>64.165575435676601</v>
      </c>
      <c r="H1506" s="30">
        <v>45552</v>
      </c>
      <c r="I1506" s="118">
        <v>82.8</v>
      </c>
      <c r="J1506" s="21">
        <f>IF(M1506="",IF(AND(H1506&lt;&gt; "",D1506&lt;&gt;""),IF(H1506&gt;=D1506,H1506-D1506,0),""),"")</f>
        <v>993</v>
      </c>
      <c r="K1506" s="20">
        <f>IF(M1506="",IF(I1506&lt;&gt;"",I1506-G1506,""),"")</f>
        <v>18.634424564323396</v>
      </c>
      <c r="L1506" s="25">
        <f>IF(M1506="",IF(K1506&lt;&gt;"",IF(G1506=0,IF(I1506=0,0,9.99),K1506/G1506),""),"")</f>
        <v>0.29041155538305202</v>
      </c>
      <c r="M1506" s="28"/>
      <c r="N1506" s="31" t="str">
        <f>TRIM(CONCATENATE(Table1[[#This Row],[Intake]]," ",Table1[[#This Row],[Batch Number]]))</f>
        <v>S-1/OS 90</v>
      </c>
      <c r="O1506" s="34" t="str">
        <f>IF(VLOOKUP(Table1[[#This Row],[Intake Batch Combo]],Sheet2!A:B,2,FALSE)="","",VLOOKUP(Table1[[#This Row],[Intake Batch Combo]],Sheet2!A:B,2,FALSE))</f>
        <v>OSD Buy 90</v>
      </c>
      <c r="P1506" s="116" t="e">
        <v>#N/A</v>
      </c>
      <c r="Q1506" s="116" t="e">
        <v>#N/A</v>
      </c>
    </row>
    <row r="1507" spans="1:17">
      <c r="A1507" s="4" t="s">
        <v>1316</v>
      </c>
      <c r="B1507" s="15">
        <v>90</v>
      </c>
      <c r="C1507" s="15" t="s">
        <v>22</v>
      </c>
      <c r="D1507" s="30">
        <v>44559</v>
      </c>
      <c r="E1507" s="10" t="s">
        <v>0</v>
      </c>
      <c r="F1507" s="14">
        <v>250</v>
      </c>
      <c r="G1507" s="14">
        <v>64.165575435676601</v>
      </c>
      <c r="H1507" s="30">
        <v>45552</v>
      </c>
      <c r="I1507" s="118">
        <v>82.8</v>
      </c>
      <c r="J1507" s="21">
        <f>IF(M1507="",IF(AND(H1507&lt;&gt; "",D1507&lt;&gt;""),IF(H1507&gt;=D1507,H1507-D1507,0),""),"")</f>
        <v>993</v>
      </c>
      <c r="K1507" s="20">
        <f>IF(M1507="",IF(I1507&lt;&gt;"",I1507-G1507,""),"")</f>
        <v>18.634424564323396</v>
      </c>
      <c r="L1507" s="25">
        <f>IF(M1507="",IF(K1507&lt;&gt;"",IF(G1507=0,IF(I1507=0,0,9.99),K1507/G1507),""),"")</f>
        <v>0.29041155538305202</v>
      </c>
      <c r="M1507" s="28"/>
      <c r="N1507" s="31" t="str">
        <f>TRIM(CONCATENATE(Table1[[#This Row],[Intake]]," ",Table1[[#This Row],[Batch Number]]))</f>
        <v>S-1/OS 90</v>
      </c>
      <c r="O1507" s="34" t="str">
        <f>IF(VLOOKUP(Table1[[#This Row],[Intake Batch Combo]],Sheet2!A:B,2,FALSE)="","",VLOOKUP(Table1[[#This Row],[Intake Batch Combo]],Sheet2!A:B,2,FALSE))</f>
        <v>OSD Buy 90</v>
      </c>
      <c r="P1507" s="116" t="e">
        <v>#N/A</v>
      </c>
      <c r="Q1507" s="116" t="e">
        <v>#N/A</v>
      </c>
    </row>
    <row r="1508" spans="1:17">
      <c r="A1508" s="4" t="s">
        <v>1316</v>
      </c>
      <c r="B1508" s="15">
        <v>90</v>
      </c>
      <c r="C1508" s="15" t="s">
        <v>22</v>
      </c>
      <c r="D1508" s="30">
        <v>44559</v>
      </c>
      <c r="E1508" s="10" t="s">
        <v>0</v>
      </c>
      <c r="F1508" s="14">
        <v>250</v>
      </c>
      <c r="G1508" s="14">
        <v>64.165575435676601</v>
      </c>
      <c r="H1508" s="30">
        <v>45552</v>
      </c>
      <c r="I1508" s="118">
        <v>82.8</v>
      </c>
      <c r="J1508" s="21">
        <f>IF(M1508="",IF(AND(H1508&lt;&gt; "",D1508&lt;&gt;""),IF(H1508&gt;=D1508,H1508-D1508,0),""),"")</f>
        <v>993</v>
      </c>
      <c r="K1508" s="20">
        <f>IF(M1508="",IF(I1508&lt;&gt;"",I1508-G1508,""),"")</f>
        <v>18.634424564323396</v>
      </c>
      <c r="L1508" s="25">
        <f>IF(M1508="",IF(K1508&lt;&gt;"",IF(G1508=0,IF(I1508=0,0,9.99),K1508/G1508),""),"")</f>
        <v>0.29041155538305202</v>
      </c>
      <c r="M1508" s="28"/>
      <c r="N1508" s="31" t="str">
        <f>TRIM(CONCATENATE(Table1[[#This Row],[Intake]]," ",Table1[[#This Row],[Batch Number]]))</f>
        <v>S-1/OS 90</v>
      </c>
      <c r="O1508" s="34" t="str">
        <f>IF(VLOOKUP(Table1[[#This Row],[Intake Batch Combo]],Sheet2!A:B,2,FALSE)="","",VLOOKUP(Table1[[#This Row],[Intake Batch Combo]],Sheet2!A:B,2,FALSE))</f>
        <v>OSD Buy 90</v>
      </c>
      <c r="P1508" s="116" t="e">
        <v>#N/A</v>
      </c>
      <c r="Q1508" s="116" t="e">
        <v>#N/A</v>
      </c>
    </row>
    <row r="1509" spans="1:17">
      <c r="A1509" s="4" t="s">
        <v>1316</v>
      </c>
      <c r="B1509" s="15">
        <v>90</v>
      </c>
      <c r="C1509" s="15" t="s">
        <v>91</v>
      </c>
      <c r="D1509" s="30">
        <v>44559</v>
      </c>
      <c r="E1509" s="10" t="s">
        <v>0</v>
      </c>
      <c r="F1509" s="14">
        <v>250</v>
      </c>
      <c r="G1509" s="14">
        <v>64.165575435676601</v>
      </c>
      <c r="H1509" s="30">
        <v>45552</v>
      </c>
      <c r="I1509" s="118">
        <v>82.8</v>
      </c>
      <c r="J1509" s="21">
        <f>IF(M1509="",IF(AND(H1509&lt;&gt; "",D1509&lt;&gt;""),IF(H1509&gt;=D1509,H1509-D1509,0),""),"")</f>
        <v>993</v>
      </c>
      <c r="K1509" s="20">
        <f>IF(M1509="",IF(I1509&lt;&gt;"",I1509-G1509,""),"")</f>
        <v>18.634424564323396</v>
      </c>
      <c r="L1509" s="25">
        <f>IF(M1509="",IF(K1509&lt;&gt;"",IF(G1509=0,IF(I1509=0,0,9.99),K1509/G1509),""),"")</f>
        <v>0.29041155538305202</v>
      </c>
      <c r="M1509" s="28"/>
      <c r="N1509" s="31" t="str">
        <f>TRIM(CONCATENATE(Table1[[#This Row],[Intake]]," ",Table1[[#This Row],[Batch Number]]))</f>
        <v>S-1/OS 90</v>
      </c>
      <c r="O1509" s="34" t="str">
        <f>IF(VLOOKUP(Table1[[#This Row],[Intake Batch Combo]],Sheet2!A:B,2,FALSE)="","",VLOOKUP(Table1[[#This Row],[Intake Batch Combo]],Sheet2!A:B,2,FALSE))</f>
        <v>OSD Buy 90</v>
      </c>
      <c r="P1509" s="116" t="e">
        <v>#N/A</v>
      </c>
      <c r="Q1509" s="116" t="e">
        <v>#N/A</v>
      </c>
    </row>
    <row r="1510" spans="1:17">
      <c r="A1510" s="4" t="s">
        <v>1316</v>
      </c>
      <c r="B1510" s="15">
        <v>90</v>
      </c>
      <c r="C1510" s="15" t="s">
        <v>91</v>
      </c>
      <c r="D1510" s="30">
        <v>44559</v>
      </c>
      <c r="E1510" s="10" t="s">
        <v>0</v>
      </c>
      <c r="F1510" s="14">
        <v>250</v>
      </c>
      <c r="G1510" s="14">
        <v>64.165575435676601</v>
      </c>
      <c r="H1510" s="30">
        <v>45552</v>
      </c>
      <c r="I1510" s="118">
        <v>82.8</v>
      </c>
      <c r="J1510" s="21">
        <f>IF(M1510="",IF(AND(H1510&lt;&gt; "",D1510&lt;&gt;""),IF(H1510&gt;=D1510,H1510-D1510,0),""),"")</f>
        <v>993</v>
      </c>
      <c r="K1510" s="20">
        <f>IF(M1510="",IF(I1510&lt;&gt;"",I1510-G1510,""),"")</f>
        <v>18.634424564323396</v>
      </c>
      <c r="L1510" s="25">
        <f>IF(M1510="",IF(K1510&lt;&gt;"",IF(G1510=0,IF(I1510=0,0,9.99),K1510/G1510),""),"")</f>
        <v>0.29041155538305202</v>
      </c>
      <c r="M1510" s="28"/>
      <c r="N1510" s="31" t="str">
        <f>TRIM(CONCATENATE(Table1[[#This Row],[Intake]]," ",Table1[[#This Row],[Batch Number]]))</f>
        <v>S-1/OS 90</v>
      </c>
      <c r="O1510" s="34" t="str">
        <f>IF(VLOOKUP(Table1[[#This Row],[Intake Batch Combo]],Sheet2!A:B,2,FALSE)="","",VLOOKUP(Table1[[#This Row],[Intake Batch Combo]],Sheet2!A:B,2,FALSE))</f>
        <v>OSD Buy 90</v>
      </c>
      <c r="P1510" s="116" t="e">
        <v>#N/A</v>
      </c>
      <c r="Q1510" s="116" t="e">
        <v>#N/A</v>
      </c>
    </row>
    <row r="1511" spans="1:17">
      <c r="A1511" s="4" t="s">
        <v>1316</v>
      </c>
      <c r="B1511" s="15">
        <v>90</v>
      </c>
      <c r="C1511" s="15" t="s">
        <v>91</v>
      </c>
      <c r="D1511" s="30">
        <v>44559</v>
      </c>
      <c r="E1511" s="10" t="s">
        <v>0</v>
      </c>
      <c r="F1511" s="14">
        <v>250</v>
      </c>
      <c r="G1511" s="14">
        <v>64.165575435676601</v>
      </c>
      <c r="H1511" s="30">
        <v>45552</v>
      </c>
      <c r="I1511" s="118">
        <v>82.8</v>
      </c>
      <c r="J1511" s="21">
        <f>IF(M1511="",IF(AND(H1511&lt;&gt; "",D1511&lt;&gt;""),IF(H1511&gt;=D1511,H1511-D1511,0),""),"")</f>
        <v>993</v>
      </c>
      <c r="K1511" s="20">
        <f>IF(M1511="",IF(I1511&lt;&gt;"",I1511-G1511,""),"")</f>
        <v>18.634424564323396</v>
      </c>
      <c r="L1511" s="25">
        <f>IF(M1511="",IF(K1511&lt;&gt;"",IF(G1511=0,IF(I1511=0,0,9.99),K1511/G1511),""),"")</f>
        <v>0.29041155538305202</v>
      </c>
      <c r="M1511" s="28"/>
      <c r="N1511" s="31" t="str">
        <f>TRIM(CONCATENATE(Table1[[#This Row],[Intake]]," ",Table1[[#This Row],[Batch Number]]))</f>
        <v>S-1/OS 90</v>
      </c>
      <c r="O1511" s="34" t="str">
        <f>IF(VLOOKUP(Table1[[#This Row],[Intake Batch Combo]],Sheet2!A:B,2,FALSE)="","",VLOOKUP(Table1[[#This Row],[Intake Batch Combo]],Sheet2!A:B,2,FALSE))</f>
        <v>OSD Buy 90</v>
      </c>
      <c r="P1511" s="116" t="e">
        <v>#N/A</v>
      </c>
      <c r="Q1511" s="116" t="e">
        <v>#N/A</v>
      </c>
    </row>
    <row r="1512" spans="1:17">
      <c r="A1512" s="4" t="s">
        <v>1316</v>
      </c>
      <c r="B1512" s="15">
        <v>90</v>
      </c>
      <c r="C1512" s="15" t="s">
        <v>142</v>
      </c>
      <c r="D1512" s="30">
        <v>44559</v>
      </c>
      <c r="E1512" s="10" t="s">
        <v>0</v>
      </c>
      <c r="F1512" s="14">
        <v>250</v>
      </c>
      <c r="G1512" s="14">
        <v>64.165575435676601</v>
      </c>
      <c r="H1512" s="30">
        <v>45552</v>
      </c>
      <c r="I1512" s="118">
        <v>82.8</v>
      </c>
      <c r="J1512" s="21">
        <f>IF(M1512="",IF(AND(H1512&lt;&gt; "",D1512&lt;&gt;""),IF(H1512&gt;=D1512,H1512-D1512,0),""),"")</f>
        <v>993</v>
      </c>
      <c r="K1512" s="20">
        <f>IF(M1512="",IF(I1512&lt;&gt;"",I1512-G1512,""),"")</f>
        <v>18.634424564323396</v>
      </c>
      <c r="L1512" s="25">
        <f>IF(M1512="",IF(K1512&lt;&gt;"",IF(G1512=0,IF(I1512=0,0,9.99),K1512/G1512),""),"")</f>
        <v>0.29041155538305202</v>
      </c>
      <c r="M1512" s="28"/>
      <c r="N1512" s="31" t="str">
        <f>TRIM(CONCATENATE(Table1[[#This Row],[Intake]]," ",Table1[[#This Row],[Batch Number]]))</f>
        <v>S-1/OS 90</v>
      </c>
      <c r="O1512" s="34" t="str">
        <f>IF(VLOOKUP(Table1[[#This Row],[Intake Batch Combo]],Sheet2!A:B,2,FALSE)="","",VLOOKUP(Table1[[#This Row],[Intake Batch Combo]],Sheet2!A:B,2,FALSE))</f>
        <v>OSD Buy 90</v>
      </c>
      <c r="P1512" s="116" t="e">
        <v>#N/A</v>
      </c>
      <c r="Q1512" s="116" t="e">
        <v>#N/A</v>
      </c>
    </row>
    <row r="1513" spans="1:17">
      <c r="A1513" s="4" t="s">
        <v>1316</v>
      </c>
      <c r="B1513" s="15">
        <v>90</v>
      </c>
      <c r="C1513" s="15" t="s">
        <v>157</v>
      </c>
      <c r="D1513" s="30">
        <v>44559</v>
      </c>
      <c r="E1513" s="10" t="s">
        <v>0</v>
      </c>
      <c r="F1513" s="14">
        <v>250</v>
      </c>
      <c r="G1513" s="14">
        <v>64.165575435676601</v>
      </c>
      <c r="H1513" s="30">
        <v>45552</v>
      </c>
      <c r="I1513" s="118">
        <v>82.8</v>
      </c>
      <c r="J1513" s="21">
        <f>IF(M1513="",IF(AND(H1513&lt;&gt; "",D1513&lt;&gt;""),IF(H1513&gt;=D1513,H1513-D1513,0),""),"")</f>
        <v>993</v>
      </c>
      <c r="K1513" s="20">
        <f>IF(M1513="",IF(I1513&lt;&gt;"",I1513-G1513,""),"")</f>
        <v>18.634424564323396</v>
      </c>
      <c r="L1513" s="25">
        <f>IF(M1513="",IF(K1513&lt;&gt;"",IF(G1513=0,IF(I1513=0,0,9.99),K1513/G1513),""),"")</f>
        <v>0.29041155538305202</v>
      </c>
      <c r="M1513" s="28"/>
      <c r="N1513" s="31" t="str">
        <f>TRIM(CONCATENATE(Table1[[#This Row],[Intake]]," ",Table1[[#This Row],[Batch Number]]))</f>
        <v>S-1/OS 90</v>
      </c>
      <c r="O1513" s="34" t="str">
        <f>IF(VLOOKUP(Table1[[#This Row],[Intake Batch Combo]],Sheet2!A:B,2,FALSE)="","",VLOOKUP(Table1[[#This Row],[Intake Batch Combo]],Sheet2!A:B,2,FALSE))</f>
        <v>OSD Buy 90</v>
      </c>
      <c r="P1513" s="116" t="e">
        <v>#N/A</v>
      </c>
      <c r="Q1513" s="116" t="e">
        <v>#N/A</v>
      </c>
    </row>
    <row r="1514" spans="1:17">
      <c r="A1514" s="4" t="s">
        <v>1316</v>
      </c>
      <c r="B1514" s="15">
        <v>90</v>
      </c>
      <c r="C1514" s="15" t="s">
        <v>234</v>
      </c>
      <c r="D1514" s="30">
        <v>44559</v>
      </c>
      <c r="E1514" s="10" t="s">
        <v>0</v>
      </c>
      <c r="F1514" s="14">
        <v>250</v>
      </c>
      <c r="G1514" s="14">
        <v>64.165575435676601</v>
      </c>
      <c r="H1514" s="30">
        <v>45552</v>
      </c>
      <c r="I1514" s="118">
        <v>82.8</v>
      </c>
      <c r="J1514" s="21">
        <f>IF(M1514="",IF(AND(H1514&lt;&gt; "",D1514&lt;&gt;""),IF(H1514&gt;=D1514,H1514-D1514,0),""),"")</f>
        <v>993</v>
      </c>
      <c r="K1514" s="20">
        <f>IF(M1514="",IF(I1514&lt;&gt;"",I1514-G1514,""),"")</f>
        <v>18.634424564323396</v>
      </c>
      <c r="L1514" s="25">
        <f>IF(M1514="",IF(K1514&lt;&gt;"",IF(G1514=0,IF(I1514=0,0,9.99),K1514/G1514),""),"")</f>
        <v>0.29041155538305202</v>
      </c>
      <c r="M1514" s="28"/>
      <c r="N1514" s="31" t="str">
        <f>TRIM(CONCATENATE(Table1[[#This Row],[Intake]]," ",Table1[[#This Row],[Batch Number]]))</f>
        <v>S-1/OS 90</v>
      </c>
      <c r="O1514" s="34" t="str">
        <f>IF(VLOOKUP(Table1[[#This Row],[Intake Batch Combo]],Sheet2!A:B,2,FALSE)="","",VLOOKUP(Table1[[#This Row],[Intake Batch Combo]],Sheet2!A:B,2,FALSE))</f>
        <v>OSD Buy 90</v>
      </c>
      <c r="P1514" s="116" t="e">
        <v>#N/A</v>
      </c>
      <c r="Q1514" s="116" t="e">
        <v>#N/A</v>
      </c>
    </row>
    <row r="1515" spans="1:17">
      <c r="A1515" s="4" t="s">
        <v>1316</v>
      </c>
      <c r="B1515" s="15">
        <v>90</v>
      </c>
      <c r="C1515" s="15" t="s">
        <v>367</v>
      </c>
      <c r="D1515" s="30">
        <v>44559</v>
      </c>
      <c r="E1515" s="10" t="s">
        <v>0</v>
      </c>
      <c r="F1515" s="109">
        <v>250</v>
      </c>
      <c r="G1515" s="14">
        <v>64.165575435676601</v>
      </c>
      <c r="H1515" s="30">
        <v>45552</v>
      </c>
      <c r="I1515" s="118">
        <v>82.8</v>
      </c>
      <c r="J1515" s="21">
        <f>IF(M1515="",IF(AND(H1515&lt;&gt; "",D1515&lt;&gt;""),IF(H1515&gt;=D1515,H1515-D1515,0),""),"")</f>
        <v>993</v>
      </c>
      <c r="K1515" s="20">
        <f>IF(M1515="",IF(I1515&lt;&gt;"",I1515-G1515,""),"")</f>
        <v>18.634424564323396</v>
      </c>
      <c r="L1515" s="25">
        <f>IF(M1515="",IF(K1515&lt;&gt;"",IF(G1515=0,IF(I1515=0,0,9.99),K1515/G1515),""),"")</f>
        <v>0.29041155538305202</v>
      </c>
      <c r="M1515" s="28"/>
      <c r="N1515" s="31" t="str">
        <f>TRIM(CONCATENATE(Table1[[#This Row],[Intake]]," ",Table1[[#This Row],[Batch Number]]))</f>
        <v>S-1/OS 90</v>
      </c>
      <c r="O1515" s="34" t="str">
        <f>IF(VLOOKUP(Table1[[#This Row],[Intake Batch Combo]],Sheet2!A:B,2,FALSE)="","",VLOOKUP(Table1[[#This Row],[Intake Batch Combo]],Sheet2!A:B,2,FALSE))</f>
        <v>OSD Buy 90</v>
      </c>
      <c r="P1515" s="116" t="e">
        <v>#N/A</v>
      </c>
      <c r="Q1515" s="116" t="e">
        <v>#N/A</v>
      </c>
    </row>
    <row r="1516" spans="1:17">
      <c r="A1516" s="4" t="s">
        <v>1316</v>
      </c>
      <c r="B1516" s="15">
        <v>90</v>
      </c>
      <c r="C1516" s="15" t="s">
        <v>208</v>
      </c>
      <c r="D1516" s="30">
        <v>44559</v>
      </c>
      <c r="E1516" s="10" t="s">
        <v>0</v>
      </c>
      <c r="F1516" s="14">
        <v>300</v>
      </c>
      <c r="G1516" s="14">
        <v>76.998690522811799</v>
      </c>
      <c r="H1516" s="30">
        <v>45552</v>
      </c>
      <c r="I1516" s="120">
        <v>99.36</v>
      </c>
      <c r="J1516" s="21">
        <f>IF(M1516="",IF(AND(H1516&lt;&gt; "",D1516&lt;&gt;""),IF(H1516&gt;=D1516,H1516-D1516,0),""),"")</f>
        <v>993</v>
      </c>
      <c r="K1516" s="20">
        <f>IF(M1516="",IF(I1516&lt;&gt;"",I1516-G1516,""),"")</f>
        <v>22.3613094771882</v>
      </c>
      <c r="L1516" s="25">
        <f>IF(M1516="",IF(K1516&lt;&gt;"",IF(G1516=0,IF(I1516=0,0,9.99),K1516/G1516),""),"")</f>
        <v>0.29041155538305408</v>
      </c>
      <c r="M1516" s="28"/>
      <c r="N1516" s="31" t="str">
        <f>TRIM(CONCATENATE(Table1[[#This Row],[Intake]]," ",Table1[[#This Row],[Batch Number]]))</f>
        <v>S-1/OS 90</v>
      </c>
      <c r="O1516" s="34" t="str">
        <f>IF(VLOOKUP(Table1[[#This Row],[Intake Batch Combo]],Sheet2!A:B,2,FALSE)="","",VLOOKUP(Table1[[#This Row],[Intake Batch Combo]],Sheet2!A:B,2,FALSE))</f>
        <v>OSD Buy 90</v>
      </c>
      <c r="P1516" s="116" t="e">
        <v>#N/A</v>
      </c>
      <c r="Q1516" s="116" t="e">
        <v>#N/A</v>
      </c>
    </row>
    <row r="1517" spans="1:17">
      <c r="A1517" s="4" t="s">
        <v>1316</v>
      </c>
      <c r="B1517" s="15">
        <v>90</v>
      </c>
      <c r="C1517" s="15" t="s">
        <v>234</v>
      </c>
      <c r="D1517" s="30">
        <v>44559</v>
      </c>
      <c r="E1517" s="10" t="s">
        <v>0</v>
      </c>
      <c r="F1517" s="14">
        <v>300</v>
      </c>
      <c r="G1517" s="14">
        <v>76.998690522811799</v>
      </c>
      <c r="H1517" s="30">
        <v>45552</v>
      </c>
      <c r="I1517" s="118">
        <v>99.36</v>
      </c>
      <c r="J1517" s="21">
        <f>IF(M1517="",IF(AND(H1517&lt;&gt; "",D1517&lt;&gt;""),IF(H1517&gt;=D1517,H1517-D1517,0),""),"")</f>
        <v>993</v>
      </c>
      <c r="K1517" s="20">
        <f>IF(M1517="",IF(I1517&lt;&gt;"",I1517-G1517,""),"")</f>
        <v>22.3613094771882</v>
      </c>
      <c r="L1517" s="25">
        <f>IF(M1517="",IF(K1517&lt;&gt;"",IF(G1517=0,IF(I1517=0,0,9.99),K1517/G1517),""),"")</f>
        <v>0.29041155538305408</v>
      </c>
      <c r="M1517" s="28"/>
      <c r="N1517" s="31" t="str">
        <f>TRIM(CONCATENATE(Table1[[#This Row],[Intake]]," ",Table1[[#This Row],[Batch Number]]))</f>
        <v>S-1/OS 90</v>
      </c>
      <c r="O1517" s="34" t="str">
        <f>IF(VLOOKUP(Table1[[#This Row],[Intake Batch Combo]],Sheet2!A:B,2,FALSE)="","",VLOOKUP(Table1[[#This Row],[Intake Batch Combo]],Sheet2!A:B,2,FALSE))</f>
        <v>OSD Buy 90</v>
      </c>
      <c r="P1517" s="116" t="e">
        <v>#N/A</v>
      </c>
      <c r="Q1517" s="116" t="e">
        <v>#N/A</v>
      </c>
    </row>
    <row r="1518" spans="1:17">
      <c r="A1518" s="4" t="s">
        <v>1316</v>
      </c>
      <c r="B1518" s="15">
        <v>90</v>
      </c>
      <c r="C1518" s="15">
        <v>67092</v>
      </c>
      <c r="D1518" s="30">
        <v>44559</v>
      </c>
      <c r="E1518" s="10" t="s">
        <v>0</v>
      </c>
      <c r="F1518" s="14">
        <v>1100</v>
      </c>
      <c r="G1518" s="14">
        <v>282.328531916977</v>
      </c>
      <c r="H1518" s="30">
        <v>45552</v>
      </c>
      <c r="I1518" s="118">
        <v>364.33</v>
      </c>
      <c r="J1518" s="21">
        <f>IF(M1518="",IF(AND(H1518&lt;&gt; "",D1518&lt;&gt;""),IF(H1518&gt;=D1518,H1518-D1518,0),""),"")</f>
        <v>993</v>
      </c>
      <c r="K1518" s="20">
        <f>IF(M1518="",IF(I1518&lt;&gt;"",I1518-G1518,""),"")</f>
        <v>82.001468083022985</v>
      </c>
      <c r="L1518" s="25">
        <f>IF(M1518="",IF(K1518&lt;&gt;"",IF(G1518=0,IF(I1518=0,0,9.99),K1518/G1518),""),"")</f>
        <v>0.29044697511173528</v>
      </c>
      <c r="M1518" s="28"/>
      <c r="N1518" s="31" t="str">
        <f>TRIM(CONCATENATE(Table1[[#This Row],[Intake]]," ",Table1[[#This Row],[Batch Number]]))</f>
        <v>S-1/OS 90</v>
      </c>
      <c r="O1518" s="34" t="str">
        <f>IF(VLOOKUP(Table1[[#This Row],[Intake Batch Combo]],Sheet2!A:B,2,FALSE)="","",VLOOKUP(Table1[[#This Row],[Intake Batch Combo]],Sheet2!A:B,2,FALSE))</f>
        <v>OSD Buy 90</v>
      </c>
      <c r="P1518" s="116" t="e">
        <v>#N/A</v>
      </c>
      <c r="Q1518" s="116" t="e">
        <v>#N/A</v>
      </c>
    </row>
    <row r="1519" spans="1:17">
      <c r="A1519" s="4" t="s">
        <v>1316</v>
      </c>
      <c r="B1519" s="15">
        <v>90</v>
      </c>
      <c r="C1519" s="15">
        <v>94481</v>
      </c>
      <c r="D1519" s="30">
        <v>44559</v>
      </c>
      <c r="E1519" s="10" t="s">
        <v>0</v>
      </c>
      <c r="F1519" s="14">
        <v>1100</v>
      </c>
      <c r="G1519" s="14">
        <v>282.328531916977</v>
      </c>
      <c r="H1519" s="30">
        <v>45552</v>
      </c>
      <c r="I1519" s="120">
        <v>364.33</v>
      </c>
      <c r="J1519" s="21">
        <f>IF(M1519="",IF(AND(H1519&lt;&gt; "",D1519&lt;&gt;""),IF(H1519&gt;=D1519,H1519-D1519,0),""),"")</f>
        <v>993</v>
      </c>
      <c r="K1519" s="20">
        <f>IF(M1519="",IF(I1519&lt;&gt;"",I1519-G1519,""),"")</f>
        <v>82.001468083022985</v>
      </c>
      <c r="L1519" s="25">
        <f>IF(M1519="",IF(K1519&lt;&gt;"",IF(G1519=0,IF(I1519=0,0,9.99),K1519/G1519),""),"")</f>
        <v>0.29044697511173528</v>
      </c>
      <c r="M1519" s="28"/>
      <c r="N1519" s="31" t="str">
        <f>TRIM(CONCATENATE(Table1[[#This Row],[Intake]]," ",Table1[[#This Row],[Batch Number]]))</f>
        <v>S-1/OS 90</v>
      </c>
      <c r="O1519" s="34" t="str">
        <f>IF(VLOOKUP(Table1[[#This Row],[Intake Batch Combo]],Sheet2!A:B,2,FALSE)="","",VLOOKUP(Table1[[#This Row],[Intake Batch Combo]],Sheet2!A:B,2,FALSE))</f>
        <v>OSD Buy 90</v>
      </c>
      <c r="P1519" s="116" t="e">
        <v>#N/A</v>
      </c>
      <c r="Q1519" s="116" t="e">
        <v>#N/A</v>
      </c>
    </row>
    <row r="1520" spans="1:17">
      <c r="A1520" s="4" t="s">
        <v>1316</v>
      </c>
      <c r="B1520" s="15">
        <v>90</v>
      </c>
      <c r="C1520" s="15" t="s">
        <v>119</v>
      </c>
      <c r="D1520" s="30">
        <v>44559</v>
      </c>
      <c r="E1520" s="10" t="s">
        <v>0</v>
      </c>
      <c r="F1520" s="14">
        <v>1100</v>
      </c>
      <c r="G1520" s="14">
        <v>282.328531916977</v>
      </c>
      <c r="H1520" s="30">
        <v>45552</v>
      </c>
      <c r="I1520" s="118">
        <v>364.33</v>
      </c>
      <c r="J1520" s="21">
        <f>IF(M1520="",IF(AND(H1520&lt;&gt; "",D1520&lt;&gt;""),IF(H1520&gt;=D1520,H1520-D1520,0),""),"")</f>
        <v>993</v>
      </c>
      <c r="K1520" s="20">
        <f>IF(M1520="",IF(I1520&lt;&gt;"",I1520-G1520,""),"")</f>
        <v>82.001468083022985</v>
      </c>
      <c r="L1520" s="25">
        <f>IF(M1520="",IF(K1520&lt;&gt;"",IF(G1520=0,IF(I1520=0,0,9.99),K1520/G1520),""),"")</f>
        <v>0.29044697511173528</v>
      </c>
      <c r="M1520" s="28"/>
      <c r="N1520" s="31" t="str">
        <f>TRIM(CONCATENATE(Table1[[#This Row],[Intake]]," ",Table1[[#This Row],[Batch Number]]))</f>
        <v>S-1/OS 90</v>
      </c>
      <c r="O1520" s="34" t="str">
        <f>IF(VLOOKUP(Table1[[#This Row],[Intake Batch Combo]],Sheet2!A:B,2,FALSE)="","",VLOOKUP(Table1[[#This Row],[Intake Batch Combo]],Sheet2!A:B,2,FALSE))</f>
        <v>OSD Buy 90</v>
      </c>
      <c r="P1520" s="116" t="e">
        <v>#N/A</v>
      </c>
      <c r="Q1520" s="116" t="e">
        <v>#N/A</v>
      </c>
    </row>
    <row r="1521" spans="1:17">
      <c r="A1521" s="4" t="s">
        <v>1316</v>
      </c>
      <c r="B1521" s="15">
        <v>90</v>
      </c>
      <c r="C1521" s="15" t="s">
        <v>182</v>
      </c>
      <c r="D1521" s="30">
        <v>44559</v>
      </c>
      <c r="E1521" s="10" t="s">
        <v>1</v>
      </c>
      <c r="F1521" s="14">
        <v>1695</v>
      </c>
      <c r="G1521" s="14">
        <v>435.04260145388702</v>
      </c>
      <c r="H1521" s="30">
        <v>45552</v>
      </c>
      <c r="I1521" s="118">
        <v>561.4</v>
      </c>
      <c r="J1521" s="21">
        <f>IF(M1521="",IF(AND(H1521&lt;&gt; "",D1521&lt;&gt;""),IF(H1521&gt;=D1521,H1521-D1521,0),""),"")</f>
        <v>993</v>
      </c>
      <c r="K1521" s="20">
        <f>IF(M1521="",IF(I1521&lt;&gt;"",I1521-G1521,""),"")</f>
        <v>126.35739854611296</v>
      </c>
      <c r="L1521" s="25">
        <f>IF(M1521="",IF(K1521&lt;&gt;"",IF(G1521=0,IF(I1521=0,0,9.99),K1521/G1521),""),"")</f>
        <v>0.29044833339041715</v>
      </c>
      <c r="M1521" s="28"/>
      <c r="N1521" s="31" t="str">
        <f>TRIM(CONCATENATE(Table1[[#This Row],[Intake]]," ",Table1[[#This Row],[Batch Number]]))</f>
        <v>S-1/OS 90</v>
      </c>
      <c r="O1521" s="34" t="str">
        <f>IF(VLOOKUP(Table1[[#This Row],[Intake Batch Combo]],Sheet2!A:B,2,FALSE)="","",VLOOKUP(Table1[[#This Row],[Intake Batch Combo]],Sheet2!A:B,2,FALSE))</f>
        <v>OSD Buy 90</v>
      </c>
      <c r="P1521" s="116" t="e">
        <v>#N/A</v>
      </c>
      <c r="Q1521" s="116" t="e">
        <v>#N/A</v>
      </c>
    </row>
    <row r="1522" spans="1:17">
      <c r="A1522" s="4" t="s">
        <v>1316</v>
      </c>
      <c r="B1522" s="15">
        <v>90</v>
      </c>
      <c r="C1522" s="15" t="s">
        <v>182</v>
      </c>
      <c r="D1522" s="30">
        <v>44559</v>
      </c>
      <c r="E1522" s="10" t="s">
        <v>1</v>
      </c>
      <c r="F1522" s="14">
        <v>1695</v>
      </c>
      <c r="G1522" s="14">
        <v>435.04260145388702</v>
      </c>
      <c r="H1522" s="30">
        <v>45552</v>
      </c>
      <c r="I1522" s="118">
        <v>561.4</v>
      </c>
      <c r="J1522" s="21">
        <f>IF(M1522="",IF(AND(H1522&lt;&gt; "",D1522&lt;&gt;""),IF(H1522&gt;=D1522,H1522-D1522,0),""),"")</f>
        <v>993</v>
      </c>
      <c r="K1522" s="20">
        <f>IF(M1522="",IF(I1522&lt;&gt;"",I1522-G1522,""),"")</f>
        <v>126.35739854611296</v>
      </c>
      <c r="L1522" s="25">
        <f>IF(M1522="",IF(K1522&lt;&gt;"",IF(G1522=0,IF(I1522=0,0,9.99),K1522/G1522),""),"")</f>
        <v>0.29044833339041715</v>
      </c>
      <c r="M1522" s="28"/>
      <c r="N1522" s="31" t="str">
        <f>TRIM(CONCATENATE(Table1[[#This Row],[Intake]]," ",Table1[[#This Row],[Batch Number]]))</f>
        <v>S-1/OS 90</v>
      </c>
      <c r="O1522" s="34" t="str">
        <f>IF(VLOOKUP(Table1[[#This Row],[Intake Batch Combo]],Sheet2!A:B,2,FALSE)="","",VLOOKUP(Table1[[#This Row],[Intake Batch Combo]],Sheet2!A:B,2,FALSE))</f>
        <v>OSD Buy 90</v>
      </c>
      <c r="P1522" s="116" t="e">
        <v>#N/A</v>
      </c>
      <c r="Q1522" s="116" t="e">
        <v>#N/A</v>
      </c>
    </row>
    <row r="1523" spans="1:17">
      <c r="A1523" s="4" t="s">
        <v>1316</v>
      </c>
      <c r="B1523" s="15">
        <v>90</v>
      </c>
      <c r="C1523" s="15" t="s">
        <v>182</v>
      </c>
      <c r="D1523" s="30">
        <v>44559</v>
      </c>
      <c r="E1523" s="10" t="s">
        <v>1</v>
      </c>
      <c r="F1523" s="14">
        <v>1695</v>
      </c>
      <c r="G1523" s="14">
        <v>435.04260145388702</v>
      </c>
      <c r="H1523" s="30">
        <v>45552</v>
      </c>
      <c r="I1523" s="118">
        <v>561.4</v>
      </c>
      <c r="J1523" s="21">
        <f>IF(M1523="",IF(AND(H1523&lt;&gt; "",D1523&lt;&gt;""),IF(H1523&gt;=D1523,H1523-D1523,0),""),"")</f>
        <v>993</v>
      </c>
      <c r="K1523" s="20">
        <f>IF(M1523="",IF(I1523&lt;&gt;"",I1523-G1523,""),"")</f>
        <v>126.35739854611296</v>
      </c>
      <c r="L1523" s="25">
        <f>IF(M1523="",IF(K1523&lt;&gt;"",IF(G1523=0,IF(I1523=0,0,9.99),K1523/G1523),""),"")</f>
        <v>0.29044833339041715</v>
      </c>
      <c r="M1523" s="28"/>
      <c r="N1523" s="31" t="str">
        <f>TRIM(CONCATENATE(Table1[[#This Row],[Intake]]," ",Table1[[#This Row],[Batch Number]]))</f>
        <v>S-1/OS 90</v>
      </c>
      <c r="O1523" s="34" t="str">
        <f>IF(VLOOKUP(Table1[[#This Row],[Intake Batch Combo]],Sheet2!A:B,2,FALSE)="","",VLOOKUP(Table1[[#This Row],[Intake Batch Combo]],Sheet2!A:B,2,FALSE))</f>
        <v>OSD Buy 90</v>
      </c>
      <c r="P1523" s="116" t="e">
        <v>#N/A</v>
      </c>
      <c r="Q1523" s="116" t="e">
        <v>#N/A</v>
      </c>
    </row>
    <row r="1524" spans="1:17">
      <c r="A1524" s="4" t="s">
        <v>1316</v>
      </c>
      <c r="B1524" s="15">
        <v>90</v>
      </c>
      <c r="C1524" s="15" t="s">
        <v>182</v>
      </c>
      <c r="D1524" s="30">
        <v>44559</v>
      </c>
      <c r="E1524" s="10" t="s">
        <v>1</v>
      </c>
      <c r="F1524" s="14">
        <v>1695</v>
      </c>
      <c r="G1524" s="14">
        <v>435.04260145388702</v>
      </c>
      <c r="H1524" s="30">
        <v>45552</v>
      </c>
      <c r="I1524" s="118">
        <v>561.4</v>
      </c>
      <c r="J1524" s="21">
        <f>IF(M1524="",IF(AND(H1524&lt;&gt; "",D1524&lt;&gt;""),IF(H1524&gt;=D1524,H1524-D1524,0),""),"")</f>
        <v>993</v>
      </c>
      <c r="K1524" s="20">
        <f>IF(M1524="",IF(I1524&lt;&gt;"",I1524-G1524,""),"")</f>
        <v>126.35739854611296</v>
      </c>
      <c r="L1524" s="25">
        <f>IF(M1524="",IF(K1524&lt;&gt;"",IF(G1524=0,IF(I1524=0,0,9.99),K1524/G1524),""),"")</f>
        <v>0.29044833339041715</v>
      </c>
      <c r="M1524" s="28"/>
      <c r="N1524" s="31" t="str">
        <f>TRIM(CONCATENATE(Table1[[#This Row],[Intake]]," ",Table1[[#This Row],[Batch Number]]))</f>
        <v>S-1/OS 90</v>
      </c>
      <c r="O1524" s="34" t="str">
        <f>IF(VLOOKUP(Table1[[#This Row],[Intake Batch Combo]],Sheet2!A:B,2,FALSE)="","",VLOOKUP(Table1[[#This Row],[Intake Batch Combo]],Sheet2!A:B,2,FALSE))</f>
        <v>OSD Buy 90</v>
      </c>
      <c r="P1524" s="116" t="e">
        <v>#N/A</v>
      </c>
      <c r="Q1524" s="116" t="e">
        <v>#N/A</v>
      </c>
    </row>
    <row r="1525" spans="1:17">
      <c r="A1525" s="4" t="s">
        <v>1316</v>
      </c>
      <c r="B1525" s="15">
        <v>90</v>
      </c>
      <c r="C1525" s="15">
        <v>13356</v>
      </c>
      <c r="D1525" s="30">
        <v>44559</v>
      </c>
      <c r="E1525" s="10" t="s">
        <v>1</v>
      </c>
      <c r="F1525" s="14">
        <v>1695</v>
      </c>
      <c r="G1525" s="14">
        <v>435.04260145388702</v>
      </c>
      <c r="H1525" s="30">
        <v>45552</v>
      </c>
      <c r="I1525" s="118">
        <v>561.4</v>
      </c>
      <c r="J1525" s="21">
        <f>IF(M1525="",IF(AND(H1525&lt;&gt; "",D1525&lt;&gt;""),IF(H1525&gt;=D1525,H1525-D1525,0),""),"")</f>
        <v>993</v>
      </c>
      <c r="K1525" s="20">
        <f>IF(M1525="",IF(I1525&lt;&gt;"",I1525-G1525,""),"")</f>
        <v>126.35739854611296</v>
      </c>
      <c r="L1525" s="25">
        <f>IF(M1525="",IF(K1525&lt;&gt;"",IF(G1525=0,IF(I1525=0,0,9.99),K1525/G1525),""),"")</f>
        <v>0.29044833339041715</v>
      </c>
      <c r="M1525" s="28"/>
      <c r="N1525" s="31" t="str">
        <f>TRIM(CONCATENATE(Table1[[#This Row],[Intake]]," ",Table1[[#This Row],[Batch Number]]))</f>
        <v>S-1/OS 90</v>
      </c>
      <c r="O1525" s="34" t="str">
        <f>IF(VLOOKUP(Table1[[#This Row],[Intake Batch Combo]],Sheet2!A:B,2,FALSE)="","",VLOOKUP(Table1[[#This Row],[Intake Batch Combo]],Sheet2!A:B,2,FALSE))</f>
        <v>OSD Buy 90</v>
      </c>
      <c r="P1525" s="116" t="e">
        <v>#N/A</v>
      </c>
      <c r="Q1525" s="116" t="e">
        <v>#N/A</v>
      </c>
    </row>
    <row r="1526" spans="1:17">
      <c r="A1526" s="4" t="s">
        <v>1316</v>
      </c>
      <c r="B1526" s="15">
        <v>90</v>
      </c>
      <c r="C1526" s="15">
        <v>13356</v>
      </c>
      <c r="D1526" s="30">
        <v>44559</v>
      </c>
      <c r="E1526" s="10" t="s">
        <v>1</v>
      </c>
      <c r="F1526" s="14">
        <v>1695</v>
      </c>
      <c r="G1526" s="14">
        <v>435.04260145388702</v>
      </c>
      <c r="H1526" s="30">
        <v>45552</v>
      </c>
      <c r="I1526" s="118">
        <v>561.4</v>
      </c>
      <c r="J1526" s="21">
        <f>IF(M1526="",IF(AND(H1526&lt;&gt; "",D1526&lt;&gt;""),IF(H1526&gt;=D1526,H1526-D1526,0),""),"")</f>
        <v>993</v>
      </c>
      <c r="K1526" s="20">
        <f>IF(M1526="",IF(I1526&lt;&gt;"",I1526-G1526,""),"")</f>
        <v>126.35739854611296</v>
      </c>
      <c r="L1526" s="25">
        <f>IF(M1526="",IF(K1526&lt;&gt;"",IF(G1526=0,IF(I1526=0,0,9.99),K1526/G1526),""),"")</f>
        <v>0.29044833339041715</v>
      </c>
      <c r="M1526" s="28"/>
      <c r="N1526" s="31" t="str">
        <f>TRIM(CONCATENATE(Table1[[#This Row],[Intake]]," ",Table1[[#This Row],[Batch Number]]))</f>
        <v>S-1/OS 90</v>
      </c>
      <c r="O1526" s="34" t="str">
        <f>IF(VLOOKUP(Table1[[#This Row],[Intake Batch Combo]],Sheet2!A:B,2,FALSE)="","",VLOOKUP(Table1[[#This Row],[Intake Batch Combo]],Sheet2!A:B,2,FALSE))</f>
        <v>OSD Buy 90</v>
      </c>
      <c r="P1526" s="116" t="e">
        <v>#N/A</v>
      </c>
      <c r="Q1526" s="116" t="e">
        <v>#N/A</v>
      </c>
    </row>
    <row r="1527" spans="1:17">
      <c r="A1527" s="4" t="s">
        <v>1316</v>
      </c>
      <c r="B1527" s="15">
        <v>90</v>
      </c>
      <c r="C1527" s="15">
        <v>46494</v>
      </c>
      <c r="D1527" s="30">
        <v>44559</v>
      </c>
      <c r="E1527" s="10" t="s">
        <v>1</v>
      </c>
      <c r="F1527" s="14">
        <v>1695</v>
      </c>
      <c r="G1527" s="14">
        <v>435.04260145388702</v>
      </c>
      <c r="H1527" s="30">
        <v>45552</v>
      </c>
      <c r="I1527" s="120">
        <v>561.4</v>
      </c>
      <c r="J1527" s="21">
        <f>IF(M1527="",IF(AND(H1527&lt;&gt; "",D1527&lt;&gt;""),IF(H1527&gt;=D1527,H1527-D1527,0),""),"")</f>
        <v>993</v>
      </c>
      <c r="K1527" s="20">
        <f>IF(M1527="",IF(I1527&lt;&gt;"",I1527-G1527,""),"")</f>
        <v>126.35739854611296</v>
      </c>
      <c r="L1527" s="25">
        <f>IF(M1527="",IF(K1527&lt;&gt;"",IF(G1527=0,IF(I1527=0,0,9.99),K1527/G1527),""),"")</f>
        <v>0.29044833339041715</v>
      </c>
      <c r="M1527" s="28"/>
      <c r="N1527" s="31" t="str">
        <f>TRIM(CONCATENATE(Table1[[#This Row],[Intake]]," ",Table1[[#This Row],[Batch Number]]))</f>
        <v>S-1/OS 90</v>
      </c>
      <c r="O1527" s="34" t="str">
        <f>IF(VLOOKUP(Table1[[#This Row],[Intake Batch Combo]],Sheet2!A:B,2,FALSE)="","",VLOOKUP(Table1[[#This Row],[Intake Batch Combo]],Sheet2!A:B,2,FALSE))</f>
        <v>OSD Buy 90</v>
      </c>
      <c r="P1527" s="116" t="e">
        <v>#N/A</v>
      </c>
      <c r="Q1527" s="116" t="e">
        <v>#N/A</v>
      </c>
    </row>
    <row r="1528" spans="1:17">
      <c r="A1528" s="4" t="s">
        <v>1316</v>
      </c>
      <c r="B1528" s="15">
        <v>90</v>
      </c>
      <c r="C1528" s="15">
        <v>50235</v>
      </c>
      <c r="D1528" s="30">
        <v>44559</v>
      </c>
      <c r="E1528" s="10" t="s">
        <v>1</v>
      </c>
      <c r="F1528" s="14">
        <v>1695</v>
      </c>
      <c r="G1528" s="14">
        <v>435.04260145388702</v>
      </c>
      <c r="H1528" s="30">
        <v>45552</v>
      </c>
      <c r="I1528" s="118">
        <v>561.4</v>
      </c>
      <c r="J1528" s="21">
        <f>IF(M1528="",IF(AND(H1528&lt;&gt; "",D1528&lt;&gt;""),IF(H1528&gt;=D1528,H1528-D1528,0),""),"")</f>
        <v>993</v>
      </c>
      <c r="K1528" s="20">
        <f>IF(M1528="",IF(I1528&lt;&gt;"",I1528-G1528,""),"")</f>
        <v>126.35739854611296</v>
      </c>
      <c r="L1528" s="25">
        <f>IF(M1528="",IF(K1528&lt;&gt;"",IF(G1528=0,IF(I1528=0,0,9.99),K1528/G1528),""),"")</f>
        <v>0.29044833339041715</v>
      </c>
      <c r="M1528" s="28"/>
      <c r="N1528" s="31" t="str">
        <f>TRIM(CONCATENATE(Table1[[#This Row],[Intake]]," ",Table1[[#This Row],[Batch Number]]))</f>
        <v>S-1/OS 90</v>
      </c>
      <c r="O1528" s="34" t="str">
        <f>IF(VLOOKUP(Table1[[#This Row],[Intake Batch Combo]],Sheet2!A:B,2,FALSE)="","",VLOOKUP(Table1[[#This Row],[Intake Batch Combo]],Sheet2!A:B,2,FALSE))</f>
        <v>OSD Buy 90</v>
      </c>
      <c r="P1528" s="116" t="e">
        <v>#N/A</v>
      </c>
      <c r="Q1528" s="116" t="e">
        <v>#N/A</v>
      </c>
    </row>
    <row r="1529" spans="1:17">
      <c r="A1529" s="4" t="s">
        <v>1316</v>
      </c>
      <c r="B1529" s="15">
        <v>90</v>
      </c>
      <c r="C1529" s="15">
        <v>50235</v>
      </c>
      <c r="D1529" s="30">
        <v>44559</v>
      </c>
      <c r="E1529" s="10" t="s">
        <v>1</v>
      </c>
      <c r="F1529" s="14">
        <v>1695</v>
      </c>
      <c r="G1529" s="14">
        <v>435.04260145388702</v>
      </c>
      <c r="H1529" s="30">
        <v>45552</v>
      </c>
      <c r="I1529" s="118">
        <v>561.4</v>
      </c>
      <c r="J1529" s="21">
        <f>IF(M1529="",IF(AND(H1529&lt;&gt; "",D1529&lt;&gt;""),IF(H1529&gt;=D1529,H1529-D1529,0),""),"")</f>
        <v>993</v>
      </c>
      <c r="K1529" s="20">
        <f>IF(M1529="",IF(I1529&lt;&gt;"",I1529-G1529,""),"")</f>
        <v>126.35739854611296</v>
      </c>
      <c r="L1529" s="25">
        <f>IF(M1529="",IF(K1529&lt;&gt;"",IF(G1529=0,IF(I1529=0,0,9.99),K1529/G1529),""),"")</f>
        <v>0.29044833339041715</v>
      </c>
      <c r="M1529" s="28"/>
      <c r="N1529" s="31" t="str">
        <f>TRIM(CONCATENATE(Table1[[#This Row],[Intake]]," ",Table1[[#This Row],[Batch Number]]))</f>
        <v>S-1/OS 90</v>
      </c>
      <c r="O1529" s="34" t="str">
        <f>IF(VLOOKUP(Table1[[#This Row],[Intake Batch Combo]],Sheet2!A:B,2,FALSE)="","",VLOOKUP(Table1[[#This Row],[Intake Batch Combo]],Sheet2!A:B,2,FALSE))</f>
        <v>OSD Buy 90</v>
      </c>
      <c r="P1529" s="116" t="e">
        <v>#N/A</v>
      </c>
      <c r="Q1529" s="116" t="e">
        <v>#N/A</v>
      </c>
    </row>
    <row r="1530" spans="1:17">
      <c r="A1530" s="4" t="s">
        <v>1316</v>
      </c>
      <c r="B1530" s="15">
        <v>90</v>
      </c>
      <c r="C1530" s="15">
        <v>76528</v>
      </c>
      <c r="D1530" s="30">
        <v>44559</v>
      </c>
      <c r="E1530" s="10" t="s">
        <v>1</v>
      </c>
      <c r="F1530" s="14">
        <v>1695</v>
      </c>
      <c r="G1530" s="14">
        <v>435.04260145388702</v>
      </c>
      <c r="H1530" s="30">
        <v>45552</v>
      </c>
      <c r="I1530" s="118">
        <v>561.4</v>
      </c>
      <c r="J1530" s="21">
        <f>IF(M1530="",IF(AND(H1530&lt;&gt; "",D1530&lt;&gt;""),IF(H1530&gt;=D1530,H1530-D1530,0),""),"")</f>
        <v>993</v>
      </c>
      <c r="K1530" s="20">
        <f>IF(M1530="",IF(I1530&lt;&gt;"",I1530-G1530,""),"")</f>
        <v>126.35739854611296</v>
      </c>
      <c r="L1530" s="25">
        <f>IF(M1530="",IF(K1530&lt;&gt;"",IF(G1530=0,IF(I1530=0,0,9.99),K1530/G1530),""),"")</f>
        <v>0.29044833339041715</v>
      </c>
      <c r="M1530" s="28"/>
      <c r="N1530" s="31" t="str">
        <f>TRIM(CONCATENATE(Table1[[#This Row],[Intake]]," ",Table1[[#This Row],[Batch Number]]))</f>
        <v>S-1/OS 90</v>
      </c>
      <c r="O1530" s="34" t="str">
        <f>IF(VLOOKUP(Table1[[#This Row],[Intake Batch Combo]],Sheet2!A:B,2,FALSE)="","",VLOOKUP(Table1[[#This Row],[Intake Batch Combo]],Sheet2!A:B,2,FALSE))</f>
        <v>OSD Buy 90</v>
      </c>
      <c r="P1530" s="116" t="e">
        <v>#N/A</v>
      </c>
      <c r="Q1530" s="116" t="e">
        <v>#N/A</v>
      </c>
    </row>
    <row r="1531" spans="1:17">
      <c r="A1531" s="4" t="s">
        <v>1316</v>
      </c>
      <c r="B1531" s="15">
        <v>90</v>
      </c>
      <c r="C1531" s="15">
        <v>76528</v>
      </c>
      <c r="D1531" s="30">
        <v>44559</v>
      </c>
      <c r="E1531" s="10" t="s">
        <v>1</v>
      </c>
      <c r="F1531" s="14">
        <v>1695</v>
      </c>
      <c r="G1531" s="14">
        <v>435.04260145388702</v>
      </c>
      <c r="H1531" s="30">
        <v>45552</v>
      </c>
      <c r="I1531" s="118">
        <v>561.4</v>
      </c>
      <c r="J1531" s="21">
        <f>IF(M1531="",IF(AND(H1531&lt;&gt; "",D1531&lt;&gt;""),IF(H1531&gt;=D1531,H1531-D1531,0),""),"")</f>
        <v>993</v>
      </c>
      <c r="K1531" s="20">
        <f>IF(M1531="",IF(I1531&lt;&gt;"",I1531-G1531,""),"")</f>
        <v>126.35739854611296</v>
      </c>
      <c r="L1531" s="25">
        <f>IF(M1531="",IF(K1531&lt;&gt;"",IF(G1531=0,IF(I1531=0,0,9.99),K1531/G1531),""),"")</f>
        <v>0.29044833339041715</v>
      </c>
      <c r="M1531" s="28"/>
      <c r="N1531" s="31" t="str">
        <f>TRIM(CONCATENATE(Table1[[#This Row],[Intake]]," ",Table1[[#This Row],[Batch Number]]))</f>
        <v>S-1/OS 90</v>
      </c>
      <c r="O1531" s="34" t="str">
        <f>IF(VLOOKUP(Table1[[#This Row],[Intake Batch Combo]],Sheet2!A:B,2,FALSE)="","",VLOOKUP(Table1[[#This Row],[Intake Batch Combo]],Sheet2!A:B,2,FALSE))</f>
        <v>OSD Buy 90</v>
      </c>
      <c r="P1531" s="116" t="e">
        <v>#N/A</v>
      </c>
      <c r="Q1531" s="116" t="e">
        <v>#N/A</v>
      </c>
    </row>
    <row r="1532" spans="1:17">
      <c r="A1532" s="4" t="s">
        <v>1316</v>
      </c>
      <c r="B1532" s="15">
        <v>90</v>
      </c>
      <c r="C1532" s="15">
        <v>76528</v>
      </c>
      <c r="D1532" s="30">
        <v>44559</v>
      </c>
      <c r="E1532" s="10" t="s">
        <v>1</v>
      </c>
      <c r="F1532" s="14">
        <v>1695</v>
      </c>
      <c r="G1532" s="14">
        <v>435.04260145388702</v>
      </c>
      <c r="H1532" s="30">
        <v>45552</v>
      </c>
      <c r="I1532" s="118">
        <v>561.4</v>
      </c>
      <c r="J1532" s="21">
        <f>IF(M1532="",IF(AND(H1532&lt;&gt; "",D1532&lt;&gt;""),IF(H1532&gt;=D1532,H1532-D1532,0),""),"")</f>
        <v>993</v>
      </c>
      <c r="K1532" s="20">
        <f>IF(M1532="",IF(I1532&lt;&gt;"",I1532-G1532,""),"")</f>
        <v>126.35739854611296</v>
      </c>
      <c r="L1532" s="25">
        <f>IF(M1532="",IF(K1532&lt;&gt;"",IF(G1532=0,IF(I1532=0,0,9.99),K1532/G1532),""),"")</f>
        <v>0.29044833339041715</v>
      </c>
      <c r="M1532" s="28"/>
      <c r="N1532" s="31" t="str">
        <f>TRIM(CONCATENATE(Table1[[#This Row],[Intake]]," ",Table1[[#This Row],[Batch Number]]))</f>
        <v>S-1/OS 90</v>
      </c>
      <c r="O1532" s="34" t="str">
        <f>IF(VLOOKUP(Table1[[#This Row],[Intake Batch Combo]],Sheet2!A:B,2,FALSE)="","",VLOOKUP(Table1[[#This Row],[Intake Batch Combo]],Sheet2!A:B,2,FALSE))</f>
        <v>OSD Buy 90</v>
      </c>
      <c r="P1532" s="116" t="e">
        <v>#N/A</v>
      </c>
      <c r="Q1532" s="116" t="e">
        <v>#N/A</v>
      </c>
    </row>
    <row r="1533" spans="1:17">
      <c r="A1533" s="4" t="s">
        <v>1316</v>
      </c>
      <c r="B1533" s="15">
        <v>90</v>
      </c>
      <c r="C1533" s="15">
        <v>76528</v>
      </c>
      <c r="D1533" s="30">
        <v>44559</v>
      </c>
      <c r="E1533" s="10" t="s">
        <v>1</v>
      </c>
      <c r="F1533" s="14">
        <v>1695</v>
      </c>
      <c r="G1533" s="14">
        <v>435.04260145388702</v>
      </c>
      <c r="H1533" s="30">
        <v>45552</v>
      </c>
      <c r="I1533" s="118">
        <v>561.4</v>
      </c>
      <c r="J1533" s="21">
        <f>IF(M1533="",IF(AND(H1533&lt;&gt; "",D1533&lt;&gt;""),IF(H1533&gt;=D1533,H1533-D1533,0),""),"")</f>
        <v>993</v>
      </c>
      <c r="K1533" s="20">
        <f>IF(M1533="",IF(I1533&lt;&gt;"",I1533-G1533,""),"")</f>
        <v>126.35739854611296</v>
      </c>
      <c r="L1533" s="25">
        <f>IF(M1533="",IF(K1533&lt;&gt;"",IF(G1533=0,IF(I1533=0,0,9.99),K1533/G1533),""),"")</f>
        <v>0.29044833339041715</v>
      </c>
      <c r="M1533" s="28"/>
      <c r="N1533" s="31" t="str">
        <f>TRIM(CONCATENATE(Table1[[#This Row],[Intake]]," ",Table1[[#This Row],[Batch Number]]))</f>
        <v>S-1/OS 90</v>
      </c>
      <c r="O1533" s="34" t="str">
        <f>IF(VLOOKUP(Table1[[#This Row],[Intake Batch Combo]],Sheet2!A:B,2,FALSE)="","",VLOOKUP(Table1[[#This Row],[Intake Batch Combo]],Sheet2!A:B,2,FALSE))</f>
        <v>OSD Buy 90</v>
      </c>
      <c r="P1533" s="116" t="e">
        <v>#N/A</v>
      </c>
      <c r="Q1533" s="116" t="e">
        <v>#N/A</v>
      </c>
    </row>
    <row r="1534" spans="1:17">
      <c r="A1534" s="4" t="s">
        <v>1316</v>
      </c>
      <c r="B1534" s="15">
        <v>90</v>
      </c>
      <c r="C1534" s="15">
        <v>76528</v>
      </c>
      <c r="D1534" s="30">
        <v>44559</v>
      </c>
      <c r="E1534" s="10" t="s">
        <v>1</v>
      </c>
      <c r="F1534" s="14">
        <v>1695</v>
      </c>
      <c r="G1534" s="14">
        <v>435.04260145388702</v>
      </c>
      <c r="H1534" s="30">
        <v>45552</v>
      </c>
      <c r="I1534" s="118">
        <v>561.4</v>
      </c>
      <c r="J1534" s="21">
        <f>IF(M1534="",IF(AND(H1534&lt;&gt; "",D1534&lt;&gt;""),IF(H1534&gt;=D1534,H1534-D1534,0),""),"")</f>
        <v>993</v>
      </c>
      <c r="K1534" s="20">
        <f>IF(M1534="",IF(I1534&lt;&gt;"",I1534-G1534,""),"")</f>
        <v>126.35739854611296</v>
      </c>
      <c r="L1534" s="25">
        <f>IF(M1534="",IF(K1534&lt;&gt;"",IF(G1534=0,IF(I1534=0,0,9.99),K1534/G1534),""),"")</f>
        <v>0.29044833339041715</v>
      </c>
      <c r="M1534" s="28"/>
      <c r="N1534" s="31" t="str">
        <f>TRIM(CONCATENATE(Table1[[#This Row],[Intake]]," ",Table1[[#This Row],[Batch Number]]))</f>
        <v>S-1/OS 90</v>
      </c>
      <c r="O1534" s="34" t="str">
        <f>IF(VLOOKUP(Table1[[#This Row],[Intake Batch Combo]],Sheet2!A:B,2,FALSE)="","",VLOOKUP(Table1[[#This Row],[Intake Batch Combo]],Sheet2!A:B,2,FALSE))</f>
        <v>OSD Buy 90</v>
      </c>
      <c r="P1534" s="116" t="e">
        <v>#N/A</v>
      </c>
      <c r="Q1534" s="116" t="e">
        <v>#N/A</v>
      </c>
    </row>
    <row r="1535" spans="1:17">
      <c r="A1535" s="4" t="s">
        <v>1316</v>
      </c>
      <c r="B1535" s="15">
        <v>90</v>
      </c>
      <c r="C1535" s="15">
        <v>80678</v>
      </c>
      <c r="D1535" s="30">
        <v>44559</v>
      </c>
      <c r="E1535" s="10" t="s">
        <v>1</v>
      </c>
      <c r="F1535" s="14">
        <v>1695</v>
      </c>
      <c r="G1535" s="14">
        <v>435.04260145388702</v>
      </c>
      <c r="H1535" s="30">
        <v>45552</v>
      </c>
      <c r="I1535" s="118">
        <v>561.4</v>
      </c>
      <c r="J1535" s="21">
        <f>IF(M1535="",IF(AND(H1535&lt;&gt; "",D1535&lt;&gt;""),IF(H1535&gt;=D1535,H1535-D1535,0),""),"")</f>
        <v>993</v>
      </c>
      <c r="K1535" s="20">
        <f>IF(M1535="",IF(I1535&lt;&gt;"",I1535-G1535,""),"")</f>
        <v>126.35739854611296</v>
      </c>
      <c r="L1535" s="25">
        <f>IF(M1535="",IF(K1535&lt;&gt;"",IF(G1535=0,IF(I1535=0,0,9.99),K1535/G1535),""),"")</f>
        <v>0.29044833339041715</v>
      </c>
      <c r="M1535" s="28"/>
      <c r="N1535" s="31" t="str">
        <f>TRIM(CONCATENATE(Table1[[#This Row],[Intake]]," ",Table1[[#This Row],[Batch Number]]))</f>
        <v>S-1/OS 90</v>
      </c>
      <c r="O1535" s="34" t="str">
        <f>IF(VLOOKUP(Table1[[#This Row],[Intake Batch Combo]],Sheet2!A:B,2,FALSE)="","",VLOOKUP(Table1[[#This Row],[Intake Batch Combo]],Sheet2!A:B,2,FALSE))</f>
        <v>OSD Buy 90</v>
      </c>
      <c r="P1535" s="116" t="e">
        <v>#N/A</v>
      </c>
      <c r="Q1535" s="116" t="e">
        <v>#N/A</v>
      </c>
    </row>
    <row r="1536" spans="1:17">
      <c r="A1536" s="4" t="s">
        <v>1316</v>
      </c>
      <c r="B1536" s="15">
        <v>90</v>
      </c>
      <c r="C1536" s="15">
        <v>95823</v>
      </c>
      <c r="D1536" s="30">
        <v>44559</v>
      </c>
      <c r="E1536" s="10" t="s">
        <v>1</v>
      </c>
      <c r="F1536" s="14">
        <v>1695</v>
      </c>
      <c r="G1536" s="14">
        <v>435.04260145388702</v>
      </c>
      <c r="H1536" s="30">
        <v>45552</v>
      </c>
      <c r="I1536" s="118">
        <v>561.4</v>
      </c>
      <c r="J1536" s="21">
        <f>IF(M1536="",IF(AND(H1536&lt;&gt; "",D1536&lt;&gt;""),IF(H1536&gt;=D1536,H1536-D1536,0),""),"")</f>
        <v>993</v>
      </c>
      <c r="K1536" s="20">
        <f>IF(M1536="",IF(I1536&lt;&gt;"",I1536-G1536,""),"")</f>
        <v>126.35739854611296</v>
      </c>
      <c r="L1536" s="25">
        <f>IF(M1536="",IF(K1536&lt;&gt;"",IF(G1536=0,IF(I1536=0,0,9.99),K1536/G1536),""),"")</f>
        <v>0.29044833339041715</v>
      </c>
      <c r="M1536" s="28"/>
      <c r="N1536" s="31" t="str">
        <f>TRIM(CONCATENATE(Table1[[#This Row],[Intake]]," ",Table1[[#This Row],[Batch Number]]))</f>
        <v>S-1/OS 90</v>
      </c>
      <c r="O1536" s="34" t="str">
        <f>IF(VLOOKUP(Table1[[#This Row],[Intake Batch Combo]],Sheet2!A:B,2,FALSE)="","",VLOOKUP(Table1[[#This Row],[Intake Batch Combo]],Sheet2!A:B,2,FALSE))</f>
        <v>OSD Buy 90</v>
      </c>
      <c r="P1536" s="116" t="e">
        <v>#N/A</v>
      </c>
      <c r="Q1536" s="116" t="e">
        <v>#N/A</v>
      </c>
    </row>
    <row r="1537" spans="1:17">
      <c r="A1537" s="4" t="s">
        <v>1316</v>
      </c>
      <c r="B1537" s="15">
        <v>90</v>
      </c>
      <c r="C1537" s="15" t="s">
        <v>6</v>
      </c>
      <c r="D1537" s="30">
        <v>44559</v>
      </c>
      <c r="E1537" s="10" t="s">
        <v>1</v>
      </c>
      <c r="F1537" s="14">
        <v>1695</v>
      </c>
      <c r="G1537" s="14">
        <v>435.04260145388702</v>
      </c>
      <c r="H1537" s="30">
        <v>45552</v>
      </c>
      <c r="I1537" s="118">
        <v>561.4</v>
      </c>
      <c r="J1537" s="21">
        <f>IF(M1537="",IF(AND(H1537&lt;&gt; "",D1537&lt;&gt;""),IF(H1537&gt;=D1537,H1537-D1537,0),""),"")</f>
        <v>993</v>
      </c>
      <c r="K1537" s="20">
        <f>IF(M1537="",IF(I1537&lt;&gt;"",I1537-G1537,""),"")</f>
        <v>126.35739854611296</v>
      </c>
      <c r="L1537" s="25">
        <f>IF(M1537="",IF(K1537&lt;&gt;"",IF(G1537=0,IF(I1537=0,0,9.99),K1537/G1537),""),"")</f>
        <v>0.29044833339041715</v>
      </c>
      <c r="M1537" s="28"/>
      <c r="N1537" s="31" t="str">
        <f>TRIM(CONCATENATE(Table1[[#This Row],[Intake]]," ",Table1[[#This Row],[Batch Number]]))</f>
        <v>S-1/OS 90</v>
      </c>
      <c r="O1537" s="34" t="str">
        <f>IF(VLOOKUP(Table1[[#This Row],[Intake Batch Combo]],Sheet2!A:B,2,FALSE)="","",VLOOKUP(Table1[[#This Row],[Intake Batch Combo]],Sheet2!A:B,2,FALSE))</f>
        <v>OSD Buy 90</v>
      </c>
      <c r="P1537" s="116" t="e">
        <v>#N/A</v>
      </c>
      <c r="Q1537" s="116" t="e">
        <v>#N/A</v>
      </c>
    </row>
    <row r="1538" spans="1:17">
      <c r="A1538" s="4" t="s">
        <v>1316</v>
      </c>
      <c r="B1538" s="15">
        <v>90</v>
      </c>
      <c r="C1538" s="15" t="s">
        <v>8</v>
      </c>
      <c r="D1538" s="30">
        <v>44559</v>
      </c>
      <c r="E1538" s="10" t="s">
        <v>1</v>
      </c>
      <c r="F1538" s="14">
        <v>1695</v>
      </c>
      <c r="G1538" s="14">
        <v>435.04260145388702</v>
      </c>
      <c r="H1538" s="30">
        <v>45552</v>
      </c>
      <c r="I1538" s="118">
        <v>561.4</v>
      </c>
      <c r="J1538" s="21">
        <f>IF(M1538="",IF(AND(H1538&lt;&gt; "",D1538&lt;&gt;""),IF(H1538&gt;=D1538,H1538-D1538,0),""),"")</f>
        <v>993</v>
      </c>
      <c r="K1538" s="20">
        <f>IF(M1538="",IF(I1538&lt;&gt;"",I1538-G1538,""),"")</f>
        <v>126.35739854611296</v>
      </c>
      <c r="L1538" s="25">
        <f>IF(M1538="",IF(K1538&lt;&gt;"",IF(G1538=0,IF(I1538=0,0,9.99),K1538/G1538),""),"")</f>
        <v>0.29044833339041715</v>
      </c>
      <c r="M1538" s="28"/>
      <c r="N1538" s="31" t="str">
        <f>TRIM(CONCATENATE(Table1[[#This Row],[Intake]]," ",Table1[[#This Row],[Batch Number]]))</f>
        <v>S-1/OS 90</v>
      </c>
      <c r="O1538" s="34" t="str">
        <f>IF(VLOOKUP(Table1[[#This Row],[Intake Batch Combo]],Sheet2!A:B,2,FALSE)="","",VLOOKUP(Table1[[#This Row],[Intake Batch Combo]],Sheet2!A:B,2,FALSE))</f>
        <v>OSD Buy 90</v>
      </c>
      <c r="P1538" s="116" t="e">
        <v>#N/A</v>
      </c>
      <c r="Q1538" s="116" t="e">
        <v>#N/A</v>
      </c>
    </row>
    <row r="1539" spans="1:17">
      <c r="A1539" s="4" t="s">
        <v>1316</v>
      </c>
      <c r="B1539" s="15">
        <v>90</v>
      </c>
      <c r="C1539" s="15" t="s">
        <v>10</v>
      </c>
      <c r="D1539" s="30">
        <v>44559</v>
      </c>
      <c r="E1539" s="10" t="s">
        <v>1</v>
      </c>
      <c r="F1539" s="14">
        <v>1695</v>
      </c>
      <c r="G1539" s="14">
        <v>435.04260145388702</v>
      </c>
      <c r="H1539" s="30">
        <v>45552</v>
      </c>
      <c r="I1539" s="118">
        <v>561.4</v>
      </c>
      <c r="J1539" s="21">
        <f>IF(M1539="",IF(AND(H1539&lt;&gt; "",D1539&lt;&gt;""),IF(H1539&gt;=D1539,H1539-D1539,0),""),"")</f>
        <v>993</v>
      </c>
      <c r="K1539" s="20">
        <f>IF(M1539="",IF(I1539&lt;&gt;"",I1539-G1539,""),"")</f>
        <v>126.35739854611296</v>
      </c>
      <c r="L1539" s="25">
        <f>IF(M1539="",IF(K1539&lt;&gt;"",IF(G1539=0,IF(I1539=0,0,9.99),K1539/G1539),""),"")</f>
        <v>0.29044833339041715</v>
      </c>
      <c r="M1539" s="28"/>
      <c r="N1539" s="31" t="str">
        <f>TRIM(CONCATENATE(Table1[[#This Row],[Intake]]," ",Table1[[#This Row],[Batch Number]]))</f>
        <v>S-1/OS 90</v>
      </c>
      <c r="O1539" s="34" t="str">
        <f>IF(VLOOKUP(Table1[[#This Row],[Intake Batch Combo]],Sheet2!A:B,2,FALSE)="","",VLOOKUP(Table1[[#This Row],[Intake Batch Combo]],Sheet2!A:B,2,FALSE))</f>
        <v>OSD Buy 90</v>
      </c>
      <c r="P1539" s="116" t="e">
        <v>#N/A</v>
      </c>
      <c r="Q1539" s="116" t="e">
        <v>#N/A</v>
      </c>
    </row>
    <row r="1540" spans="1:17">
      <c r="A1540" s="4" t="s">
        <v>1316</v>
      </c>
      <c r="B1540" s="15">
        <v>90</v>
      </c>
      <c r="C1540" s="15" t="s">
        <v>11</v>
      </c>
      <c r="D1540" s="30">
        <v>44559</v>
      </c>
      <c r="E1540" s="10" t="s">
        <v>1</v>
      </c>
      <c r="F1540" s="14">
        <v>1695</v>
      </c>
      <c r="G1540" s="14">
        <v>435.04260145388702</v>
      </c>
      <c r="H1540" s="30">
        <v>45552</v>
      </c>
      <c r="I1540" s="120">
        <v>561.4</v>
      </c>
      <c r="J1540" s="21">
        <f>IF(M1540="",IF(AND(H1540&lt;&gt; "",D1540&lt;&gt;""),IF(H1540&gt;=D1540,H1540-D1540,0),""),"")</f>
        <v>993</v>
      </c>
      <c r="K1540" s="20">
        <f>IF(M1540="",IF(I1540&lt;&gt;"",I1540-G1540,""),"")</f>
        <v>126.35739854611296</v>
      </c>
      <c r="L1540" s="25">
        <f>IF(M1540="",IF(K1540&lt;&gt;"",IF(G1540=0,IF(I1540=0,0,9.99),K1540/G1540),""),"")</f>
        <v>0.29044833339041715</v>
      </c>
      <c r="M1540" s="28"/>
      <c r="N1540" s="31" t="str">
        <f>TRIM(CONCATENATE(Table1[[#This Row],[Intake]]," ",Table1[[#This Row],[Batch Number]]))</f>
        <v>S-1/OS 90</v>
      </c>
      <c r="O1540" s="34" t="str">
        <f>IF(VLOOKUP(Table1[[#This Row],[Intake Batch Combo]],Sheet2!A:B,2,FALSE)="","",VLOOKUP(Table1[[#This Row],[Intake Batch Combo]],Sheet2!A:B,2,FALSE))</f>
        <v>OSD Buy 90</v>
      </c>
      <c r="P1540" s="116" t="e">
        <v>#N/A</v>
      </c>
      <c r="Q1540" s="116" t="e">
        <v>#N/A</v>
      </c>
    </row>
    <row r="1541" spans="1:17">
      <c r="A1541" s="4" t="s">
        <v>1316</v>
      </c>
      <c r="B1541" s="15">
        <v>90</v>
      </c>
      <c r="C1541" s="15" t="s">
        <v>11</v>
      </c>
      <c r="D1541" s="30">
        <v>44559</v>
      </c>
      <c r="E1541" s="10" t="s">
        <v>1</v>
      </c>
      <c r="F1541" s="14">
        <v>1695</v>
      </c>
      <c r="G1541" s="14">
        <v>435.04260145388702</v>
      </c>
      <c r="H1541" s="30">
        <v>45552</v>
      </c>
      <c r="I1541" s="118">
        <v>561.4</v>
      </c>
      <c r="J1541" s="21">
        <f>IF(M1541="",IF(AND(H1541&lt;&gt; "",D1541&lt;&gt;""),IF(H1541&gt;=D1541,H1541-D1541,0),""),"")</f>
        <v>993</v>
      </c>
      <c r="K1541" s="20">
        <f>IF(M1541="",IF(I1541&lt;&gt;"",I1541-G1541,""),"")</f>
        <v>126.35739854611296</v>
      </c>
      <c r="L1541" s="25">
        <f>IF(M1541="",IF(K1541&lt;&gt;"",IF(G1541=0,IF(I1541=0,0,9.99),K1541/G1541),""),"")</f>
        <v>0.29044833339041715</v>
      </c>
      <c r="M1541" s="28"/>
      <c r="N1541" s="31" t="str">
        <f>TRIM(CONCATENATE(Table1[[#This Row],[Intake]]," ",Table1[[#This Row],[Batch Number]]))</f>
        <v>S-1/OS 90</v>
      </c>
      <c r="O1541" s="34" t="str">
        <f>IF(VLOOKUP(Table1[[#This Row],[Intake Batch Combo]],Sheet2!A:B,2,FALSE)="","",VLOOKUP(Table1[[#This Row],[Intake Batch Combo]],Sheet2!A:B,2,FALSE))</f>
        <v>OSD Buy 90</v>
      </c>
      <c r="P1541" s="116" t="e">
        <v>#N/A</v>
      </c>
      <c r="Q1541" s="116" t="e">
        <v>#N/A</v>
      </c>
    </row>
    <row r="1542" spans="1:17">
      <c r="A1542" s="4" t="s">
        <v>1316</v>
      </c>
      <c r="B1542" s="15">
        <v>90</v>
      </c>
      <c r="C1542" s="15" t="s">
        <v>14</v>
      </c>
      <c r="D1542" s="30">
        <v>44559</v>
      </c>
      <c r="E1542" s="10" t="s">
        <v>1</v>
      </c>
      <c r="F1542" s="14">
        <v>1695</v>
      </c>
      <c r="G1542" s="14">
        <v>435.04260145388702</v>
      </c>
      <c r="H1542" s="30">
        <v>45552</v>
      </c>
      <c r="I1542" s="120">
        <v>561.4</v>
      </c>
      <c r="J1542" s="21">
        <f>IF(M1542="",IF(AND(H1542&lt;&gt; "",D1542&lt;&gt;""),IF(H1542&gt;=D1542,H1542-D1542,0),""),"")</f>
        <v>993</v>
      </c>
      <c r="K1542" s="20">
        <f>IF(M1542="",IF(I1542&lt;&gt;"",I1542-G1542,""),"")</f>
        <v>126.35739854611296</v>
      </c>
      <c r="L1542" s="25">
        <f>IF(M1542="",IF(K1542&lt;&gt;"",IF(G1542=0,IF(I1542=0,0,9.99),K1542/G1542),""),"")</f>
        <v>0.29044833339041715</v>
      </c>
      <c r="M1542" s="28"/>
      <c r="N1542" s="31" t="str">
        <f>TRIM(CONCATENATE(Table1[[#This Row],[Intake]]," ",Table1[[#This Row],[Batch Number]]))</f>
        <v>S-1/OS 90</v>
      </c>
      <c r="O1542" s="34" t="str">
        <f>IF(VLOOKUP(Table1[[#This Row],[Intake Batch Combo]],Sheet2!A:B,2,FALSE)="","",VLOOKUP(Table1[[#This Row],[Intake Batch Combo]],Sheet2!A:B,2,FALSE))</f>
        <v>OSD Buy 90</v>
      </c>
      <c r="P1542" s="116" t="e">
        <v>#N/A</v>
      </c>
      <c r="Q1542" s="116" t="e">
        <v>#N/A</v>
      </c>
    </row>
    <row r="1543" spans="1:17">
      <c r="A1543" s="4" t="s">
        <v>1316</v>
      </c>
      <c r="B1543" s="15">
        <v>90</v>
      </c>
      <c r="C1543" s="15" t="s">
        <v>19</v>
      </c>
      <c r="D1543" s="30">
        <v>44559</v>
      </c>
      <c r="E1543" s="10" t="s">
        <v>1</v>
      </c>
      <c r="F1543" s="14">
        <v>1695</v>
      </c>
      <c r="G1543" s="14">
        <v>435.04260145388702</v>
      </c>
      <c r="H1543" s="30">
        <v>45552</v>
      </c>
      <c r="I1543" s="118">
        <v>561.4</v>
      </c>
      <c r="J1543" s="21">
        <f>IF(M1543="",IF(AND(H1543&lt;&gt; "",D1543&lt;&gt;""),IF(H1543&gt;=D1543,H1543-D1543,0),""),"")</f>
        <v>993</v>
      </c>
      <c r="K1543" s="20">
        <f>IF(M1543="",IF(I1543&lt;&gt;"",I1543-G1543,""),"")</f>
        <v>126.35739854611296</v>
      </c>
      <c r="L1543" s="25">
        <f>IF(M1543="",IF(K1543&lt;&gt;"",IF(G1543=0,IF(I1543=0,0,9.99),K1543/G1543),""),"")</f>
        <v>0.29044833339041715</v>
      </c>
      <c r="M1543" s="28"/>
      <c r="N1543" s="31" t="str">
        <f>TRIM(CONCATENATE(Table1[[#This Row],[Intake]]," ",Table1[[#This Row],[Batch Number]]))</f>
        <v>S-1/OS 90</v>
      </c>
      <c r="O1543" s="34" t="str">
        <f>IF(VLOOKUP(Table1[[#This Row],[Intake Batch Combo]],Sheet2!A:B,2,FALSE)="","",VLOOKUP(Table1[[#This Row],[Intake Batch Combo]],Sheet2!A:B,2,FALSE))</f>
        <v>OSD Buy 90</v>
      </c>
      <c r="P1543" s="116" t="e">
        <v>#N/A</v>
      </c>
      <c r="Q1543" s="116" t="e">
        <v>#N/A</v>
      </c>
    </row>
    <row r="1544" spans="1:17">
      <c r="A1544" s="4" t="s">
        <v>1316</v>
      </c>
      <c r="B1544" s="15">
        <v>90</v>
      </c>
      <c r="C1544" s="15" t="s">
        <v>22</v>
      </c>
      <c r="D1544" s="30">
        <v>44559</v>
      </c>
      <c r="E1544" s="10" t="s">
        <v>1</v>
      </c>
      <c r="F1544" s="14">
        <v>1695</v>
      </c>
      <c r="G1544" s="14">
        <v>435.04260145388702</v>
      </c>
      <c r="H1544" s="30">
        <v>45552</v>
      </c>
      <c r="I1544" s="118">
        <v>561.4</v>
      </c>
      <c r="J1544" s="21">
        <f>IF(M1544="",IF(AND(H1544&lt;&gt; "",D1544&lt;&gt;""),IF(H1544&gt;=D1544,H1544-D1544,0),""),"")</f>
        <v>993</v>
      </c>
      <c r="K1544" s="20">
        <f>IF(M1544="",IF(I1544&lt;&gt;"",I1544-G1544,""),"")</f>
        <v>126.35739854611296</v>
      </c>
      <c r="L1544" s="25">
        <f>IF(M1544="",IF(K1544&lt;&gt;"",IF(G1544=0,IF(I1544=0,0,9.99),K1544/G1544),""),"")</f>
        <v>0.29044833339041715</v>
      </c>
      <c r="M1544" s="28"/>
      <c r="N1544" s="31" t="str">
        <f>TRIM(CONCATENATE(Table1[[#This Row],[Intake]]," ",Table1[[#This Row],[Batch Number]]))</f>
        <v>S-1/OS 90</v>
      </c>
      <c r="O1544" s="34" t="str">
        <f>IF(VLOOKUP(Table1[[#This Row],[Intake Batch Combo]],Sheet2!A:B,2,FALSE)="","",VLOOKUP(Table1[[#This Row],[Intake Batch Combo]],Sheet2!A:B,2,FALSE))</f>
        <v>OSD Buy 90</v>
      </c>
      <c r="P1544" s="116" t="e">
        <v>#N/A</v>
      </c>
      <c r="Q1544" s="116" t="e">
        <v>#N/A</v>
      </c>
    </row>
    <row r="1545" spans="1:17">
      <c r="A1545" s="4" t="s">
        <v>1316</v>
      </c>
      <c r="B1545" s="15">
        <v>90</v>
      </c>
      <c r="C1545" s="15" t="s">
        <v>22</v>
      </c>
      <c r="D1545" s="30">
        <v>44559</v>
      </c>
      <c r="E1545" s="10" t="s">
        <v>1</v>
      </c>
      <c r="F1545" s="14">
        <v>1695</v>
      </c>
      <c r="G1545" s="14">
        <v>435.04260145388702</v>
      </c>
      <c r="H1545" s="30">
        <v>45552</v>
      </c>
      <c r="I1545" s="118">
        <v>561.4</v>
      </c>
      <c r="J1545" s="21">
        <f>IF(M1545="",IF(AND(H1545&lt;&gt; "",D1545&lt;&gt;""),IF(H1545&gt;=D1545,H1545-D1545,0),""),"")</f>
        <v>993</v>
      </c>
      <c r="K1545" s="20">
        <f>IF(M1545="",IF(I1545&lt;&gt;"",I1545-G1545,""),"")</f>
        <v>126.35739854611296</v>
      </c>
      <c r="L1545" s="25">
        <f>IF(M1545="",IF(K1545&lt;&gt;"",IF(G1545=0,IF(I1545=0,0,9.99),K1545/G1545),""),"")</f>
        <v>0.29044833339041715</v>
      </c>
      <c r="M1545" s="28"/>
      <c r="N1545" s="31" t="str">
        <f>TRIM(CONCATENATE(Table1[[#This Row],[Intake]]," ",Table1[[#This Row],[Batch Number]]))</f>
        <v>S-1/OS 90</v>
      </c>
      <c r="O1545" s="34" t="str">
        <f>IF(VLOOKUP(Table1[[#This Row],[Intake Batch Combo]],Sheet2!A:B,2,FALSE)="","",VLOOKUP(Table1[[#This Row],[Intake Batch Combo]],Sheet2!A:B,2,FALSE))</f>
        <v>OSD Buy 90</v>
      </c>
      <c r="P1545" s="116" t="e">
        <v>#N/A</v>
      </c>
      <c r="Q1545" s="116" t="e">
        <v>#N/A</v>
      </c>
    </row>
    <row r="1546" spans="1:17">
      <c r="A1546" s="4" t="s">
        <v>1316</v>
      </c>
      <c r="B1546" s="15">
        <v>90</v>
      </c>
      <c r="C1546" s="15" t="s">
        <v>32</v>
      </c>
      <c r="D1546" s="30">
        <v>44559</v>
      </c>
      <c r="E1546" s="10" t="s">
        <v>1</v>
      </c>
      <c r="F1546" s="14">
        <v>1695</v>
      </c>
      <c r="G1546" s="14">
        <v>435.04260145388702</v>
      </c>
      <c r="H1546" s="30">
        <v>45552</v>
      </c>
      <c r="I1546" s="118">
        <v>561.4</v>
      </c>
      <c r="J1546" s="21">
        <f>IF(M1546="",IF(AND(H1546&lt;&gt; "",D1546&lt;&gt;""),IF(H1546&gt;=D1546,H1546-D1546,0),""),"")</f>
        <v>993</v>
      </c>
      <c r="K1546" s="20">
        <f>IF(M1546="",IF(I1546&lt;&gt;"",I1546-G1546,""),"")</f>
        <v>126.35739854611296</v>
      </c>
      <c r="L1546" s="25">
        <f>IF(M1546="",IF(K1546&lt;&gt;"",IF(G1546=0,IF(I1546=0,0,9.99),K1546/G1546),""),"")</f>
        <v>0.29044833339041715</v>
      </c>
      <c r="M1546" s="28"/>
      <c r="N1546" s="31" t="str">
        <f>TRIM(CONCATENATE(Table1[[#This Row],[Intake]]," ",Table1[[#This Row],[Batch Number]]))</f>
        <v>S-1/OS 90</v>
      </c>
      <c r="O1546" s="34" t="str">
        <f>IF(VLOOKUP(Table1[[#This Row],[Intake Batch Combo]],Sheet2!A:B,2,FALSE)="","",VLOOKUP(Table1[[#This Row],[Intake Batch Combo]],Sheet2!A:B,2,FALSE))</f>
        <v>OSD Buy 90</v>
      </c>
      <c r="P1546" s="116" t="e">
        <v>#N/A</v>
      </c>
      <c r="Q1546" s="116" t="e">
        <v>#N/A</v>
      </c>
    </row>
    <row r="1547" spans="1:17">
      <c r="A1547" s="4" t="s">
        <v>1316</v>
      </c>
      <c r="B1547" s="15">
        <v>90</v>
      </c>
      <c r="C1547" s="15" t="s">
        <v>32</v>
      </c>
      <c r="D1547" s="30">
        <v>44559</v>
      </c>
      <c r="E1547" s="10" t="s">
        <v>1</v>
      </c>
      <c r="F1547" s="14">
        <v>1695</v>
      </c>
      <c r="G1547" s="14">
        <v>435.04260145388702</v>
      </c>
      <c r="H1547" s="30">
        <v>45552</v>
      </c>
      <c r="I1547" s="118">
        <v>561.4</v>
      </c>
      <c r="J1547" s="21">
        <f>IF(M1547="",IF(AND(H1547&lt;&gt; "",D1547&lt;&gt;""),IF(H1547&gt;=D1547,H1547-D1547,0),""),"")</f>
        <v>993</v>
      </c>
      <c r="K1547" s="20">
        <f>IF(M1547="",IF(I1547&lt;&gt;"",I1547-G1547,""),"")</f>
        <v>126.35739854611296</v>
      </c>
      <c r="L1547" s="25">
        <f>IF(M1547="",IF(K1547&lt;&gt;"",IF(G1547=0,IF(I1547=0,0,9.99),K1547/G1547),""),"")</f>
        <v>0.29044833339041715</v>
      </c>
      <c r="M1547" s="28"/>
      <c r="N1547" s="31" t="str">
        <f>TRIM(CONCATENATE(Table1[[#This Row],[Intake]]," ",Table1[[#This Row],[Batch Number]]))</f>
        <v>S-1/OS 90</v>
      </c>
      <c r="O1547" s="34" t="str">
        <f>IF(VLOOKUP(Table1[[#This Row],[Intake Batch Combo]],Sheet2!A:B,2,FALSE)="","",VLOOKUP(Table1[[#This Row],[Intake Batch Combo]],Sheet2!A:B,2,FALSE))</f>
        <v>OSD Buy 90</v>
      </c>
      <c r="P1547" s="116" t="e">
        <v>#N/A</v>
      </c>
      <c r="Q1547" s="116" t="e">
        <v>#N/A</v>
      </c>
    </row>
    <row r="1548" spans="1:17">
      <c r="A1548" s="4" t="s">
        <v>1316</v>
      </c>
      <c r="B1548" s="15">
        <v>90</v>
      </c>
      <c r="C1548" s="15" t="s">
        <v>32</v>
      </c>
      <c r="D1548" s="30">
        <v>44559</v>
      </c>
      <c r="E1548" s="10" t="s">
        <v>1</v>
      </c>
      <c r="F1548" s="14">
        <v>1695</v>
      </c>
      <c r="G1548" s="14">
        <v>435.04260145388702</v>
      </c>
      <c r="H1548" s="30">
        <v>45552</v>
      </c>
      <c r="I1548" s="118">
        <v>561.4</v>
      </c>
      <c r="J1548" s="21">
        <f>IF(M1548="",IF(AND(H1548&lt;&gt; "",D1548&lt;&gt;""),IF(H1548&gt;=D1548,H1548-D1548,0),""),"")</f>
        <v>993</v>
      </c>
      <c r="K1548" s="20">
        <f>IF(M1548="",IF(I1548&lt;&gt;"",I1548-G1548,""),"")</f>
        <v>126.35739854611296</v>
      </c>
      <c r="L1548" s="25">
        <f>IF(M1548="",IF(K1548&lt;&gt;"",IF(G1548=0,IF(I1548=0,0,9.99),K1548/G1548),""),"")</f>
        <v>0.29044833339041715</v>
      </c>
      <c r="M1548" s="28"/>
      <c r="N1548" s="31" t="str">
        <f>TRIM(CONCATENATE(Table1[[#This Row],[Intake]]," ",Table1[[#This Row],[Batch Number]]))</f>
        <v>S-1/OS 90</v>
      </c>
      <c r="O1548" s="34" t="str">
        <f>IF(VLOOKUP(Table1[[#This Row],[Intake Batch Combo]],Sheet2!A:B,2,FALSE)="","",VLOOKUP(Table1[[#This Row],[Intake Batch Combo]],Sheet2!A:B,2,FALSE))</f>
        <v>OSD Buy 90</v>
      </c>
      <c r="P1548" s="116" t="e">
        <v>#N/A</v>
      </c>
      <c r="Q1548" s="116" t="e">
        <v>#N/A</v>
      </c>
    </row>
    <row r="1549" spans="1:17">
      <c r="A1549" s="4" t="s">
        <v>1316</v>
      </c>
      <c r="B1549" s="15">
        <v>90</v>
      </c>
      <c r="C1549" s="15" t="s">
        <v>34</v>
      </c>
      <c r="D1549" s="30">
        <v>44559</v>
      </c>
      <c r="E1549" s="10" t="s">
        <v>1</v>
      </c>
      <c r="F1549" s="14">
        <v>1695</v>
      </c>
      <c r="G1549" s="14">
        <v>435.04260145388702</v>
      </c>
      <c r="H1549" s="30">
        <v>45552</v>
      </c>
      <c r="I1549" s="118">
        <v>561.4</v>
      </c>
      <c r="J1549" s="21">
        <f>IF(M1549="",IF(AND(H1549&lt;&gt; "",D1549&lt;&gt;""),IF(H1549&gt;=D1549,H1549-D1549,0),""),"")</f>
        <v>993</v>
      </c>
      <c r="K1549" s="20">
        <f>IF(M1549="",IF(I1549&lt;&gt;"",I1549-G1549,""),"")</f>
        <v>126.35739854611296</v>
      </c>
      <c r="L1549" s="25">
        <f>IF(M1549="",IF(K1549&lt;&gt;"",IF(G1549=0,IF(I1549=0,0,9.99),K1549/G1549),""),"")</f>
        <v>0.29044833339041715</v>
      </c>
      <c r="M1549" s="28"/>
      <c r="N1549" s="31" t="str">
        <f>TRIM(CONCATENATE(Table1[[#This Row],[Intake]]," ",Table1[[#This Row],[Batch Number]]))</f>
        <v>S-1/OS 90</v>
      </c>
      <c r="O1549" s="34" t="str">
        <f>IF(VLOOKUP(Table1[[#This Row],[Intake Batch Combo]],Sheet2!A:B,2,FALSE)="","",VLOOKUP(Table1[[#This Row],[Intake Batch Combo]],Sheet2!A:B,2,FALSE))</f>
        <v>OSD Buy 90</v>
      </c>
      <c r="P1549" s="116" t="e">
        <v>#N/A</v>
      </c>
      <c r="Q1549" s="116" t="e">
        <v>#N/A</v>
      </c>
    </row>
    <row r="1550" spans="1:17">
      <c r="A1550" s="4" t="s">
        <v>1316</v>
      </c>
      <c r="B1550" s="15">
        <v>90</v>
      </c>
      <c r="C1550" s="15" t="s">
        <v>54</v>
      </c>
      <c r="D1550" s="30">
        <v>44559</v>
      </c>
      <c r="E1550" s="10" t="s">
        <v>1</v>
      </c>
      <c r="F1550" s="14">
        <v>1695</v>
      </c>
      <c r="G1550" s="14">
        <v>435.04260145388702</v>
      </c>
      <c r="H1550" s="30">
        <v>45552</v>
      </c>
      <c r="I1550" s="118">
        <v>561.4</v>
      </c>
      <c r="J1550" s="21">
        <f>IF(M1550="",IF(AND(H1550&lt;&gt; "",D1550&lt;&gt;""),IF(H1550&gt;=D1550,H1550-D1550,0),""),"")</f>
        <v>993</v>
      </c>
      <c r="K1550" s="20">
        <f>IF(M1550="",IF(I1550&lt;&gt;"",I1550-G1550,""),"")</f>
        <v>126.35739854611296</v>
      </c>
      <c r="L1550" s="25">
        <f>IF(M1550="",IF(K1550&lt;&gt;"",IF(G1550=0,IF(I1550=0,0,9.99),K1550/G1550),""),"")</f>
        <v>0.29044833339041715</v>
      </c>
      <c r="M1550" s="28"/>
      <c r="N1550" s="31" t="str">
        <f>TRIM(CONCATENATE(Table1[[#This Row],[Intake]]," ",Table1[[#This Row],[Batch Number]]))</f>
        <v>S-1/OS 90</v>
      </c>
      <c r="O1550" s="34" t="str">
        <f>IF(VLOOKUP(Table1[[#This Row],[Intake Batch Combo]],Sheet2!A:B,2,FALSE)="","",VLOOKUP(Table1[[#This Row],[Intake Batch Combo]],Sheet2!A:B,2,FALSE))</f>
        <v>OSD Buy 90</v>
      </c>
      <c r="P1550" s="116" t="e">
        <v>#N/A</v>
      </c>
      <c r="Q1550" s="116" t="e">
        <v>#N/A</v>
      </c>
    </row>
    <row r="1551" spans="1:17">
      <c r="A1551" s="4" t="s">
        <v>1316</v>
      </c>
      <c r="B1551" s="15">
        <v>90</v>
      </c>
      <c r="C1551" s="15" t="s">
        <v>55</v>
      </c>
      <c r="D1551" s="30">
        <v>44559</v>
      </c>
      <c r="E1551" s="10" t="s">
        <v>1</v>
      </c>
      <c r="F1551" s="14">
        <v>1695</v>
      </c>
      <c r="G1551" s="14">
        <v>435.04260145388702</v>
      </c>
      <c r="H1551" s="30">
        <v>45552</v>
      </c>
      <c r="I1551" s="118">
        <v>561.4</v>
      </c>
      <c r="J1551" s="21">
        <f>IF(M1551="",IF(AND(H1551&lt;&gt; "",D1551&lt;&gt;""),IF(H1551&gt;=D1551,H1551-D1551,0),""),"")</f>
        <v>993</v>
      </c>
      <c r="K1551" s="20">
        <f>IF(M1551="",IF(I1551&lt;&gt;"",I1551-G1551,""),"")</f>
        <v>126.35739854611296</v>
      </c>
      <c r="L1551" s="25">
        <f>IF(M1551="",IF(K1551&lt;&gt;"",IF(G1551=0,IF(I1551=0,0,9.99),K1551/G1551),""),"")</f>
        <v>0.29044833339041715</v>
      </c>
      <c r="M1551" s="28"/>
      <c r="N1551" s="31" t="str">
        <f>TRIM(CONCATENATE(Table1[[#This Row],[Intake]]," ",Table1[[#This Row],[Batch Number]]))</f>
        <v>S-1/OS 90</v>
      </c>
      <c r="O1551" s="34" t="str">
        <f>IF(VLOOKUP(Table1[[#This Row],[Intake Batch Combo]],Sheet2!A:B,2,FALSE)="","",VLOOKUP(Table1[[#This Row],[Intake Batch Combo]],Sheet2!A:B,2,FALSE))</f>
        <v>OSD Buy 90</v>
      </c>
      <c r="P1551" s="116" t="e">
        <v>#N/A</v>
      </c>
      <c r="Q1551" s="116" t="e">
        <v>#N/A</v>
      </c>
    </row>
    <row r="1552" spans="1:17">
      <c r="A1552" s="4" t="s">
        <v>1316</v>
      </c>
      <c r="B1552" s="15">
        <v>90</v>
      </c>
      <c r="C1552" s="15" t="s">
        <v>55</v>
      </c>
      <c r="D1552" s="30">
        <v>44559</v>
      </c>
      <c r="E1552" s="10" t="s">
        <v>1</v>
      </c>
      <c r="F1552" s="14">
        <v>1695</v>
      </c>
      <c r="G1552" s="14">
        <v>435.04260145388702</v>
      </c>
      <c r="H1552" s="30">
        <v>45552</v>
      </c>
      <c r="I1552" s="118">
        <v>561.4</v>
      </c>
      <c r="J1552" s="21">
        <f>IF(M1552="",IF(AND(H1552&lt;&gt; "",D1552&lt;&gt;""),IF(H1552&gt;=D1552,H1552-D1552,0),""),"")</f>
        <v>993</v>
      </c>
      <c r="K1552" s="20">
        <f>IF(M1552="",IF(I1552&lt;&gt;"",I1552-G1552,""),"")</f>
        <v>126.35739854611296</v>
      </c>
      <c r="L1552" s="25">
        <f>IF(M1552="",IF(K1552&lt;&gt;"",IF(G1552=0,IF(I1552=0,0,9.99),K1552/G1552),""),"")</f>
        <v>0.29044833339041715</v>
      </c>
      <c r="M1552" s="28"/>
      <c r="N1552" s="31" t="str">
        <f>TRIM(CONCATENATE(Table1[[#This Row],[Intake]]," ",Table1[[#This Row],[Batch Number]]))</f>
        <v>S-1/OS 90</v>
      </c>
      <c r="O1552" s="34" t="str">
        <f>IF(VLOOKUP(Table1[[#This Row],[Intake Batch Combo]],Sheet2!A:B,2,FALSE)="","",VLOOKUP(Table1[[#This Row],[Intake Batch Combo]],Sheet2!A:B,2,FALSE))</f>
        <v>OSD Buy 90</v>
      </c>
      <c r="P1552" s="116" t="e">
        <v>#N/A</v>
      </c>
      <c r="Q1552" s="116" t="e">
        <v>#N/A</v>
      </c>
    </row>
    <row r="1553" spans="1:17">
      <c r="A1553" s="4" t="s">
        <v>1316</v>
      </c>
      <c r="B1553" s="15">
        <v>90</v>
      </c>
      <c r="C1553" s="15" t="s">
        <v>56</v>
      </c>
      <c r="D1553" s="30">
        <v>44559</v>
      </c>
      <c r="E1553" s="10" t="s">
        <v>1</v>
      </c>
      <c r="F1553" s="14">
        <v>1695</v>
      </c>
      <c r="G1553" s="14">
        <v>435.04260145388702</v>
      </c>
      <c r="H1553" s="30">
        <v>45552</v>
      </c>
      <c r="I1553" s="118">
        <v>561.4</v>
      </c>
      <c r="J1553" s="21">
        <f>IF(M1553="",IF(AND(H1553&lt;&gt; "",D1553&lt;&gt;""),IF(H1553&gt;=D1553,H1553-D1553,0),""),"")</f>
        <v>993</v>
      </c>
      <c r="K1553" s="20">
        <f>IF(M1553="",IF(I1553&lt;&gt;"",I1553-G1553,""),"")</f>
        <v>126.35739854611296</v>
      </c>
      <c r="L1553" s="25">
        <f>IF(M1553="",IF(K1553&lt;&gt;"",IF(G1553=0,IF(I1553=0,0,9.99),K1553/G1553),""),"")</f>
        <v>0.29044833339041715</v>
      </c>
      <c r="M1553" s="28"/>
      <c r="N1553" s="31" t="str">
        <f>TRIM(CONCATENATE(Table1[[#This Row],[Intake]]," ",Table1[[#This Row],[Batch Number]]))</f>
        <v>S-1/OS 90</v>
      </c>
      <c r="O1553" s="34" t="str">
        <f>IF(VLOOKUP(Table1[[#This Row],[Intake Batch Combo]],Sheet2!A:B,2,FALSE)="","",VLOOKUP(Table1[[#This Row],[Intake Batch Combo]],Sheet2!A:B,2,FALSE))</f>
        <v>OSD Buy 90</v>
      </c>
      <c r="P1553" s="116" t="e">
        <v>#N/A</v>
      </c>
      <c r="Q1553" s="116" t="e">
        <v>#N/A</v>
      </c>
    </row>
    <row r="1554" spans="1:17">
      <c r="A1554" s="4" t="s">
        <v>1316</v>
      </c>
      <c r="B1554" s="15">
        <v>90</v>
      </c>
      <c r="C1554" s="15" t="s">
        <v>57</v>
      </c>
      <c r="D1554" s="30">
        <v>44559</v>
      </c>
      <c r="E1554" s="10" t="s">
        <v>1</v>
      </c>
      <c r="F1554" s="14">
        <v>1695</v>
      </c>
      <c r="G1554" s="14">
        <v>435.04260145388702</v>
      </c>
      <c r="H1554" s="30">
        <v>45552</v>
      </c>
      <c r="I1554" s="118">
        <v>561.4</v>
      </c>
      <c r="J1554" s="21">
        <f>IF(M1554="",IF(AND(H1554&lt;&gt; "",D1554&lt;&gt;""),IF(H1554&gt;=D1554,H1554-D1554,0),""),"")</f>
        <v>993</v>
      </c>
      <c r="K1554" s="20">
        <f>IF(M1554="",IF(I1554&lt;&gt;"",I1554-G1554,""),"")</f>
        <v>126.35739854611296</v>
      </c>
      <c r="L1554" s="25">
        <f>IF(M1554="",IF(K1554&lt;&gt;"",IF(G1554=0,IF(I1554=0,0,9.99),K1554/G1554),""),"")</f>
        <v>0.29044833339041715</v>
      </c>
      <c r="M1554" s="28"/>
      <c r="N1554" s="31" t="str">
        <f>TRIM(CONCATENATE(Table1[[#This Row],[Intake]]," ",Table1[[#This Row],[Batch Number]]))</f>
        <v>S-1/OS 90</v>
      </c>
      <c r="O1554" s="34" t="str">
        <f>IF(VLOOKUP(Table1[[#This Row],[Intake Batch Combo]],Sheet2!A:B,2,FALSE)="","",VLOOKUP(Table1[[#This Row],[Intake Batch Combo]],Sheet2!A:B,2,FALSE))</f>
        <v>OSD Buy 90</v>
      </c>
      <c r="P1554" s="116" t="e">
        <v>#N/A</v>
      </c>
      <c r="Q1554" s="116" t="e">
        <v>#N/A</v>
      </c>
    </row>
    <row r="1555" spans="1:17">
      <c r="A1555" s="4" t="s">
        <v>1316</v>
      </c>
      <c r="B1555" s="15">
        <v>90</v>
      </c>
      <c r="C1555" s="15" t="s">
        <v>59</v>
      </c>
      <c r="D1555" s="30">
        <v>44559</v>
      </c>
      <c r="E1555" s="10" t="s">
        <v>1</v>
      </c>
      <c r="F1555" s="14">
        <v>1695</v>
      </c>
      <c r="G1555" s="14">
        <v>435.04260145388702</v>
      </c>
      <c r="H1555" s="30">
        <v>45552</v>
      </c>
      <c r="I1555" s="118">
        <v>561.4</v>
      </c>
      <c r="J1555" s="21">
        <f>IF(M1555="",IF(AND(H1555&lt;&gt; "",D1555&lt;&gt;""),IF(H1555&gt;=D1555,H1555-D1555,0),""),"")</f>
        <v>993</v>
      </c>
      <c r="K1555" s="20">
        <f>IF(M1555="",IF(I1555&lt;&gt;"",I1555-G1555,""),"")</f>
        <v>126.35739854611296</v>
      </c>
      <c r="L1555" s="25">
        <f>IF(M1555="",IF(K1555&lt;&gt;"",IF(G1555=0,IF(I1555=0,0,9.99),K1555/G1555),""),"")</f>
        <v>0.29044833339041715</v>
      </c>
      <c r="M1555" s="28"/>
      <c r="N1555" s="31" t="str">
        <f>TRIM(CONCATENATE(Table1[[#This Row],[Intake]]," ",Table1[[#This Row],[Batch Number]]))</f>
        <v>S-1/OS 90</v>
      </c>
      <c r="O1555" s="34" t="str">
        <f>IF(VLOOKUP(Table1[[#This Row],[Intake Batch Combo]],Sheet2!A:B,2,FALSE)="","",VLOOKUP(Table1[[#This Row],[Intake Batch Combo]],Sheet2!A:B,2,FALSE))</f>
        <v>OSD Buy 90</v>
      </c>
      <c r="P1555" s="116" t="e">
        <v>#N/A</v>
      </c>
      <c r="Q1555" s="116" t="e">
        <v>#N/A</v>
      </c>
    </row>
    <row r="1556" spans="1:17">
      <c r="A1556" s="4" t="s">
        <v>1316</v>
      </c>
      <c r="B1556" s="15">
        <v>90</v>
      </c>
      <c r="C1556" s="15" t="s">
        <v>59</v>
      </c>
      <c r="D1556" s="30">
        <v>44559</v>
      </c>
      <c r="E1556" s="10" t="s">
        <v>1</v>
      </c>
      <c r="F1556" s="14">
        <v>1695</v>
      </c>
      <c r="G1556" s="14">
        <v>435.04260145388702</v>
      </c>
      <c r="H1556" s="30">
        <v>45552</v>
      </c>
      <c r="I1556" s="118">
        <v>561.4</v>
      </c>
      <c r="J1556" s="21">
        <f>IF(M1556="",IF(AND(H1556&lt;&gt; "",D1556&lt;&gt;""),IF(H1556&gt;=D1556,H1556-D1556,0),""),"")</f>
        <v>993</v>
      </c>
      <c r="K1556" s="20">
        <f>IF(M1556="",IF(I1556&lt;&gt;"",I1556-G1556,""),"")</f>
        <v>126.35739854611296</v>
      </c>
      <c r="L1556" s="25">
        <f>IF(M1556="",IF(K1556&lt;&gt;"",IF(G1556=0,IF(I1556=0,0,9.99),K1556/G1556),""),"")</f>
        <v>0.29044833339041715</v>
      </c>
      <c r="M1556" s="28"/>
      <c r="N1556" s="31" t="str">
        <f>TRIM(CONCATENATE(Table1[[#This Row],[Intake]]," ",Table1[[#This Row],[Batch Number]]))</f>
        <v>S-1/OS 90</v>
      </c>
      <c r="O1556" s="34" t="str">
        <f>IF(VLOOKUP(Table1[[#This Row],[Intake Batch Combo]],Sheet2!A:B,2,FALSE)="","",VLOOKUP(Table1[[#This Row],[Intake Batch Combo]],Sheet2!A:B,2,FALSE))</f>
        <v>OSD Buy 90</v>
      </c>
      <c r="P1556" s="116" t="e">
        <v>#N/A</v>
      </c>
      <c r="Q1556" s="116" t="e">
        <v>#N/A</v>
      </c>
    </row>
    <row r="1557" spans="1:17">
      <c r="A1557" s="4" t="s">
        <v>1316</v>
      </c>
      <c r="B1557" s="15">
        <v>90</v>
      </c>
      <c r="C1557" s="15" t="s">
        <v>61</v>
      </c>
      <c r="D1557" s="30">
        <v>44559</v>
      </c>
      <c r="E1557" s="10" t="s">
        <v>1</v>
      </c>
      <c r="F1557" s="14">
        <v>1695</v>
      </c>
      <c r="G1557" s="14">
        <v>435.04260145388702</v>
      </c>
      <c r="H1557" s="30">
        <v>45552</v>
      </c>
      <c r="I1557" s="118">
        <v>561.4</v>
      </c>
      <c r="J1557" s="21">
        <f>IF(M1557="",IF(AND(H1557&lt;&gt; "",D1557&lt;&gt;""),IF(H1557&gt;=D1557,H1557-D1557,0),""),"")</f>
        <v>993</v>
      </c>
      <c r="K1557" s="20">
        <f>IF(M1557="",IF(I1557&lt;&gt;"",I1557-G1557,""),"")</f>
        <v>126.35739854611296</v>
      </c>
      <c r="L1557" s="25">
        <f>IF(M1557="",IF(K1557&lt;&gt;"",IF(G1557=0,IF(I1557=0,0,9.99),K1557/G1557),""),"")</f>
        <v>0.29044833339041715</v>
      </c>
      <c r="M1557" s="28"/>
      <c r="N1557" s="31" t="str">
        <f>TRIM(CONCATENATE(Table1[[#This Row],[Intake]]," ",Table1[[#This Row],[Batch Number]]))</f>
        <v>S-1/OS 90</v>
      </c>
      <c r="O1557" s="34" t="str">
        <f>IF(VLOOKUP(Table1[[#This Row],[Intake Batch Combo]],Sheet2!A:B,2,FALSE)="","",VLOOKUP(Table1[[#This Row],[Intake Batch Combo]],Sheet2!A:B,2,FALSE))</f>
        <v>OSD Buy 90</v>
      </c>
      <c r="P1557" s="116" t="e">
        <v>#N/A</v>
      </c>
      <c r="Q1557" s="116" t="e">
        <v>#N/A</v>
      </c>
    </row>
    <row r="1558" spans="1:17">
      <c r="A1558" s="4" t="s">
        <v>1316</v>
      </c>
      <c r="B1558" s="15">
        <v>90</v>
      </c>
      <c r="C1558" s="15" t="s">
        <v>61</v>
      </c>
      <c r="D1558" s="30">
        <v>44559</v>
      </c>
      <c r="E1558" s="10" t="s">
        <v>1</v>
      </c>
      <c r="F1558" s="14">
        <v>1695</v>
      </c>
      <c r="G1558" s="14">
        <v>435.04260145388702</v>
      </c>
      <c r="H1558" s="30">
        <v>45552</v>
      </c>
      <c r="I1558" s="118">
        <v>561.4</v>
      </c>
      <c r="J1558" s="21">
        <f>IF(M1558="",IF(AND(H1558&lt;&gt; "",D1558&lt;&gt;""),IF(H1558&gt;=D1558,H1558-D1558,0),""),"")</f>
        <v>993</v>
      </c>
      <c r="K1558" s="20">
        <f>IF(M1558="",IF(I1558&lt;&gt;"",I1558-G1558,""),"")</f>
        <v>126.35739854611296</v>
      </c>
      <c r="L1558" s="25">
        <f>IF(M1558="",IF(K1558&lt;&gt;"",IF(G1558=0,IF(I1558=0,0,9.99),K1558/G1558),""),"")</f>
        <v>0.29044833339041715</v>
      </c>
      <c r="M1558" s="28"/>
      <c r="N1558" s="31" t="str">
        <f>TRIM(CONCATENATE(Table1[[#This Row],[Intake]]," ",Table1[[#This Row],[Batch Number]]))</f>
        <v>S-1/OS 90</v>
      </c>
      <c r="O1558" s="34" t="str">
        <f>IF(VLOOKUP(Table1[[#This Row],[Intake Batch Combo]],Sheet2!A:B,2,FALSE)="","",VLOOKUP(Table1[[#This Row],[Intake Batch Combo]],Sheet2!A:B,2,FALSE))</f>
        <v>OSD Buy 90</v>
      </c>
      <c r="P1558" s="116" t="e">
        <v>#N/A</v>
      </c>
      <c r="Q1558" s="116" t="e">
        <v>#N/A</v>
      </c>
    </row>
    <row r="1559" spans="1:17">
      <c r="A1559" s="4" t="s">
        <v>1316</v>
      </c>
      <c r="B1559" s="15">
        <v>90</v>
      </c>
      <c r="C1559" s="15" t="s">
        <v>71</v>
      </c>
      <c r="D1559" s="30">
        <v>44559</v>
      </c>
      <c r="E1559" s="10" t="s">
        <v>1</v>
      </c>
      <c r="F1559" s="14">
        <v>1695</v>
      </c>
      <c r="G1559" s="14">
        <v>435.04260145388702</v>
      </c>
      <c r="H1559" s="30">
        <v>45552</v>
      </c>
      <c r="I1559" s="118">
        <v>561.4</v>
      </c>
      <c r="J1559" s="21">
        <f>IF(M1559="",IF(AND(H1559&lt;&gt; "",D1559&lt;&gt;""),IF(H1559&gt;=D1559,H1559-D1559,0),""),"")</f>
        <v>993</v>
      </c>
      <c r="K1559" s="20">
        <f>IF(M1559="",IF(I1559&lt;&gt;"",I1559-G1559,""),"")</f>
        <v>126.35739854611296</v>
      </c>
      <c r="L1559" s="25">
        <f>IF(M1559="",IF(K1559&lt;&gt;"",IF(G1559=0,IF(I1559=0,0,9.99),K1559/G1559),""),"")</f>
        <v>0.29044833339041715</v>
      </c>
      <c r="M1559" s="28"/>
      <c r="N1559" s="31" t="str">
        <f>TRIM(CONCATENATE(Table1[[#This Row],[Intake]]," ",Table1[[#This Row],[Batch Number]]))</f>
        <v>S-1/OS 90</v>
      </c>
      <c r="O1559" s="34" t="str">
        <f>IF(VLOOKUP(Table1[[#This Row],[Intake Batch Combo]],Sheet2!A:B,2,FALSE)="","",VLOOKUP(Table1[[#This Row],[Intake Batch Combo]],Sheet2!A:B,2,FALSE))</f>
        <v>OSD Buy 90</v>
      </c>
      <c r="P1559" s="116" t="e">
        <v>#N/A</v>
      </c>
      <c r="Q1559" s="116" t="e">
        <v>#N/A</v>
      </c>
    </row>
    <row r="1560" spans="1:17">
      <c r="A1560" s="4" t="s">
        <v>1316</v>
      </c>
      <c r="B1560" s="15">
        <v>90</v>
      </c>
      <c r="C1560" s="15" t="s">
        <v>73</v>
      </c>
      <c r="D1560" s="30">
        <v>44559</v>
      </c>
      <c r="E1560" s="10" t="s">
        <v>1</v>
      </c>
      <c r="F1560" s="14">
        <v>1695</v>
      </c>
      <c r="G1560" s="14">
        <v>435.04260145388702</v>
      </c>
      <c r="H1560" s="30">
        <v>45552</v>
      </c>
      <c r="I1560" s="118">
        <v>561.4</v>
      </c>
      <c r="J1560" s="21">
        <f>IF(M1560="",IF(AND(H1560&lt;&gt; "",D1560&lt;&gt;""),IF(H1560&gt;=D1560,H1560-D1560,0),""),"")</f>
        <v>993</v>
      </c>
      <c r="K1560" s="20">
        <f>IF(M1560="",IF(I1560&lt;&gt;"",I1560-G1560,""),"")</f>
        <v>126.35739854611296</v>
      </c>
      <c r="L1560" s="25">
        <f>IF(M1560="",IF(K1560&lt;&gt;"",IF(G1560=0,IF(I1560=0,0,9.99),K1560/G1560),""),"")</f>
        <v>0.29044833339041715</v>
      </c>
      <c r="M1560" s="28"/>
      <c r="N1560" s="31" t="str">
        <f>TRIM(CONCATENATE(Table1[[#This Row],[Intake]]," ",Table1[[#This Row],[Batch Number]]))</f>
        <v>S-1/OS 90</v>
      </c>
      <c r="O1560" s="34" t="str">
        <f>IF(VLOOKUP(Table1[[#This Row],[Intake Batch Combo]],Sheet2!A:B,2,FALSE)="","",VLOOKUP(Table1[[#This Row],[Intake Batch Combo]],Sheet2!A:B,2,FALSE))</f>
        <v>OSD Buy 90</v>
      </c>
      <c r="P1560" s="116" t="e">
        <v>#N/A</v>
      </c>
      <c r="Q1560" s="116" t="e">
        <v>#N/A</v>
      </c>
    </row>
    <row r="1561" spans="1:17">
      <c r="A1561" s="4" t="s">
        <v>1316</v>
      </c>
      <c r="B1561" s="15">
        <v>90</v>
      </c>
      <c r="C1561" s="15" t="s">
        <v>74</v>
      </c>
      <c r="D1561" s="30">
        <v>44559</v>
      </c>
      <c r="E1561" s="10" t="s">
        <v>1</v>
      </c>
      <c r="F1561" s="14">
        <v>1695</v>
      </c>
      <c r="G1561" s="14">
        <v>435.04260145388702</v>
      </c>
      <c r="H1561" s="30">
        <v>45552</v>
      </c>
      <c r="I1561" s="120">
        <v>561.4</v>
      </c>
      <c r="J1561" s="21">
        <f>IF(M1561="",IF(AND(H1561&lt;&gt; "",D1561&lt;&gt;""),IF(H1561&gt;=D1561,H1561-D1561,0),""),"")</f>
        <v>993</v>
      </c>
      <c r="K1561" s="20">
        <f>IF(M1561="",IF(I1561&lt;&gt;"",I1561-G1561,""),"")</f>
        <v>126.35739854611296</v>
      </c>
      <c r="L1561" s="25">
        <f>IF(M1561="",IF(K1561&lt;&gt;"",IF(G1561=0,IF(I1561=0,0,9.99),K1561/G1561),""),"")</f>
        <v>0.29044833339041715</v>
      </c>
      <c r="M1561" s="28"/>
      <c r="N1561" s="31" t="str">
        <f>TRIM(CONCATENATE(Table1[[#This Row],[Intake]]," ",Table1[[#This Row],[Batch Number]]))</f>
        <v>S-1/OS 90</v>
      </c>
      <c r="O1561" s="34" t="str">
        <f>IF(VLOOKUP(Table1[[#This Row],[Intake Batch Combo]],Sheet2!A:B,2,FALSE)="","",VLOOKUP(Table1[[#This Row],[Intake Batch Combo]],Sheet2!A:B,2,FALSE))</f>
        <v>OSD Buy 90</v>
      </c>
      <c r="P1561" s="116" t="e">
        <v>#N/A</v>
      </c>
      <c r="Q1561" s="116" t="e">
        <v>#N/A</v>
      </c>
    </row>
    <row r="1562" spans="1:17">
      <c r="A1562" s="4" t="s">
        <v>1316</v>
      </c>
      <c r="B1562" s="15">
        <v>90</v>
      </c>
      <c r="C1562" s="15" t="s">
        <v>74</v>
      </c>
      <c r="D1562" s="30">
        <v>44559</v>
      </c>
      <c r="E1562" s="10" t="s">
        <v>1</v>
      </c>
      <c r="F1562" s="14">
        <v>1695</v>
      </c>
      <c r="G1562" s="14">
        <v>435.04260145388702</v>
      </c>
      <c r="H1562" s="30">
        <v>45552</v>
      </c>
      <c r="I1562" s="118">
        <v>561.4</v>
      </c>
      <c r="J1562" s="21">
        <f>IF(M1562="",IF(AND(H1562&lt;&gt; "",D1562&lt;&gt;""),IF(H1562&gt;=D1562,H1562-D1562,0),""),"")</f>
        <v>993</v>
      </c>
      <c r="K1562" s="20">
        <f>IF(M1562="",IF(I1562&lt;&gt;"",I1562-G1562,""),"")</f>
        <v>126.35739854611296</v>
      </c>
      <c r="L1562" s="25">
        <f>IF(M1562="",IF(K1562&lt;&gt;"",IF(G1562=0,IF(I1562=0,0,9.99),K1562/G1562),""),"")</f>
        <v>0.29044833339041715</v>
      </c>
      <c r="M1562" s="28"/>
      <c r="N1562" s="31" t="str">
        <f>TRIM(CONCATENATE(Table1[[#This Row],[Intake]]," ",Table1[[#This Row],[Batch Number]]))</f>
        <v>S-1/OS 90</v>
      </c>
      <c r="O1562" s="34" t="str">
        <f>IF(VLOOKUP(Table1[[#This Row],[Intake Batch Combo]],Sheet2!A:B,2,FALSE)="","",VLOOKUP(Table1[[#This Row],[Intake Batch Combo]],Sheet2!A:B,2,FALSE))</f>
        <v>OSD Buy 90</v>
      </c>
      <c r="P1562" s="116" t="e">
        <v>#N/A</v>
      </c>
      <c r="Q1562" s="116" t="e">
        <v>#N/A</v>
      </c>
    </row>
    <row r="1563" spans="1:17">
      <c r="A1563" s="4" t="s">
        <v>1316</v>
      </c>
      <c r="B1563" s="15">
        <v>90</v>
      </c>
      <c r="C1563" s="15" t="s">
        <v>76</v>
      </c>
      <c r="D1563" s="30">
        <v>44559</v>
      </c>
      <c r="E1563" s="10" t="s">
        <v>1</v>
      </c>
      <c r="F1563" s="14">
        <v>1695</v>
      </c>
      <c r="G1563" s="14">
        <v>435.04260145388702</v>
      </c>
      <c r="H1563" s="30">
        <v>45552</v>
      </c>
      <c r="I1563" s="120">
        <v>561.4</v>
      </c>
      <c r="J1563" s="21">
        <f>IF(M1563="",IF(AND(H1563&lt;&gt; "",D1563&lt;&gt;""),IF(H1563&gt;=D1563,H1563-D1563,0),""),"")</f>
        <v>993</v>
      </c>
      <c r="K1563" s="20">
        <f>IF(M1563="",IF(I1563&lt;&gt;"",I1563-G1563,""),"")</f>
        <v>126.35739854611296</v>
      </c>
      <c r="L1563" s="25">
        <f>IF(M1563="",IF(K1563&lt;&gt;"",IF(G1563=0,IF(I1563=0,0,9.99),K1563/G1563),""),"")</f>
        <v>0.29044833339041715</v>
      </c>
      <c r="M1563" s="28"/>
      <c r="N1563" s="31" t="str">
        <f>TRIM(CONCATENATE(Table1[[#This Row],[Intake]]," ",Table1[[#This Row],[Batch Number]]))</f>
        <v>S-1/OS 90</v>
      </c>
      <c r="O1563" s="34" t="str">
        <f>IF(VLOOKUP(Table1[[#This Row],[Intake Batch Combo]],Sheet2!A:B,2,FALSE)="","",VLOOKUP(Table1[[#This Row],[Intake Batch Combo]],Sheet2!A:B,2,FALSE))</f>
        <v>OSD Buy 90</v>
      </c>
      <c r="P1563" s="116" t="e">
        <v>#N/A</v>
      </c>
      <c r="Q1563" s="116" t="e">
        <v>#N/A</v>
      </c>
    </row>
    <row r="1564" spans="1:17">
      <c r="A1564" s="4" t="s">
        <v>1316</v>
      </c>
      <c r="B1564" s="15">
        <v>90</v>
      </c>
      <c r="C1564" s="15" t="s">
        <v>84</v>
      </c>
      <c r="D1564" s="30">
        <v>44559</v>
      </c>
      <c r="E1564" s="10" t="s">
        <v>1</v>
      </c>
      <c r="F1564" s="14">
        <v>1695</v>
      </c>
      <c r="G1564" s="14">
        <v>435.04260145388702</v>
      </c>
      <c r="H1564" s="30">
        <v>45552</v>
      </c>
      <c r="I1564" s="118">
        <v>561.4</v>
      </c>
      <c r="J1564" s="21">
        <f>IF(M1564="",IF(AND(H1564&lt;&gt; "",D1564&lt;&gt;""),IF(H1564&gt;=D1564,H1564-D1564,0),""),"")</f>
        <v>993</v>
      </c>
      <c r="K1564" s="20">
        <f>IF(M1564="",IF(I1564&lt;&gt;"",I1564-G1564,""),"")</f>
        <v>126.35739854611296</v>
      </c>
      <c r="L1564" s="25">
        <f>IF(M1564="",IF(K1564&lt;&gt;"",IF(G1564=0,IF(I1564=0,0,9.99),K1564/G1564),""),"")</f>
        <v>0.29044833339041715</v>
      </c>
      <c r="M1564" s="28"/>
      <c r="N1564" s="31" t="str">
        <f>TRIM(CONCATENATE(Table1[[#This Row],[Intake]]," ",Table1[[#This Row],[Batch Number]]))</f>
        <v>S-1/OS 90</v>
      </c>
      <c r="O1564" s="34" t="str">
        <f>IF(VLOOKUP(Table1[[#This Row],[Intake Batch Combo]],Sheet2!A:B,2,FALSE)="","",VLOOKUP(Table1[[#This Row],[Intake Batch Combo]],Sheet2!A:B,2,FALSE))</f>
        <v>OSD Buy 90</v>
      </c>
      <c r="P1564" s="116" t="e">
        <v>#N/A</v>
      </c>
      <c r="Q1564" s="116" t="e">
        <v>#N/A</v>
      </c>
    </row>
    <row r="1565" spans="1:17">
      <c r="A1565" s="4" t="s">
        <v>1316</v>
      </c>
      <c r="B1565" s="15">
        <v>90</v>
      </c>
      <c r="C1565" s="15" t="s">
        <v>89</v>
      </c>
      <c r="D1565" s="30">
        <v>44559</v>
      </c>
      <c r="E1565" s="10" t="s">
        <v>1</v>
      </c>
      <c r="F1565" s="14">
        <v>1695</v>
      </c>
      <c r="G1565" s="14">
        <v>435.04260145388702</v>
      </c>
      <c r="H1565" s="30">
        <v>45552</v>
      </c>
      <c r="I1565" s="118">
        <v>561.4</v>
      </c>
      <c r="J1565" s="21">
        <f>IF(M1565="",IF(AND(H1565&lt;&gt; "",D1565&lt;&gt;""),IF(H1565&gt;=D1565,H1565-D1565,0),""),"")</f>
        <v>993</v>
      </c>
      <c r="K1565" s="20">
        <f>IF(M1565="",IF(I1565&lt;&gt;"",I1565-G1565,""),"")</f>
        <v>126.35739854611296</v>
      </c>
      <c r="L1565" s="25">
        <f>IF(M1565="",IF(K1565&lt;&gt;"",IF(G1565=0,IF(I1565=0,0,9.99),K1565/G1565),""),"")</f>
        <v>0.29044833339041715</v>
      </c>
      <c r="M1565" s="28"/>
      <c r="N1565" s="31" t="str">
        <f>TRIM(CONCATENATE(Table1[[#This Row],[Intake]]," ",Table1[[#This Row],[Batch Number]]))</f>
        <v>S-1/OS 90</v>
      </c>
      <c r="O1565" s="34" t="str">
        <f>IF(VLOOKUP(Table1[[#This Row],[Intake Batch Combo]],Sheet2!A:B,2,FALSE)="","",VLOOKUP(Table1[[#This Row],[Intake Batch Combo]],Sheet2!A:B,2,FALSE))</f>
        <v>OSD Buy 90</v>
      </c>
      <c r="P1565" s="116" t="e">
        <v>#N/A</v>
      </c>
      <c r="Q1565" s="116" t="e">
        <v>#N/A</v>
      </c>
    </row>
    <row r="1566" spans="1:17">
      <c r="A1566" s="4" t="s">
        <v>1316</v>
      </c>
      <c r="B1566" s="15">
        <v>90</v>
      </c>
      <c r="C1566" s="15" t="s">
        <v>94</v>
      </c>
      <c r="D1566" s="30">
        <v>44559</v>
      </c>
      <c r="E1566" s="10" t="s">
        <v>1</v>
      </c>
      <c r="F1566" s="14">
        <v>1695</v>
      </c>
      <c r="G1566" s="14">
        <v>435.04260145388702</v>
      </c>
      <c r="H1566" s="30">
        <v>45552</v>
      </c>
      <c r="I1566" s="118">
        <v>561.4</v>
      </c>
      <c r="J1566" s="21">
        <f>IF(M1566="",IF(AND(H1566&lt;&gt; "",D1566&lt;&gt;""),IF(H1566&gt;=D1566,H1566-D1566,0),""),"")</f>
        <v>993</v>
      </c>
      <c r="K1566" s="20">
        <f>IF(M1566="",IF(I1566&lt;&gt;"",I1566-G1566,""),"")</f>
        <v>126.35739854611296</v>
      </c>
      <c r="L1566" s="25">
        <f>IF(M1566="",IF(K1566&lt;&gt;"",IF(G1566=0,IF(I1566=0,0,9.99),K1566/G1566),""),"")</f>
        <v>0.29044833339041715</v>
      </c>
      <c r="M1566" s="28"/>
      <c r="N1566" s="31" t="str">
        <f>TRIM(CONCATENATE(Table1[[#This Row],[Intake]]," ",Table1[[#This Row],[Batch Number]]))</f>
        <v>S-1/OS 90</v>
      </c>
      <c r="O1566" s="34" t="str">
        <f>IF(VLOOKUP(Table1[[#This Row],[Intake Batch Combo]],Sheet2!A:B,2,FALSE)="","",VLOOKUP(Table1[[#This Row],[Intake Batch Combo]],Sheet2!A:B,2,FALSE))</f>
        <v>OSD Buy 90</v>
      </c>
      <c r="P1566" s="116" t="e">
        <v>#N/A</v>
      </c>
      <c r="Q1566" s="116" t="e">
        <v>#N/A</v>
      </c>
    </row>
    <row r="1567" spans="1:17">
      <c r="A1567" s="4" t="s">
        <v>1316</v>
      </c>
      <c r="B1567" s="15">
        <v>90</v>
      </c>
      <c r="C1567" s="15" t="s">
        <v>95</v>
      </c>
      <c r="D1567" s="30">
        <v>44559</v>
      </c>
      <c r="E1567" s="10" t="s">
        <v>1</v>
      </c>
      <c r="F1567" s="14">
        <v>1695</v>
      </c>
      <c r="G1567" s="14">
        <v>435.04260145388702</v>
      </c>
      <c r="H1567" s="30">
        <v>45552</v>
      </c>
      <c r="I1567" s="118">
        <v>561.4</v>
      </c>
      <c r="J1567" s="21">
        <f>IF(M1567="",IF(AND(H1567&lt;&gt; "",D1567&lt;&gt;""),IF(H1567&gt;=D1567,H1567-D1567,0),""),"")</f>
        <v>993</v>
      </c>
      <c r="K1567" s="20">
        <f>IF(M1567="",IF(I1567&lt;&gt;"",I1567-G1567,""),"")</f>
        <v>126.35739854611296</v>
      </c>
      <c r="L1567" s="25">
        <f>IF(M1567="",IF(K1567&lt;&gt;"",IF(G1567=0,IF(I1567=0,0,9.99),K1567/G1567),""),"")</f>
        <v>0.29044833339041715</v>
      </c>
      <c r="M1567" s="28"/>
      <c r="N1567" s="31" t="str">
        <f>TRIM(CONCATENATE(Table1[[#This Row],[Intake]]," ",Table1[[#This Row],[Batch Number]]))</f>
        <v>S-1/OS 90</v>
      </c>
      <c r="O1567" s="34" t="str">
        <f>IF(VLOOKUP(Table1[[#This Row],[Intake Batch Combo]],Sheet2!A:B,2,FALSE)="","",VLOOKUP(Table1[[#This Row],[Intake Batch Combo]],Sheet2!A:B,2,FALSE))</f>
        <v>OSD Buy 90</v>
      </c>
      <c r="P1567" s="116" t="e">
        <v>#N/A</v>
      </c>
      <c r="Q1567" s="116" t="e">
        <v>#N/A</v>
      </c>
    </row>
    <row r="1568" spans="1:17">
      <c r="A1568" s="4" t="s">
        <v>1316</v>
      </c>
      <c r="B1568" s="15">
        <v>90</v>
      </c>
      <c r="C1568" s="15" t="s">
        <v>98</v>
      </c>
      <c r="D1568" s="30">
        <v>44559</v>
      </c>
      <c r="E1568" s="10" t="s">
        <v>1</v>
      </c>
      <c r="F1568" s="14">
        <v>1695</v>
      </c>
      <c r="G1568" s="14">
        <v>435.04260145388702</v>
      </c>
      <c r="H1568" s="30">
        <v>45552</v>
      </c>
      <c r="I1568" s="118">
        <v>561.4</v>
      </c>
      <c r="J1568" s="21">
        <f>IF(M1568="",IF(AND(H1568&lt;&gt; "",D1568&lt;&gt;""),IF(H1568&gt;=D1568,H1568-D1568,0),""),"")</f>
        <v>993</v>
      </c>
      <c r="K1568" s="20">
        <f>IF(M1568="",IF(I1568&lt;&gt;"",I1568-G1568,""),"")</f>
        <v>126.35739854611296</v>
      </c>
      <c r="L1568" s="25">
        <f>IF(M1568="",IF(K1568&lt;&gt;"",IF(G1568=0,IF(I1568=0,0,9.99),K1568/G1568),""),"")</f>
        <v>0.29044833339041715</v>
      </c>
      <c r="M1568" s="28"/>
      <c r="N1568" s="31" t="str">
        <f>TRIM(CONCATENATE(Table1[[#This Row],[Intake]]," ",Table1[[#This Row],[Batch Number]]))</f>
        <v>S-1/OS 90</v>
      </c>
      <c r="O1568" s="34" t="str">
        <f>IF(VLOOKUP(Table1[[#This Row],[Intake Batch Combo]],Sheet2!A:B,2,FALSE)="","",VLOOKUP(Table1[[#This Row],[Intake Batch Combo]],Sheet2!A:B,2,FALSE))</f>
        <v>OSD Buy 90</v>
      </c>
      <c r="P1568" s="116" t="e">
        <v>#N/A</v>
      </c>
      <c r="Q1568" s="116" t="e">
        <v>#N/A</v>
      </c>
    </row>
    <row r="1569" spans="1:17">
      <c r="A1569" s="4" t="s">
        <v>1316</v>
      </c>
      <c r="B1569" s="15">
        <v>90</v>
      </c>
      <c r="C1569" s="15" t="s">
        <v>102</v>
      </c>
      <c r="D1569" s="30">
        <v>44559</v>
      </c>
      <c r="E1569" s="10" t="s">
        <v>1</v>
      </c>
      <c r="F1569" s="14">
        <v>1695</v>
      </c>
      <c r="G1569" s="14">
        <v>435.04260145388702</v>
      </c>
      <c r="H1569" s="30">
        <v>45552</v>
      </c>
      <c r="I1569" s="118">
        <v>561.4</v>
      </c>
      <c r="J1569" s="21">
        <f>IF(M1569="",IF(AND(H1569&lt;&gt; "",D1569&lt;&gt;""),IF(H1569&gt;=D1569,H1569-D1569,0),""),"")</f>
        <v>993</v>
      </c>
      <c r="K1569" s="20">
        <f>IF(M1569="",IF(I1569&lt;&gt;"",I1569-G1569,""),"")</f>
        <v>126.35739854611296</v>
      </c>
      <c r="L1569" s="25">
        <f>IF(M1569="",IF(K1569&lt;&gt;"",IF(G1569=0,IF(I1569=0,0,9.99),K1569/G1569),""),"")</f>
        <v>0.29044833339041715</v>
      </c>
      <c r="M1569" s="28"/>
      <c r="N1569" s="31" t="str">
        <f>TRIM(CONCATENATE(Table1[[#This Row],[Intake]]," ",Table1[[#This Row],[Batch Number]]))</f>
        <v>S-1/OS 90</v>
      </c>
      <c r="O1569" s="34" t="str">
        <f>IF(VLOOKUP(Table1[[#This Row],[Intake Batch Combo]],Sheet2!A:B,2,FALSE)="","",VLOOKUP(Table1[[#This Row],[Intake Batch Combo]],Sheet2!A:B,2,FALSE))</f>
        <v>OSD Buy 90</v>
      </c>
      <c r="P1569" s="116" t="e">
        <v>#N/A</v>
      </c>
      <c r="Q1569" s="116" t="e">
        <v>#N/A</v>
      </c>
    </row>
    <row r="1570" spans="1:17">
      <c r="A1570" s="4" t="s">
        <v>1316</v>
      </c>
      <c r="B1570" s="15">
        <v>90</v>
      </c>
      <c r="C1570" s="15" t="s">
        <v>102</v>
      </c>
      <c r="D1570" s="30">
        <v>44559</v>
      </c>
      <c r="E1570" s="10" t="s">
        <v>1</v>
      </c>
      <c r="F1570" s="14">
        <v>1695</v>
      </c>
      <c r="G1570" s="14">
        <v>435.04260145388702</v>
      </c>
      <c r="H1570" s="30">
        <v>45552</v>
      </c>
      <c r="I1570" s="118">
        <v>561.4</v>
      </c>
      <c r="J1570" s="21">
        <f>IF(M1570="",IF(AND(H1570&lt;&gt; "",D1570&lt;&gt;""),IF(H1570&gt;=D1570,H1570-D1570,0),""),"")</f>
        <v>993</v>
      </c>
      <c r="K1570" s="20">
        <f>IF(M1570="",IF(I1570&lt;&gt;"",I1570-G1570,""),"")</f>
        <v>126.35739854611296</v>
      </c>
      <c r="L1570" s="25">
        <f>IF(M1570="",IF(K1570&lt;&gt;"",IF(G1570=0,IF(I1570=0,0,9.99),K1570/G1570),""),"")</f>
        <v>0.29044833339041715</v>
      </c>
      <c r="M1570" s="28"/>
      <c r="N1570" s="31" t="str">
        <f>TRIM(CONCATENATE(Table1[[#This Row],[Intake]]," ",Table1[[#This Row],[Batch Number]]))</f>
        <v>S-1/OS 90</v>
      </c>
      <c r="O1570" s="34" t="str">
        <f>IF(VLOOKUP(Table1[[#This Row],[Intake Batch Combo]],Sheet2!A:B,2,FALSE)="","",VLOOKUP(Table1[[#This Row],[Intake Batch Combo]],Sheet2!A:B,2,FALSE))</f>
        <v>OSD Buy 90</v>
      </c>
      <c r="P1570" s="116" t="e">
        <v>#N/A</v>
      </c>
      <c r="Q1570" s="116" t="e">
        <v>#N/A</v>
      </c>
    </row>
    <row r="1571" spans="1:17">
      <c r="A1571" s="4" t="s">
        <v>1316</v>
      </c>
      <c r="B1571" s="15">
        <v>90</v>
      </c>
      <c r="C1571" s="15" t="s">
        <v>107</v>
      </c>
      <c r="D1571" s="30">
        <v>44559</v>
      </c>
      <c r="E1571" s="10" t="s">
        <v>1</v>
      </c>
      <c r="F1571" s="14">
        <v>1695</v>
      </c>
      <c r="G1571" s="14">
        <v>435.04260145388702</v>
      </c>
      <c r="H1571" s="30">
        <v>45552</v>
      </c>
      <c r="I1571" s="118">
        <v>561.4</v>
      </c>
      <c r="J1571" s="21">
        <f>IF(M1571="",IF(AND(H1571&lt;&gt; "",D1571&lt;&gt;""),IF(H1571&gt;=D1571,H1571-D1571,0),""),"")</f>
        <v>993</v>
      </c>
      <c r="K1571" s="20">
        <f>IF(M1571="",IF(I1571&lt;&gt;"",I1571-G1571,""),"")</f>
        <v>126.35739854611296</v>
      </c>
      <c r="L1571" s="25">
        <f>IF(M1571="",IF(K1571&lt;&gt;"",IF(G1571=0,IF(I1571=0,0,9.99),K1571/G1571),""),"")</f>
        <v>0.29044833339041715</v>
      </c>
      <c r="M1571" s="28"/>
      <c r="N1571" s="31" t="str">
        <f>TRIM(CONCATENATE(Table1[[#This Row],[Intake]]," ",Table1[[#This Row],[Batch Number]]))</f>
        <v>S-1/OS 90</v>
      </c>
      <c r="O1571" s="34" t="str">
        <f>IF(VLOOKUP(Table1[[#This Row],[Intake Batch Combo]],Sheet2!A:B,2,FALSE)="","",VLOOKUP(Table1[[#This Row],[Intake Batch Combo]],Sheet2!A:B,2,FALSE))</f>
        <v>OSD Buy 90</v>
      </c>
      <c r="P1571" s="116" t="e">
        <v>#N/A</v>
      </c>
      <c r="Q1571" s="116" t="e">
        <v>#N/A</v>
      </c>
    </row>
    <row r="1572" spans="1:17">
      <c r="A1572" s="4" t="s">
        <v>1316</v>
      </c>
      <c r="B1572" s="15">
        <v>90</v>
      </c>
      <c r="C1572" s="15" t="s">
        <v>115</v>
      </c>
      <c r="D1572" s="30">
        <v>44559</v>
      </c>
      <c r="E1572" s="10" t="s">
        <v>1</v>
      </c>
      <c r="F1572" s="14">
        <v>1695</v>
      </c>
      <c r="G1572" s="14">
        <v>435.04260145388702</v>
      </c>
      <c r="H1572" s="30">
        <v>45552</v>
      </c>
      <c r="I1572" s="118">
        <v>561.4</v>
      </c>
      <c r="J1572" s="21">
        <f>IF(M1572="",IF(AND(H1572&lt;&gt; "",D1572&lt;&gt;""),IF(H1572&gt;=D1572,H1572-D1572,0),""),"")</f>
        <v>993</v>
      </c>
      <c r="K1572" s="20">
        <f>IF(M1572="",IF(I1572&lt;&gt;"",I1572-G1572,""),"")</f>
        <v>126.35739854611296</v>
      </c>
      <c r="L1572" s="25">
        <f>IF(M1572="",IF(K1572&lt;&gt;"",IF(G1572=0,IF(I1572=0,0,9.99),K1572/G1572),""),"")</f>
        <v>0.29044833339041715</v>
      </c>
      <c r="M1572" s="28"/>
      <c r="N1572" s="31" t="str">
        <f>TRIM(CONCATENATE(Table1[[#This Row],[Intake]]," ",Table1[[#This Row],[Batch Number]]))</f>
        <v>S-1/OS 90</v>
      </c>
      <c r="O1572" s="34" t="str">
        <f>IF(VLOOKUP(Table1[[#This Row],[Intake Batch Combo]],Sheet2!A:B,2,FALSE)="","",VLOOKUP(Table1[[#This Row],[Intake Batch Combo]],Sheet2!A:B,2,FALSE))</f>
        <v>OSD Buy 90</v>
      </c>
      <c r="P1572" s="116" t="e">
        <v>#N/A</v>
      </c>
      <c r="Q1572" s="116" t="e">
        <v>#N/A</v>
      </c>
    </row>
    <row r="1573" spans="1:17">
      <c r="A1573" s="4" t="s">
        <v>1316</v>
      </c>
      <c r="B1573" s="15">
        <v>90</v>
      </c>
      <c r="C1573" s="15" t="s">
        <v>117</v>
      </c>
      <c r="D1573" s="30">
        <v>44559</v>
      </c>
      <c r="E1573" s="10" t="s">
        <v>1</v>
      </c>
      <c r="F1573" s="14">
        <v>1695</v>
      </c>
      <c r="G1573" s="14">
        <v>435.04260145388702</v>
      </c>
      <c r="H1573" s="30">
        <v>45552</v>
      </c>
      <c r="I1573" s="118">
        <v>561.4</v>
      </c>
      <c r="J1573" s="21">
        <f>IF(M1573="",IF(AND(H1573&lt;&gt; "",D1573&lt;&gt;""),IF(H1573&gt;=D1573,H1573-D1573,0),""),"")</f>
        <v>993</v>
      </c>
      <c r="K1573" s="20">
        <f>IF(M1573="",IF(I1573&lt;&gt;"",I1573-G1573,""),"")</f>
        <v>126.35739854611296</v>
      </c>
      <c r="L1573" s="25">
        <f>IF(M1573="",IF(K1573&lt;&gt;"",IF(G1573=0,IF(I1573=0,0,9.99),K1573/G1573),""),"")</f>
        <v>0.29044833339041715</v>
      </c>
      <c r="M1573" s="28"/>
      <c r="N1573" s="31" t="str">
        <f>TRIM(CONCATENATE(Table1[[#This Row],[Intake]]," ",Table1[[#This Row],[Batch Number]]))</f>
        <v>S-1/OS 90</v>
      </c>
      <c r="O1573" s="34" t="str">
        <f>IF(VLOOKUP(Table1[[#This Row],[Intake Batch Combo]],Sheet2!A:B,2,FALSE)="","",VLOOKUP(Table1[[#This Row],[Intake Batch Combo]],Sheet2!A:B,2,FALSE))</f>
        <v>OSD Buy 90</v>
      </c>
      <c r="P1573" s="116" t="e">
        <v>#N/A</v>
      </c>
      <c r="Q1573" s="116" t="e">
        <v>#N/A</v>
      </c>
    </row>
    <row r="1574" spans="1:17">
      <c r="A1574" s="4" t="s">
        <v>1316</v>
      </c>
      <c r="B1574" s="15">
        <v>90</v>
      </c>
      <c r="C1574" s="15" t="s">
        <v>117</v>
      </c>
      <c r="D1574" s="30">
        <v>44559</v>
      </c>
      <c r="E1574" s="10" t="s">
        <v>1</v>
      </c>
      <c r="F1574" s="14">
        <v>1695</v>
      </c>
      <c r="G1574" s="14">
        <v>435.04260145388702</v>
      </c>
      <c r="H1574" s="30">
        <v>45552</v>
      </c>
      <c r="I1574" s="118">
        <v>561.4</v>
      </c>
      <c r="J1574" s="21">
        <f>IF(M1574="",IF(AND(H1574&lt;&gt; "",D1574&lt;&gt;""),IF(H1574&gt;=D1574,H1574-D1574,0),""),"")</f>
        <v>993</v>
      </c>
      <c r="K1574" s="20">
        <f>IF(M1574="",IF(I1574&lt;&gt;"",I1574-G1574,""),"")</f>
        <v>126.35739854611296</v>
      </c>
      <c r="L1574" s="25">
        <f>IF(M1574="",IF(K1574&lt;&gt;"",IF(G1574=0,IF(I1574=0,0,9.99),K1574/G1574),""),"")</f>
        <v>0.29044833339041715</v>
      </c>
      <c r="M1574" s="28"/>
      <c r="N1574" s="31" t="str">
        <f>TRIM(CONCATENATE(Table1[[#This Row],[Intake]]," ",Table1[[#This Row],[Batch Number]]))</f>
        <v>S-1/OS 90</v>
      </c>
      <c r="O1574" s="34" t="str">
        <f>IF(VLOOKUP(Table1[[#This Row],[Intake Batch Combo]],Sheet2!A:B,2,FALSE)="","",VLOOKUP(Table1[[#This Row],[Intake Batch Combo]],Sheet2!A:B,2,FALSE))</f>
        <v>OSD Buy 90</v>
      </c>
      <c r="P1574" s="116" t="e">
        <v>#N/A</v>
      </c>
      <c r="Q1574" s="116" t="e">
        <v>#N/A</v>
      </c>
    </row>
    <row r="1575" spans="1:17">
      <c r="A1575" s="4" t="s">
        <v>1316</v>
      </c>
      <c r="B1575" s="15">
        <v>90</v>
      </c>
      <c r="C1575" s="15" t="s">
        <v>128</v>
      </c>
      <c r="D1575" s="30">
        <v>44559</v>
      </c>
      <c r="E1575" s="10" t="s">
        <v>1</v>
      </c>
      <c r="F1575" s="14">
        <v>1695</v>
      </c>
      <c r="G1575" s="14">
        <v>435.04260145388702</v>
      </c>
      <c r="H1575" s="30">
        <v>45552</v>
      </c>
      <c r="I1575" s="118">
        <v>561.4</v>
      </c>
      <c r="J1575" s="21">
        <f>IF(M1575="",IF(AND(H1575&lt;&gt; "",D1575&lt;&gt;""),IF(H1575&gt;=D1575,H1575-D1575,0),""),"")</f>
        <v>993</v>
      </c>
      <c r="K1575" s="20">
        <f>IF(M1575="",IF(I1575&lt;&gt;"",I1575-G1575,""),"")</f>
        <v>126.35739854611296</v>
      </c>
      <c r="L1575" s="25">
        <f>IF(M1575="",IF(K1575&lt;&gt;"",IF(G1575=0,IF(I1575=0,0,9.99),K1575/G1575),""),"")</f>
        <v>0.29044833339041715</v>
      </c>
      <c r="M1575" s="28"/>
      <c r="N1575" s="31" t="str">
        <f>TRIM(CONCATENATE(Table1[[#This Row],[Intake]]," ",Table1[[#This Row],[Batch Number]]))</f>
        <v>S-1/OS 90</v>
      </c>
      <c r="O1575" s="34" t="str">
        <f>IF(VLOOKUP(Table1[[#This Row],[Intake Batch Combo]],Sheet2!A:B,2,FALSE)="","",VLOOKUP(Table1[[#This Row],[Intake Batch Combo]],Sheet2!A:B,2,FALSE))</f>
        <v>OSD Buy 90</v>
      </c>
      <c r="P1575" s="116" t="e">
        <v>#N/A</v>
      </c>
      <c r="Q1575" s="116" t="e">
        <v>#N/A</v>
      </c>
    </row>
    <row r="1576" spans="1:17">
      <c r="A1576" s="4" t="s">
        <v>1316</v>
      </c>
      <c r="B1576" s="15">
        <v>90</v>
      </c>
      <c r="C1576" s="15" t="s">
        <v>141</v>
      </c>
      <c r="D1576" s="30">
        <v>44559</v>
      </c>
      <c r="E1576" s="10" t="s">
        <v>1</v>
      </c>
      <c r="F1576" s="14">
        <v>1695</v>
      </c>
      <c r="G1576" s="14">
        <v>435.04260145388702</v>
      </c>
      <c r="H1576" s="30">
        <v>45552</v>
      </c>
      <c r="I1576" s="118">
        <v>561.4</v>
      </c>
      <c r="J1576" s="21">
        <f>IF(M1576="",IF(AND(H1576&lt;&gt; "",D1576&lt;&gt;""),IF(H1576&gt;=D1576,H1576-D1576,0),""),"")</f>
        <v>993</v>
      </c>
      <c r="K1576" s="20">
        <f>IF(M1576="",IF(I1576&lt;&gt;"",I1576-G1576,""),"")</f>
        <v>126.35739854611296</v>
      </c>
      <c r="L1576" s="25">
        <f>IF(M1576="",IF(K1576&lt;&gt;"",IF(G1576=0,IF(I1576=0,0,9.99),K1576/G1576),""),"")</f>
        <v>0.29044833339041715</v>
      </c>
      <c r="M1576" s="28"/>
      <c r="N1576" s="31" t="str">
        <f>TRIM(CONCATENATE(Table1[[#This Row],[Intake]]," ",Table1[[#This Row],[Batch Number]]))</f>
        <v>S-1/OS 90</v>
      </c>
      <c r="O1576" s="34" t="str">
        <f>IF(VLOOKUP(Table1[[#This Row],[Intake Batch Combo]],Sheet2!A:B,2,FALSE)="","",VLOOKUP(Table1[[#This Row],[Intake Batch Combo]],Sheet2!A:B,2,FALSE))</f>
        <v>OSD Buy 90</v>
      </c>
      <c r="P1576" s="116" t="e">
        <v>#N/A</v>
      </c>
      <c r="Q1576" s="116" t="e">
        <v>#N/A</v>
      </c>
    </row>
    <row r="1577" spans="1:17">
      <c r="A1577" s="4" t="s">
        <v>1316</v>
      </c>
      <c r="B1577" s="15">
        <v>90</v>
      </c>
      <c r="C1577" s="15" t="s">
        <v>141</v>
      </c>
      <c r="D1577" s="30">
        <v>44559</v>
      </c>
      <c r="E1577" s="10" t="s">
        <v>1</v>
      </c>
      <c r="F1577" s="14">
        <v>1695</v>
      </c>
      <c r="G1577" s="14">
        <v>435.04260145388702</v>
      </c>
      <c r="H1577" s="30">
        <v>45552</v>
      </c>
      <c r="I1577" s="118">
        <v>561.4</v>
      </c>
      <c r="J1577" s="21">
        <f>IF(M1577="",IF(AND(H1577&lt;&gt; "",D1577&lt;&gt;""),IF(H1577&gt;=D1577,H1577-D1577,0),""),"")</f>
        <v>993</v>
      </c>
      <c r="K1577" s="20">
        <f>IF(M1577="",IF(I1577&lt;&gt;"",I1577-G1577,""),"")</f>
        <v>126.35739854611296</v>
      </c>
      <c r="L1577" s="25">
        <f>IF(M1577="",IF(K1577&lt;&gt;"",IF(G1577=0,IF(I1577=0,0,9.99),K1577/G1577),""),"")</f>
        <v>0.29044833339041715</v>
      </c>
      <c r="M1577" s="28"/>
      <c r="N1577" s="31" t="str">
        <f>TRIM(CONCATENATE(Table1[[#This Row],[Intake]]," ",Table1[[#This Row],[Batch Number]]))</f>
        <v>S-1/OS 90</v>
      </c>
      <c r="O1577" s="34" t="str">
        <f>IF(VLOOKUP(Table1[[#This Row],[Intake Batch Combo]],Sheet2!A:B,2,FALSE)="","",VLOOKUP(Table1[[#This Row],[Intake Batch Combo]],Sheet2!A:B,2,FALSE))</f>
        <v>OSD Buy 90</v>
      </c>
      <c r="P1577" s="116" t="e">
        <v>#N/A</v>
      </c>
      <c r="Q1577" s="116" t="e">
        <v>#N/A</v>
      </c>
    </row>
    <row r="1578" spans="1:17">
      <c r="A1578" s="4" t="s">
        <v>1316</v>
      </c>
      <c r="B1578" s="15">
        <v>90</v>
      </c>
      <c r="C1578" s="15" t="s">
        <v>141</v>
      </c>
      <c r="D1578" s="30">
        <v>44559</v>
      </c>
      <c r="E1578" s="10" t="s">
        <v>1</v>
      </c>
      <c r="F1578" s="14">
        <v>1695</v>
      </c>
      <c r="G1578" s="14">
        <v>435.04260145388702</v>
      </c>
      <c r="H1578" s="30">
        <v>45552</v>
      </c>
      <c r="I1578" s="118">
        <v>561.4</v>
      </c>
      <c r="J1578" s="21">
        <f>IF(M1578="",IF(AND(H1578&lt;&gt; "",D1578&lt;&gt;""),IF(H1578&gt;=D1578,H1578-D1578,0),""),"")</f>
        <v>993</v>
      </c>
      <c r="K1578" s="20">
        <f>IF(M1578="",IF(I1578&lt;&gt;"",I1578-G1578,""),"")</f>
        <v>126.35739854611296</v>
      </c>
      <c r="L1578" s="25">
        <f>IF(M1578="",IF(K1578&lt;&gt;"",IF(G1578=0,IF(I1578=0,0,9.99),K1578/G1578),""),"")</f>
        <v>0.29044833339041715</v>
      </c>
      <c r="M1578" s="28"/>
      <c r="N1578" s="31" t="str">
        <f>TRIM(CONCATENATE(Table1[[#This Row],[Intake]]," ",Table1[[#This Row],[Batch Number]]))</f>
        <v>S-1/OS 90</v>
      </c>
      <c r="O1578" s="34" t="str">
        <f>IF(VLOOKUP(Table1[[#This Row],[Intake Batch Combo]],Sheet2!A:B,2,FALSE)="","",VLOOKUP(Table1[[#This Row],[Intake Batch Combo]],Sheet2!A:B,2,FALSE))</f>
        <v>OSD Buy 90</v>
      </c>
      <c r="P1578" s="116" t="e">
        <v>#N/A</v>
      </c>
      <c r="Q1578" s="116" t="e">
        <v>#N/A</v>
      </c>
    </row>
    <row r="1579" spans="1:17">
      <c r="A1579" s="4" t="s">
        <v>1316</v>
      </c>
      <c r="B1579" s="15">
        <v>90</v>
      </c>
      <c r="C1579" s="15" t="s">
        <v>142</v>
      </c>
      <c r="D1579" s="30">
        <v>44559</v>
      </c>
      <c r="E1579" s="10" t="s">
        <v>1</v>
      </c>
      <c r="F1579" s="14">
        <v>1695</v>
      </c>
      <c r="G1579" s="14">
        <v>435.04260145388702</v>
      </c>
      <c r="H1579" s="30">
        <v>45552</v>
      </c>
      <c r="I1579" s="118">
        <v>561.4</v>
      </c>
      <c r="J1579" s="21">
        <f>IF(M1579="",IF(AND(H1579&lt;&gt; "",D1579&lt;&gt;""),IF(H1579&gt;=D1579,H1579-D1579,0),""),"")</f>
        <v>993</v>
      </c>
      <c r="K1579" s="20">
        <f>IF(M1579="",IF(I1579&lt;&gt;"",I1579-G1579,""),"")</f>
        <v>126.35739854611296</v>
      </c>
      <c r="L1579" s="25">
        <f>IF(M1579="",IF(K1579&lt;&gt;"",IF(G1579=0,IF(I1579=0,0,9.99),K1579/G1579),""),"")</f>
        <v>0.29044833339041715</v>
      </c>
      <c r="M1579" s="28"/>
      <c r="N1579" s="31" t="str">
        <f>TRIM(CONCATENATE(Table1[[#This Row],[Intake]]," ",Table1[[#This Row],[Batch Number]]))</f>
        <v>S-1/OS 90</v>
      </c>
      <c r="O1579" s="34" t="str">
        <f>IF(VLOOKUP(Table1[[#This Row],[Intake Batch Combo]],Sheet2!A:B,2,FALSE)="","",VLOOKUP(Table1[[#This Row],[Intake Batch Combo]],Sheet2!A:B,2,FALSE))</f>
        <v>OSD Buy 90</v>
      </c>
      <c r="P1579" s="116" t="e">
        <v>#N/A</v>
      </c>
      <c r="Q1579" s="116" t="e">
        <v>#N/A</v>
      </c>
    </row>
    <row r="1580" spans="1:17">
      <c r="A1580" s="4" t="s">
        <v>1316</v>
      </c>
      <c r="B1580" s="15">
        <v>90</v>
      </c>
      <c r="C1580" s="15" t="s">
        <v>142</v>
      </c>
      <c r="D1580" s="30">
        <v>44559</v>
      </c>
      <c r="E1580" s="10" t="s">
        <v>1</v>
      </c>
      <c r="F1580" s="14">
        <v>1695</v>
      </c>
      <c r="G1580" s="14">
        <v>435.04260145388702</v>
      </c>
      <c r="H1580" s="30">
        <v>45552</v>
      </c>
      <c r="I1580" s="118">
        <v>561.4</v>
      </c>
      <c r="J1580" s="21">
        <f>IF(M1580="",IF(AND(H1580&lt;&gt; "",D1580&lt;&gt;""),IF(H1580&gt;=D1580,H1580-D1580,0),""),"")</f>
        <v>993</v>
      </c>
      <c r="K1580" s="20">
        <f>IF(M1580="",IF(I1580&lt;&gt;"",I1580-G1580,""),"")</f>
        <v>126.35739854611296</v>
      </c>
      <c r="L1580" s="25">
        <f>IF(M1580="",IF(K1580&lt;&gt;"",IF(G1580=0,IF(I1580=0,0,9.99),K1580/G1580),""),"")</f>
        <v>0.29044833339041715</v>
      </c>
      <c r="M1580" s="28"/>
      <c r="N1580" s="31" t="str">
        <f>TRIM(CONCATENATE(Table1[[#This Row],[Intake]]," ",Table1[[#This Row],[Batch Number]]))</f>
        <v>S-1/OS 90</v>
      </c>
      <c r="O1580" s="34" t="str">
        <f>IF(VLOOKUP(Table1[[#This Row],[Intake Batch Combo]],Sheet2!A:B,2,FALSE)="","",VLOOKUP(Table1[[#This Row],[Intake Batch Combo]],Sheet2!A:B,2,FALSE))</f>
        <v>OSD Buy 90</v>
      </c>
      <c r="P1580" s="116" t="e">
        <v>#N/A</v>
      </c>
      <c r="Q1580" s="116" t="e">
        <v>#N/A</v>
      </c>
    </row>
    <row r="1581" spans="1:17">
      <c r="A1581" s="4" t="s">
        <v>1316</v>
      </c>
      <c r="B1581" s="15">
        <v>90</v>
      </c>
      <c r="C1581" s="15" t="s">
        <v>142</v>
      </c>
      <c r="D1581" s="30">
        <v>44559</v>
      </c>
      <c r="E1581" s="10" t="s">
        <v>1</v>
      </c>
      <c r="F1581" s="14">
        <v>1695</v>
      </c>
      <c r="G1581" s="14">
        <v>435.04260145388702</v>
      </c>
      <c r="H1581" s="30">
        <v>45552</v>
      </c>
      <c r="I1581" s="118">
        <v>561.4</v>
      </c>
      <c r="J1581" s="21">
        <f>IF(M1581="",IF(AND(H1581&lt;&gt; "",D1581&lt;&gt;""),IF(H1581&gt;=D1581,H1581-D1581,0),""),"")</f>
        <v>993</v>
      </c>
      <c r="K1581" s="20">
        <f>IF(M1581="",IF(I1581&lt;&gt;"",I1581-G1581,""),"")</f>
        <v>126.35739854611296</v>
      </c>
      <c r="L1581" s="25">
        <f>IF(M1581="",IF(K1581&lt;&gt;"",IF(G1581=0,IF(I1581=0,0,9.99),K1581/G1581),""),"")</f>
        <v>0.29044833339041715</v>
      </c>
      <c r="M1581" s="28"/>
      <c r="N1581" s="31" t="str">
        <f>TRIM(CONCATENATE(Table1[[#This Row],[Intake]]," ",Table1[[#This Row],[Batch Number]]))</f>
        <v>S-1/OS 90</v>
      </c>
      <c r="O1581" s="34" t="str">
        <f>IF(VLOOKUP(Table1[[#This Row],[Intake Batch Combo]],Sheet2!A:B,2,FALSE)="","",VLOOKUP(Table1[[#This Row],[Intake Batch Combo]],Sheet2!A:B,2,FALSE))</f>
        <v>OSD Buy 90</v>
      </c>
      <c r="P1581" s="116" t="e">
        <v>#N/A</v>
      </c>
      <c r="Q1581" s="116" t="e">
        <v>#N/A</v>
      </c>
    </row>
    <row r="1582" spans="1:17">
      <c r="A1582" s="4" t="s">
        <v>1316</v>
      </c>
      <c r="B1582" s="15">
        <v>90</v>
      </c>
      <c r="C1582" s="15" t="s">
        <v>145</v>
      </c>
      <c r="D1582" s="30">
        <v>44559</v>
      </c>
      <c r="E1582" s="10" t="s">
        <v>1</v>
      </c>
      <c r="F1582" s="14">
        <v>1695</v>
      </c>
      <c r="G1582" s="14">
        <v>435.04260145388702</v>
      </c>
      <c r="H1582" s="30">
        <v>45552</v>
      </c>
      <c r="I1582" s="118">
        <v>561.4</v>
      </c>
      <c r="J1582" s="21">
        <f>IF(M1582="",IF(AND(H1582&lt;&gt; "",D1582&lt;&gt;""),IF(H1582&gt;=D1582,H1582-D1582,0),""),"")</f>
        <v>993</v>
      </c>
      <c r="K1582" s="20">
        <f>IF(M1582="",IF(I1582&lt;&gt;"",I1582-G1582,""),"")</f>
        <v>126.35739854611296</v>
      </c>
      <c r="L1582" s="25">
        <f>IF(M1582="",IF(K1582&lt;&gt;"",IF(G1582=0,IF(I1582=0,0,9.99),K1582/G1582),""),"")</f>
        <v>0.29044833339041715</v>
      </c>
      <c r="M1582" s="28"/>
      <c r="N1582" s="31" t="str">
        <f>TRIM(CONCATENATE(Table1[[#This Row],[Intake]]," ",Table1[[#This Row],[Batch Number]]))</f>
        <v>S-1/OS 90</v>
      </c>
      <c r="O1582" s="34" t="str">
        <f>IF(VLOOKUP(Table1[[#This Row],[Intake Batch Combo]],Sheet2!A:B,2,FALSE)="","",VLOOKUP(Table1[[#This Row],[Intake Batch Combo]],Sheet2!A:B,2,FALSE))</f>
        <v>OSD Buy 90</v>
      </c>
      <c r="P1582" s="116" t="e">
        <v>#N/A</v>
      </c>
      <c r="Q1582" s="116" t="e">
        <v>#N/A</v>
      </c>
    </row>
    <row r="1583" spans="1:17">
      <c r="A1583" s="4" t="s">
        <v>1316</v>
      </c>
      <c r="B1583" s="15">
        <v>90</v>
      </c>
      <c r="C1583" s="15" t="s">
        <v>145</v>
      </c>
      <c r="D1583" s="30">
        <v>44559</v>
      </c>
      <c r="E1583" s="10" t="s">
        <v>1</v>
      </c>
      <c r="F1583" s="14">
        <v>1695</v>
      </c>
      <c r="G1583" s="14">
        <v>435.04260145388702</v>
      </c>
      <c r="H1583" s="30">
        <v>45552</v>
      </c>
      <c r="I1583" s="118">
        <v>561.4</v>
      </c>
      <c r="J1583" s="21">
        <f>IF(M1583="",IF(AND(H1583&lt;&gt; "",D1583&lt;&gt;""),IF(H1583&gt;=D1583,H1583-D1583,0),""),"")</f>
        <v>993</v>
      </c>
      <c r="K1583" s="20">
        <f>IF(M1583="",IF(I1583&lt;&gt;"",I1583-G1583,""),"")</f>
        <v>126.35739854611296</v>
      </c>
      <c r="L1583" s="25">
        <f>IF(M1583="",IF(K1583&lt;&gt;"",IF(G1583=0,IF(I1583=0,0,9.99),K1583/G1583),""),"")</f>
        <v>0.29044833339041715</v>
      </c>
      <c r="M1583" s="28"/>
      <c r="N1583" s="31" t="str">
        <f>TRIM(CONCATENATE(Table1[[#This Row],[Intake]]," ",Table1[[#This Row],[Batch Number]]))</f>
        <v>S-1/OS 90</v>
      </c>
      <c r="O1583" s="34" t="str">
        <f>IF(VLOOKUP(Table1[[#This Row],[Intake Batch Combo]],Sheet2!A:B,2,FALSE)="","",VLOOKUP(Table1[[#This Row],[Intake Batch Combo]],Sheet2!A:B,2,FALSE))</f>
        <v>OSD Buy 90</v>
      </c>
      <c r="P1583" s="116" t="e">
        <v>#N/A</v>
      </c>
      <c r="Q1583" s="116" t="e">
        <v>#N/A</v>
      </c>
    </row>
    <row r="1584" spans="1:17">
      <c r="A1584" s="4" t="s">
        <v>1316</v>
      </c>
      <c r="B1584" s="15">
        <v>90</v>
      </c>
      <c r="C1584" s="15" t="s">
        <v>145</v>
      </c>
      <c r="D1584" s="30">
        <v>44559</v>
      </c>
      <c r="E1584" s="10" t="s">
        <v>1</v>
      </c>
      <c r="F1584" s="14">
        <v>1695</v>
      </c>
      <c r="G1584" s="14">
        <v>435.04260145388702</v>
      </c>
      <c r="H1584" s="30">
        <v>45552</v>
      </c>
      <c r="I1584" s="118">
        <v>561.4</v>
      </c>
      <c r="J1584" s="21">
        <f>IF(M1584="",IF(AND(H1584&lt;&gt; "",D1584&lt;&gt;""),IF(H1584&gt;=D1584,H1584-D1584,0),""),"")</f>
        <v>993</v>
      </c>
      <c r="K1584" s="20">
        <f>IF(M1584="",IF(I1584&lt;&gt;"",I1584-G1584,""),"")</f>
        <v>126.35739854611296</v>
      </c>
      <c r="L1584" s="25">
        <f>IF(M1584="",IF(K1584&lt;&gt;"",IF(G1584=0,IF(I1584=0,0,9.99),K1584/G1584),""),"")</f>
        <v>0.29044833339041715</v>
      </c>
      <c r="M1584" s="28"/>
      <c r="N1584" s="31" t="str">
        <f>TRIM(CONCATENATE(Table1[[#This Row],[Intake]]," ",Table1[[#This Row],[Batch Number]]))</f>
        <v>S-1/OS 90</v>
      </c>
      <c r="O1584" s="34" t="str">
        <f>IF(VLOOKUP(Table1[[#This Row],[Intake Batch Combo]],Sheet2!A:B,2,FALSE)="","",VLOOKUP(Table1[[#This Row],[Intake Batch Combo]],Sheet2!A:B,2,FALSE))</f>
        <v>OSD Buy 90</v>
      </c>
      <c r="P1584" s="116" t="e">
        <v>#N/A</v>
      </c>
      <c r="Q1584" s="116" t="e">
        <v>#N/A</v>
      </c>
    </row>
    <row r="1585" spans="1:17">
      <c r="A1585" s="4" t="s">
        <v>1316</v>
      </c>
      <c r="B1585" s="15">
        <v>90</v>
      </c>
      <c r="C1585" s="15" t="s">
        <v>146</v>
      </c>
      <c r="D1585" s="30">
        <v>44559</v>
      </c>
      <c r="E1585" s="10" t="s">
        <v>1</v>
      </c>
      <c r="F1585" s="14">
        <v>1695</v>
      </c>
      <c r="G1585" s="14">
        <v>435.04260145388702</v>
      </c>
      <c r="H1585" s="30">
        <v>45552</v>
      </c>
      <c r="I1585" s="118">
        <v>561.4</v>
      </c>
      <c r="J1585" s="21">
        <f>IF(M1585="",IF(AND(H1585&lt;&gt; "",D1585&lt;&gt;""),IF(H1585&gt;=D1585,H1585-D1585,0),""),"")</f>
        <v>993</v>
      </c>
      <c r="K1585" s="20">
        <f>IF(M1585="",IF(I1585&lt;&gt;"",I1585-G1585,""),"")</f>
        <v>126.35739854611296</v>
      </c>
      <c r="L1585" s="25">
        <f>IF(M1585="",IF(K1585&lt;&gt;"",IF(G1585=0,IF(I1585=0,0,9.99),K1585/G1585),""),"")</f>
        <v>0.29044833339041715</v>
      </c>
      <c r="M1585" s="28"/>
      <c r="N1585" s="31" t="str">
        <f>TRIM(CONCATENATE(Table1[[#This Row],[Intake]]," ",Table1[[#This Row],[Batch Number]]))</f>
        <v>S-1/OS 90</v>
      </c>
      <c r="O1585" s="34" t="str">
        <f>IF(VLOOKUP(Table1[[#This Row],[Intake Batch Combo]],Sheet2!A:B,2,FALSE)="","",VLOOKUP(Table1[[#This Row],[Intake Batch Combo]],Sheet2!A:B,2,FALSE))</f>
        <v>OSD Buy 90</v>
      </c>
      <c r="P1585" s="116" t="e">
        <v>#N/A</v>
      </c>
      <c r="Q1585" s="116" t="e">
        <v>#N/A</v>
      </c>
    </row>
    <row r="1586" spans="1:17">
      <c r="A1586" s="4" t="s">
        <v>1316</v>
      </c>
      <c r="B1586" s="15">
        <v>90</v>
      </c>
      <c r="C1586" s="15" t="s">
        <v>149</v>
      </c>
      <c r="D1586" s="30">
        <v>44559</v>
      </c>
      <c r="E1586" s="10" t="s">
        <v>1</v>
      </c>
      <c r="F1586" s="14">
        <v>1695</v>
      </c>
      <c r="G1586" s="14">
        <v>435.04260145388702</v>
      </c>
      <c r="H1586" s="30">
        <v>45552</v>
      </c>
      <c r="I1586" s="118">
        <v>561.4</v>
      </c>
      <c r="J1586" s="21">
        <f>IF(M1586="",IF(AND(H1586&lt;&gt; "",D1586&lt;&gt;""),IF(H1586&gt;=D1586,H1586-D1586,0),""),"")</f>
        <v>993</v>
      </c>
      <c r="K1586" s="20">
        <f>IF(M1586="",IF(I1586&lt;&gt;"",I1586-G1586,""),"")</f>
        <v>126.35739854611296</v>
      </c>
      <c r="L1586" s="25">
        <f>IF(M1586="",IF(K1586&lt;&gt;"",IF(G1586=0,IF(I1586=0,0,9.99),K1586/G1586),""),"")</f>
        <v>0.29044833339041715</v>
      </c>
      <c r="M1586" s="28"/>
      <c r="N1586" s="31" t="str">
        <f>TRIM(CONCATENATE(Table1[[#This Row],[Intake]]," ",Table1[[#This Row],[Batch Number]]))</f>
        <v>S-1/OS 90</v>
      </c>
      <c r="O1586" s="34" t="str">
        <f>IF(VLOOKUP(Table1[[#This Row],[Intake Batch Combo]],Sheet2!A:B,2,FALSE)="","",VLOOKUP(Table1[[#This Row],[Intake Batch Combo]],Sheet2!A:B,2,FALSE))</f>
        <v>OSD Buy 90</v>
      </c>
      <c r="P1586" s="116" t="e">
        <v>#N/A</v>
      </c>
      <c r="Q1586" s="116" t="e">
        <v>#N/A</v>
      </c>
    </row>
    <row r="1587" spans="1:17">
      <c r="A1587" s="4" t="s">
        <v>1316</v>
      </c>
      <c r="B1587" s="15">
        <v>90</v>
      </c>
      <c r="C1587" s="15" t="s">
        <v>150</v>
      </c>
      <c r="D1587" s="30">
        <v>44559</v>
      </c>
      <c r="E1587" s="10" t="s">
        <v>1</v>
      </c>
      <c r="F1587" s="14">
        <v>1695</v>
      </c>
      <c r="G1587" s="14">
        <v>435.04260145388702</v>
      </c>
      <c r="H1587" s="30">
        <v>45552</v>
      </c>
      <c r="I1587" s="118">
        <v>561.4</v>
      </c>
      <c r="J1587" s="21">
        <f>IF(M1587="",IF(AND(H1587&lt;&gt; "",D1587&lt;&gt;""),IF(H1587&gt;=D1587,H1587-D1587,0),""),"")</f>
        <v>993</v>
      </c>
      <c r="K1587" s="20">
        <f>IF(M1587="",IF(I1587&lt;&gt;"",I1587-G1587,""),"")</f>
        <v>126.35739854611296</v>
      </c>
      <c r="L1587" s="25">
        <f>IF(M1587="",IF(K1587&lt;&gt;"",IF(G1587=0,IF(I1587=0,0,9.99),K1587/G1587),""),"")</f>
        <v>0.29044833339041715</v>
      </c>
      <c r="M1587" s="28"/>
      <c r="N1587" s="31" t="str">
        <f>TRIM(CONCATENATE(Table1[[#This Row],[Intake]]," ",Table1[[#This Row],[Batch Number]]))</f>
        <v>S-1/OS 90</v>
      </c>
      <c r="O1587" s="34" t="str">
        <f>IF(VLOOKUP(Table1[[#This Row],[Intake Batch Combo]],Sheet2!A:B,2,FALSE)="","",VLOOKUP(Table1[[#This Row],[Intake Batch Combo]],Sheet2!A:B,2,FALSE))</f>
        <v>OSD Buy 90</v>
      </c>
      <c r="P1587" s="116" t="e">
        <v>#N/A</v>
      </c>
      <c r="Q1587" s="116" t="e">
        <v>#N/A</v>
      </c>
    </row>
    <row r="1588" spans="1:17">
      <c r="A1588" s="4" t="s">
        <v>1316</v>
      </c>
      <c r="B1588" s="15">
        <v>90</v>
      </c>
      <c r="C1588" s="15" t="s">
        <v>150</v>
      </c>
      <c r="D1588" s="30">
        <v>44559</v>
      </c>
      <c r="E1588" s="10" t="s">
        <v>1</v>
      </c>
      <c r="F1588" s="14">
        <v>1695</v>
      </c>
      <c r="G1588" s="14">
        <v>435.04260145388702</v>
      </c>
      <c r="H1588" s="30">
        <v>45552</v>
      </c>
      <c r="I1588" s="118">
        <v>561.4</v>
      </c>
      <c r="J1588" s="21">
        <f>IF(M1588="",IF(AND(H1588&lt;&gt; "",D1588&lt;&gt;""),IF(H1588&gt;=D1588,H1588-D1588,0),""),"")</f>
        <v>993</v>
      </c>
      <c r="K1588" s="20">
        <f>IF(M1588="",IF(I1588&lt;&gt;"",I1588-G1588,""),"")</f>
        <v>126.35739854611296</v>
      </c>
      <c r="L1588" s="25">
        <f>IF(M1588="",IF(K1588&lt;&gt;"",IF(G1588=0,IF(I1588=0,0,9.99),K1588/G1588),""),"")</f>
        <v>0.29044833339041715</v>
      </c>
      <c r="M1588" s="28"/>
      <c r="N1588" s="31" t="str">
        <f>TRIM(CONCATENATE(Table1[[#This Row],[Intake]]," ",Table1[[#This Row],[Batch Number]]))</f>
        <v>S-1/OS 90</v>
      </c>
      <c r="O1588" s="34" t="str">
        <f>IF(VLOOKUP(Table1[[#This Row],[Intake Batch Combo]],Sheet2!A:B,2,FALSE)="","",VLOOKUP(Table1[[#This Row],[Intake Batch Combo]],Sheet2!A:B,2,FALSE))</f>
        <v>OSD Buy 90</v>
      </c>
      <c r="P1588" s="116" t="e">
        <v>#N/A</v>
      </c>
      <c r="Q1588" s="116" t="e">
        <v>#N/A</v>
      </c>
    </row>
    <row r="1589" spans="1:17">
      <c r="A1589" s="4" t="s">
        <v>1316</v>
      </c>
      <c r="B1589" s="15">
        <v>90</v>
      </c>
      <c r="C1589" s="15" t="s">
        <v>150</v>
      </c>
      <c r="D1589" s="30">
        <v>44559</v>
      </c>
      <c r="E1589" s="10" t="s">
        <v>1</v>
      </c>
      <c r="F1589" s="14">
        <v>1695</v>
      </c>
      <c r="G1589" s="14">
        <v>435.04260145388702</v>
      </c>
      <c r="H1589" s="30">
        <v>45552</v>
      </c>
      <c r="I1589" s="118">
        <v>561.4</v>
      </c>
      <c r="J1589" s="21">
        <f>IF(M1589="",IF(AND(H1589&lt;&gt; "",D1589&lt;&gt;""),IF(H1589&gt;=D1589,H1589-D1589,0),""),"")</f>
        <v>993</v>
      </c>
      <c r="K1589" s="20">
        <f>IF(M1589="",IF(I1589&lt;&gt;"",I1589-G1589,""),"")</f>
        <v>126.35739854611296</v>
      </c>
      <c r="L1589" s="25">
        <f>IF(M1589="",IF(K1589&lt;&gt;"",IF(G1589=0,IF(I1589=0,0,9.99),K1589/G1589),""),"")</f>
        <v>0.29044833339041715</v>
      </c>
      <c r="M1589" s="28"/>
      <c r="N1589" s="31" t="str">
        <f>TRIM(CONCATENATE(Table1[[#This Row],[Intake]]," ",Table1[[#This Row],[Batch Number]]))</f>
        <v>S-1/OS 90</v>
      </c>
      <c r="O1589" s="34" t="str">
        <f>IF(VLOOKUP(Table1[[#This Row],[Intake Batch Combo]],Sheet2!A:B,2,FALSE)="","",VLOOKUP(Table1[[#This Row],[Intake Batch Combo]],Sheet2!A:B,2,FALSE))</f>
        <v>OSD Buy 90</v>
      </c>
      <c r="P1589" s="116" t="e">
        <v>#N/A</v>
      </c>
      <c r="Q1589" s="116" t="e">
        <v>#N/A</v>
      </c>
    </row>
    <row r="1590" spans="1:17">
      <c r="A1590" s="4" t="s">
        <v>1316</v>
      </c>
      <c r="B1590" s="15">
        <v>90</v>
      </c>
      <c r="C1590" s="15" t="s">
        <v>155</v>
      </c>
      <c r="D1590" s="30">
        <v>44559</v>
      </c>
      <c r="E1590" s="10" t="s">
        <v>1</v>
      </c>
      <c r="F1590" s="14">
        <v>1695</v>
      </c>
      <c r="G1590" s="14">
        <v>435.04260145388702</v>
      </c>
      <c r="H1590" s="30">
        <v>45552</v>
      </c>
      <c r="I1590" s="118">
        <v>561.4</v>
      </c>
      <c r="J1590" s="21">
        <f>IF(M1590="",IF(AND(H1590&lt;&gt; "",D1590&lt;&gt;""),IF(H1590&gt;=D1590,H1590-D1590,0),""),"")</f>
        <v>993</v>
      </c>
      <c r="K1590" s="20">
        <f>IF(M1590="",IF(I1590&lt;&gt;"",I1590-G1590,""),"")</f>
        <v>126.35739854611296</v>
      </c>
      <c r="L1590" s="25">
        <f>IF(M1590="",IF(K1590&lt;&gt;"",IF(G1590=0,IF(I1590=0,0,9.99),K1590/G1590),""),"")</f>
        <v>0.29044833339041715</v>
      </c>
      <c r="M1590" s="28"/>
      <c r="N1590" s="31" t="str">
        <f>TRIM(CONCATENATE(Table1[[#This Row],[Intake]]," ",Table1[[#This Row],[Batch Number]]))</f>
        <v>S-1/OS 90</v>
      </c>
      <c r="O1590" s="34" t="str">
        <f>IF(VLOOKUP(Table1[[#This Row],[Intake Batch Combo]],Sheet2!A:B,2,FALSE)="","",VLOOKUP(Table1[[#This Row],[Intake Batch Combo]],Sheet2!A:B,2,FALSE))</f>
        <v>OSD Buy 90</v>
      </c>
      <c r="P1590" s="116" t="e">
        <v>#N/A</v>
      </c>
      <c r="Q1590" s="116" t="e">
        <v>#N/A</v>
      </c>
    </row>
    <row r="1591" spans="1:17">
      <c r="A1591" s="4" t="s">
        <v>1316</v>
      </c>
      <c r="B1591" s="15">
        <v>90</v>
      </c>
      <c r="C1591" s="15" t="s">
        <v>155</v>
      </c>
      <c r="D1591" s="30">
        <v>44559</v>
      </c>
      <c r="E1591" s="10" t="s">
        <v>1</v>
      </c>
      <c r="F1591" s="14">
        <v>1695</v>
      </c>
      <c r="G1591" s="14">
        <v>435.04260145388702</v>
      </c>
      <c r="H1591" s="30">
        <v>45552</v>
      </c>
      <c r="I1591" s="118">
        <v>561.4</v>
      </c>
      <c r="J1591" s="21">
        <f>IF(M1591="",IF(AND(H1591&lt;&gt; "",D1591&lt;&gt;""),IF(H1591&gt;=D1591,H1591-D1591,0),""),"")</f>
        <v>993</v>
      </c>
      <c r="K1591" s="20">
        <f>IF(M1591="",IF(I1591&lt;&gt;"",I1591-G1591,""),"")</f>
        <v>126.35739854611296</v>
      </c>
      <c r="L1591" s="25">
        <f>IF(M1591="",IF(K1591&lt;&gt;"",IF(G1591=0,IF(I1591=0,0,9.99),K1591/G1591),""),"")</f>
        <v>0.29044833339041715</v>
      </c>
      <c r="M1591" s="28"/>
      <c r="N1591" s="31" t="str">
        <f>TRIM(CONCATENATE(Table1[[#This Row],[Intake]]," ",Table1[[#This Row],[Batch Number]]))</f>
        <v>S-1/OS 90</v>
      </c>
      <c r="O1591" s="34" t="str">
        <f>IF(VLOOKUP(Table1[[#This Row],[Intake Batch Combo]],Sheet2!A:B,2,FALSE)="","",VLOOKUP(Table1[[#This Row],[Intake Batch Combo]],Sheet2!A:B,2,FALSE))</f>
        <v>OSD Buy 90</v>
      </c>
      <c r="P1591" s="116" t="e">
        <v>#N/A</v>
      </c>
      <c r="Q1591" s="116" t="e">
        <v>#N/A</v>
      </c>
    </row>
    <row r="1592" spans="1:17">
      <c r="A1592" s="4" t="s">
        <v>1316</v>
      </c>
      <c r="B1592" s="15">
        <v>90</v>
      </c>
      <c r="C1592" s="15" t="s">
        <v>156</v>
      </c>
      <c r="D1592" s="30">
        <v>44559</v>
      </c>
      <c r="E1592" s="10" t="s">
        <v>1</v>
      </c>
      <c r="F1592" s="14">
        <v>1695</v>
      </c>
      <c r="G1592" s="14">
        <v>435.04260145388702</v>
      </c>
      <c r="H1592" s="30">
        <v>45552</v>
      </c>
      <c r="I1592" s="118">
        <v>561.4</v>
      </c>
      <c r="J1592" s="21">
        <f>IF(M1592="",IF(AND(H1592&lt;&gt; "",D1592&lt;&gt;""),IF(H1592&gt;=D1592,H1592-D1592,0),""),"")</f>
        <v>993</v>
      </c>
      <c r="K1592" s="20">
        <f>IF(M1592="",IF(I1592&lt;&gt;"",I1592-G1592,""),"")</f>
        <v>126.35739854611296</v>
      </c>
      <c r="L1592" s="25">
        <f>IF(M1592="",IF(K1592&lt;&gt;"",IF(G1592=0,IF(I1592=0,0,9.99),K1592/G1592),""),"")</f>
        <v>0.29044833339041715</v>
      </c>
      <c r="M1592" s="28"/>
      <c r="N1592" s="31" t="str">
        <f>TRIM(CONCATENATE(Table1[[#This Row],[Intake]]," ",Table1[[#This Row],[Batch Number]]))</f>
        <v>S-1/OS 90</v>
      </c>
      <c r="O1592" s="34" t="str">
        <f>IF(VLOOKUP(Table1[[#This Row],[Intake Batch Combo]],Sheet2!A:B,2,FALSE)="","",VLOOKUP(Table1[[#This Row],[Intake Batch Combo]],Sheet2!A:B,2,FALSE))</f>
        <v>OSD Buy 90</v>
      </c>
      <c r="P1592" s="116" t="e">
        <v>#N/A</v>
      </c>
      <c r="Q1592" s="116" t="e">
        <v>#N/A</v>
      </c>
    </row>
    <row r="1593" spans="1:17">
      <c r="A1593" s="4" t="s">
        <v>1316</v>
      </c>
      <c r="B1593" s="15">
        <v>90</v>
      </c>
      <c r="C1593" s="15" t="s">
        <v>156</v>
      </c>
      <c r="D1593" s="30">
        <v>44559</v>
      </c>
      <c r="E1593" s="10" t="s">
        <v>1</v>
      </c>
      <c r="F1593" s="14">
        <v>1695</v>
      </c>
      <c r="G1593" s="14">
        <v>435.04260145388702</v>
      </c>
      <c r="H1593" s="30">
        <v>45552</v>
      </c>
      <c r="I1593" s="118">
        <v>561.4</v>
      </c>
      <c r="J1593" s="21">
        <f>IF(M1593="",IF(AND(H1593&lt;&gt; "",D1593&lt;&gt;""),IF(H1593&gt;=D1593,H1593-D1593,0),""),"")</f>
        <v>993</v>
      </c>
      <c r="K1593" s="20">
        <f>IF(M1593="",IF(I1593&lt;&gt;"",I1593-G1593,""),"")</f>
        <v>126.35739854611296</v>
      </c>
      <c r="L1593" s="25">
        <f>IF(M1593="",IF(K1593&lt;&gt;"",IF(G1593=0,IF(I1593=0,0,9.99),K1593/G1593),""),"")</f>
        <v>0.29044833339041715</v>
      </c>
      <c r="M1593" s="28"/>
      <c r="N1593" s="31" t="str">
        <f>TRIM(CONCATENATE(Table1[[#This Row],[Intake]]," ",Table1[[#This Row],[Batch Number]]))</f>
        <v>S-1/OS 90</v>
      </c>
      <c r="O1593" s="34" t="str">
        <f>IF(VLOOKUP(Table1[[#This Row],[Intake Batch Combo]],Sheet2!A:B,2,FALSE)="","",VLOOKUP(Table1[[#This Row],[Intake Batch Combo]],Sheet2!A:B,2,FALSE))</f>
        <v>OSD Buy 90</v>
      </c>
      <c r="P1593" s="116" t="e">
        <v>#N/A</v>
      </c>
      <c r="Q1593" s="116" t="e">
        <v>#N/A</v>
      </c>
    </row>
    <row r="1594" spans="1:17">
      <c r="A1594" s="4" t="s">
        <v>1316</v>
      </c>
      <c r="B1594" s="15">
        <v>90</v>
      </c>
      <c r="C1594" s="62" t="s">
        <v>157</v>
      </c>
      <c r="D1594" s="30">
        <v>44559</v>
      </c>
      <c r="E1594" s="10" t="s">
        <v>1</v>
      </c>
      <c r="F1594" s="14">
        <v>1695</v>
      </c>
      <c r="G1594" s="14">
        <v>435.04260145388702</v>
      </c>
      <c r="H1594" s="30">
        <v>45552</v>
      </c>
      <c r="I1594" s="118">
        <v>561.4</v>
      </c>
      <c r="J1594" s="21">
        <f>IF(M1594="",IF(AND(H1594&lt;&gt; "",D1594&lt;&gt;""),IF(H1594&gt;=D1594,H1594-D1594,0),""),"")</f>
        <v>993</v>
      </c>
      <c r="K1594" s="20">
        <f>IF(M1594="",IF(I1594&lt;&gt;"",I1594-G1594,""),"")</f>
        <v>126.35739854611296</v>
      </c>
      <c r="L1594" s="25">
        <f>IF(M1594="",IF(K1594&lt;&gt;"",IF(G1594=0,IF(I1594=0,0,9.99),K1594/G1594),""),"")</f>
        <v>0.29044833339041715</v>
      </c>
      <c r="M1594" s="28"/>
      <c r="N1594" s="31" t="str">
        <f>TRIM(CONCATENATE(Table1[[#This Row],[Intake]]," ",Table1[[#This Row],[Batch Number]]))</f>
        <v>S-1/OS 90</v>
      </c>
      <c r="O1594" s="34" t="str">
        <f>IF(VLOOKUP(Table1[[#This Row],[Intake Batch Combo]],Sheet2!A:B,2,FALSE)="","",VLOOKUP(Table1[[#This Row],[Intake Batch Combo]],Sheet2!A:B,2,FALSE))</f>
        <v>OSD Buy 90</v>
      </c>
      <c r="P1594" s="116" t="e">
        <v>#N/A</v>
      </c>
      <c r="Q1594" s="116" t="e">
        <v>#N/A</v>
      </c>
    </row>
    <row r="1595" spans="1:17">
      <c r="A1595" s="4" t="s">
        <v>1316</v>
      </c>
      <c r="B1595" s="15">
        <v>90</v>
      </c>
      <c r="C1595" s="15" t="s">
        <v>157</v>
      </c>
      <c r="D1595" s="30">
        <v>44559</v>
      </c>
      <c r="E1595" s="10" t="s">
        <v>1</v>
      </c>
      <c r="F1595" s="14">
        <v>1695</v>
      </c>
      <c r="G1595" s="14">
        <v>435.04260145388702</v>
      </c>
      <c r="H1595" s="30">
        <v>45552</v>
      </c>
      <c r="I1595" s="118">
        <v>561.4</v>
      </c>
      <c r="J1595" s="21">
        <f>IF(M1595="",IF(AND(H1595&lt;&gt; "",D1595&lt;&gt;""),IF(H1595&gt;=D1595,H1595-D1595,0),""),"")</f>
        <v>993</v>
      </c>
      <c r="K1595" s="20">
        <f>IF(M1595="",IF(I1595&lt;&gt;"",I1595-G1595,""),"")</f>
        <v>126.35739854611296</v>
      </c>
      <c r="L1595" s="25">
        <f>IF(M1595="",IF(K1595&lt;&gt;"",IF(G1595=0,IF(I1595=0,0,9.99),K1595/G1595),""),"")</f>
        <v>0.29044833339041715</v>
      </c>
      <c r="M1595" s="28"/>
      <c r="N1595" s="31" t="str">
        <f>TRIM(CONCATENATE(Table1[[#This Row],[Intake]]," ",Table1[[#This Row],[Batch Number]]))</f>
        <v>S-1/OS 90</v>
      </c>
      <c r="O1595" s="34" t="str">
        <f>IF(VLOOKUP(Table1[[#This Row],[Intake Batch Combo]],Sheet2!A:B,2,FALSE)="","",VLOOKUP(Table1[[#This Row],[Intake Batch Combo]],Sheet2!A:B,2,FALSE))</f>
        <v>OSD Buy 90</v>
      </c>
      <c r="P1595" s="116" t="e">
        <v>#N/A</v>
      </c>
      <c r="Q1595" s="116" t="e">
        <v>#N/A</v>
      </c>
    </row>
    <row r="1596" spans="1:17">
      <c r="A1596" s="4" t="s">
        <v>1316</v>
      </c>
      <c r="B1596" s="15">
        <v>90</v>
      </c>
      <c r="C1596" s="15" t="s">
        <v>177</v>
      </c>
      <c r="D1596" s="30">
        <v>44559</v>
      </c>
      <c r="E1596" s="10" t="s">
        <v>1</v>
      </c>
      <c r="F1596" s="14">
        <v>1695</v>
      </c>
      <c r="G1596" s="14">
        <v>435.04260145388702</v>
      </c>
      <c r="H1596" s="30">
        <v>45552</v>
      </c>
      <c r="I1596" s="118">
        <v>561.4</v>
      </c>
      <c r="J1596" s="21">
        <f>IF(M1596="",IF(AND(H1596&lt;&gt; "",D1596&lt;&gt;""),IF(H1596&gt;=D1596,H1596-D1596,0),""),"")</f>
        <v>993</v>
      </c>
      <c r="K1596" s="20">
        <f>IF(M1596="",IF(I1596&lt;&gt;"",I1596-G1596,""),"")</f>
        <v>126.35739854611296</v>
      </c>
      <c r="L1596" s="25">
        <f>IF(M1596="",IF(K1596&lt;&gt;"",IF(G1596=0,IF(I1596=0,0,9.99),K1596/G1596),""),"")</f>
        <v>0.29044833339041715</v>
      </c>
      <c r="M1596" s="28"/>
      <c r="N1596" s="31" t="str">
        <f>TRIM(CONCATENATE(Table1[[#This Row],[Intake]]," ",Table1[[#This Row],[Batch Number]]))</f>
        <v>S-1/OS 90</v>
      </c>
      <c r="O1596" s="34" t="str">
        <f>IF(VLOOKUP(Table1[[#This Row],[Intake Batch Combo]],Sheet2!A:B,2,FALSE)="","",VLOOKUP(Table1[[#This Row],[Intake Batch Combo]],Sheet2!A:B,2,FALSE))</f>
        <v>OSD Buy 90</v>
      </c>
      <c r="P1596" s="116" t="e">
        <v>#N/A</v>
      </c>
      <c r="Q1596" s="116" t="e">
        <v>#N/A</v>
      </c>
    </row>
    <row r="1597" spans="1:17">
      <c r="A1597" s="4" t="s">
        <v>1316</v>
      </c>
      <c r="B1597" s="15">
        <v>90</v>
      </c>
      <c r="C1597" s="15" t="s">
        <v>178</v>
      </c>
      <c r="D1597" s="30">
        <v>44559</v>
      </c>
      <c r="E1597" s="10" t="s">
        <v>1</v>
      </c>
      <c r="F1597" s="14">
        <v>1695</v>
      </c>
      <c r="G1597" s="14">
        <v>435.04260145388702</v>
      </c>
      <c r="H1597" s="30">
        <v>45552</v>
      </c>
      <c r="I1597" s="118">
        <v>561.4</v>
      </c>
      <c r="J1597" s="21">
        <f>IF(M1597="",IF(AND(H1597&lt;&gt; "",D1597&lt;&gt;""),IF(H1597&gt;=D1597,H1597-D1597,0),""),"")</f>
        <v>993</v>
      </c>
      <c r="K1597" s="20">
        <f>IF(M1597="",IF(I1597&lt;&gt;"",I1597-G1597,""),"")</f>
        <v>126.35739854611296</v>
      </c>
      <c r="L1597" s="25">
        <f>IF(M1597="",IF(K1597&lt;&gt;"",IF(G1597=0,IF(I1597=0,0,9.99),K1597/G1597),""),"")</f>
        <v>0.29044833339041715</v>
      </c>
      <c r="M1597" s="28"/>
      <c r="N1597" s="31" t="str">
        <f>TRIM(CONCATENATE(Table1[[#This Row],[Intake]]," ",Table1[[#This Row],[Batch Number]]))</f>
        <v>S-1/OS 90</v>
      </c>
      <c r="O1597" s="34" t="str">
        <f>IF(VLOOKUP(Table1[[#This Row],[Intake Batch Combo]],Sheet2!A:B,2,FALSE)="","",VLOOKUP(Table1[[#This Row],[Intake Batch Combo]],Sheet2!A:B,2,FALSE))</f>
        <v>OSD Buy 90</v>
      </c>
      <c r="P1597" s="116" t="e">
        <v>#N/A</v>
      </c>
      <c r="Q1597" s="116" t="e">
        <v>#N/A</v>
      </c>
    </row>
    <row r="1598" spans="1:17">
      <c r="A1598" s="4" t="s">
        <v>1316</v>
      </c>
      <c r="B1598" s="15">
        <v>90</v>
      </c>
      <c r="C1598" s="15" t="s">
        <v>179</v>
      </c>
      <c r="D1598" s="30">
        <v>44559</v>
      </c>
      <c r="E1598" s="10" t="s">
        <v>1</v>
      </c>
      <c r="F1598" s="14">
        <v>1695</v>
      </c>
      <c r="G1598" s="14">
        <v>435.04260145388702</v>
      </c>
      <c r="H1598" s="30">
        <v>45552</v>
      </c>
      <c r="I1598" s="118">
        <v>561.4</v>
      </c>
      <c r="J1598" s="21">
        <f>IF(M1598="",IF(AND(H1598&lt;&gt; "",D1598&lt;&gt;""),IF(H1598&gt;=D1598,H1598-D1598,0),""),"")</f>
        <v>993</v>
      </c>
      <c r="K1598" s="20">
        <f>IF(M1598="",IF(I1598&lt;&gt;"",I1598-G1598,""),"")</f>
        <v>126.35739854611296</v>
      </c>
      <c r="L1598" s="25">
        <f>IF(M1598="",IF(K1598&lt;&gt;"",IF(G1598=0,IF(I1598=0,0,9.99),K1598/G1598),""),"")</f>
        <v>0.29044833339041715</v>
      </c>
      <c r="M1598" s="28"/>
      <c r="N1598" s="31" t="str">
        <f>TRIM(CONCATENATE(Table1[[#This Row],[Intake]]," ",Table1[[#This Row],[Batch Number]]))</f>
        <v>S-1/OS 90</v>
      </c>
      <c r="O1598" s="34" t="str">
        <f>IF(VLOOKUP(Table1[[#This Row],[Intake Batch Combo]],Sheet2!A:B,2,FALSE)="","",VLOOKUP(Table1[[#This Row],[Intake Batch Combo]],Sheet2!A:B,2,FALSE))</f>
        <v>OSD Buy 90</v>
      </c>
      <c r="P1598" s="116" t="e">
        <v>#N/A</v>
      </c>
      <c r="Q1598" s="116" t="e">
        <v>#N/A</v>
      </c>
    </row>
    <row r="1599" spans="1:17">
      <c r="A1599" s="4" t="s">
        <v>1316</v>
      </c>
      <c r="B1599" s="15">
        <v>90</v>
      </c>
      <c r="C1599" s="15" t="s">
        <v>179</v>
      </c>
      <c r="D1599" s="30">
        <v>44559</v>
      </c>
      <c r="E1599" s="10" t="s">
        <v>1</v>
      </c>
      <c r="F1599" s="14">
        <v>1695</v>
      </c>
      <c r="G1599" s="14">
        <v>435.04260145388702</v>
      </c>
      <c r="H1599" s="30">
        <v>45552</v>
      </c>
      <c r="I1599" s="118">
        <v>561.4</v>
      </c>
      <c r="J1599" s="21">
        <f>IF(M1599="",IF(AND(H1599&lt;&gt; "",D1599&lt;&gt;""),IF(H1599&gt;=D1599,H1599-D1599,0),""),"")</f>
        <v>993</v>
      </c>
      <c r="K1599" s="20">
        <f>IF(M1599="",IF(I1599&lt;&gt;"",I1599-G1599,""),"")</f>
        <v>126.35739854611296</v>
      </c>
      <c r="L1599" s="25">
        <f>IF(M1599="",IF(K1599&lt;&gt;"",IF(G1599=0,IF(I1599=0,0,9.99),K1599/G1599),""),"")</f>
        <v>0.29044833339041715</v>
      </c>
      <c r="M1599" s="28"/>
      <c r="N1599" s="31" t="str">
        <f>TRIM(CONCATENATE(Table1[[#This Row],[Intake]]," ",Table1[[#This Row],[Batch Number]]))</f>
        <v>S-1/OS 90</v>
      </c>
      <c r="O1599" s="34" t="str">
        <f>IF(VLOOKUP(Table1[[#This Row],[Intake Batch Combo]],Sheet2!A:B,2,FALSE)="","",VLOOKUP(Table1[[#This Row],[Intake Batch Combo]],Sheet2!A:B,2,FALSE))</f>
        <v>OSD Buy 90</v>
      </c>
      <c r="P1599" s="116" t="e">
        <v>#N/A</v>
      </c>
      <c r="Q1599" s="116" t="e">
        <v>#N/A</v>
      </c>
    </row>
    <row r="1600" spans="1:17">
      <c r="A1600" s="4" t="s">
        <v>1316</v>
      </c>
      <c r="B1600" s="15">
        <v>90</v>
      </c>
      <c r="C1600" s="15" t="s">
        <v>180</v>
      </c>
      <c r="D1600" s="30">
        <v>44559</v>
      </c>
      <c r="E1600" s="10" t="s">
        <v>1</v>
      </c>
      <c r="F1600" s="14">
        <v>1695</v>
      </c>
      <c r="G1600" s="14">
        <v>435.04260145388702</v>
      </c>
      <c r="H1600" s="30">
        <v>45552</v>
      </c>
      <c r="I1600" s="118">
        <v>561.4</v>
      </c>
      <c r="J1600" s="21">
        <f>IF(M1600="",IF(AND(H1600&lt;&gt; "",D1600&lt;&gt;""),IF(H1600&gt;=D1600,H1600-D1600,0),""),"")</f>
        <v>993</v>
      </c>
      <c r="K1600" s="20">
        <f>IF(M1600="",IF(I1600&lt;&gt;"",I1600-G1600,""),"")</f>
        <v>126.35739854611296</v>
      </c>
      <c r="L1600" s="25">
        <f>IF(M1600="",IF(K1600&lt;&gt;"",IF(G1600=0,IF(I1600=0,0,9.99),K1600/G1600),""),"")</f>
        <v>0.29044833339041715</v>
      </c>
      <c r="M1600" s="28"/>
      <c r="N1600" s="31" t="str">
        <f>TRIM(CONCATENATE(Table1[[#This Row],[Intake]]," ",Table1[[#This Row],[Batch Number]]))</f>
        <v>S-1/OS 90</v>
      </c>
      <c r="O1600" s="34" t="str">
        <f>IF(VLOOKUP(Table1[[#This Row],[Intake Batch Combo]],Sheet2!A:B,2,FALSE)="","",VLOOKUP(Table1[[#This Row],[Intake Batch Combo]],Sheet2!A:B,2,FALSE))</f>
        <v>OSD Buy 90</v>
      </c>
      <c r="P1600" s="116" t="e">
        <v>#N/A</v>
      </c>
      <c r="Q1600" s="116" t="e">
        <v>#N/A</v>
      </c>
    </row>
    <row r="1601" spans="1:17">
      <c r="A1601" s="4" t="s">
        <v>1316</v>
      </c>
      <c r="B1601" s="15">
        <v>90</v>
      </c>
      <c r="C1601" s="15" t="s">
        <v>181</v>
      </c>
      <c r="D1601" s="30">
        <v>44559</v>
      </c>
      <c r="E1601" s="10" t="s">
        <v>1</v>
      </c>
      <c r="F1601" s="14">
        <v>1695</v>
      </c>
      <c r="G1601" s="14">
        <v>435.04260145388702</v>
      </c>
      <c r="H1601" s="30">
        <v>45552</v>
      </c>
      <c r="I1601" s="118">
        <v>561.4</v>
      </c>
      <c r="J1601" s="21">
        <f>IF(M1601="",IF(AND(H1601&lt;&gt; "",D1601&lt;&gt;""),IF(H1601&gt;=D1601,H1601-D1601,0),""),"")</f>
        <v>993</v>
      </c>
      <c r="K1601" s="20">
        <f>IF(M1601="",IF(I1601&lt;&gt;"",I1601-G1601,""),"")</f>
        <v>126.35739854611296</v>
      </c>
      <c r="L1601" s="25">
        <f>IF(M1601="",IF(K1601&lt;&gt;"",IF(G1601=0,IF(I1601=0,0,9.99),K1601/G1601),""),"")</f>
        <v>0.29044833339041715</v>
      </c>
      <c r="M1601" s="28"/>
      <c r="N1601" s="31" t="str">
        <f>TRIM(CONCATENATE(Table1[[#This Row],[Intake]]," ",Table1[[#This Row],[Batch Number]]))</f>
        <v>S-1/OS 90</v>
      </c>
      <c r="O1601" s="34" t="str">
        <f>IF(VLOOKUP(Table1[[#This Row],[Intake Batch Combo]],Sheet2!A:B,2,FALSE)="","",VLOOKUP(Table1[[#This Row],[Intake Batch Combo]],Sheet2!A:B,2,FALSE))</f>
        <v>OSD Buy 90</v>
      </c>
      <c r="P1601" s="116" t="e">
        <v>#N/A</v>
      </c>
      <c r="Q1601" s="116" t="e">
        <v>#N/A</v>
      </c>
    </row>
    <row r="1602" spans="1:17">
      <c r="A1602" s="4" t="s">
        <v>1316</v>
      </c>
      <c r="B1602" s="15">
        <v>90</v>
      </c>
      <c r="C1602" s="15" t="s">
        <v>181</v>
      </c>
      <c r="D1602" s="30">
        <v>44559</v>
      </c>
      <c r="E1602" s="10" t="s">
        <v>1</v>
      </c>
      <c r="F1602" s="14">
        <v>1695</v>
      </c>
      <c r="G1602" s="14">
        <v>435.04260145388702</v>
      </c>
      <c r="H1602" s="30">
        <v>45552</v>
      </c>
      <c r="I1602" s="118">
        <v>561.4</v>
      </c>
      <c r="J1602" s="21">
        <f>IF(M1602="",IF(AND(H1602&lt;&gt; "",D1602&lt;&gt;""),IF(H1602&gt;=D1602,H1602-D1602,0),""),"")</f>
        <v>993</v>
      </c>
      <c r="K1602" s="20">
        <f>IF(M1602="",IF(I1602&lt;&gt;"",I1602-G1602,""),"")</f>
        <v>126.35739854611296</v>
      </c>
      <c r="L1602" s="25">
        <f>IF(M1602="",IF(K1602&lt;&gt;"",IF(G1602=0,IF(I1602=0,0,9.99),K1602/G1602),""),"")</f>
        <v>0.29044833339041715</v>
      </c>
      <c r="M1602" s="28"/>
      <c r="N1602" s="31" t="str">
        <f>TRIM(CONCATENATE(Table1[[#This Row],[Intake]]," ",Table1[[#This Row],[Batch Number]]))</f>
        <v>S-1/OS 90</v>
      </c>
      <c r="O1602" s="34" t="str">
        <f>IF(VLOOKUP(Table1[[#This Row],[Intake Batch Combo]],Sheet2!A:B,2,FALSE)="","",VLOOKUP(Table1[[#This Row],[Intake Batch Combo]],Sheet2!A:B,2,FALSE))</f>
        <v>OSD Buy 90</v>
      </c>
      <c r="P1602" s="116" t="e">
        <v>#N/A</v>
      </c>
      <c r="Q1602" s="116" t="e">
        <v>#N/A</v>
      </c>
    </row>
    <row r="1603" spans="1:17">
      <c r="A1603" s="4" t="s">
        <v>1316</v>
      </c>
      <c r="B1603" s="15">
        <v>90</v>
      </c>
      <c r="C1603" s="15" t="s">
        <v>192</v>
      </c>
      <c r="D1603" s="30">
        <v>44559</v>
      </c>
      <c r="E1603" s="10" t="s">
        <v>1</v>
      </c>
      <c r="F1603" s="14">
        <v>1695</v>
      </c>
      <c r="G1603" s="14">
        <v>435.04260145388702</v>
      </c>
      <c r="H1603" s="30">
        <v>45552</v>
      </c>
      <c r="I1603" s="118">
        <v>561.4</v>
      </c>
      <c r="J1603" s="21">
        <f>IF(M1603="",IF(AND(H1603&lt;&gt; "",D1603&lt;&gt;""),IF(H1603&gt;=D1603,H1603-D1603,0),""),"")</f>
        <v>993</v>
      </c>
      <c r="K1603" s="20">
        <f>IF(M1603="",IF(I1603&lt;&gt;"",I1603-G1603,""),"")</f>
        <v>126.35739854611296</v>
      </c>
      <c r="L1603" s="25">
        <f>IF(M1603="",IF(K1603&lt;&gt;"",IF(G1603=0,IF(I1603=0,0,9.99),K1603/G1603),""),"")</f>
        <v>0.29044833339041715</v>
      </c>
      <c r="M1603" s="28"/>
      <c r="N1603" s="31" t="str">
        <f>TRIM(CONCATENATE(Table1[[#This Row],[Intake]]," ",Table1[[#This Row],[Batch Number]]))</f>
        <v>S-1/OS 90</v>
      </c>
      <c r="O1603" s="34" t="str">
        <f>IF(VLOOKUP(Table1[[#This Row],[Intake Batch Combo]],Sheet2!A:B,2,FALSE)="","",VLOOKUP(Table1[[#This Row],[Intake Batch Combo]],Sheet2!A:B,2,FALSE))</f>
        <v>OSD Buy 90</v>
      </c>
      <c r="P1603" s="116" t="e">
        <v>#N/A</v>
      </c>
      <c r="Q1603" s="116" t="e">
        <v>#N/A</v>
      </c>
    </row>
    <row r="1604" spans="1:17">
      <c r="A1604" s="4" t="s">
        <v>1316</v>
      </c>
      <c r="B1604" s="15">
        <v>90</v>
      </c>
      <c r="C1604" s="15" t="s">
        <v>192</v>
      </c>
      <c r="D1604" s="30">
        <v>44559</v>
      </c>
      <c r="E1604" s="10" t="s">
        <v>1</v>
      </c>
      <c r="F1604" s="14">
        <v>1695</v>
      </c>
      <c r="G1604" s="14">
        <v>435.04260145388702</v>
      </c>
      <c r="H1604" s="30">
        <v>45552</v>
      </c>
      <c r="I1604" s="118">
        <v>561.4</v>
      </c>
      <c r="J1604" s="21">
        <f>IF(M1604="",IF(AND(H1604&lt;&gt; "",D1604&lt;&gt;""),IF(H1604&gt;=D1604,H1604-D1604,0),""),"")</f>
        <v>993</v>
      </c>
      <c r="K1604" s="20">
        <f>IF(M1604="",IF(I1604&lt;&gt;"",I1604-G1604,""),"")</f>
        <v>126.35739854611296</v>
      </c>
      <c r="L1604" s="25">
        <f>IF(M1604="",IF(K1604&lt;&gt;"",IF(G1604=0,IF(I1604=0,0,9.99),K1604/G1604),""),"")</f>
        <v>0.29044833339041715</v>
      </c>
      <c r="M1604" s="28"/>
      <c r="N1604" s="31" t="str">
        <f>TRIM(CONCATENATE(Table1[[#This Row],[Intake]]," ",Table1[[#This Row],[Batch Number]]))</f>
        <v>S-1/OS 90</v>
      </c>
      <c r="O1604" s="34" t="str">
        <f>IF(VLOOKUP(Table1[[#This Row],[Intake Batch Combo]],Sheet2!A:B,2,FALSE)="","",VLOOKUP(Table1[[#This Row],[Intake Batch Combo]],Sheet2!A:B,2,FALSE))</f>
        <v>OSD Buy 90</v>
      </c>
      <c r="P1604" s="116" t="e">
        <v>#N/A</v>
      </c>
      <c r="Q1604" s="116" t="e">
        <v>#N/A</v>
      </c>
    </row>
    <row r="1605" spans="1:17">
      <c r="A1605" s="4" t="s">
        <v>1316</v>
      </c>
      <c r="B1605" s="15">
        <v>90</v>
      </c>
      <c r="C1605" s="15" t="s">
        <v>214</v>
      </c>
      <c r="D1605" s="30">
        <v>44559</v>
      </c>
      <c r="E1605" s="10" t="s">
        <v>1</v>
      </c>
      <c r="F1605" s="14">
        <v>1695</v>
      </c>
      <c r="G1605" s="14">
        <v>435.04260145388702</v>
      </c>
      <c r="H1605" s="30">
        <v>45552</v>
      </c>
      <c r="I1605" s="118">
        <v>561.4</v>
      </c>
      <c r="J1605" s="21">
        <f>IF(M1605="",IF(AND(H1605&lt;&gt; "",D1605&lt;&gt;""),IF(H1605&gt;=D1605,H1605-D1605,0),""),"")</f>
        <v>993</v>
      </c>
      <c r="K1605" s="20">
        <f>IF(M1605="",IF(I1605&lt;&gt;"",I1605-G1605,""),"")</f>
        <v>126.35739854611296</v>
      </c>
      <c r="L1605" s="25">
        <f>IF(M1605="",IF(K1605&lt;&gt;"",IF(G1605=0,IF(I1605=0,0,9.99),K1605/G1605),""),"")</f>
        <v>0.29044833339041715</v>
      </c>
      <c r="M1605" s="28"/>
      <c r="N1605" s="31" t="str">
        <f>TRIM(CONCATENATE(Table1[[#This Row],[Intake]]," ",Table1[[#This Row],[Batch Number]]))</f>
        <v>S-1/OS 90</v>
      </c>
      <c r="O1605" s="34" t="str">
        <f>IF(VLOOKUP(Table1[[#This Row],[Intake Batch Combo]],Sheet2!A:B,2,FALSE)="","",VLOOKUP(Table1[[#This Row],[Intake Batch Combo]],Sheet2!A:B,2,FALSE))</f>
        <v>OSD Buy 90</v>
      </c>
      <c r="P1605" s="116" t="e">
        <v>#N/A</v>
      </c>
      <c r="Q1605" s="116" t="e">
        <v>#N/A</v>
      </c>
    </row>
    <row r="1606" spans="1:17">
      <c r="A1606" s="4" t="s">
        <v>1316</v>
      </c>
      <c r="B1606" s="15">
        <v>90</v>
      </c>
      <c r="C1606" s="15" t="s">
        <v>216</v>
      </c>
      <c r="D1606" s="30">
        <v>44559</v>
      </c>
      <c r="E1606" s="10" t="s">
        <v>1</v>
      </c>
      <c r="F1606" s="14">
        <v>1695</v>
      </c>
      <c r="G1606" s="14">
        <v>435.04260145388702</v>
      </c>
      <c r="H1606" s="30">
        <v>45552</v>
      </c>
      <c r="I1606" s="118">
        <v>561.4</v>
      </c>
      <c r="J1606" s="21">
        <f>IF(M1606="",IF(AND(H1606&lt;&gt; "",D1606&lt;&gt;""),IF(H1606&gt;=D1606,H1606-D1606,0),""),"")</f>
        <v>993</v>
      </c>
      <c r="K1606" s="20">
        <f>IF(M1606="",IF(I1606&lt;&gt;"",I1606-G1606,""),"")</f>
        <v>126.35739854611296</v>
      </c>
      <c r="L1606" s="25">
        <f>IF(M1606="",IF(K1606&lt;&gt;"",IF(G1606=0,IF(I1606=0,0,9.99),K1606/G1606),""),"")</f>
        <v>0.29044833339041715</v>
      </c>
      <c r="M1606" s="28"/>
      <c r="N1606" s="31" t="str">
        <f>TRIM(CONCATENATE(Table1[[#This Row],[Intake]]," ",Table1[[#This Row],[Batch Number]]))</f>
        <v>S-1/OS 90</v>
      </c>
      <c r="O1606" s="34" t="str">
        <f>IF(VLOOKUP(Table1[[#This Row],[Intake Batch Combo]],Sheet2!A:B,2,FALSE)="","",VLOOKUP(Table1[[#This Row],[Intake Batch Combo]],Sheet2!A:B,2,FALSE))</f>
        <v>OSD Buy 90</v>
      </c>
      <c r="P1606" s="116" t="e">
        <v>#N/A</v>
      </c>
      <c r="Q1606" s="116" t="e">
        <v>#N/A</v>
      </c>
    </row>
    <row r="1607" spans="1:17">
      <c r="A1607" s="4" t="s">
        <v>1316</v>
      </c>
      <c r="B1607" s="15">
        <v>90</v>
      </c>
      <c r="C1607" s="15" t="s">
        <v>216</v>
      </c>
      <c r="D1607" s="30">
        <v>44559</v>
      </c>
      <c r="E1607" s="10" t="s">
        <v>1</v>
      </c>
      <c r="F1607" s="14">
        <v>1695</v>
      </c>
      <c r="G1607" s="14">
        <v>435.04260145388702</v>
      </c>
      <c r="H1607" s="30">
        <v>45552</v>
      </c>
      <c r="I1607" s="118">
        <v>561.4</v>
      </c>
      <c r="J1607" s="21">
        <f>IF(M1607="",IF(AND(H1607&lt;&gt; "",D1607&lt;&gt;""),IF(H1607&gt;=D1607,H1607-D1607,0),""),"")</f>
        <v>993</v>
      </c>
      <c r="K1607" s="20">
        <f>IF(M1607="",IF(I1607&lt;&gt;"",I1607-G1607,""),"")</f>
        <v>126.35739854611296</v>
      </c>
      <c r="L1607" s="25">
        <f>IF(M1607="",IF(K1607&lt;&gt;"",IF(G1607=0,IF(I1607=0,0,9.99),K1607/G1607),""),"")</f>
        <v>0.29044833339041715</v>
      </c>
      <c r="M1607" s="28"/>
      <c r="N1607" s="31" t="str">
        <f>TRIM(CONCATENATE(Table1[[#This Row],[Intake]]," ",Table1[[#This Row],[Batch Number]]))</f>
        <v>S-1/OS 90</v>
      </c>
      <c r="O1607" s="34" t="str">
        <f>IF(VLOOKUP(Table1[[#This Row],[Intake Batch Combo]],Sheet2!A:B,2,FALSE)="","",VLOOKUP(Table1[[#This Row],[Intake Batch Combo]],Sheet2!A:B,2,FALSE))</f>
        <v>OSD Buy 90</v>
      </c>
      <c r="P1607" s="116" t="e">
        <v>#N/A</v>
      </c>
      <c r="Q1607" s="116" t="e">
        <v>#N/A</v>
      </c>
    </row>
    <row r="1608" spans="1:17">
      <c r="A1608" s="4" t="s">
        <v>1316</v>
      </c>
      <c r="B1608" s="15">
        <v>90</v>
      </c>
      <c r="C1608" s="15" t="s">
        <v>216</v>
      </c>
      <c r="D1608" s="30">
        <v>44559</v>
      </c>
      <c r="E1608" s="10" t="s">
        <v>1</v>
      </c>
      <c r="F1608" s="14">
        <v>1695</v>
      </c>
      <c r="G1608" s="14">
        <v>435.04260145388702</v>
      </c>
      <c r="H1608" s="30">
        <v>45552</v>
      </c>
      <c r="I1608" s="118">
        <v>561.4</v>
      </c>
      <c r="J1608" s="21">
        <f>IF(M1608="",IF(AND(H1608&lt;&gt; "",D1608&lt;&gt;""),IF(H1608&gt;=D1608,H1608-D1608,0),""),"")</f>
        <v>993</v>
      </c>
      <c r="K1608" s="20">
        <f>IF(M1608="",IF(I1608&lt;&gt;"",I1608-G1608,""),"")</f>
        <v>126.35739854611296</v>
      </c>
      <c r="L1608" s="25">
        <f>IF(M1608="",IF(K1608&lt;&gt;"",IF(G1608=0,IF(I1608=0,0,9.99),K1608/G1608),""),"")</f>
        <v>0.29044833339041715</v>
      </c>
      <c r="M1608" s="28"/>
      <c r="N1608" s="31" t="str">
        <f>TRIM(CONCATENATE(Table1[[#This Row],[Intake]]," ",Table1[[#This Row],[Batch Number]]))</f>
        <v>S-1/OS 90</v>
      </c>
      <c r="O1608" s="34" t="str">
        <f>IF(VLOOKUP(Table1[[#This Row],[Intake Batch Combo]],Sheet2!A:B,2,FALSE)="","",VLOOKUP(Table1[[#This Row],[Intake Batch Combo]],Sheet2!A:B,2,FALSE))</f>
        <v>OSD Buy 90</v>
      </c>
      <c r="P1608" s="116" t="e">
        <v>#N/A</v>
      </c>
      <c r="Q1608" s="116" t="e">
        <v>#N/A</v>
      </c>
    </row>
    <row r="1609" spans="1:17">
      <c r="A1609" s="4" t="s">
        <v>1316</v>
      </c>
      <c r="B1609" s="15">
        <v>90</v>
      </c>
      <c r="C1609" s="15" t="s">
        <v>217</v>
      </c>
      <c r="D1609" s="30">
        <v>44559</v>
      </c>
      <c r="E1609" s="10" t="s">
        <v>1</v>
      </c>
      <c r="F1609" s="14">
        <v>1695</v>
      </c>
      <c r="G1609" s="14">
        <v>435.04260145388702</v>
      </c>
      <c r="H1609" s="30">
        <v>45552</v>
      </c>
      <c r="I1609" s="118">
        <v>561.4</v>
      </c>
      <c r="J1609" s="21">
        <f>IF(M1609="",IF(AND(H1609&lt;&gt; "",D1609&lt;&gt;""),IF(H1609&gt;=D1609,H1609-D1609,0),""),"")</f>
        <v>993</v>
      </c>
      <c r="K1609" s="20">
        <f>IF(M1609="",IF(I1609&lt;&gt;"",I1609-G1609,""),"")</f>
        <v>126.35739854611296</v>
      </c>
      <c r="L1609" s="25">
        <f>IF(M1609="",IF(K1609&lt;&gt;"",IF(G1609=0,IF(I1609=0,0,9.99),K1609/G1609),""),"")</f>
        <v>0.29044833339041715</v>
      </c>
      <c r="M1609" s="28"/>
      <c r="N1609" s="31" t="str">
        <f>TRIM(CONCATENATE(Table1[[#This Row],[Intake]]," ",Table1[[#This Row],[Batch Number]]))</f>
        <v>S-1/OS 90</v>
      </c>
      <c r="O1609" s="34" t="str">
        <f>IF(VLOOKUP(Table1[[#This Row],[Intake Batch Combo]],Sheet2!A:B,2,FALSE)="","",VLOOKUP(Table1[[#This Row],[Intake Batch Combo]],Sheet2!A:B,2,FALSE))</f>
        <v>OSD Buy 90</v>
      </c>
      <c r="P1609" s="116" t="e">
        <v>#N/A</v>
      </c>
      <c r="Q1609" s="116" t="e">
        <v>#N/A</v>
      </c>
    </row>
    <row r="1610" spans="1:17">
      <c r="A1610" s="4" t="s">
        <v>1316</v>
      </c>
      <c r="B1610" s="15">
        <v>90</v>
      </c>
      <c r="C1610" s="15" t="s">
        <v>228</v>
      </c>
      <c r="D1610" s="30">
        <v>44559</v>
      </c>
      <c r="E1610" s="10" t="s">
        <v>1</v>
      </c>
      <c r="F1610" s="14">
        <v>1695</v>
      </c>
      <c r="G1610" s="14">
        <v>435.04260145388702</v>
      </c>
      <c r="H1610" s="30">
        <v>45552</v>
      </c>
      <c r="I1610" s="118">
        <v>561.4</v>
      </c>
      <c r="J1610" s="21">
        <f>IF(M1610="",IF(AND(H1610&lt;&gt; "",D1610&lt;&gt;""),IF(H1610&gt;=D1610,H1610-D1610,0),""),"")</f>
        <v>993</v>
      </c>
      <c r="K1610" s="20">
        <f>IF(M1610="",IF(I1610&lt;&gt;"",I1610-G1610,""),"")</f>
        <v>126.35739854611296</v>
      </c>
      <c r="L1610" s="25">
        <f>IF(M1610="",IF(K1610&lt;&gt;"",IF(G1610=0,IF(I1610=0,0,9.99),K1610/G1610),""),"")</f>
        <v>0.29044833339041715</v>
      </c>
      <c r="M1610" s="28"/>
      <c r="N1610" s="31" t="str">
        <f>TRIM(CONCATENATE(Table1[[#This Row],[Intake]]," ",Table1[[#This Row],[Batch Number]]))</f>
        <v>S-1/OS 90</v>
      </c>
      <c r="O1610" s="34" t="str">
        <f>IF(VLOOKUP(Table1[[#This Row],[Intake Batch Combo]],Sheet2!A:B,2,FALSE)="","",VLOOKUP(Table1[[#This Row],[Intake Batch Combo]],Sheet2!A:B,2,FALSE))</f>
        <v>OSD Buy 90</v>
      </c>
      <c r="P1610" s="116" t="e">
        <v>#N/A</v>
      </c>
      <c r="Q1610" s="116" t="e">
        <v>#N/A</v>
      </c>
    </row>
    <row r="1611" spans="1:17">
      <c r="A1611" s="4" t="s">
        <v>1316</v>
      </c>
      <c r="B1611" s="15">
        <v>90</v>
      </c>
      <c r="C1611" s="15" t="s">
        <v>228</v>
      </c>
      <c r="D1611" s="30">
        <v>44559</v>
      </c>
      <c r="E1611" s="10" t="s">
        <v>1</v>
      </c>
      <c r="F1611" s="14">
        <v>1695</v>
      </c>
      <c r="G1611" s="14">
        <v>435.04260145388702</v>
      </c>
      <c r="H1611" s="30">
        <v>45552</v>
      </c>
      <c r="I1611" s="118">
        <v>561.4</v>
      </c>
      <c r="J1611" s="21">
        <f>IF(M1611="",IF(AND(H1611&lt;&gt; "",D1611&lt;&gt;""),IF(H1611&gt;=D1611,H1611-D1611,0),""),"")</f>
        <v>993</v>
      </c>
      <c r="K1611" s="20">
        <f>IF(M1611="",IF(I1611&lt;&gt;"",I1611-G1611,""),"")</f>
        <v>126.35739854611296</v>
      </c>
      <c r="L1611" s="25">
        <f>IF(M1611="",IF(K1611&lt;&gt;"",IF(G1611=0,IF(I1611=0,0,9.99),K1611/G1611),""),"")</f>
        <v>0.29044833339041715</v>
      </c>
      <c r="M1611" s="28"/>
      <c r="N1611" s="31" t="str">
        <f>TRIM(CONCATENATE(Table1[[#This Row],[Intake]]," ",Table1[[#This Row],[Batch Number]]))</f>
        <v>S-1/OS 90</v>
      </c>
      <c r="O1611" s="34" t="str">
        <f>IF(VLOOKUP(Table1[[#This Row],[Intake Batch Combo]],Sheet2!A:B,2,FALSE)="","",VLOOKUP(Table1[[#This Row],[Intake Batch Combo]],Sheet2!A:B,2,FALSE))</f>
        <v>OSD Buy 90</v>
      </c>
      <c r="P1611" s="116" t="e">
        <v>#N/A</v>
      </c>
      <c r="Q1611" s="116" t="e">
        <v>#N/A</v>
      </c>
    </row>
    <row r="1612" spans="1:17">
      <c r="A1612" s="4" t="s">
        <v>1316</v>
      </c>
      <c r="B1612" s="15">
        <v>90</v>
      </c>
      <c r="C1612" s="15" t="s">
        <v>228</v>
      </c>
      <c r="D1612" s="30">
        <v>44559</v>
      </c>
      <c r="E1612" s="10" t="s">
        <v>1</v>
      </c>
      <c r="F1612" s="14">
        <v>1695</v>
      </c>
      <c r="G1612" s="14">
        <v>435.04260145388702</v>
      </c>
      <c r="H1612" s="30">
        <v>45552</v>
      </c>
      <c r="I1612" s="118">
        <v>561.4</v>
      </c>
      <c r="J1612" s="21">
        <f>IF(M1612="",IF(AND(H1612&lt;&gt; "",D1612&lt;&gt;""),IF(H1612&gt;=D1612,H1612-D1612,0),""),"")</f>
        <v>993</v>
      </c>
      <c r="K1612" s="20">
        <f>IF(M1612="",IF(I1612&lt;&gt;"",I1612-G1612,""),"")</f>
        <v>126.35739854611296</v>
      </c>
      <c r="L1612" s="25">
        <f>IF(M1612="",IF(K1612&lt;&gt;"",IF(G1612=0,IF(I1612=0,0,9.99),K1612/G1612),""),"")</f>
        <v>0.29044833339041715</v>
      </c>
      <c r="M1612" s="28"/>
      <c r="N1612" s="31" t="str">
        <f>TRIM(CONCATENATE(Table1[[#This Row],[Intake]]," ",Table1[[#This Row],[Batch Number]]))</f>
        <v>S-1/OS 90</v>
      </c>
      <c r="O1612" s="34" t="str">
        <f>IF(VLOOKUP(Table1[[#This Row],[Intake Batch Combo]],Sheet2!A:B,2,FALSE)="","",VLOOKUP(Table1[[#This Row],[Intake Batch Combo]],Sheet2!A:B,2,FALSE))</f>
        <v>OSD Buy 90</v>
      </c>
      <c r="P1612" s="116" t="e">
        <v>#N/A</v>
      </c>
      <c r="Q1612" s="116" t="e">
        <v>#N/A</v>
      </c>
    </row>
    <row r="1613" spans="1:17">
      <c r="A1613" s="4" t="s">
        <v>1316</v>
      </c>
      <c r="B1613" s="15">
        <v>90</v>
      </c>
      <c r="C1613" s="15" t="s">
        <v>231</v>
      </c>
      <c r="D1613" s="30">
        <v>44559</v>
      </c>
      <c r="E1613" s="10" t="s">
        <v>1</v>
      </c>
      <c r="F1613" s="14">
        <v>1695</v>
      </c>
      <c r="G1613" s="14">
        <v>435.04260145388702</v>
      </c>
      <c r="H1613" s="30">
        <v>45552</v>
      </c>
      <c r="I1613" s="118">
        <v>561.4</v>
      </c>
      <c r="J1613" s="21">
        <f>IF(M1613="",IF(AND(H1613&lt;&gt; "",D1613&lt;&gt;""),IF(H1613&gt;=D1613,H1613-D1613,0),""),"")</f>
        <v>993</v>
      </c>
      <c r="K1613" s="20">
        <f>IF(M1613="",IF(I1613&lt;&gt;"",I1613-G1613,""),"")</f>
        <v>126.35739854611296</v>
      </c>
      <c r="L1613" s="25">
        <f>IF(M1613="",IF(K1613&lt;&gt;"",IF(G1613=0,IF(I1613=0,0,9.99),K1613/G1613),""),"")</f>
        <v>0.29044833339041715</v>
      </c>
      <c r="M1613" s="28"/>
      <c r="N1613" s="31" t="str">
        <f>TRIM(CONCATENATE(Table1[[#This Row],[Intake]]," ",Table1[[#This Row],[Batch Number]]))</f>
        <v>S-1/OS 90</v>
      </c>
      <c r="O1613" s="34" t="str">
        <f>IF(VLOOKUP(Table1[[#This Row],[Intake Batch Combo]],Sheet2!A:B,2,FALSE)="","",VLOOKUP(Table1[[#This Row],[Intake Batch Combo]],Sheet2!A:B,2,FALSE))</f>
        <v>OSD Buy 90</v>
      </c>
      <c r="P1613" s="116" t="e">
        <v>#N/A</v>
      </c>
      <c r="Q1613" s="116" t="e">
        <v>#N/A</v>
      </c>
    </row>
    <row r="1614" spans="1:17">
      <c r="A1614" s="4" t="s">
        <v>1316</v>
      </c>
      <c r="B1614" s="15">
        <v>90</v>
      </c>
      <c r="C1614" s="15" t="s">
        <v>233</v>
      </c>
      <c r="D1614" s="30">
        <v>44559</v>
      </c>
      <c r="E1614" s="10" t="s">
        <v>1</v>
      </c>
      <c r="F1614" s="14">
        <v>1695</v>
      </c>
      <c r="G1614" s="14">
        <v>435.04260145388702</v>
      </c>
      <c r="H1614" s="30">
        <v>45552</v>
      </c>
      <c r="I1614" s="118">
        <v>561.4</v>
      </c>
      <c r="J1614" s="21">
        <f>IF(M1614="",IF(AND(H1614&lt;&gt; "",D1614&lt;&gt;""),IF(H1614&gt;=D1614,H1614-D1614,0),""),"")</f>
        <v>993</v>
      </c>
      <c r="K1614" s="20">
        <f>IF(M1614="",IF(I1614&lt;&gt;"",I1614-G1614,""),"")</f>
        <v>126.35739854611296</v>
      </c>
      <c r="L1614" s="25">
        <f>IF(M1614="",IF(K1614&lt;&gt;"",IF(G1614=0,IF(I1614=0,0,9.99),K1614/G1614),""),"")</f>
        <v>0.29044833339041715</v>
      </c>
      <c r="M1614" s="28"/>
      <c r="N1614" s="31" t="str">
        <f>TRIM(CONCATENATE(Table1[[#This Row],[Intake]]," ",Table1[[#This Row],[Batch Number]]))</f>
        <v>S-1/OS 90</v>
      </c>
      <c r="O1614" s="34" t="str">
        <f>IF(VLOOKUP(Table1[[#This Row],[Intake Batch Combo]],Sheet2!A:B,2,FALSE)="","",VLOOKUP(Table1[[#This Row],[Intake Batch Combo]],Sheet2!A:B,2,FALSE))</f>
        <v>OSD Buy 90</v>
      </c>
      <c r="P1614" s="116" t="e">
        <v>#N/A</v>
      </c>
      <c r="Q1614" s="116" t="e">
        <v>#N/A</v>
      </c>
    </row>
    <row r="1615" spans="1:17">
      <c r="A1615" s="4" t="s">
        <v>1316</v>
      </c>
      <c r="B1615" s="15">
        <v>90</v>
      </c>
      <c r="C1615" s="15" t="s">
        <v>233</v>
      </c>
      <c r="D1615" s="30">
        <v>44559</v>
      </c>
      <c r="E1615" s="10" t="s">
        <v>1</v>
      </c>
      <c r="F1615" s="14">
        <v>1695</v>
      </c>
      <c r="G1615" s="14">
        <v>435.04260145388702</v>
      </c>
      <c r="H1615" s="30">
        <v>45552</v>
      </c>
      <c r="I1615" s="118">
        <v>561.4</v>
      </c>
      <c r="J1615" s="21">
        <f>IF(M1615="",IF(AND(H1615&lt;&gt; "",D1615&lt;&gt;""),IF(H1615&gt;=D1615,H1615-D1615,0),""),"")</f>
        <v>993</v>
      </c>
      <c r="K1615" s="20">
        <f>IF(M1615="",IF(I1615&lt;&gt;"",I1615-G1615,""),"")</f>
        <v>126.35739854611296</v>
      </c>
      <c r="L1615" s="25">
        <f>IF(M1615="",IF(K1615&lt;&gt;"",IF(G1615=0,IF(I1615=0,0,9.99),K1615/G1615),""),"")</f>
        <v>0.29044833339041715</v>
      </c>
      <c r="M1615" s="28"/>
      <c r="N1615" s="31" t="str">
        <f>TRIM(CONCATENATE(Table1[[#This Row],[Intake]]," ",Table1[[#This Row],[Batch Number]]))</f>
        <v>S-1/OS 90</v>
      </c>
      <c r="O1615" s="34" t="str">
        <f>IF(VLOOKUP(Table1[[#This Row],[Intake Batch Combo]],Sheet2!A:B,2,FALSE)="","",VLOOKUP(Table1[[#This Row],[Intake Batch Combo]],Sheet2!A:B,2,FALSE))</f>
        <v>OSD Buy 90</v>
      </c>
      <c r="P1615" s="116" t="e">
        <v>#N/A</v>
      </c>
      <c r="Q1615" s="116" t="e">
        <v>#N/A</v>
      </c>
    </row>
    <row r="1616" spans="1:17">
      <c r="A1616" s="4" t="s">
        <v>1316</v>
      </c>
      <c r="B1616" s="15">
        <v>90</v>
      </c>
      <c r="C1616" s="15" t="s">
        <v>235</v>
      </c>
      <c r="D1616" s="30">
        <v>44559</v>
      </c>
      <c r="E1616" s="10" t="s">
        <v>1</v>
      </c>
      <c r="F1616" s="14">
        <v>1695</v>
      </c>
      <c r="G1616" s="14">
        <v>435.04260145388702</v>
      </c>
      <c r="H1616" s="30">
        <v>45552</v>
      </c>
      <c r="I1616" s="118">
        <v>561.4</v>
      </c>
      <c r="J1616" s="21">
        <f>IF(M1616="",IF(AND(H1616&lt;&gt; "",D1616&lt;&gt;""),IF(H1616&gt;=D1616,H1616-D1616,0),""),"")</f>
        <v>993</v>
      </c>
      <c r="K1616" s="20">
        <f>IF(M1616="",IF(I1616&lt;&gt;"",I1616-G1616,""),"")</f>
        <v>126.35739854611296</v>
      </c>
      <c r="L1616" s="25">
        <f>IF(M1616="",IF(K1616&lt;&gt;"",IF(G1616=0,IF(I1616=0,0,9.99),K1616/G1616),""),"")</f>
        <v>0.29044833339041715</v>
      </c>
      <c r="M1616" s="28"/>
      <c r="N1616" s="31" t="str">
        <f>TRIM(CONCATENATE(Table1[[#This Row],[Intake]]," ",Table1[[#This Row],[Batch Number]]))</f>
        <v>S-1/OS 90</v>
      </c>
      <c r="O1616" s="34" t="str">
        <f>IF(VLOOKUP(Table1[[#This Row],[Intake Batch Combo]],Sheet2!A:B,2,FALSE)="","",VLOOKUP(Table1[[#This Row],[Intake Batch Combo]],Sheet2!A:B,2,FALSE))</f>
        <v>OSD Buy 90</v>
      </c>
      <c r="P1616" s="116" t="e">
        <v>#N/A</v>
      </c>
      <c r="Q1616" s="116" t="e">
        <v>#N/A</v>
      </c>
    </row>
    <row r="1617" spans="1:17">
      <c r="A1617" s="4" t="s">
        <v>1316</v>
      </c>
      <c r="B1617" s="15">
        <v>90</v>
      </c>
      <c r="C1617" s="15" t="s">
        <v>235</v>
      </c>
      <c r="D1617" s="30">
        <v>44559</v>
      </c>
      <c r="E1617" s="10" t="s">
        <v>1</v>
      </c>
      <c r="F1617" s="14">
        <v>1695</v>
      </c>
      <c r="G1617" s="14">
        <v>435.04260145388702</v>
      </c>
      <c r="H1617" s="30">
        <v>45552</v>
      </c>
      <c r="I1617" s="118">
        <v>561.4</v>
      </c>
      <c r="J1617" s="21">
        <f>IF(M1617="",IF(AND(H1617&lt;&gt; "",D1617&lt;&gt;""),IF(H1617&gt;=D1617,H1617-D1617,0),""),"")</f>
        <v>993</v>
      </c>
      <c r="K1617" s="20">
        <f>IF(M1617="",IF(I1617&lt;&gt;"",I1617-G1617,""),"")</f>
        <v>126.35739854611296</v>
      </c>
      <c r="L1617" s="25">
        <f>IF(M1617="",IF(K1617&lt;&gt;"",IF(G1617=0,IF(I1617=0,0,9.99),K1617/G1617),""),"")</f>
        <v>0.29044833339041715</v>
      </c>
      <c r="M1617" s="28"/>
      <c r="N1617" s="31" t="str">
        <f>TRIM(CONCATENATE(Table1[[#This Row],[Intake]]," ",Table1[[#This Row],[Batch Number]]))</f>
        <v>S-1/OS 90</v>
      </c>
      <c r="O1617" s="34" t="str">
        <f>IF(VLOOKUP(Table1[[#This Row],[Intake Batch Combo]],Sheet2!A:B,2,FALSE)="","",VLOOKUP(Table1[[#This Row],[Intake Batch Combo]],Sheet2!A:B,2,FALSE))</f>
        <v>OSD Buy 90</v>
      </c>
      <c r="P1617" s="116" t="e">
        <v>#N/A</v>
      </c>
      <c r="Q1617" s="116" t="e">
        <v>#N/A</v>
      </c>
    </row>
    <row r="1618" spans="1:17">
      <c r="A1618" s="4" t="s">
        <v>1316</v>
      </c>
      <c r="B1618" s="15">
        <v>90</v>
      </c>
      <c r="C1618" s="15" t="s">
        <v>236</v>
      </c>
      <c r="D1618" s="30">
        <v>44559</v>
      </c>
      <c r="E1618" s="10" t="s">
        <v>1</v>
      </c>
      <c r="F1618" s="14">
        <v>1695</v>
      </c>
      <c r="G1618" s="14">
        <v>435.04260145388702</v>
      </c>
      <c r="H1618" s="30">
        <v>45552</v>
      </c>
      <c r="I1618" s="118">
        <v>561.4</v>
      </c>
      <c r="J1618" s="21">
        <f>IF(M1618="",IF(AND(H1618&lt;&gt; "",D1618&lt;&gt;""),IF(H1618&gt;=D1618,H1618-D1618,0),""),"")</f>
        <v>993</v>
      </c>
      <c r="K1618" s="20">
        <f>IF(M1618="",IF(I1618&lt;&gt;"",I1618-G1618,""),"")</f>
        <v>126.35739854611296</v>
      </c>
      <c r="L1618" s="25">
        <f>IF(M1618="",IF(K1618&lt;&gt;"",IF(G1618=0,IF(I1618=0,0,9.99),K1618/G1618),""),"")</f>
        <v>0.29044833339041715</v>
      </c>
      <c r="M1618" s="28"/>
      <c r="N1618" s="31" t="str">
        <f>TRIM(CONCATENATE(Table1[[#This Row],[Intake]]," ",Table1[[#This Row],[Batch Number]]))</f>
        <v>S-1/OS 90</v>
      </c>
      <c r="O1618" s="34" t="str">
        <f>IF(VLOOKUP(Table1[[#This Row],[Intake Batch Combo]],Sheet2!A:B,2,FALSE)="","",VLOOKUP(Table1[[#This Row],[Intake Batch Combo]],Sheet2!A:B,2,FALSE))</f>
        <v>OSD Buy 90</v>
      </c>
      <c r="P1618" s="116" t="e">
        <v>#N/A</v>
      </c>
      <c r="Q1618" s="116" t="e">
        <v>#N/A</v>
      </c>
    </row>
    <row r="1619" spans="1:17">
      <c r="A1619" s="4" t="s">
        <v>1316</v>
      </c>
      <c r="B1619" s="15">
        <v>90</v>
      </c>
      <c r="C1619" s="15" t="s">
        <v>236</v>
      </c>
      <c r="D1619" s="30">
        <v>44559</v>
      </c>
      <c r="E1619" s="10" t="s">
        <v>1</v>
      </c>
      <c r="F1619" s="14">
        <v>1695</v>
      </c>
      <c r="G1619" s="14">
        <v>435.04260145388702</v>
      </c>
      <c r="H1619" s="30">
        <v>45552</v>
      </c>
      <c r="I1619" s="118">
        <v>561.4</v>
      </c>
      <c r="J1619" s="21">
        <f>IF(M1619="",IF(AND(H1619&lt;&gt; "",D1619&lt;&gt;""),IF(H1619&gt;=D1619,H1619-D1619,0),""),"")</f>
        <v>993</v>
      </c>
      <c r="K1619" s="20">
        <f>IF(M1619="",IF(I1619&lt;&gt;"",I1619-G1619,""),"")</f>
        <v>126.35739854611296</v>
      </c>
      <c r="L1619" s="25">
        <f>IF(M1619="",IF(K1619&lt;&gt;"",IF(G1619=0,IF(I1619=0,0,9.99),K1619/G1619),""),"")</f>
        <v>0.29044833339041715</v>
      </c>
      <c r="M1619" s="28"/>
      <c r="N1619" s="31" t="str">
        <f>TRIM(CONCATENATE(Table1[[#This Row],[Intake]]," ",Table1[[#This Row],[Batch Number]]))</f>
        <v>S-1/OS 90</v>
      </c>
      <c r="O1619" s="34" t="str">
        <f>IF(VLOOKUP(Table1[[#This Row],[Intake Batch Combo]],Sheet2!A:B,2,FALSE)="","",VLOOKUP(Table1[[#This Row],[Intake Batch Combo]],Sheet2!A:B,2,FALSE))</f>
        <v>OSD Buy 90</v>
      </c>
      <c r="P1619" s="116" t="e">
        <v>#N/A</v>
      </c>
      <c r="Q1619" s="116" t="e">
        <v>#N/A</v>
      </c>
    </row>
    <row r="1620" spans="1:17">
      <c r="A1620" s="4" t="s">
        <v>1316</v>
      </c>
      <c r="B1620" s="15">
        <v>90</v>
      </c>
      <c r="C1620" s="15" t="s">
        <v>236</v>
      </c>
      <c r="D1620" s="30">
        <v>44559</v>
      </c>
      <c r="E1620" s="10" t="s">
        <v>1</v>
      </c>
      <c r="F1620" s="14">
        <v>1695</v>
      </c>
      <c r="G1620" s="14">
        <v>435.04260145388702</v>
      </c>
      <c r="H1620" s="30">
        <v>45552</v>
      </c>
      <c r="I1620" s="118">
        <v>561.4</v>
      </c>
      <c r="J1620" s="21">
        <f>IF(M1620="",IF(AND(H1620&lt;&gt; "",D1620&lt;&gt;""),IF(H1620&gt;=D1620,H1620-D1620,0),""),"")</f>
        <v>993</v>
      </c>
      <c r="K1620" s="20">
        <f>IF(M1620="",IF(I1620&lt;&gt;"",I1620-G1620,""),"")</f>
        <v>126.35739854611296</v>
      </c>
      <c r="L1620" s="25">
        <f>IF(M1620="",IF(K1620&lt;&gt;"",IF(G1620=0,IF(I1620=0,0,9.99),K1620/G1620),""),"")</f>
        <v>0.29044833339041715</v>
      </c>
      <c r="M1620" s="28"/>
      <c r="N1620" s="31" t="str">
        <f>TRIM(CONCATENATE(Table1[[#This Row],[Intake]]," ",Table1[[#This Row],[Batch Number]]))</f>
        <v>S-1/OS 90</v>
      </c>
      <c r="O1620" s="34" t="str">
        <f>IF(VLOOKUP(Table1[[#This Row],[Intake Batch Combo]],Sheet2!A:B,2,FALSE)="","",VLOOKUP(Table1[[#This Row],[Intake Batch Combo]],Sheet2!A:B,2,FALSE))</f>
        <v>OSD Buy 90</v>
      </c>
      <c r="P1620" s="116" t="e">
        <v>#N/A</v>
      </c>
      <c r="Q1620" s="116" t="e">
        <v>#N/A</v>
      </c>
    </row>
    <row r="1621" spans="1:17">
      <c r="A1621" s="4" t="s">
        <v>1316</v>
      </c>
      <c r="B1621" s="15">
        <v>90</v>
      </c>
      <c r="C1621" s="15" t="s">
        <v>237</v>
      </c>
      <c r="D1621" s="30">
        <v>44559</v>
      </c>
      <c r="E1621" s="10" t="s">
        <v>1</v>
      </c>
      <c r="F1621" s="14">
        <v>1695</v>
      </c>
      <c r="G1621" s="14">
        <v>435.04260145388702</v>
      </c>
      <c r="H1621" s="30">
        <v>45552</v>
      </c>
      <c r="I1621" s="118">
        <v>561.4</v>
      </c>
      <c r="J1621" s="21">
        <f>IF(M1621="",IF(AND(H1621&lt;&gt; "",D1621&lt;&gt;""),IF(H1621&gt;=D1621,H1621-D1621,0),""),"")</f>
        <v>993</v>
      </c>
      <c r="K1621" s="20">
        <f>IF(M1621="",IF(I1621&lt;&gt;"",I1621-G1621,""),"")</f>
        <v>126.35739854611296</v>
      </c>
      <c r="L1621" s="25">
        <f>IF(M1621="",IF(K1621&lt;&gt;"",IF(G1621=0,IF(I1621=0,0,9.99),K1621/G1621),""),"")</f>
        <v>0.29044833339041715</v>
      </c>
      <c r="M1621" s="28"/>
      <c r="N1621" s="31" t="str">
        <f>TRIM(CONCATENATE(Table1[[#This Row],[Intake]]," ",Table1[[#This Row],[Batch Number]]))</f>
        <v>S-1/OS 90</v>
      </c>
      <c r="O1621" s="34" t="str">
        <f>IF(VLOOKUP(Table1[[#This Row],[Intake Batch Combo]],Sheet2!A:B,2,FALSE)="","",VLOOKUP(Table1[[#This Row],[Intake Batch Combo]],Sheet2!A:B,2,FALSE))</f>
        <v>OSD Buy 90</v>
      </c>
      <c r="P1621" s="116" t="e">
        <v>#N/A</v>
      </c>
      <c r="Q1621" s="116" t="e">
        <v>#N/A</v>
      </c>
    </row>
    <row r="1622" spans="1:17">
      <c r="A1622" s="4" t="s">
        <v>1316</v>
      </c>
      <c r="B1622" s="15">
        <v>90</v>
      </c>
      <c r="C1622" s="15" t="s">
        <v>237</v>
      </c>
      <c r="D1622" s="30">
        <v>44559</v>
      </c>
      <c r="E1622" s="10" t="s">
        <v>1</v>
      </c>
      <c r="F1622" s="14">
        <v>1695</v>
      </c>
      <c r="G1622" s="14">
        <v>435.04260145388702</v>
      </c>
      <c r="H1622" s="30">
        <v>45552</v>
      </c>
      <c r="I1622" s="118">
        <v>561.4</v>
      </c>
      <c r="J1622" s="21">
        <f>IF(M1622="",IF(AND(H1622&lt;&gt; "",D1622&lt;&gt;""),IF(H1622&gt;=D1622,H1622-D1622,0),""),"")</f>
        <v>993</v>
      </c>
      <c r="K1622" s="20">
        <f>IF(M1622="",IF(I1622&lt;&gt;"",I1622-G1622,""),"")</f>
        <v>126.35739854611296</v>
      </c>
      <c r="L1622" s="25">
        <f>IF(M1622="",IF(K1622&lt;&gt;"",IF(G1622=0,IF(I1622=0,0,9.99),K1622/G1622),""),"")</f>
        <v>0.29044833339041715</v>
      </c>
      <c r="M1622" s="28"/>
      <c r="N1622" s="31" t="str">
        <f>TRIM(CONCATENATE(Table1[[#This Row],[Intake]]," ",Table1[[#This Row],[Batch Number]]))</f>
        <v>S-1/OS 90</v>
      </c>
      <c r="O1622" s="34" t="str">
        <f>IF(VLOOKUP(Table1[[#This Row],[Intake Batch Combo]],Sheet2!A:B,2,FALSE)="","",VLOOKUP(Table1[[#This Row],[Intake Batch Combo]],Sheet2!A:B,2,FALSE))</f>
        <v>OSD Buy 90</v>
      </c>
      <c r="P1622" s="116" t="e">
        <v>#N/A</v>
      </c>
      <c r="Q1622" s="116" t="e">
        <v>#N/A</v>
      </c>
    </row>
    <row r="1623" spans="1:17">
      <c r="A1623" s="4" t="s">
        <v>1316</v>
      </c>
      <c r="B1623" s="15">
        <v>90</v>
      </c>
      <c r="C1623" s="15" t="s">
        <v>238</v>
      </c>
      <c r="D1623" s="30">
        <v>44559</v>
      </c>
      <c r="E1623" s="10" t="s">
        <v>1</v>
      </c>
      <c r="F1623" s="14">
        <v>1695</v>
      </c>
      <c r="G1623" s="14">
        <v>435.04260145388702</v>
      </c>
      <c r="H1623" s="30">
        <v>45552</v>
      </c>
      <c r="I1623" s="118">
        <v>561.4</v>
      </c>
      <c r="J1623" s="21">
        <f>IF(M1623="",IF(AND(H1623&lt;&gt; "",D1623&lt;&gt;""),IF(H1623&gt;=D1623,H1623-D1623,0),""),"")</f>
        <v>993</v>
      </c>
      <c r="K1623" s="20">
        <f>IF(M1623="",IF(I1623&lt;&gt;"",I1623-G1623,""),"")</f>
        <v>126.35739854611296</v>
      </c>
      <c r="L1623" s="25">
        <f>IF(M1623="",IF(K1623&lt;&gt;"",IF(G1623=0,IF(I1623=0,0,9.99),K1623/G1623),""),"")</f>
        <v>0.29044833339041715</v>
      </c>
      <c r="M1623" s="28"/>
      <c r="N1623" s="31" t="str">
        <f>TRIM(CONCATENATE(Table1[[#This Row],[Intake]]," ",Table1[[#This Row],[Batch Number]]))</f>
        <v>S-1/OS 90</v>
      </c>
      <c r="O1623" s="34" t="str">
        <f>IF(VLOOKUP(Table1[[#This Row],[Intake Batch Combo]],Sheet2!A:B,2,FALSE)="","",VLOOKUP(Table1[[#This Row],[Intake Batch Combo]],Sheet2!A:B,2,FALSE))</f>
        <v>OSD Buy 90</v>
      </c>
      <c r="P1623" s="116" t="e">
        <v>#N/A</v>
      </c>
      <c r="Q1623" s="116" t="e">
        <v>#N/A</v>
      </c>
    </row>
    <row r="1624" spans="1:17">
      <c r="A1624" s="4" t="s">
        <v>1316</v>
      </c>
      <c r="B1624" s="15">
        <v>90</v>
      </c>
      <c r="C1624" s="15" t="s">
        <v>238</v>
      </c>
      <c r="D1624" s="30">
        <v>44559</v>
      </c>
      <c r="E1624" s="10" t="s">
        <v>1</v>
      </c>
      <c r="F1624" s="14">
        <v>1695</v>
      </c>
      <c r="G1624" s="14">
        <v>435.04260145388702</v>
      </c>
      <c r="H1624" s="30">
        <v>45552</v>
      </c>
      <c r="I1624" s="118">
        <v>561.4</v>
      </c>
      <c r="J1624" s="21">
        <f>IF(M1624="",IF(AND(H1624&lt;&gt; "",D1624&lt;&gt;""),IF(H1624&gt;=D1624,H1624-D1624,0),""),"")</f>
        <v>993</v>
      </c>
      <c r="K1624" s="20">
        <f>IF(M1624="",IF(I1624&lt;&gt;"",I1624-G1624,""),"")</f>
        <v>126.35739854611296</v>
      </c>
      <c r="L1624" s="25">
        <f>IF(M1624="",IF(K1624&lt;&gt;"",IF(G1624=0,IF(I1624=0,0,9.99),K1624/G1624),""),"")</f>
        <v>0.29044833339041715</v>
      </c>
      <c r="M1624" s="28"/>
      <c r="N1624" s="31" t="str">
        <f>TRIM(CONCATENATE(Table1[[#This Row],[Intake]]," ",Table1[[#This Row],[Batch Number]]))</f>
        <v>S-1/OS 90</v>
      </c>
      <c r="O1624" s="34" t="str">
        <f>IF(VLOOKUP(Table1[[#This Row],[Intake Batch Combo]],Sheet2!A:B,2,FALSE)="","",VLOOKUP(Table1[[#This Row],[Intake Batch Combo]],Sheet2!A:B,2,FALSE))</f>
        <v>OSD Buy 90</v>
      </c>
      <c r="P1624" s="116" t="e">
        <v>#N/A</v>
      </c>
      <c r="Q1624" s="116" t="e">
        <v>#N/A</v>
      </c>
    </row>
    <row r="1625" spans="1:17">
      <c r="A1625" s="4" t="s">
        <v>1316</v>
      </c>
      <c r="B1625" s="15">
        <v>90</v>
      </c>
      <c r="C1625" s="15" t="s">
        <v>247</v>
      </c>
      <c r="D1625" s="30">
        <v>44559</v>
      </c>
      <c r="E1625" s="10" t="s">
        <v>1</v>
      </c>
      <c r="F1625" s="14">
        <v>1695</v>
      </c>
      <c r="G1625" s="14">
        <v>435.04260145388702</v>
      </c>
      <c r="H1625" s="30">
        <v>45552</v>
      </c>
      <c r="I1625" s="118">
        <v>561.4</v>
      </c>
      <c r="J1625" s="21">
        <f>IF(M1625="",IF(AND(H1625&lt;&gt; "",D1625&lt;&gt;""),IF(H1625&gt;=D1625,H1625-D1625,0),""),"")</f>
        <v>993</v>
      </c>
      <c r="K1625" s="20">
        <f>IF(M1625="",IF(I1625&lt;&gt;"",I1625-G1625,""),"")</f>
        <v>126.35739854611296</v>
      </c>
      <c r="L1625" s="25">
        <f>IF(M1625="",IF(K1625&lt;&gt;"",IF(G1625=0,IF(I1625=0,0,9.99),K1625/G1625),""),"")</f>
        <v>0.29044833339041715</v>
      </c>
      <c r="M1625" s="28"/>
      <c r="N1625" s="31" t="str">
        <f>TRIM(CONCATENATE(Table1[[#This Row],[Intake]]," ",Table1[[#This Row],[Batch Number]]))</f>
        <v>S-1/OS 90</v>
      </c>
      <c r="O1625" s="34" t="str">
        <f>IF(VLOOKUP(Table1[[#This Row],[Intake Batch Combo]],Sheet2!A:B,2,FALSE)="","",VLOOKUP(Table1[[#This Row],[Intake Batch Combo]],Sheet2!A:B,2,FALSE))</f>
        <v>OSD Buy 90</v>
      </c>
      <c r="P1625" s="116" t="e">
        <v>#N/A</v>
      </c>
      <c r="Q1625" s="116" t="e">
        <v>#N/A</v>
      </c>
    </row>
    <row r="1626" spans="1:17">
      <c r="A1626" s="4" t="s">
        <v>1316</v>
      </c>
      <c r="B1626" s="15">
        <v>90</v>
      </c>
      <c r="C1626" s="15" t="s">
        <v>250</v>
      </c>
      <c r="D1626" s="30">
        <v>44559</v>
      </c>
      <c r="E1626" s="10" t="s">
        <v>1</v>
      </c>
      <c r="F1626" s="14">
        <v>1695</v>
      </c>
      <c r="G1626" s="14">
        <v>435.04260145388702</v>
      </c>
      <c r="H1626" s="30">
        <v>45552</v>
      </c>
      <c r="I1626" s="118">
        <v>561.4</v>
      </c>
      <c r="J1626" s="21">
        <f>IF(M1626="",IF(AND(H1626&lt;&gt; "",D1626&lt;&gt;""),IF(H1626&gt;=D1626,H1626-D1626,0),""),"")</f>
        <v>993</v>
      </c>
      <c r="K1626" s="20">
        <f>IF(M1626="",IF(I1626&lt;&gt;"",I1626-G1626,""),"")</f>
        <v>126.35739854611296</v>
      </c>
      <c r="L1626" s="25">
        <f>IF(M1626="",IF(K1626&lt;&gt;"",IF(G1626=0,IF(I1626=0,0,9.99),K1626/G1626),""),"")</f>
        <v>0.29044833339041715</v>
      </c>
      <c r="M1626" s="28"/>
      <c r="N1626" s="31" t="str">
        <f>TRIM(CONCATENATE(Table1[[#This Row],[Intake]]," ",Table1[[#This Row],[Batch Number]]))</f>
        <v>S-1/OS 90</v>
      </c>
      <c r="O1626" s="34" t="str">
        <f>IF(VLOOKUP(Table1[[#This Row],[Intake Batch Combo]],Sheet2!A:B,2,FALSE)="","",VLOOKUP(Table1[[#This Row],[Intake Batch Combo]],Sheet2!A:B,2,FALSE))</f>
        <v>OSD Buy 90</v>
      </c>
      <c r="P1626" s="116" t="e">
        <v>#N/A</v>
      </c>
      <c r="Q1626" s="116" t="e">
        <v>#N/A</v>
      </c>
    </row>
    <row r="1627" spans="1:17">
      <c r="A1627" s="4" t="s">
        <v>1316</v>
      </c>
      <c r="B1627" s="15">
        <v>90</v>
      </c>
      <c r="C1627" s="15" t="s">
        <v>250</v>
      </c>
      <c r="D1627" s="30">
        <v>44559</v>
      </c>
      <c r="E1627" s="10" t="s">
        <v>1</v>
      </c>
      <c r="F1627" s="14">
        <v>1695</v>
      </c>
      <c r="G1627" s="14">
        <v>435.04260145388702</v>
      </c>
      <c r="H1627" s="30">
        <v>45552</v>
      </c>
      <c r="I1627" s="118">
        <v>561.4</v>
      </c>
      <c r="J1627" s="21">
        <f>IF(M1627="",IF(AND(H1627&lt;&gt; "",D1627&lt;&gt;""),IF(H1627&gt;=D1627,H1627-D1627,0),""),"")</f>
        <v>993</v>
      </c>
      <c r="K1627" s="20">
        <f>IF(M1627="",IF(I1627&lt;&gt;"",I1627-G1627,""),"")</f>
        <v>126.35739854611296</v>
      </c>
      <c r="L1627" s="25">
        <f>IF(M1627="",IF(K1627&lt;&gt;"",IF(G1627=0,IF(I1627=0,0,9.99),K1627/G1627),""),"")</f>
        <v>0.29044833339041715</v>
      </c>
      <c r="M1627" s="28"/>
      <c r="N1627" s="31" t="str">
        <f>TRIM(CONCATENATE(Table1[[#This Row],[Intake]]," ",Table1[[#This Row],[Batch Number]]))</f>
        <v>S-1/OS 90</v>
      </c>
      <c r="O1627" s="34" t="str">
        <f>IF(VLOOKUP(Table1[[#This Row],[Intake Batch Combo]],Sheet2!A:B,2,FALSE)="","",VLOOKUP(Table1[[#This Row],[Intake Batch Combo]],Sheet2!A:B,2,FALSE))</f>
        <v>OSD Buy 90</v>
      </c>
      <c r="P1627" s="116" t="e">
        <v>#N/A</v>
      </c>
      <c r="Q1627" s="116" t="e">
        <v>#N/A</v>
      </c>
    </row>
    <row r="1628" spans="1:17">
      <c r="A1628" s="4" t="s">
        <v>1316</v>
      </c>
      <c r="B1628" s="15">
        <v>90</v>
      </c>
      <c r="C1628" s="15" t="s">
        <v>250</v>
      </c>
      <c r="D1628" s="30">
        <v>44559</v>
      </c>
      <c r="E1628" s="10" t="s">
        <v>1</v>
      </c>
      <c r="F1628" s="14">
        <v>1695</v>
      </c>
      <c r="G1628" s="14">
        <v>435.04260145388702</v>
      </c>
      <c r="H1628" s="30">
        <v>45552</v>
      </c>
      <c r="I1628" s="118">
        <v>561.4</v>
      </c>
      <c r="J1628" s="21">
        <f>IF(M1628="",IF(AND(H1628&lt;&gt; "",D1628&lt;&gt;""),IF(H1628&gt;=D1628,H1628-D1628,0),""),"")</f>
        <v>993</v>
      </c>
      <c r="K1628" s="20">
        <f>IF(M1628="",IF(I1628&lt;&gt;"",I1628-G1628,""),"")</f>
        <v>126.35739854611296</v>
      </c>
      <c r="L1628" s="25">
        <f>IF(M1628="",IF(K1628&lt;&gt;"",IF(G1628=0,IF(I1628=0,0,9.99),K1628/G1628),""),"")</f>
        <v>0.29044833339041715</v>
      </c>
      <c r="M1628" s="28"/>
      <c r="N1628" s="31" t="str">
        <f>TRIM(CONCATENATE(Table1[[#This Row],[Intake]]," ",Table1[[#This Row],[Batch Number]]))</f>
        <v>S-1/OS 90</v>
      </c>
      <c r="O1628" s="34" t="str">
        <f>IF(VLOOKUP(Table1[[#This Row],[Intake Batch Combo]],Sheet2!A:B,2,FALSE)="","",VLOOKUP(Table1[[#This Row],[Intake Batch Combo]],Sheet2!A:B,2,FALSE))</f>
        <v>OSD Buy 90</v>
      </c>
      <c r="P1628" s="116" t="e">
        <v>#N/A</v>
      </c>
      <c r="Q1628" s="116" t="e">
        <v>#N/A</v>
      </c>
    </row>
    <row r="1629" spans="1:17">
      <c r="A1629" s="4" t="s">
        <v>1316</v>
      </c>
      <c r="B1629" s="15">
        <v>90</v>
      </c>
      <c r="C1629" s="15" t="s">
        <v>250</v>
      </c>
      <c r="D1629" s="30">
        <v>44559</v>
      </c>
      <c r="E1629" s="10" t="s">
        <v>1</v>
      </c>
      <c r="F1629" s="14">
        <v>1695</v>
      </c>
      <c r="G1629" s="14">
        <v>435.04260145388702</v>
      </c>
      <c r="H1629" s="30">
        <v>45552</v>
      </c>
      <c r="I1629" s="118">
        <v>561.4</v>
      </c>
      <c r="J1629" s="21">
        <f>IF(M1629="",IF(AND(H1629&lt;&gt; "",D1629&lt;&gt;""),IF(H1629&gt;=D1629,H1629-D1629,0),""),"")</f>
        <v>993</v>
      </c>
      <c r="K1629" s="20">
        <f>IF(M1629="",IF(I1629&lt;&gt;"",I1629-G1629,""),"")</f>
        <v>126.35739854611296</v>
      </c>
      <c r="L1629" s="25">
        <f>IF(M1629="",IF(K1629&lt;&gt;"",IF(G1629=0,IF(I1629=0,0,9.99),K1629/G1629),""),"")</f>
        <v>0.29044833339041715</v>
      </c>
      <c r="M1629" s="28"/>
      <c r="N1629" s="31" t="str">
        <f>TRIM(CONCATENATE(Table1[[#This Row],[Intake]]," ",Table1[[#This Row],[Batch Number]]))</f>
        <v>S-1/OS 90</v>
      </c>
      <c r="O1629" s="34" t="str">
        <f>IF(VLOOKUP(Table1[[#This Row],[Intake Batch Combo]],Sheet2!A:B,2,FALSE)="","",VLOOKUP(Table1[[#This Row],[Intake Batch Combo]],Sheet2!A:B,2,FALSE))</f>
        <v>OSD Buy 90</v>
      </c>
      <c r="P1629" s="116" t="e">
        <v>#N/A</v>
      </c>
      <c r="Q1629" s="116" t="e">
        <v>#N/A</v>
      </c>
    </row>
    <row r="1630" spans="1:17">
      <c r="A1630" s="4" t="s">
        <v>1316</v>
      </c>
      <c r="B1630" s="15">
        <v>90</v>
      </c>
      <c r="C1630" s="15" t="s">
        <v>250</v>
      </c>
      <c r="D1630" s="30">
        <v>44559</v>
      </c>
      <c r="E1630" s="10" t="s">
        <v>1</v>
      </c>
      <c r="F1630" s="14">
        <v>1695</v>
      </c>
      <c r="G1630" s="14">
        <v>435.04260145388702</v>
      </c>
      <c r="H1630" s="30">
        <v>45552</v>
      </c>
      <c r="I1630" s="118">
        <v>561.4</v>
      </c>
      <c r="J1630" s="21">
        <f>IF(M1630="",IF(AND(H1630&lt;&gt; "",D1630&lt;&gt;""),IF(H1630&gt;=D1630,H1630-D1630,0),""),"")</f>
        <v>993</v>
      </c>
      <c r="K1630" s="20">
        <f>IF(M1630="",IF(I1630&lt;&gt;"",I1630-G1630,""),"")</f>
        <v>126.35739854611296</v>
      </c>
      <c r="L1630" s="25">
        <f>IF(M1630="",IF(K1630&lt;&gt;"",IF(G1630=0,IF(I1630=0,0,9.99),K1630/G1630),""),"")</f>
        <v>0.29044833339041715</v>
      </c>
      <c r="M1630" s="28"/>
      <c r="N1630" s="31" t="str">
        <f>TRIM(CONCATENATE(Table1[[#This Row],[Intake]]," ",Table1[[#This Row],[Batch Number]]))</f>
        <v>S-1/OS 90</v>
      </c>
      <c r="O1630" s="34" t="str">
        <f>IF(VLOOKUP(Table1[[#This Row],[Intake Batch Combo]],Sheet2!A:B,2,FALSE)="","",VLOOKUP(Table1[[#This Row],[Intake Batch Combo]],Sheet2!A:B,2,FALSE))</f>
        <v>OSD Buy 90</v>
      </c>
      <c r="P1630" s="116" t="e">
        <v>#N/A</v>
      </c>
      <c r="Q1630" s="116" t="e">
        <v>#N/A</v>
      </c>
    </row>
    <row r="1631" spans="1:17">
      <c r="A1631" s="4" t="s">
        <v>1316</v>
      </c>
      <c r="B1631" s="15">
        <v>90</v>
      </c>
      <c r="C1631" s="15" t="s">
        <v>254</v>
      </c>
      <c r="D1631" s="30">
        <v>44559</v>
      </c>
      <c r="E1631" s="10" t="s">
        <v>1</v>
      </c>
      <c r="F1631" s="14">
        <v>1695</v>
      </c>
      <c r="G1631" s="14">
        <v>435.04260145388702</v>
      </c>
      <c r="H1631" s="30">
        <v>45552</v>
      </c>
      <c r="I1631" s="118">
        <v>561.4</v>
      </c>
      <c r="J1631" s="21">
        <f>IF(M1631="",IF(AND(H1631&lt;&gt; "",D1631&lt;&gt;""),IF(H1631&gt;=D1631,H1631-D1631,0),""),"")</f>
        <v>993</v>
      </c>
      <c r="K1631" s="20">
        <f>IF(M1631="",IF(I1631&lt;&gt;"",I1631-G1631,""),"")</f>
        <v>126.35739854611296</v>
      </c>
      <c r="L1631" s="25">
        <f>IF(M1631="",IF(K1631&lt;&gt;"",IF(G1631=0,IF(I1631=0,0,9.99),K1631/G1631),""),"")</f>
        <v>0.29044833339041715</v>
      </c>
      <c r="M1631" s="28"/>
      <c r="N1631" s="31" t="str">
        <f>TRIM(CONCATENATE(Table1[[#This Row],[Intake]]," ",Table1[[#This Row],[Batch Number]]))</f>
        <v>S-1/OS 90</v>
      </c>
      <c r="O1631" s="34" t="str">
        <f>IF(VLOOKUP(Table1[[#This Row],[Intake Batch Combo]],Sheet2!A:B,2,FALSE)="","",VLOOKUP(Table1[[#This Row],[Intake Batch Combo]],Sheet2!A:B,2,FALSE))</f>
        <v>OSD Buy 90</v>
      </c>
      <c r="P1631" s="116" t="e">
        <v>#N/A</v>
      </c>
      <c r="Q1631" s="116" t="e">
        <v>#N/A</v>
      </c>
    </row>
    <row r="1632" spans="1:17">
      <c r="A1632" s="4" t="s">
        <v>1316</v>
      </c>
      <c r="B1632" s="15">
        <v>90</v>
      </c>
      <c r="C1632" s="15" t="s">
        <v>256</v>
      </c>
      <c r="D1632" s="30">
        <v>44559</v>
      </c>
      <c r="E1632" s="10" t="s">
        <v>1</v>
      </c>
      <c r="F1632" s="14">
        <v>1695</v>
      </c>
      <c r="G1632" s="14">
        <v>435.04260145388702</v>
      </c>
      <c r="H1632" s="30">
        <v>45552</v>
      </c>
      <c r="I1632" s="118">
        <v>561.4</v>
      </c>
      <c r="J1632" s="21">
        <f>IF(M1632="",IF(AND(H1632&lt;&gt; "",D1632&lt;&gt;""),IF(H1632&gt;=D1632,H1632-D1632,0),""),"")</f>
        <v>993</v>
      </c>
      <c r="K1632" s="20">
        <f>IF(M1632="",IF(I1632&lt;&gt;"",I1632-G1632,""),"")</f>
        <v>126.35739854611296</v>
      </c>
      <c r="L1632" s="25">
        <f>IF(M1632="",IF(K1632&lt;&gt;"",IF(G1632=0,IF(I1632=0,0,9.99),K1632/G1632),""),"")</f>
        <v>0.29044833339041715</v>
      </c>
      <c r="M1632" s="28"/>
      <c r="N1632" s="31" t="str">
        <f>TRIM(CONCATENATE(Table1[[#This Row],[Intake]]," ",Table1[[#This Row],[Batch Number]]))</f>
        <v>S-1/OS 90</v>
      </c>
      <c r="O1632" s="34" t="str">
        <f>IF(VLOOKUP(Table1[[#This Row],[Intake Batch Combo]],Sheet2!A:B,2,FALSE)="","",VLOOKUP(Table1[[#This Row],[Intake Batch Combo]],Sheet2!A:B,2,FALSE))</f>
        <v>OSD Buy 90</v>
      </c>
      <c r="P1632" s="116" t="e">
        <v>#N/A</v>
      </c>
      <c r="Q1632" s="116" t="e">
        <v>#N/A</v>
      </c>
    </row>
    <row r="1633" spans="1:17">
      <c r="A1633" s="4" t="s">
        <v>1316</v>
      </c>
      <c r="B1633" s="15">
        <v>90</v>
      </c>
      <c r="C1633" s="15" t="s">
        <v>256</v>
      </c>
      <c r="D1633" s="30">
        <v>44559</v>
      </c>
      <c r="E1633" s="10" t="s">
        <v>1</v>
      </c>
      <c r="F1633" s="14">
        <v>1695</v>
      </c>
      <c r="G1633" s="14">
        <v>435.04260145388702</v>
      </c>
      <c r="H1633" s="30">
        <v>45552</v>
      </c>
      <c r="I1633" s="118">
        <v>561.4</v>
      </c>
      <c r="J1633" s="21">
        <f>IF(M1633="",IF(AND(H1633&lt;&gt; "",D1633&lt;&gt;""),IF(H1633&gt;=D1633,H1633-D1633,0),""),"")</f>
        <v>993</v>
      </c>
      <c r="K1633" s="20">
        <f>IF(M1633="",IF(I1633&lt;&gt;"",I1633-G1633,""),"")</f>
        <v>126.35739854611296</v>
      </c>
      <c r="L1633" s="25">
        <f>IF(M1633="",IF(K1633&lt;&gt;"",IF(G1633=0,IF(I1633=0,0,9.99),K1633/G1633),""),"")</f>
        <v>0.29044833339041715</v>
      </c>
      <c r="M1633" s="28"/>
      <c r="N1633" s="31" t="str">
        <f>TRIM(CONCATENATE(Table1[[#This Row],[Intake]]," ",Table1[[#This Row],[Batch Number]]))</f>
        <v>S-1/OS 90</v>
      </c>
      <c r="O1633" s="34" t="str">
        <f>IF(VLOOKUP(Table1[[#This Row],[Intake Batch Combo]],Sheet2!A:B,2,FALSE)="","",VLOOKUP(Table1[[#This Row],[Intake Batch Combo]],Sheet2!A:B,2,FALSE))</f>
        <v>OSD Buy 90</v>
      </c>
      <c r="P1633" s="116" t="e">
        <v>#N/A</v>
      </c>
      <c r="Q1633" s="116" t="e">
        <v>#N/A</v>
      </c>
    </row>
    <row r="1634" spans="1:17">
      <c r="A1634" s="4" t="s">
        <v>1316</v>
      </c>
      <c r="B1634" s="15">
        <v>90</v>
      </c>
      <c r="C1634" s="15" t="s">
        <v>257</v>
      </c>
      <c r="D1634" s="30">
        <v>44559</v>
      </c>
      <c r="E1634" s="10" t="s">
        <v>1</v>
      </c>
      <c r="F1634" s="14">
        <v>1695</v>
      </c>
      <c r="G1634" s="14">
        <v>435.04260145388702</v>
      </c>
      <c r="H1634" s="30">
        <v>45552</v>
      </c>
      <c r="I1634" s="118">
        <v>561.4</v>
      </c>
      <c r="J1634" s="21">
        <f>IF(M1634="",IF(AND(H1634&lt;&gt; "",D1634&lt;&gt;""),IF(H1634&gt;=D1634,H1634-D1634,0),""),"")</f>
        <v>993</v>
      </c>
      <c r="K1634" s="20">
        <f>IF(M1634="",IF(I1634&lt;&gt;"",I1634-G1634,""),"")</f>
        <v>126.35739854611296</v>
      </c>
      <c r="L1634" s="25">
        <f>IF(M1634="",IF(K1634&lt;&gt;"",IF(G1634=0,IF(I1634=0,0,9.99),K1634/G1634),""),"")</f>
        <v>0.29044833339041715</v>
      </c>
      <c r="M1634" s="28"/>
      <c r="N1634" s="31" t="str">
        <f>TRIM(CONCATENATE(Table1[[#This Row],[Intake]]," ",Table1[[#This Row],[Batch Number]]))</f>
        <v>S-1/OS 90</v>
      </c>
      <c r="O1634" s="34" t="str">
        <f>IF(VLOOKUP(Table1[[#This Row],[Intake Batch Combo]],Sheet2!A:B,2,FALSE)="","",VLOOKUP(Table1[[#This Row],[Intake Batch Combo]],Sheet2!A:B,2,FALSE))</f>
        <v>OSD Buy 90</v>
      </c>
      <c r="P1634" s="116" t="e">
        <v>#N/A</v>
      </c>
      <c r="Q1634" s="116" t="e">
        <v>#N/A</v>
      </c>
    </row>
    <row r="1635" spans="1:17">
      <c r="A1635" s="4" t="s">
        <v>1316</v>
      </c>
      <c r="B1635" s="15">
        <v>90</v>
      </c>
      <c r="C1635" s="15" t="s">
        <v>257</v>
      </c>
      <c r="D1635" s="30">
        <v>44559</v>
      </c>
      <c r="E1635" s="10" t="s">
        <v>1</v>
      </c>
      <c r="F1635" s="14">
        <v>1695</v>
      </c>
      <c r="G1635" s="14">
        <v>435.04260145388702</v>
      </c>
      <c r="H1635" s="30">
        <v>45552</v>
      </c>
      <c r="I1635" s="118">
        <v>561.4</v>
      </c>
      <c r="J1635" s="21">
        <f>IF(M1635="",IF(AND(H1635&lt;&gt; "",D1635&lt;&gt;""),IF(H1635&gt;=D1635,H1635-D1635,0),""),"")</f>
        <v>993</v>
      </c>
      <c r="K1635" s="20">
        <f>IF(M1635="",IF(I1635&lt;&gt;"",I1635-G1635,""),"")</f>
        <v>126.35739854611296</v>
      </c>
      <c r="L1635" s="25">
        <f>IF(M1635="",IF(K1635&lt;&gt;"",IF(G1635=0,IF(I1635=0,0,9.99),K1635/G1635),""),"")</f>
        <v>0.29044833339041715</v>
      </c>
      <c r="M1635" s="28"/>
      <c r="N1635" s="31" t="str">
        <f>TRIM(CONCATENATE(Table1[[#This Row],[Intake]]," ",Table1[[#This Row],[Batch Number]]))</f>
        <v>S-1/OS 90</v>
      </c>
      <c r="O1635" s="34" t="str">
        <f>IF(VLOOKUP(Table1[[#This Row],[Intake Batch Combo]],Sheet2!A:B,2,FALSE)="","",VLOOKUP(Table1[[#This Row],[Intake Batch Combo]],Sheet2!A:B,2,FALSE))</f>
        <v>OSD Buy 90</v>
      </c>
      <c r="P1635" s="116" t="e">
        <v>#N/A</v>
      </c>
      <c r="Q1635" s="116" t="e">
        <v>#N/A</v>
      </c>
    </row>
    <row r="1636" spans="1:17">
      <c r="A1636" s="4" t="s">
        <v>1316</v>
      </c>
      <c r="B1636" s="15">
        <v>90</v>
      </c>
      <c r="C1636" s="15" t="s">
        <v>258</v>
      </c>
      <c r="D1636" s="30">
        <v>44559</v>
      </c>
      <c r="E1636" s="10" t="s">
        <v>1</v>
      </c>
      <c r="F1636" s="14">
        <v>1695</v>
      </c>
      <c r="G1636" s="14">
        <v>435.04260145388702</v>
      </c>
      <c r="H1636" s="30">
        <v>45552</v>
      </c>
      <c r="I1636" s="118">
        <v>561.4</v>
      </c>
      <c r="J1636" s="21">
        <f>IF(M1636="",IF(AND(H1636&lt;&gt; "",D1636&lt;&gt;""),IF(H1636&gt;=D1636,H1636-D1636,0),""),"")</f>
        <v>993</v>
      </c>
      <c r="K1636" s="20">
        <f>IF(M1636="",IF(I1636&lt;&gt;"",I1636-G1636,""),"")</f>
        <v>126.35739854611296</v>
      </c>
      <c r="L1636" s="25">
        <f>IF(M1636="",IF(K1636&lt;&gt;"",IF(G1636=0,IF(I1636=0,0,9.99),K1636/G1636),""),"")</f>
        <v>0.29044833339041715</v>
      </c>
      <c r="M1636" s="28"/>
      <c r="N1636" s="31" t="str">
        <f>TRIM(CONCATENATE(Table1[[#This Row],[Intake]]," ",Table1[[#This Row],[Batch Number]]))</f>
        <v>S-1/OS 90</v>
      </c>
      <c r="O1636" s="34" t="str">
        <f>IF(VLOOKUP(Table1[[#This Row],[Intake Batch Combo]],Sheet2!A:B,2,FALSE)="","",VLOOKUP(Table1[[#This Row],[Intake Batch Combo]],Sheet2!A:B,2,FALSE))</f>
        <v>OSD Buy 90</v>
      </c>
      <c r="P1636" s="116" t="e">
        <v>#N/A</v>
      </c>
      <c r="Q1636" s="116" t="e">
        <v>#N/A</v>
      </c>
    </row>
    <row r="1637" spans="1:17">
      <c r="A1637" s="4" t="s">
        <v>1316</v>
      </c>
      <c r="B1637" s="15">
        <v>90</v>
      </c>
      <c r="C1637" s="15" t="s">
        <v>258</v>
      </c>
      <c r="D1637" s="30">
        <v>44559</v>
      </c>
      <c r="E1637" s="10" t="s">
        <v>1</v>
      </c>
      <c r="F1637" s="14">
        <v>1695</v>
      </c>
      <c r="G1637" s="14">
        <v>435.04260145388702</v>
      </c>
      <c r="H1637" s="30">
        <v>45552</v>
      </c>
      <c r="I1637" s="118">
        <v>561.4</v>
      </c>
      <c r="J1637" s="21">
        <f>IF(M1637="",IF(AND(H1637&lt;&gt; "",D1637&lt;&gt;""),IF(H1637&gt;=D1637,H1637-D1637,0),""),"")</f>
        <v>993</v>
      </c>
      <c r="K1637" s="20">
        <f>IF(M1637="",IF(I1637&lt;&gt;"",I1637-G1637,""),"")</f>
        <v>126.35739854611296</v>
      </c>
      <c r="L1637" s="25">
        <f>IF(M1637="",IF(K1637&lt;&gt;"",IF(G1637=0,IF(I1637=0,0,9.99),K1637/G1637),""),"")</f>
        <v>0.29044833339041715</v>
      </c>
      <c r="M1637" s="28"/>
      <c r="N1637" s="31" t="str">
        <f>TRIM(CONCATENATE(Table1[[#This Row],[Intake]]," ",Table1[[#This Row],[Batch Number]]))</f>
        <v>S-1/OS 90</v>
      </c>
      <c r="O1637" s="34" t="str">
        <f>IF(VLOOKUP(Table1[[#This Row],[Intake Batch Combo]],Sheet2!A:B,2,FALSE)="","",VLOOKUP(Table1[[#This Row],[Intake Batch Combo]],Sheet2!A:B,2,FALSE))</f>
        <v>OSD Buy 90</v>
      </c>
      <c r="P1637" s="116" t="e">
        <v>#N/A</v>
      </c>
      <c r="Q1637" s="116" t="e">
        <v>#N/A</v>
      </c>
    </row>
    <row r="1638" spans="1:17">
      <c r="A1638" s="4" t="s">
        <v>1316</v>
      </c>
      <c r="B1638" s="15">
        <v>90</v>
      </c>
      <c r="C1638" s="15" t="s">
        <v>259</v>
      </c>
      <c r="D1638" s="30">
        <v>44559</v>
      </c>
      <c r="E1638" s="10" t="s">
        <v>1</v>
      </c>
      <c r="F1638" s="14">
        <v>1695</v>
      </c>
      <c r="G1638" s="14">
        <v>435.04260145388702</v>
      </c>
      <c r="H1638" s="30">
        <v>45552</v>
      </c>
      <c r="I1638" s="118">
        <v>561.4</v>
      </c>
      <c r="J1638" s="21">
        <f>IF(M1638="",IF(AND(H1638&lt;&gt; "",D1638&lt;&gt;""),IF(H1638&gt;=D1638,H1638-D1638,0),""),"")</f>
        <v>993</v>
      </c>
      <c r="K1638" s="20">
        <f>IF(M1638="",IF(I1638&lt;&gt;"",I1638-G1638,""),"")</f>
        <v>126.35739854611296</v>
      </c>
      <c r="L1638" s="25">
        <f>IF(M1638="",IF(K1638&lt;&gt;"",IF(G1638=0,IF(I1638=0,0,9.99),K1638/G1638),""),"")</f>
        <v>0.29044833339041715</v>
      </c>
      <c r="M1638" s="28"/>
      <c r="N1638" s="31" t="str">
        <f>TRIM(CONCATENATE(Table1[[#This Row],[Intake]]," ",Table1[[#This Row],[Batch Number]]))</f>
        <v>S-1/OS 90</v>
      </c>
      <c r="O1638" s="34" t="str">
        <f>IF(VLOOKUP(Table1[[#This Row],[Intake Batch Combo]],Sheet2!A:B,2,FALSE)="","",VLOOKUP(Table1[[#This Row],[Intake Batch Combo]],Sheet2!A:B,2,FALSE))</f>
        <v>OSD Buy 90</v>
      </c>
      <c r="P1638" s="116" t="e">
        <v>#N/A</v>
      </c>
      <c r="Q1638" s="116" t="e">
        <v>#N/A</v>
      </c>
    </row>
    <row r="1639" spans="1:17">
      <c r="A1639" s="4" t="s">
        <v>1316</v>
      </c>
      <c r="B1639" s="15">
        <v>90</v>
      </c>
      <c r="C1639" s="15" t="s">
        <v>264</v>
      </c>
      <c r="D1639" s="30">
        <v>44559</v>
      </c>
      <c r="E1639" s="10" t="s">
        <v>1</v>
      </c>
      <c r="F1639" s="14">
        <v>1695</v>
      </c>
      <c r="G1639" s="14">
        <v>435.04260145388702</v>
      </c>
      <c r="H1639" s="30">
        <v>45552</v>
      </c>
      <c r="I1639" s="118">
        <v>561.4</v>
      </c>
      <c r="J1639" s="21">
        <f>IF(M1639="",IF(AND(H1639&lt;&gt; "",D1639&lt;&gt;""),IF(H1639&gt;=D1639,H1639-D1639,0),""),"")</f>
        <v>993</v>
      </c>
      <c r="K1639" s="20">
        <f>IF(M1639="",IF(I1639&lt;&gt;"",I1639-G1639,""),"")</f>
        <v>126.35739854611296</v>
      </c>
      <c r="L1639" s="25">
        <f>IF(M1639="",IF(K1639&lt;&gt;"",IF(G1639=0,IF(I1639=0,0,9.99),K1639/G1639),""),"")</f>
        <v>0.29044833339041715</v>
      </c>
      <c r="M1639" s="28"/>
      <c r="N1639" s="31" t="str">
        <f>TRIM(CONCATENATE(Table1[[#This Row],[Intake]]," ",Table1[[#This Row],[Batch Number]]))</f>
        <v>S-1/OS 90</v>
      </c>
      <c r="O1639" s="34" t="str">
        <f>IF(VLOOKUP(Table1[[#This Row],[Intake Batch Combo]],Sheet2!A:B,2,FALSE)="","",VLOOKUP(Table1[[#This Row],[Intake Batch Combo]],Sheet2!A:B,2,FALSE))</f>
        <v>OSD Buy 90</v>
      </c>
      <c r="P1639" s="116" t="e">
        <v>#N/A</v>
      </c>
      <c r="Q1639" s="116" t="e">
        <v>#N/A</v>
      </c>
    </row>
    <row r="1640" spans="1:17">
      <c r="A1640" s="4" t="s">
        <v>1316</v>
      </c>
      <c r="B1640" s="15">
        <v>90</v>
      </c>
      <c r="C1640" s="15" t="s">
        <v>264</v>
      </c>
      <c r="D1640" s="30">
        <v>44559</v>
      </c>
      <c r="E1640" s="10" t="s">
        <v>1</v>
      </c>
      <c r="F1640" s="14">
        <v>1695</v>
      </c>
      <c r="G1640" s="14">
        <v>435.04260145388702</v>
      </c>
      <c r="H1640" s="30">
        <v>45552</v>
      </c>
      <c r="I1640" s="118">
        <v>561.4</v>
      </c>
      <c r="J1640" s="21">
        <f>IF(M1640="",IF(AND(H1640&lt;&gt; "",D1640&lt;&gt;""),IF(H1640&gt;=D1640,H1640-D1640,0),""),"")</f>
        <v>993</v>
      </c>
      <c r="K1640" s="20">
        <f>IF(M1640="",IF(I1640&lt;&gt;"",I1640-G1640,""),"")</f>
        <v>126.35739854611296</v>
      </c>
      <c r="L1640" s="25">
        <f>IF(M1640="",IF(K1640&lt;&gt;"",IF(G1640=0,IF(I1640=0,0,9.99),K1640/G1640),""),"")</f>
        <v>0.29044833339041715</v>
      </c>
      <c r="M1640" s="28"/>
      <c r="N1640" s="31" t="str">
        <f>TRIM(CONCATENATE(Table1[[#This Row],[Intake]]," ",Table1[[#This Row],[Batch Number]]))</f>
        <v>S-1/OS 90</v>
      </c>
      <c r="O1640" s="34" t="str">
        <f>IF(VLOOKUP(Table1[[#This Row],[Intake Batch Combo]],Sheet2!A:B,2,FALSE)="","",VLOOKUP(Table1[[#This Row],[Intake Batch Combo]],Sheet2!A:B,2,FALSE))</f>
        <v>OSD Buy 90</v>
      </c>
      <c r="P1640" s="116" t="e">
        <v>#N/A</v>
      </c>
      <c r="Q1640" s="116" t="e">
        <v>#N/A</v>
      </c>
    </row>
    <row r="1641" spans="1:17">
      <c r="A1641" s="4" t="s">
        <v>1316</v>
      </c>
      <c r="B1641" s="15">
        <v>90</v>
      </c>
      <c r="C1641" s="15" t="s">
        <v>266</v>
      </c>
      <c r="D1641" s="30">
        <v>44559</v>
      </c>
      <c r="E1641" s="10" t="s">
        <v>1</v>
      </c>
      <c r="F1641" s="14">
        <v>1695</v>
      </c>
      <c r="G1641" s="14">
        <v>435.04260145388702</v>
      </c>
      <c r="H1641" s="30">
        <v>45552</v>
      </c>
      <c r="I1641" s="118">
        <v>561.4</v>
      </c>
      <c r="J1641" s="21">
        <f>IF(M1641="",IF(AND(H1641&lt;&gt; "",D1641&lt;&gt;""),IF(H1641&gt;=D1641,H1641-D1641,0),""),"")</f>
        <v>993</v>
      </c>
      <c r="K1641" s="20">
        <f>IF(M1641="",IF(I1641&lt;&gt;"",I1641-G1641,""),"")</f>
        <v>126.35739854611296</v>
      </c>
      <c r="L1641" s="25">
        <f>IF(M1641="",IF(K1641&lt;&gt;"",IF(G1641=0,IF(I1641=0,0,9.99),K1641/G1641),""),"")</f>
        <v>0.29044833339041715</v>
      </c>
      <c r="M1641" s="28"/>
      <c r="N1641" s="31" t="str">
        <f>TRIM(CONCATENATE(Table1[[#This Row],[Intake]]," ",Table1[[#This Row],[Batch Number]]))</f>
        <v>S-1/OS 90</v>
      </c>
      <c r="O1641" s="34" t="str">
        <f>IF(VLOOKUP(Table1[[#This Row],[Intake Batch Combo]],Sheet2!A:B,2,FALSE)="","",VLOOKUP(Table1[[#This Row],[Intake Batch Combo]],Sheet2!A:B,2,FALSE))</f>
        <v>OSD Buy 90</v>
      </c>
      <c r="P1641" s="116" t="e">
        <v>#N/A</v>
      </c>
      <c r="Q1641" s="116" t="e">
        <v>#N/A</v>
      </c>
    </row>
    <row r="1642" spans="1:17">
      <c r="A1642" s="4" t="s">
        <v>1316</v>
      </c>
      <c r="B1642" s="15">
        <v>90</v>
      </c>
      <c r="C1642" s="15" t="s">
        <v>266</v>
      </c>
      <c r="D1642" s="30">
        <v>44559</v>
      </c>
      <c r="E1642" s="10" t="s">
        <v>1</v>
      </c>
      <c r="F1642" s="14">
        <v>1695</v>
      </c>
      <c r="G1642" s="14">
        <v>435.04260145388702</v>
      </c>
      <c r="H1642" s="30">
        <v>45552</v>
      </c>
      <c r="I1642" s="118">
        <v>561.4</v>
      </c>
      <c r="J1642" s="21">
        <f>IF(M1642="",IF(AND(H1642&lt;&gt; "",D1642&lt;&gt;""),IF(H1642&gt;=D1642,H1642-D1642,0),""),"")</f>
        <v>993</v>
      </c>
      <c r="K1642" s="20">
        <f>IF(M1642="",IF(I1642&lt;&gt;"",I1642-G1642,""),"")</f>
        <v>126.35739854611296</v>
      </c>
      <c r="L1642" s="25">
        <f>IF(M1642="",IF(K1642&lt;&gt;"",IF(G1642=0,IF(I1642=0,0,9.99),K1642/G1642),""),"")</f>
        <v>0.29044833339041715</v>
      </c>
      <c r="M1642" s="28"/>
      <c r="N1642" s="31" t="str">
        <f>TRIM(CONCATENATE(Table1[[#This Row],[Intake]]," ",Table1[[#This Row],[Batch Number]]))</f>
        <v>S-1/OS 90</v>
      </c>
      <c r="O1642" s="34" t="str">
        <f>IF(VLOOKUP(Table1[[#This Row],[Intake Batch Combo]],Sheet2!A:B,2,FALSE)="","",VLOOKUP(Table1[[#This Row],[Intake Batch Combo]],Sheet2!A:B,2,FALSE))</f>
        <v>OSD Buy 90</v>
      </c>
      <c r="P1642" s="116" t="e">
        <v>#N/A</v>
      </c>
      <c r="Q1642" s="116" t="e">
        <v>#N/A</v>
      </c>
    </row>
    <row r="1643" spans="1:17">
      <c r="A1643" s="4" t="s">
        <v>1316</v>
      </c>
      <c r="B1643" s="15">
        <v>90</v>
      </c>
      <c r="C1643" s="15" t="s">
        <v>269</v>
      </c>
      <c r="D1643" s="30">
        <v>44559</v>
      </c>
      <c r="E1643" s="10" t="s">
        <v>1</v>
      </c>
      <c r="F1643" s="14">
        <v>1695</v>
      </c>
      <c r="G1643" s="14">
        <v>435.04260145388702</v>
      </c>
      <c r="H1643" s="30">
        <v>45552</v>
      </c>
      <c r="I1643" s="118">
        <v>561.4</v>
      </c>
      <c r="J1643" s="21">
        <f>IF(M1643="",IF(AND(H1643&lt;&gt; "",D1643&lt;&gt;""),IF(H1643&gt;=D1643,H1643-D1643,0),""),"")</f>
        <v>993</v>
      </c>
      <c r="K1643" s="20">
        <f>IF(M1643="",IF(I1643&lt;&gt;"",I1643-G1643,""),"")</f>
        <v>126.35739854611296</v>
      </c>
      <c r="L1643" s="25">
        <f>IF(M1643="",IF(K1643&lt;&gt;"",IF(G1643=0,IF(I1643=0,0,9.99),K1643/G1643),""),"")</f>
        <v>0.29044833339041715</v>
      </c>
      <c r="M1643" s="28"/>
      <c r="N1643" s="31" t="str">
        <f>TRIM(CONCATENATE(Table1[[#This Row],[Intake]]," ",Table1[[#This Row],[Batch Number]]))</f>
        <v>S-1/OS 90</v>
      </c>
      <c r="O1643" s="34" t="str">
        <f>IF(VLOOKUP(Table1[[#This Row],[Intake Batch Combo]],Sheet2!A:B,2,FALSE)="","",VLOOKUP(Table1[[#This Row],[Intake Batch Combo]],Sheet2!A:B,2,FALSE))</f>
        <v>OSD Buy 90</v>
      </c>
      <c r="P1643" s="116" t="e">
        <v>#N/A</v>
      </c>
      <c r="Q1643" s="116" t="e">
        <v>#N/A</v>
      </c>
    </row>
    <row r="1644" spans="1:17">
      <c r="A1644" s="4" t="s">
        <v>1316</v>
      </c>
      <c r="B1644" s="15">
        <v>90</v>
      </c>
      <c r="C1644" s="15" t="s">
        <v>269</v>
      </c>
      <c r="D1644" s="30">
        <v>44559</v>
      </c>
      <c r="E1644" s="10" t="s">
        <v>1</v>
      </c>
      <c r="F1644" s="14">
        <v>1695</v>
      </c>
      <c r="G1644" s="14">
        <v>435.04260145388702</v>
      </c>
      <c r="H1644" s="30">
        <v>45552</v>
      </c>
      <c r="I1644" s="118">
        <v>561.4</v>
      </c>
      <c r="J1644" s="21">
        <f>IF(M1644="",IF(AND(H1644&lt;&gt; "",D1644&lt;&gt;""),IF(H1644&gt;=D1644,H1644-D1644,0),""),"")</f>
        <v>993</v>
      </c>
      <c r="K1644" s="20">
        <f>IF(M1644="",IF(I1644&lt;&gt;"",I1644-G1644,""),"")</f>
        <v>126.35739854611296</v>
      </c>
      <c r="L1644" s="25">
        <f>IF(M1644="",IF(K1644&lt;&gt;"",IF(G1644=0,IF(I1644=0,0,9.99),K1644/G1644),""),"")</f>
        <v>0.29044833339041715</v>
      </c>
      <c r="M1644" s="28"/>
      <c r="N1644" s="31" t="str">
        <f>TRIM(CONCATENATE(Table1[[#This Row],[Intake]]," ",Table1[[#This Row],[Batch Number]]))</f>
        <v>S-1/OS 90</v>
      </c>
      <c r="O1644" s="34" t="str">
        <f>IF(VLOOKUP(Table1[[#This Row],[Intake Batch Combo]],Sheet2!A:B,2,FALSE)="","",VLOOKUP(Table1[[#This Row],[Intake Batch Combo]],Sheet2!A:B,2,FALSE))</f>
        <v>OSD Buy 90</v>
      </c>
      <c r="P1644" s="116" t="e">
        <v>#N/A</v>
      </c>
      <c r="Q1644" s="116" t="e">
        <v>#N/A</v>
      </c>
    </row>
    <row r="1645" spans="1:17">
      <c r="A1645" s="4" t="s">
        <v>1316</v>
      </c>
      <c r="B1645" s="15">
        <v>90</v>
      </c>
      <c r="C1645" s="15" t="s">
        <v>271</v>
      </c>
      <c r="D1645" s="30">
        <v>44559</v>
      </c>
      <c r="E1645" s="10" t="s">
        <v>1</v>
      </c>
      <c r="F1645" s="14">
        <v>1695</v>
      </c>
      <c r="G1645" s="14">
        <v>435.04260145388702</v>
      </c>
      <c r="H1645" s="30">
        <v>45552</v>
      </c>
      <c r="I1645" s="118">
        <v>561.4</v>
      </c>
      <c r="J1645" s="21">
        <f>IF(M1645="",IF(AND(H1645&lt;&gt; "",D1645&lt;&gt;""),IF(H1645&gt;=D1645,H1645-D1645,0),""),"")</f>
        <v>993</v>
      </c>
      <c r="K1645" s="20">
        <f>IF(M1645="",IF(I1645&lt;&gt;"",I1645-G1645,""),"")</f>
        <v>126.35739854611296</v>
      </c>
      <c r="L1645" s="25">
        <f>IF(M1645="",IF(K1645&lt;&gt;"",IF(G1645=0,IF(I1645=0,0,9.99),K1645/G1645),""),"")</f>
        <v>0.29044833339041715</v>
      </c>
      <c r="M1645" s="28"/>
      <c r="N1645" s="31" t="str">
        <f>TRIM(CONCATENATE(Table1[[#This Row],[Intake]]," ",Table1[[#This Row],[Batch Number]]))</f>
        <v>S-1/OS 90</v>
      </c>
      <c r="O1645" s="34" t="str">
        <f>IF(VLOOKUP(Table1[[#This Row],[Intake Batch Combo]],Sheet2!A:B,2,FALSE)="","",VLOOKUP(Table1[[#This Row],[Intake Batch Combo]],Sheet2!A:B,2,FALSE))</f>
        <v>OSD Buy 90</v>
      </c>
      <c r="P1645" s="116" t="e">
        <v>#N/A</v>
      </c>
      <c r="Q1645" s="116" t="e">
        <v>#N/A</v>
      </c>
    </row>
    <row r="1646" spans="1:17">
      <c r="A1646" s="4" t="s">
        <v>1316</v>
      </c>
      <c r="B1646" s="15">
        <v>90</v>
      </c>
      <c r="C1646" s="15" t="s">
        <v>271</v>
      </c>
      <c r="D1646" s="30">
        <v>44559</v>
      </c>
      <c r="E1646" s="10" t="s">
        <v>1</v>
      </c>
      <c r="F1646" s="14">
        <v>1695</v>
      </c>
      <c r="G1646" s="14">
        <v>435.04260145388702</v>
      </c>
      <c r="H1646" s="30">
        <v>45552</v>
      </c>
      <c r="I1646" s="118">
        <v>561.4</v>
      </c>
      <c r="J1646" s="21">
        <f>IF(M1646="",IF(AND(H1646&lt;&gt; "",D1646&lt;&gt;""),IF(H1646&gt;=D1646,H1646-D1646,0),""),"")</f>
        <v>993</v>
      </c>
      <c r="K1646" s="20">
        <f>IF(M1646="",IF(I1646&lt;&gt;"",I1646-G1646,""),"")</f>
        <v>126.35739854611296</v>
      </c>
      <c r="L1646" s="25">
        <f>IF(M1646="",IF(K1646&lt;&gt;"",IF(G1646=0,IF(I1646=0,0,9.99),K1646/G1646),""),"")</f>
        <v>0.29044833339041715</v>
      </c>
      <c r="M1646" s="28"/>
      <c r="N1646" s="31" t="str">
        <f>TRIM(CONCATENATE(Table1[[#This Row],[Intake]]," ",Table1[[#This Row],[Batch Number]]))</f>
        <v>S-1/OS 90</v>
      </c>
      <c r="O1646" s="34" t="str">
        <f>IF(VLOOKUP(Table1[[#This Row],[Intake Batch Combo]],Sheet2!A:B,2,FALSE)="","",VLOOKUP(Table1[[#This Row],[Intake Batch Combo]],Sheet2!A:B,2,FALSE))</f>
        <v>OSD Buy 90</v>
      </c>
      <c r="P1646" s="116" t="e">
        <v>#N/A</v>
      </c>
      <c r="Q1646" s="116" t="e">
        <v>#N/A</v>
      </c>
    </row>
    <row r="1647" spans="1:17">
      <c r="A1647" s="4" t="s">
        <v>1316</v>
      </c>
      <c r="B1647" s="15">
        <v>90</v>
      </c>
      <c r="C1647" s="15" t="s">
        <v>272</v>
      </c>
      <c r="D1647" s="30">
        <v>44559</v>
      </c>
      <c r="E1647" s="10" t="s">
        <v>1</v>
      </c>
      <c r="F1647" s="14">
        <v>1695</v>
      </c>
      <c r="G1647" s="14">
        <v>435.04260145388702</v>
      </c>
      <c r="H1647" s="30">
        <v>45552</v>
      </c>
      <c r="I1647" s="118">
        <v>561.4</v>
      </c>
      <c r="J1647" s="21">
        <f>IF(M1647="",IF(AND(H1647&lt;&gt; "",D1647&lt;&gt;""),IF(H1647&gt;=D1647,H1647-D1647,0),""),"")</f>
        <v>993</v>
      </c>
      <c r="K1647" s="20">
        <f>IF(M1647="",IF(I1647&lt;&gt;"",I1647-G1647,""),"")</f>
        <v>126.35739854611296</v>
      </c>
      <c r="L1647" s="25">
        <f>IF(M1647="",IF(K1647&lt;&gt;"",IF(G1647=0,IF(I1647=0,0,9.99),K1647/G1647),""),"")</f>
        <v>0.29044833339041715</v>
      </c>
      <c r="M1647" s="28"/>
      <c r="N1647" s="31" t="str">
        <f>TRIM(CONCATENATE(Table1[[#This Row],[Intake]]," ",Table1[[#This Row],[Batch Number]]))</f>
        <v>S-1/OS 90</v>
      </c>
      <c r="O1647" s="34" t="str">
        <f>IF(VLOOKUP(Table1[[#This Row],[Intake Batch Combo]],Sheet2!A:B,2,FALSE)="","",VLOOKUP(Table1[[#This Row],[Intake Batch Combo]],Sheet2!A:B,2,FALSE))</f>
        <v>OSD Buy 90</v>
      </c>
      <c r="P1647" s="116" t="e">
        <v>#N/A</v>
      </c>
      <c r="Q1647" s="116" t="e">
        <v>#N/A</v>
      </c>
    </row>
    <row r="1648" spans="1:17">
      <c r="A1648" s="4" t="s">
        <v>1316</v>
      </c>
      <c r="B1648" s="15">
        <v>90</v>
      </c>
      <c r="C1648" s="15" t="s">
        <v>272</v>
      </c>
      <c r="D1648" s="30">
        <v>44559</v>
      </c>
      <c r="E1648" s="10" t="s">
        <v>1</v>
      </c>
      <c r="F1648" s="14">
        <v>1695</v>
      </c>
      <c r="G1648" s="14">
        <v>435.04260145388702</v>
      </c>
      <c r="H1648" s="30">
        <v>45552</v>
      </c>
      <c r="I1648" s="118">
        <v>561.4</v>
      </c>
      <c r="J1648" s="21">
        <f>IF(M1648="",IF(AND(H1648&lt;&gt; "",D1648&lt;&gt;""),IF(H1648&gt;=D1648,H1648-D1648,0),""),"")</f>
        <v>993</v>
      </c>
      <c r="K1648" s="20">
        <f>IF(M1648="",IF(I1648&lt;&gt;"",I1648-G1648,""),"")</f>
        <v>126.35739854611296</v>
      </c>
      <c r="L1648" s="25">
        <f>IF(M1648="",IF(K1648&lt;&gt;"",IF(G1648=0,IF(I1648=0,0,9.99),K1648/G1648),""),"")</f>
        <v>0.29044833339041715</v>
      </c>
      <c r="M1648" s="28"/>
      <c r="N1648" s="31" t="str">
        <f>TRIM(CONCATENATE(Table1[[#This Row],[Intake]]," ",Table1[[#This Row],[Batch Number]]))</f>
        <v>S-1/OS 90</v>
      </c>
      <c r="O1648" s="34" t="str">
        <f>IF(VLOOKUP(Table1[[#This Row],[Intake Batch Combo]],Sheet2!A:B,2,FALSE)="","",VLOOKUP(Table1[[#This Row],[Intake Batch Combo]],Sheet2!A:B,2,FALSE))</f>
        <v>OSD Buy 90</v>
      </c>
      <c r="P1648" s="116" t="e">
        <v>#N/A</v>
      </c>
      <c r="Q1648" s="116" t="e">
        <v>#N/A</v>
      </c>
    </row>
    <row r="1649" spans="1:17">
      <c r="A1649" s="4" t="s">
        <v>1316</v>
      </c>
      <c r="B1649" s="15">
        <v>90</v>
      </c>
      <c r="C1649" s="15" t="s">
        <v>273</v>
      </c>
      <c r="D1649" s="30">
        <v>44559</v>
      </c>
      <c r="E1649" s="10" t="s">
        <v>1</v>
      </c>
      <c r="F1649" s="14">
        <v>1695</v>
      </c>
      <c r="G1649" s="14">
        <v>435.04260145388702</v>
      </c>
      <c r="H1649" s="30">
        <v>45552</v>
      </c>
      <c r="I1649" s="118">
        <v>561.4</v>
      </c>
      <c r="J1649" s="21">
        <f>IF(M1649="",IF(AND(H1649&lt;&gt; "",D1649&lt;&gt;""),IF(H1649&gt;=D1649,H1649-D1649,0),""),"")</f>
        <v>993</v>
      </c>
      <c r="K1649" s="20">
        <f>IF(M1649="",IF(I1649&lt;&gt;"",I1649-G1649,""),"")</f>
        <v>126.35739854611296</v>
      </c>
      <c r="L1649" s="25">
        <f>IF(M1649="",IF(K1649&lt;&gt;"",IF(G1649=0,IF(I1649=0,0,9.99),K1649/G1649),""),"")</f>
        <v>0.29044833339041715</v>
      </c>
      <c r="M1649" s="28"/>
      <c r="N1649" s="31" t="str">
        <f>TRIM(CONCATENATE(Table1[[#This Row],[Intake]]," ",Table1[[#This Row],[Batch Number]]))</f>
        <v>S-1/OS 90</v>
      </c>
      <c r="O1649" s="34" t="str">
        <f>IF(VLOOKUP(Table1[[#This Row],[Intake Batch Combo]],Sheet2!A:B,2,FALSE)="","",VLOOKUP(Table1[[#This Row],[Intake Batch Combo]],Sheet2!A:B,2,FALSE))</f>
        <v>OSD Buy 90</v>
      </c>
      <c r="P1649" s="116" t="e">
        <v>#N/A</v>
      </c>
      <c r="Q1649" s="116" t="e">
        <v>#N/A</v>
      </c>
    </row>
    <row r="1650" spans="1:17">
      <c r="A1650" s="4" t="s">
        <v>1316</v>
      </c>
      <c r="B1650" s="15">
        <v>90</v>
      </c>
      <c r="C1650" s="15" t="s">
        <v>273</v>
      </c>
      <c r="D1650" s="30">
        <v>44559</v>
      </c>
      <c r="E1650" s="10" t="s">
        <v>1</v>
      </c>
      <c r="F1650" s="14">
        <v>1695</v>
      </c>
      <c r="G1650" s="14">
        <v>435.04260145388702</v>
      </c>
      <c r="H1650" s="30">
        <v>45552</v>
      </c>
      <c r="I1650" s="118">
        <v>561.4</v>
      </c>
      <c r="J1650" s="21">
        <f>IF(M1650="",IF(AND(H1650&lt;&gt; "",D1650&lt;&gt;""),IF(H1650&gt;=D1650,H1650-D1650,0),""),"")</f>
        <v>993</v>
      </c>
      <c r="K1650" s="20">
        <f>IF(M1650="",IF(I1650&lt;&gt;"",I1650-G1650,""),"")</f>
        <v>126.35739854611296</v>
      </c>
      <c r="L1650" s="25">
        <f>IF(M1650="",IF(K1650&lt;&gt;"",IF(G1650=0,IF(I1650=0,0,9.99),K1650/G1650),""),"")</f>
        <v>0.29044833339041715</v>
      </c>
      <c r="M1650" s="28"/>
      <c r="N1650" s="31" t="str">
        <f>TRIM(CONCATENATE(Table1[[#This Row],[Intake]]," ",Table1[[#This Row],[Batch Number]]))</f>
        <v>S-1/OS 90</v>
      </c>
      <c r="O1650" s="34" t="str">
        <f>IF(VLOOKUP(Table1[[#This Row],[Intake Batch Combo]],Sheet2!A:B,2,FALSE)="","",VLOOKUP(Table1[[#This Row],[Intake Batch Combo]],Sheet2!A:B,2,FALSE))</f>
        <v>OSD Buy 90</v>
      </c>
      <c r="P1650" s="116" t="e">
        <v>#N/A</v>
      </c>
      <c r="Q1650" s="116" t="e">
        <v>#N/A</v>
      </c>
    </row>
    <row r="1651" spans="1:17">
      <c r="A1651" s="4" t="s">
        <v>1316</v>
      </c>
      <c r="B1651" s="15">
        <v>90</v>
      </c>
      <c r="C1651" s="15" t="s">
        <v>274</v>
      </c>
      <c r="D1651" s="30">
        <v>44559</v>
      </c>
      <c r="E1651" s="10" t="s">
        <v>1</v>
      </c>
      <c r="F1651" s="14">
        <v>1695</v>
      </c>
      <c r="G1651" s="14">
        <v>435.04260145388702</v>
      </c>
      <c r="H1651" s="30">
        <v>45552</v>
      </c>
      <c r="I1651" s="118">
        <v>561.4</v>
      </c>
      <c r="J1651" s="21">
        <f>IF(M1651="",IF(AND(H1651&lt;&gt; "",D1651&lt;&gt;""),IF(H1651&gt;=D1651,H1651-D1651,0),""),"")</f>
        <v>993</v>
      </c>
      <c r="K1651" s="20">
        <f>IF(M1651="",IF(I1651&lt;&gt;"",I1651-G1651,""),"")</f>
        <v>126.35739854611296</v>
      </c>
      <c r="L1651" s="25">
        <f>IF(M1651="",IF(K1651&lt;&gt;"",IF(G1651=0,IF(I1651=0,0,9.99),K1651/G1651),""),"")</f>
        <v>0.29044833339041715</v>
      </c>
      <c r="M1651" s="28"/>
      <c r="N1651" s="31" t="str">
        <f>TRIM(CONCATENATE(Table1[[#This Row],[Intake]]," ",Table1[[#This Row],[Batch Number]]))</f>
        <v>S-1/OS 90</v>
      </c>
      <c r="O1651" s="34" t="str">
        <f>IF(VLOOKUP(Table1[[#This Row],[Intake Batch Combo]],Sheet2!A:B,2,FALSE)="","",VLOOKUP(Table1[[#This Row],[Intake Batch Combo]],Sheet2!A:B,2,FALSE))</f>
        <v>OSD Buy 90</v>
      </c>
      <c r="P1651" s="116" t="e">
        <v>#N/A</v>
      </c>
      <c r="Q1651" s="116" t="e">
        <v>#N/A</v>
      </c>
    </row>
    <row r="1652" spans="1:17">
      <c r="A1652" s="4" t="s">
        <v>1316</v>
      </c>
      <c r="B1652" s="15">
        <v>90</v>
      </c>
      <c r="C1652" s="15" t="s">
        <v>274</v>
      </c>
      <c r="D1652" s="30">
        <v>44559</v>
      </c>
      <c r="E1652" s="10" t="s">
        <v>1</v>
      </c>
      <c r="F1652" s="14">
        <v>1695</v>
      </c>
      <c r="G1652" s="14">
        <v>435.04260145388702</v>
      </c>
      <c r="H1652" s="30">
        <v>45552</v>
      </c>
      <c r="I1652" s="118">
        <v>561.4</v>
      </c>
      <c r="J1652" s="21">
        <f>IF(M1652="",IF(AND(H1652&lt;&gt; "",D1652&lt;&gt;""),IF(H1652&gt;=D1652,H1652-D1652,0),""),"")</f>
        <v>993</v>
      </c>
      <c r="K1652" s="20">
        <f>IF(M1652="",IF(I1652&lt;&gt;"",I1652-G1652,""),"")</f>
        <v>126.35739854611296</v>
      </c>
      <c r="L1652" s="25">
        <f>IF(M1652="",IF(K1652&lt;&gt;"",IF(G1652=0,IF(I1652=0,0,9.99),K1652/G1652),""),"")</f>
        <v>0.29044833339041715</v>
      </c>
      <c r="M1652" s="28"/>
      <c r="N1652" s="31" t="str">
        <f>TRIM(CONCATENATE(Table1[[#This Row],[Intake]]," ",Table1[[#This Row],[Batch Number]]))</f>
        <v>S-1/OS 90</v>
      </c>
      <c r="O1652" s="34" t="str">
        <f>IF(VLOOKUP(Table1[[#This Row],[Intake Batch Combo]],Sheet2!A:B,2,FALSE)="","",VLOOKUP(Table1[[#This Row],[Intake Batch Combo]],Sheet2!A:B,2,FALSE))</f>
        <v>OSD Buy 90</v>
      </c>
      <c r="P1652" s="116" t="e">
        <v>#N/A</v>
      </c>
      <c r="Q1652" s="116" t="e">
        <v>#N/A</v>
      </c>
    </row>
    <row r="1653" spans="1:17">
      <c r="A1653" s="4" t="s">
        <v>1316</v>
      </c>
      <c r="B1653" s="15">
        <v>90</v>
      </c>
      <c r="C1653" s="15" t="s">
        <v>281</v>
      </c>
      <c r="D1653" s="30">
        <v>44559</v>
      </c>
      <c r="E1653" s="10" t="s">
        <v>1</v>
      </c>
      <c r="F1653" s="14">
        <v>1695</v>
      </c>
      <c r="G1653" s="14">
        <v>435.04260145388702</v>
      </c>
      <c r="H1653" s="30">
        <v>45552</v>
      </c>
      <c r="I1653" s="118">
        <v>561.4</v>
      </c>
      <c r="J1653" s="21">
        <f>IF(M1653="",IF(AND(H1653&lt;&gt; "",D1653&lt;&gt;""),IF(H1653&gt;=D1653,H1653-D1653,0),""),"")</f>
        <v>993</v>
      </c>
      <c r="K1653" s="20">
        <f>IF(M1653="",IF(I1653&lt;&gt;"",I1653-G1653,""),"")</f>
        <v>126.35739854611296</v>
      </c>
      <c r="L1653" s="25">
        <f>IF(M1653="",IF(K1653&lt;&gt;"",IF(G1653=0,IF(I1653=0,0,9.99),K1653/G1653),""),"")</f>
        <v>0.29044833339041715</v>
      </c>
      <c r="M1653" s="28"/>
      <c r="N1653" s="31" t="str">
        <f>TRIM(CONCATENATE(Table1[[#This Row],[Intake]]," ",Table1[[#This Row],[Batch Number]]))</f>
        <v>S-1/OS 90</v>
      </c>
      <c r="O1653" s="34" t="str">
        <f>IF(VLOOKUP(Table1[[#This Row],[Intake Batch Combo]],Sheet2!A:B,2,FALSE)="","",VLOOKUP(Table1[[#This Row],[Intake Batch Combo]],Sheet2!A:B,2,FALSE))</f>
        <v>OSD Buy 90</v>
      </c>
      <c r="P1653" s="116" t="e">
        <v>#N/A</v>
      </c>
      <c r="Q1653" s="116" t="e">
        <v>#N/A</v>
      </c>
    </row>
    <row r="1654" spans="1:17">
      <c r="A1654" s="4" t="s">
        <v>1316</v>
      </c>
      <c r="B1654" s="15">
        <v>90</v>
      </c>
      <c r="C1654" s="15" t="s">
        <v>283</v>
      </c>
      <c r="D1654" s="30">
        <v>44559</v>
      </c>
      <c r="E1654" s="10" t="s">
        <v>1</v>
      </c>
      <c r="F1654" s="14">
        <v>1695</v>
      </c>
      <c r="G1654" s="14">
        <v>435.04260145388702</v>
      </c>
      <c r="H1654" s="30">
        <v>45552</v>
      </c>
      <c r="I1654" s="118">
        <v>561.4</v>
      </c>
      <c r="J1654" s="21">
        <f>IF(M1654="",IF(AND(H1654&lt;&gt; "",D1654&lt;&gt;""),IF(H1654&gt;=D1654,H1654-D1654,0),""),"")</f>
        <v>993</v>
      </c>
      <c r="K1654" s="20">
        <f>IF(M1654="",IF(I1654&lt;&gt;"",I1654-G1654,""),"")</f>
        <v>126.35739854611296</v>
      </c>
      <c r="L1654" s="25">
        <f>IF(M1654="",IF(K1654&lt;&gt;"",IF(G1654=0,IF(I1654=0,0,9.99),K1654/G1654),""),"")</f>
        <v>0.29044833339041715</v>
      </c>
      <c r="M1654" s="28"/>
      <c r="N1654" s="31" t="str">
        <f>TRIM(CONCATENATE(Table1[[#This Row],[Intake]]," ",Table1[[#This Row],[Batch Number]]))</f>
        <v>S-1/OS 90</v>
      </c>
      <c r="O1654" s="34" t="str">
        <f>IF(VLOOKUP(Table1[[#This Row],[Intake Batch Combo]],Sheet2!A:B,2,FALSE)="","",VLOOKUP(Table1[[#This Row],[Intake Batch Combo]],Sheet2!A:B,2,FALSE))</f>
        <v>OSD Buy 90</v>
      </c>
      <c r="P1654" s="116" t="e">
        <v>#N/A</v>
      </c>
      <c r="Q1654" s="116" t="e">
        <v>#N/A</v>
      </c>
    </row>
    <row r="1655" spans="1:17">
      <c r="A1655" s="4" t="s">
        <v>1316</v>
      </c>
      <c r="B1655" s="15">
        <v>90</v>
      </c>
      <c r="C1655" s="15" t="s">
        <v>283</v>
      </c>
      <c r="D1655" s="30">
        <v>44559</v>
      </c>
      <c r="E1655" s="10" t="s">
        <v>1</v>
      </c>
      <c r="F1655" s="14">
        <v>1695</v>
      </c>
      <c r="G1655" s="14">
        <v>435.04260145388702</v>
      </c>
      <c r="H1655" s="30">
        <v>45552</v>
      </c>
      <c r="I1655" s="118">
        <v>561.4</v>
      </c>
      <c r="J1655" s="21">
        <f>IF(M1655="",IF(AND(H1655&lt;&gt; "",D1655&lt;&gt;""),IF(H1655&gt;=D1655,H1655-D1655,0),""),"")</f>
        <v>993</v>
      </c>
      <c r="K1655" s="20">
        <f>IF(M1655="",IF(I1655&lt;&gt;"",I1655-G1655,""),"")</f>
        <v>126.35739854611296</v>
      </c>
      <c r="L1655" s="25">
        <f>IF(M1655="",IF(K1655&lt;&gt;"",IF(G1655=0,IF(I1655=0,0,9.99),K1655/G1655),""),"")</f>
        <v>0.29044833339041715</v>
      </c>
      <c r="M1655" s="28"/>
      <c r="N1655" s="31" t="str">
        <f>TRIM(CONCATENATE(Table1[[#This Row],[Intake]]," ",Table1[[#This Row],[Batch Number]]))</f>
        <v>S-1/OS 90</v>
      </c>
      <c r="O1655" s="34" t="str">
        <f>IF(VLOOKUP(Table1[[#This Row],[Intake Batch Combo]],Sheet2!A:B,2,FALSE)="","",VLOOKUP(Table1[[#This Row],[Intake Batch Combo]],Sheet2!A:B,2,FALSE))</f>
        <v>OSD Buy 90</v>
      </c>
      <c r="P1655" s="116" t="e">
        <v>#N/A</v>
      </c>
      <c r="Q1655" s="116" t="e">
        <v>#N/A</v>
      </c>
    </row>
    <row r="1656" spans="1:17">
      <c r="A1656" s="4" t="s">
        <v>1316</v>
      </c>
      <c r="B1656" s="15">
        <v>90</v>
      </c>
      <c r="C1656" s="15" t="s">
        <v>283</v>
      </c>
      <c r="D1656" s="30">
        <v>44559</v>
      </c>
      <c r="E1656" s="10" t="s">
        <v>1</v>
      </c>
      <c r="F1656" s="14">
        <v>1695</v>
      </c>
      <c r="G1656" s="14">
        <v>435.04260145388702</v>
      </c>
      <c r="H1656" s="30">
        <v>45552</v>
      </c>
      <c r="I1656" s="118">
        <v>561.4</v>
      </c>
      <c r="J1656" s="21">
        <f>IF(M1656="",IF(AND(H1656&lt;&gt; "",D1656&lt;&gt;""),IF(H1656&gt;=D1656,H1656-D1656,0),""),"")</f>
        <v>993</v>
      </c>
      <c r="K1656" s="20">
        <f>IF(M1656="",IF(I1656&lt;&gt;"",I1656-G1656,""),"")</f>
        <v>126.35739854611296</v>
      </c>
      <c r="L1656" s="25">
        <f>IF(M1656="",IF(K1656&lt;&gt;"",IF(G1656=0,IF(I1656=0,0,9.99),K1656/G1656),""),"")</f>
        <v>0.29044833339041715</v>
      </c>
      <c r="M1656" s="28"/>
      <c r="N1656" s="31" t="str">
        <f>TRIM(CONCATENATE(Table1[[#This Row],[Intake]]," ",Table1[[#This Row],[Batch Number]]))</f>
        <v>S-1/OS 90</v>
      </c>
      <c r="O1656" s="34" t="str">
        <f>IF(VLOOKUP(Table1[[#This Row],[Intake Batch Combo]],Sheet2!A:B,2,FALSE)="","",VLOOKUP(Table1[[#This Row],[Intake Batch Combo]],Sheet2!A:B,2,FALSE))</f>
        <v>OSD Buy 90</v>
      </c>
      <c r="P1656" s="116" t="e">
        <v>#N/A</v>
      </c>
      <c r="Q1656" s="116" t="e">
        <v>#N/A</v>
      </c>
    </row>
    <row r="1657" spans="1:17">
      <c r="A1657" s="4" t="s">
        <v>1316</v>
      </c>
      <c r="B1657" s="15">
        <v>90</v>
      </c>
      <c r="C1657" s="15" t="s">
        <v>283</v>
      </c>
      <c r="D1657" s="30">
        <v>44559</v>
      </c>
      <c r="E1657" s="10" t="s">
        <v>1</v>
      </c>
      <c r="F1657" s="14">
        <v>1695</v>
      </c>
      <c r="G1657" s="14">
        <v>435.04260145388702</v>
      </c>
      <c r="H1657" s="30">
        <v>45552</v>
      </c>
      <c r="I1657" s="118">
        <v>561.4</v>
      </c>
      <c r="J1657" s="21">
        <f>IF(M1657="",IF(AND(H1657&lt;&gt; "",D1657&lt;&gt;""),IF(H1657&gt;=D1657,H1657-D1657,0),""),"")</f>
        <v>993</v>
      </c>
      <c r="K1657" s="20">
        <f>IF(M1657="",IF(I1657&lt;&gt;"",I1657-G1657,""),"")</f>
        <v>126.35739854611296</v>
      </c>
      <c r="L1657" s="25">
        <f>IF(M1657="",IF(K1657&lt;&gt;"",IF(G1657=0,IF(I1657=0,0,9.99),K1657/G1657),""),"")</f>
        <v>0.29044833339041715</v>
      </c>
      <c r="M1657" s="28"/>
      <c r="N1657" s="31" t="str">
        <f>TRIM(CONCATENATE(Table1[[#This Row],[Intake]]," ",Table1[[#This Row],[Batch Number]]))</f>
        <v>S-1/OS 90</v>
      </c>
      <c r="O1657" s="34" t="str">
        <f>IF(VLOOKUP(Table1[[#This Row],[Intake Batch Combo]],Sheet2!A:B,2,FALSE)="","",VLOOKUP(Table1[[#This Row],[Intake Batch Combo]],Sheet2!A:B,2,FALSE))</f>
        <v>OSD Buy 90</v>
      </c>
      <c r="P1657" s="116" t="e">
        <v>#N/A</v>
      </c>
      <c r="Q1657" s="116" t="e">
        <v>#N/A</v>
      </c>
    </row>
    <row r="1658" spans="1:17">
      <c r="A1658" s="4" t="s">
        <v>1316</v>
      </c>
      <c r="B1658" s="15">
        <v>90</v>
      </c>
      <c r="C1658" s="15" t="s">
        <v>283</v>
      </c>
      <c r="D1658" s="30">
        <v>44559</v>
      </c>
      <c r="E1658" s="10" t="s">
        <v>1</v>
      </c>
      <c r="F1658" s="14">
        <v>1695</v>
      </c>
      <c r="G1658" s="14">
        <v>435.04260145388702</v>
      </c>
      <c r="H1658" s="30">
        <v>45552</v>
      </c>
      <c r="I1658" s="118">
        <v>561.4</v>
      </c>
      <c r="J1658" s="21">
        <f>IF(M1658="",IF(AND(H1658&lt;&gt; "",D1658&lt;&gt;""),IF(H1658&gt;=D1658,H1658-D1658,0),""),"")</f>
        <v>993</v>
      </c>
      <c r="K1658" s="20">
        <f>IF(M1658="",IF(I1658&lt;&gt;"",I1658-G1658,""),"")</f>
        <v>126.35739854611296</v>
      </c>
      <c r="L1658" s="25">
        <f>IF(M1658="",IF(K1658&lt;&gt;"",IF(G1658=0,IF(I1658=0,0,9.99),K1658/G1658),""),"")</f>
        <v>0.29044833339041715</v>
      </c>
      <c r="M1658" s="28"/>
      <c r="N1658" s="31" t="str">
        <f>TRIM(CONCATENATE(Table1[[#This Row],[Intake]]," ",Table1[[#This Row],[Batch Number]]))</f>
        <v>S-1/OS 90</v>
      </c>
      <c r="O1658" s="34" t="str">
        <f>IF(VLOOKUP(Table1[[#This Row],[Intake Batch Combo]],Sheet2!A:B,2,FALSE)="","",VLOOKUP(Table1[[#This Row],[Intake Batch Combo]],Sheet2!A:B,2,FALSE))</f>
        <v>OSD Buy 90</v>
      </c>
      <c r="P1658" s="116" t="e">
        <v>#N/A</v>
      </c>
      <c r="Q1658" s="116" t="e">
        <v>#N/A</v>
      </c>
    </row>
    <row r="1659" spans="1:17">
      <c r="A1659" s="4" t="s">
        <v>1316</v>
      </c>
      <c r="B1659" s="15">
        <v>90</v>
      </c>
      <c r="C1659" s="15" t="s">
        <v>284</v>
      </c>
      <c r="D1659" s="30">
        <v>44559</v>
      </c>
      <c r="E1659" s="10" t="s">
        <v>1</v>
      </c>
      <c r="F1659" s="14">
        <v>1695</v>
      </c>
      <c r="G1659" s="14">
        <v>435.04260145388702</v>
      </c>
      <c r="H1659" s="30">
        <v>45552</v>
      </c>
      <c r="I1659" s="118">
        <v>561.4</v>
      </c>
      <c r="J1659" s="21">
        <f>IF(M1659="",IF(AND(H1659&lt;&gt; "",D1659&lt;&gt;""),IF(H1659&gt;=D1659,H1659-D1659,0),""),"")</f>
        <v>993</v>
      </c>
      <c r="K1659" s="20">
        <f>IF(M1659="",IF(I1659&lt;&gt;"",I1659-G1659,""),"")</f>
        <v>126.35739854611296</v>
      </c>
      <c r="L1659" s="25">
        <f>IF(M1659="",IF(K1659&lt;&gt;"",IF(G1659=0,IF(I1659=0,0,9.99),K1659/G1659),""),"")</f>
        <v>0.29044833339041715</v>
      </c>
      <c r="M1659" s="28"/>
      <c r="N1659" s="31" t="str">
        <f>TRIM(CONCATENATE(Table1[[#This Row],[Intake]]," ",Table1[[#This Row],[Batch Number]]))</f>
        <v>S-1/OS 90</v>
      </c>
      <c r="O1659" s="34" t="str">
        <f>IF(VLOOKUP(Table1[[#This Row],[Intake Batch Combo]],Sheet2!A:B,2,FALSE)="","",VLOOKUP(Table1[[#This Row],[Intake Batch Combo]],Sheet2!A:B,2,FALSE))</f>
        <v>OSD Buy 90</v>
      </c>
      <c r="P1659" s="116" t="e">
        <v>#N/A</v>
      </c>
      <c r="Q1659" s="116" t="e">
        <v>#N/A</v>
      </c>
    </row>
    <row r="1660" spans="1:17">
      <c r="A1660" s="4" t="s">
        <v>1316</v>
      </c>
      <c r="B1660" s="15">
        <v>90</v>
      </c>
      <c r="C1660" s="15" t="s">
        <v>289</v>
      </c>
      <c r="D1660" s="30">
        <v>44559</v>
      </c>
      <c r="E1660" s="10" t="s">
        <v>1</v>
      </c>
      <c r="F1660" s="14">
        <v>1695</v>
      </c>
      <c r="G1660" s="14">
        <v>435.04260145388702</v>
      </c>
      <c r="H1660" s="30">
        <v>45552</v>
      </c>
      <c r="I1660" s="118">
        <v>561.4</v>
      </c>
      <c r="J1660" s="21">
        <f>IF(M1660="",IF(AND(H1660&lt;&gt; "",D1660&lt;&gt;""),IF(H1660&gt;=D1660,H1660-D1660,0),""),"")</f>
        <v>993</v>
      </c>
      <c r="K1660" s="20">
        <f>IF(M1660="",IF(I1660&lt;&gt;"",I1660-G1660,""),"")</f>
        <v>126.35739854611296</v>
      </c>
      <c r="L1660" s="25">
        <f>IF(M1660="",IF(K1660&lt;&gt;"",IF(G1660=0,IF(I1660=0,0,9.99),K1660/G1660),""),"")</f>
        <v>0.29044833339041715</v>
      </c>
      <c r="M1660" s="28"/>
      <c r="N1660" s="31" t="str">
        <f>TRIM(CONCATENATE(Table1[[#This Row],[Intake]]," ",Table1[[#This Row],[Batch Number]]))</f>
        <v>S-1/OS 90</v>
      </c>
      <c r="O1660" s="34" t="str">
        <f>IF(VLOOKUP(Table1[[#This Row],[Intake Batch Combo]],Sheet2!A:B,2,FALSE)="","",VLOOKUP(Table1[[#This Row],[Intake Batch Combo]],Sheet2!A:B,2,FALSE))</f>
        <v>OSD Buy 90</v>
      </c>
      <c r="P1660" s="116" t="e">
        <v>#N/A</v>
      </c>
      <c r="Q1660" s="116" t="e">
        <v>#N/A</v>
      </c>
    </row>
    <row r="1661" spans="1:17">
      <c r="A1661" s="4" t="s">
        <v>1316</v>
      </c>
      <c r="B1661" s="15">
        <v>90</v>
      </c>
      <c r="C1661" s="15" t="s">
        <v>289</v>
      </c>
      <c r="D1661" s="30">
        <v>44559</v>
      </c>
      <c r="E1661" s="10" t="s">
        <v>1</v>
      </c>
      <c r="F1661" s="14">
        <v>1695</v>
      </c>
      <c r="G1661" s="14">
        <v>435.04260145388702</v>
      </c>
      <c r="H1661" s="30">
        <v>45552</v>
      </c>
      <c r="I1661" s="118">
        <v>561.4</v>
      </c>
      <c r="J1661" s="21">
        <f>IF(M1661="",IF(AND(H1661&lt;&gt; "",D1661&lt;&gt;""),IF(H1661&gt;=D1661,H1661-D1661,0),""),"")</f>
        <v>993</v>
      </c>
      <c r="K1661" s="20">
        <f>IF(M1661="",IF(I1661&lt;&gt;"",I1661-G1661,""),"")</f>
        <v>126.35739854611296</v>
      </c>
      <c r="L1661" s="25">
        <f>IF(M1661="",IF(K1661&lt;&gt;"",IF(G1661=0,IF(I1661=0,0,9.99),K1661/G1661),""),"")</f>
        <v>0.29044833339041715</v>
      </c>
      <c r="M1661" s="28"/>
      <c r="N1661" s="31" t="str">
        <f>TRIM(CONCATENATE(Table1[[#This Row],[Intake]]," ",Table1[[#This Row],[Batch Number]]))</f>
        <v>S-1/OS 90</v>
      </c>
      <c r="O1661" s="34" t="str">
        <f>IF(VLOOKUP(Table1[[#This Row],[Intake Batch Combo]],Sheet2!A:B,2,FALSE)="","",VLOOKUP(Table1[[#This Row],[Intake Batch Combo]],Sheet2!A:B,2,FALSE))</f>
        <v>OSD Buy 90</v>
      </c>
      <c r="P1661" s="116" t="e">
        <v>#N/A</v>
      </c>
      <c r="Q1661" s="116" t="e">
        <v>#N/A</v>
      </c>
    </row>
    <row r="1662" spans="1:17">
      <c r="A1662" s="4" t="s">
        <v>1316</v>
      </c>
      <c r="B1662" s="15">
        <v>90</v>
      </c>
      <c r="C1662" s="15" t="s">
        <v>290</v>
      </c>
      <c r="D1662" s="30">
        <v>44559</v>
      </c>
      <c r="E1662" s="10" t="s">
        <v>1</v>
      </c>
      <c r="F1662" s="14">
        <v>1695</v>
      </c>
      <c r="G1662" s="14">
        <v>435.04260145388702</v>
      </c>
      <c r="H1662" s="30">
        <v>45552</v>
      </c>
      <c r="I1662" s="118">
        <v>561.4</v>
      </c>
      <c r="J1662" s="21">
        <f>IF(M1662="",IF(AND(H1662&lt;&gt; "",D1662&lt;&gt;""),IF(H1662&gt;=D1662,H1662-D1662,0),""),"")</f>
        <v>993</v>
      </c>
      <c r="K1662" s="20">
        <f>IF(M1662="",IF(I1662&lt;&gt;"",I1662-G1662,""),"")</f>
        <v>126.35739854611296</v>
      </c>
      <c r="L1662" s="25">
        <f>IF(M1662="",IF(K1662&lt;&gt;"",IF(G1662=0,IF(I1662=0,0,9.99),K1662/G1662),""),"")</f>
        <v>0.29044833339041715</v>
      </c>
      <c r="M1662" s="28"/>
      <c r="N1662" s="31" t="str">
        <f>TRIM(CONCATENATE(Table1[[#This Row],[Intake]]," ",Table1[[#This Row],[Batch Number]]))</f>
        <v>S-1/OS 90</v>
      </c>
      <c r="O1662" s="34" t="str">
        <f>IF(VLOOKUP(Table1[[#This Row],[Intake Batch Combo]],Sheet2!A:B,2,FALSE)="","",VLOOKUP(Table1[[#This Row],[Intake Batch Combo]],Sheet2!A:B,2,FALSE))</f>
        <v>OSD Buy 90</v>
      </c>
      <c r="P1662" s="116" t="e">
        <v>#N/A</v>
      </c>
      <c r="Q1662" s="116" t="e">
        <v>#N/A</v>
      </c>
    </row>
    <row r="1663" spans="1:17">
      <c r="A1663" s="4" t="s">
        <v>1316</v>
      </c>
      <c r="B1663" s="15">
        <v>90</v>
      </c>
      <c r="C1663" s="15" t="s">
        <v>290</v>
      </c>
      <c r="D1663" s="30">
        <v>44559</v>
      </c>
      <c r="E1663" s="10" t="s">
        <v>1</v>
      </c>
      <c r="F1663" s="14">
        <v>1695</v>
      </c>
      <c r="G1663" s="14">
        <v>435.04260145388702</v>
      </c>
      <c r="H1663" s="30">
        <v>45552</v>
      </c>
      <c r="I1663" s="118">
        <v>561.4</v>
      </c>
      <c r="J1663" s="21">
        <f>IF(M1663="",IF(AND(H1663&lt;&gt; "",D1663&lt;&gt;""),IF(H1663&gt;=D1663,H1663-D1663,0),""),"")</f>
        <v>993</v>
      </c>
      <c r="K1663" s="20">
        <f>IF(M1663="",IF(I1663&lt;&gt;"",I1663-G1663,""),"")</f>
        <v>126.35739854611296</v>
      </c>
      <c r="L1663" s="25">
        <f>IF(M1663="",IF(K1663&lt;&gt;"",IF(G1663=0,IF(I1663=0,0,9.99),K1663/G1663),""),"")</f>
        <v>0.29044833339041715</v>
      </c>
      <c r="M1663" s="28"/>
      <c r="N1663" s="31" t="str">
        <f>TRIM(CONCATENATE(Table1[[#This Row],[Intake]]," ",Table1[[#This Row],[Batch Number]]))</f>
        <v>S-1/OS 90</v>
      </c>
      <c r="O1663" s="34" t="str">
        <f>IF(VLOOKUP(Table1[[#This Row],[Intake Batch Combo]],Sheet2!A:B,2,FALSE)="","",VLOOKUP(Table1[[#This Row],[Intake Batch Combo]],Sheet2!A:B,2,FALSE))</f>
        <v>OSD Buy 90</v>
      </c>
      <c r="P1663" s="116" t="e">
        <v>#N/A</v>
      </c>
      <c r="Q1663" s="116" t="e">
        <v>#N/A</v>
      </c>
    </row>
    <row r="1664" spans="1:17">
      <c r="A1664" s="4" t="s">
        <v>1316</v>
      </c>
      <c r="B1664" s="15">
        <v>90</v>
      </c>
      <c r="C1664" s="15" t="s">
        <v>290</v>
      </c>
      <c r="D1664" s="30">
        <v>44559</v>
      </c>
      <c r="E1664" s="10" t="s">
        <v>1</v>
      </c>
      <c r="F1664" s="14">
        <v>1695</v>
      </c>
      <c r="G1664" s="14">
        <v>435.04260145388702</v>
      </c>
      <c r="H1664" s="30">
        <v>45552</v>
      </c>
      <c r="I1664" s="118">
        <v>561.4</v>
      </c>
      <c r="J1664" s="21">
        <f>IF(M1664="",IF(AND(H1664&lt;&gt; "",D1664&lt;&gt;""),IF(H1664&gt;=D1664,H1664-D1664,0),""),"")</f>
        <v>993</v>
      </c>
      <c r="K1664" s="20">
        <f>IF(M1664="",IF(I1664&lt;&gt;"",I1664-G1664,""),"")</f>
        <v>126.35739854611296</v>
      </c>
      <c r="L1664" s="25">
        <f>IF(M1664="",IF(K1664&lt;&gt;"",IF(G1664=0,IF(I1664=0,0,9.99),K1664/G1664),""),"")</f>
        <v>0.29044833339041715</v>
      </c>
      <c r="M1664" s="28"/>
      <c r="N1664" s="31" t="str">
        <f>TRIM(CONCATENATE(Table1[[#This Row],[Intake]]," ",Table1[[#This Row],[Batch Number]]))</f>
        <v>S-1/OS 90</v>
      </c>
      <c r="O1664" s="34" t="str">
        <f>IF(VLOOKUP(Table1[[#This Row],[Intake Batch Combo]],Sheet2!A:B,2,FALSE)="","",VLOOKUP(Table1[[#This Row],[Intake Batch Combo]],Sheet2!A:B,2,FALSE))</f>
        <v>OSD Buy 90</v>
      </c>
      <c r="P1664" s="116" t="e">
        <v>#N/A</v>
      </c>
      <c r="Q1664" s="116" t="e">
        <v>#N/A</v>
      </c>
    </row>
    <row r="1665" spans="1:17">
      <c r="A1665" s="4" t="s">
        <v>1316</v>
      </c>
      <c r="B1665" s="15">
        <v>90</v>
      </c>
      <c r="C1665" s="15" t="s">
        <v>290</v>
      </c>
      <c r="D1665" s="30">
        <v>44559</v>
      </c>
      <c r="E1665" s="10" t="s">
        <v>1</v>
      </c>
      <c r="F1665" s="14">
        <v>1695</v>
      </c>
      <c r="G1665" s="14">
        <v>435.04260145388702</v>
      </c>
      <c r="H1665" s="30">
        <v>45552</v>
      </c>
      <c r="I1665" s="118">
        <v>561.4</v>
      </c>
      <c r="J1665" s="21">
        <f>IF(M1665="",IF(AND(H1665&lt;&gt; "",D1665&lt;&gt;""),IF(H1665&gt;=D1665,H1665-D1665,0),""),"")</f>
        <v>993</v>
      </c>
      <c r="K1665" s="20">
        <f>IF(M1665="",IF(I1665&lt;&gt;"",I1665-G1665,""),"")</f>
        <v>126.35739854611296</v>
      </c>
      <c r="L1665" s="25">
        <f>IF(M1665="",IF(K1665&lt;&gt;"",IF(G1665=0,IF(I1665=0,0,9.99),K1665/G1665),""),"")</f>
        <v>0.29044833339041715</v>
      </c>
      <c r="M1665" s="28"/>
      <c r="N1665" s="31" t="str">
        <f>TRIM(CONCATENATE(Table1[[#This Row],[Intake]]," ",Table1[[#This Row],[Batch Number]]))</f>
        <v>S-1/OS 90</v>
      </c>
      <c r="O1665" s="34" t="str">
        <f>IF(VLOOKUP(Table1[[#This Row],[Intake Batch Combo]],Sheet2!A:B,2,FALSE)="","",VLOOKUP(Table1[[#This Row],[Intake Batch Combo]],Sheet2!A:B,2,FALSE))</f>
        <v>OSD Buy 90</v>
      </c>
      <c r="P1665" s="116" t="e">
        <v>#N/A</v>
      </c>
      <c r="Q1665" s="116" t="e">
        <v>#N/A</v>
      </c>
    </row>
    <row r="1666" spans="1:17">
      <c r="A1666" s="4" t="s">
        <v>1316</v>
      </c>
      <c r="B1666" s="15">
        <v>90</v>
      </c>
      <c r="C1666" s="15" t="s">
        <v>293</v>
      </c>
      <c r="D1666" s="30">
        <v>44559</v>
      </c>
      <c r="E1666" s="10" t="s">
        <v>1</v>
      </c>
      <c r="F1666" s="14">
        <v>1695</v>
      </c>
      <c r="G1666" s="14">
        <v>435.04260145388702</v>
      </c>
      <c r="H1666" s="30">
        <v>45552</v>
      </c>
      <c r="I1666" s="118">
        <v>561.4</v>
      </c>
      <c r="J1666" s="21">
        <f>IF(M1666="",IF(AND(H1666&lt;&gt; "",D1666&lt;&gt;""),IF(H1666&gt;=D1666,H1666-D1666,0),""),"")</f>
        <v>993</v>
      </c>
      <c r="K1666" s="20">
        <f>IF(M1666="",IF(I1666&lt;&gt;"",I1666-G1666,""),"")</f>
        <v>126.35739854611296</v>
      </c>
      <c r="L1666" s="25">
        <f>IF(M1666="",IF(K1666&lt;&gt;"",IF(G1666=0,IF(I1666=0,0,9.99),K1666/G1666),""),"")</f>
        <v>0.29044833339041715</v>
      </c>
      <c r="M1666" s="28"/>
      <c r="N1666" s="31" t="str">
        <f>TRIM(CONCATENATE(Table1[[#This Row],[Intake]]," ",Table1[[#This Row],[Batch Number]]))</f>
        <v>S-1/OS 90</v>
      </c>
      <c r="O1666" s="34" t="str">
        <f>IF(VLOOKUP(Table1[[#This Row],[Intake Batch Combo]],Sheet2!A:B,2,FALSE)="","",VLOOKUP(Table1[[#This Row],[Intake Batch Combo]],Sheet2!A:B,2,FALSE))</f>
        <v>OSD Buy 90</v>
      </c>
      <c r="P1666" s="116" t="e">
        <v>#N/A</v>
      </c>
      <c r="Q1666" s="116" t="e">
        <v>#N/A</v>
      </c>
    </row>
    <row r="1667" spans="1:17">
      <c r="A1667" s="4" t="s">
        <v>1316</v>
      </c>
      <c r="B1667" s="15">
        <v>90</v>
      </c>
      <c r="C1667" s="15" t="s">
        <v>293</v>
      </c>
      <c r="D1667" s="30">
        <v>44559</v>
      </c>
      <c r="E1667" s="10" t="s">
        <v>1</v>
      </c>
      <c r="F1667" s="14">
        <v>1695</v>
      </c>
      <c r="G1667" s="14">
        <v>435.04260145388702</v>
      </c>
      <c r="H1667" s="30">
        <v>45552</v>
      </c>
      <c r="I1667" s="118">
        <v>561.4</v>
      </c>
      <c r="J1667" s="21">
        <f>IF(M1667="",IF(AND(H1667&lt;&gt; "",D1667&lt;&gt;""),IF(H1667&gt;=D1667,H1667-D1667,0),""),"")</f>
        <v>993</v>
      </c>
      <c r="K1667" s="20">
        <f>IF(M1667="",IF(I1667&lt;&gt;"",I1667-G1667,""),"")</f>
        <v>126.35739854611296</v>
      </c>
      <c r="L1667" s="25">
        <f>IF(M1667="",IF(K1667&lt;&gt;"",IF(G1667=0,IF(I1667=0,0,9.99),K1667/G1667),""),"")</f>
        <v>0.29044833339041715</v>
      </c>
      <c r="M1667" s="28"/>
      <c r="N1667" s="31" t="str">
        <f>TRIM(CONCATENATE(Table1[[#This Row],[Intake]]," ",Table1[[#This Row],[Batch Number]]))</f>
        <v>S-1/OS 90</v>
      </c>
      <c r="O1667" s="34" t="str">
        <f>IF(VLOOKUP(Table1[[#This Row],[Intake Batch Combo]],Sheet2!A:B,2,FALSE)="","",VLOOKUP(Table1[[#This Row],[Intake Batch Combo]],Sheet2!A:B,2,FALSE))</f>
        <v>OSD Buy 90</v>
      </c>
      <c r="P1667" s="116" t="e">
        <v>#N/A</v>
      </c>
      <c r="Q1667" s="116" t="e">
        <v>#N/A</v>
      </c>
    </row>
    <row r="1668" spans="1:17">
      <c r="A1668" s="4" t="s">
        <v>1316</v>
      </c>
      <c r="B1668" s="15">
        <v>90</v>
      </c>
      <c r="C1668" s="15" t="s">
        <v>295</v>
      </c>
      <c r="D1668" s="30">
        <v>44559</v>
      </c>
      <c r="E1668" s="10" t="s">
        <v>1</v>
      </c>
      <c r="F1668" s="14">
        <v>1695</v>
      </c>
      <c r="G1668" s="14">
        <v>435.04260145388702</v>
      </c>
      <c r="H1668" s="30">
        <v>45552</v>
      </c>
      <c r="I1668" s="118">
        <v>561.4</v>
      </c>
      <c r="J1668" s="21">
        <f>IF(M1668="",IF(AND(H1668&lt;&gt; "",D1668&lt;&gt;""),IF(H1668&gt;=D1668,H1668-D1668,0),""),"")</f>
        <v>993</v>
      </c>
      <c r="K1668" s="20">
        <f>IF(M1668="",IF(I1668&lt;&gt;"",I1668-G1668,""),"")</f>
        <v>126.35739854611296</v>
      </c>
      <c r="L1668" s="25">
        <f>IF(M1668="",IF(K1668&lt;&gt;"",IF(G1668=0,IF(I1668=0,0,9.99),K1668/G1668),""),"")</f>
        <v>0.29044833339041715</v>
      </c>
      <c r="M1668" s="28"/>
      <c r="N1668" s="31" t="str">
        <f>TRIM(CONCATENATE(Table1[[#This Row],[Intake]]," ",Table1[[#This Row],[Batch Number]]))</f>
        <v>S-1/OS 90</v>
      </c>
      <c r="O1668" s="34" t="str">
        <f>IF(VLOOKUP(Table1[[#This Row],[Intake Batch Combo]],Sheet2!A:B,2,FALSE)="","",VLOOKUP(Table1[[#This Row],[Intake Batch Combo]],Sheet2!A:B,2,FALSE))</f>
        <v>OSD Buy 90</v>
      </c>
      <c r="P1668" s="116" t="e">
        <v>#N/A</v>
      </c>
      <c r="Q1668" s="116" t="e">
        <v>#N/A</v>
      </c>
    </row>
    <row r="1669" spans="1:17">
      <c r="A1669" s="4" t="s">
        <v>1316</v>
      </c>
      <c r="B1669" s="15">
        <v>90</v>
      </c>
      <c r="C1669" s="15" t="s">
        <v>295</v>
      </c>
      <c r="D1669" s="30">
        <v>44559</v>
      </c>
      <c r="E1669" s="10" t="s">
        <v>1</v>
      </c>
      <c r="F1669" s="14">
        <v>1695</v>
      </c>
      <c r="G1669" s="14">
        <v>435.04260145388702</v>
      </c>
      <c r="H1669" s="30">
        <v>45552</v>
      </c>
      <c r="I1669" s="118">
        <v>561.4</v>
      </c>
      <c r="J1669" s="21">
        <f>IF(M1669="",IF(AND(H1669&lt;&gt; "",D1669&lt;&gt;""),IF(H1669&gt;=D1669,H1669-D1669,0),""),"")</f>
        <v>993</v>
      </c>
      <c r="K1669" s="20">
        <f>IF(M1669="",IF(I1669&lt;&gt;"",I1669-G1669,""),"")</f>
        <v>126.35739854611296</v>
      </c>
      <c r="L1669" s="25">
        <f>IF(M1669="",IF(K1669&lt;&gt;"",IF(G1669=0,IF(I1669=0,0,9.99),K1669/G1669),""),"")</f>
        <v>0.29044833339041715</v>
      </c>
      <c r="M1669" s="28"/>
      <c r="N1669" s="31" t="str">
        <f>TRIM(CONCATENATE(Table1[[#This Row],[Intake]]," ",Table1[[#This Row],[Batch Number]]))</f>
        <v>S-1/OS 90</v>
      </c>
      <c r="O1669" s="34" t="str">
        <f>IF(VLOOKUP(Table1[[#This Row],[Intake Batch Combo]],Sheet2!A:B,2,FALSE)="","",VLOOKUP(Table1[[#This Row],[Intake Batch Combo]],Sheet2!A:B,2,FALSE))</f>
        <v>OSD Buy 90</v>
      </c>
      <c r="P1669" s="116" t="e">
        <v>#N/A</v>
      </c>
      <c r="Q1669" s="116" t="e">
        <v>#N/A</v>
      </c>
    </row>
    <row r="1670" spans="1:17">
      <c r="A1670" s="4" t="s">
        <v>1316</v>
      </c>
      <c r="B1670" s="15">
        <v>90</v>
      </c>
      <c r="C1670" s="15" t="s">
        <v>297</v>
      </c>
      <c r="D1670" s="30">
        <v>44559</v>
      </c>
      <c r="E1670" s="10" t="s">
        <v>1</v>
      </c>
      <c r="F1670" s="14">
        <v>1695</v>
      </c>
      <c r="G1670" s="14">
        <v>435.04260145388702</v>
      </c>
      <c r="H1670" s="30">
        <v>45552</v>
      </c>
      <c r="I1670" s="118">
        <v>561.4</v>
      </c>
      <c r="J1670" s="21">
        <f>IF(M1670="",IF(AND(H1670&lt;&gt; "",D1670&lt;&gt;""),IF(H1670&gt;=D1670,H1670-D1670,0),""),"")</f>
        <v>993</v>
      </c>
      <c r="K1670" s="20">
        <f>IF(M1670="",IF(I1670&lt;&gt;"",I1670-G1670,""),"")</f>
        <v>126.35739854611296</v>
      </c>
      <c r="L1670" s="25">
        <f>IF(M1670="",IF(K1670&lt;&gt;"",IF(G1670=0,IF(I1670=0,0,9.99),K1670/G1670),""),"")</f>
        <v>0.29044833339041715</v>
      </c>
      <c r="M1670" s="28"/>
      <c r="N1670" s="31" t="str">
        <f>TRIM(CONCATENATE(Table1[[#This Row],[Intake]]," ",Table1[[#This Row],[Batch Number]]))</f>
        <v>S-1/OS 90</v>
      </c>
      <c r="O1670" s="34" t="str">
        <f>IF(VLOOKUP(Table1[[#This Row],[Intake Batch Combo]],Sheet2!A:B,2,FALSE)="","",VLOOKUP(Table1[[#This Row],[Intake Batch Combo]],Sheet2!A:B,2,FALSE))</f>
        <v>OSD Buy 90</v>
      </c>
      <c r="P1670" s="116" t="e">
        <v>#N/A</v>
      </c>
      <c r="Q1670" s="116" t="e">
        <v>#N/A</v>
      </c>
    </row>
    <row r="1671" spans="1:17">
      <c r="A1671" s="4" t="s">
        <v>1316</v>
      </c>
      <c r="B1671" s="15">
        <v>90</v>
      </c>
      <c r="C1671" s="15" t="s">
        <v>297</v>
      </c>
      <c r="D1671" s="30">
        <v>44559</v>
      </c>
      <c r="E1671" s="10" t="s">
        <v>1</v>
      </c>
      <c r="F1671" s="14">
        <v>1695</v>
      </c>
      <c r="G1671" s="14">
        <v>435.04260145388702</v>
      </c>
      <c r="H1671" s="30">
        <v>45552</v>
      </c>
      <c r="I1671" s="118">
        <v>561.4</v>
      </c>
      <c r="J1671" s="21">
        <f>IF(M1671="",IF(AND(H1671&lt;&gt; "",D1671&lt;&gt;""),IF(H1671&gt;=D1671,H1671-D1671,0),""),"")</f>
        <v>993</v>
      </c>
      <c r="K1671" s="20">
        <f>IF(M1671="",IF(I1671&lt;&gt;"",I1671-G1671,""),"")</f>
        <v>126.35739854611296</v>
      </c>
      <c r="L1671" s="25">
        <f>IF(M1671="",IF(K1671&lt;&gt;"",IF(G1671=0,IF(I1671=0,0,9.99),K1671/G1671),""),"")</f>
        <v>0.29044833339041715</v>
      </c>
      <c r="M1671" s="28"/>
      <c r="N1671" s="31" t="str">
        <f>TRIM(CONCATENATE(Table1[[#This Row],[Intake]]," ",Table1[[#This Row],[Batch Number]]))</f>
        <v>S-1/OS 90</v>
      </c>
      <c r="O1671" s="34" t="str">
        <f>IF(VLOOKUP(Table1[[#This Row],[Intake Batch Combo]],Sheet2!A:B,2,FALSE)="","",VLOOKUP(Table1[[#This Row],[Intake Batch Combo]],Sheet2!A:B,2,FALSE))</f>
        <v>OSD Buy 90</v>
      </c>
      <c r="P1671" s="116" t="e">
        <v>#N/A</v>
      </c>
      <c r="Q1671" s="116" t="e">
        <v>#N/A</v>
      </c>
    </row>
    <row r="1672" spans="1:17">
      <c r="A1672" s="4" t="s">
        <v>1316</v>
      </c>
      <c r="B1672" s="15">
        <v>90</v>
      </c>
      <c r="C1672" s="15" t="s">
        <v>319</v>
      </c>
      <c r="D1672" s="30">
        <v>44559</v>
      </c>
      <c r="E1672" s="10" t="s">
        <v>1</v>
      </c>
      <c r="F1672" s="14">
        <v>1695</v>
      </c>
      <c r="G1672" s="14">
        <v>435.04260145388702</v>
      </c>
      <c r="H1672" s="30">
        <v>45552</v>
      </c>
      <c r="I1672" s="118">
        <v>561.4</v>
      </c>
      <c r="J1672" s="21">
        <f>IF(M1672="",IF(AND(H1672&lt;&gt; "",D1672&lt;&gt;""),IF(H1672&gt;=D1672,H1672-D1672,0),""),"")</f>
        <v>993</v>
      </c>
      <c r="K1672" s="20">
        <f>IF(M1672="",IF(I1672&lt;&gt;"",I1672-G1672,""),"")</f>
        <v>126.35739854611296</v>
      </c>
      <c r="L1672" s="25">
        <f>IF(M1672="",IF(K1672&lt;&gt;"",IF(G1672=0,IF(I1672=0,0,9.99),K1672/G1672),""),"")</f>
        <v>0.29044833339041715</v>
      </c>
      <c r="M1672" s="28"/>
      <c r="N1672" s="31" t="str">
        <f>TRIM(CONCATENATE(Table1[[#This Row],[Intake]]," ",Table1[[#This Row],[Batch Number]]))</f>
        <v>S-1/OS 90</v>
      </c>
      <c r="O1672" s="34" t="str">
        <f>IF(VLOOKUP(Table1[[#This Row],[Intake Batch Combo]],Sheet2!A:B,2,FALSE)="","",VLOOKUP(Table1[[#This Row],[Intake Batch Combo]],Sheet2!A:B,2,FALSE))</f>
        <v>OSD Buy 90</v>
      </c>
      <c r="P1672" s="116" t="e">
        <v>#N/A</v>
      </c>
      <c r="Q1672" s="116" t="e">
        <v>#N/A</v>
      </c>
    </row>
    <row r="1673" spans="1:17">
      <c r="A1673" s="4" t="s">
        <v>1316</v>
      </c>
      <c r="B1673" s="15">
        <v>90</v>
      </c>
      <c r="C1673" s="15" t="s">
        <v>320</v>
      </c>
      <c r="D1673" s="30">
        <v>44559</v>
      </c>
      <c r="E1673" s="10" t="s">
        <v>1</v>
      </c>
      <c r="F1673" s="14">
        <v>1695</v>
      </c>
      <c r="G1673" s="14">
        <v>435.04260145388702</v>
      </c>
      <c r="H1673" s="30">
        <v>45552</v>
      </c>
      <c r="I1673" s="118">
        <v>561.4</v>
      </c>
      <c r="J1673" s="21">
        <f>IF(M1673="",IF(AND(H1673&lt;&gt; "",D1673&lt;&gt;""),IF(H1673&gt;=D1673,H1673-D1673,0),""),"")</f>
        <v>993</v>
      </c>
      <c r="K1673" s="20">
        <f>IF(M1673="",IF(I1673&lt;&gt;"",I1673-G1673,""),"")</f>
        <v>126.35739854611296</v>
      </c>
      <c r="L1673" s="25">
        <f>IF(M1673="",IF(K1673&lt;&gt;"",IF(G1673=0,IF(I1673=0,0,9.99),K1673/G1673),""),"")</f>
        <v>0.29044833339041715</v>
      </c>
      <c r="M1673" s="28"/>
      <c r="N1673" s="31" t="str">
        <f>TRIM(CONCATENATE(Table1[[#This Row],[Intake]]," ",Table1[[#This Row],[Batch Number]]))</f>
        <v>S-1/OS 90</v>
      </c>
      <c r="O1673" s="34" t="str">
        <f>IF(VLOOKUP(Table1[[#This Row],[Intake Batch Combo]],Sheet2!A:B,2,FALSE)="","",VLOOKUP(Table1[[#This Row],[Intake Batch Combo]],Sheet2!A:B,2,FALSE))</f>
        <v>OSD Buy 90</v>
      </c>
      <c r="P1673" s="116" t="e">
        <v>#N/A</v>
      </c>
      <c r="Q1673" s="116" t="e">
        <v>#N/A</v>
      </c>
    </row>
    <row r="1674" spans="1:17">
      <c r="A1674" s="4" t="s">
        <v>1316</v>
      </c>
      <c r="B1674" s="15">
        <v>90</v>
      </c>
      <c r="C1674" s="15" t="s">
        <v>325</v>
      </c>
      <c r="D1674" s="30">
        <v>44559</v>
      </c>
      <c r="E1674" s="10" t="s">
        <v>1</v>
      </c>
      <c r="F1674" s="14">
        <v>1695</v>
      </c>
      <c r="G1674" s="14">
        <v>435.04260145388702</v>
      </c>
      <c r="H1674" s="30">
        <v>45552</v>
      </c>
      <c r="I1674" s="118">
        <v>561.4</v>
      </c>
      <c r="J1674" s="21">
        <f>IF(M1674="",IF(AND(H1674&lt;&gt; "",D1674&lt;&gt;""),IF(H1674&gt;=D1674,H1674-D1674,0),""),"")</f>
        <v>993</v>
      </c>
      <c r="K1674" s="20">
        <f>IF(M1674="",IF(I1674&lt;&gt;"",I1674-G1674,""),"")</f>
        <v>126.35739854611296</v>
      </c>
      <c r="L1674" s="25">
        <f>IF(M1674="",IF(K1674&lt;&gt;"",IF(G1674=0,IF(I1674=0,0,9.99),K1674/G1674),""),"")</f>
        <v>0.29044833339041715</v>
      </c>
      <c r="M1674" s="28"/>
      <c r="N1674" s="31" t="str">
        <f>TRIM(CONCATENATE(Table1[[#This Row],[Intake]]," ",Table1[[#This Row],[Batch Number]]))</f>
        <v>S-1/OS 90</v>
      </c>
      <c r="O1674" s="34" t="str">
        <f>IF(VLOOKUP(Table1[[#This Row],[Intake Batch Combo]],Sheet2!A:B,2,FALSE)="","",VLOOKUP(Table1[[#This Row],[Intake Batch Combo]],Sheet2!A:B,2,FALSE))</f>
        <v>OSD Buy 90</v>
      </c>
      <c r="P1674" s="116" t="e">
        <v>#N/A</v>
      </c>
      <c r="Q1674" s="116" t="e">
        <v>#N/A</v>
      </c>
    </row>
    <row r="1675" spans="1:17">
      <c r="A1675" s="4" t="s">
        <v>1316</v>
      </c>
      <c r="B1675" s="15">
        <v>90</v>
      </c>
      <c r="C1675" s="15" t="s">
        <v>330</v>
      </c>
      <c r="D1675" s="30">
        <v>44559</v>
      </c>
      <c r="E1675" s="10" t="s">
        <v>1</v>
      </c>
      <c r="F1675" s="14">
        <v>1695</v>
      </c>
      <c r="G1675" s="14">
        <v>435.04260145388702</v>
      </c>
      <c r="H1675" s="30">
        <v>45552</v>
      </c>
      <c r="I1675" s="118">
        <v>561.4</v>
      </c>
      <c r="J1675" s="21">
        <f>IF(M1675="",IF(AND(H1675&lt;&gt; "",D1675&lt;&gt;""),IF(H1675&gt;=D1675,H1675-D1675,0),""),"")</f>
        <v>993</v>
      </c>
      <c r="K1675" s="20">
        <f>IF(M1675="",IF(I1675&lt;&gt;"",I1675-G1675,""),"")</f>
        <v>126.35739854611296</v>
      </c>
      <c r="L1675" s="25">
        <f>IF(M1675="",IF(K1675&lt;&gt;"",IF(G1675=0,IF(I1675=0,0,9.99),K1675/G1675),""),"")</f>
        <v>0.29044833339041715</v>
      </c>
      <c r="M1675" s="28"/>
      <c r="N1675" s="31" t="str">
        <f>TRIM(CONCATENATE(Table1[[#This Row],[Intake]]," ",Table1[[#This Row],[Batch Number]]))</f>
        <v>S-1/OS 90</v>
      </c>
      <c r="O1675" s="34" t="str">
        <f>IF(VLOOKUP(Table1[[#This Row],[Intake Batch Combo]],Sheet2!A:B,2,FALSE)="","",VLOOKUP(Table1[[#This Row],[Intake Batch Combo]],Sheet2!A:B,2,FALSE))</f>
        <v>OSD Buy 90</v>
      </c>
      <c r="P1675" s="116" t="e">
        <v>#N/A</v>
      </c>
      <c r="Q1675" s="116" t="e">
        <v>#N/A</v>
      </c>
    </row>
    <row r="1676" spans="1:17">
      <c r="A1676" s="4" t="s">
        <v>1316</v>
      </c>
      <c r="B1676" s="15">
        <v>90</v>
      </c>
      <c r="C1676" s="15" t="s">
        <v>330</v>
      </c>
      <c r="D1676" s="30">
        <v>44559</v>
      </c>
      <c r="E1676" s="10" t="s">
        <v>1</v>
      </c>
      <c r="F1676" s="14">
        <v>1695</v>
      </c>
      <c r="G1676" s="14">
        <v>435.04260145388702</v>
      </c>
      <c r="H1676" s="30">
        <v>45552</v>
      </c>
      <c r="I1676" s="118">
        <v>561.4</v>
      </c>
      <c r="J1676" s="21">
        <f>IF(M1676="",IF(AND(H1676&lt;&gt; "",D1676&lt;&gt;""),IF(H1676&gt;=D1676,H1676-D1676,0),""),"")</f>
        <v>993</v>
      </c>
      <c r="K1676" s="20">
        <f>IF(M1676="",IF(I1676&lt;&gt;"",I1676-G1676,""),"")</f>
        <v>126.35739854611296</v>
      </c>
      <c r="L1676" s="25">
        <f>IF(M1676="",IF(K1676&lt;&gt;"",IF(G1676=0,IF(I1676=0,0,9.99),K1676/G1676),""),"")</f>
        <v>0.29044833339041715</v>
      </c>
      <c r="M1676" s="28"/>
      <c r="N1676" s="31" t="str">
        <f>TRIM(CONCATENATE(Table1[[#This Row],[Intake]]," ",Table1[[#This Row],[Batch Number]]))</f>
        <v>S-1/OS 90</v>
      </c>
      <c r="O1676" s="34" t="str">
        <f>IF(VLOOKUP(Table1[[#This Row],[Intake Batch Combo]],Sheet2!A:B,2,FALSE)="","",VLOOKUP(Table1[[#This Row],[Intake Batch Combo]],Sheet2!A:B,2,FALSE))</f>
        <v>OSD Buy 90</v>
      </c>
      <c r="P1676" s="116" t="e">
        <v>#N/A</v>
      </c>
      <c r="Q1676" s="116" t="e">
        <v>#N/A</v>
      </c>
    </row>
    <row r="1677" spans="1:17">
      <c r="A1677" s="4" t="s">
        <v>1316</v>
      </c>
      <c r="B1677" s="15">
        <v>90</v>
      </c>
      <c r="C1677" s="15" t="s">
        <v>335</v>
      </c>
      <c r="D1677" s="30">
        <v>44559</v>
      </c>
      <c r="E1677" s="10" t="s">
        <v>1</v>
      </c>
      <c r="F1677" s="14">
        <v>1695</v>
      </c>
      <c r="G1677" s="14">
        <v>435.04260145388702</v>
      </c>
      <c r="H1677" s="30">
        <v>45552</v>
      </c>
      <c r="I1677" s="118">
        <v>561.4</v>
      </c>
      <c r="J1677" s="21">
        <f>IF(M1677="",IF(AND(H1677&lt;&gt; "",D1677&lt;&gt;""),IF(H1677&gt;=D1677,H1677-D1677,0),""),"")</f>
        <v>993</v>
      </c>
      <c r="K1677" s="20">
        <f>IF(M1677="",IF(I1677&lt;&gt;"",I1677-G1677,""),"")</f>
        <v>126.35739854611296</v>
      </c>
      <c r="L1677" s="25">
        <f>IF(M1677="",IF(K1677&lt;&gt;"",IF(G1677=0,IF(I1677=0,0,9.99),K1677/G1677),""),"")</f>
        <v>0.29044833339041715</v>
      </c>
      <c r="M1677" s="28"/>
      <c r="N1677" s="31" t="str">
        <f>TRIM(CONCATENATE(Table1[[#This Row],[Intake]]," ",Table1[[#This Row],[Batch Number]]))</f>
        <v>S-1/OS 90</v>
      </c>
      <c r="O1677" s="34" t="str">
        <f>IF(VLOOKUP(Table1[[#This Row],[Intake Batch Combo]],Sheet2!A:B,2,FALSE)="","",VLOOKUP(Table1[[#This Row],[Intake Batch Combo]],Sheet2!A:B,2,FALSE))</f>
        <v>OSD Buy 90</v>
      </c>
      <c r="P1677" s="116" t="e">
        <v>#N/A</v>
      </c>
      <c r="Q1677" s="116" t="e">
        <v>#N/A</v>
      </c>
    </row>
    <row r="1678" spans="1:17">
      <c r="A1678" s="4" t="s">
        <v>1316</v>
      </c>
      <c r="B1678" s="15">
        <v>90</v>
      </c>
      <c r="C1678" s="15" t="s">
        <v>337</v>
      </c>
      <c r="D1678" s="30">
        <v>44559</v>
      </c>
      <c r="E1678" s="10" t="s">
        <v>1</v>
      </c>
      <c r="F1678" s="14">
        <v>1695</v>
      </c>
      <c r="G1678" s="14">
        <v>435.04260145388702</v>
      </c>
      <c r="H1678" s="30">
        <v>45552</v>
      </c>
      <c r="I1678" s="118">
        <v>561.4</v>
      </c>
      <c r="J1678" s="21">
        <f>IF(M1678="",IF(AND(H1678&lt;&gt; "",D1678&lt;&gt;""),IF(H1678&gt;=D1678,H1678-D1678,0),""),"")</f>
        <v>993</v>
      </c>
      <c r="K1678" s="20">
        <f>IF(M1678="",IF(I1678&lt;&gt;"",I1678-G1678,""),"")</f>
        <v>126.35739854611296</v>
      </c>
      <c r="L1678" s="25">
        <f>IF(M1678="",IF(K1678&lt;&gt;"",IF(G1678=0,IF(I1678=0,0,9.99),K1678/G1678),""),"")</f>
        <v>0.29044833339041715</v>
      </c>
      <c r="M1678" s="28"/>
      <c r="N1678" s="31" t="str">
        <f>TRIM(CONCATENATE(Table1[[#This Row],[Intake]]," ",Table1[[#This Row],[Batch Number]]))</f>
        <v>S-1/OS 90</v>
      </c>
      <c r="O1678" s="34" t="str">
        <f>IF(VLOOKUP(Table1[[#This Row],[Intake Batch Combo]],Sheet2!A:B,2,FALSE)="","",VLOOKUP(Table1[[#This Row],[Intake Batch Combo]],Sheet2!A:B,2,FALSE))</f>
        <v>OSD Buy 90</v>
      </c>
      <c r="P1678" s="116" t="e">
        <v>#N/A</v>
      </c>
      <c r="Q1678" s="116" t="e">
        <v>#N/A</v>
      </c>
    </row>
    <row r="1679" spans="1:17">
      <c r="A1679" s="4" t="s">
        <v>1316</v>
      </c>
      <c r="B1679" s="15">
        <v>90</v>
      </c>
      <c r="C1679" s="15" t="s">
        <v>338</v>
      </c>
      <c r="D1679" s="30">
        <v>44559</v>
      </c>
      <c r="E1679" s="10" t="s">
        <v>1</v>
      </c>
      <c r="F1679" s="14">
        <v>1695</v>
      </c>
      <c r="G1679" s="14">
        <v>435.04260145388702</v>
      </c>
      <c r="H1679" s="30">
        <v>45552</v>
      </c>
      <c r="I1679" s="118">
        <v>561.4</v>
      </c>
      <c r="J1679" s="21">
        <f>IF(M1679="",IF(AND(H1679&lt;&gt; "",D1679&lt;&gt;""),IF(H1679&gt;=D1679,H1679-D1679,0),""),"")</f>
        <v>993</v>
      </c>
      <c r="K1679" s="20">
        <f>IF(M1679="",IF(I1679&lt;&gt;"",I1679-G1679,""),"")</f>
        <v>126.35739854611296</v>
      </c>
      <c r="L1679" s="25">
        <f>IF(M1679="",IF(K1679&lt;&gt;"",IF(G1679=0,IF(I1679=0,0,9.99),K1679/G1679),""),"")</f>
        <v>0.29044833339041715</v>
      </c>
      <c r="M1679" s="28"/>
      <c r="N1679" s="31" t="str">
        <f>TRIM(CONCATENATE(Table1[[#This Row],[Intake]]," ",Table1[[#This Row],[Batch Number]]))</f>
        <v>S-1/OS 90</v>
      </c>
      <c r="O1679" s="34" t="str">
        <f>IF(VLOOKUP(Table1[[#This Row],[Intake Batch Combo]],Sheet2!A:B,2,FALSE)="","",VLOOKUP(Table1[[#This Row],[Intake Batch Combo]],Sheet2!A:B,2,FALSE))</f>
        <v>OSD Buy 90</v>
      </c>
      <c r="P1679" s="116" t="e">
        <v>#N/A</v>
      </c>
      <c r="Q1679" s="116" t="e">
        <v>#N/A</v>
      </c>
    </row>
    <row r="1680" spans="1:17">
      <c r="A1680" s="4" t="s">
        <v>1316</v>
      </c>
      <c r="B1680" s="15">
        <v>90</v>
      </c>
      <c r="C1680" s="15" t="s">
        <v>340</v>
      </c>
      <c r="D1680" s="30">
        <v>44559</v>
      </c>
      <c r="E1680" s="10" t="s">
        <v>1</v>
      </c>
      <c r="F1680" s="14">
        <v>1695</v>
      </c>
      <c r="G1680" s="14">
        <v>435.04260145388702</v>
      </c>
      <c r="H1680" s="30">
        <v>45552</v>
      </c>
      <c r="I1680" s="118">
        <v>561.4</v>
      </c>
      <c r="J1680" s="21">
        <f>IF(M1680="",IF(AND(H1680&lt;&gt; "",D1680&lt;&gt;""),IF(H1680&gt;=D1680,H1680-D1680,0),""),"")</f>
        <v>993</v>
      </c>
      <c r="K1680" s="20">
        <f>IF(M1680="",IF(I1680&lt;&gt;"",I1680-G1680,""),"")</f>
        <v>126.35739854611296</v>
      </c>
      <c r="L1680" s="25">
        <f>IF(M1680="",IF(K1680&lt;&gt;"",IF(G1680=0,IF(I1680=0,0,9.99),K1680/G1680),""),"")</f>
        <v>0.29044833339041715</v>
      </c>
      <c r="M1680" s="28"/>
      <c r="N1680" s="31" t="str">
        <f>TRIM(CONCATENATE(Table1[[#This Row],[Intake]]," ",Table1[[#This Row],[Batch Number]]))</f>
        <v>S-1/OS 90</v>
      </c>
      <c r="O1680" s="34" t="str">
        <f>IF(VLOOKUP(Table1[[#This Row],[Intake Batch Combo]],Sheet2!A:B,2,FALSE)="","",VLOOKUP(Table1[[#This Row],[Intake Batch Combo]],Sheet2!A:B,2,FALSE))</f>
        <v>OSD Buy 90</v>
      </c>
      <c r="P1680" s="116" t="e">
        <v>#N/A</v>
      </c>
      <c r="Q1680" s="116" t="e">
        <v>#N/A</v>
      </c>
    </row>
    <row r="1681" spans="1:17">
      <c r="A1681" s="4" t="s">
        <v>1316</v>
      </c>
      <c r="B1681" s="15">
        <v>90</v>
      </c>
      <c r="C1681" s="15" t="s">
        <v>340</v>
      </c>
      <c r="D1681" s="30">
        <v>44559</v>
      </c>
      <c r="E1681" s="10" t="s">
        <v>1</v>
      </c>
      <c r="F1681" s="14">
        <v>1695</v>
      </c>
      <c r="G1681" s="14">
        <v>435.04260145388702</v>
      </c>
      <c r="H1681" s="30">
        <v>45552</v>
      </c>
      <c r="I1681" s="118">
        <v>561.4</v>
      </c>
      <c r="J1681" s="21">
        <f>IF(M1681="",IF(AND(H1681&lt;&gt; "",D1681&lt;&gt;""),IF(H1681&gt;=D1681,H1681-D1681,0),""),"")</f>
        <v>993</v>
      </c>
      <c r="K1681" s="20">
        <f>IF(M1681="",IF(I1681&lt;&gt;"",I1681-G1681,""),"")</f>
        <v>126.35739854611296</v>
      </c>
      <c r="L1681" s="25">
        <f>IF(M1681="",IF(K1681&lt;&gt;"",IF(G1681=0,IF(I1681=0,0,9.99),K1681/G1681),""),"")</f>
        <v>0.29044833339041715</v>
      </c>
      <c r="M1681" s="28"/>
      <c r="N1681" s="31" t="str">
        <f>TRIM(CONCATENATE(Table1[[#This Row],[Intake]]," ",Table1[[#This Row],[Batch Number]]))</f>
        <v>S-1/OS 90</v>
      </c>
      <c r="O1681" s="34" t="str">
        <f>IF(VLOOKUP(Table1[[#This Row],[Intake Batch Combo]],Sheet2!A:B,2,FALSE)="","",VLOOKUP(Table1[[#This Row],[Intake Batch Combo]],Sheet2!A:B,2,FALSE))</f>
        <v>OSD Buy 90</v>
      </c>
      <c r="P1681" s="116" t="e">
        <v>#N/A</v>
      </c>
      <c r="Q1681" s="116" t="e">
        <v>#N/A</v>
      </c>
    </row>
    <row r="1682" spans="1:17">
      <c r="A1682" s="4" t="s">
        <v>1316</v>
      </c>
      <c r="B1682" s="15">
        <v>90</v>
      </c>
      <c r="C1682" s="15" t="s">
        <v>347</v>
      </c>
      <c r="D1682" s="30">
        <v>44559</v>
      </c>
      <c r="E1682" s="10" t="s">
        <v>1</v>
      </c>
      <c r="F1682" s="14">
        <v>1695</v>
      </c>
      <c r="G1682" s="14">
        <v>435.04260145388702</v>
      </c>
      <c r="H1682" s="30">
        <v>45552</v>
      </c>
      <c r="I1682" s="118">
        <v>561.4</v>
      </c>
      <c r="J1682" s="21">
        <f>IF(M1682="",IF(AND(H1682&lt;&gt; "",D1682&lt;&gt;""),IF(H1682&gt;=D1682,H1682-D1682,0),""),"")</f>
        <v>993</v>
      </c>
      <c r="K1682" s="20">
        <f>IF(M1682="",IF(I1682&lt;&gt;"",I1682-G1682,""),"")</f>
        <v>126.35739854611296</v>
      </c>
      <c r="L1682" s="25">
        <f>IF(M1682="",IF(K1682&lt;&gt;"",IF(G1682=0,IF(I1682=0,0,9.99),K1682/G1682),""),"")</f>
        <v>0.29044833339041715</v>
      </c>
      <c r="M1682" s="28"/>
      <c r="N1682" s="31" t="str">
        <f>TRIM(CONCATENATE(Table1[[#This Row],[Intake]]," ",Table1[[#This Row],[Batch Number]]))</f>
        <v>S-1/OS 90</v>
      </c>
      <c r="O1682" s="34" t="str">
        <f>IF(VLOOKUP(Table1[[#This Row],[Intake Batch Combo]],Sheet2!A:B,2,FALSE)="","",VLOOKUP(Table1[[#This Row],[Intake Batch Combo]],Sheet2!A:B,2,FALSE))</f>
        <v>OSD Buy 90</v>
      </c>
      <c r="P1682" s="116" t="e">
        <v>#N/A</v>
      </c>
      <c r="Q1682" s="116" t="e">
        <v>#N/A</v>
      </c>
    </row>
    <row r="1683" spans="1:17">
      <c r="A1683" s="4" t="s">
        <v>1316</v>
      </c>
      <c r="B1683" s="15">
        <v>90</v>
      </c>
      <c r="C1683" s="15" t="s">
        <v>350</v>
      </c>
      <c r="D1683" s="30">
        <v>44559</v>
      </c>
      <c r="E1683" s="10" t="s">
        <v>1</v>
      </c>
      <c r="F1683" s="14">
        <v>1695</v>
      </c>
      <c r="G1683" s="14">
        <v>435.04260145388702</v>
      </c>
      <c r="H1683" s="30">
        <v>45552</v>
      </c>
      <c r="I1683" s="118">
        <v>561.4</v>
      </c>
      <c r="J1683" s="21">
        <f>IF(M1683="",IF(AND(H1683&lt;&gt; "",D1683&lt;&gt;""),IF(H1683&gt;=D1683,H1683-D1683,0),""),"")</f>
        <v>993</v>
      </c>
      <c r="K1683" s="20">
        <f>IF(M1683="",IF(I1683&lt;&gt;"",I1683-G1683,""),"")</f>
        <v>126.35739854611296</v>
      </c>
      <c r="L1683" s="25">
        <f>IF(M1683="",IF(K1683&lt;&gt;"",IF(G1683=0,IF(I1683=0,0,9.99),K1683/G1683),""),"")</f>
        <v>0.29044833339041715</v>
      </c>
      <c r="M1683" s="28"/>
      <c r="N1683" s="31" t="str">
        <f>TRIM(CONCATENATE(Table1[[#This Row],[Intake]]," ",Table1[[#This Row],[Batch Number]]))</f>
        <v>S-1/OS 90</v>
      </c>
      <c r="O1683" s="34" t="str">
        <f>IF(VLOOKUP(Table1[[#This Row],[Intake Batch Combo]],Sheet2!A:B,2,FALSE)="","",VLOOKUP(Table1[[#This Row],[Intake Batch Combo]],Sheet2!A:B,2,FALSE))</f>
        <v>OSD Buy 90</v>
      </c>
      <c r="P1683" s="116" t="e">
        <v>#N/A</v>
      </c>
      <c r="Q1683" s="116" t="e">
        <v>#N/A</v>
      </c>
    </row>
    <row r="1684" spans="1:17">
      <c r="A1684" s="4" t="s">
        <v>1316</v>
      </c>
      <c r="B1684" s="15">
        <v>90</v>
      </c>
      <c r="C1684" s="15" t="s">
        <v>350</v>
      </c>
      <c r="D1684" s="30">
        <v>44559</v>
      </c>
      <c r="E1684" s="10" t="s">
        <v>1</v>
      </c>
      <c r="F1684" s="14">
        <v>1695</v>
      </c>
      <c r="G1684" s="14">
        <v>435.04260145388702</v>
      </c>
      <c r="H1684" s="30">
        <v>45552</v>
      </c>
      <c r="I1684" s="118">
        <v>561.4</v>
      </c>
      <c r="J1684" s="21">
        <f>IF(M1684="",IF(AND(H1684&lt;&gt; "",D1684&lt;&gt;""),IF(H1684&gt;=D1684,H1684-D1684,0),""),"")</f>
        <v>993</v>
      </c>
      <c r="K1684" s="20">
        <f>IF(M1684="",IF(I1684&lt;&gt;"",I1684-G1684,""),"")</f>
        <v>126.35739854611296</v>
      </c>
      <c r="L1684" s="25">
        <f>IF(M1684="",IF(K1684&lt;&gt;"",IF(G1684=0,IF(I1684=0,0,9.99),K1684/G1684),""),"")</f>
        <v>0.29044833339041715</v>
      </c>
      <c r="M1684" s="28"/>
      <c r="N1684" s="31" t="str">
        <f>TRIM(CONCATENATE(Table1[[#This Row],[Intake]]," ",Table1[[#This Row],[Batch Number]]))</f>
        <v>S-1/OS 90</v>
      </c>
      <c r="O1684" s="34" t="str">
        <f>IF(VLOOKUP(Table1[[#This Row],[Intake Batch Combo]],Sheet2!A:B,2,FALSE)="","",VLOOKUP(Table1[[#This Row],[Intake Batch Combo]],Sheet2!A:B,2,FALSE))</f>
        <v>OSD Buy 90</v>
      </c>
      <c r="P1684" s="116" t="e">
        <v>#N/A</v>
      </c>
      <c r="Q1684" s="116" t="e">
        <v>#N/A</v>
      </c>
    </row>
    <row r="1685" spans="1:17">
      <c r="A1685" s="4" t="s">
        <v>1316</v>
      </c>
      <c r="B1685" s="15">
        <v>90</v>
      </c>
      <c r="C1685" s="15" t="s">
        <v>352</v>
      </c>
      <c r="D1685" s="30">
        <v>44559</v>
      </c>
      <c r="E1685" s="10" t="s">
        <v>1</v>
      </c>
      <c r="F1685" s="14">
        <v>1695</v>
      </c>
      <c r="G1685" s="14">
        <v>435.04260145388702</v>
      </c>
      <c r="H1685" s="30">
        <v>45552</v>
      </c>
      <c r="I1685" s="118">
        <v>561.4</v>
      </c>
      <c r="J1685" s="21">
        <f>IF(M1685="",IF(AND(H1685&lt;&gt; "",D1685&lt;&gt;""),IF(H1685&gt;=D1685,H1685-D1685,0),""),"")</f>
        <v>993</v>
      </c>
      <c r="K1685" s="20">
        <f>IF(M1685="",IF(I1685&lt;&gt;"",I1685-G1685,""),"")</f>
        <v>126.35739854611296</v>
      </c>
      <c r="L1685" s="25">
        <f>IF(M1685="",IF(K1685&lt;&gt;"",IF(G1685=0,IF(I1685=0,0,9.99),K1685/G1685),""),"")</f>
        <v>0.29044833339041715</v>
      </c>
      <c r="M1685" s="28"/>
      <c r="N1685" s="31" t="str">
        <f>TRIM(CONCATENATE(Table1[[#This Row],[Intake]]," ",Table1[[#This Row],[Batch Number]]))</f>
        <v>S-1/OS 90</v>
      </c>
      <c r="O1685" s="34" t="str">
        <f>IF(VLOOKUP(Table1[[#This Row],[Intake Batch Combo]],Sheet2!A:B,2,FALSE)="","",VLOOKUP(Table1[[#This Row],[Intake Batch Combo]],Sheet2!A:B,2,FALSE))</f>
        <v>OSD Buy 90</v>
      </c>
      <c r="P1685" s="116" t="e">
        <v>#N/A</v>
      </c>
      <c r="Q1685" s="116" t="e">
        <v>#N/A</v>
      </c>
    </row>
    <row r="1686" spans="1:17">
      <c r="A1686" s="4" t="s">
        <v>1316</v>
      </c>
      <c r="B1686" s="15">
        <v>90</v>
      </c>
      <c r="C1686" s="15" t="s">
        <v>355</v>
      </c>
      <c r="D1686" s="30">
        <v>44559</v>
      </c>
      <c r="E1686" s="10" t="s">
        <v>1</v>
      </c>
      <c r="F1686" s="14">
        <v>1695</v>
      </c>
      <c r="G1686" s="14">
        <v>435.04260145388702</v>
      </c>
      <c r="H1686" s="30">
        <v>45552</v>
      </c>
      <c r="I1686" s="118">
        <v>561.4</v>
      </c>
      <c r="J1686" s="21">
        <f>IF(M1686="",IF(AND(H1686&lt;&gt; "",D1686&lt;&gt;""),IF(H1686&gt;=D1686,H1686-D1686,0),""),"")</f>
        <v>993</v>
      </c>
      <c r="K1686" s="20">
        <f>IF(M1686="",IF(I1686&lt;&gt;"",I1686-G1686,""),"")</f>
        <v>126.35739854611296</v>
      </c>
      <c r="L1686" s="25">
        <f>IF(M1686="",IF(K1686&lt;&gt;"",IF(G1686=0,IF(I1686=0,0,9.99),K1686/G1686),""),"")</f>
        <v>0.29044833339041715</v>
      </c>
      <c r="M1686" s="28"/>
      <c r="N1686" s="31" t="str">
        <f>TRIM(CONCATENATE(Table1[[#This Row],[Intake]]," ",Table1[[#This Row],[Batch Number]]))</f>
        <v>S-1/OS 90</v>
      </c>
      <c r="O1686" s="34" t="str">
        <f>IF(VLOOKUP(Table1[[#This Row],[Intake Batch Combo]],Sheet2!A:B,2,FALSE)="","",VLOOKUP(Table1[[#This Row],[Intake Batch Combo]],Sheet2!A:B,2,FALSE))</f>
        <v>OSD Buy 90</v>
      </c>
      <c r="P1686" s="116" t="e">
        <v>#N/A</v>
      </c>
      <c r="Q1686" s="116" t="e">
        <v>#N/A</v>
      </c>
    </row>
    <row r="1687" spans="1:17">
      <c r="A1687" s="4" t="s">
        <v>1316</v>
      </c>
      <c r="B1687" s="15">
        <v>90</v>
      </c>
      <c r="C1687" s="15" t="s">
        <v>359</v>
      </c>
      <c r="D1687" s="30">
        <v>44559</v>
      </c>
      <c r="E1687" s="10" t="s">
        <v>1</v>
      </c>
      <c r="F1687" s="14">
        <v>1695</v>
      </c>
      <c r="G1687" s="14">
        <v>435.04260145388702</v>
      </c>
      <c r="H1687" s="30">
        <v>45552</v>
      </c>
      <c r="I1687" s="118">
        <v>561.4</v>
      </c>
      <c r="J1687" s="21">
        <f>IF(M1687="",IF(AND(H1687&lt;&gt; "",D1687&lt;&gt;""),IF(H1687&gt;=D1687,H1687-D1687,0),""),"")</f>
        <v>993</v>
      </c>
      <c r="K1687" s="20">
        <f>IF(M1687="",IF(I1687&lt;&gt;"",I1687-G1687,""),"")</f>
        <v>126.35739854611296</v>
      </c>
      <c r="L1687" s="25">
        <f>IF(M1687="",IF(K1687&lt;&gt;"",IF(G1687=0,IF(I1687=0,0,9.99),K1687/G1687),""),"")</f>
        <v>0.29044833339041715</v>
      </c>
      <c r="M1687" s="28"/>
      <c r="N1687" s="31" t="str">
        <f>TRIM(CONCATENATE(Table1[[#This Row],[Intake]]," ",Table1[[#This Row],[Batch Number]]))</f>
        <v>S-1/OS 90</v>
      </c>
      <c r="O1687" s="34" t="str">
        <f>IF(VLOOKUP(Table1[[#This Row],[Intake Batch Combo]],Sheet2!A:B,2,FALSE)="","",VLOOKUP(Table1[[#This Row],[Intake Batch Combo]],Sheet2!A:B,2,FALSE))</f>
        <v>OSD Buy 90</v>
      </c>
      <c r="P1687" s="116" t="e">
        <v>#N/A</v>
      </c>
      <c r="Q1687" s="116" t="e">
        <v>#N/A</v>
      </c>
    </row>
    <row r="1688" spans="1:17">
      <c r="A1688" s="4" t="s">
        <v>1316</v>
      </c>
      <c r="B1688" s="15">
        <v>90</v>
      </c>
      <c r="C1688" s="15" t="s">
        <v>363</v>
      </c>
      <c r="D1688" s="30">
        <v>44559</v>
      </c>
      <c r="E1688" s="10" t="s">
        <v>1</v>
      </c>
      <c r="F1688" s="14">
        <v>1695</v>
      </c>
      <c r="G1688" s="14">
        <v>435.04260145388702</v>
      </c>
      <c r="H1688" s="30">
        <v>45552</v>
      </c>
      <c r="I1688" s="118">
        <v>561.4</v>
      </c>
      <c r="J1688" s="21">
        <f>IF(M1688="",IF(AND(H1688&lt;&gt; "",D1688&lt;&gt;""),IF(H1688&gt;=D1688,H1688-D1688,0),""),"")</f>
        <v>993</v>
      </c>
      <c r="K1688" s="20">
        <f>IF(M1688="",IF(I1688&lt;&gt;"",I1688-G1688,""),"")</f>
        <v>126.35739854611296</v>
      </c>
      <c r="L1688" s="25">
        <f>IF(M1688="",IF(K1688&lt;&gt;"",IF(G1688=0,IF(I1688=0,0,9.99),K1688/G1688),""),"")</f>
        <v>0.29044833339041715</v>
      </c>
      <c r="M1688" s="28"/>
      <c r="N1688" s="31" t="str">
        <f>TRIM(CONCATENATE(Table1[[#This Row],[Intake]]," ",Table1[[#This Row],[Batch Number]]))</f>
        <v>S-1/OS 90</v>
      </c>
      <c r="O1688" s="34" t="str">
        <f>IF(VLOOKUP(Table1[[#This Row],[Intake Batch Combo]],Sheet2!A:B,2,FALSE)="","",VLOOKUP(Table1[[#This Row],[Intake Batch Combo]],Sheet2!A:B,2,FALSE))</f>
        <v>OSD Buy 90</v>
      </c>
      <c r="P1688" s="116" t="e">
        <v>#N/A</v>
      </c>
      <c r="Q1688" s="116" t="e">
        <v>#N/A</v>
      </c>
    </row>
    <row r="1689" spans="1:17">
      <c r="A1689" s="4" t="s">
        <v>1316</v>
      </c>
      <c r="B1689" s="15">
        <v>90</v>
      </c>
      <c r="C1689" s="15" t="s">
        <v>363</v>
      </c>
      <c r="D1689" s="30">
        <v>44559</v>
      </c>
      <c r="E1689" s="10" t="s">
        <v>1</v>
      </c>
      <c r="F1689" s="14">
        <v>1695</v>
      </c>
      <c r="G1689" s="14">
        <v>435.04260145388702</v>
      </c>
      <c r="H1689" s="30">
        <v>45552</v>
      </c>
      <c r="I1689" s="118">
        <v>561.4</v>
      </c>
      <c r="J1689" s="21">
        <f>IF(M1689="",IF(AND(H1689&lt;&gt; "",D1689&lt;&gt;""),IF(H1689&gt;=D1689,H1689-D1689,0),""),"")</f>
        <v>993</v>
      </c>
      <c r="K1689" s="20">
        <f>IF(M1689="",IF(I1689&lt;&gt;"",I1689-G1689,""),"")</f>
        <v>126.35739854611296</v>
      </c>
      <c r="L1689" s="25">
        <f>IF(M1689="",IF(K1689&lt;&gt;"",IF(G1689=0,IF(I1689=0,0,9.99),K1689/G1689),""),"")</f>
        <v>0.29044833339041715</v>
      </c>
      <c r="M1689" s="28"/>
      <c r="N1689" s="31" t="str">
        <f>TRIM(CONCATENATE(Table1[[#This Row],[Intake]]," ",Table1[[#This Row],[Batch Number]]))</f>
        <v>S-1/OS 90</v>
      </c>
      <c r="O1689" s="34" t="str">
        <f>IF(VLOOKUP(Table1[[#This Row],[Intake Batch Combo]],Sheet2!A:B,2,FALSE)="","",VLOOKUP(Table1[[#This Row],[Intake Batch Combo]],Sheet2!A:B,2,FALSE))</f>
        <v>OSD Buy 90</v>
      </c>
      <c r="P1689" s="116" t="e">
        <v>#N/A</v>
      </c>
      <c r="Q1689" s="116" t="e">
        <v>#N/A</v>
      </c>
    </row>
    <row r="1690" spans="1:17">
      <c r="A1690" s="4" t="s">
        <v>1316</v>
      </c>
      <c r="B1690" s="15">
        <v>90</v>
      </c>
      <c r="C1690" s="15" t="s">
        <v>363</v>
      </c>
      <c r="D1690" s="30">
        <v>44559</v>
      </c>
      <c r="E1690" s="10" t="s">
        <v>1</v>
      </c>
      <c r="F1690" s="14">
        <v>1695</v>
      </c>
      <c r="G1690" s="14">
        <v>435.04260145388702</v>
      </c>
      <c r="H1690" s="30">
        <v>45552</v>
      </c>
      <c r="I1690" s="118">
        <v>561.4</v>
      </c>
      <c r="J1690" s="21">
        <f>IF(M1690="",IF(AND(H1690&lt;&gt; "",D1690&lt;&gt;""),IF(H1690&gt;=D1690,H1690-D1690,0),""),"")</f>
        <v>993</v>
      </c>
      <c r="K1690" s="20">
        <f>IF(M1690="",IF(I1690&lt;&gt;"",I1690-G1690,""),"")</f>
        <v>126.35739854611296</v>
      </c>
      <c r="L1690" s="25">
        <f>IF(M1690="",IF(K1690&lt;&gt;"",IF(G1690=0,IF(I1690=0,0,9.99),K1690/G1690),""),"")</f>
        <v>0.29044833339041715</v>
      </c>
      <c r="M1690" s="28"/>
      <c r="N1690" s="31" t="str">
        <f>TRIM(CONCATENATE(Table1[[#This Row],[Intake]]," ",Table1[[#This Row],[Batch Number]]))</f>
        <v>S-1/OS 90</v>
      </c>
      <c r="O1690" s="34" t="str">
        <f>IF(VLOOKUP(Table1[[#This Row],[Intake Batch Combo]],Sheet2!A:B,2,FALSE)="","",VLOOKUP(Table1[[#This Row],[Intake Batch Combo]],Sheet2!A:B,2,FALSE))</f>
        <v>OSD Buy 90</v>
      </c>
      <c r="P1690" s="116" t="e">
        <v>#N/A</v>
      </c>
      <c r="Q1690" s="116" t="e">
        <v>#N/A</v>
      </c>
    </row>
    <row r="1691" spans="1:17">
      <c r="A1691" s="4" t="s">
        <v>1316</v>
      </c>
      <c r="B1691" s="15">
        <v>90</v>
      </c>
      <c r="C1691" s="15" t="s">
        <v>365</v>
      </c>
      <c r="D1691" s="30">
        <v>44559</v>
      </c>
      <c r="E1691" s="10" t="s">
        <v>1</v>
      </c>
      <c r="F1691" s="14">
        <v>1695</v>
      </c>
      <c r="G1691" s="14">
        <v>435.04260145388702</v>
      </c>
      <c r="H1691" s="30">
        <v>45552</v>
      </c>
      <c r="I1691" s="118">
        <v>561.4</v>
      </c>
      <c r="J1691" s="21">
        <f>IF(M1691="",IF(AND(H1691&lt;&gt; "",D1691&lt;&gt;""),IF(H1691&gt;=D1691,H1691-D1691,0),""),"")</f>
        <v>993</v>
      </c>
      <c r="K1691" s="20">
        <f>IF(M1691="",IF(I1691&lt;&gt;"",I1691-G1691,""),"")</f>
        <v>126.35739854611296</v>
      </c>
      <c r="L1691" s="25">
        <f>IF(M1691="",IF(K1691&lt;&gt;"",IF(G1691=0,IF(I1691=0,0,9.99),K1691/G1691),""),"")</f>
        <v>0.29044833339041715</v>
      </c>
      <c r="M1691" s="28"/>
      <c r="N1691" s="31" t="str">
        <f>TRIM(CONCATENATE(Table1[[#This Row],[Intake]]," ",Table1[[#This Row],[Batch Number]]))</f>
        <v>S-1/OS 90</v>
      </c>
      <c r="O1691" s="34" t="str">
        <f>IF(VLOOKUP(Table1[[#This Row],[Intake Batch Combo]],Sheet2!A:B,2,FALSE)="","",VLOOKUP(Table1[[#This Row],[Intake Batch Combo]],Sheet2!A:B,2,FALSE))</f>
        <v>OSD Buy 90</v>
      </c>
      <c r="P1691" s="116" t="e">
        <v>#N/A</v>
      </c>
      <c r="Q1691" s="116" t="e">
        <v>#N/A</v>
      </c>
    </row>
    <row r="1692" spans="1:17">
      <c r="A1692" s="4" t="s">
        <v>1316</v>
      </c>
      <c r="B1692" s="15">
        <v>90</v>
      </c>
      <c r="C1692" s="15" t="s">
        <v>367</v>
      </c>
      <c r="D1692" s="30">
        <v>44559</v>
      </c>
      <c r="E1692" s="10" t="s">
        <v>1</v>
      </c>
      <c r="F1692" s="14">
        <v>1695</v>
      </c>
      <c r="G1692" s="14">
        <v>435.04260145388702</v>
      </c>
      <c r="H1692" s="30">
        <v>45552</v>
      </c>
      <c r="I1692" s="118">
        <v>561.4</v>
      </c>
      <c r="J1692" s="21">
        <f>IF(M1692="",IF(AND(H1692&lt;&gt; "",D1692&lt;&gt;""),IF(H1692&gt;=D1692,H1692-D1692,0),""),"")</f>
        <v>993</v>
      </c>
      <c r="K1692" s="20">
        <f>IF(M1692="",IF(I1692&lt;&gt;"",I1692-G1692,""),"")</f>
        <v>126.35739854611296</v>
      </c>
      <c r="L1692" s="25">
        <f>IF(M1692="",IF(K1692&lt;&gt;"",IF(G1692=0,IF(I1692=0,0,9.99),K1692/G1692),""),"")</f>
        <v>0.29044833339041715</v>
      </c>
      <c r="M1692" s="28"/>
      <c r="N1692" s="31" t="str">
        <f>TRIM(CONCATENATE(Table1[[#This Row],[Intake]]," ",Table1[[#This Row],[Batch Number]]))</f>
        <v>S-1/OS 90</v>
      </c>
      <c r="O1692" s="34" t="str">
        <f>IF(VLOOKUP(Table1[[#This Row],[Intake Batch Combo]],Sheet2!A:B,2,FALSE)="","",VLOOKUP(Table1[[#This Row],[Intake Batch Combo]],Sheet2!A:B,2,FALSE))</f>
        <v>OSD Buy 90</v>
      </c>
      <c r="P1692" s="116" t="e">
        <v>#N/A</v>
      </c>
      <c r="Q1692" s="116" t="e">
        <v>#N/A</v>
      </c>
    </row>
    <row r="1693" spans="1:17">
      <c r="A1693" s="4" t="s">
        <v>1316</v>
      </c>
      <c r="B1693" s="15">
        <v>90</v>
      </c>
      <c r="C1693" s="15" t="s">
        <v>109</v>
      </c>
      <c r="D1693" s="30">
        <v>44559</v>
      </c>
      <c r="E1693" s="10" t="s">
        <v>1</v>
      </c>
      <c r="F1693" s="14">
        <v>2395</v>
      </c>
      <c r="G1693" s="14">
        <v>614.70621267378101</v>
      </c>
      <c r="H1693" s="30">
        <v>45552</v>
      </c>
      <c r="I1693" s="118">
        <v>793.24</v>
      </c>
      <c r="J1693" s="21">
        <f>IF(M1693="",IF(AND(H1693&lt;&gt; "",D1693&lt;&gt;""),IF(H1693&gt;=D1693,H1693-D1693,0),""),"")</f>
        <v>993</v>
      </c>
      <c r="K1693" s="20">
        <f>IF(M1693="",IF(I1693&lt;&gt;"",I1693-G1693,""),"")</f>
        <v>178.533787326219</v>
      </c>
      <c r="L1693" s="25">
        <f>IF(M1693="",IF(K1693&lt;&gt;"",IF(G1693=0,IF(I1693=0,0,9.99),K1693/G1693),""),"")</f>
        <v>0.29043758407720088</v>
      </c>
      <c r="M1693" s="28"/>
      <c r="N1693" s="31" t="str">
        <f>TRIM(CONCATENATE(Table1[[#This Row],[Intake]]," ",Table1[[#This Row],[Batch Number]]))</f>
        <v>S-1/OS 90</v>
      </c>
      <c r="O1693" s="34" t="str">
        <f>IF(VLOOKUP(Table1[[#This Row],[Intake Batch Combo]],Sheet2!A:B,2,FALSE)="","",VLOOKUP(Table1[[#This Row],[Intake Batch Combo]],Sheet2!A:B,2,FALSE))</f>
        <v>OSD Buy 90</v>
      </c>
      <c r="P1693" s="116" t="e">
        <v>#N/A</v>
      </c>
      <c r="Q1693" s="116" t="e">
        <v>#N/A</v>
      </c>
    </row>
    <row r="1694" spans="1:17">
      <c r="A1694" s="4" t="s">
        <v>1316</v>
      </c>
      <c r="B1694" s="15">
        <v>116</v>
      </c>
      <c r="C1694" s="86" t="s">
        <v>1149</v>
      </c>
      <c r="D1694" s="30">
        <v>44879</v>
      </c>
      <c r="E1694" s="87" t="s">
        <v>1</v>
      </c>
      <c r="F1694" s="14">
        <v>0</v>
      </c>
      <c r="G1694" s="14">
        <v>0</v>
      </c>
      <c r="H1694" s="30">
        <v>45549</v>
      </c>
      <c r="I1694" s="118">
        <v>465</v>
      </c>
      <c r="J1694" s="15">
        <f>IF(M1694="",IF(AND(H1694&lt;&gt; "",D1694&lt;&gt;""),IF(H1694&gt;=D1694,H1694-D1694,0),""),"")</f>
        <v>670</v>
      </c>
      <c r="K1694" s="20">
        <f>IF(M1694="",IF(I1694&lt;&gt;"",I1694-G1694,""),"")</f>
        <v>465</v>
      </c>
      <c r="L1694" s="25">
        <f>IF(M1694="",IF(K1694&lt;&gt;"",IF(G1694=0,IF(I1694=0,0,9.99),K1694/G1694),""),"")</f>
        <v>9.99</v>
      </c>
      <c r="M1694" s="112"/>
      <c r="N1694" s="58" t="str">
        <f>TRIM(CONCATENATE(Table1[[#This Row],[Intake]]," ",Table1[[#This Row],[Batch Number]]))</f>
        <v>S-1/OS 116</v>
      </c>
      <c r="O1694" s="112" t="str">
        <f>IF(VLOOKUP(Table1[[#This Row],[Intake Batch Combo]],Sheet2!A:B,2,FALSE)="","",VLOOKUP(Table1[[#This Row],[Intake Batch Combo]],Sheet2!A:B,2,FALSE))</f>
        <v>One Source Diagnostics Buy 116</v>
      </c>
      <c r="P1694" s="115" t="e">
        <v>#N/A</v>
      </c>
      <c r="Q1694" s="115" t="e">
        <v>#N/A</v>
      </c>
    </row>
    <row r="1695" spans="1:17">
      <c r="A1695" s="4" t="s">
        <v>1316</v>
      </c>
      <c r="B1695" s="15">
        <v>118</v>
      </c>
      <c r="C1695" s="86" t="s">
        <v>1627</v>
      </c>
      <c r="D1695" s="30">
        <v>44897</v>
      </c>
      <c r="E1695" s="87" t="s">
        <v>1</v>
      </c>
      <c r="F1695" s="14">
        <v>1695</v>
      </c>
      <c r="G1695" s="14">
        <v>404.96</v>
      </c>
      <c r="H1695" s="30">
        <v>45549</v>
      </c>
      <c r="I1695" s="118">
        <v>651</v>
      </c>
      <c r="J1695" s="15">
        <f>IF(M1695="",IF(AND(H1695&lt;&gt; "",D1695&lt;&gt;""),IF(H1695&gt;=D1695,H1695-D1695,0),""),"")</f>
        <v>652</v>
      </c>
      <c r="K1695" s="20">
        <f>IF(M1695="",IF(I1695&lt;&gt;"",I1695-G1695,""),"")</f>
        <v>246.04000000000002</v>
      </c>
      <c r="L1695" s="25">
        <f>IF(M1695="",IF(K1695&lt;&gt;"",IF(G1695=0,IF(I1695=0,0,9.99),K1695/G1695),""),"")</f>
        <v>0.60756617937574087</v>
      </c>
      <c r="M1695" s="112"/>
      <c r="N1695" s="58" t="str">
        <f>TRIM(CONCATENATE(Table1[[#This Row],[Intake]]," ",Table1[[#This Row],[Batch Number]]))</f>
        <v>S-1/OS 118</v>
      </c>
      <c r="O1695" s="112" t="str">
        <f>IF(VLOOKUP(Table1[[#This Row],[Intake Batch Combo]],Sheet2!A:B,2,FALSE)="","",VLOOKUP(Table1[[#This Row],[Intake Batch Combo]],Sheet2!A:B,2,FALSE))</f>
        <v>One Source Diagnostics Buy 118</v>
      </c>
      <c r="P1695" s="115" t="s">
        <v>2383</v>
      </c>
      <c r="Q1695" s="115" t="e">
        <v>#N/A</v>
      </c>
    </row>
    <row r="1696" spans="1:17">
      <c r="A1696" s="4" t="s">
        <v>1316</v>
      </c>
      <c r="B1696" s="15">
        <v>154</v>
      </c>
      <c r="C1696" s="15" t="s">
        <v>2118</v>
      </c>
      <c r="D1696" s="30">
        <v>45359</v>
      </c>
      <c r="E1696" s="10" t="s">
        <v>1</v>
      </c>
      <c r="F1696" s="14">
        <v>300</v>
      </c>
      <c r="G1696" s="14">
        <v>0</v>
      </c>
      <c r="H1696" s="30">
        <v>45546</v>
      </c>
      <c r="I1696" s="118">
        <v>113.66459999999999</v>
      </c>
      <c r="J1696" s="15">
        <f>IF(M1696="",IF(AND(H1696&lt;&gt; "",D1696&lt;&gt;""),IF(H1696&gt;=D1696,H1696-D1696,0),""),"")</f>
        <v>187</v>
      </c>
      <c r="K1696" s="20">
        <f>IF(M1696="",IF(I1696&lt;&gt;"",I1696-G1696,""),"")</f>
        <v>113.66459999999999</v>
      </c>
      <c r="L1696" s="25">
        <f>IF(M1696="",IF(K1696&lt;&gt;"",IF(G1696=0,IF(I1696=0,0,9.99),K1696/G1696),""),"")</f>
        <v>9.99</v>
      </c>
      <c r="M1696" s="112"/>
      <c r="N1696" s="58" t="str">
        <f>TRIM(CONCATENATE(Table1[[#This Row],[Intake]]," ",Table1[[#This Row],[Batch Number]]))</f>
        <v>S-1/OS 154</v>
      </c>
      <c r="O1696" s="112" t="str">
        <f>IF(VLOOKUP(Table1[[#This Row],[Intake Batch Combo]],Sheet2!A:B,2,FALSE)="","",VLOOKUP(Table1[[#This Row],[Intake Batch Combo]],Sheet2!A:B,2,FALSE))</f>
        <v>One Source Diagnostics Batch 154</v>
      </c>
      <c r="P1696" s="115" t="s">
        <v>2379</v>
      </c>
      <c r="Q1696" s="115" t="e">
        <v>#N/A</v>
      </c>
    </row>
    <row r="1697" spans="1:17">
      <c r="A1697" s="4" t="s">
        <v>1316</v>
      </c>
      <c r="B1697" s="15">
        <v>154</v>
      </c>
      <c r="C1697" s="15" t="s">
        <v>2118</v>
      </c>
      <c r="D1697" s="30">
        <v>45359</v>
      </c>
      <c r="E1697" s="10" t="s">
        <v>1</v>
      </c>
      <c r="F1697" s="14">
        <v>300</v>
      </c>
      <c r="G1697" s="14">
        <v>0</v>
      </c>
      <c r="H1697" s="30">
        <v>45546</v>
      </c>
      <c r="I1697" s="118">
        <v>113.66459999999999</v>
      </c>
      <c r="J1697" s="15">
        <f>IF(M1697="",IF(AND(H1697&lt;&gt; "",D1697&lt;&gt;""),IF(H1697&gt;=D1697,H1697-D1697,0),""),"")</f>
        <v>187</v>
      </c>
      <c r="K1697" s="20">
        <f>IF(M1697="",IF(I1697&lt;&gt;"",I1697-G1697,""),"")</f>
        <v>113.66459999999999</v>
      </c>
      <c r="L1697" s="25">
        <f>IF(M1697="",IF(K1697&lt;&gt;"",IF(G1697=0,IF(I1697=0,0,9.99),K1697/G1697),""),"")</f>
        <v>9.99</v>
      </c>
      <c r="M1697" s="112"/>
      <c r="N1697" s="58" t="str">
        <f>TRIM(CONCATENATE(Table1[[#This Row],[Intake]]," ",Table1[[#This Row],[Batch Number]]))</f>
        <v>S-1/OS 154</v>
      </c>
      <c r="O1697" s="112" t="str">
        <f>IF(VLOOKUP(Table1[[#This Row],[Intake Batch Combo]],Sheet2!A:B,2,FALSE)="","",VLOOKUP(Table1[[#This Row],[Intake Batch Combo]],Sheet2!A:B,2,FALSE))</f>
        <v>One Source Diagnostics Batch 154</v>
      </c>
      <c r="P1697" s="115" t="s">
        <v>2379</v>
      </c>
      <c r="Q1697" s="115" t="e">
        <v>#N/A</v>
      </c>
    </row>
    <row r="1698" spans="1:17">
      <c r="A1698" s="4" t="s">
        <v>1316</v>
      </c>
      <c r="B1698" s="15">
        <v>154</v>
      </c>
      <c r="C1698" s="15" t="s">
        <v>2118</v>
      </c>
      <c r="D1698" s="30">
        <v>45359</v>
      </c>
      <c r="E1698" s="10" t="s">
        <v>1</v>
      </c>
      <c r="F1698" s="14">
        <v>300</v>
      </c>
      <c r="G1698" s="14">
        <v>0</v>
      </c>
      <c r="H1698" s="30">
        <v>45546</v>
      </c>
      <c r="I1698" s="118">
        <v>113.66459999999999</v>
      </c>
      <c r="J1698" s="15">
        <f>IF(M1698="",IF(AND(H1698&lt;&gt; "",D1698&lt;&gt;""),IF(H1698&gt;=D1698,H1698-D1698,0),""),"")</f>
        <v>187</v>
      </c>
      <c r="K1698" s="20">
        <f>IF(M1698="",IF(I1698&lt;&gt;"",I1698-G1698,""),"")</f>
        <v>113.66459999999999</v>
      </c>
      <c r="L1698" s="25">
        <f>IF(M1698="",IF(K1698&lt;&gt;"",IF(G1698=0,IF(I1698=0,0,9.99),K1698/G1698),""),"")</f>
        <v>9.99</v>
      </c>
      <c r="M1698" s="112"/>
      <c r="N1698" s="58" t="str">
        <f>TRIM(CONCATENATE(Table1[[#This Row],[Intake]]," ",Table1[[#This Row],[Batch Number]]))</f>
        <v>S-1/OS 154</v>
      </c>
      <c r="O1698" s="112" t="str">
        <f>IF(VLOOKUP(Table1[[#This Row],[Intake Batch Combo]],Sheet2!A:B,2,FALSE)="","",VLOOKUP(Table1[[#This Row],[Intake Batch Combo]],Sheet2!A:B,2,FALSE))</f>
        <v>One Source Diagnostics Batch 154</v>
      </c>
      <c r="P1698" s="115" t="s">
        <v>2379</v>
      </c>
      <c r="Q1698" s="115" t="e">
        <v>#N/A</v>
      </c>
    </row>
    <row r="1699" spans="1:17">
      <c r="A1699" s="4" t="s">
        <v>1316</v>
      </c>
      <c r="B1699" s="15">
        <v>154</v>
      </c>
      <c r="C1699" s="15" t="s">
        <v>2118</v>
      </c>
      <c r="D1699" s="30">
        <v>45359</v>
      </c>
      <c r="E1699" s="10" t="s">
        <v>1</v>
      </c>
      <c r="F1699" s="14">
        <v>300</v>
      </c>
      <c r="G1699" s="14">
        <v>0</v>
      </c>
      <c r="H1699" s="30">
        <v>45546</v>
      </c>
      <c r="I1699" s="118">
        <v>113.66459999999999</v>
      </c>
      <c r="J1699" s="15">
        <f>IF(M1699="",IF(AND(H1699&lt;&gt; "",D1699&lt;&gt;""),IF(H1699&gt;=D1699,H1699-D1699,0),""),"")</f>
        <v>187</v>
      </c>
      <c r="K1699" s="20">
        <f>IF(M1699="",IF(I1699&lt;&gt;"",I1699-G1699,""),"")</f>
        <v>113.66459999999999</v>
      </c>
      <c r="L1699" s="25">
        <f>IF(M1699="",IF(K1699&lt;&gt;"",IF(G1699=0,IF(I1699=0,0,9.99),K1699/G1699),""),"")</f>
        <v>9.99</v>
      </c>
      <c r="M1699" s="112"/>
      <c r="N1699" s="58" t="str">
        <f>TRIM(CONCATENATE(Table1[[#This Row],[Intake]]," ",Table1[[#This Row],[Batch Number]]))</f>
        <v>S-1/OS 154</v>
      </c>
      <c r="O1699" s="112" t="str">
        <f>IF(VLOOKUP(Table1[[#This Row],[Intake Batch Combo]],Sheet2!A:B,2,FALSE)="","",VLOOKUP(Table1[[#This Row],[Intake Batch Combo]],Sheet2!A:B,2,FALSE))</f>
        <v>One Source Diagnostics Batch 154</v>
      </c>
      <c r="P1699" s="115" t="s">
        <v>2379</v>
      </c>
      <c r="Q1699" s="115" t="e">
        <v>#N/A</v>
      </c>
    </row>
    <row r="1700" spans="1:17">
      <c r="A1700" s="4" t="s">
        <v>1316</v>
      </c>
      <c r="B1700" s="15">
        <v>154</v>
      </c>
      <c r="C1700" s="15" t="s">
        <v>2197</v>
      </c>
      <c r="D1700" s="30">
        <v>45359</v>
      </c>
      <c r="E1700" s="10" t="s">
        <v>0</v>
      </c>
      <c r="F1700" s="14">
        <v>250</v>
      </c>
      <c r="G1700" s="14">
        <v>50.557499999999997</v>
      </c>
      <c r="H1700" s="30">
        <v>45546</v>
      </c>
      <c r="I1700" s="118">
        <v>488.25</v>
      </c>
      <c r="J1700" s="15">
        <f>IF(M1700="",IF(AND(H1700&lt;&gt; "",D1700&lt;&gt;""),IF(H1700&gt;=D1700,H1700-D1700,0),""),"")</f>
        <v>187</v>
      </c>
      <c r="K1700" s="20">
        <f>IF(M1700="",IF(I1700&lt;&gt;"",I1700-G1700,""),"")</f>
        <v>437.6925</v>
      </c>
      <c r="L1700" s="25">
        <f>IF(M1700="",IF(K1700&lt;&gt;"",IF(G1700=0,IF(I1700=0,0,9.99),K1700/G1700),""),"")</f>
        <v>8.657320872274143</v>
      </c>
      <c r="M1700" s="112"/>
      <c r="N1700" s="58" t="str">
        <f>TRIM(CONCATENATE(Table1[[#This Row],[Intake]]," ",Table1[[#This Row],[Batch Number]]))</f>
        <v>S-1/OS 154</v>
      </c>
      <c r="O1700" s="112" t="str">
        <f>IF(VLOOKUP(Table1[[#This Row],[Intake Batch Combo]],Sheet2!A:B,2,FALSE)="","",VLOOKUP(Table1[[#This Row],[Intake Batch Combo]],Sheet2!A:B,2,FALSE))</f>
        <v>One Source Diagnostics Batch 154</v>
      </c>
      <c r="P1700" s="115" t="s">
        <v>2379</v>
      </c>
      <c r="Q1700" s="115" t="e">
        <v>#N/A</v>
      </c>
    </row>
    <row r="1701" spans="1:17">
      <c r="A1701" s="4" t="s">
        <v>1316</v>
      </c>
      <c r="B1701" s="15">
        <v>154</v>
      </c>
      <c r="C1701" s="15" t="s">
        <v>2271</v>
      </c>
      <c r="D1701" s="30">
        <v>45359</v>
      </c>
      <c r="E1701" s="10" t="s">
        <v>0</v>
      </c>
      <c r="F1701" s="14">
        <v>250</v>
      </c>
      <c r="G1701" s="14">
        <v>50.557499999999997</v>
      </c>
      <c r="H1701" s="30">
        <v>45546</v>
      </c>
      <c r="I1701" s="118">
        <v>116.25</v>
      </c>
      <c r="J1701" s="15">
        <f>IF(M1701="",IF(AND(H1701&lt;&gt; "",D1701&lt;&gt;""),IF(H1701&gt;=D1701,H1701-D1701,0),""),"")</f>
        <v>187</v>
      </c>
      <c r="K1701" s="20">
        <f>IF(M1701="",IF(I1701&lt;&gt;"",I1701-G1701,""),"")</f>
        <v>65.692499999999995</v>
      </c>
      <c r="L1701" s="25">
        <f>IF(M1701="",IF(K1701&lt;&gt;"",IF(G1701=0,IF(I1701=0,0,9.99),K1701/G1701),""),"")</f>
        <v>1.2993621124462247</v>
      </c>
      <c r="M1701" s="112"/>
      <c r="N1701" s="58" t="str">
        <f>TRIM(CONCATENATE(Table1[[#This Row],[Intake]]," ",Table1[[#This Row],[Batch Number]]))</f>
        <v>S-1/OS 154</v>
      </c>
      <c r="O1701" s="112" t="str">
        <f>IF(VLOOKUP(Table1[[#This Row],[Intake Batch Combo]],Sheet2!A:B,2,FALSE)="","",VLOOKUP(Table1[[#This Row],[Intake Batch Combo]],Sheet2!A:B,2,FALSE))</f>
        <v>One Source Diagnostics Batch 154</v>
      </c>
      <c r="P1701" s="115" t="s">
        <v>2379</v>
      </c>
      <c r="Q1701" s="115" t="e">
        <v>#N/A</v>
      </c>
    </row>
    <row r="1702" spans="1:17">
      <c r="A1702" s="4" t="s">
        <v>1316</v>
      </c>
      <c r="B1702" s="15">
        <v>154</v>
      </c>
      <c r="C1702" s="15" t="s">
        <v>2298</v>
      </c>
      <c r="D1702" s="30">
        <v>45359</v>
      </c>
      <c r="E1702" s="10" t="s">
        <v>0</v>
      </c>
      <c r="F1702" s="14">
        <v>250</v>
      </c>
      <c r="G1702" s="14">
        <v>50.557499999999997</v>
      </c>
      <c r="H1702" s="30">
        <v>45546</v>
      </c>
      <c r="I1702" s="118">
        <v>69.75</v>
      </c>
      <c r="J1702" s="15">
        <f>IF(M1702="",IF(AND(H1702&lt;&gt; "",D1702&lt;&gt;""),IF(H1702&gt;=D1702,H1702-D1702,0),""),"")</f>
        <v>187</v>
      </c>
      <c r="K1702" s="20">
        <f>IF(M1702="",IF(I1702&lt;&gt;"",I1702-G1702,""),"")</f>
        <v>19.192500000000003</v>
      </c>
      <c r="L1702" s="25">
        <f>IF(M1702="",IF(K1702&lt;&gt;"",IF(G1702=0,IF(I1702=0,0,9.99),K1702/G1702),""),"")</f>
        <v>0.37961726746773483</v>
      </c>
      <c r="M1702" s="112"/>
      <c r="N1702" s="58" t="str">
        <f>TRIM(CONCATENATE(Table1[[#This Row],[Intake]]," ",Table1[[#This Row],[Batch Number]]))</f>
        <v>S-1/OS 154</v>
      </c>
      <c r="O1702" s="112" t="str">
        <f>IF(VLOOKUP(Table1[[#This Row],[Intake Batch Combo]],Sheet2!A:B,2,FALSE)="","",VLOOKUP(Table1[[#This Row],[Intake Batch Combo]],Sheet2!A:B,2,FALSE))</f>
        <v>One Source Diagnostics Batch 154</v>
      </c>
      <c r="P1702" s="115" t="s">
        <v>2379</v>
      </c>
      <c r="Q1702" s="115" t="e">
        <v>#N/A</v>
      </c>
    </row>
    <row r="1703" spans="1:17">
      <c r="A1703" s="4" t="s">
        <v>1316</v>
      </c>
      <c r="B1703" s="15">
        <v>154</v>
      </c>
      <c r="C1703" s="15" t="s">
        <v>2298</v>
      </c>
      <c r="D1703" s="30">
        <v>45359</v>
      </c>
      <c r="E1703" s="10" t="s">
        <v>0</v>
      </c>
      <c r="F1703" s="14">
        <v>250</v>
      </c>
      <c r="G1703" s="14">
        <v>50.557499999999997</v>
      </c>
      <c r="H1703" s="30">
        <v>45546</v>
      </c>
      <c r="I1703" s="118">
        <v>69.75</v>
      </c>
      <c r="J1703" s="15">
        <f>IF(M1703="",IF(AND(H1703&lt;&gt; "",D1703&lt;&gt;""),IF(H1703&gt;=D1703,H1703-D1703,0),""),"")</f>
        <v>187</v>
      </c>
      <c r="K1703" s="20">
        <f>IF(M1703="",IF(I1703&lt;&gt;"",I1703-G1703,""),"")</f>
        <v>19.192500000000003</v>
      </c>
      <c r="L1703" s="25">
        <f>IF(M1703="",IF(K1703&lt;&gt;"",IF(G1703=0,IF(I1703=0,0,9.99),K1703/G1703),""),"")</f>
        <v>0.37961726746773483</v>
      </c>
      <c r="M1703" s="112"/>
      <c r="N1703" s="58" t="str">
        <f>TRIM(CONCATENATE(Table1[[#This Row],[Intake]]," ",Table1[[#This Row],[Batch Number]]))</f>
        <v>S-1/OS 154</v>
      </c>
      <c r="O1703" s="112" t="str">
        <f>IF(VLOOKUP(Table1[[#This Row],[Intake Batch Combo]],Sheet2!A:B,2,FALSE)="","",VLOOKUP(Table1[[#This Row],[Intake Batch Combo]],Sheet2!A:B,2,FALSE))</f>
        <v>One Source Diagnostics Batch 154</v>
      </c>
      <c r="P1703" s="115" t="s">
        <v>2379</v>
      </c>
      <c r="Q1703" s="115" t="e">
        <v>#N/A</v>
      </c>
    </row>
    <row r="1704" spans="1:17">
      <c r="A1704" s="4" t="s">
        <v>1316</v>
      </c>
      <c r="B1704" s="15">
        <v>154</v>
      </c>
      <c r="C1704" s="15" t="s">
        <v>2069</v>
      </c>
      <c r="D1704" s="30">
        <v>45359</v>
      </c>
      <c r="E1704" s="10" t="s">
        <v>1</v>
      </c>
      <c r="F1704" s="14">
        <v>1695</v>
      </c>
      <c r="G1704" s="14">
        <v>375.57</v>
      </c>
      <c r="H1704" s="30">
        <v>45546</v>
      </c>
      <c r="I1704" s="118">
        <v>651</v>
      </c>
      <c r="J1704" s="15">
        <f>IF(M1704="",IF(AND(H1704&lt;&gt; "",D1704&lt;&gt;""),IF(H1704&gt;=D1704,H1704-D1704,0),""),"")</f>
        <v>187</v>
      </c>
      <c r="K1704" s="20">
        <f>IF(M1704="",IF(I1704&lt;&gt;"",I1704-G1704,""),"")</f>
        <v>275.43</v>
      </c>
      <c r="L1704" s="25">
        <f>IF(M1704="",IF(K1704&lt;&gt;"",IF(G1704=0,IF(I1704=0,0,9.99),K1704/G1704),""),"")</f>
        <v>0.7333652847671539</v>
      </c>
      <c r="M1704" s="112"/>
      <c r="N1704" s="58" t="str">
        <f>TRIM(CONCATENATE(Table1[[#This Row],[Intake]]," ",Table1[[#This Row],[Batch Number]]))</f>
        <v>S-1/OS 154</v>
      </c>
      <c r="O1704" s="112" t="str">
        <f>IF(VLOOKUP(Table1[[#This Row],[Intake Batch Combo]],Sheet2!A:B,2,FALSE)="","",VLOOKUP(Table1[[#This Row],[Intake Batch Combo]],Sheet2!A:B,2,FALSE))</f>
        <v>One Source Diagnostics Batch 154</v>
      </c>
      <c r="P1704" s="115" t="s">
        <v>2379</v>
      </c>
      <c r="Q1704" s="115" t="e">
        <v>#N/A</v>
      </c>
    </row>
    <row r="1705" spans="1:17">
      <c r="A1705" s="4" t="s">
        <v>1316</v>
      </c>
      <c r="B1705" s="15">
        <v>154</v>
      </c>
      <c r="C1705" s="15" t="s">
        <v>2069</v>
      </c>
      <c r="D1705" s="30">
        <v>45359</v>
      </c>
      <c r="E1705" s="10" t="s">
        <v>1</v>
      </c>
      <c r="F1705" s="14">
        <v>1695</v>
      </c>
      <c r="G1705" s="14">
        <v>375.57</v>
      </c>
      <c r="H1705" s="30">
        <v>45546</v>
      </c>
      <c r="I1705" s="118">
        <v>651</v>
      </c>
      <c r="J1705" s="15">
        <f>IF(M1705="",IF(AND(H1705&lt;&gt; "",D1705&lt;&gt;""),IF(H1705&gt;=D1705,H1705-D1705,0),""),"")</f>
        <v>187</v>
      </c>
      <c r="K1705" s="20">
        <f>IF(M1705="",IF(I1705&lt;&gt;"",I1705-G1705,""),"")</f>
        <v>275.43</v>
      </c>
      <c r="L1705" s="25">
        <f>IF(M1705="",IF(K1705&lt;&gt;"",IF(G1705=0,IF(I1705=0,0,9.99),K1705/G1705),""),"")</f>
        <v>0.7333652847671539</v>
      </c>
      <c r="M1705" s="112"/>
      <c r="N1705" s="58" t="str">
        <f>TRIM(CONCATENATE(Table1[[#This Row],[Intake]]," ",Table1[[#This Row],[Batch Number]]))</f>
        <v>S-1/OS 154</v>
      </c>
      <c r="O1705" s="112" t="str">
        <f>IF(VLOOKUP(Table1[[#This Row],[Intake Batch Combo]],Sheet2!A:B,2,FALSE)="","",VLOOKUP(Table1[[#This Row],[Intake Batch Combo]],Sheet2!A:B,2,FALSE))</f>
        <v>One Source Diagnostics Batch 154</v>
      </c>
      <c r="P1705" s="115" t="s">
        <v>2379</v>
      </c>
      <c r="Q1705" s="115" t="e">
        <v>#N/A</v>
      </c>
    </row>
    <row r="1706" spans="1:17">
      <c r="A1706" s="4" t="s">
        <v>1316</v>
      </c>
      <c r="B1706" s="15">
        <v>154</v>
      </c>
      <c r="C1706" s="15" t="s">
        <v>2108</v>
      </c>
      <c r="D1706" s="30">
        <v>45359</v>
      </c>
      <c r="E1706" s="10" t="s">
        <v>1</v>
      </c>
      <c r="F1706" s="14">
        <v>1695</v>
      </c>
      <c r="G1706" s="14">
        <v>375.57</v>
      </c>
      <c r="H1706" s="30">
        <v>45546</v>
      </c>
      <c r="I1706" s="118">
        <v>651</v>
      </c>
      <c r="J1706" s="15">
        <f>IF(M1706="",IF(AND(H1706&lt;&gt; "",D1706&lt;&gt;""),IF(H1706&gt;=D1706,H1706-D1706,0),""),"")</f>
        <v>187</v>
      </c>
      <c r="K1706" s="20">
        <f>IF(M1706="",IF(I1706&lt;&gt;"",I1706-G1706,""),"")</f>
        <v>275.43</v>
      </c>
      <c r="L1706" s="25">
        <f>IF(M1706="",IF(K1706&lt;&gt;"",IF(G1706=0,IF(I1706=0,0,9.99),K1706/G1706),""),"")</f>
        <v>0.7333652847671539</v>
      </c>
      <c r="M1706" s="112"/>
      <c r="N1706" s="58" t="str">
        <f>TRIM(CONCATENATE(Table1[[#This Row],[Intake]]," ",Table1[[#This Row],[Batch Number]]))</f>
        <v>S-1/OS 154</v>
      </c>
      <c r="O1706" s="112" t="str">
        <f>IF(VLOOKUP(Table1[[#This Row],[Intake Batch Combo]],Sheet2!A:B,2,FALSE)="","",VLOOKUP(Table1[[#This Row],[Intake Batch Combo]],Sheet2!A:B,2,FALSE))</f>
        <v>One Source Diagnostics Batch 154</v>
      </c>
      <c r="P1706" s="115" t="s">
        <v>2379</v>
      </c>
      <c r="Q1706" s="115" t="e">
        <v>#N/A</v>
      </c>
    </row>
    <row r="1707" spans="1:17">
      <c r="A1707" s="4" t="s">
        <v>1316</v>
      </c>
      <c r="B1707" s="15">
        <v>154</v>
      </c>
      <c r="C1707" s="15" t="s">
        <v>2108</v>
      </c>
      <c r="D1707" s="30">
        <v>45359</v>
      </c>
      <c r="E1707" s="10" t="s">
        <v>1</v>
      </c>
      <c r="F1707" s="14">
        <v>1695</v>
      </c>
      <c r="G1707" s="14">
        <v>375.57</v>
      </c>
      <c r="H1707" s="30">
        <v>45546</v>
      </c>
      <c r="I1707" s="118">
        <v>651</v>
      </c>
      <c r="J1707" s="15">
        <f>IF(M1707="",IF(AND(H1707&lt;&gt; "",D1707&lt;&gt;""),IF(H1707&gt;=D1707,H1707-D1707,0),""),"")</f>
        <v>187</v>
      </c>
      <c r="K1707" s="20">
        <f>IF(M1707="",IF(I1707&lt;&gt;"",I1707-G1707,""),"")</f>
        <v>275.43</v>
      </c>
      <c r="L1707" s="25">
        <f>IF(M1707="",IF(K1707&lt;&gt;"",IF(G1707=0,IF(I1707=0,0,9.99),K1707/G1707),""),"")</f>
        <v>0.7333652847671539</v>
      </c>
      <c r="M1707" s="112"/>
      <c r="N1707" s="58" t="str">
        <f>TRIM(CONCATENATE(Table1[[#This Row],[Intake]]," ",Table1[[#This Row],[Batch Number]]))</f>
        <v>S-1/OS 154</v>
      </c>
      <c r="O1707" s="112" t="str">
        <f>IF(VLOOKUP(Table1[[#This Row],[Intake Batch Combo]],Sheet2!A:B,2,FALSE)="","",VLOOKUP(Table1[[#This Row],[Intake Batch Combo]],Sheet2!A:B,2,FALSE))</f>
        <v>One Source Diagnostics Batch 154</v>
      </c>
      <c r="P1707" s="115" t="s">
        <v>2379</v>
      </c>
      <c r="Q1707" s="115" t="e">
        <v>#N/A</v>
      </c>
    </row>
    <row r="1708" spans="1:17">
      <c r="A1708" s="4" t="s">
        <v>1316</v>
      </c>
      <c r="B1708" s="15">
        <v>154</v>
      </c>
      <c r="C1708" s="15" t="s">
        <v>2154</v>
      </c>
      <c r="D1708" s="30">
        <v>45359</v>
      </c>
      <c r="E1708" s="10" t="s">
        <v>1</v>
      </c>
      <c r="F1708" s="14">
        <v>1695</v>
      </c>
      <c r="G1708" s="14">
        <v>375.57</v>
      </c>
      <c r="H1708" s="30">
        <v>45546</v>
      </c>
      <c r="I1708" s="118">
        <v>465</v>
      </c>
      <c r="J1708" s="15">
        <f>IF(M1708="",IF(AND(H1708&lt;&gt; "",D1708&lt;&gt;""),IF(H1708&gt;=D1708,H1708-D1708,0),""),"")</f>
        <v>187</v>
      </c>
      <c r="K1708" s="20">
        <f>IF(M1708="",IF(I1708&lt;&gt;"",I1708-G1708,""),"")</f>
        <v>89.43</v>
      </c>
      <c r="L1708" s="25">
        <f>IF(M1708="",IF(K1708&lt;&gt;"",IF(G1708=0,IF(I1708=0,0,9.99),K1708/G1708),""),"")</f>
        <v>0.23811806054796711</v>
      </c>
      <c r="M1708" s="112"/>
      <c r="N1708" s="58" t="str">
        <f>TRIM(CONCATENATE(Table1[[#This Row],[Intake]]," ",Table1[[#This Row],[Batch Number]]))</f>
        <v>S-1/OS 154</v>
      </c>
      <c r="O1708" s="112" t="str">
        <f>IF(VLOOKUP(Table1[[#This Row],[Intake Batch Combo]],Sheet2!A:B,2,FALSE)="","",VLOOKUP(Table1[[#This Row],[Intake Batch Combo]],Sheet2!A:B,2,FALSE))</f>
        <v>One Source Diagnostics Batch 154</v>
      </c>
      <c r="P1708" s="115" t="s">
        <v>2379</v>
      </c>
      <c r="Q1708" s="115" t="e">
        <v>#N/A</v>
      </c>
    </row>
    <row r="1709" spans="1:17">
      <c r="A1709" s="4" t="s">
        <v>1316</v>
      </c>
      <c r="B1709" s="15">
        <v>154</v>
      </c>
      <c r="C1709" s="15" t="s">
        <v>2197</v>
      </c>
      <c r="D1709" s="30">
        <v>45359</v>
      </c>
      <c r="E1709" s="10" t="s">
        <v>1</v>
      </c>
      <c r="F1709" s="14">
        <v>1695</v>
      </c>
      <c r="G1709" s="14">
        <v>375.57</v>
      </c>
      <c r="H1709" s="30">
        <v>45546</v>
      </c>
      <c r="I1709" s="118">
        <v>488.25</v>
      </c>
      <c r="J1709" s="15">
        <f>IF(M1709="",IF(AND(H1709&lt;&gt; "",D1709&lt;&gt;""),IF(H1709&gt;=D1709,H1709-D1709,0),""),"")</f>
        <v>187</v>
      </c>
      <c r="K1709" s="20">
        <f>IF(M1709="",IF(I1709&lt;&gt;"",I1709-G1709,""),"")</f>
        <v>112.68</v>
      </c>
      <c r="L1709" s="25">
        <f>IF(M1709="",IF(K1709&lt;&gt;"",IF(G1709=0,IF(I1709=0,0,9.99),K1709/G1709),""),"")</f>
        <v>0.30002396357536548</v>
      </c>
      <c r="M1709" s="112"/>
      <c r="N1709" s="58" t="str">
        <f>TRIM(CONCATENATE(Table1[[#This Row],[Intake]]," ",Table1[[#This Row],[Batch Number]]))</f>
        <v>S-1/OS 154</v>
      </c>
      <c r="O1709" s="112" t="str">
        <f>IF(VLOOKUP(Table1[[#This Row],[Intake Batch Combo]],Sheet2!A:B,2,FALSE)="","",VLOOKUP(Table1[[#This Row],[Intake Batch Combo]],Sheet2!A:B,2,FALSE))</f>
        <v>One Source Diagnostics Batch 154</v>
      </c>
      <c r="P1709" s="115" t="s">
        <v>2379</v>
      </c>
      <c r="Q1709" s="115" t="e">
        <v>#N/A</v>
      </c>
    </row>
    <row r="1710" spans="1:17">
      <c r="A1710" s="4" t="s">
        <v>1316</v>
      </c>
      <c r="B1710" s="15">
        <v>154</v>
      </c>
      <c r="C1710" s="15" t="s">
        <v>2197</v>
      </c>
      <c r="D1710" s="30">
        <v>45359</v>
      </c>
      <c r="E1710" s="10" t="s">
        <v>1</v>
      </c>
      <c r="F1710" s="14">
        <v>1695</v>
      </c>
      <c r="G1710" s="14">
        <v>375.57</v>
      </c>
      <c r="H1710" s="30">
        <v>45546</v>
      </c>
      <c r="I1710" s="118">
        <v>488.25</v>
      </c>
      <c r="J1710" s="15">
        <f>IF(M1710="",IF(AND(H1710&lt;&gt; "",D1710&lt;&gt;""),IF(H1710&gt;=D1710,H1710-D1710,0),""),"")</f>
        <v>187</v>
      </c>
      <c r="K1710" s="20">
        <f>IF(M1710="",IF(I1710&lt;&gt;"",I1710-G1710,""),"")</f>
        <v>112.68</v>
      </c>
      <c r="L1710" s="25">
        <f>IF(M1710="",IF(K1710&lt;&gt;"",IF(G1710=0,IF(I1710=0,0,9.99),K1710/G1710),""),"")</f>
        <v>0.30002396357536548</v>
      </c>
      <c r="M1710" s="112"/>
      <c r="N1710" s="58" t="str">
        <f>TRIM(CONCATENATE(Table1[[#This Row],[Intake]]," ",Table1[[#This Row],[Batch Number]]))</f>
        <v>S-1/OS 154</v>
      </c>
      <c r="O1710" s="112" t="str">
        <f>IF(VLOOKUP(Table1[[#This Row],[Intake Batch Combo]],Sheet2!A:B,2,FALSE)="","",VLOOKUP(Table1[[#This Row],[Intake Batch Combo]],Sheet2!A:B,2,FALSE))</f>
        <v>One Source Diagnostics Batch 154</v>
      </c>
      <c r="P1710" s="115" t="s">
        <v>2379</v>
      </c>
      <c r="Q1710" s="115" t="e">
        <v>#N/A</v>
      </c>
    </row>
    <row r="1711" spans="1:17">
      <c r="A1711" s="4" t="s">
        <v>1316</v>
      </c>
      <c r="B1711" s="15">
        <v>154</v>
      </c>
      <c r="C1711" s="15" t="s">
        <v>2197</v>
      </c>
      <c r="D1711" s="30">
        <v>45359</v>
      </c>
      <c r="E1711" s="10" t="s">
        <v>1</v>
      </c>
      <c r="F1711" s="14">
        <v>1695</v>
      </c>
      <c r="G1711" s="14">
        <v>375.57</v>
      </c>
      <c r="H1711" s="30">
        <v>45546</v>
      </c>
      <c r="I1711" s="118">
        <v>488.25</v>
      </c>
      <c r="J1711" s="15">
        <f>IF(M1711="",IF(AND(H1711&lt;&gt; "",D1711&lt;&gt;""),IF(H1711&gt;=D1711,H1711-D1711,0),""),"")</f>
        <v>187</v>
      </c>
      <c r="K1711" s="20">
        <f>IF(M1711="",IF(I1711&lt;&gt;"",I1711-G1711,""),"")</f>
        <v>112.68</v>
      </c>
      <c r="L1711" s="25">
        <f>IF(M1711="",IF(K1711&lt;&gt;"",IF(G1711=0,IF(I1711=0,0,9.99),K1711/G1711),""),"")</f>
        <v>0.30002396357536548</v>
      </c>
      <c r="M1711" s="112"/>
      <c r="N1711" s="58" t="str">
        <f>TRIM(CONCATENATE(Table1[[#This Row],[Intake]]," ",Table1[[#This Row],[Batch Number]]))</f>
        <v>S-1/OS 154</v>
      </c>
      <c r="O1711" s="112" t="str">
        <f>IF(VLOOKUP(Table1[[#This Row],[Intake Batch Combo]],Sheet2!A:B,2,FALSE)="","",VLOOKUP(Table1[[#This Row],[Intake Batch Combo]],Sheet2!A:B,2,FALSE))</f>
        <v>One Source Diagnostics Batch 154</v>
      </c>
      <c r="P1711" s="115" t="s">
        <v>2379</v>
      </c>
      <c r="Q1711" s="115" t="e">
        <v>#N/A</v>
      </c>
    </row>
    <row r="1712" spans="1:17">
      <c r="A1712" s="4" t="s">
        <v>1316</v>
      </c>
      <c r="B1712" s="15">
        <v>154</v>
      </c>
      <c r="C1712" s="15" t="s">
        <v>2235</v>
      </c>
      <c r="D1712" s="30">
        <v>45359</v>
      </c>
      <c r="E1712" s="10" t="s">
        <v>1</v>
      </c>
      <c r="F1712" s="14">
        <v>1695</v>
      </c>
      <c r="G1712" s="14">
        <v>375.57</v>
      </c>
      <c r="H1712" s="30">
        <v>45546</v>
      </c>
      <c r="I1712" s="118">
        <v>465</v>
      </c>
      <c r="J1712" s="15">
        <f>IF(M1712="",IF(AND(H1712&lt;&gt; "",D1712&lt;&gt;""),IF(H1712&gt;=D1712,H1712-D1712,0),""),"")</f>
        <v>187</v>
      </c>
      <c r="K1712" s="20">
        <f>IF(M1712="",IF(I1712&lt;&gt;"",I1712-G1712,""),"")</f>
        <v>89.43</v>
      </c>
      <c r="L1712" s="25">
        <f>IF(M1712="",IF(K1712&lt;&gt;"",IF(G1712=0,IF(I1712=0,0,9.99),K1712/G1712),""),"")</f>
        <v>0.23811806054796711</v>
      </c>
      <c r="M1712" s="112"/>
      <c r="N1712" s="58" t="str">
        <f>TRIM(CONCATENATE(Table1[[#This Row],[Intake]]," ",Table1[[#This Row],[Batch Number]]))</f>
        <v>S-1/OS 154</v>
      </c>
      <c r="O1712" s="112" t="str">
        <f>IF(VLOOKUP(Table1[[#This Row],[Intake Batch Combo]],Sheet2!A:B,2,FALSE)="","",VLOOKUP(Table1[[#This Row],[Intake Batch Combo]],Sheet2!A:B,2,FALSE))</f>
        <v>One Source Diagnostics Batch 154</v>
      </c>
      <c r="P1712" s="115" t="s">
        <v>2379</v>
      </c>
      <c r="Q1712" s="115" t="e">
        <v>#N/A</v>
      </c>
    </row>
    <row r="1713" spans="1:17">
      <c r="A1713" s="4" t="s">
        <v>1316</v>
      </c>
      <c r="B1713" s="15">
        <v>154</v>
      </c>
      <c r="C1713" s="15" t="s">
        <v>2235</v>
      </c>
      <c r="D1713" s="30">
        <v>45359</v>
      </c>
      <c r="E1713" s="10" t="s">
        <v>1</v>
      </c>
      <c r="F1713" s="14">
        <v>1695</v>
      </c>
      <c r="G1713" s="14">
        <v>375.57</v>
      </c>
      <c r="H1713" s="30">
        <v>45546</v>
      </c>
      <c r="I1713" s="118">
        <v>465</v>
      </c>
      <c r="J1713" s="15">
        <f>IF(M1713="",IF(AND(H1713&lt;&gt; "",D1713&lt;&gt;""),IF(H1713&gt;=D1713,H1713-D1713,0),""),"")</f>
        <v>187</v>
      </c>
      <c r="K1713" s="20">
        <f>IF(M1713="",IF(I1713&lt;&gt;"",I1713-G1713,""),"")</f>
        <v>89.43</v>
      </c>
      <c r="L1713" s="25">
        <f>IF(M1713="",IF(K1713&lt;&gt;"",IF(G1713=0,IF(I1713=0,0,9.99),K1713/G1713),""),"")</f>
        <v>0.23811806054796711</v>
      </c>
      <c r="M1713" s="112"/>
      <c r="N1713" s="58" t="str">
        <f>TRIM(CONCATENATE(Table1[[#This Row],[Intake]]," ",Table1[[#This Row],[Batch Number]]))</f>
        <v>S-1/OS 154</v>
      </c>
      <c r="O1713" s="112" t="str">
        <f>IF(VLOOKUP(Table1[[#This Row],[Intake Batch Combo]],Sheet2!A:B,2,FALSE)="","",VLOOKUP(Table1[[#This Row],[Intake Batch Combo]],Sheet2!A:B,2,FALSE))</f>
        <v>One Source Diagnostics Batch 154</v>
      </c>
      <c r="P1713" s="115" t="s">
        <v>2379</v>
      </c>
      <c r="Q1713" s="115" t="e">
        <v>#N/A</v>
      </c>
    </row>
    <row r="1714" spans="1:17">
      <c r="A1714" s="4" t="s">
        <v>1316</v>
      </c>
      <c r="B1714" s="15">
        <v>116</v>
      </c>
      <c r="C1714" s="64" t="s">
        <v>1222</v>
      </c>
      <c r="D1714" s="30">
        <v>44879</v>
      </c>
      <c r="E1714" s="59" t="s">
        <v>1</v>
      </c>
      <c r="F1714" s="14">
        <v>1695</v>
      </c>
      <c r="G1714" s="14">
        <v>404.59153261197389</v>
      </c>
      <c r="H1714" s="30">
        <v>45546</v>
      </c>
      <c r="I1714" s="118">
        <v>465</v>
      </c>
      <c r="J1714" s="15">
        <f>IF(M1714="",IF(AND(H1714&lt;&gt; "",D1714&lt;&gt;""),IF(H1714&gt;=D1714,H1714-D1714,0),""),"")</f>
        <v>667</v>
      </c>
      <c r="K1714" s="20">
        <f>IF(M1714="",IF(I1714&lt;&gt;"",I1714-G1714,""),"")</f>
        <v>60.408467388026111</v>
      </c>
      <c r="L1714" s="25">
        <f>IF(M1714="",IF(K1714&lt;&gt;"",IF(G1714=0,IF(I1714=0,0,9.99),K1714/G1714),""),"")</f>
        <v>0.1493072951824754</v>
      </c>
      <c r="M1714" s="112"/>
      <c r="N1714" s="58" t="str">
        <f>TRIM(CONCATENATE(Table1[[#This Row],[Intake]]," ",Table1[[#This Row],[Batch Number]]))</f>
        <v>S-1/OS 116</v>
      </c>
      <c r="O1714" s="112" t="str">
        <f>IF(VLOOKUP(Table1[[#This Row],[Intake Batch Combo]],Sheet2!A:B,2,FALSE)="","",VLOOKUP(Table1[[#This Row],[Intake Batch Combo]],Sheet2!A:B,2,FALSE))</f>
        <v>One Source Diagnostics Buy 116</v>
      </c>
      <c r="P1714" s="115" t="e">
        <v>#N/A</v>
      </c>
      <c r="Q1714" s="115" t="e">
        <v>#N/A</v>
      </c>
    </row>
    <row r="1715" spans="1:17">
      <c r="A1715" s="4" t="s">
        <v>1316</v>
      </c>
      <c r="B1715" s="15">
        <v>154</v>
      </c>
      <c r="C1715" s="15" t="s">
        <v>2118</v>
      </c>
      <c r="D1715" s="30">
        <v>45359</v>
      </c>
      <c r="E1715" s="10" t="s">
        <v>1</v>
      </c>
      <c r="F1715" s="14">
        <v>1695</v>
      </c>
      <c r="G1715" s="14">
        <v>477.48750000000001</v>
      </c>
      <c r="H1715" s="30">
        <v>45546</v>
      </c>
      <c r="I1715" s="120">
        <v>113.66459999999999</v>
      </c>
      <c r="J1715" s="15">
        <f>IF(M1715="",IF(AND(H1715&lt;&gt; "",D1715&lt;&gt;""),IF(H1715&gt;=D1715,H1715-D1715,0),""),"")</f>
        <v>187</v>
      </c>
      <c r="K1715" s="20">
        <f>IF(M1715="",IF(I1715&lt;&gt;"",I1715-G1715,""),"")</f>
        <v>-363.8229</v>
      </c>
      <c r="L1715" s="25">
        <f>IF(M1715="",IF(K1715&lt;&gt;"",IF(G1715=0,IF(I1715=0,0,9.99),K1715/G1715),""),"")</f>
        <v>-0.76195272127542601</v>
      </c>
      <c r="M1715" s="112"/>
      <c r="N1715" s="58" t="str">
        <f>TRIM(CONCATENATE(Table1[[#This Row],[Intake]]," ",Table1[[#This Row],[Batch Number]]))</f>
        <v>S-1/OS 154</v>
      </c>
      <c r="O1715" s="112" t="str">
        <f>IF(VLOOKUP(Table1[[#This Row],[Intake Batch Combo]],Sheet2!A:B,2,FALSE)="","",VLOOKUP(Table1[[#This Row],[Intake Batch Combo]],Sheet2!A:B,2,FALSE))</f>
        <v>One Source Diagnostics Batch 154</v>
      </c>
      <c r="P1715" s="115" t="s">
        <v>2379</v>
      </c>
      <c r="Q1715" s="115" t="e">
        <v>#N/A</v>
      </c>
    </row>
    <row r="1716" spans="1:17">
      <c r="A1716" s="4" t="s">
        <v>1316</v>
      </c>
      <c r="B1716" s="15">
        <v>154</v>
      </c>
      <c r="C1716" s="15" t="s">
        <v>2118</v>
      </c>
      <c r="D1716" s="30">
        <v>45359</v>
      </c>
      <c r="E1716" s="10" t="s">
        <v>1</v>
      </c>
      <c r="F1716" s="14">
        <v>1695</v>
      </c>
      <c r="G1716" s="14">
        <v>477.48750000000001</v>
      </c>
      <c r="H1716" s="30">
        <v>45546</v>
      </c>
      <c r="I1716" s="118">
        <v>113.66459999999999</v>
      </c>
      <c r="J1716" s="15">
        <f>IF(M1716="",IF(AND(H1716&lt;&gt; "",D1716&lt;&gt;""),IF(H1716&gt;=D1716,H1716-D1716,0),""),"")</f>
        <v>187</v>
      </c>
      <c r="K1716" s="20">
        <f>IF(M1716="",IF(I1716&lt;&gt;"",I1716-G1716,""),"")</f>
        <v>-363.8229</v>
      </c>
      <c r="L1716" s="25">
        <f>IF(M1716="",IF(K1716&lt;&gt;"",IF(G1716=0,IF(I1716=0,0,9.99),K1716/G1716),""),"")</f>
        <v>-0.76195272127542601</v>
      </c>
      <c r="M1716" s="112"/>
      <c r="N1716" s="58" t="str">
        <f>TRIM(CONCATENATE(Table1[[#This Row],[Intake]]," ",Table1[[#This Row],[Batch Number]]))</f>
        <v>S-1/OS 154</v>
      </c>
      <c r="O1716" s="112" t="str">
        <f>IF(VLOOKUP(Table1[[#This Row],[Intake Batch Combo]],Sheet2!A:B,2,FALSE)="","",VLOOKUP(Table1[[#This Row],[Intake Batch Combo]],Sheet2!A:B,2,FALSE))</f>
        <v>One Source Diagnostics Batch 154</v>
      </c>
      <c r="P1716" s="115" t="s">
        <v>2379</v>
      </c>
      <c r="Q1716" s="115" t="e">
        <v>#N/A</v>
      </c>
    </row>
    <row r="1717" spans="1:17">
      <c r="A1717" s="4" t="s">
        <v>2395</v>
      </c>
      <c r="B1717" s="15">
        <v>15.2</v>
      </c>
      <c r="C1717" s="15"/>
      <c r="D1717" s="30">
        <v>45021</v>
      </c>
      <c r="E1717" s="10" t="s">
        <v>1</v>
      </c>
      <c r="F1717" s="14">
        <v>2300</v>
      </c>
      <c r="G1717" s="14">
        <v>432.04350000000113</v>
      </c>
      <c r="H1717" s="30">
        <v>45545</v>
      </c>
      <c r="I1717" s="118">
        <v>538.60019999999997</v>
      </c>
      <c r="J1717" s="15">
        <f>IF(M1717="",IF(AND(H1717&lt;&gt; "",D1717&lt;&gt;""),IF(H1717&gt;=D1717,H1717-D1717,0),""),"")</f>
        <v>524</v>
      </c>
      <c r="K1717" s="20">
        <f>IF(M1717="",IF(I1717&lt;&gt;"",I1717-G1717,""),"")</f>
        <v>106.55669999999884</v>
      </c>
      <c r="L1717" s="25">
        <f>IF(M1717="",IF(K1717&lt;&gt;"",IF(G1717=0,IF(I1717=0,0,9.99),K1717/G1717),""),"")</f>
        <v>0.24663419308472079</v>
      </c>
      <c r="M1717" s="112"/>
      <c r="N1717" s="58" t="str">
        <f>TRIM(CONCATENATE(Table1[[#This Row],[Intake]]," ",Table1[[#This Row],[Batch Number]]))</f>
        <v>S-1/SCI 15.2</v>
      </c>
      <c r="O1717" s="112" t="str">
        <f>IF(VLOOKUP(Table1[[#This Row],[Intake Batch Combo]],Sheet2!A:B,2,FALSE)="","",VLOOKUP(Table1[[#This Row],[Intake Batch Combo]],Sheet2!A:B,2,FALSE))</f>
        <v>SoCal Imaging Batch 15.2</v>
      </c>
      <c r="P1717" s="115" t="e">
        <v>#N/A</v>
      </c>
      <c r="Q1717" s="115" t="e">
        <v>#N/A</v>
      </c>
    </row>
    <row r="1718" spans="1:17">
      <c r="A1718" s="4" t="s">
        <v>1316</v>
      </c>
      <c r="B1718" s="15">
        <v>154</v>
      </c>
      <c r="C1718" s="15">
        <v>36678</v>
      </c>
      <c r="D1718" s="30">
        <v>45359</v>
      </c>
      <c r="E1718" s="10" t="s">
        <v>0</v>
      </c>
      <c r="F1718" s="14">
        <v>250</v>
      </c>
      <c r="G1718" s="14">
        <v>50.557499999999997</v>
      </c>
      <c r="H1718" s="72">
        <v>45539</v>
      </c>
      <c r="I1718" s="122">
        <v>93</v>
      </c>
      <c r="J1718" s="21">
        <f>IF(M1718="",IF(AND(H1718&lt;&gt; "",D1718&lt;&gt;""),IF(H1718&gt;=D1718,H1718-D1718,0),""),"")</f>
        <v>180</v>
      </c>
      <c r="K1718" s="20">
        <f>IF(M1718="",IF(I1718&lt;&gt;"",I1718-G1718,""),"")</f>
        <v>42.442500000000003</v>
      </c>
      <c r="L1718" s="25">
        <f>IF(M1718="",IF(K1718&lt;&gt;"",IF(G1718=0,IF(I1718=0,0,9.99),K1718/G1718),""),"")</f>
        <v>0.83948968995697981</v>
      </c>
      <c r="M1718" s="25"/>
      <c r="N1718" s="25" t="str">
        <f>TRIM(CONCATENATE(Table1[[#This Row],[Intake]]," ",Table1[[#This Row],[Batch Number]]))</f>
        <v>S-1/OS 154</v>
      </c>
      <c r="O1718" s="4" t="str">
        <f>IF(VLOOKUP(Table1[[#This Row],[Intake Batch Combo]],Sheet2!A:B,2,FALSE)="","",VLOOKUP(Table1[[#This Row],[Intake Batch Combo]],Sheet2!A:B,2,FALSE))</f>
        <v>One Source Diagnostics Batch 154</v>
      </c>
      <c r="P1718" s="116" t="s">
        <v>2379</v>
      </c>
      <c r="Q1718" s="116" t="e">
        <v>#N/A</v>
      </c>
    </row>
    <row r="1719" spans="1:17">
      <c r="A1719" s="4" t="s">
        <v>1316</v>
      </c>
      <c r="B1719" s="15">
        <v>154</v>
      </c>
      <c r="C1719" s="15">
        <v>36678</v>
      </c>
      <c r="D1719" s="30">
        <v>45359</v>
      </c>
      <c r="E1719" s="10" t="s">
        <v>0</v>
      </c>
      <c r="F1719" s="14">
        <v>250</v>
      </c>
      <c r="G1719" s="14">
        <v>50.557499999999997</v>
      </c>
      <c r="H1719" s="30">
        <v>45539</v>
      </c>
      <c r="I1719" s="118">
        <v>93</v>
      </c>
      <c r="J1719" s="15">
        <f>IF(M1719="",IF(AND(H1719&lt;&gt; "",D1719&lt;&gt;""),IF(H1719&gt;=D1719,H1719-D1719,0),""),"")</f>
        <v>180</v>
      </c>
      <c r="K1719" s="20">
        <f>IF(M1719="",IF(I1719&lt;&gt;"",I1719-G1719,""),"")</f>
        <v>42.442500000000003</v>
      </c>
      <c r="L1719" s="25">
        <f>IF(M1719="",IF(K1719&lt;&gt;"",IF(G1719=0,IF(I1719=0,0,9.99),K1719/G1719),""),"")</f>
        <v>0.83948968995697981</v>
      </c>
      <c r="M1719" s="112"/>
      <c r="N1719" s="58" t="str">
        <f>TRIM(CONCATENATE(Table1[[#This Row],[Intake]]," ",Table1[[#This Row],[Batch Number]]))</f>
        <v>S-1/OS 154</v>
      </c>
      <c r="O1719" s="112" t="str">
        <f>IF(VLOOKUP(Table1[[#This Row],[Intake Batch Combo]],Sheet2!A:B,2,FALSE)="","",VLOOKUP(Table1[[#This Row],[Intake Batch Combo]],Sheet2!A:B,2,FALSE))</f>
        <v>One Source Diagnostics Batch 154</v>
      </c>
      <c r="P1719" s="115" t="s">
        <v>2379</v>
      </c>
      <c r="Q1719" s="115" t="e">
        <v>#N/A</v>
      </c>
    </row>
    <row r="1720" spans="1:17">
      <c r="A1720" s="4" t="s">
        <v>1316</v>
      </c>
      <c r="B1720" s="15">
        <v>154</v>
      </c>
      <c r="C1720" s="15">
        <v>36678</v>
      </c>
      <c r="D1720" s="30">
        <v>45359</v>
      </c>
      <c r="E1720" s="10" t="s">
        <v>0</v>
      </c>
      <c r="F1720" s="14">
        <v>250</v>
      </c>
      <c r="G1720" s="14">
        <v>50.557499999999997</v>
      </c>
      <c r="H1720" s="30">
        <v>45539</v>
      </c>
      <c r="I1720" s="118">
        <v>93</v>
      </c>
      <c r="J1720" s="15">
        <f>IF(M1720="",IF(AND(H1720&lt;&gt; "",D1720&lt;&gt;""),IF(H1720&gt;=D1720,H1720-D1720,0),""),"")</f>
        <v>180</v>
      </c>
      <c r="K1720" s="20">
        <f>IF(M1720="",IF(I1720&lt;&gt;"",I1720-G1720,""),"")</f>
        <v>42.442500000000003</v>
      </c>
      <c r="L1720" s="25">
        <f>IF(M1720="",IF(K1720&lt;&gt;"",IF(G1720=0,IF(I1720=0,0,9.99),K1720/G1720),""),"")</f>
        <v>0.83948968995697981</v>
      </c>
      <c r="M1720" s="112"/>
      <c r="N1720" s="58" t="str">
        <f>TRIM(CONCATENATE(Table1[[#This Row],[Intake]]," ",Table1[[#This Row],[Batch Number]]))</f>
        <v>S-1/OS 154</v>
      </c>
      <c r="O1720" s="112" t="str">
        <f>IF(VLOOKUP(Table1[[#This Row],[Intake Batch Combo]],Sheet2!A:B,2,FALSE)="","",VLOOKUP(Table1[[#This Row],[Intake Batch Combo]],Sheet2!A:B,2,FALSE))</f>
        <v>One Source Diagnostics Batch 154</v>
      </c>
      <c r="P1720" s="115" t="s">
        <v>2379</v>
      </c>
      <c r="Q1720" s="115" t="e">
        <v>#N/A</v>
      </c>
    </row>
    <row r="1721" spans="1:17">
      <c r="A1721" s="4" t="s">
        <v>1316</v>
      </c>
      <c r="B1721" s="15">
        <v>154</v>
      </c>
      <c r="C1721" s="15">
        <v>36678</v>
      </c>
      <c r="D1721" s="30">
        <v>45359</v>
      </c>
      <c r="E1721" s="10" t="s">
        <v>0</v>
      </c>
      <c r="F1721" s="14">
        <v>250</v>
      </c>
      <c r="G1721" s="14">
        <v>50.557499999999997</v>
      </c>
      <c r="H1721" s="30">
        <v>45539</v>
      </c>
      <c r="I1721" s="118">
        <v>93</v>
      </c>
      <c r="J1721" s="15">
        <f>IF(M1721="",IF(AND(H1721&lt;&gt; "",D1721&lt;&gt;""),IF(H1721&gt;=D1721,H1721-D1721,0),""),"")</f>
        <v>180</v>
      </c>
      <c r="K1721" s="20">
        <f>IF(M1721="",IF(I1721&lt;&gt;"",I1721-G1721,""),"")</f>
        <v>42.442500000000003</v>
      </c>
      <c r="L1721" s="25">
        <f>IF(M1721="",IF(K1721&lt;&gt;"",IF(G1721=0,IF(I1721=0,0,9.99),K1721/G1721),""),"")</f>
        <v>0.83948968995697981</v>
      </c>
      <c r="M1721" s="112"/>
      <c r="N1721" s="58" t="str">
        <f>TRIM(CONCATENATE(Table1[[#This Row],[Intake]]," ",Table1[[#This Row],[Batch Number]]))</f>
        <v>S-1/OS 154</v>
      </c>
      <c r="O1721" s="112" t="str">
        <f>IF(VLOOKUP(Table1[[#This Row],[Intake Batch Combo]],Sheet2!A:B,2,FALSE)="","",VLOOKUP(Table1[[#This Row],[Intake Batch Combo]],Sheet2!A:B,2,FALSE))</f>
        <v>One Source Diagnostics Batch 154</v>
      </c>
      <c r="P1721" s="115" t="s">
        <v>2379</v>
      </c>
      <c r="Q1721" s="115" t="e">
        <v>#N/A</v>
      </c>
    </row>
    <row r="1722" spans="1:17">
      <c r="A1722" s="4" t="s">
        <v>1316</v>
      </c>
      <c r="B1722" s="15">
        <v>154</v>
      </c>
      <c r="C1722" s="15" t="s">
        <v>1921</v>
      </c>
      <c r="D1722" s="30">
        <v>45359</v>
      </c>
      <c r="E1722" s="10" t="s">
        <v>1</v>
      </c>
      <c r="F1722" s="14">
        <v>1695</v>
      </c>
      <c r="G1722" s="14">
        <v>375.57</v>
      </c>
      <c r="H1722" s="30">
        <v>45539</v>
      </c>
      <c r="I1722" s="118">
        <v>465</v>
      </c>
      <c r="J1722" s="15">
        <f>IF(M1722="",IF(AND(H1722&lt;&gt; "",D1722&lt;&gt;""),IF(H1722&gt;=D1722,H1722-D1722,0),""),"")</f>
        <v>180</v>
      </c>
      <c r="K1722" s="20">
        <f>IF(M1722="",IF(I1722&lt;&gt;"",I1722-G1722,""),"")</f>
        <v>89.43</v>
      </c>
      <c r="L1722" s="25">
        <f>IF(M1722="",IF(K1722&lt;&gt;"",IF(G1722=0,IF(I1722=0,0,9.99),K1722/G1722),""),"")</f>
        <v>0.23811806054796711</v>
      </c>
      <c r="M1722" s="112"/>
      <c r="N1722" s="58" t="str">
        <f>TRIM(CONCATENATE(Table1[[#This Row],[Intake]]," ",Table1[[#This Row],[Batch Number]]))</f>
        <v>S-1/OS 154</v>
      </c>
      <c r="O1722" s="112" t="str">
        <f>IF(VLOOKUP(Table1[[#This Row],[Intake Batch Combo]],Sheet2!A:B,2,FALSE)="","",VLOOKUP(Table1[[#This Row],[Intake Batch Combo]],Sheet2!A:B,2,FALSE))</f>
        <v>One Source Diagnostics Batch 154</v>
      </c>
      <c r="P1722" s="115" t="s">
        <v>2379</v>
      </c>
      <c r="Q1722" s="115" t="e">
        <v>#N/A</v>
      </c>
    </row>
    <row r="1723" spans="1:17">
      <c r="A1723" s="4" t="s">
        <v>1316</v>
      </c>
      <c r="B1723" s="15">
        <v>154</v>
      </c>
      <c r="C1723" s="15" t="s">
        <v>1921</v>
      </c>
      <c r="D1723" s="30">
        <v>45359</v>
      </c>
      <c r="E1723" s="10" t="s">
        <v>1</v>
      </c>
      <c r="F1723" s="14">
        <v>1695</v>
      </c>
      <c r="G1723" s="14">
        <v>375.57</v>
      </c>
      <c r="H1723" s="30">
        <v>45539</v>
      </c>
      <c r="I1723" s="118">
        <v>465</v>
      </c>
      <c r="J1723" s="15">
        <f>IF(M1723="",IF(AND(H1723&lt;&gt; "",D1723&lt;&gt;""),IF(H1723&gt;=D1723,H1723-D1723,0),""),"")</f>
        <v>180</v>
      </c>
      <c r="K1723" s="20">
        <f>IF(M1723="",IF(I1723&lt;&gt;"",I1723-G1723,""),"")</f>
        <v>89.43</v>
      </c>
      <c r="L1723" s="25">
        <f>IF(M1723="",IF(K1723&lt;&gt;"",IF(G1723=0,IF(I1723=0,0,9.99),K1723/G1723),""),"")</f>
        <v>0.23811806054796711</v>
      </c>
      <c r="M1723" s="112"/>
      <c r="N1723" s="58" t="str">
        <f>TRIM(CONCATENATE(Table1[[#This Row],[Intake]]," ",Table1[[#This Row],[Batch Number]]))</f>
        <v>S-1/OS 154</v>
      </c>
      <c r="O1723" s="112" t="str">
        <f>IF(VLOOKUP(Table1[[#This Row],[Intake Batch Combo]],Sheet2!A:B,2,FALSE)="","",VLOOKUP(Table1[[#This Row],[Intake Batch Combo]],Sheet2!A:B,2,FALSE))</f>
        <v>One Source Diagnostics Batch 154</v>
      </c>
      <c r="P1723" s="115" t="s">
        <v>2379</v>
      </c>
      <c r="Q1723" s="115" t="e">
        <v>#N/A</v>
      </c>
    </row>
    <row r="1724" spans="1:17">
      <c r="A1724" s="4" t="s">
        <v>1316</v>
      </c>
      <c r="B1724" s="15">
        <v>154</v>
      </c>
      <c r="C1724" s="15" t="s">
        <v>1839</v>
      </c>
      <c r="D1724" s="30">
        <v>45359</v>
      </c>
      <c r="E1724" s="10" t="s">
        <v>1</v>
      </c>
      <c r="F1724" s="14">
        <v>1695</v>
      </c>
      <c r="G1724" s="14">
        <v>375.57</v>
      </c>
      <c r="H1724" s="30">
        <v>45539</v>
      </c>
      <c r="I1724" s="118">
        <v>511.5</v>
      </c>
      <c r="J1724" s="15">
        <f>IF(M1724="",IF(AND(H1724&lt;&gt; "",D1724&lt;&gt;""),IF(H1724&gt;=D1724,H1724-D1724,0),""),"")</f>
        <v>180</v>
      </c>
      <c r="K1724" s="20">
        <f>IF(M1724="",IF(I1724&lt;&gt;"",I1724-G1724,""),"")</f>
        <v>135.93</v>
      </c>
      <c r="L1724" s="25">
        <f>IF(M1724="",IF(K1724&lt;&gt;"",IF(G1724=0,IF(I1724=0,0,9.99),K1724/G1724),""),"")</f>
        <v>0.36192986660276383</v>
      </c>
      <c r="M1724" s="112"/>
      <c r="N1724" s="58" t="str">
        <f>TRIM(CONCATENATE(Table1[[#This Row],[Intake]]," ",Table1[[#This Row],[Batch Number]]))</f>
        <v>S-1/OS 154</v>
      </c>
      <c r="O1724" s="112" t="str">
        <f>IF(VLOOKUP(Table1[[#This Row],[Intake Batch Combo]],Sheet2!A:B,2,FALSE)="","",VLOOKUP(Table1[[#This Row],[Intake Batch Combo]],Sheet2!A:B,2,FALSE))</f>
        <v>One Source Diagnostics Batch 154</v>
      </c>
      <c r="P1724" s="115" t="s">
        <v>2379</v>
      </c>
      <c r="Q1724" s="115" t="e">
        <v>#N/A</v>
      </c>
    </row>
    <row r="1725" spans="1:17">
      <c r="A1725" s="4" t="s">
        <v>1316</v>
      </c>
      <c r="B1725" s="15">
        <v>154</v>
      </c>
      <c r="C1725" s="15" t="s">
        <v>1839</v>
      </c>
      <c r="D1725" s="30">
        <v>45359</v>
      </c>
      <c r="E1725" s="10" t="s">
        <v>1</v>
      </c>
      <c r="F1725" s="14">
        <v>1695</v>
      </c>
      <c r="G1725" s="14">
        <v>375.57</v>
      </c>
      <c r="H1725" s="30">
        <v>45539</v>
      </c>
      <c r="I1725" s="118">
        <v>511.5</v>
      </c>
      <c r="J1725" s="15">
        <f>IF(M1725="",IF(AND(H1725&lt;&gt; "",D1725&lt;&gt;""),IF(H1725&gt;=D1725,H1725-D1725,0),""),"")</f>
        <v>180</v>
      </c>
      <c r="K1725" s="20">
        <f>IF(M1725="",IF(I1725&lt;&gt;"",I1725-G1725,""),"")</f>
        <v>135.93</v>
      </c>
      <c r="L1725" s="25">
        <f>IF(M1725="",IF(K1725&lt;&gt;"",IF(G1725=0,IF(I1725=0,0,9.99),K1725/G1725),""),"")</f>
        <v>0.36192986660276383</v>
      </c>
      <c r="M1725" s="112"/>
      <c r="N1725" s="58" t="str">
        <f>TRIM(CONCATENATE(Table1[[#This Row],[Intake]]," ",Table1[[#This Row],[Batch Number]]))</f>
        <v>S-1/OS 154</v>
      </c>
      <c r="O1725" s="112" t="str">
        <f>IF(VLOOKUP(Table1[[#This Row],[Intake Batch Combo]],Sheet2!A:B,2,FALSE)="","",VLOOKUP(Table1[[#This Row],[Intake Batch Combo]],Sheet2!A:B,2,FALSE))</f>
        <v>One Source Diagnostics Batch 154</v>
      </c>
      <c r="P1725" s="115" t="s">
        <v>2379</v>
      </c>
      <c r="Q1725" s="115" t="e">
        <v>#N/A</v>
      </c>
    </row>
    <row r="1726" spans="1:17">
      <c r="A1726" s="4" t="s">
        <v>1316</v>
      </c>
      <c r="B1726" s="15">
        <v>154</v>
      </c>
      <c r="C1726" s="15" t="s">
        <v>1930</v>
      </c>
      <c r="D1726" s="30">
        <v>45359</v>
      </c>
      <c r="E1726" s="10" t="s">
        <v>1</v>
      </c>
      <c r="F1726" s="14">
        <v>1695</v>
      </c>
      <c r="G1726" s="14">
        <v>375.57</v>
      </c>
      <c r="H1726" s="30">
        <v>45539</v>
      </c>
      <c r="I1726" s="118">
        <v>398.40269999999998</v>
      </c>
      <c r="J1726" s="15">
        <f>IF(M1726="",IF(AND(H1726&lt;&gt; "",D1726&lt;&gt;""),IF(H1726&gt;=D1726,H1726-D1726,0),""),"")</f>
        <v>180</v>
      </c>
      <c r="K1726" s="20">
        <f>IF(M1726="",IF(I1726&lt;&gt;"",I1726-G1726,""),"")</f>
        <v>22.832699999999988</v>
      </c>
      <c r="L1726" s="25">
        <f>IF(M1726="",IF(K1726&lt;&gt;"",IF(G1726=0,IF(I1726=0,0,9.99),K1726/G1726),""),"")</f>
        <v>6.0794791916287214E-2</v>
      </c>
      <c r="M1726" s="112"/>
      <c r="N1726" s="58" t="str">
        <f>TRIM(CONCATENATE(Table1[[#This Row],[Intake]]," ",Table1[[#This Row],[Batch Number]]))</f>
        <v>S-1/OS 154</v>
      </c>
      <c r="O1726" s="112" t="str">
        <f>IF(VLOOKUP(Table1[[#This Row],[Intake Batch Combo]],Sheet2!A:B,2,FALSE)="","",VLOOKUP(Table1[[#This Row],[Intake Batch Combo]],Sheet2!A:B,2,FALSE))</f>
        <v>One Source Diagnostics Batch 154</v>
      </c>
      <c r="P1726" s="115" t="s">
        <v>2379</v>
      </c>
      <c r="Q1726" s="115" t="e">
        <v>#N/A</v>
      </c>
    </row>
    <row r="1727" spans="1:17">
      <c r="A1727" s="4" t="s">
        <v>1316</v>
      </c>
      <c r="B1727" s="15">
        <v>154</v>
      </c>
      <c r="C1727" s="15" t="s">
        <v>2051</v>
      </c>
      <c r="D1727" s="30">
        <v>45359</v>
      </c>
      <c r="E1727" s="10" t="s">
        <v>1</v>
      </c>
      <c r="F1727" s="14">
        <v>1695</v>
      </c>
      <c r="G1727" s="14">
        <v>375.57</v>
      </c>
      <c r="H1727" s="30">
        <v>45539</v>
      </c>
      <c r="I1727" s="118">
        <v>558</v>
      </c>
      <c r="J1727" s="15">
        <f>IF(M1727="",IF(AND(H1727&lt;&gt; "",D1727&lt;&gt;""),IF(H1727&gt;=D1727,H1727-D1727,0),""),"")</f>
        <v>180</v>
      </c>
      <c r="K1727" s="20">
        <f>IF(M1727="",IF(I1727&lt;&gt;"",I1727-G1727,""),"")</f>
        <v>182.43</v>
      </c>
      <c r="L1727" s="25">
        <f>IF(M1727="",IF(K1727&lt;&gt;"",IF(G1727=0,IF(I1727=0,0,9.99),K1727/G1727),""),"")</f>
        <v>0.48574167265756052</v>
      </c>
      <c r="M1727" s="112"/>
      <c r="N1727" s="58" t="str">
        <f>TRIM(CONCATENATE(Table1[[#This Row],[Intake]]," ",Table1[[#This Row],[Batch Number]]))</f>
        <v>S-1/OS 154</v>
      </c>
      <c r="O1727" s="112" t="str">
        <f>IF(VLOOKUP(Table1[[#This Row],[Intake Batch Combo]],Sheet2!A:B,2,FALSE)="","",VLOOKUP(Table1[[#This Row],[Intake Batch Combo]],Sheet2!A:B,2,FALSE))</f>
        <v>One Source Diagnostics Batch 154</v>
      </c>
      <c r="P1727" s="115" t="s">
        <v>2379</v>
      </c>
      <c r="Q1727" s="115" t="e">
        <v>#N/A</v>
      </c>
    </row>
    <row r="1728" spans="1:17">
      <c r="A1728" s="4" t="s">
        <v>1316</v>
      </c>
      <c r="B1728" s="15">
        <v>154</v>
      </c>
      <c r="C1728" s="15" t="s">
        <v>2051</v>
      </c>
      <c r="D1728" s="30">
        <v>45359</v>
      </c>
      <c r="E1728" s="10" t="s">
        <v>1</v>
      </c>
      <c r="F1728" s="14">
        <v>1695</v>
      </c>
      <c r="G1728" s="14">
        <v>375.57</v>
      </c>
      <c r="H1728" s="30">
        <v>45539</v>
      </c>
      <c r="I1728" s="118">
        <v>558</v>
      </c>
      <c r="J1728" s="15">
        <f>IF(M1728="",IF(AND(H1728&lt;&gt; "",D1728&lt;&gt;""),IF(H1728&gt;=D1728,H1728-D1728,0),""),"")</f>
        <v>180</v>
      </c>
      <c r="K1728" s="20">
        <f>IF(M1728="",IF(I1728&lt;&gt;"",I1728-G1728,""),"")</f>
        <v>182.43</v>
      </c>
      <c r="L1728" s="25">
        <f>IF(M1728="",IF(K1728&lt;&gt;"",IF(G1728=0,IF(I1728=0,0,9.99),K1728/G1728),""),"")</f>
        <v>0.48574167265756052</v>
      </c>
      <c r="M1728" s="112"/>
      <c r="N1728" s="58" t="str">
        <f>TRIM(CONCATENATE(Table1[[#This Row],[Intake]]," ",Table1[[#This Row],[Batch Number]]))</f>
        <v>S-1/OS 154</v>
      </c>
      <c r="O1728" s="112" t="str">
        <f>IF(VLOOKUP(Table1[[#This Row],[Intake Batch Combo]],Sheet2!A:B,2,FALSE)="","",VLOOKUP(Table1[[#This Row],[Intake Batch Combo]],Sheet2!A:B,2,FALSE))</f>
        <v>One Source Diagnostics Batch 154</v>
      </c>
      <c r="P1728" s="115" t="s">
        <v>2379</v>
      </c>
      <c r="Q1728" s="115" t="e">
        <v>#N/A</v>
      </c>
    </row>
    <row r="1729" spans="1:17">
      <c r="A1729" s="4" t="s">
        <v>1316</v>
      </c>
      <c r="B1729" s="15">
        <v>154</v>
      </c>
      <c r="C1729" s="15" t="s">
        <v>2051</v>
      </c>
      <c r="D1729" s="30">
        <v>45359</v>
      </c>
      <c r="E1729" s="10" t="s">
        <v>1</v>
      </c>
      <c r="F1729" s="14">
        <v>1695</v>
      </c>
      <c r="G1729" s="14">
        <v>375.57</v>
      </c>
      <c r="H1729" s="30">
        <v>45539</v>
      </c>
      <c r="I1729" s="118">
        <v>558</v>
      </c>
      <c r="J1729" s="15">
        <f>IF(M1729="",IF(AND(H1729&lt;&gt; "",D1729&lt;&gt;""),IF(H1729&gt;=D1729,H1729-D1729,0),""),"")</f>
        <v>180</v>
      </c>
      <c r="K1729" s="20">
        <f>IF(M1729="",IF(I1729&lt;&gt;"",I1729-G1729,""),"")</f>
        <v>182.43</v>
      </c>
      <c r="L1729" s="25">
        <f>IF(M1729="",IF(K1729&lt;&gt;"",IF(G1729=0,IF(I1729=0,0,9.99),K1729/G1729),""),"")</f>
        <v>0.48574167265756052</v>
      </c>
      <c r="M1729" s="112"/>
      <c r="N1729" s="58" t="str">
        <f>TRIM(CONCATENATE(Table1[[#This Row],[Intake]]," ",Table1[[#This Row],[Batch Number]]))</f>
        <v>S-1/OS 154</v>
      </c>
      <c r="O1729" s="112" t="str">
        <f>IF(VLOOKUP(Table1[[#This Row],[Intake Batch Combo]],Sheet2!A:B,2,FALSE)="","",VLOOKUP(Table1[[#This Row],[Intake Batch Combo]],Sheet2!A:B,2,FALSE))</f>
        <v>One Source Diagnostics Batch 154</v>
      </c>
      <c r="P1729" s="115" t="s">
        <v>2379</v>
      </c>
      <c r="Q1729" s="115" t="e">
        <v>#N/A</v>
      </c>
    </row>
    <row r="1730" spans="1:17">
      <c r="A1730" s="4" t="s">
        <v>1316</v>
      </c>
      <c r="B1730" s="15">
        <v>154</v>
      </c>
      <c r="C1730" s="15" t="s">
        <v>2109</v>
      </c>
      <c r="D1730" s="30">
        <v>45359</v>
      </c>
      <c r="E1730" s="10" t="s">
        <v>1</v>
      </c>
      <c r="F1730" s="14">
        <v>1695</v>
      </c>
      <c r="G1730" s="14">
        <v>375.57</v>
      </c>
      <c r="H1730" s="30">
        <v>45539</v>
      </c>
      <c r="I1730" s="118">
        <v>651</v>
      </c>
      <c r="J1730" s="15">
        <f>IF(M1730="",IF(AND(H1730&lt;&gt; "",D1730&lt;&gt;""),IF(H1730&gt;=D1730,H1730-D1730,0),""),"")</f>
        <v>180</v>
      </c>
      <c r="K1730" s="20">
        <f>IF(M1730="",IF(I1730&lt;&gt;"",I1730-G1730,""),"")</f>
        <v>275.43</v>
      </c>
      <c r="L1730" s="25">
        <f>IF(M1730="",IF(K1730&lt;&gt;"",IF(G1730=0,IF(I1730=0,0,9.99),K1730/G1730),""),"")</f>
        <v>0.7333652847671539</v>
      </c>
      <c r="M1730" s="112"/>
      <c r="N1730" s="58" t="str">
        <f>TRIM(CONCATENATE(Table1[[#This Row],[Intake]]," ",Table1[[#This Row],[Batch Number]]))</f>
        <v>S-1/OS 154</v>
      </c>
      <c r="O1730" s="112" t="str">
        <f>IF(VLOOKUP(Table1[[#This Row],[Intake Batch Combo]],Sheet2!A:B,2,FALSE)="","",VLOOKUP(Table1[[#This Row],[Intake Batch Combo]],Sheet2!A:B,2,FALSE))</f>
        <v>One Source Diagnostics Batch 154</v>
      </c>
      <c r="P1730" s="115" t="s">
        <v>2379</v>
      </c>
      <c r="Q1730" s="115" t="e">
        <v>#N/A</v>
      </c>
    </row>
    <row r="1731" spans="1:17">
      <c r="A1731" s="4" t="s">
        <v>1316</v>
      </c>
      <c r="B1731" s="15">
        <v>154</v>
      </c>
      <c r="C1731" s="15" t="s">
        <v>2142</v>
      </c>
      <c r="D1731" s="30">
        <v>45359</v>
      </c>
      <c r="E1731" s="10" t="s">
        <v>1</v>
      </c>
      <c r="F1731" s="14">
        <v>1695</v>
      </c>
      <c r="G1731" s="14">
        <v>375.57</v>
      </c>
      <c r="H1731" s="30">
        <v>45539</v>
      </c>
      <c r="I1731" s="118">
        <v>465</v>
      </c>
      <c r="J1731" s="15">
        <f>IF(M1731="",IF(AND(H1731&lt;&gt; "",D1731&lt;&gt;""),IF(H1731&gt;=D1731,H1731-D1731,0),""),"")</f>
        <v>180</v>
      </c>
      <c r="K1731" s="20">
        <f>IF(M1731="",IF(I1731&lt;&gt;"",I1731-G1731,""),"")</f>
        <v>89.43</v>
      </c>
      <c r="L1731" s="25">
        <f>IF(M1731="",IF(K1731&lt;&gt;"",IF(G1731=0,IF(I1731=0,0,9.99),K1731/G1731),""),"")</f>
        <v>0.23811806054796711</v>
      </c>
      <c r="M1731" s="112"/>
      <c r="N1731" s="58" t="str">
        <f>TRIM(CONCATENATE(Table1[[#This Row],[Intake]]," ",Table1[[#This Row],[Batch Number]]))</f>
        <v>S-1/OS 154</v>
      </c>
      <c r="O1731" s="112" t="str">
        <f>IF(VLOOKUP(Table1[[#This Row],[Intake Batch Combo]],Sheet2!A:B,2,FALSE)="","",VLOOKUP(Table1[[#This Row],[Intake Batch Combo]],Sheet2!A:B,2,FALSE))</f>
        <v>One Source Diagnostics Batch 154</v>
      </c>
      <c r="P1731" s="115" t="s">
        <v>2379</v>
      </c>
      <c r="Q1731" s="115" t="e">
        <v>#N/A</v>
      </c>
    </row>
    <row r="1732" spans="1:17">
      <c r="A1732" s="4" t="s">
        <v>1316</v>
      </c>
      <c r="B1732" s="15">
        <v>154</v>
      </c>
      <c r="C1732" s="15" t="s">
        <v>2142</v>
      </c>
      <c r="D1732" s="30">
        <v>45359</v>
      </c>
      <c r="E1732" s="10" t="s">
        <v>1</v>
      </c>
      <c r="F1732" s="14">
        <v>1695</v>
      </c>
      <c r="G1732" s="14">
        <v>375.57</v>
      </c>
      <c r="H1732" s="30">
        <v>45539</v>
      </c>
      <c r="I1732" s="118">
        <v>465</v>
      </c>
      <c r="J1732" s="15">
        <f>IF(M1732="",IF(AND(H1732&lt;&gt; "",D1732&lt;&gt;""),IF(H1732&gt;=D1732,H1732-D1732,0),""),"")</f>
        <v>180</v>
      </c>
      <c r="K1732" s="20">
        <f>IF(M1732="",IF(I1732&lt;&gt;"",I1732-G1732,""),"")</f>
        <v>89.43</v>
      </c>
      <c r="L1732" s="25">
        <f>IF(M1732="",IF(K1732&lt;&gt;"",IF(G1732=0,IF(I1732=0,0,9.99),K1732/G1732),""),"")</f>
        <v>0.23811806054796711</v>
      </c>
      <c r="M1732" s="112"/>
      <c r="N1732" s="58" t="str">
        <f>TRIM(CONCATENATE(Table1[[#This Row],[Intake]]," ",Table1[[#This Row],[Batch Number]]))</f>
        <v>S-1/OS 154</v>
      </c>
      <c r="O1732" s="112" t="str">
        <f>IF(VLOOKUP(Table1[[#This Row],[Intake Batch Combo]],Sheet2!A:B,2,FALSE)="","",VLOOKUP(Table1[[#This Row],[Intake Batch Combo]],Sheet2!A:B,2,FALSE))</f>
        <v>One Source Diagnostics Batch 154</v>
      </c>
      <c r="P1732" s="115" t="s">
        <v>2379</v>
      </c>
      <c r="Q1732" s="115" t="e">
        <v>#N/A</v>
      </c>
    </row>
    <row r="1733" spans="1:17">
      <c r="A1733" s="4" t="s">
        <v>1316</v>
      </c>
      <c r="B1733" s="15">
        <v>154</v>
      </c>
      <c r="C1733" s="15" t="s">
        <v>2188</v>
      </c>
      <c r="D1733" s="30">
        <v>45359</v>
      </c>
      <c r="E1733" s="10" t="s">
        <v>1</v>
      </c>
      <c r="F1733" s="14">
        <v>1695</v>
      </c>
      <c r="G1733" s="14">
        <v>375.57</v>
      </c>
      <c r="H1733" s="30">
        <v>45539</v>
      </c>
      <c r="I1733" s="118">
        <v>604.5</v>
      </c>
      <c r="J1733" s="15">
        <f>IF(M1733="",IF(AND(H1733&lt;&gt; "",D1733&lt;&gt;""),IF(H1733&gt;=D1733,H1733-D1733,0),""),"")</f>
        <v>180</v>
      </c>
      <c r="K1733" s="20">
        <f>IF(M1733="",IF(I1733&lt;&gt;"",I1733-G1733,""),"")</f>
        <v>228.93</v>
      </c>
      <c r="L1733" s="25">
        <f>IF(M1733="",IF(K1733&lt;&gt;"",IF(G1733=0,IF(I1733=0,0,9.99),K1733/G1733),""),"")</f>
        <v>0.60955347871235721</v>
      </c>
      <c r="M1733" s="112"/>
      <c r="N1733" s="58" t="str">
        <f>TRIM(CONCATENATE(Table1[[#This Row],[Intake]]," ",Table1[[#This Row],[Batch Number]]))</f>
        <v>S-1/OS 154</v>
      </c>
      <c r="O1733" s="112" t="str">
        <f>IF(VLOOKUP(Table1[[#This Row],[Intake Batch Combo]],Sheet2!A:B,2,FALSE)="","",VLOOKUP(Table1[[#This Row],[Intake Batch Combo]],Sheet2!A:B,2,FALSE))</f>
        <v>One Source Diagnostics Batch 154</v>
      </c>
      <c r="P1733" s="115" t="s">
        <v>2379</v>
      </c>
      <c r="Q1733" s="115" t="e">
        <v>#N/A</v>
      </c>
    </row>
    <row r="1734" spans="1:17">
      <c r="A1734" s="4" t="s">
        <v>1316</v>
      </c>
      <c r="B1734" s="15">
        <v>154</v>
      </c>
      <c r="C1734" s="15" t="s">
        <v>2188</v>
      </c>
      <c r="D1734" s="30">
        <v>45359</v>
      </c>
      <c r="E1734" s="10" t="s">
        <v>1</v>
      </c>
      <c r="F1734" s="14">
        <v>1695</v>
      </c>
      <c r="G1734" s="14">
        <v>375.57</v>
      </c>
      <c r="H1734" s="30">
        <v>45539</v>
      </c>
      <c r="I1734" s="118">
        <v>604.5</v>
      </c>
      <c r="J1734" s="15">
        <f>IF(M1734="",IF(AND(H1734&lt;&gt; "",D1734&lt;&gt;""),IF(H1734&gt;=D1734,H1734-D1734,0),""),"")</f>
        <v>180</v>
      </c>
      <c r="K1734" s="20">
        <f>IF(M1734="",IF(I1734&lt;&gt;"",I1734-G1734,""),"")</f>
        <v>228.93</v>
      </c>
      <c r="L1734" s="25">
        <f>IF(M1734="",IF(K1734&lt;&gt;"",IF(G1734=0,IF(I1734=0,0,9.99),K1734/G1734),""),"")</f>
        <v>0.60955347871235721</v>
      </c>
      <c r="M1734" s="112"/>
      <c r="N1734" s="58" t="str">
        <f>TRIM(CONCATENATE(Table1[[#This Row],[Intake]]," ",Table1[[#This Row],[Batch Number]]))</f>
        <v>S-1/OS 154</v>
      </c>
      <c r="O1734" s="112" t="str">
        <f>IF(VLOOKUP(Table1[[#This Row],[Intake Batch Combo]],Sheet2!A:B,2,FALSE)="","",VLOOKUP(Table1[[#This Row],[Intake Batch Combo]],Sheet2!A:B,2,FALSE))</f>
        <v>One Source Diagnostics Batch 154</v>
      </c>
      <c r="P1734" s="115" t="s">
        <v>2379</v>
      </c>
      <c r="Q1734" s="115" t="e">
        <v>#N/A</v>
      </c>
    </row>
    <row r="1735" spans="1:17">
      <c r="A1735" s="4" t="s">
        <v>1316</v>
      </c>
      <c r="B1735" s="15">
        <v>116</v>
      </c>
      <c r="C1735" s="64" t="s">
        <v>1131</v>
      </c>
      <c r="D1735" s="30">
        <v>44879</v>
      </c>
      <c r="E1735" s="59" t="s">
        <v>1</v>
      </c>
      <c r="F1735" s="14">
        <v>1695</v>
      </c>
      <c r="G1735" s="14">
        <v>404.59153261197389</v>
      </c>
      <c r="H1735" s="30">
        <v>45539</v>
      </c>
      <c r="I1735" s="118">
        <v>604.5</v>
      </c>
      <c r="J1735" s="15">
        <f>IF(M1735="",IF(AND(H1735&lt;&gt; "",D1735&lt;&gt;""),IF(H1735&gt;=D1735,H1735-D1735,0),""),"")</f>
        <v>660</v>
      </c>
      <c r="K1735" s="20">
        <f>IF(M1735="",IF(I1735&lt;&gt;"",I1735-G1735,""),"")</f>
        <v>199.90846738802611</v>
      </c>
      <c r="L1735" s="25">
        <f>IF(M1735="",IF(K1735&lt;&gt;"",IF(G1735=0,IF(I1735=0,0,9.99),K1735/G1735),""),"")</f>
        <v>0.49409948373721801</v>
      </c>
      <c r="M1735" s="112"/>
      <c r="N1735" s="58" t="str">
        <f>TRIM(CONCATENATE(Table1[[#This Row],[Intake]]," ",Table1[[#This Row],[Batch Number]]))</f>
        <v>S-1/OS 116</v>
      </c>
      <c r="O1735" s="112" t="str">
        <f>IF(VLOOKUP(Table1[[#This Row],[Intake Batch Combo]],Sheet2!A:B,2,FALSE)="","",VLOOKUP(Table1[[#This Row],[Intake Batch Combo]],Sheet2!A:B,2,FALSE))</f>
        <v>One Source Diagnostics Buy 116</v>
      </c>
      <c r="P1735" s="115" t="e">
        <v>#N/A</v>
      </c>
      <c r="Q1735" s="115" t="e">
        <v>#N/A</v>
      </c>
    </row>
    <row r="1736" spans="1:17">
      <c r="A1736" s="4" t="s">
        <v>1316</v>
      </c>
      <c r="B1736" s="15">
        <v>116</v>
      </c>
      <c r="C1736" s="64" t="s">
        <v>1131</v>
      </c>
      <c r="D1736" s="30">
        <v>44879</v>
      </c>
      <c r="E1736" s="59" t="s">
        <v>1</v>
      </c>
      <c r="F1736" s="14">
        <v>1695</v>
      </c>
      <c r="G1736" s="14">
        <v>404.59153261197389</v>
      </c>
      <c r="H1736" s="30">
        <v>45539</v>
      </c>
      <c r="I1736" s="118">
        <v>604.5</v>
      </c>
      <c r="J1736" s="15">
        <f>IF(M1736="",IF(AND(H1736&lt;&gt; "",D1736&lt;&gt;""),IF(H1736&gt;=D1736,H1736-D1736,0),""),"")</f>
        <v>660</v>
      </c>
      <c r="K1736" s="20">
        <f>IF(M1736="",IF(I1736&lt;&gt;"",I1736-G1736,""),"")</f>
        <v>199.90846738802611</v>
      </c>
      <c r="L1736" s="25">
        <f>IF(M1736="",IF(K1736&lt;&gt;"",IF(G1736=0,IF(I1736=0,0,9.99),K1736/G1736),""),"")</f>
        <v>0.49409948373721801</v>
      </c>
      <c r="M1736" s="112"/>
      <c r="N1736" s="58" t="str">
        <f>TRIM(CONCATENATE(Table1[[#This Row],[Intake]]," ",Table1[[#This Row],[Batch Number]]))</f>
        <v>S-1/OS 116</v>
      </c>
      <c r="O1736" s="112" t="str">
        <f>IF(VLOOKUP(Table1[[#This Row],[Intake Batch Combo]],Sheet2!A:B,2,FALSE)="","",VLOOKUP(Table1[[#This Row],[Intake Batch Combo]],Sheet2!A:B,2,FALSE))</f>
        <v>One Source Diagnostics Buy 116</v>
      </c>
      <c r="P1736" s="115" t="e">
        <v>#N/A</v>
      </c>
      <c r="Q1736" s="115" t="e">
        <v>#N/A</v>
      </c>
    </row>
    <row r="1737" spans="1:17">
      <c r="A1737" s="4" t="s">
        <v>1316</v>
      </c>
      <c r="B1737" s="15">
        <v>118</v>
      </c>
      <c r="C1737" s="64">
        <v>24315</v>
      </c>
      <c r="D1737" s="30">
        <v>44897</v>
      </c>
      <c r="E1737" s="60" t="s">
        <v>1</v>
      </c>
      <c r="F1737" s="14">
        <v>1695</v>
      </c>
      <c r="G1737" s="14">
        <v>404.96364199804663</v>
      </c>
      <c r="H1737" s="30">
        <v>45539</v>
      </c>
      <c r="I1737" s="118">
        <v>465</v>
      </c>
      <c r="J1737" s="15">
        <f>IF(M1737="",IF(AND(H1737&lt;&gt; "",D1737&lt;&gt;""),IF(H1737&gt;=D1737,H1737-D1737,0),""),"")</f>
        <v>642</v>
      </c>
      <c r="K1737" s="20">
        <f>IF(M1737="",IF(I1737&lt;&gt;"",I1737-G1737,""),"")</f>
        <v>60.036358001953374</v>
      </c>
      <c r="L1737" s="25">
        <f>IF(M1737="",IF(K1737&lt;&gt;"",IF(G1737=0,IF(I1737=0,0,9.99),K1737/G1737),""),"")</f>
        <v>0.14825122992706333</v>
      </c>
      <c r="M1737" s="112"/>
      <c r="N1737" s="58" t="str">
        <f>TRIM(CONCATENATE(Table1[[#This Row],[Intake]]," ",Table1[[#This Row],[Batch Number]]))</f>
        <v>S-1/OS 118</v>
      </c>
      <c r="O1737" s="112" t="str">
        <f>IF(VLOOKUP(Table1[[#This Row],[Intake Batch Combo]],Sheet2!A:B,2,FALSE)="","",VLOOKUP(Table1[[#This Row],[Intake Batch Combo]],Sheet2!A:B,2,FALSE))</f>
        <v>One Source Diagnostics Buy 118</v>
      </c>
      <c r="P1737" s="115" t="s">
        <v>2383</v>
      </c>
      <c r="Q1737" s="115" t="e">
        <v>#N/A</v>
      </c>
    </row>
    <row r="1738" spans="1:17">
      <c r="A1738" s="4" t="s">
        <v>1316</v>
      </c>
      <c r="B1738" s="15">
        <v>118</v>
      </c>
      <c r="C1738" s="64">
        <v>24315</v>
      </c>
      <c r="D1738" s="30">
        <v>44897</v>
      </c>
      <c r="E1738" s="60" t="s">
        <v>1</v>
      </c>
      <c r="F1738" s="14">
        <v>1695</v>
      </c>
      <c r="G1738" s="14">
        <v>404.96364199804663</v>
      </c>
      <c r="H1738" s="30">
        <v>45539</v>
      </c>
      <c r="I1738" s="118">
        <v>465</v>
      </c>
      <c r="J1738" s="15">
        <f>IF(M1738="",IF(AND(H1738&lt;&gt; "",D1738&lt;&gt;""),IF(H1738&gt;=D1738,H1738-D1738,0),""),"")</f>
        <v>642</v>
      </c>
      <c r="K1738" s="20">
        <f>IF(M1738="",IF(I1738&lt;&gt;"",I1738-G1738,""),"")</f>
        <v>60.036358001953374</v>
      </c>
      <c r="L1738" s="25">
        <f>IF(M1738="",IF(K1738&lt;&gt;"",IF(G1738=0,IF(I1738=0,0,9.99),K1738/G1738),""),"")</f>
        <v>0.14825122992706333</v>
      </c>
      <c r="M1738" s="112"/>
      <c r="N1738" s="58" t="str">
        <f>TRIM(CONCATENATE(Table1[[#This Row],[Intake]]," ",Table1[[#This Row],[Batch Number]]))</f>
        <v>S-1/OS 118</v>
      </c>
      <c r="O1738" s="112" t="str">
        <f>IF(VLOOKUP(Table1[[#This Row],[Intake Batch Combo]],Sheet2!A:B,2,FALSE)="","",VLOOKUP(Table1[[#This Row],[Intake Batch Combo]],Sheet2!A:B,2,FALSE))</f>
        <v>One Source Diagnostics Buy 118</v>
      </c>
      <c r="P1738" s="115" t="s">
        <v>2383</v>
      </c>
      <c r="Q1738" s="115" t="e">
        <v>#N/A</v>
      </c>
    </row>
    <row r="1739" spans="1:17">
      <c r="A1739" s="4" t="s">
        <v>1316</v>
      </c>
      <c r="B1739" s="15">
        <v>118</v>
      </c>
      <c r="C1739" s="64" t="s">
        <v>1761</v>
      </c>
      <c r="D1739" s="30">
        <v>44897</v>
      </c>
      <c r="E1739" s="60" t="s">
        <v>1</v>
      </c>
      <c r="F1739" s="14">
        <v>1695</v>
      </c>
      <c r="G1739" s="14">
        <v>404.96364199804663</v>
      </c>
      <c r="H1739" s="30">
        <v>45539</v>
      </c>
      <c r="I1739" s="118">
        <v>465</v>
      </c>
      <c r="J1739" s="15">
        <f>IF(M1739="",IF(AND(H1739&lt;&gt; "",D1739&lt;&gt;""),IF(H1739&gt;=D1739,H1739-D1739,0),""),"")</f>
        <v>642</v>
      </c>
      <c r="K1739" s="20">
        <f>IF(M1739="",IF(I1739&lt;&gt;"",I1739-G1739,""),"")</f>
        <v>60.036358001953374</v>
      </c>
      <c r="L1739" s="25">
        <f>IF(M1739="",IF(K1739&lt;&gt;"",IF(G1739=0,IF(I1739=0,0,9.99),K1739/G1739),""),"")</f>
        <v>0.14825122992706333</v>
      </c>
      <c r="M1739" s="112"/>
      <c r="N1739" s="58" t="str">
        <f>TRIM(CONCATENATE(Table1[[#This Row],[Intake]]," ",Table1[[#This Row],[Batch Number]]))</f>
        <v>S-1/OS 118</v>
      </c>
      <c r="O1739" s="112" t="str">
        <f>IF(VLOOKUP(Table1[[#This Row],[Intake Batch Combo]],Sheet2!A:B,2,FALSE)="","",VLOOKUP(Table1[[#This Row],[Intake Batch Combo]],Sheet2!A:B,2,FALSE))</f>
        <v>One Source Diagnostics Buy 118</v>
      </c>
      <c r="P1739" s="115" t="s">
        <v>2383</v>
      </c>
      <c r="Q1739" s="115" t="e">
        <v>#N/A</v>
      </c>
    </row>
    <row r="1740" spans="1:17">
      <c r="A1740" s="4" t="s">
        <v>1316</v>
      </c>
      <c r="B1740" s="15">
        <v>118</v>
      </c>
      <c r="C1740" s="64" t="s">
        <v>1761</v>
      </c>
      <c r="D1740" s="30">
        <v>44897</v>
      </c>
      <c r="E1740" s="60" t="s">
        <v>1</v>
      </c>
      <c r="F1740" s="14">
        <v>1695</v>
      </c>
      <c r="G1740" s="14">
        <v>404.96364199804663</v>
      </c>
      <c r="H1740" s="30">
        <v>45539</v>
      </c>
      <c r="I1740" s="118">
        <v>465</v>
      </c>
      <c r="J1740" s="15">
        <f>IF(M1740="",IF(AND(H1740&lt;&gt; "",D1740&lt;&gt;""),IF(H1740&gt;=D1740,H1740-D1740,0),""),"")</f>
        <v>642</v>
      </c>
      <c r="K1740" s="20">
        <f>IF(M1740="",IF(I1740&lt;&gt;"",I1740-G1740,""),"")</f>
        <v>60.036358001953374</v>
      </c>
      <c r="L1740" s="25">
        <f>IF(M1740="",IF(K1740&lt;&gt;"",IF(G1740=0,IF(I1740=0,0,9.99),K1740/G1740),""),"")</f>
        <v>0.14825122992706333</v>
      </c>
      <c r="M1740" s="112"/>
      <c r="N1740" s="58" t="str">
        <f>TRIM(CONCATENATE(Table1[[#This Row],[Intake]]," ",Table1[[#This Row],[Batch Number]]))</f>
        <v>S-1/OS 118</v>
      </c>
      <c r="O1740" s="112" t="str">
        <f>IF(VLOOKUP(Table1[[#This Row],[Intake Batch Combo]],Sheet2!A:B,2,FALSE)="","",VLOOKUP(Table1[[#This Row],[Intake Batch Combo]],Sheet2!A:B,2,FALSE))</f>
        <v>One Source Diagnostics Buy 118</v>
      </c>
      <c r="P1740" s="115" t="s">
        <v>2383</v>
      </c>
      <c r="Q1740" s="115" t="e">
        <v>#N/A</v>
      </c>
    </row>
    <row r="1741" spans="1:17">
      <c r="A1741" s="4" t="s">
        <v>1316</v>
      </c>
      <c r="B1741" s="15">
        <v>118</v>
      </c>
      <c r="C1741" s="64" t="s">
        <v>1839</v>
      </c>
      <c r="D1741" s="30">
        <v>44897</v>
      </c>
      <c r="E1741" s="60" t="s">
        <v>1</v>
      </c>
      <c r="F1741" s="14">
        <v>1695</v>
      </c>
      <c r="G1741" s="14">
        <v>404.96364199804663</v>
      </c>
      <c r="H1741" s="30">
        <v>45539</v>
      </c>
      <c r="I1741" s="118">
        <v>511.5</v>
      </c>
      <c r="J1741" s="15">
        <f>IF(M1741="",IF(AND(H1741&lt;&gt; "",D1741&lt;&gt;""),IF(H1741&gt;=D1741,H1741-D1741,0),""),"")</f>
        <v>642</v>
      </c>
      <c r="K1741" s="20">
        <f>IF(M1741="",IF(I1741&lt;&gt;"",I1741-G1741,""),"")</f>
        <v>106.53635800195337</v>
      </c>
      <c r="L1741" s="25">
        <f>IF(M1741="",IF(K1741&lt;&gt;"",IF(G1741=0,IF(I1741=0,0,9.99),K1741/G1741),""),"")</f>
        <v>0.26307635291976966</v>
      </c>
      <c r="M1741" s="112"/>
      <c r="N1741" s="58" t="str">
        <f>TRIM(CONCATENATE(Table1[[#This Row],[Intake]]," ",Table1[[#This Row],[Batch Number]]))</f>
        <v>S-1/OS 118</v>
      </c>
      <c r="O1741" s="112" t="str">
        <f>IF(VLOOKUP(Table1[[#This Row],[Intake Batch Combo]],Sheet2!A:B,2,FALSE)="","",VLOOKUP(Table1[[#This Row],[Intake Batch Combo]],Sheet2!A:B,2,FALSE))</f>
        <v>One Source Diagnostics Buy 118</v>
      </c>
      <c r="P1741" s="115" t="s">
        <v>2383</v>
      </c>
      <c r="Q1741" s="115" t="e">
        <v>#N/A</v>
      </c>
    </row>
    <row r="1742" spans="1:17">
      <c r="A1742" s="4" t="s">
        <v>1316</v>
      </c>
      <c r="B1742" s="15">
        <v>118</v>
      </c>
      <c r="C1742" s="64" t="s">
        <v>1839</v>
      </c>
      <c r="D1742" s="30">
        <v>44897</v>
      </c>
      <c r="E1742" s="60" t="s">
        <v>1</v>
      </c>
      <c r="F1742" s="14">
        <v>1695</v>
      </c>
      <c r="G1742" s="14">
        <v>404.96364199804663</v>
      </c>
      <c r="H1742" s="30">
        <v>45539</v>
      </c>
      <c r="I1742" s="118">
        <v>511.5</v>
      </c>
      <c r="J1742" s="15">
        <f>IF(M1742="",IF(AND(H1742&lt;&gt; "",D1742&lt;&gt;""),IF(H1742&gt;=D1742,H1742-D1742,0),""),"")</f>
        <v>642</v>
      </c>
      <c r="K1742" s="20">
        <f>IF(M1742="",IF(I1742&lt;&gt;"",I1742-G1742,""),"")</f>
        <v>106.53635800195337</v>
      </c>
      <c r="L1742" s="25">
        <f>IF(M1742="",IF(K1742&lt;&gt;"",IF(G1742=0,IF(I1742=0,0,9.99),K1742/G1742),""),"")</f>
        <v>0.26307635291976966</v>
      </c>
      <c r="M1742" s="112"/>
      <c r="N1742" s="58" t="str">
        <f>TRIM(CONCATENATE(Table1[[#This Row],[Intake]]," ",Table1[[#This Row],[Batch Number]]))</f>
        <v>S-1/OS 118</v>
      </c>
      <c r="O1742" s="112" t="str">
        <f>IF(VLOOKUP(Table1[[#This Row],[Intake Batch Combo]],Sheet2!A:B,2,FALSE)="","",VLOOKUP(Table1[[#This Row],[Intake Batch Combo]],Sheet2!A:B,2,FALSE))</f>
        <v>One Source Diagnostics Buy 118</v>
      </c>
      <c r="P1742" s="115" t="s">
        <v>2383</v>
      </c>
      <c r="Q1742" s="115" t="e">
        <v>#N/A</v>
      </c>
    </row>
    <row r="1743" spans="1:17">
      <c r="A1743" s="4" t="s">
        <v>1314</v>
      </c>
      <c r="B1743" s="43">
        <v>71</v>
      </c>
      <c r="C1743" s="64" t="s">
        <v>830</v>
      </c>
      <c r="D1743" s="47">
        <v>44670</v>
      </c>
      <c r="E1743" s="59" t="s">
        <v>1</v>
      </c>
      <c r="F1743" s="41">
        <v>1695</v>
      </c>
      <c r="G1743" s="41">
        <v>406.54563467206344</v>
      </c>
      <c r="H1743" s="47">
        <v>45539</v>
      </c>
      <c r="I1743" s="118">
        <v>465</v>
      </c>
      <c r="J1743" s="43">
        <f>IF(M1743="",IF(AND(H1743&lt;&gt; "",D1743&lt;&gt;""),IF(H1743&gt;=D1743,H1743-D1743,0),""),"")</f>
        <v>869</v>
      </c>
      <c r="K1743" s="42">
        <f>IF(M1743="",IF(I1743&lt;&gt;"",I1743-G1743,""),"")</f>
        <v>58.454365327936557</v>
      </c>
      <c r="L1743" s="44">
        <f>IF(M1743="",IF(K1743&lt;&gt;"",IF(G1743=0,IF(I1743=0,0,9.99),K1743/G1743),""),"")</f>
        <v>0.14378303526758632</v>
      </c>
      <c r="M1743" s="45"/>
      <c r="N1743" s="46" t="str">
        <f>TRIM(CONCATENATE(Table1[[#This Row],[Intake]]," ",Table1[[#This Row],[Batch Number]]))</f>
        <v>S-1/EB 71</v>
      </c>
      <c r="O1743" s="45" t="str">
        <f>IF(VLOOKUP(Table1[[#This Row],[Intake Batch Combo]],Sheet2!A:B,2,FALSE)="","",VLOOKUP(Table1[[#This Row],[Intake Batch Combo]],Sheet2!A:B,2,FALSE))</f>
        <v>Expert MRI Buy 71</v>
      </c>
      <c r="P1743" s="116" t="e">
        <v>#N/A</v>
      </c>
      <c r="Q1743" s="116" t="e">
        <v>#N/A</v>
      </c>
    </row>
    <row r="1744" spans="1:17">
      <c r="A1744" s="4" t="s">
        <v>1314</v>
      </c>
      <c r="B1744" s="43">
        <v>71</v>
      </c>
      <c r="C1744" s="64" t="s">
        <v>830</v>
      </c>
      <c r="D1744" s="47">
        <v>44670</v>
      </c>
      <c r="E1744" s="59" t="s">
        <v>1</v>
      </c>
      <c r="F1744" s="41">
        <v>1695</v>
      </c>
      <c r="G1744" s="41">
        <v>406.54563467206344</v>
      </c>
      <c r="H1744" s="47">
        <v>45539</v>
      </c>
      <c r="I1744" s="120">
        <v>465</v>
      </c>
      <c r="J1744" s="43">
        <f>IF(M1744="",IF(AND(H1744&lt;&gt; "",D1744&lt;&gt;""),IF(H1744&gt;=D1744,H1744-D1744,0),""),"")</f>
        <v>869</v>
      </c>
      <c r="K1744" s="42">
        <f>IF(M1744="",IF(I1744&lt;&gt;"",I1744-G1744,""),"")</f>
        <v>58.454365327936557</v>
      </c>
      <c r="L1744" s="44">
        <f>IF(M1744="",IF(K1744&lt;&gt;"",IF(G1744=0,IF(I1744=0,0,9.99),K1744/G1744),""),"")</f>
        <v>0.14378303526758632</v>
      </c>
      <c r="M1744" s="45"/>
      <c r="N1744" s="46" t="str">
        <f>TRIM(CONCATENATE(Table1[[#This Row],[Intake]]," ",Table1[[#This Row],[Batch Number]]))</f>
        <v>S-1/EB 71</v>
      </c>
      <c r="O1744" s="45" t="str">
        <f>IF(VLOOKUP(Table1[[#This Row],[Intake Batch Combo]],Sheet2!A:B,2,FALSE)="","",VLOOKUP(Table1[[#This Row],[Intake Batch Combo]],Sheet2!A:B,2,FALSE))</f>
        <v>Expert MRI Buy 71</v>
      </c>
      <c r="P1744" s="116" t="e">
        <v>#N/A</v>
      </c>
      <c r="Q1744" s="116" t="e">
        <v>#N/A</v>
      </c>
    </row>
    <row r="1745" spans="1:17">
      <c r="A1745" s="4" t="s">
        <v>2395</v>
      </c>
      <c r="B1745" s="15">
        <v>15.1</v>
      </c>
      <c r="C1745" s="15"/>
      <c r="D1745" s="30">
        <v>45021</v>
      </c>
      <c r="E1745" s="10" t="s">
        <v>1</v>
      </c>
      <c r="F1745" s="14">
        <v>2300</v>
      </c>
      <c r="G1745" s="14">
        <v>432.04350000000113</v>
      </c>
      <c r="H1745" s="30">
        <v>45538</v>
      </c>
      <c r="I1745" s="118">
        <v>372</v>
      </c>
      <c r="J1745" s="15">
        <f>IF(M1745="",IF(AND(H1745&lt;&gt; "",D1745&lt;&gt;""),IF(H1745&gt;=D1745,H1745-D1745,0),""),"")</f>
        <v>517</v>
      </c>
      <c r="K1745" s="20">
        <f>IF(M1745="",IF(I1745&lt;&gt;"",I1745-G1745,""),"")</f>
        <v>-60.043500000001131</v>
      </c>
      <c r="L1745" s="25">
        <f>IF(M1745="",IF(K1745&lt;&gt;"",IF(G1745=0,IF(I1745=0,0,9.99),K1745/G1745),""),"")</f>
        <v>-0.13897558926358336</v>
      </c>
      <c r="M1745" s="112"/>
      <c r="N1745" s="58" t="str">
        <f>TRIM(CONCATENATE(Table1[[#This Row],[Intake]]," ",Table1[[#This Row],[Batch Number]]))</f>
        <v>S-1/SCI 15.1</v>
      </c>
      <c r="O1745" s="112" t="str">
        <f>IF(VLOOKUP(Table1[[#This Row],[Intake Batch Combo]],Sheet2!A:B,2,FALSE)="","",VLOOKUP(Table1[[#This Row],[Intake Batch Combo]],Sheet2!A:B,2,FALSE))</f>
        <v>SoCal Imaging Batch 15.1</v>
      </c>
      <c r="P1745" s="115" t="e">
        <v>#N/A</v>
      </c>
      <c r="Q1745" s="115" t="e">
        <v>#N/A</v>
      </c>
    </row>
    <row r="1746" spans="1:17">
      <c r="A1746" s="4" t="s">
        <v>1316</v>
      </c>
      <c r="B1746" s="15">
        <v>154</v>
      </c>
      <c r="C1746" s="15" t="s">
        <v>2151</v>
      </c>
      <c r="D1746" s="30">
        <v>45359</v>
      </c>
      <c r="E1746" s="10" t="s">
        <v>1</v>
      </c>
      <c r="F1746" s="14">
        <v>300</v>
      </c>
      <c r="G1746" s="14">
        <v>0</v>
      </c>
      <c r="H1746" s="30">
        <v>45537</v>
      </c>
      <c r="I1746" s="118">
        <v>348.75</v>
      </c>
      <c r="J1746" s="15">
        <f>IF(M1746="",IF(AND(H1746&lt;&gt; "",D1746&lt;&gt;""),IF(H1746&gt;=D1746,H1746-D1746,0),""),"")</f>
        <v>178</v>
      </c>
      <c r="K1746" s="20">
        <f>IF(M1746="",IF(I1746&lt;&gt;"",I1746-G1746,""),"")</f>
        <v>348.75</v>
      </c>
      <c r="L1746" s="25">
        <f>IF(M1746="",IF(K1746&lt;&gt;"",IF(G1746=0,IF(I1746=0,0,9.99),K1746/G1746),""),"")</f>
        <v>9.99</v>
      </c>
      <c r="M1746" s="112"/>
      <c r="N1746" s="58" t="str">
        <f>TRIM(CONCATENATE(Table1[[#This Row],[Intake]]," ",Table1[[#This Row],[Batch Number]]))</f>
        <v>S-1/OS 154</v>
      </c>
      <c r="O1746" s="112" t="str">
        <f>IF(VLOOKUP(Table1[[#This Row],[Intake Batch Combo]],Sheet2!A:B,2,FALSE)="","",VLOOKUP(Table1[[#This Row],[Intake Batch Combo]],Sheet2!A:B,2,FALSE))</f>
        <v>One Source Diagnostics Batch 154</v>
      </c>
      <c r="P1746" s="115" t="s">
        <v>2379</v>
      </c>
      <c r="Q1746" s="115" t="e">
        <v>#N/A</v>
      </c>
    </row>
    <row r="1747" spans="1:17">
      <c r="A1747" s="4" t="s">
        <v>1316</v>
      </c>
      <c r="B1747" s="15">
        <v>154</v>
      </c>
      <c r="C1747" s="15" t="s">
        <v>2151</v>
      </c>
      <c r="D1747" s="30">
        <v>45359</v>
      </c>
      <c r="E1747" s="10" t="s">
        <v>1</v>
      </c>
      <c r="F1747" s="14">
        <v>300</v>
      </c>
      <c r="G1747" s="14">
        <v>0</v>
      </c>
      <c r="H1747" s="30">
        <v>45537</v>
      </c>
      <c r="I1747" s="118">
        <v>348.75</v>
      </c>
      <c r="J1747" s="15">
        <f>IF(M1747="",IF(AND(H1747&lt;&gt; "",D1747&lt;&gt;""),IF(H1747&gt;=D1747,H1747-D1747,0),""),"")</f>
        <v>178</v>
      </c>
      <c r="K1747" s="20">
        <f>IF(M1747="",IF(I1747&lt;&gt;"",I1747-G1747,""),"")</f>
        <v>348.75</v>
      </c>
      <c r="L1747" s="25">
        <f>IF(M1747="",IF(K1747&lt;&gt;"",IF(G1747=0,IF(I1747=0,0,9.99),K1747/G1747),""),"")</f>
        <v>9.99</v>
      </c>
      <c r="M1747" s="112"/>
      <c r="N1747" s="58" t="str">
        <f>TRIM(CONCATENATE(Table1[[#This Row],[Intake]]," ",Table1[[#This Row],[Batch Number]]))</f>
        <v>S-1/OS 154</v>
      </c>
      <c r="O1747" s="112" t="str">
        <f>IF(VLOOKUP(Table1[[#This Row],[Intake Batch Combo]],Sheet2!A:B,2,FALSE)="","",VLOOKUP(Table1[[#This Row],[Intake Batch Combo]],Sheet2!A:B,2,FALSE))</f>
        <v>One Source Diagnostics Batch 154</v>
      </c>
      <c r="P1747" s="115" t="s">
        <v>2379</v>
      </c>
      <c r="Q1747" s="115" t="e">
        <v>#N/A</v>
      </c>
    </row>
    <row r="1748" spans="1:17">
      <c r="A1748" s="4" t="s">
        <v>1316</v>
      </c>
      <c r="B1748" s="15">
        <v>154</v>
      </c>
      <c r="C1748" s="15" t="s">
        <v>2180</v>
      </c>
      <c r="D1748" s="30">
        <v>45359</v>
      </c>
      <c r="E1748" s="10" t="s">
        <v>0</v>
      </c>
      <c r="F1748" s="14">
        <v>250</v>
      </c>
      <c r="G1748" s="14">
        <v>50.557499999999997</v>
      </c>
      <c r="H1748" s="30">
        <v>45537</v>
      </c>
      <c r="I1748" s="118">
        <v>348.75</v>
      </c>
      <c r="J1748" s="15">
        <f>IF(M1748="",IF(AND(H1748&lt;&gt; "",D1748&lt;&gt;""),IF(H1748&gt;=D1748,H1748-D1748,0),""),"")</f>
        <v>178</v>
      </c>
      <c r="K1748" s="20">
        <f>IF(M1748="",IF(I1748&lt;&gt;"",I1748-G1748,""),"")</f>
        <v>298.1925</v>
      </c>
      <c r="L1748" s="25">
        <f>IF(M1748="",IF(K1748&lt;&gt;"",IF(G1748=0,IF(I1748=0,0,9.99),K1748/G1748),""),"")</f>
        <v>5.8980863373386736</v>
      </c>
      <c r="M1748" s="112"/>
      <c r="N1748" s="58" t="str">
        <f>TRIM(CONCATENATE(Table1[[#This Row],[Intake]]," ",Table1[[#This Row],[Batch Number]]))</f>
        <v>S-1/OS 154</v>
      </c>
      <c r="O1748" s="112" t="str">
        <f>IF(VLOOKUP(Table1[[#This Row],[Intake Batch Combo]],Sheet2!A:B,2,FALSE)="","",VLOOKUP(Table1[[#This Row],[Intake Batch Combo]],Sheet2!A:B,2,FALSE))</f>
        <v>One Source Diagnostics Batch 154</v>
      </c>
      <c r="P1748" s="115" t="s">
        <v>2379</v>
      </c>
      <c r="Q1748" s="115" t="e">
        <v>#N/A</v>
      </c>
    </row>
    <row r="1749" spans="1:17">
      <c r="A1749" s="4" t="s">
        <v>1316</v>
      </c>
      <c r="B1749" s="15">
        <v>154</v>
      </c>
      <c r="C1749" s="15" t="s">
        <v>2180</v>
      </c>
      <c r="D1749" s="30">
        <v>45359</v>
      </c>
      <c r="E1749" s="10" t="s">
        <v>0</v>
      </c>
      <c r="F1749" s="14">
        <v>250</v>
      </c>
      <c r="G1749" s="14">
        <v>50.557499999999997</v>
      </c>
      <c r="H1749" s="30">
        <v>45537</v>
      </c>
      <c r="I1749" s="118">
        <v>348.75</v>
      </c>
      <c r="J1749" s="15">
        <f>IF(M1749="",IF(AND(H1749&lt;&gt; "",D1749&lt;&gt;""),IF(H1749&gt;=D1749,H1749-D1749,0),""),"")</f>
        <v>178</v>
      </c>
      <c r="K1749" s="20">
        <f>IF(M1749="",IF(I1749&lt;&gt;"",I1749-G1749,""),"")</f>
        <v>298.1925</v>
      </c>
      <c r="L1749" s="25">
        <f>IF(M1749="",IF(K1749&lt;&gt;"",IF(G1749=0,IF(I1749=0,0,9.99),K1749/G1749),""),"")</f>
        <v>5.8980863373386736</v>
      </c>
      <c r="M1749" s="112"/>
      <c r="N1749" s="58" t="str">
        <f>TRIM(CONCATENATE(Table1[[#This Row],[Intake]]," ",Table1[[#This Row],[Batch Number]]))</f>
        <v>S-1/OS 154</v>
      </c>
      <c r="O1749" s="112" t="str">
        <f>IF(VLOOKUP(Table1[[#This Row],[Intake Batch Combo]],Sheet2!A:B,2,FALSE)="","",VLOOKUP(Table1[[#This Row],[Intake Batch Combo]],Sheet2!A:B,2,FALSE))</f>
        <v>One Source Diagnostics Batch 154</v>
      </c>
      <c r="P1749" s="115" t="s">
        <v>2379</v>
      </c>
      <c r="Q1749" s="115" t="e">
        <v>#N/A</v>
      </c>
    </row>
    <row r="1750" spans="1:17">
      <c r="A1750" s="4" t="s">
        <v>1316</v>
      </c>
      <c r="B1750" s="15">
        <v>154</v>
      </c>
      <c r="C1750" s="15" t="s">
        <v>1973</v>
      </c>
      <c r="D1750" s="30">
        <v>45359</v>
      </c>
      <c r="E1750" s="10" t="s">
        <v>1</v>
      </c>
      <c r="F1750" s="14">
        <v>1695</v>
      </c>
      <c r="G1750" s="14">
        <v>375.57</v>
      </c>
      <c r="H1750" s="30">
        <v>45537</v>
      </c>
      <c r="I1750" s="118">
        <v>558</v>
      </c>
      <c r="J1750" s="15">
        <f>IF(M1750="",IF(AND(H1750&lt;&gt; "",D1750&lt;&gt;""),IF(H1750&gt;=D1750,H1750-D1750,0),""),"")</f>
        <v>178</v>
      </c>
      <c r="K1750" s="20">
        <f>IF(M1750="",IF(I1750&lt;&gt;"",I1750-G1750,""),"")</f>
        <v>182.43</v>
      </c>
      <c r="L1750" s="25">
        <f>IF(M1750="",IF(K1750&lt;&gt;"",IF(G1750=0,IF(I1750=0,0,9.99),K1750/G1750),""),"")</f>
        <v>0.48574167265756052</v>
      </c>
      <c r="M1750" s="112"/>
      <c r="N1750" s="58" t="str">
        <f>TRIM(CONCATENATE(Table1[[#This Row],[Intake]]," ",Table1[[#This Row],[Batch Number]]))</f>
        <v>S-1/OS 154</v>
      </c>
      <c r="O1750" s="112" t="str">
        <f>IF(VLOOKUP(Table1[[#This Row],[Intake Batch Combo]],Sheet2!A:B,2,FALSE)="","",VLOOKUP(Table1[[#This Row],[Intake Batch Combo]],Sheet2!A:B,2,FALSE))</f>
        <v>One Source Diagnostics Batch 154</v>
      </c>
      <c r="P1750" s="115" t="s">
        <v>2379</v>
      </c>
      <c r="Q1750" s="115" t="e">
        <v>#N/A</v>
      </c>
    </row>
    <row r="1751" spans="1:17">
      <c r="A1751" s="4" t="s">
        <v>1316</v>
      </c>
      <c r="B1751" s="15">
        <v>154</v>
      </c>
      <c r="C1751" s="15" t="s">
        <v>2071</v>
      </c>
      <c r="D1751" s="30">
        <v>45359</v>
      </c>
      <c r="E1751" s="10" t="s">
        <v>1</v>
      </c>
      <c r="F1751" s="14">
        <v>1695</v>
      </c>
      <c r="G1751" s="14">
        <v>375.57</v>
      </c>
      <c r="H1751" s="30">
        <v>45537</v>
      </c>
      <c r="I1751" s="118">
        <v>465</v>
      </c>
      <c r="J1751" s="15">
        <f>IF(M1751="",IF(AND(H1751&lt;&gt; "",D1751&lt;&gt;""),IF(H1751&gt;=D1751,H1751-D1751,0),""),"")</f>
        <v>178</v>
      </c>
      <c r="K1751" s="20">
        <f>IF(M1751="",IF(I1751&lt;&gt;"",I1751-G1751,""),"")</f>
        <v>89.43</v>
      </c>
      <c r="L1751" s="25">
        <f>IF(M1751="",IF(K1751&lt;&gt;"",IF(G1751=0,IF(I1751=0,0,9.99),K1751/G1751),""),"")</f>
        <v>0.23811806054796711</v>
      </c>
      <c r="M1751" s="112"/>
      <c r="N1751" s="58" t="str">
        <f>TRIM(CONCATENATE(Table1[[#This Row],[Intake]]," ",Table1[[#This Row],[Batch Number]]))</f>
        <v>S-1/OS 154</v>
      </c>
      <c r="O1751" s="112" t="str">
        <f>IF(VLOOKUP(Table1[[#This Row],[Intake Batch Combo]],Sheet2!A:B,2,FALSE)="","",VLOOKUP(Table1[[#This Row],[Intake Batch Combo]],Sheet2!A:B,2,FALSE))</f>
        <v>One Source Diagnostics Batch 154</v>
      </c>
      <c r="P1751" s="115" t="s">
        <v>2379</v>
      </c>
      <c r="Q1751" s="115" t="e">
        <v>#N/A</v>
      </c>
    </row>
    <row r="1752" spans="1:17">
      <c r="A1752" s="4" t="s">
        <v>1316</v>
      </c>
      <c r="B1752" s="15">
        <v>154</v>
      </c>
      <c r="C1752" s="15" t="s">
        <v>2071</v>
      </c>
      <c r="D1752" s="30">
        <v>45359</v>
      </c>
      <c r="E1752" s="10" t="s">
        <v>1</v>
      </c>
      <c r="F1752" s="14">
        <v>1695</v>
      </c>
      <c r="G1752" s="14">
        <v>375.57</v>
      </c>
      <c r="H1752" s="30">
        <v>45537</v>
      </c>
      <c r="I1752" s="118">
        <v>465</v>
      </c>
      <c r="J1752" s="15">
        <f>IF(M1752="",IF(AND(H1752&lt;&gt; "",D1752&lt;&gt;""),IF(H1752&gt;=D1752,H1752-D1752,0),""),"")</f>
        <v>178</v>
      </c>
      <c r="K1752" s="20">
        <f>IF(M1752="",IF(I1752&lt;&gt;"",I1752-G1752,""),"")</f>
        <v>89.43</v>
      </c>
      <c r="L1752" s="25">
        <f>IF(M1752="",IF(K1752&lt;&gt;"",IF(G1752=0,IF(I1752=0,0,9.99),K1752/G1752),""),"")</f>
        <v>0.23811806054796711</v>
      </c>
      <c r="M1752" s="112"/>
      <c r="N1752" s="58" t="str">
        <f>TRIM(CONCATENATE(Table1[[#This Row],[Intake]]," ",Table1[[#This Row],[Batch Number]]))</f>
        <v>S-1/OS 154</v>
      </c>
      <c r="O1752" s="112" t="str">
        <f>IF(VLOOKUP(Table1[[#This Row],[Intake Batch Combo]],Sheet2!A:B,2,FALSE)="","",VLOOKUP(Table1[[#This Row],[Intake Batch Combo]],Sheet2!A:B,2,FALSE))</f>
        <v>One Source Diagnostics Batch 154</v>
      </c>
      <c r="P1752" s="115" t="s">
        <v>2379</v>
      </c>
      <c r="Q1752" s="115" t="e">
        <v>#N/A</v>
      </c>
    </row>
    <row r="1753" spans="1:17">
      <c r="A1753" s="4" t="s">
        <v>1316</v>
      </c>
      <c r="B1753" s="15">
        <v>154</v>
      </c>
      <c r="C1753" s="15" t="s">
        <v>2074</v>
      </c>
      <c r="D1753" s="30">
        <v>45359</v>
      </c>
      <c r="E1753" s="10" t="s">
        <v>1</v>
      </c>
      <c r="F1753" s="14">
        <v>1695</v>
      </c>
      <c r="G1753" s="14">
        <v>375.57</v>
      </c>
      <c r="H1753" s="30">
        <v>45537</v>
      </c>
      <c r="I1753" s="118">
        <v>558</v>
      </c>
      <c r="J1753" s="15">
        <f>IF(M1753="",IF(AND(H1753&lt;&gt; "",D1753&lt;&gt;""),IF(H1753&gt;=D1753,H1753-D1753,0),""),"")</f>
        <v>178</v>
      </c>
      <c r="K1753" s="20">
        <f>IF(M1753="",IF(I1753&lt;&gt;"",I1753-G1753,""),"")</f>
        <v>182.43</v>
      </c>
      <c r="L1753" s="25">
        <f>IF(M1753="",IF(K1753&lt;&gt;"",IF(G1753=0,IF(I1753=0,0,9.99),K1753/G1753),""),"")</f>
        <v>0.48574167265756052</v>
      </c>
      <c r="M1753" s="112"/>
      <c r="N1753" s="58" t="str">
        <f>TRIM(CONCATENATE(Table1[[#This Row],[Intake]]," ",Table1[[#This Row],[Batch Number]]))</f>
        <v>S-1/OS 154</v>
      </c>
      <c r="O1753" s="112" t="str">
        <f>IF(VLOOKUP(Table1[[#This Row],[Intake Batch Combo]],Sheet2!A:B,2,FALSE)="","",VLOOKUP(Table1[[#This Row],[Intake Batch Combo]],Sheet2!A:B,2,FALSE))</f>
        <v>One Source Diagnostics Batch 154</v>
      </c>
      <c r="P1753" s="115" t="s">
        <v>2379</v>
      </c>
      <c r="Q1753" s="115" t="e">
        <v>#N/A</v>
      </c>
    </row>
    <row r="1754" spans="1:17">
      <c r="A1754" s="4" t="s">
        <v>1316</v>
      </c>
      <c r="B1754" s="15">
        <v>154</v>
      </c>
      <c r="C1754" s="15" t="s">
        <v>2074</v>
      </c>
      <c r="D1754" s="30">
        <v>45359</v>
      </c>
      <c r="E1754" s="10" t="s">
        <v>1</v>
      </c>
      <c r="F1754" s="14">
        <v>1695</v>
      </c>
      <c r="G1754" s="14">
        <v>375.57</v>
      </c>
      <c r="H1754" s="30">
        <v>45537</v>
      </c>
      <c r="I1754" s="118">
        <v>558</v>
      </c>
      <c r="J1754" s="15">
        <f>IF(M1754="",IF(AND(H1754&lt;&gt; "",D1754&lt;&gt;""),IF(H1754&gt;=D1754,H1754-D1754,0),""),"")</f>
        <v>178</v>
      </c>
      <c r="K1754" s="20">
        <f>IF(M1754="",IF(I1754&lt;&gt;"",I1754-G1754,""),"")</f>
        <v>182.43</v>
      </c>
      <c r="L1754" s="25">
        <f>IF(M1754="",IF(K1754&lt;&gt;"",IF(G1754=0,IF(I1754=0,0,9.99),K1754/G1754),""),"")</f>
        <v>0.48574167265756052</v>
      </c>
      <c r="M1754" s="112"/>
      <c r="N1754" s="58" t="str">
        <f>TRIM(CONCATENATE(Table1[[#This Row],[Intake]]," ",Table1[[#This Row],[Batch Number]]))</f>
        <v>S-1/OS 154</v>
      </c>
      <c r="O1754" s="112" t="str">
        <f>IF(VLOOKUP(Table1[[#This Row],[Intake Batch Combo]],Sheet2!A:B,2,FALSE)="","",VLOOKUP(Table1[[#This Row],[Intake Batch Combo]],Sheet2!A:B,2,FALSE))</f>
        <v>One Source Diagnostics Batch 154</v>
      </c>
      <c r="P1754" s="115" t="s">
        <v>2379</v>
      </c>
      <c r="Q1754" s="115" t="e">
        <v>#N/A</v>
      </c>
    </row>
    <row r="1755" spans="1:17">
      <c r="A1755" s="4" t="s">
        <v>1316</v>
      </c>
      <c r="B1755" s="15">
        <v>154</v>
      </c>
      <c r="C1755" s="15" t="s">
        <v>2151</v>
      </c>
      <c r="D1755" s="30">
        <v>45359</v>
      </c>
      <c r="E1755" s="10" t="s">
        <v>1</v>
      </c>
      <c r="F1755" s="14">
        <v>1695</v>
      </c>
      <c r="G1755" s="14">
        <v>375.57</v>
      </c>
      <c r="H1755" s="30">
        <v>45537</v>
      </c>
      <c r="I1755" s="118">
        <v>348.75</v>
      </c>
      <c r="J1755" s="15">
        <f>IF(M1755="",IF(AND(H1755&lt;&gt; "",D1755&lt;&gt;""),IF(H1755&gt;=D1755,H1755-D1755,0),""),"")</f>
        <v>178</v>
      </c>
      <c r="K1755" s="20">
        <f>IF(M1755="",IF(I1755&lt;&gt;"",I1755-G1755,""),"")</f>
        <v>-26.819999999999993</v>
      </c>
      <c r="L1755" s="25">
        <f>IF(M1755="",IF(K1755&lt;&gt;"",IF(G1755=0,IF(I1755=0,0,9.99),K1755/G1755),""),"")</f>
        <v>-7.1411454589024662E-2</v>
      </c>
      <c r="M1755" s="112"/>
      <c r="N1755" s="58" t="str">
        <f>TRIM(CONCATENATE(Table1[[#This Row],[Intake]]," ",Table1[[#This Row],[Batch Number]]))</f>
        <v>S-1/OS 154</v>
      </c>
      <c r="O1755" s="112" t="str">
        <f>IF(VLOOKUP(Table1[[#This Row],[Intake Batch Combo]],Sheet2!A:B,2,FALSE)="","",VLOOKUP(Table1[[#This Row],[Intake Batch Combo]],Sheet2!A:B,2,FALSE))</f>
        <v>One Source Diagnostics Batch 154</v>
      </c>
      <c r="P1755" s="115" t="s">
        <v>2379</v>
      </c>
      <c r="Q1755" s="115" t="e">
        <v>#N/A</v>
      </c>
    </row>
    <row r="1756" spans="1:17">
      <c r="A1756" s="4" t="s">
        <v>1316</v>
      </c>
      <c r="B1756" s="15">
        <v>154</v>
      </c>
      <c r="C1756" s="15" t="s">
        <v>2153</v>
      </c>
      <c r="D1756" s="30">
        <v>45359</v>
      </c>
      <c r="E1756" s="10" t="s">
        <v>1</v>
      </c>
      <c r="F1756" s="14">
        <v>1695</v>
      </c>
      <c r="G1756" s="14">
        <v>375.57</v>
      </c>
      <c r="H1756" s="30">
        <v>45537</v>
      </c>
      <c r="I1756" s="118">
        <v>465</v>
      </c>
      <c r="J1756" s="15">
        <f>IF(M1756="",IF(AND(H1756&lt;&gt; "",D1756&lt;&gt;""),IF(H1756&gt;=D1756,H1756-D1756,0),""),"")</f>
        <v>178</v>
      </c>
      <c r="K1756" s="20">
        <f>IF(M1756="",IF(I1756&lt;&gt;"",I1756-G1756,""),"")</f>
        <v>89.43</v>
      </c>
      <c r="L1756" s="25">
        <f>IF(M1756="",IF(K1756&lt;&gt;"",IF(G1756=0,IF(I1756=0,0,9.99),K1756/G1756),""),"")</f>
        <v>0.23811806054796711</v>
      </c>
      <c r="M1756" s="112"/>
      <c r="N1756" s="58" t="str">
        <f>TRIM(CONCATENATE(Table1[[#This Row],[Intake]]," ",Table1[[#This Row],[Batch Number]]))</f>
        <v>S-1/OS 154</v>
      </c>
      <c r="O1756" s="112" t="str">
        <f>IF(VLOOKUP(Table1[[#This Row],[Intake Batch Combo]],Sheet2!A:B,2,FALSE)="","",VLOOKUP(Table1[[#This Row],[Intake Batch Combo]],Sheet2!A:B,2,FALSE))</f>
        <v>One Source Diagnostics Batch 154</v>
      </c>
      <c r="P1756" s="115" t="s">
        <v>2379</v>
      </c>
      <c r="Q1756" s="115" t="e">
        <v>#N/A</v>
      </c>
    </row>
    <row r="1757" spans="1:17">
      <c r="A1757" s="4" t="s">
        <v>1316</v>
      </c>
      <c r="B1757" s="15">
        <v>154</v>
      </c>
      <c r="C1757" s="15" t="s">
        <v>2180</v>
      </c>
      <c r="D1757" s="30">
        <v>45359</v>
      </c>
      <c r="E1757" s="10" t="s">
        <v>1</v>
      </c>
      <c r="F1757" s="14">
        <v>1695</v>
      </c>
      <c r="G1757" s="14">
        <v>375.57</v>
      </c>
      <c r="H1757" s="30">
        <v>45537</v>
      </c>
      <c r="I1757" s="118">
        <v>348.75</v>
      </c>
      <c r="J1757" s="15">
        <f>IF(M1757="",IF(AND(H1757&lt;&gt; "",D1757&lt;&gt;""),IF(H1757&gt;=D1757,H1757-D1757,0),""),"")</f>
        <v>178</v>
      </c>
      <c r="K1757" s="20">
        <f>IF(M1757="",IF(I1757&lt;&gt;"",I1757-G1757,""),"")</f>
        <v>-26.819999999999993</v>
      </c>
      <c r="L1757" s="25">
        <f>IF(M1757="",IF(K1757&lt;&gt;"",IF(G1757=0,IF(I1757=0,0,9.99),K1757/G1757),""),"")</f>
        <v>-7.1411454589024662E-2</v>
      </c>
      <c r="M1757" s="112"/>
      <c r="N1757" s="58" t="str">
        <f>TRIM(CONCATENATE(Table1[[#This Row],[Intake]]," ",Table1[[#This Row],[Batch Number]]))</f>
        <v>S-1/OS 154</v>
      </c>
      <c r="O1757" s="112" t="str">
        <f>IF(VLOOKUP(Table1[[#This Row],[Intake Batch Combo]],Sheet2!A:B,2,FALSE)="","",VLOOKUP(Table1[[#This Row],[Intake Batch Combo]],Sheet2!A:B,2,FALSE))</f>
        <v>One Source Diagnostics Batch 154</v>
      </c>
      <c r="P1757" s="115" t="s">
        <v>2379</v>
      </c>
      <c r="Q1757" s="115" t="e">
        <v>#N/A</v>
      </c>
    </row>
    <row r="1758" spans="1:17">
      <c r="A1758" s="4" t="s">
        <v>1316</v>
      </c>
      <c r="B1758" s="15">
        <v>154</v>
      </c>
      <c r="C1758" s="15" t="s">
        <v>2180</v>
      </c>
      <c r="D1758" s="30">
        <v>45359</v>
      </c>
      <c r="E1758" s="10" t="s">
        <v>1</v>
      </c>
      <c r="F1758" s="14">
        <v>1695</v>
      </c>
      <c r="G1758" s="14">
        <v>375.57</v>
      </c>
      <c r="H1758" s="30">
        <v>45537</v>
      </c>
      <c r="I1758" s="118">
        <v>348.75</v>
      </c>
      <c r="J1758" s="15">
        <f>IF(M1758="",IF(AND(H1758&lt;&gt; "",D1758&lt;&gt;""),IF(H1758&gt;=D1758,H1758-D1758,0),""),"")</f>
        <v>178</v>
      </c>
      <c r="K1758" s="20">
        <f>IF(M1758="",IF(I1758&lt;&gt;"",I1758-G1758,""),"")</f>
        <v>-26.819999999999993</v>
      </c>
      <c r="L1758" s="25">
        <f>IF(M1758="",IF(K1758&lt;&gt;"",IF(G1758=0,IF(I1758=0,0,9.99),K1758/G1758),""),"")</f>
        <v>-7.1411454589024662E-2</v>
      </c>
      <c r="M1758" s="112"/>
      <c r="N1758" s="58" t="str">
        <f>TRIM(CONCATENATE(Table1[[#This Row],[Intake]]," ",Table1[[#This Row],[Batch Number]]))</f>
        <v>S-1/OS 154</v>
      </c>
      <c r="O1758" s="112" t="str">
        <f>IF(VLOOKUP(Table1[[#This Row],[Intake Batch Combo]],Sheet2!A:B,2,FALSE)="","",VLOOKUP(Table1[[#This Row],[Intake Batch Combo]],Sheet2!A:B,2,FALSE))</f>
        <v>One Source Diagnostics Batch 154</v>
      </c>
      <c r="P1758" s="115" t="s">
        <v>2379</v>
      </c>
      <c r="Q1758" s="115" t="e">
        <v>#N/A</v>
      </c>
    </row>
    <row r="1759" spans="1:17">
      <c r="A1759" s="4" t="s">
        <v>1316</v>
      </c>
      <c r="B1759" s="15">
        <v>116</v>
      </c>
      <c r="C1759" s="64" t="s">
        <v>1286</v>
      </c>
      <c r="D1759" s="30">
        <v>44879</v>
      </c>
      <c r="E1759" s="59" t="s">
        <v>1</v>
      </c>
      <c r="F1759" s="14">
        <v>1695</v>
      </c>
      <c r="G1759" s="14">
        <v>404.59153261197389</v>
      </c>
      <c r="H1759" s="30">
        <v>45537</v>
      </c>
      <c r="I1759" s="118">
        <v>116.25</v>
      </c>
      <c r="J1759" s="15">
        <f>IF(M1759="",IF(AND(H1759&lt;&gt; "",D1759&lt;&gt;""),IF(H1759&gt;=D1759,H1759-D1759,0),""),"")</f>
        <v>658</v>
      </c>
      <c r="K1759" s="20">
        <f>IF(M1759="",IF(I1759&lt;&gt;"",I1759-G1759,""),"")</f>
        <v>-288.34153261197389</v>
      </c>
      <c r="L1759" s="25">
        <f>IF(M1759="",IF(K1759&lt;&gt;"",IF(G1759=0,IF(I1759=0,0,9.99),K1759/G1759),""),"")</f>
        <v>-0.7126731762043812</v>
      </c>
      <c r="M1759" s="112"/>
      <c r="N1759" s="58" t="str">
        <f>TRIM(CONCATENATE(Table1[[#This Row],[Intake]]," ",Table1[[#This Row],[Batch Number]]))</f>
        <v>S-1/OS 116</v>
      </c>
      <c r="O1759" s="112" t="str">
        <f>IF(VLOOKUP(Table1[[#This Row],[Intake Batch Combo]],Sheet2!A:B,2,FALSE)="","",VLOOKUP(Table1[[#This Row],[Intake Batch Combo]],Sheet2!A:B,2,FALSE))</f>
        <v>One Source Diagnostics Buy 116</v>
      </c>
      <c r="P1759" s="115" t="e">
        <v>#N/A</v>
      </c>
      <c r="Q1759" s="115" t="e">
        <v>#N/A</v>
      </c>
    </row>
    <row r="1760" spans="1:17">
      <c r="A1760" s="4" t="s">
        <v>1316</v>
      </c>
      <c r="B1760" s="15">
        <v>118</v>
      </c>
      <c r="C1760" s="64" t="s">
        <v>1853</v>
      </c>
      <c r="D1760" s="30">
        <v>44897</v>
      </c>
      <c r="E1760" s="60" t="s">
        <v>1</v>
      </c>
      <c r="F1760" s="14">
        <v>1695</v>
      </c>
      <c r="G1760" s="14">
        <v>404.96364199804663</v>
      </c>
      <c r="H1760" s="30">
        <v>45537</v>
      </c>
      <c r="I1760" s="118">
        <v>558</v>
      </c>
      <c r="J1760" s="15">
        <f>IF(M1760="",IF(AND(H1760&lt;&gt; "",D1760&lt;&gt;""),IF(H1760&gt;=D1760,H1760-D1760,0),""),"")</f>
        <v>640</v>
      </c>
      <c r="K1760" s="20">
        <f>IF(M1760="",IF(I1760&lt;&gt;"",I1760-G1760,""),"")</f>
        <v>153.03635800195337</v>
      </c>
      <c r="L1760" s="25">
        <f>IF(M1760="",IF(K1760&lt;&gt;"",IF(G1760=0,IF(I1760=0,0,9.99),K1760/G1760),""),"")</f>
        <v>0.37790147591247603</v>
      </c>
      <c r="M1760" s="112"/>
      <c r="N1760" s="58" t="str">
        <f>TRIM(CONCATENATE(Table1[[#This Row],[Intake]]," ",Table1[[#This Row],[Batch Number]]))</f>
        <v>S-1/OS 118</v>
      </c>
      <c r="O1760" s="112" t="str">
        <f>IF(VLOOKUP(Table1[[#This Row],[Intake Batch Combo]],Sheet2!A:B,2,FALSE)="","",VLOOKUP(Table1[[#This Row],[Intake Batch Combo]],Sheet2!A:B,2,FALSE))</f>
        <v>One Source Diagnostics Buy 118</v>
      </c>
      <c r="P1760" s="115" t="s">
        <v>2383</v>
      </c>
      <c r="Q1760" s="115" t="e">
        <v>#N/A</v>
      </c>
    </row>
    <row r="1761" spans="1:17">
      <c r="A1761" s="4" t="s">
        <v>1314</v>
      </c>
      <c r="B1761" s="43">
        <v>71</v>
      </c>
      <c r="C1761" s="64" t="s">
        <v>565</v>
      </c>
      <c r="D1761" s="47">
        <v>44670</v>
      </c>
      <c r="E1761" s="59" t="s">
        <v>1</v>
      </c>
      <c r="F1761" s="41">
        <v>1695</v>
      </c>
      <c r="G1761" s="41">
        <v>406.54563467206344</v>
      </c>
      <c r="H1761" s="47">
        <v>45537</v>
      </c>
      <c r="I1761" s="118">
        <v>511.5</v>
      </c>
      <c r="J1761" s="43">
        <f>IF(M1761="",IF(AND(H1761&lt;&gt; "",D1761&lt;&gt;""),IF(H1761&gt;=D1761,H1761-D1761,0),""),"")</f>
        <v>867</v>
      </c>
      <c r="K1761" s="42">
        <f>IF(M1761="",IF(I1761&lt;&gt;"",I1761-G1761,""),"")</f>
        <v>104.95436532793656</v>
      </c>
      <c r="L1761" s="44">
        <f>IF(M1761="",IF(K1761&lt;&gt;"",IF(G1761=0,IF(I1761=0,0,9.99),K1761/G1761),""),"")</f>
        <v>0.25816133879434494</v>
      </c>
      <c r="M1761" s="45"/>
      <c r="N1761" s="46" t="str">
        <f>TRIM(CONCATENATE(Table1[[#This Row],[Intake]]," ",Table1[[#This Row],[Batch Number]]))</f>
        <v>S-1/EB 71</v>
      </c>
      <c r="O1761" s="45" t="str">
        <f>IF(VLOOKUP(Table1[[#This Row],[Intake Batch Combo]],Sheet2!A:B,2,FALSE)="","",VLOOKUP(Table1[[#This Row],[Intake Batch Combo]],Sheet2!A:B,2,FALSE))</f>
        <v>Expert MRI Buy 71</v>
      </c>
      <c r="P1761" s="116" t="e">
        <v>#N/A</v>
      </c>
      <c r="Q1761" s="116" t="e">
        <v>#N/A</v>
      </c>
    </row>
    <row r="1762" spans="1:17">
      <c r="A1762" s="4" t="s">
        <v>1316</v>
      </c>
      <c r="B1762" s="15">
        <v>154</v>
      </c>
      <c r="C1762" s="15" t="s">
        <v>2151</v>
      </c>
      <c r="D1762" s="30">
        <v>45359</v>
      </c>
      <c r="E1762" s="10" t="s">
        <v>1</v>
      </c>
      <c r="F1762" s="14">
        <v>1695</v>
      </c>
      <c r="G1762" s="14">
        <v>477.48750000000001</v>
      </c>
      <c r="H1762" s="30">
        <v>45537</v>
      </c>
      <c r="I1762" s="118">
        <v>348.75</v>
      </c>
      <c r="J1762" s="15">
        <f>IF(M1762="",IF(AND(H1762&lt;&gt; "",D1762&lt;&gt;""),IF(H1762&gt;=D1762,H1762-D1762,0),""),"")</f>
        <v>178</v>
      </c>
      <c r="K1762" s="20">
        <f>IF(M1762="",IF(I1762&lt;&gt;"",I1762-G1762,""),"")</f>
        <v>-128.73750000000001</v>
      </c>
      <c r="L1762" s="25">
        <f>IF(M1762="",IF(K1762&lt;&gt;"",IF(G1762=0,IF(I1762=0,0,9.99),K1762/G1762),""),"")</f>
        <v>-0.26961438781119929</v>
      </c>
      <c r="M1762" s="112"/>
      <c r="N1762" s="58" t="str">
        <f>TRIM(CONCATENATE(Table1[[#This Row],[Intake]]," ",Table1[[#This Row],[Batch Number]]))</f>
        <v>S-1/OS 154</v>
      </c>
      <c r="O1762" s="112" t="str">
        <f>IF(VLOOKUP(Table1[[#This Row],[Intake Batch Combo]],Sheet2!A:B,2,FALSE)="","",VLOOKUP(Table1[[#This Row],[Intake Batch Combo]],Sheet2!A:B,2,FALSE))</f>
        <v>One Source Diagnostics Batch 154</v>
      </c>
      <c r="P1762" s="115" t="s">
        <v>2379</v>
      </c>
      <c r="Q1762" s="115" t="e">
        <v>#N/A</v>
      </c>
    </row>
    <row r="1763" spans="1:17">
      <c r="A1763" s="82" t="s">
        <v>1316</v>
      </c>
      <c r="B1763" s="10">
        <v>118</v>
      </c>
      <c r="C1763" s="10">
        <v>16272</v>
      </c>
      <c r="D1763" s="72">
        <v>44897</v>
      </c>
      <c r="E1763" s="10" t="s">
        <v>1</v>
      </c>
      <c r="F1763" s="83">
        <v>0</v>
      </c>
      <c r="G1763" s="83">
        <v>0</v>
      </c>
      <c r="H1763" s="72">
        <v>45534</v>
      </c>
      <c r="I1763" s="121">
        <v>372</v>
      </c>
      <c r="J1763" s="10">
        <f>IF(M1763="",IF(AND(H1763&lt;&gt; "",D1763&lt;&gt;""),IF(H1763&gt;=D1763,H1763-D1763,0),""),"")</f>
        <v>637</v>
      </c>
      <c r="K1763" s="83">
        <f>IF(M1763="",IF(I1763&lt;&gt;"",I1763-G1763,""),"")</f>
        <v>372</v>
      </c>
      <c r="L1763" s="84">
        <f>IF(M1763="",IF(K1763&lt;&gt;"",IF(G1763=0,IF(I1763=0,0,9.99),K1763/G1763),""),"")</f>
        <v>9.99</v>
      </c>
      <c r="M1763" s="84"/>
      <c r="N1763" s="84" t="str">
        <f>TRIM(CONCATENATE(Table1[[#This Row],[Intake]]," ",Table1[[#This Row],[Batch Number]]))</f>
        <v>S-1/OS 118</v>
      </c>
      <c r="O1763" s="84" t="str">
        <f>IF(VLOOKUP(Table1[[#This Row],[Intake Batch Combo]],Sheet2!A:B,2,FALSE)="","",VLOOKUP(Table1[[#This Row],[Intake Batch Combo]],Sheet2!A:B,2,FALSE))</f>
        <v>One Source Diagnostics Buy 118</v>
      </c>
      <c r="P1763" s="117" t="s">
        <v>2383</v>
      </c>
      <c r="Q1763" s="117" t="e">
        <v>#N/A</v>
      </c>
    </row>
    <row r="1764" spans="1:17">
      <c r="A1764" s="4" t="s">
        <v>5</v>
      </c>
      <c r="B1764" s="15">
        <v>2</v>
      </c>
      <c r="C1764" s="15"/>
      <c r="D1764" s="30">
        <v>44501</v>
      </c>
      <c r="E1764" s="10" t="s">
        <v>0</v>
      </c>
      <c r="F1764" s="14">
        <v>0</v>
      </c>
      <c r="G1764" s="14">
        <v>0</v>
      </c>
      <c r="H1764" s="30">
        <v>45534</v>
      </c>
      <c r="I1764" s="118">
        <v>7353.5</v>
      </c>
      <c r="J1764" s="15">
        <f>IF(M1764="",IF(AND(H1764&lt;&gt; "",D1764&lt;&gt;""),IF(H1764&gt;=D1764,H1764-D1764,0),""),"")</f>
        <v>1033</v>
      </c>
      <c r="K1764" s="20">
        <f>IF(M1764="",IF(I1764&lt;&gt;"",I1764-G1764,""),"")</f>
        <v>7353.5</v>
      </c>
      <c r="L1764" s="25">
        <f>IF(M1764="",IF(K1764&lt;&gt;"",IF(G1764=0,IF(I1764=0,0,9.99),K1764/G1764),""),"")</f>
        <v>9.99</v>
      </c>
      <c r="M1764" s="112"/>
      <c r="N1764" s="58" t="str">
        <f>TRIM(CONCATENATE(Table1[[#This Row],[Intake]]," ",Table1[[#This Row],[Batch Number]]))</f>
        <v>S-1/CSP 2</v>
      </c>
      <c r="O1764" s="112" t="str">
        <f>IF(VLOOKUP(Table1[[#This Row],[Intake Batch Combo]],Sheet2!A:B,2,FALSE)="","",VLOOKUP(Table1[[#This Row],[Intake Batch Combo]],Sheet2!A:B,2,FALSE))</f>
        <v>Comprehensive Spine and Pain Batch 02</v>
      </c>
      <c r="P1764" s="115" t="e">
        <v>#N/A</v>
      </c>
      <c r="Q1764" s="115" t="e">
        <v>#N/A</v>
      </c>
    </row>
    <row r="1765" spans="1:17">
      <c r="A1765" s="4" t="s">
        <v>5</v>
      </c>
      <c r="B1765" s="15">
        <v>2</v>
      </c>
      <c r="C1765" s="15"/>
      <c r="D1765" s="30">
        <v>44501</v>
      </c>
      <c r="E1765" s="10" t="s">
        <v>0</v>
      </c>
      <c r="F1765" s="14">
        <v>0</v>
      </c>
      <c r="G1765" s="14">
        <v>0</v>
      </c>
      <c r="H1765" s="30">
        <v>45534</v>
      </c>
      <c r="I1765" s="118">
        <v>10582.6</v>
      </c>
      <c r="J1765" s="15">
        <f>IF(M1765="",IF(AND(H1765&lt;&gt; "",D1765&lt;&gt;""),IF(H1765&gt;=D1765,H1765-D1765,0),""),"")</f>
        <v>1033</v>
      </c>
      <c r="K1765" s="20">
        <f>IF(M1765="",IF(I1765&lt;&gt;"",I1765-G1765,""),"")</f>
        <v>10582.6</v>
      </c>
      <c r="L1765" s="25">
        <f>IF(M1765="",IF(K1765&lt;&gt;"",IF(G1765=0,IF(I1765=0,0,9.99),K1765/G1765),""),"")</f>
        <v>9.99</v>
      </c>
      <c r="M1765" s="112"/>
      <c r="N1765" s="58" t="str">
        <f>TRIM(CONCATENATE(Table1[[#This Row],[Intake]]," ",Table1[[#This Row],[Batch Number]]))</f>
        <v>S-1/CSP 2</v>
      </c>
      <c r="O1765" s="112" t="str">
        <f>IF(VLOOKUP(Table1[[#This Row],[Intake Batch Combo]],Sheet2!A:B,2,FALSE)="","",VLOOKUP(Table1[[#This Row],[Intake Batch Combo]],Sheet2!A:B,2,FALSE))</f>
        <v>Comprehensive Spine and Pain Batch 02</v>
      </c>
      <c r="P1765" s="115" t="e">
        <v>#N/A</v>
      </c>
      <c r="Q1765" s="115" t="e">
        <v>#N/A</v>
      </c>
    </row>
    <row r="1766" spans="1:17">
      <c r="A1766" s="4" t="s">
        <v>5</v>
      </c>
      <c r="B1766" s="15">
        <v>2</v>
      </c>
      <c r="C1766" s="15"/>
      <c r="D1766" s="30">
        <v>44501</v>
      </c>
      <c r="E1766" s="10" t="s">
        <v>0</v>
      </c>
      <c r="F1766" s="14">
        <v>0</v>
      </c>
      <c r="G1766" s="14">
        <v>0</v>
      </c>
      <c r="H1766" s="30">
        <v>45534</v>
      </c>
      <c r="I1766" s="118">
        <v>13916.99</v>
      </c>
      <c r="J1766" s="15">
        <f>IF(M1766="",IF(AND(H1766&lt;&gt; "",D1766&lt;&gt;""),IF(H1766&gt;=D1766,H1766-D1766,0),""),"")</f>
        <v>1033</v>
      </c>
      <c r="K1766" s="20">
        <f>IF(M1766="",IF(I1766&lt;&gt;"",I1766-G1766,""),"")</f>
        <v>13916.99</v>
      </c>
      <c r="L1766" s="25">
        <f>IF(M1766="",IF(K1766&lt;&gt;"",IF(G1766=0,IF(I1766=0,0,9.99),K1766/G1766),""),"")</f>
        <v>9.99</v>
      </c>
      <c r="M1766" s="112"/>
      <c r="N1766" s="58" t="str">
        <f>TRIM(CONCATENATE(Table1[[#This Row],[Intake]]," ",Table1[[#This Row],[Batch Number]]))</f>
        <v>S-1/CSP 2</v>
      </c>
      <c r="O1766" s="112" t="str">
        <f>IF(VLOOKUP(Table1[[#This Row],[Intake Batch Combo]],Sheet2!A:B,2,FALSE)="","",VLOOKUP(Table1[[#This Row],[Intake Batch Combo]],Sheet2!A:B,2,FALSE))</f>
        <v>Comprehensive Spine and Pain Batch 02</v>
      </c>
      <c r="P1766" s="115" t="e">
        <v>#N/A</v>
      </c>
      <c r="Q1766" s="115" t="e">
        <v>#N/A</v>
      </c>
    </row>
    <row r="1767" spans="1:17">
      <c r="A1767" s="4" t="s">
        <v>5</v>
      </c>
      <c r="B1767" s="15">
        <v>2</v>
      </c>
      <c r="C1767" s="15"/>
      <c r="D1767" s="30">
        <v>44501</v>
      </c>
      <c r="E1767" s="10" t="s">
        <v>0</v>
      </c>
      <c r="F1767" s="14">
        <v>0</v>
      </c>
      <c r="G1767" s="14">
        <v>0</v>
      </c>
      <c r="H1767" s="30">
        <v>45534</v>
      </c>
      <c r="I1767" s="118">
        <v>104134.52</v>
      </c>
      <c r="J1767" s="15">
        <f>IF(M1767="",IF(AND(H1767&lt;&gt; "",D1767&lt;&gt;""),IF(H1767&gt;=D1767,H1767-D1767,0),""),"")</f>
        <v>1033</v>
      </c>
      <c r="K1767" s="20">
        <f>IF(M1767="",IF(I1767&lt;&gt;"",I1767-G1767,""),"")</f>
        <v>104134.52</v>
      </c>
      <c r="L1767" s="25">
        <f>IF(M1767="",IF(K1767&lt;&gt;"",IF(G1767=0,IF(I1767=0,0,9.99),K1767/G1767),""),"")</f>
        <v>9.99</v>
      </c>
      <c r="M1767" s="112"/>
      <c r="N1767" s="58" t="str">
        <f>TRIM(CONCATENATE(Table1[[#This Row],[Intake]]," ",Table1[[#This Row],[Batch Number]]))</f>
        <v>S-1/CSP 2</v>
      </c>
      <c r="O1767" s="112" t="str">
        <f>IF(VLOOKUP(Table1[[#This Row],[Intake Batch Combo]],Sheet2!A:B,2,FALSE)="","",VLOOKUP(Table1[[#This Row],[Intake Batch Combo]],Sheet2!A:B,2,FALSE))</f>
        <v>Comprehensive Spine and Pain Batch 02</v>
      </c>
      <c r="P1767" s="115" t="e">
        <v>#N/A</v>
      </c>
      <c r="Q1767" s="115" t="e">
        <v>#N/A</v>
      </c>
    </row>
    <row r="1768" spans="1:17">
      <c r="A1768" s="4" t="s">
        <v>5</v>
      </c>
      <c r="B1768" s="15">
        <v>2</v>
      </c>
      <c r="C1768" s="15"/>
      <c r="D1768" s="30">
        <v>44501</v>
      </c>
      <c r="E1768" s="10" t="s">
        <v>0</v>
      </c>
      <c r="F1768" s="14">
        <v>0</v>
      </c>
      <c r="G1768" s="14">
        <v>0</v>
      </c>
      <c r="H1768" s="30">
        <v>45534</v>
      </c>
      <c r="I1768" s="118">
        <v>159717.72</v>
      </c>
      <c r="J1768" s="15">
        <f>IF(M1768="",IF(AND(H1768&lt;&gt; "",D1768&lt;&gt;""),IF(H1768&gt;=D1768,H1768-D1768,0),""),"")</f>
        <v>1033</v>
      </c>
      <c r="K1768" s="20">
        <f>IF(M1768="",IF(I1768&lt;&gt;"",I1768-G1768,""),"")</f>
        <v>159717.72</v>
      </c>
      <c r="L1768" s="25">
        <f>IF(M1768="",IF(K1768&lt;&gt;"",IF(G1768=0,IF(I1768=0,0,9.99),K1768/G1768),""),"")</f>
        <v>9.99</v>
      </c>
      <c r="M1768" s="112"/>
      <c r="N1768" s="58" t="str">
        <f>TRIM(CONCATENATE(Table1[[#This Row],[Intake]]," ",Table1[[#This Row],[Batch Number]]))</f>
        <v>S-1/CSP 2</v>
      </c>
      <c r="O1768" s="112" t="str">
        <f>IF(VLOOKUP(Table1[[#This Row],[Intake Batch Combo]],Sheet2!A:B,2,FALSE)="","",VLOOKUP(Table1[[#This Row],[Intake Batch Combo]],Sheet2!A:B,2,FALSE))</f>
        <v>Comprehensive Spine and Pain Batch 02</v>
      </c>
      <c r="P1768" s="115" t="e">
        <v>#N/A</v>
      </c>
      <c r="Q1768" s="115" t="e">
        <v>#N/A</v>
      </c>
    </row>
    <row r="1769" spans="1:17">
      <c r="A1769" s="4" t="s">
        <v>1312</v>
      </c>
      <c r="B1769" s="43">
        <v>3</v>
      </c>
      <c r="C1769" s="80"/>
      <c r="D1769" s="47">
        <v>44973</v>
      </c>
      <c r="E1769" s="85" t="s">
        <v>0</v>
      </c>
      <c r="F1769" s="41">
        <v>0</v>
      </c>
      <c r="G1769" s="41">
        <v>0</v>
      </c>
      <c r="H1769" s="47">
        <v>45534</v>
      </c>
      <c r="I1769" s="118">
        <v>55.2</v>
      </c>
      <c r="J1769" s="43">
        <f>IF(M1769="",IF(AND(H1769&lt;&gt; "",D1769&lt;&gt;""),IF(H1769&gt;=D1769,H1769-D1769,0),""),"")</f>
        <v>561</v>
      </c>
      <c r="K1769" s="42">
        <f>IF(M1769="",IF(I1769&lt;&gt;"",I1769-G1769,""),"")</f>
        <v>55.2</v>
      </c>
      <c r="L1769" s="44">
        <f>IF(M1769="",IF(K1769&lt;&gt;"",IF(G1769=0,IF(I1769=0,0,9.99),K1769/G1769),""),"")</f>
        <v>9.99</v>
      </c>
      <c r="M1769" s="45"/>
      <c r="N1769" s="46" t="str">
        <f>TRIM(CONCATENATE(Table1[[#This Row],[Intake]]," ",Table1[[#This Row],[Batch Number]]))</f>
        <v>S-1/MF 3</v>
      </c>
      <c r="O1769" s="45" t="str">
        <f>IF(VLOOKUP(Table1[[#This Row],[Intake Batch Combo]],Sheet2!A:B,2,FALSE)="","",VLOOKUP(Table1[[#This Row],[Intake Batch Combo]],Sheet2!A:B,2,FALSE))</f>
        <v>Michigan First Rehab Batch 03</v>
      </c>
      <c r="P1769" s="116" t="e">
        <v>#N/A</v>
      </c>
      <c r="Q1769" s="116" t="e">
        <v>#N/A</v>
      </c>
    </row>
    <row r="1770" spans="1:17">
      <c r="A1770" s="4" t="s">
        <v>1312</v>
      </c>
      <c r="B1770" s="43">
        <v>3</v>
      </c>
      <c r="C1770" s="80"/>
      <c r="D1770" s="47">
        <v>44973</v>
      </c>
      <c r="E1770" s="85" t="s">
        <v>0</v>
      </c>
      <c r="F1770" s="41">
        <v>0</v>
      </c>
      <c r="G1770" s="41">
        <v>0</v>
      </c>
      <c r="H1770" s="47">
        <v>45534</v>
      </c>
      <c r="I1770" s="118">
        <v>20000</v>
      </c>
      <c r="J1770" s="43">
        <f>IF(M1770="",IF(AND(H1770&lt;&gt; "",D1770&lt;&gt;""),IF(H1770&gt;=D1770,H1770-D1770,0),""),"")</f>
        <v>561</v>
      </c>
      <c r="K1770" s="42">
        <f>IF(M1770="",IF(I1770&lt;&gt;"",I1770-G1770,""),"")</f>
        <v>20000</v>
      </c>
      <c r="L1770" s="44">
        <f>IF(M1770="",IF(K1770&lt;&gt;"",IF(G1770=0,IF(I1770=0,0,9.99),K1770/G1770),""),"")</f>
        <v>9.99</v>
      </c>
      <c r="M1770" s="45"/>
      <c r="N1770" s="46" t="str">
        <f>TRIM(CONCATENATE(Table1[[#This Row],[Intake]]," ",Table1[[#This Row],[Batch Number]]))</f>
        <v>S-1/MF 3</v>
      </c>
      <c r="O1770" s="45" t="str">
        <f>IF(VLOOKUP(Table1[[#This Row],[Intake Batch Combo]],Sheet2!A:B,2,FALSE)="","",VLOOKUP(Table1[[#This Row],[Intake Batch Combo]],Sheet2!A:B,2,FALSE))</f>
        <v>Michigan First Rehab Batch 03</v>
      </c>
      <c r="P1770" s="116" t="e">
        <v>#N/A</v>
      </c>
      <c r="Q1770" s="116" t="e">
        <v>#N/A</v>
      </c>
    </row>
    <row r="1771" spans="1:17">
      <c r="A1771" s="4" t="s">
        <v>384</v>
      </c>
      <c r="B1771" s="15" t="s">
        <v>385</v>
      </c>
      <c r="C1771" s="15">
        <v>1022221</v>
      </c>
      <c r="D1771" s="30">
        <v>44579</v>
      </c>
      <c r="E1771" s="10" t="s">
        <v>0</v>
      </c>
      <c r="F1771" s="14">
        <v>23829.599999999999</v>
      </c>
      <c r="G1771" s="14">
        <v>4918.4294399999999</v>
      </c>
      <c r="H1771" s="30">
        <v>45534</v>
      </c>
      <c r="I1771" s="118">
        <v>3864.1221</v>
      </c>
      <c r="J1771" s="15">
        <f>IF(M1771="",IF(AND(H1771&lt;&gt; "",D1771&lt;&gt;""),IF(H1771&gt;=D1771,H1771-D1771,0),""),"")</f>
        <v>955</v>
      </c>
      <c r="K1771" s="20">
        <f>IF(M1771="",IF(I1771&lt;&gt;"",I1771-G1771,""),"")</f>
        <v>-1054.3073399999998</v>
      </c>
      <c r="L1771" s="25">
        <f>IF(M1771="",IF(K1771&lt;&gt;"",IF(G1771=0,IF(I1771=0,0,9.99),K1771/G1771),""),"")</f>
        <v>-0.21435853718377221</v>
      </c>
      <c r="M1771" s="112"/>
      <c r="N1771" s="33" t="str">
        <f>TRIM(CONCATENATE(Table1[[#This Row],[Intake]]," ",Table1[[#This Row],[Batch Number]]))</f>
        <v>S-1/TRC 33a</v>
      </c>
      <c r="O1771" s="35" t="str">
        <f>IF(VLOOKUP(Table1[[#This Row],[Intake Batch Combo]],Sheet2!A:B,2,FALSE)="","",VLOOKUP(Table1[[#This Row],[Intake Batch Combo]],Sheet2!A:B,2,FALSE))</f>
        <v>Texas Regional Center Batch 33a</v>
      </c>
      <c r="P1771" s="116" t="e">
        <v>#N/A</v>
      </c>
      <c r="Q1771" s="116" t="e">
        <v>#N/A</v>
      </c>
    </row>
    <row r="1772" spans="1:17">
      <c r="A1772" s="4" t="s">
        <v>1886</v>
      </c>
      <c r="B1772" s="15">
        <v>5</v>
      </c>
      <c r="C1772" s="15">
        <v>20553</v>
      </c>
      <c r="D1772" s="30">
        <v>45195</v>
      </c>
      <c r="E1772" s="10" t="s">
        <v>0</v>
      </c>
      <c r="F1772" s="14">
        <v>620</v>
      </c>
      <c r="G1772" s="14">
        <v>139.74888228164673</v>
      </c>
      <c r="H1772" s="30">
        <v>45532</v>
      </c>
      <c r="I1772" s="118">
        <v>93.405721112754321</v>
      </c>
      <c r="J1772" s="15">
        <f>IF(M1772="",IF(AND(H1772&lt;&gt; "",D1772&lt;&gt;""),IF(H1772&gt;=D1772,H1772-D1772,0),""),"")</f>
        <v>337</v>
      </c>
      <c r="K1772" s="20">
        <f>IF(M1772="",IF(I1772&lt;&gt;"",I1772-G1772,""),"")</f>
        <v>-46.343161168892408</v>
      </c>
      <c r="L1772" s="25">
        <f>IF(M1772="",IF(K1772&lt;&gt;"",IF(G1772=0,IF(I1772=0,0,9.99),K1772/G1772),""),"")</f>
        <v>-0.3316174012432776</v>
      </c>
      <c r="M1772" s="112"/>
      <c r="N1772" s="58" t="str">
        <f>TRIM(CONCATENATE(Table1[[#This Row],[Intake]]," ",Table1[[#This Row],[Batch Number]]))</f>
        <v>S-1/TI 5</v>
      </c>
      <c r="O1772" s="112" t="str">
        <f>IF(VLOOKUP(Table1[[#This Row],[Intake Batch Combo]],Sheet2!A:B,2,FALSE)="","",VLOOKUP(Table1[[#This Row],[Intake Batch Combo]],Sheet2!A:B,2,FALSE))</f>
        <v>Texas Injury Group Batch 05</v>
      </c>
      <c r="P1772" s="115" t="s">
        <v>2378</v>
      </c>
      <c r="Q1772" s="115">
        <v>20553</v>
      </c>
    </row>
    <row r="1773" spans="1:17">
      <c r="A1773" s="4" t="s">
        <v>1886</v>
      </c>
      <c r="B1773" s="15">
        <v>5</v>
      </c>
      <c r="C1773" s="15">
        <v>95816</v>
      </c>
      <c r="D1773" s="30">
        <v>45195</v>
      </c>
      <c r="E1773" s="10" t="s">
        <v>0</v>
      </c>
      <c r="F1773" s="14">
        <v>4716</v>
      </c>
      <c r="G1773" s="14">
        <v>1062.993111032655</v>
      </c>
      <c r="H1773" s="30">
        <v>45532</v>
      </c>
      <c r="I1773" s="118">
        <v>269.89821016732844</v>
      </c>
      <c r="J1773" s="15">
        <f>IF(M1773="",IF(AND(H1773&lt;&gt; "",D1773&lt;&gt;""),IF(H1773&gt;=D1773,H1773-D1773,0),""),"")</f>
        <v>337</v>
      </c>
      <c r="K1773" s="20">
        <f>IF(M1773="",IF(I1773&lt;&gt;"",I1773-G1773,""),"")</f>
        <v>-793.09490086532651</v>
      </c>
      <c r="L1773" s="25">
        <f>IF(M1773="",IF(K1773&lt;&gt;"",IF(G1773=0,IF(I1773=0,0,9.99),K1773/G1773),""),"")</f>
        <v>-0.74609599312912456</v>
      </c>
      <c r="M1773" s="112"/>
      <c r="N1773" s="58" t="str">
        <f>TRIM(CONCATENATE(Table1[[#This Row],[Intake]]," ",Table1[[#This Row],[Batch Number]]))</f>
        <v>S-1/TI 5</v>
      </c>
      <c r="O1773" s="112" t="str">
        <f>IF(VLOOKUP(Table1[[#This Row],[Intake Batch Combo]],Sheet2!A:B,2,FALSE)="","",VLOOKUP(Table1[[#This Row],[Intake Batch Combo]],Sheet2!A:B,2,FALSE))</f>
        <v>Texas Injury Group Batch 05</v>
      </c>
      <c r="P1773" s="115" t="s">
        <v>2378</v>
      </c>
      <c r="Q1773" s="115">
        <v>95816</v>
      </c>
    </row>
    <row r="1774" spans="1:17">
      <c r="A1774" s="4" t="s">
        <v>1886</v>
      </c>
      <c r="B1774" s="15">
        <v>5</v>
      </c>
      <c r="C1774" s="15">
        <v>95957</v>
      </c>
      <c r="D1774" s="30">
        <v>45195</v>
      </c>
      <c r="E1774" s="10" t="s">
        <v>0</v>
      </c>
      <c r="F1774" s="14">
        <v>3384</v>
      </c>
      <c r="G1774" s="14">
        <v>762.75841555014927</v>
      </c>
      <c r="H1774" s="30">
        <v>45532</v>
      </c>
      <c r="I1774" s="118">
        <v>193.66741798266315</v>
      </c>
      <c r="J1774" s="15">
        <f>IF(M1774="",IF(AND(H1774&lt;&gt; "",D1774&lt;&gt;""),IF(H1774&gt;=D1774,H1774-D1774,0),""),"")</f>
        <v>337</v>
      </c>
      <c r="K1774" s="20">
        <f>IF(M1774="",IF(I1774&lt;&gt;"",I1774-G1774,""),"")</f>
        <v>-569.09099756748606</v>
      </c>
      <c r="L1774" s="25">
        <f>IF(M1774="",IF(K1774&lt;&gt;"",IF(G1774=0,IF(I1774=0,0,9.99),K1774/G1774),""),"")</f>
        <v>-0.74609599312912445</v>
      </c>
      <c r="M1774" s="112"/>
      <c r="N1774" s="58" t="str">
        <f>TRIM(CONCATENATE(Table1[[#This Row],[Intake]]," ",Table1[[#This Row],[Batch Number]]))</f>
        <v>S-1/TI 5</v>
      </c>
      <c r="O1774" s="112" t="str">
        <f>IF(VLOOKUP(Table1[[#This Row],[Intake Batch Combo]],Sheet2!A:B,2,FALSE)="","",VLOOKUP(Table1[[#This Row],[Intake Batch Combo]],Sheet2!A:B,2,FALSE))</f>
        <v>Texas Injury Group Batch 05</v>
      </c>
      <c r="P1774" s="115" t="s">
        <v>2378</v>
      </c>
      <c r="Q1774" s="115">
        <v>95957</v>
      </c>
    </row>
    <row r="1775" spans="1:17">
      <c r="A1775" s="4" t="s">
        <v>1886</v>
      </c>
      <c r="B1775" s="15">
        <v>5</v>
      </c>
      <c r="C1775" s="15">
        <v>99204</v>
      </c>
      <c r="D1775" s="30">
        <v>45195</v>
      </c>
      <c r="E1775" s="10" t="s">
        <v>0</v>
      </c>
      <c r="F1775" s="14">
        <v>1334</v>
      </c>
      <c r="G1775" s="14">
        <v>300.68549832857542</v>
      </c>
      <c r="H1775" s="30">
        <v>45532</v>
      </c>
      <c r="I1775" s="118">
        <v>76.345252833591204</v>
      </c>
      <c r="J1775" s="15">
        <f>IF(M1775="",IF(AND(H1775&lt;&gt; "",D1775&lt;&gt;""),IF(H1775&gt;=D1775,H1775-D1775,0),""),"")</f>
        <v>337</v>
      </c>
      <c r="K1775" s="20">
        <f>IF(M1775="",IF(I1775&lt;&gt;"",I1775-G1775,""),"")</f>
        <v>-224.34024549498423</v>
      </c>
      <c r="L1775" s="25">
        <f>IF(M1775="",IF(K1775&lt;&gt;"",IF(G1775=0,IF(I1775=0,0,9.99),K1775/G1775),""),"")</f>
        <v>-0.74609599312912467</v>
      </c>
      <c r="M1775" s="112"/>
      <c r="N1775" s="58" t="str">
        <f>TRIM(CONCATENATE(Table1[[#This Row],[Intake]]," ",Table1[[#This Row],[Batch Number]]))</f>
        <v>S-1/TI 5</v>
      </c>
      <c r="O1775" s="112" t="str">
        <f>IF(VLOOKUP(Table1[[#This Row],[Intake Batch Combo]],Sheet2!A:B,2,FALSE)="","",VLOOKUP(Table1[[#This Row],[Intake Batch Combo]],Sheet2!A:B,2,FALSE))</f>
        <v>Texas Injury Group Batch 05</v>
      </c>
      <c r="P1775" s="115" t="s">
        <v>2378</v>
      </c>
      <c r="Q1775" s="115">
        <v>99204</v>
      </c>
    </row>
    <row r="1776" spans="1:17">
      <c r="A1776" s="4" t="s">
        <v>1886</v>
      </c>
      <c r="B1776" s="15">
        <v>5</v>
      </c>
      <c r="C1776" s="15">
        <v>99204</v>
      </c>
      <c r="D1776" s="30">
        <v>45195</v>
      </c>
      <c r="E1776" s="10" t="s">
        <v>0</v>
      </c>
      <c r="F1776" s="14">
        <v>1334</v>
      </c>
      <c r="G1776" s="14">
        <v>300.68549832857542</v>
      </c>
      <c r="H1776" s="30">
        <v>45532</v>
      </c>
      <c r="I1776" s="118">
        <v>200.97295478131332</v>
      </c>
      <c r="J1776" s="15">
        <f>IF(M1776="",IF(AND(H1776&lt;&gt; "",D1776&lt;&gt;""),IF(H1776&gt;=D1776,H1776-D1776,0),""),"")</f>
        <v>337</v>
      </c>
      <c r="K1776" s="20">
        <f>IF(M1776="",IF(I1776&lt;&gt;"",I1776-G1776,""),"")</f>
        <v>-99.712543547262101</v>
      </c>
      <c r="L1776" s="25">
        <f>IF(M1776="",IF(K1776&lt;&gt;"",IF(G1776=0,IF(I1776=0,0,9.99),K1776/G1776),""),"")</f>
        <v>-0.33161740124327771</v>
      </c>
      <c r="M1776" s="112"/>
      <c r="N1776" s="58" t="str">
        <f>TRIM(CONCATENATE(Table1[[#This Row],[Intake]]," ",Table1[[#This Row],[Batch Number]]))</f>
        <v>S-1/TI 5</v>
      </c>
      <c r="O1776" s="112" t="str">
        <f>IF(VLOOKUP(Table1[[#This Row],[Intake Batch Combo]],Sheet2!A:B,2,FALSE)="","",VLOOKUP(Table1[[#This Row],[Intake Batch Combo]],Sheet2!A:B,2,FALSE))</f>
        <v>Texas Injury Group Batch 05</v>
      </c>
      <c r="P1776" s="115" t="s">
        <v>2378</v>
      </c>
      <c r="Q1776" s="115">
        <v>99204</v>
      </c>
    </row>
    <row r="1777" spans="1:17">
      <c r="A1777" s="4" t="s">
        <v>1886</v>
      </c>
      <c r="B1777" s="15">
        <v>5</v>
      </c>
      <c r="C1777" s="15">
        <v>99204</v>
      </c>
      <c r="D1777" s="30">
        <v>45195</v>
      </c>
      <c r="E1777" s="10" t="s">
        <v>0</v>
      </c>
      <c r="F1777" s="14">
        <v>1334</v>
      </c>
      <c r="G1777" s="14">
        <v>300.68549832857542</v>
      </c>
      <c r="H1777" s="30">
        <v>45532</v>
      </c>
      <c r="I1777" s="118">
        <v>342.39728172912652</v>
      </c>
      <c r="J1777" s="15">
        <f>IF(M1777="",IF(AND(H1777&lt;&gt; "",D1777&lt;&gt;""),IF(H1777&gt;=D1777,H1777-D1777,0),""),"")</f>
        <v>337</v>
      </c>
      <c r="K1777" s="20">
        <f>IF(M1777="",IF(I1777&lt;&gt;"",I1777-G1777,""),"")</f>
        <v>41.711783400551099</v>
      </c>
      <c r="L1777" s="25">
        <f>IF(M1777="",IF(K1777&lt;&gt;"",IF(G1777=0,IF(I1777=0,0,9.99),K1777/G1777),""),"")</f>
        <v>0.13872229832304836</v>
      </c>
      <c r="M1777" s="112"/>
      <c r="N1777" s="58" t="str">
        <f>TRIM(CONCATENATE(Table1[[#This Row],[Intake]]," ",Table1[[#This Row],[Batch Number]]))</f>
        <v>S-1/TI 5</v>
      </c>
      <c r="O1777" s="112" t="str">
        <f>IF(VLOOKUP(Table1[[#This Row],[Intake Batch Combo]],Sheet2!A:B,2,FALSE)="","",VLOOKUP(Table1[[#This Row],[Intake Batch Combo]],Sheet2!A:B,2,FALSE))</f>
        <v>Texas Injury Group Batch 05</v>
      </c>
      <c r="P1777" s="115" t="s">
        <v>2378</v>
      </c>
      <c r="Q1777" s="115">
        <v>99204</v>
      </c>
    </row>
    <row r="1778" spans="1:17">
      <c r="A1778" s="4" t="s">
        <v>1886</v>
      </c>
      <c r="B1778" s="15">
        <v>5</v>
      </c>
      <c r="C1778" s="15">
        <v>99204</v>
      </c>
      <c r="D1778" s="30">
        <v>45195</v>
      </c>
      <c r="E1778" s="10" t="s">
        <v>0</v>
      </c>
      <c r="F1778" s="14">
        <v>1334</v>
      </c>
      <c r="G1778" s="14">
        <v>300.68549832857542</v>
      </c>
      <c r="H1778" s="30">
        <v>45532</v>
      </c>
      <c r="I1778" s="118">
        <v>560.29098126447002</v>
      </c>
      <c r="J1778" s="15">
        <f>IF(M1778="",IF(AND(H1778&lt;&gt; "",D1778&lt;&gt;""),IF(H1778&gt;=D1778,H1778-D1778,0),""),"")</f>
        <v>337</v>
      </c>
      <c r="K1778" s="20">
        <f>IF(M1778="",IF(I1778&lt;&gt;"",I1778-G1778,""),"")</f>
        <v>259.6054829358946</v>
      </c>
      <c r="L1778" s="25">
        <f>IF(M1778="",IF(K1778&lt;&gt;"",IF(G1778=0,IF(I1778=0,0,9.99),K1778/G1778),""),"")</f>
        <v>0.86337879405214801</v>
      </c>
      <c r="M1778" s="112"/>
      <c r="N1778" s="58" t="str">
        <f>TRIM(CONCATENATE(Table1[[#This Row],[Intake]]," ",Table1[[#This Row],[Batch Number]]))</f>
        <v>S-1/TI 5</v>
      </c>
      <c r="O1778" s="112" t="str">
        <f>IF(VLOOKUP(Table1[[#This Row],[Intake Batch Combo]],Sheet2!A:B,2,FALSE)="","",VLOOKUP(Table1[[#This Row],[Intake Batch Combo]],Sheet2!A:B,2,FALSE))</f>
        <v>Texas Injury Group Batch 05</v>
      </c>
      <c r="P1778" s="115" t="s">
        <v>2378</v>
      </c>
      <c r="Q1778" s="115">
        <v>99204</v>
      </c>
    </row>
    <row r="1779" spans="1:17">
      <c r="A1779" s="4" t="s">
        <v>1886</v>
      </c>
      <c r="B1779" s="15">
        <v>5</v>
      </c>
      <c r="C1779" s="15">
        <v>99204</v>
      </c>
      <c r="D1779" s="30">
        <v>45195</v>
      </c>
      <c r="E1779" s="10" t="s">
        <v>0</v>
      </c>
      <c r="F1779" s="14">
        <v>1334</v>
      </c>
      <c r="G1779" s="14">
        <v>300.68549832857542</v>
      </c>
      <c r="H1779" s="30">
        <v>45532</v>
      </c>
      <c r="I1779" s="118">
        <v>599.00623898955985</v>
      </c>
      <c r="J1779" s="15">
        <f>IF(M1779="",IF(AND(H1779&lt;&gt; "",D1779&lt;&gt;""),IF(H1779&gt;=D1779,H1779-D1779,0),""),"")</f>
        <v>337</v>
      </c>
      <c r="K1779" s="20">
        <f>IF(M1779="",IF(I1779&lt;&gt;"",I1779-G1779,""),"")</f>
        <v>298.32074066098443</v>
      </c>
      <c r="L1779" s="25">
        <f>IF(M1779="",IF(K1779&lt;&gt;"",IF(G1779=0,IF(I1779=0,0,9.99),K1779/G1779),""),"")</f>
        <v>0.99213544490593664</v>
      </c>
      <c r="M1779" s="112"/>
      <c r="N1779" s="58" t="str">
        <f>TRIM(CONCATENATE(Table1[[#This Row],[Intake]]," ",Table1[[#This Row],[Batch Number]]))</f>
        <v>S-1/TI 5</v>
      </c>
      <c r="O1779" s="112" t="str">
        <f>IF(VLOOKUP(Table1[[#This Row],[Intake Batch Combo]],Sheet2!A:B,2,FALSE)="","",VLOOKUP(Table1[[#This Row],[Intake Batch Combo]],Sheet2!A:B,2,FALSE))</f>
        <v>Texas Injury Group Batch 05</v>
      </c>
      <c r="P1779" s="115" t="s">
        <v>2378</v>
      </c>
      <c r="Q1779" s="115">
        <v>99204</v>
      </c>
    </row>
    <row r="1780" spans="1:17">
      <c r="A1780" s="4" t="s">
        <v>1886</v>
      </c>
      <c r="B1780" s="15">
        <v>5</v>
      </c>
      <c r="C1780" s="15">
        <v>99204</v>
      </c>
      <c r="D1780" s="30">
        <v>45195</v>
      </c>
      <c r="E1780" s="10" t="s">
        <v>0</v>
      </c>
      <c r="F1780" s="14">
        <v>1334</v>
      </c>
      <c r="G1780" s="14">
        <v>300.68549832857542</v>
      </c>
      <c r="H1780" s="30">
        <v>45532</v>
      </c>
      <c r="I1780" s="118">
        <v>642.05553373512441</v>
      </c>
      <c r="J1780" s="15">
        <f>IF(M1780="",IF(AND(H1780&lt;&gt; "",D1780&lt;&gt;""),IF(H1780&gt;=D1780,H1780-D1780,0),""),"")</f>
        <v>337</v>
      </c>
      <c r="K1780" s="20">
        <f>IF(M1780="",IF(I1780&lt;&gt;"",I1780-G1780,""),"")</f>
        <v>341.37003540654899</v>
      </c>
      <c r="L1780" s="25">
        <f>IF(M1780="",IF(K1780&lt;&gt;"",IF(G1780=0,IF(I1780=0,0,9.99),K1780/G1780),""),"")</f>
        <v>1.1353059502507679</v>
      </c>
      <c r="M1780" s="112"/>
      <c r="N1780" s="58" t="str">
        <f>TRIM(CONCATENATE(Table1[[#This Row],[Intake]]," ",Table1[[#This Row],[Batch Number]]))</f>
        <v>S-1/TI 5</v>
      </c>
      <c r="O1780" s="112" t="str">
        <f>IF(VLOOKUP(Table1[[#This Row],[Intake Batch Combo]],Sheet2!A:B,2,FALSE)="","",VLOOKUP(Table1[[#This Row],[Intake Batch Combo]],Sheet2!A:B,2,FALSE))</f>
        <v>Texas Injury Group Batch 05</v>
      </c>
      <c r="P1780" s="115" t="s">
        <v>2378</v>
      </c>
      <c r="Q1780" s="115">
        <v>99204</v>
      </c>
    </row>
    <row r="1781" spans="1:17">
      <c r="A1781" s="4" t="s">
        <v>1886</v>
      </c>
      <c r="B1781" s="15">
        <v>5</v>
      </c>
      <c r="C1781" s="15">
        <v>99442</v>
      </c>
      <c r="D1781" s="30">
        <v>45195</v>
      </c>
      <c r="E1781" s="10" t="s">
        <v>0</v>
      </c>
      <c r="F1781" s="14">
        <v>661.7</v>
      </c>
      <c r="G1781" s="14">
        <v>149.14812162220267</v>
      </c>
      <c r="H1781" s="30">
        <v>45532</v>
      </c>
      <c r="I1781" s="118">
        <v>169.8382918442002</v>
      </c>
      <c r="J1781" s="15">
        <f>IF(M1781="",IF(AND(H1781&lt;&gt; "",D1781&lt;&gt;""),IF(H1781&gt;=D1781,H1781-D1781,0),""),"")</f>
        <v>337</v>
      </c>
      <c r="K1781" s="20">
        <f>IF(M1781="",IF(I1781&lt;&gt;"",I1781-G1781,""),"")</f>
        <v>20.690170221997533</v>
      </c>
      <c r="L1781" s="25">
        <f>IF(M1781="",IF(K1781&lt;&gt;"",IF(G1781=0,IF(I1781=0,0,9.99),K1781/G1781),""),"")</f>
        <v>0.13872229832304861</v>
      </c>
      <c r="M1781" s="112"/>
      <c r="N1781" s="58" t="str">
        <f>TRIM(CONCATENATE(Table1[[#This Row],[Intake]]," ",Table1[[#This Row],[Batch Number]]))</f>
        <v>S-1/TI 5</v>
      </c>
      <c r="O1781" s="112" t="str">
        <f>IF(VLOOKUP(Table1[[#This Row],[Intake Batch Combo]],Sheet2!A:B,2,FALSE)="","",VLOOKUP(Table1[[#This Row],[Intake Batch Combo]],Sheet2!A:B,2,FALSE))</f>
        <v>Texas Injury Group Batch 05</v>
      </c>
      <c r="P1781" s="115" t="s">
        <v>2378</v>
      </c>
      <c r="Q1781" s="115">
        <v>99442</v>
      </c>
    </row>
    <row r="1782" spans="1:17">
      <c r="A1782" s="4" t="s">
        <v>1886</v>
      </c>
      <c r="B1782" s="15">
        <v>5</v>
      </c>
      <c r="C1782" s="15">
        <v>99442</v>
      </c>
      <c r="D1782" s="30">
        <v>45195</v>
      </c>
      <c r="E1782" s="10" t="s">
        <v>0</v>
      </c>
      <c r="F1782" s="14">
        <v>661.7</v>
      </c>
      <c r="G1782" s="14">
        <v>149.14812162220267</v>
      </c>
      <c r="H1782" s="30">
        <v>45532</v>
      </c>
      <c r="I1782" s="120">
        <v>169.8382918442002</v>
      </c>
      <c r="J1782" s="15">
        <f>IF(M1782="",IF(AND(H1782&lt;&gt; "",D1782&lt;&gt;""),IF(H1782&gt;=D1782,H1782-D1782,0),""),"")</f>
        <v>337</v>
      </c>
      <c r="K1782" s="20">
        <f>IF(M1782="",IF(I1782&lt;&gt;"",I1782-G1782,""),"")</f>
        <v>20.690170221997533</v>
      </c>
      <c r="L1782" s="25">
        <f>IF(M1782="",IF(K1782&lt;&gt;"",IF(G1782=0,IF(I1782=0,0,9.99),K1782/G1782),""),"")</f>
        <v>0.13872229832304861</v>
      </c>
      <c r="M1782" s="112"/>
      <c r="N1782" s="58" t="str">
        <f>TRIM(CONCATENATE(Table1[[#This Row],[Intake]]," ",Table1[[#This Row],[Batch Number]]))</f>
        <v>S-1/TI 5</v>
      </c>
      <c r="O1782" s="112" t="str">
        <f>IF(VLOOKUP(Table1[[#This Row],[Intake Batch Combo]],Sheet2!A:B,2,FALSE)="","",VLOOKUP(Table1[[#This Row],[Intake Batch Combo]],Sheet2!A:B,2,FALSE))</f>
        <v>Texas Injury Group Batch 05</v>
      </c>
      <c r="P1782" s="115" t="s">
        <v>2378</v>
      </c>
      <c r="Q1782" s="115">
        <v>99442</v>
      </c>
    </row>
    <row r="1783" spans="1:17">
      <c r="A1783" s="4" t="s">
        <v>1886</v>
      </c>
      <c r="B1783" s="15">
        <v>5</v>
      </c>
      <c r="C1783" s="15">
        <v>99442</v>
      </c>
      <c r="D1783" s="30">
        <v>45195</v>
      </c>
      <c r="E1783" s="10" t="s">
        <v>0</v>
      </c>
      <c r="F1783" s="14">
        <v>661.7</v>
      </c>
      <c r="G1783" s="14">
        <v>149.14812162220267</v>
      </c>
      <c r="H1783" s="30">
        <v>45532</v>
      </c>
      <c r="I1783" s="118">
        <v>169.8382918442002</v>
      </c>
      <c r="J1783" s="15">
        <f>IF(M1783="",IF(AND(H1783&lt;&gt; "",D1783&lt;&gt;""),IF(H1783&gt;=D1783,H1783-D1783,0),""),"")</f>
        <v>337</v>
      </c>
      <c r="K1783" s="20">
        <f>IF(M1783="",IF(I1783&lt;&gt;"",I1783-G1783,""),"")</f>
        <v>20.690170221997533</v>
      </c>
      <c r="L1783" s="25">
        <f>IF(M1783="",IF(K1783&lt;&gt;"",IF(G1783=0,IF(I1783=0,0,9.99),K1783/G1783),""),"")</f>
        <v>0.13872229832304861</v>
      </c>
      <c r="M1783" s="112"/>
      <c r="N1783" s="58" t="str">
        <f>TRIM(CONCATENATE(Table1[[#This Row],[Intake]]," ",Table1[[#This Row],[Batch Number]]))</f>
        <v>S-1/TI 5</v>
      </c>
      <c r="O1783" s="112" t="str">
        <f>IF(VLOOKUP(Table1[[#This Row],[Intake Batch Combo]],Sheet2!A:B,2,FALSE)="","",VLOOKUP(Table1[[#This Row],[Intake Batch Combo]],Sheet2!A:B,2,FALSE))</f>
        <v>Texas Injury Group Batch 05</v>
      </c>
      <c r="P1783" s="115" t="s">
        <v>2378</v>
      </c>
      <c r="Q1783" s="115">
        <v>99442</v>
      </c>
    </row>
    <row r="1784" spans="1:17">
      <c r="A1784" s="4" t="s">
        <v>1886</v>
      </c>
      <c r="B1784" s="15">
        <v>5</v>
      </c>
      <c r="C1784" s="15">
        <v>99442</v>
      </c>
      <c r="D1784" s="30">
        <v>45195</v>
      </c>
      <c r="E1784" s="10" t="s">
        <v>0</v>
      </c>
      <c r="F1784" s="14">
        <v>661.7</v>
      </c>
      <c r="G1784" s="14">
        <v>149.14812162220267</v>
      </c>
      <c r="H1784" s="30">
        <v>45532</v>
      </c>
      <c r="I1784" s="118">
        <v>297.12325962473147</v>
      </c>
      <c r="J1784" s="15">
        <f>IF(M1784="",IF(AND(H1784&lt;&gt; "",D1784&lt;&gt;""),IF(H1784&gt;=D1784,H1784-D1784,0),""),"")</f>
        <v>337</v>
      </c>
      <c r="K1784" s="20">
        <f>IF(M1784="",IF(I1784&lt;&gt;"",I1784-G1784,""),"")</f>
        <v>147.97513800252881</v>
      </c>
      <c r="L1784" s="25">
        <f>IF(M1784="",IF(K1784&lt;&gt;"",IF(G1784=0,IF(I1784=0,0,9.99),K1784/G1784),""),"")</f>
        <v>0.99213544490593675</v>
      </c>
      <c r="M1784" s="112"/>
      <c r="N1784" s="58" t="str">
        <f>TRIM(CONCATENATE(Table1[[#This Row],[Intake]]," ",Table1[[#This Row],[Batch Number]]))</f>
        <v>S-1/TI 5</v>
      </c>
      <c r="O1784" s="112" t="str">
        <f>IF(VLOOKUP(Table1[[#This Row],[Intake Batch Combo]],Sheet2!A:B,2,FALSE)="","",VLOOKUP(Table1[[#This Row],[Intake Batch Combo]],Sheet2!A:B,2,FALSE))</f>
        <v>Texas Injury Group Batch 05</v>
      </c>
      <c r="P1784" s="115" t="s">
        <v>2378</v>
      </c>
      <c r="Q1784" s="115">
        <v>99442</v>
      </c>
    </row>
    <row r="1785" spans="1:17">
      <c r="A1785" s="4" t="s">
        <v>1886</v>
      </c>
      <c r="B1785" s="15">
        <v>5</v>
      </c>
      <c r="C1785" s="15">
        <v>99443</v>
      </c>
      <c r="D1785" s="30">
        <v>45195</v>
      </c>
      <c r="E1785" s="10" t="s">
        <v>0</v>
      </c>
      <c r="F1785" s="14">
        <v>973.2</v>
      </c>
      <c r="G1785" s="14">
        <v>219.3606648975784</v>
      </c>
      <c r="H1785" s="30">
        <v>45532</v>
      </c>
      <c r="I1785" s="118">
        <v>200</v>
      </c>
      <c r="J1785" s="15">
        <f>IF(M1785="",IF(AND(H1785&lt;&gt; "",D1785&lt;&gt;""),IF(H1785&gt;=D1785,H1785-D1785,0),""),"")</f>
        <v>337</v>
      </c>
      <c r="K1785" s="20">
        <f>IF(M1785="",IF(I1785&lt;&gt;"",I1785-G1785,""),"")</f>
        <v>-19.360664897578403</v>
      </c>
      <c r="L1785" s="25">
        <f>IF(M1785="",IF(K1785&lt;&gt;"",IF(G1785=0,IF(I1785=0,0,9.99),K1785/G1785),""),"")</f>
        <v>-8.8259510457894E-2</v>
      </c>
      <c r="M1785" s="112"/>
      <c r="N1785" s="58" t="str">
        <f>TRIM(CONCATENATE(Table1[[#This Row],[Intake]]," ",Table1[[#This Row],[Batch Number]]))</f>
        <v>S-1/TI 5</v>
      </c>
      <c r="O1785" s="112" t="str">
        <f>IF(VLOOKUP(Table1[[#This Row],[Intake Batch Combo]],Sheet2!A:B,2,FALSE)="","",VLOOKUP(Table1[[#This Row],[Intake Batch Combo]],Sheet2!A:B,2,FALSE))</f>
        <v>Texas Injury Group Batch 05</v>
      </c>
      <c r="P1785" s="115" t="s">
        <v>2378</v>
      </c>
      <c r="Q1785" s="115">
        <v>99443</v>
      </c>
    </row>
    <row r="1786" spans="1:17">
      <c r="A1786" s="4" t="s">
        <v>1886</v>
      </c>
      <c r="B1786" s="15">
        <v>5</v>
      </c>
      <c r="C1786" s="15">
        <v>99443</v>
      </c>
      <c r="D1786" s="30">
        <v>45195</v>
      </c>
      <c r="E1786" s="10" t="s">
        <v>0</v>
      </c>
      <c r="F1786" s="14">
        <v>973.2</v>
      </c>
      <c r="G1786" s="14">
        <v>219.3606648975784</v>
      </c>
      <c r="H1786" s="30">
        <v>45532</v>
      </c>
      <c r="I1786" s="120">
        <v>408.75201121932702</v>
      </c>
      <c r="J1786" s="15">
        <f>IF(M1786="",IF(AND(H1786&lt;&gt; "",D1786&lt;&gt;""),IF(H1786&gt;=D1786,H1786-D1786,0),""),"")</f>
        <v>337</v>
      </c>
      <c r="K1786" s="20">
        <f>IF(M1786="",IF(I1786&lt;&gt;"",I1786-G1786,""),"")</f>
        <v>189.39134632174861</v>
      </c>
      <c r="L1786" s="25">
        <f>IF(M1786="",IF(K1786&lt;&gt;"",IF(G1786=0,IF(I1786=0,0,9.99),K1786/G1786),""),"")</f>
        <v>0.86337879405214812</v>
      </c>
      <c r="M1786" s="112"/>
      <c r="N1786" s="58" t="str">
        <f>TRIM(CONCATENATE(Table1[[#This Row],[Intake]]," ",Table1[[#This Row],[Batch Number]]))</f>
        <v>S-1/TI 5</v>
      </c>
      <c r="O1786" s="112" t="str">
        <f>IF(VLOOKUP(Table1[[#This Row],[Intake Batch Combo]],Sheet2!A:B,2,FALSE)="","",VLOOKUP(Table1[[#This Row],[Intake Batch Combo]],Sheet2!A:B,2,FALSE))</f>
        <v>Texas Injury Group Batch 05</v>
      </c>
      <c r="P1786" s="115" t="s">
        <v>2378</v>
      </c>
      <c r="Q1786" s="115">
        <v>99443</v>
      </c>
    </row>
    <row r="1787" spans="1:17">
      <c r="A1787" s="4" t="s">
        <v>1886</v>
      </c>
      <c r="B1787" s="15">
        <v>5</v>
      </c>
      <c r="C1787" s="15">
        <v>99443</v>
      </c>
      <c r="D1787" s="30">
        <v>45195</v>
      </c>
      <c r="E1787" s="10" t="s">
        <v>0</v>
      </c>
      <c r="F1787" s="14">
        <v>1070.52</v>
      </c>
      <c r="G1787" s="14">
        <v>241.29673138733622</v>
      </c>
      <c r="H1787" s="30">
        <v>45532</v>
      </c>
      <c r="I1787" s="118">
        <v>61.266206944090001</v>
      </c>
      <c r="J1787" s="15">
        <f>IF(M1787="",IF(AND(H1787&lt;&gt; "",D1787&lt;&gt;""),IF(H1787&gt;=D1787,H1787-D1787,0),""),"")</f>
        <v>337</v>
      </c>
      <c r="K1787" s="20">
        <f>IF(M1787="",IF(I1787&lt;&gt;"",I1787-G1787,""),"")</f>
        <v>-180.03052444324624</v>
      </c>
      <c r="L1787" s="25">
        <f>IF(M1787="",IF(K1787&lt;&gt;"",IF(G1787=0,IF(I1787=0,0,9.99),K1787/G1787),""),"")</f>
        <v>-0.74609599312912467</v>
      </c>
      <c r="M1787" s="112"/>
      <c r="N1787" s="58" t="str">
        <f>TRIM(CONCATENATE(Table1[[#This Row],[Intake]]," ",Table1[[#This Row],[Batch Number]]))</f>
        <v>S-1/TI 5</v>
      </c>
      <c r="O1787" s="112" t="str">
        <f>IF(VLOOKUP(Table1[[#This Row],[Intake Batch Combo]],Sheet2!A:B,2,FALSE)="","",VLOOKUP(Table1[[#This Row],[Intake Batch Combo]],Sheet2!A:B,2,FALSE))</f>
        <v>Texas Injury Group Batch 05</v>
      </c>
      <c r="P1787" s="115" t="s">
        <v>2378</v>
      </c>
      <c r="Q1787" s="115">
        <v>99443</v>
      </c>
    </row>
    <row r="1788" spans="1:17">
      <c r="A1788" s="4" t="s">
        <v>1886</v>
      </c>
      <c r="B1788" s="15">
        <v>5</v>
      </c>
      <c r="C1788" s="15">
        <v>99443</v>
      </c>
      <c r="D1788" s="30">
        <v>45195</v>
      </c>
      <c r="E1788" s="10" t="s">
        <v>0</v>
      </c>
      <c r="F1788" s="14">
        <v>1070.52</v>
      </c>
      <c r="G1788" s="14">
        <v>241.29673138733622</v>
      </c>
      <c r="H1788" s="30">
        <v>45532</v>
      </c>
      <c r="I1788" s="118">
        <v>61.266206944090001</v>
      </c>
      <c r="J1788" s="15">
        <f>IF(M1788="",IF(AND(H1788&lt;&gt; "",D1788&lt;&gt;""),IF(H1788&gt;=D1788,H1788-D1788,0),""),"")</f>
        <v>337</v>
      </c>
      <c r="K1788" s="20">
        <f>IF(M1788="",IF(I1788&lt;&gt;"",I1788-G1788,""),"")</f>
        <v>-180.03052444324624</v>
      </c>
      <c r="L1788" s="25">
        <f>IF(M1788="",IF(K1788&lt;&gt;"",IF(G1788=0,IF(I1788=0,0,9.99),K1788/G1788),""),"")</f>
        <v>-0.74609599312912467</v>
      </c>
      <c r="M1788" s="112"/>
      <c r="N1788" s="58" t="str">
        <f>TRIM(CONCATENATE(Table1[[#This Row],[Intake]]," ",Table1[[#This Row],[Batch Number]]))</f>
        <v>S-1/TI 5</v>
      </c>
      <c r="O1788" s="112" t="str">
        <f>IF(VLOOKUP(Table1[[#This Row],[Intake Batch Combo]],Sheet2!A:B,2,FALSE)="","",VLOOKUP(Table1[[#This Row],[Intake Batch Combo]],Sheet2!A:B,2,FALSE))</f>
        <v>Texas Injury Group Batch 05</v>
      </c>
      <c r="P1788" s="115" t="s">
        <v>2378</v>
      </c>
      <c r="Q1788" s="115">
        <v>99443</v>
      </c>
    </row>
    <row r="1789" spans="1:17">
      <c r="A1789" s="4" t="s">
        <v>1886</v>
      </c>
      <c r="B1789" s="15">
        <v>5</v>
      </c>
      <c r="C1789" s="15">
        <v>99443</v>
      </c>
      <c r="D1789" s="30">
        <v>45195</v>
      </c>
      <c r="E1789" s="10" t="s">
        <v>0</v>
      </c>
      <c r="F1789" s="14">
        <v>1070.52</v>
      </c>
      <c r="G1789" s="14">
        <v>241.29673138733622</v>
      </c>
      <c r="H1789" s="30">
        <v>45532</v>
      </c>
      <c r="I1789" s="120">
        <v>161.27853639617058</v>
      </c>
      <c r="J1789" s="15">
        <f>IF(M1789="",IF(AND(H1789&lt;&gt; "",D1789&lt;&gt;""),IF(H1789&gt;=D1789,H1789-D1789,0),""),"")</f>
        <v>337</v>
      </c>
      <c r="K1789" s="20">
        <f>IF(M1789="",IF(I1789&lt;&gt;"",I1789-G1789,""),"")</f>
        <v>-80.018194991165643</v>
      </c>
      <c r="L1789" s="25">
        <f>IF(M1789="",IF(K1789&lt;&gt;"",IF(G1789=0,IF(I1789=0,0,9.99),K1789/G1789),""),"")</f>
        <v>-0.33161740124327754</v>
      </c>
      <c r="M1789" s="112"/>
      <c r="N1789" s="58" t="str">
        <f>TRIM(CONCATENATE(Table1[[#This Row],[Intake]]," ",Table1[[#This Row],[Batch Number]]))</f>
        <v>S-1/TI 5</v>
      </c>
      <c r="O1789" s="112" t="str">
        <f>IF(VLOOKUP(Table1[[#This Row],[Intake Batch Combo]],Sheet2!A:B,2,FALSE)="","",VLOOKUP(Table1[[#This Row],[Intake Batch Combo]],Sheet2!A:B,2,FALSE))</f>
        <v>Texas Injury Group Batch 05</v>
      </c>
      <c r="P1789" s="115" t="s">
        <v>2378</v>
      </c>
      <c r="Q1789" s="115">
        <v>99443</v>
      </c>
    </row>
    <row r="1790" spans="1:17">
      <c r="A1790" s="4" t="s">
        <v>1312</v>
      </c>
      <c r="B1790" s="43">
        <v>3</v>
      </c>
      <c r="C1790" s="80" t="s">
        <v>2377</v>
      </c>
      <c r="D1790" s="47">
        <v>44973</v>
      </c>
      <c r="E1790" s="85" t="s">
        <v>0</v>
      </c>
      <c r="F1790" s="41">
        <v>0</v>
      </c>
      <c r="G1790" s="41">
        <v>0</v>
      </c>
      <c r="H1790" s="47">
        <v>45532</v>
      </c>
      <c r="I1790" s="120">
        <v>5998.35</v>
      </c>
      <c r="J1790" s="43">
        <f>IF(M1790="",IF(AND(H1790&lt;&gt; "",D1790&lt;&gt;""),IF(H1790&gt;=D1790,H1790-D1790,0),""),"")</f>
        <v>559</v>
      </c>
      <c r="K1790" s="42">
        <f>IF(M1790="",IF(I1790&lt;&gt;"",I1790-G1790,""),"")</f>
        <v>5998.35</v>
      </c>
      <c r="L1790" s="44">
        <f>IF(M1790="",IF(K1790&lt;&gt;"",IF(G1790=0,IF(I1790=0,0,9.99),K1790/G1790),""),"")</f>
        <v>9.99</v>
      </c>
      <c r="M1790" s="45"/>
      <c r="N1790" s="46" t="str">
        <f>TRIM(CONCATENATE(Table1[[#This Row],[Intake]]," ",Table1[[#This Row],[Batch Number]]))</f>
        <v>S-1/MF 3</v>
      </c>
      <c r="O1790" s="45" t="str">
        <f>IF(VLOOKUP(Table1[[#This Row],[Intake Batch Combo]],Sheet2!A:B,2,FALSE)="","",VLOOKUP(Table1[[#This Row],[Intake Batch Combo]],Sheet2!A:B,2,FALSE))</f>
        <v>Michigan First Rehab Batch 03</v>
      </c>
      <c r="P1790" s="116" t="e">
        <v>#N/A</v>
      </c>
      <c r="Q1790" s="116" t="e">
        <v>#N/A</v>
      </c>
    </row>
    <row r="1791" spans="1:17">
      <c r="A1791" s="4" t="s">
        <v>1886</v>
      </c>
      <c r="B1791" s="15">
        <v>5</v>
      </c>
      <c r="C1791" s="15">
        <v>92537</v>
      </c>
      <c r="D1791" s="30">
        <v>45195</v>
      </c>
      <c r="E1791" s="10" t="s">
        <v>0</v>
      </c>
      <c r="F1791" s="14">
        <v>492</v>
      </c>
      <c r="G1791" s="14">
        <v>110.89750013317772</v>
      </c>
      <c r="H1791" s="30">
        <v>45532</v>
      </c>
      <c r="I1791" s="120">
        <v>28.157319635777267</v>
      </c>
      <c r="J1791" s="15">
        <f>IF(M1791="",IF(AND(H1791&lt;&gt; "",D1791&lt;&gt;""),IF(H1791&gt;=D1791,H1791-D1791,0),""),"")</f>
        <v>337</v>
      </c>
      <c r="K1791" s="20">
        <f>IF(M1791="",IF(I1791&lt;&gt;"",I1791-G1791,""),"")</f>
        <v>-82.740180497400445</v>
      </c>
      <c r="L1791" s="25">
        <f>IF(M1791="",IF(K1791&lt;&gt;"",IF(G1791=0,IF(I1791=0,0,9.99),K1791/G1791),""),"")</f>
        <v>-0.74609599312912456</v>
      </c>
      <c r="M1791" s="112"/>
      <c r="N1791" s="58" t="str">
        <f>TRIM(CONCATENATE(Table1[[#This Row],[Intake]]," ",Table1[[#This Row],[Batch Number]]))</f>
        <v>S-1/TI 5</v>
      </c>
      <c r="O1791" s="112" t="str">
        <f>IF(VLOOKUP(Table1[[#This Row],[Intake Batch Combo]],Sheet2!A:B,2,FALSE)="","",VLOOKUP(Table1[[#This Row],[Intake Batch Combo]],Sheet2!A:B,2,FALSE))</f>
        <v>Texas Injury Group Batch 05</v>
      </c>
      <c r="P1791" s="115" t="s">
        <v>2378</v>
      </c>
      <c r="Q1791" s="115" t="e">
        <v>#N/A</v>
      </c>
    </row>
    <row r="1792" spans="1:17">
      <c r="A1792" s="4" t="s">
        <v>1886</v>
      </c>
      <c r="B1792" s="15">
        <v>5</v>
      </c>
      <c r="C1792" s="15">
        <v>99214</v>
      </c>
      <c r="D1792" s="30">
        <v>45195</v>
      </c>
      <c r="E1792" s="10" t="s">
        <v>0</v>
      </c>
      <c r="F1792" s="14">
        <v>978</v>
      </c>
      <c r="G1792" s="14">
        <v>220.44259172814597</v>
      </c>
      <c r="H1792" s="30">
        <v>45532</v>
      </c>
      <c r="I1792" s="118">
        <v>55.971257324776758</v>
      </c>
      <c r="J1792" s="15">
        <f>IF(M1792="",IF(AND(H1792&lt;&gt; "",D1792&lt;&gt;""),IF(H1792&gt;=D1792,H1792-D1792,0),""),"")</f>
        <v>337</v>
      </c>
      <c r="K1792" s="20">
        <f>IF(M1792="",IF(I1792&lt;&gt;"",I1792-G1792,""),"")</f>
        <v>-164.47133440336921</v>
      </c>
      <c r="L1792" s="25">
        <f>IF(M1792="",IF(K1792&lt;&gt;"",IF(G1792=0,IF(I1792=0,0,9.99),K1792/G1792),""),"")</f>
        <v>-0.74609599312912456</v>
      </c>
      <c r="M1792" s="112"/>
      <c r="N1792" s="58" t="str">
        <f>TRIM(CONCATENATE(Table1[[#This Row],[Intake]]," ",Table1[[#This Row],[Batch Number]]))</f>
        <v>S-1/TI 5</v>
      </c>
      <c r="O1792" s="112" t="str">
        <f>IF(VLOOKUP(Table1[[#This Row],[Intake Batch Combo]],Sheet2!A:B,2,FALSE)="","",VLOOKUP(Table1[[#This Row],[Intake Batch Combo]],Sheet2!A:B,2,FALSE))</f>
        <v>Texas Injury Group Batch 05</v>
      </c>
      <c r="P1792" s="115" t="s">
        <v>2378</v>
      </c>
      <c r="Q1792" s="115" t="e">
        <v>#N/A</v>
      </c>
    </row>
    <row r="1793" spans="1:17">
      <c r="A1793" s="4" t="s">
        <v>1886</v>
      </c>
      <c r="B1793" s="15">
        <v>5</v>
      </c>
      <c r="C1793" s="15">
        <v>99214</v>
      </c>
      <c r="D1793" s="30">
        <v>45195</v>
      </c>
      <c r="E1793" s="10" t="s">
        <v>0</v>
      </c>
      <c r="F1793" s="14">
        <v>978</v>
      </c>
      <c r="G1793" s="14">
        <v>220.44259172814597</v>
      </c>
      <c r="H1793" s="30">
        <v>45532</v>
      </c>
      <c r="I1793" s="118">
        <v>55.971257324776758</v>
      </c>
      <c r="J1793" s="15">
        <f>IF(M1793="",IF(AND(H1793&lt;&gt; "",D1793&lt;&gt;""),IF(H1793&gt;=D1793,H1793-D1793,0),""),"")</f>
        <v>337</v>
      </c>
      <c r="K1793" s="20">
        <f>IF(M1793="",IF(I1793&lt;&gt;"",I1793-G1793,""),"")</f>
        <v>-164.47133440336921</v>
      </c>
      <c r="L1793" s="25">
        <f>IF(M1793="",IF(K1793&lt;&gt;"",IF(G1793=0,IF(I1793=0,0,9.99),K1793/G1793),""),"")</f>
        <v>-0.74609599312912456</v>
      </c>
      <c r="M1793" s="112"/>
      <c r="N1793" s="58" t="str">
        <f>TRIM(CONCATENATE(Table1[[#This Row],[Intake]]," ",Table1[[#This Row],[Batch Number]]))</f>
        <v>S-1/TI 5</v>
      </c>
      <c r="O1793" s="112" t="str">
        <f>IF(VLOOKUP(Table1[[#This Row],[Intake Batch Combo]],Sheet2!A:B,2,FALSE)="","",VLOOKUP(Table1[[#This Row],[Intake Batch Combo]],Sheet2!A:B,2,FALSE))</f>
        <v>Texas Injury Group Batch 05</v>
      </c>
      <c r="P1793" s="115" t="s">
        <v>2378</v>
      </c>
      <c r="Q1793" s="115" t="e">
        <v>#N/A</v>
      </c>
    </row>
    <row r="1794" spans="1:17">
      <c r="A1794" s="4" t="s">
        <v>1886</v>
      </c>
      <c r="B1794" s="15">
        <v>5</v>
      </c>
      <c r="C1794" s="15">
        <v>99214</v>
      </c>
      <c r="D1794" s="30">
        <v>45195</v>
      </c>
      <c r="E1794" s="10" t="s">
        <v>0</v>
      </c>
      <c r="F1794" s="14">
        <v>978</v>
      </c>
      <c r="G1794" s="14">
        <v>220.44259172814597</v>
      </c>
      <c r="H1794" s="30">
        <v>45532</v>
      </c>
      <c r="I1794" s="120">
        <v>55.971257324776758</v>
      </c>
      <c r="J1794" s="15">
        <f>IF(M1794="",IF(AND(H1794&lt;&gt; "",D1794&lt;&gt;""),IF(H1794&gt;=D1794,H1794-D1794,0),""),"")</f>
        <v>337</v>
      </c>
      <c r="K1794" s="20">
        <f>IF(M1794="",IF(I1794&lt;&gt;"",I1794-G1794,""),"")</f>
        <v>-164.47133440336921</v>
      </c>
      <c r="L1794" s="25">
        <f>IF(M1794="",IF(K1794&lt;&gt;"",IF(G1794=0,IF(I1794=0,0,9.99),K1794/G1794),""),"")</f>
        <v>-0.74609599312912456</v>
      </c>
      <c r="M1794" s="112"/>
      <c r="N1794" s="58" t="str">
        <f>TRIM(CONCATENATE(Table1[[#This Row],[Intake]]," ",Table1[[#This Row],[Batch Number]]))</f>
        <v>S-1/TI 5</v>
      </c>
      <c r="O1794" s="112" t="str">
        <f>IF(VLOOKUP(Table1[[#This Row],[Intake Batch Combo]],Sheet2!A:B,2,FALSE)="","",VLOOKUP(Table1[[#This Row],[Intake Batch Combo]],Sheet2!A:B,2,FALSE))</f>
        <v>Texas Injury Group Batch 05</v>
      </c>
      <c r="P1794" s="115" t="s">
        <v>2378</v>
      </c>
      <c r="Q1794" s="115" t="e">
        <v>#N/A</v>
      </c>
    </row>
    <row r="1795" spans="1:17">
      <c r="A1795" s="4" t="s">
        <v>1886</v>
      </c>
      <c r="B1795" s="15">
        <v>5</v>
      </c>
      <c r="C1795" s="15">
        <v>99214</v>
      </c>
      <c r="D1795" s="30">
        <v>45195</v>
      </c>
      <c r="E1795" s="10" t="s">
        <v>0</v>
      </c>
      <c r="F1795" s="14">
        <v>978</v>
      </c>
      <c r="G1795" s="14">
        <v>220.44259172814597</v>
      </c>
      <c r="H1795" s="30">
        <v>45532</v>
      </c>
      <c r="I1795" s="118">
        <v>147.33999233592536</v>
      </c>
      <c r="J1795" s="15">
        <f>IF(M1795="",IF(AND(H1795&lt;&gt; "",D1795&lt;&gt;""),IF(H1795&gt;=D1795,H1795-D1795,0),""),"")</f>
        <v>337</v>
      </c>
      <c r="K1795" s="20">
        <f>IF(M1795="",IF(I1795&lt;&gt;"",I1795-G1795,""),"")</f>
        <v>-73.102599392220611</v>
      </c>
      <c r="L1795" s="25">
        <f>IF(M1795="",IF(K1795&lt;&gt;"",IF(G1795=0,IF(I1795=0,0,9.99),K1795/G1795),""),"")</f>
        <v>-0.3316174012432776</v>
      </c>
      <c r="M1795" s="112"/>
      <c r="N1795" s="58" t="str">
        <f>TRIM(CONCATENATE(Table1[[#This Row],[Intake]]," ",Table1[[#This Row],[Batch Number]]))</f>
        <v>S-1/TI 5</v>
      </c>
      <c r="O1795" s="112" t="str">
        <f>IF(VLOOKUP(Table1[[#This Row],[Intake Batch Combo]],Sheet2!A:B,2,FALSE)="","",VLOOKUP(Table1[[#This Row],[Intake Batch Combo]],Sheet2!A:B,2,FALSE))</f>
        <v>Texas Injury Group Batch 05</v>
      </c>
      <c r="P1795" s="115" t="s">
        <v>2378</v>
      </c>
      <c r="Q1795" s="115" t="e">
        <v>#N/A</v>
      </c>
    </row>
    <row r="1796" spans="1:17">
      <c r="A1796" s="4" t="s">
        <v>1886</v>
      </c>
      <c r="B1796" s="15">
        <v>5</v>
      </c>
      <c r="C1796" s="15">
        <v>99214</v>
      </c>
      <c r="D1796" s="30">
        <v>45195</v>
      </c>
      <c r="E1796" s="10" t="s">
        <v>0</v>
      </c>
      <c r="F1796" s="14">
        <v>978</v>
      </c>
      <c r="G1796" s="14">
        <v>220.44259172814597</v>
      </c>
      <c r="H1796" s="30">
        <v>45532</v>
      </c>
      <c r="I1796" s="120">
        <v>147.33999233592536</v>
      </c>
      <c r="J1796" s="15">
        <f>IF(M1796="",IF(AND(H1796&lt;&gt; "",D1796&lt;&gt;""),IF(H1796&gt;=D1796,H1796-D1796,0),""),"")</f>
        <v>337</v>
      </c>
      <c r="K1796" s="20">
        <f>IF(M1796="",IF(I1796&lt;&gt;"",I1796-G1796,""),"")</f>
        <v>-73.102599392220611</v>
      </c>
      <c r="L1796" s="25">
        <f>IF(M1796="",IF(K1796&lt;&gt;"",IF(G1796=0,IF(I1796=0,0,9.99),K1796/G1796),""),"")</f>
        <v>-0.3316174012432776</v>
      </c>
      <c r="M1796" s="112"/>
      <c r="N1796" s="58" t="str">
        <f>TRIM(CONCATENATE(Table1[[#This Row],[Intake]]," ",Table1[[#This Row],[Batch Number]]))</f>
        <v>S-1/TI 5</v>
      </c>
      <c r="O1796" s="112" t="str">
        <f>IF(VLOOKUP(Table1[[#This Row],[Intake Batch Combo]],Sheet2!A:B,2,FALSE)="","",VLOOKUP(Table1[[#This Row],[Intake Batch Combo]],Sheet2!A:B,2,FALSE))</f>
        <v>Texas Injury Group Batch 05</v>
      </c>
      <c r="P1796" s="115" t="s">
        <v>2378</v>
      </c>
      <c r="Q1796" s="115" t="e">
        <v>#N/A</v>
      </c>
    </row>
    <row r="1797" spans="1:17">
      <c r="A1797" s="4" t="s">
        <v>1886</v>
      </c>
      <c r="B1797" s="15">
        <v>5</v>
      </c>
      <c r="C1797" s="15">
        <v>99214</v>
      </c>
      <c r="D1797" s="30">
        <v>45195</v>
      </c>
      <c r="E1797" s="10" t="s">
        <v>0</v>
      </c>
      <c r="F1797" s="14">
        <v>978</v>
      </c>
      <c r="G1797" s="14">
        <v>220.44259172814597</v>
      </c>
      <c r="H1797" s="30">
        <v>45532</v>
      </c>
      <c r="I1797" s="118">
        <v>251.0228947009638</v>
      </c>
      <c r="J1797" s="15">
        <f>IF(M1797="",IF(AND(H1797&lt;&gt; "",D1797&lt;&gt;""),IF(H1797&gt;=D1797,H1797-D1797,0),""),"")</f>
        <v>337</v>
      </c>
      <c r="K1797" s="20">
        <f>IF(M1797="",IF(I1797&lt;&gt;"",I1797-G1797,""),"")</f>
        <v>30.580302972817833</v>
      </c>
      <c r="L1797" s="25">
        <f>IF(M1797="",IF(K1797&lt;&gt;"",IF(G1797=0,IF(I1797=0,0,9.99),K1797/G1797),""),"")</f>
        <v>0.13872229832304842</v>
      </c>
      <c r="M1797" s="112"/>
      <c r="N1797" s="58" t="str">
        <f>TRIM(CONCATENATE(Table1[[#This Row],[Intake]]," ",Table1[[#This Row],[Batch Number]]))</f>
        <v>S-1/TI 5</v>
      </c>
      <c r="O1797" s="112" t="str">
        <f>IF(VLOOKUP(Table1[[#This Row],[Intake Batch Combo]],Sheet2!A:B,2,FALSE)="","",VLOOKUP(Table1[[#This Row],[Intake Batch Combo]],Sheet2!A:B,2,FALSE))</f>
        <v>Texas Injury Group Batch 05</v>
      </c>
      <c r="P1797" s="115" t="s">
        <v>2378</v>
      </c>
      <c r="Q1797" s="115" t="e">
        <v>#N/A</v>
      </c>
    </row>
    <row r="1798" spans="1:17">
      <c r="A1798" s="4" t="s">
        <v>1886</v>
      </c>
      <c r="B1798" s="15">
        <v>5</v>
      </c>
      <c r="C1798" s="15" t="s">
        <v>1884</v>
      </c>
      <c r="D1798" s="30">
        <v>45195</v>
      </c>
      <c r="E1798" s="10" t="s">
        <v>0</v>
      </c>
      <c r="F1798" s="14">
        <v>1080</v>
      </c>
      <c r="G1798" s="14">
        <v>243.43353687770721</v>
      </c>
      <c r="H1798" s="30">
        <v>45532</v>
      </c>
      <c r="I1798" s="120">
        <v>61.80875041999888</v>
      </c>
      <c r="J1798" s="15">
        <f>IF(M1798="",IF(AND(H1798&lt;&gt; "",D1798&lt;&gt;""),IF(H1798&gt;=D1798,H1798-D1798,0),""),"")</f>
        <v>337</v>
      </c>
      <c r="K1798" s="20">
        <f>IF(M1798="",IF(I1798&lt;&gt;"",I1798-G1798,""),"")</f>
        <v>-181.62478645770832</v>
      </c>
      <c r="L1798" s="25">
        <f>IF(M1798="",IF(K1798&lt;&gt;"",IF(G1798=0,IF(I1798=0,0,9.99),K1798/G1798),""),"")</f>
        <v>-0.74609599312912456</v>
      </c>
      <c r="M1798" s="112"/>
      <c r="N1798" s="58" t="str">
        <f>TRIM(CONCATENATE(Table1[[#This Row],[Intake]]," ",Table1[[#This Row],[Batch Number]]))</f>
        <v>S-1/TI 5</v>
      </c>
      <c r="O1798" s="112" t="str">
        <f>IF(VLOOKUP(Table1[[#This Row],[Intake Batch Combo]],Sheet2!A:B,2,FALSE)="","",VLOOKUP(Table1[[#This Row],[Intake Batch Combo]],Sheet2!A:B,2,FALSE))</f>
        <v>Texas Injury Group Batch 05</v>
      </c>
      <c r="P1798" s="115" t="s">
        <v>2378</v>
      </c>
      <c r="Q1798" s="115" t="e">
        <v>#N/A</v>
      </c>
    </row>
    <row r="1799" spans="1:17">
      <c r="A1799" s="4" t="s">
        <v>1886</v>
      </c>
      <c r="B1799" s="15">
        <v>5</v>
      </c>
      <c r="C1799" s="15">
        <v>92540</v>
      </c>
      <c r="D1799" s="30">
        <v>45195</v>
      </c>
      <c r="E1799" s="10" t="s">
        <v>0</v>
      </c>
      <c r="F1799" s="14">
        <v>1332</v>
      </c>
      <c r="G1799" s="14">
        <v>300.23469548250557</v>
      </c>
      <c r="H1799" s="30">
        <v>45532</v>
      </c>
      <c r="I1799" s="120">
        <v>76.23079218466529</v>
      </c>
      <c r="J1799" s="15">
        <f>IF(M1799="",IF(AND(H1799&lt;&gt; "",D1799&lt;&gt;""),IF(H1799&gt;=D1799,H1799-D1799,0),""),"")</f>
        <v>337</v>
      </c>
      <c r="K1799" s="20">
        <f>IF(M1799="",IF(I1799&lt;&gt;"",I1799-G1799,""),"")</f>
        <v>-224.00390329784028</v>
      </c>
      <c r="L1799" s="25">
        <f>IF(M1799="",IF(K1799&lt;&gt;"",IF(G1799=0,IF(I1799=0,0,9.99),K1799/G1799),""),"")</f>
        <v>-0.74609599312912456</v>
      </c>
      <c r="M1799" s="112"/>
      <c r="N1799" s="58" t="str">
        <f>TRIM(CONCATENATE(Table1[[#This Row],[Intake]]," ",Table1[[#This Row],[Batch Number]]))</f>
        <v>S-1/TI 5</v>
      </c>
      <c r="O1799" s="112" t="str">
        <f>IF(VLOOKUP(Table1[[#This Row],[Intake Batch Combo]],Sheet2!A:B,2,FALSE)="","",VLOOKUP(Table1[[#This Row],[Intake Batch Combo]],Sheet2!A:B,2,FALSE))</f>
        <v>Texas Injury Group Batch 05</v>
      </c>
      <c r="P1799" s="115" t="s">
        <v>2378</v>
      </c>
      <c r="Q1799" s="115" t="e">
        <v>#N/A</v>
      </c>
    </row>
    <row r="1800" spans="1:17">
      <c r="A1800" s="4" t="s">
        <v>1886</v>
      </c>
      <c r="B1800" s="15">
        <v>5</v>
      </c>
      <c r="C1800" s="15">
        <v>96132</v>
      </c>
      <c r="D1800" s="30">
        <v>45195</v>
      </c>
      <c r="E1800" s="10" t="s">
        <v>0</v>
      </c>
      <c r="F1800" s="14">
        <v>1572</v>
      </c>
      <c r="G1800" s="14">
        <v>354.33103701088493</v>
      </c>
      <c r="H1800" s="30">
        <v>45532</v>
      </c>
      <c r="I1800" s="120">
        <v>89.966070055776143</v>
      </c>
      <c r="J1800" s="15">
        <f>IF(M1800="",IF(AND(H1800&lt;&gt; "",D1800&lt;&gt;""),IF(H1800&gt;=D1800,H1800-D1800,0),""),"")</f>
        <v>337</v>
      </c>
      <c r="K1800" s="20">
        <f>IF(M1800="",IF(I1800&lt;&gt;"",I1800-G1800,""),"")</f>
        <v>-264.3649669551088</v>
      </c>
      <c r="L1800" s="25">
        <f>IF(M1800="",IF(K1800&lt;&gt;"",IF(G1800=0,IF(I1800=0,0,9.99),K1800/G1800),""),"")</f>
        <v>-0.74609599312912456</v>
      </c>
      <c r="M1800" s="112"/>
      <c r="N1800" s="58" t="str">
        <f>TRIM(CONCATENATE(Table1[[#This Row],[Intake]]," ",Table1[[#This Row],[Batch Number]]))</f>
        <v>S-1/TI 5</v>
      </c>
      <c r="O1800" s="112" t="str">
        <f>IF(VLOOKUP(Table1[[#This Row],[Intake Batch Combo]],Sheet2!A:B,2,FALSE)="","",VLOOKUP(Table1[[#This Row],[Intake Batch Combo]],Sheet2!A:B,2,FALSE))</f>
        <v>Texas Injury Group Batch 05</v>
      </c>
      <c r="P1800" s="115" t="s">
        <v>2378</v>
      </c>
      <c r="Q1800" s="115" t="e">
        <v>#N/A</v>
      </c>
    </row>
    <row r="1801" spans="1:17">
      <c r="A1801" s="4" t="s">
        <v>1886</v>
      </c>
      <c r="B1801" s="15">
        <v>5</v>
      </c>
      <c r="C1801" s="15" t="s">
        <v>1885</v>
      </c>
      <c r="D1801" s="30">
        <v>45195</v>
      </c>
      <c r="E1801" s="10" t="s">
        <v>0</v>
      </c>
      <c r="F1801" s="14">
        <v>1860</v>
      </c>
      <c r="G1801" s="14">
        <v>419.24664684494019</v>
      </c>
      <c r="H1801" s="30">
        <v>45532</v>
      </c>
      <c r="I1801" s="118">
        <v>106.44840350110917</v>
      </c>
      <c r="J1801" s="15">
        <f>IF(M1801="",IF(AND(H1801&lt;&gt; "",D1801&lt;&gt;""),IF(H1801&gt;=D1801,H1801-D1801,0),""),"")</f>
        <v>337</v>
      </c>
      <c r="K1801" s="20">
        <f>IF(M1801="",IF(I1801&lt;&gt;"",I1801-G1801,""),"")</f>
        <v>-312.79824334383102</v>
      </c>
      <c r="L1801" s="25">
        <f>IF(M1801="",IF(K1801&lt;&gt;"",IF(G1801=0,IF(I1801=0,0,9.99),K1801/G1801),""),"")</f>
        <v>-0.74609599312912456</v>
      </c>
      <c r="M1801" s="112"/>
      <c r="N1801" s="58" t="str">
        <f>TRIM(CONCATENATE(Table1[[#This Row],[Intake]]," ",Table1[[#This Row],[Batch Number]]))</f>
        <v>S-1/TI 5</v>
      </c>
      <c r="O1801" s="112" t="str">
        <f>IF(VLOOKUP(Table1[[#This Row],[Intake Batch Combo]],Sheet2!A:B,2,FALSE)="","",VLOOKUP(Table1[[#This Row],[Intake Batch Combo]],Sheet2!A:B,2,FALSE))</f>
        <v>Texas Injury Group Batch 05</v>
      </c>
      <c r="P1801" s="115" t="s">
        <v>2378</v>
      </c>
      <c r="Q1801" s="115" t="e">
        <v>#N/A</v>
      </c>
    </row>
    <row r="1802" spans="1:17">
      <c r="A1802" s="4" t="s">
        <v>1312</v>
      </c>
      <c r="B1802" s="43">
        <v>3</v>
      </c>
      <c r="C1802" s="80"/>
      <c r="D1802" s="47">
        <v>44973</v>
      </c>
      <c r="E1802" s="85" t="s">
        <v>0</v>
      </c>
      <c r="F1802" s="41">
        <v>0</v>
      </c>
      <c r="G1802" s="41">
        <v>0</v>
      </c>
      <c r="H1802" s="47">
        <v>45531</v>
      </c>
      <c r="I1802" s="118">
        <v>256.83999999999997</v>
      </c>
      <c r="J1802" s="43">
        <f>IF(M1802="",IF(AND(H1802&lt;&gt; "",D1802&lt;&gt;""),IF(H1802&gt;=D1802,H1802-D1802,0),""),"")</f>
        <v>558</v>
      </c>
      <c r="K1802" s="42">
        <f>IF(M1802="",IF(I1802&lt;&gt;"",I1802-G1802,""),"")</f>
        <v>256.83999999999997</v>
      </c>
      <c r="L1802" s="44">
        <f>IF(M1802="",IF(K1802&lt;&gt;"",IF(G1802=0,IF(I1802=0,0,9.99),K1802/G1802),""),"")</f>
        <v>9.99</v>
      </c>
      <c r="M1802" s="45"/>
      <c r="N1802" s="46" t="str">
        <f>TRIM(CONCATENATE(Table1[[#This Row],[Intake]]," ",Table1[[#This Row],[Batch Number]]))</f>
        <v>S-1/MF 3</v>
      </c>
      <c r="O1802" s="45" t="str">
        <f>IF(VLOOKUP(Table1[[#This Row],[Intake Batch Combo]],Sheet2!A:B,2,FALSE)="","",VLOOKUP(Table1[[#This Row],[Intake Batch Combo]],Sheet2!A:B,2,FALSE))</f>
        <v>Michigan First Rehab Batch 03</v>
      </c>
      <c r="P1802" s="116" t="e">
        <v>#N/A</v>
      </c>
      <c r="Q1802" s="116" t="e">
        <v>#N/A</v>
      </c>
    </row>
    <row r="1803" spans="1:17">
      <c r="A1803" s="4" t="s">
        <v>2395</v>
      </c>
      <c r="B1803" s="15">
        <v>15.3</v>
      </c>
      <c r="C1803" s="15"/>
      <c r="D1803" s="30">
        <v>45021</v>
      </c>
      <c r="E1803" s="10" t="s">
        <v>1</v>
      </c>
      <c r="F1803" s="14">
        <v>2300</v>
      </c>
      <c r="G1803" s="14">
        <v>432.04350000000113</v>
      </c>
      <c r="H1803" s="30">
        <v>45531</v>
      </c>
      <c r="I1803" s="120">
        <v>558</v>
      </c>
      <c r="J1803" s="15">
        <f>IF(M1803="",IF(AND(H1803&lt;&gt; "",D1803&lt;&gt;""),IF(H1803&gt;=D1803,H1803-D1803,0),""),"")</f>
        <v>510</v>
      </c>
      <c r="K1803" s="20">
        <f>IF(M1803="",IF(I1803&lt;&gt;"",I1803-G1803,""),"")</f>
        <v>125.95649999999887</v>
      </c>
      <c r="L1803" s="25">
        <f>IF(M1803="",IF(K1803&lt;&gt;"",IF(G1803=0,IF(I1803=0,0,9.99),K1803/G1803),""),"")</f>
        <v>0.29153661610462495</v>
      </c>
      <c r="M1803" s="112"/>
      <c r="N1803" s="58" t="str">
        <f>TRIM(CONCATENATE(Table1[[#This Row],[Intake]]," ",Table1[[#This Row],[Batch Number]]))</f>
        <v>S-1/SCI 15.3</v>
      </c>
      <c r="O1803" s="112" t="str">
        <f>IF(VLOOKUP(Table1[[#This Row],[Intake Batch Combo]],Sheet2!A:B,2,FALSE)="","",VLOOKUP(Table1[[#This Row],[Intake Batch Combo]],Sheet2!A:B,2,FALSE))</f>
        <v>SoCal Imaging Batch 15.3</v>
      </c>
      <c r="P1803" s="115" t="s">
        <v>2393</v>
      </c>
      <c r="Q1803" s="115" t="e">
        <v>#N/A</v>
      </c>
    </row>
    <row r="1804" spans="1:17">
      <c r="A1804" s="4" t="s">
        <v>2395</v>
      </c>
      <c r="B1804" s="15">
        <v>15.3</v>
      </c>
      <c r="C1804" s="15"/>
      <c r="D1804" s="30">
        <v>45021</v>
      </c>
      <c r="E1804" s="10" t="s">
        <v>1</v>
      </c>
      <c r="F1804" s="14">
        <v>2300</v>
      </c>
      <c r="G1804" s="14">
        <v>432.04350000000113</v>
      </c>
      <c r="H1804" s="30">
        <v>45531</v>
      </c>
      <c r="I1804" s="120">
        <v>558</v>
      </c>
      <c r="J1804" s="15">
        <f>IF(M1804="",IF(AND(H1804&lt;&gt; "",D1804&lt;&gt;""),IF(H1804&gt;=D1804,H1804-D1804,0),""),"")</f>
        <v>510</v>
      </c>
      <c r="K1804" s="20">
        <f>IF(M1804="",IF(I1804&lt;&gt;"",I1804-G1804,""),"")</f>
        <v>125.95649999999887</v>
      </c>
      <c r="L1804" s="25">
        <f>IF(M1804="",IF(K1804&lt;&gt;"",IF(G1804=0,IF(I1804=0,0,9.99),K1804/G1804),""),"")</f>
        <v>0.29153661610462495</v>
      </c>
      <c r="M1804" s="112"/>
      <c r="N1804" s="58" t="str">
        <f>TRIM(CONCATENATE(Table1[[#This Row],[Intake]]," ",Table1[[#This Row],[Batch Number]]))</f>
        <v>S-1/SCI 15.3</v>
      </c>
      <c r="O1804" s="112" t="str">
        <f>IF(VLOOKUP(Table1[[#This Row],[Intake Batch Combo]],Sheet2!A:B,2,FALSE)="","",VLOOKUP(Table1[[#This Row],[Intake Batch Combo]],Sheet2!A:B,2,FALSE))</f>
        <v>SoCal Imaging Batch 15.3</v>
      </c>
      <c r="P1804" s="115" t="s">
        <v>2393</v>
      </c>
      <c r="Q1804" s="115" t="e">
        <v>#N/A</v>
      </c>
    </row>
    <row r="1805" spans="1:17">
      <c r="A1805" s="4" t="s">
        <v>2395</v>
      </c>
      <c r="B1805" s="15">
        <v>15.1</v>
      </c>
      <c r="C1805" s="15"/>
      <c r="D1805" s="30">
        <v>45021</v>
      </c>
      <c r="E1805" s="10" t="s">
        <v>1</v>
      </c>
      <c r="F1805" s="14">
        <v>2300</v>
      </c>
      <c r="G1805" s="14">
        <v>432.04350000000113</v>
      </c>
      <c r="H1805" s="30">
        <v>45531</v>
      </c>
      <c r="I1805" s="118">
        <v>511.5</v>
      </c>
      <c r="J1805" s="15">
        <f>IF(M1805="",IF(AND(H1805&lt;&gt; "",D1805&lt;&gt;""),IF(H1805&gt;=D1805,H1805-D1805,0),""),"")</f>
        <v>510</v>
      </c>
      <c r="K1805" s="20">
        <f>IF(M1805="",IF(I1805&lt;&gt;"",I1805-G1805,""),"")</f>
        <v>79.456499999998869</v>
      </c>
      <c r="L1805" s="25">
        <f>IF(M1805="",IF(K1805&lt;&gt;"",IF(G1805=0,IF(I1805=0,0,9.99),K1805/G1805),""),"")</f>
        <v>0.18390856476257289</v>
      </c>
      <c r="M1805" s="112"/>
      <c r="N1805" s="58" t="str">
        <f>TRIM(CONCATENATE(Table1[[#This Row],[Intake]]," ",Table1[[#This Row],[Batch Number]]))</f>
        <v>S-1/SCI 15.1</v>
      </c>
      <c r="O1805" s="112" t="str">
        <f>IF(VLOOKUP(Table1[[#This Row],[Intake Batch Combo]],Sheet2!A:B,2,FALSE)="","",VLOOKUP(Table1[[#This Row],[Intake Batch Combo]],Sheet2!A:B,2,FALSE))</f>
        <v>SoCal Imaging Batch 15.1</v>
      </c>
      <c r="P1805" s="115" t="e">
        <v>#N/A</v>
      </c>
      <c r="Q1805" s="115" t="e">
        <v>#N/A</v>
      </c>
    </row>
    <row r="1806" spans="1:17">
      <c r="A1806" s="4" t="s">
        <v>2395</v>
      </c>
      <c r="B1806" s="15">
        <v>15.1</v>
      </c>
      <c r="C1806" s="15"/>
      <c r="D1806" s="30">
        <v>45021</v>
      </c>
      <c r="E1806" s="10" t="s">
        <v>1</v>
      </c>
      <c r="F1806" s="14">
        <v>2300</v>
      </c>
      <c r="G1806" s="14">
        <v>432.04350000000113</v>
      </c>
      <c r="H1806" s="30">
        <v>45531</v>
      </c>
      <c r="I1806" s="120">
        <v>511.5</v>
      </c>
      <c r="J1806" s="15">
        <f>IF(M1806="",IF(AND(H1806&lt;&gt; "",D1806&lt;&gt;""),IF(H1806&gt;=D1806,H1806-D1806,0),""),"")</f>
        <v>510</v>
      </c>
      <c r="K1806" s="20">
        <f>IF(M1806="",IF(I1806&lt;&gt;"",I1806-G1806,""),"")</f>
        <v>79.456499999998869</v>
      </c>
      <c r="L1806" s="25">
        <f>IF(M1806="",IF(K1806&lt;&gt;"",IF(G1806=0,IF(I1806=0,0,9.99),K1806/G1806),""),"")</f>
        <v>0.18390856476257289</v>
      </c>
      <c r="M1806" s="112"/>
      <c r="N1806" s="58" t="str">
        <f>TRIM(CONCATENATE(Table1[[#This Row],[Intake]]," ",Table1[[#This Row],[Batch Number]]))</f>
        <v>S-1/SCI 15.1</v>
      </c>
      <c r="O1806" s="112" t="str">
        <f>IF(VLOOKUP(Table1[[#This Row],[Intake Batch Combo]],Sheet2!A:B,2,FALSE)="","",VLOOKUP(Table1[[#This Row],[Intake Batch Combo]],Sheet2!A:B,2,FALSE))</f>
        <v>SoCal Imaging Batch 15.1</v>
      </c>
      <c r="P1806" s="115" t="e">
        <v>#N/A</v>
      </c>
      <c r="Q1806" s="115" t="e">
        <v>#N/A</v>
      </c>
    </row>
    <row r="1807" spans="1:17">
      <c r="A1807" s="4" t="s">
        <v>1316</v>
      </c>
      <c r="B1807" s="15">
        <v>154</v>
      </c>
      <c r="C1807" s="15" t="s">
        <v>2037</v>
      </c>
      <c r="D1807" s="30">
        <v>45359</v>
      </c>
      <c r="E1807" s="10" t="s">
        <v>1</v>
      </c>
      <c r="F1807" s="14">
        <v>300</v>
      </c>
      <c r="G1807" s="14">
        <v>0</v>
      </c>
      <c r="H1807" s="30">
        <v>45525</v>
      </c>
      <c r="I1807" s="120">
        <v>215.91809999999998</v>
      </c>
      <c r="J1807" s="15">
        <f>IF(M1807="",IF(AND(H1807&lt;&gt; "",D1807&lt;&gt;""),IF(H1807&gt;=D1807,H1807-D1807,0),""),"")</f>
        <v>166</v>
      </c>
      <c r="K1807" s="20">
        <f>IF(M1807="",IF(I1807&lt;&gt;"",I1807-G1807,""),"")</f>
        <v>215.91809999999998</v>
      </c>
      <c r="L1807" s="25">
        <f>IF(M1807="",IF(K1807&lt;&gt;"",IF(G1807=0,IF(I1807=0,0,9.99),K1807/G1807),""),"")</f>
        <v>9.99</v>
      </c>
      <c r="M1807" s="112"/>
      <c r="N1807" s="58" t="str">
        <f>TRIM(CONCATENATE(Table1[[#This Row],[Intake]]," ",Table1[[#This Row],[Batch Number]]))</f>
        <v>S-1/OS 154</v>
      </c>
      <c r="O1807" s="112" t="str">
        <f>IF(VLOOKUP(Table1[[#This Row],[Intake Batch Combo]],Sheet2!A:B,2,FALSE)="","",VLOOKUP(Table1[[#This Row],[Intake Batch Combo]],Sheet2!A:B,2,FALSE))</f>
        <v>One Source Diagnostics Batch 154</v>
      </c>
      <c r="P1807" s="115" t="s">
        <v>2379</v>
      </c>
      <c r="Q1807" s="115" t="e">
        <v>#N/A</v>
      </c>
    </row>
    <row r="1808" spans="1:17">
      <c r="A1808" s="4" t="s">
        <v>1316</v>
      </c>
      <c r="B1808" s="15">
        <v>154</v>
      </c>
      <c r="C1808" s="15" t="s">
        <v>2037</v>
      </c>
      <c r="D1808" s="30">
        <v>45359</v>
      </c>
      <c r="E1808" s="10" t="s">
        <v>1</v>
      </c>
      <c r="F1808" s="14">
        <v>300</v>
      </c>
      <c r="G1808" s="14">
        <v>0</v>
      </c>
      <c r="H1808" s="30">
        <v>45525</v>
      </c>
      <c r="I1808" s="120">
        <v>215.91809999999998</v>
      </c>
      <c r="J1808" s="15">
        <f>IF(M1808="",IF(AND(H1808&lt;&gt; "",D1808&lt;&gt;""),IF(H1808&gt;=D1808,H1808-D1808,0),""),"")</f>
        <v>166</v>
      </c>
      <c r="K1808" s="20">
        <f>IF(M1808="",IF(I1808&lt;&gt;"",I1808-G1808,""),"")</f>
        <v>215.91809999999998</v>
      </c>
      <c r="L1808" s="25">
        <f>IF(M1808="",IF(K1808&lt;&gt;"",IF(G1808=0,IF(I1808=0,0,9.99),K1808/G1808),""),"")</f>
        <v>9.99</v>
      </c>
      <c r="M1808" s="112"/>
      <c r="N1808" s="58" t="str">
        <f>TRIM(CONCATENATE(Table1[[#This Row],[Intake]]," ",Table1[[#This Row],[Batch Number]]))</f>
        <v>S-1/OS 154</v>
      </c>
      <c r="O1808" s="112" t="str">
        <f>IF(VLOOKUP(Table1[[#This Row],[Intake Batch Combo]],Sheet2!A:B,2,FALSE)="","",VLOOKUP(Table1[[#This Row],[Intake Batch Combo]],Sheet2!A:B,2,FALSE))</f>
        <v>One Source Diagnostics Batch 154</v>
      </c>
      <c r="P1808" s="115" t="s">
        <v>2379</v>
      </c>
      <c r="Q1808" s="115" t="e">
        <v>#N/A</v>
      </c>
    </row>
    <row r="1809" spans="1:17">
      <c r="A1809" s="4" t="s">
        <v>1316</v>
      </c>
      <c r="B1809" s="15">
        <v>154</v>
      </c>
      <c r="C1809" s="15" t="s">
        <v>2101</v>
      </c>
      <c r="D1809" s="30">
        <v>45359</v>
      </c>
      <c r="E1809" s="10" t="s">
        <v>1</v>
      </c>
      <c r="F1809" s="14">
        <v>300</v>
      </c>
      <c r="G1809" s="14">
        <v>0</v>
      </c>
      <c r="H1809" s="30">
        <v>45525</v>
      </c>
      <c r="I1809" s="118">
        <v>216.99690000000001</v>
      </c>
      <c r="J1809" s="15">
        <f>IF(M1809="",IF(AND(H1809&lt;&gt; "",D1809&lt;&gt;""),IF(H1809&gt;=D1809,H1809-D1809,0),""),"")</f>
        <v>166</v>
      </c>
      <c r="K1809" s="20">
        <f>IF(M1809="",IF(I1809&lt;&gt;"",I1809-G1809,""),"")</f>
        <v>216.99690000000001</v>
      </c>
      <c r="L1809" s="25">
        <f>IF(M1809="",IF(K1809&lt;&gt;"",IF(G1809=0,IF(I1809=0,0,9.99),K1809/G1809),""),"")</f>
        <v>9.99</v>
      </c>
      <c r="M1809" s="112"/>
      <c r="N1809" s="58" t="str">
        <f>TRIM(CONCATENATE(Table1[[#This Row],[Intake]]," ",Table1[[#This Row],[Batch Number]]))</f>
        <v>S-1/OS 154</v>
      </c>
      <c r="O1809" s="112" t="str">
        <f>IF(VLOOKUP(Table1[[#This Row],[Intake Batch Combo]],Sheet2!A:B,2,FALSE)="","",VLOOKUP(Table1[[#This Row],[Intake Batch Combo]],Sheet2!A:B,2,FALSE))</f>
        <v>One Source Diagnostics Batch 154</v>
      </c>
      <c r="P1809" s="115" t="s">
        <v>2379</v>
      </c>
      <c r="Q1809" s="115" t="e">
        <v>#N/A</v>
      </c>
    </row>
    <row r="1810" spans="1:17">
      <c r="A1810" s="4" t="s">
        <v>1316</v>
      </c>
      <c r="B1810" s="15">
        <v>154</v>
      </c>
      <c r="C1810" s="15" t="s">
        <v>2101</v>
      </c>
      <c r="D1810" s="30">
        <v>45359</v>
      </c>
      <c r="E1810" s="10" t="s">
        <v>1</v>
      </c>
      <c r="F1810" s="14">
        <v>300</v>
      </c>
      <c r="G1810" s="14">
        <v>0</v>
      </c>
      <c r="H1810" s="30">
        <v>45525</v>
      </c>
      <c r="I1810" s="120">
        <v>216.99690000000001</v>
      </c>
      <c r="J1810" s="15">
        <f>IF(M1810="",IF(AND(H1810&lt;&gt; "",D1810&lt;&gt;""),IF(H1810&gt;=D1810,H1810-D1810,0),""),"")</f>
        <v>166</v>
      </c>
      <c r="K1810" s="20">
        <f>IF(M1810="",IF(I1810&lt;&gt;"",I1810-G1810,""),"")</f>
        <v>216.99690000000001</v>
      </c>
      <c r="L1810" s="25">
        <f>IF(M1810="",IF(K1810&lt;&gt;"",IF(G1810=0,IF(I1810=0,0,9.99),K1810/G1810),""),"")</f>
        <v>9.99</v>
      </c>
      <c r="M1810" s="112"/>
      <c r="N1810" s="58" t="str">
        <f>TRIM(CONCATENATE(Table1[[#This Row],[Intake]]," ",Table1[[#This Row],[Batch Number]]))</f>
        <v>S-1/OS 154</v>
      </c>
      <c r="O1810" s="112" t="str">
        <f>IF(VLOOKUP(Table1[[#This Row],[Intake Batch Combo]],Sheet2!A:B,2,FALSE)="","",VLOOKUP(Table1[[#This Row],[Intake Batch Combo]],Sheet2!A:B,2,FALSE))</f>
        <v>One Source Diagnostics Batch 154</v>
      </c>
      <c r="P1810" s="115" t="s">
        <v>2379</v>
      </c>
      <c r="Q1810" s="115" t="e">
        <v>#N/A</v>
      </c>
    </row>
    <row r="1811" spans="1:17">
      <c r="A1811" s="4" t="s">
        <v>1316</v>
      </c>
      <c r="B1811" s="15">
        <v>154</v>
      </c>
      <c r="C1811" s="15" t="s">
        <v>1923</v>
      </c>
      <c r="D1811" s="30">
        <v>45359</v>
      </c>
      <c r="E1811" s="10" t="s">
        <v>1</v>
      </c>
      <c r="F1811" s="14">
        <v>1695</v>
      </c>
      <c r="G1811" s="14">
        <v>375.57</v>
      </c>
      <c r="H1811" s="30">
        <v>45525</v>
      </c>
      <c r="I1811" s="118">
        <v>244.125</v>
      </c>
      <c r="J1811" s="15">
        <f>IF(M1811="",IF(AND(H1811&lt;&gt; "",D1811&lt;&gt;""),IF(H1811&gt;=D1811,H1811-D1811,0),""),"")</f>
        <v>166</v>
      </c>
      <c r="K1811" s="20">
        <f>IF(M1811="",IF(I1811&lt;&gt;"",I1811-G1811,""),"")</f>
        <v>-131.44499999999999</v>
      </c>
      <c r="L1811" s="25">
        <f>IF(M1811="",IF(K1811&lt;&gt;"",IF(G1811=0,IF(I1811=0,0,9.99),K1811/G1811),""),"")</f>
        <v>-0.34998801821231729</v>
      </c>
      <c r="M1811" s="112"/>
      <c r="N1811" s="58" t="str">
        <f>TRIM(CONCATENATE(Table1[[#This Row],[Intake]]," ",Table1[[#This Row],[Batch Number]]))</f>
        <v>S-1/OS 154</v>
      </c>
      <c r="O1811" s="112" t="str">
        <f>IF(VLOOKUP(Table1[[#This Row],[Intake Batch Combo]],Sheet2!A:B,2,FALSE)="","",VLOOKUP(Table1[[#This Row],[Intake Batch Combo]],Sheet2!A:B,2,FALSE))</f>
        <v>One Source Diagnostics Batch 154</v>
      </c>
      <c r="P1811" s="115" t="s">
        <v>2379</v>
      </c>
      <c r="Q1811" s="115" t="e">
        <v>#N/A</v>
      </c>
    </row>
    <row r="1812" spans="1:17">
      <c r="A1812" s="4" t="s">
        <v>1316</v>
      </c>
      <c r="B1812" s="15">
        <v>154</v>
      </c>
      <c r="C1812" s="15" t="s">
        <v>1926</v>
      </c>
      <c r="D1812" s="30">
        <v>45359</v>
      </c>
      <c r="E1812" s="10" t="s">
        <v>1</v>
      </c>
      <c r="F1812" s="14">
        <v>1695</v>
      </c>
      <c r="G1812" s="14">
        <v>375.57</v>
      </c>
      <c r="H1812" s="30">
        <v>45525</v>
      </c>
      <c r="I1812" s="120">
        <v>465</v>
      </c>
      <c r="J1812" s="15">
        <f>IF(M1812="",IF(AND(H1812&lt;&gt; "",D1812&lt;&gt;""),IF(H1812&gt;=D1812,H1812-D1812,0),""),"")</f>
        <v>166</v>
      </c>
      <c r="K1812" s="20">
        <f>IF(M1812="",IF(I1812&lt;&gt;"",I1812-G1812,""),"")</f>
        <v>89.43</v>
      </c>
      <c r="L1812" s="25">
        <f>IF(M1812="",IF(K1812&lt;&gt;"",IF(G1812=0,IF(I1812=0,0,9.99),K1812/G1812),""),"")</f>
        <v>0.23811806054796711</v>
      </c>
      <c r="M1812" s="112"/>
      <c r="N1812" s="58" t="str">
        <f>TRIM(CONCATENATE(Table1[[#This Row],[Intake]]," ",Table1[[#This Row],[Batch Number]]))</f>
        <v>S-1/OS 154</v>
      </c>
      <c r="O1812" s="112" t="str">
        <f>IF(VLOOKUP(Table1[[#This Row],[Intake Batch Combo]],Sheet2!A:B,2,FALSE)="","",VLOOKUP(Table1[[#This Row],[Intake Batch Combo]],Sheet2!A:B,2,FALSE))</f>
        <v>One Source Diagnostics Batch 154</v>
      </c>
      <c r="P1812" s="115" t="s">
        <v>2379</v>
      </c>
      <c r="Q1812" s="115" t="e">
        <v>#N/A</v>
      </c>
    </row>
    <row r="1813" spans="1:17">
      <c r="A1813" s="4" t="s">
        <v>1316</v>
      </c>
      <c r="B1813" s="15">
        <v>154</v>
      </c>
      <c r="C1813" s="15" t="s">
        <v>2077</v>
      </c>
      <c r="D1813" s="30">
        <v>45359</v>
      </c>
      <c r="E1813" s="10" t="s">
        <v>1</v>
      </c>
      <c r="F1813" s="14">
        <v>1695</v>
      </c>
      <c r="G1813" s="14">
        <v>375.57</v>
      </c>
      <c r="H1813" s="30">
        <v>45525</v>
      </c>
      <c r="I1813" s="120">
        <v>558</v>
      </c>
      <c r="J1813" s="15">
        <f>IF(M1813="",IF(AND(H1813&lt;&gt; "",D1813&lt;&gt;""),IF(H1813&gt;=D1813,H1813-D1813,0),""),"")</f>
        <v>166</v>
      </c>
      <c r="K1813" s="20">
        <f>IF(M1813="",IF(I1813&lt;&gt;"",I1813-G1813,""),"")</f>
        <v>182.43</v>
      </c>
      <c r="L1813" s="25">
        <f>IF(M1813="",IF(K1813&lt;&gt;"",IF(G1813=0,IF(I1813=0,0,9.99),K1813/G1813),""),"")</f>
        <v>0.48574167265756052</v>
      </c>
      <c r="M1813" s="112"/>
      <c r="N1813" s="58" t="str">
        <f>TRIM(CONCATENATE(Table1[[#This Row],[Intake]]," ",Table1[[#This Row],[Batch Number]]))</f>
        <v>S-1/OS 154</v>
      </c>
      <c r="O1813" s="112" t="str">
        <f>IF(VLOOKUP(Table1[[#This Row],[Intake Batch Combo]],Sheet2!A:B,2,FALSE)="","",VLOOKUP(Table1[[#This Row],[Intake Batch Combo]],Sheet2!A:B,2,FALSE))</f>
        <v>One Source Diagnostics Batch 154</v>
      </c>
      <c r="P1813" s="115" t="s">
        <v>2379</v>
      </c>
      <c r="Q1813" s="115" t="e">
        <v>#N/A</v>
      </c>
    </row>
    <row r="1814" spans="1:17">
      <c r="A1814" s="4" t="s">
        <v>1316</v>
      </c>
      <c r="B1814" s="15">
        <v>154</v>
      </c>
      <c r="C1814" s="15" t="s">
        <v>2077</v>
      </c>
      <c r="D1814" s="30">
        <v>45359</v>
      </c>
      <c r="E1814" s="10" t="s">
        <v>1</v>
      </c>
      <c r="F1814" s="14">
        <v>1695</v>
      </c>
      <c r="G1814" s="14">
        <v>375.57</v>
      </c>
      <c r="H1814" s="30">
        <v>45525</v>
      </c>
      <c r="I1814" s="118">
        <v>558</v>
      </c>
      <c r="J1814" s="15">
        <f>IF(M1814="",IF(AND(H1814&lt;&gt; "",D1814&lt;&gt;""),IF(H1814&gt;=D1814,H1814-D1814,0),""),"")</f>
        <v>166</v>
      </c>
      <c r="K1814" s="20">
        <f>IF(M1814="",IF(I1814&lt;&gt;"",I1814-G1814,""),"")</f>
        <v>182.43</v>
      </c>
      <c r="L1814" s="25">
        <f>IF(M1814="",IF(K1814&lt;&gt;"",IF(G1814=0,IF(I1814=0,0,9.99),K1814/G1814),""),"")</f>
        <v>0.48574167265756052</v>
      </c>
      <c r="M1814" s="112"/>
      <c r="N1814" s="58" t="str">
        <f>TRIM(CONCATENATE(Table1[[#This Row],[Intake]]," ",Table1[[#This Row],[Batch Number]]))</f>
        <v>S-1/OS 154</v>
      </c>
      <c r="O1814" s="112" t="str">
        <f>IF(VLOOKUP(Table1[[#This Row],[Intake Batch Combo]],Sheet2!A:B,2,FALSE)="","",VLOOKUP(Table1[[#This Row],[Intake Batch Combo]],Sheet2!A:B,2,FALSE))</f>
        <v>One Source Diagnostics Batch 154</v>
      </c>
      <c r="P1814" s="115" t="s">
        <v>2379</v>
      </c>
      <c r="Q1814" s="115" t="e">
        <v>#N/A</v>
      </c>
    </row>
    <row r="1815" spans="1:17">
      <c r="A1815" s="4" t="s">
        <v>1316</v>
      </c>
      <c r="B1815" s="15">
        <v>154</v>
      </c>
      <c r="C1815" s="15" t="s">
        <v>2158</v>
      </c>
      <c r="D1815" s="30">
        <v>45359</v>
      </c>
      <c r="E1815" s="10" t="s">
        <v>1</v>
      </c>
      <c r="F1815" s="14">
        <v>1695</v>
      </c>
      <c r="G1815" s="14">
        <v>375.57</v>
      </c>
      <c r="H1815" s="30">
        <v>45525</v>
      </c>
      <c r="I1815" s="120">
        <v>558</v>
      </c>
      <c r="J1815" s="15">
        <f>IF(M1815="",IF(AND(H1815&lt;&gt; "",D1815&lt;&gt;""),IF(H1815&gt;=D1815,H1815-D1815,0),""),"")</f>
        <v>166</v>
      </c>
      <c r="K1815" s="20">
        <f>IF(M1815="",IF(I1815&lt;&gt;"",I1815-G1815,""),"")</f>
        <v>182.43</v>
      </c>
      <c r="L1815" s="25">
        <f>IF(M1815="",IF(K1815&lt;&gt;"",IF(G1815=0,IF(I1815=0,0,9.99),K1815/G1815),""),"")</f>
        <v>0.48574167265756052</v>
      </c>
      <c r="M1815" s="112"/>
      <c r="N1815" s="58" t="str">
        <f>TRIM(CONCATENATE(Table1[[#This Row],[Intake]]," ",Table1[[#This Row],[Batch Number]]))</f>
        <v>S-1/OS 154</v>
      </c>
      <c r="O1815" s="112" t="str">
        <f>IF(VLOOKUP(Table1[[#This Row],[Intake Batch Combo]],Sheet2!A:B,2,FALSE)="","",VLOOKUP(Table1[[#This Row],[Intake Batch Combo]],Sheet2!A:B,2,FALSE))</f>
        <v>One Source Diagnostics Batch 154</v>
      </c>
      <c r="P1815" s="115" t="s">
        <v>2379</v>
      </c>
      <c r="Q1815" s="115" t="e">
        <v>#N/A</v>
      </c>
    </row>
    <row r="1816" spans="1:17">
      <c r="A1816" s="4" t="s">
        <v>1316</v>
      </c>
      <c r="B1816" s="15">
        <v>154</v>
      </c>
      <c r="C1816" s="15" t="s">
        <v>2158</v>
      </c>
      <c r="D1816" s="30">
        <v>45359</v>
      </c>
      <c r="E1816" s="10" t="s">
        <v>1</v>
      </c>
      <c r="F1816" s="14">
        <v>1695</v>
      </c>
      <c r="G1816" s="14">
        <v>375.57</v>
      </c>
      <c r="H1816" s="30">
        <v>45525</v>
      </c>
      <c r="I1816" s="120">
        <v>558</v>
      </c>
      <c r="J1816" s="15">
        <f>IF(M1816="",IF(AND(H1816&lt;&gt; "",D1816&lt;&gt;""),IF(H1816&gt;=D1816,H1816-D1816,0),""),"")</f>
        <v>166</v>
      </c>
      <c r="K1816" s="20">
        <f>IF(M1816="",IF(I1816&lt;&gt;"",I1816-G1816,""),"")</f>
        <v>182.43</v>
      </c>
      <c r="L1816" s="25">
        <f>IF(M1816="",IF(K1816&lt;&gt;"",IF(G1816=0,IF(I1816=0,0,9.99),K1816/G1816),""),"")</f>
        <v>0.48574167265756052</v>
      </c>
      <c r="M1816" s="112"/>
      <c r="N1816" s="58" t="str">
        <f>TRIM(CONCATENATE(Table1[[#This Row],[Intake]]," ",Table1[[#This Row],[Batch Number]]))</f>
        <v>S-1/OS 154</v>
      </c>
      <c r="O1816" s="112" t="str">
        <f>IF(VLOOKUP(Table1[[#This Row],[Intake Batch Combo]],Sheet2!A:B,2,FALSE)="","",VLOOKUP(Table1[[#This Row],[Intake Batch Combo]],Sheet2!A:B,2,FALSE))</f>
        <v>One Source Diagnostics Batch 154</v>
      </c>
      <c r="P1816" s="115" t="s">
        <v>2379</v>
      </c>
      <c r="Q1816" s="115" t="e">
        <v>#N/A</v>
      </c>
    </row>
    <row r="1817" spans="1:17">
      <c r="A1817" s="4" t="s">
        <v>1316</v>
      </c>
      <c r="B1817" s="15">
        <v>116</v>
      </c>
      <c r="C1817" s="64" t="s">
        <v>1160</v>
      </c>
      <c r="D1817" s="30">
        <v>44879</v>
      </c>
      <c r="E1817" s="59" t="s">
        <v>1</v>
      </c>
      <c r="F1817" s="14">
        <v>1695</v>
      </c>
      <c r="G1817" s="14">
        <v>404.59153261197389</v>
      </c>
      <c r="H1817" s="30">
        <v>45525</v>
      </c>
      <c r="I1817" s="120">
        <v>930</v>
      </c>
      <c r="J1817" s="15">
        <f>IF(M1817="",IF(AND(H1817&lt;&gt; "",D1817&lt;&gt;""),IF(H1817&gt;=D1817,H1817-D1817,0),""),"")</f>
        <v>646</v>
      </c>
      <c r="K1817" s="20">
        <f>IF(M1817="",IF(I1817&lt;&gt;"",I1817-G1817,""),"")</f>
        <v>525.40846738802611</v>
      </c>
      <c r="L1817" s="25">
        <f>IF(M1817="",IF(K1817&lt;&gt;"",IF(G1817=0,IF(I1817=0,0,9.99),K1817/G1817),""),"")</f>
        <v>1.2986145903649509</v>
      </c>
      <c r="M1817" s="112"/>
      <c r="N1817" s="58" t="str">
        <f>TRIM(CONCATENATE(Table1[[#This Row],[Intake]]," ",Table1[[#This Row],[Batch Number]]))</f>
        <v>S-1/OS 116</v>
      </c>
      <c r="O1817" s="112" t="str">
        <f>IF(VLOOKUP(Table1[[#This Row],[Intake Batch Combo]],Sheet2!A:B,2,FALSE)="","",VLOOKUP(Table1[[#This Row],[Intake Batch Combo]],Sheet2!A:B,2,FALSE))</f>
        <v>One Source Diagnostics Buy 116</v>
      </c>
      <c r="P1817" s="115" t="e">
        <v>#N/A</v>
      </c>
      <c r="Q1817" s="115" t="e">
        <v>#N/A</v>
      </c>
    </row>
    <row r="1818" spans="1:17">
      <c r="A1818" s="4" t="s">
        <v>1316</v>
      </c>
      <c r="B1818" s="15">
        <v>116</v>
      </c>
      <c r="C1818" s="64" t="s">
        <v>1160</v>
      </c>
      <c r="D1818" s="30">
        <v>44879</v>
      </c>
      <c r="E1818" s="59" t="s">
        <v>1</v>
      </c>
      <c r="F1818" s="14">
        <v>1695</v>
      </c>
      <c r="G1818" s="14">
        <v>404.59153261197389</v>
      </c>
      <c r="H1818" s="30">
        <v>45525</v>
      </c>
      <c r="I1818" s="120">
        <v>930</v>
      </c>
      <c r="J1818" s="15">
        <f>IF(M1818="",IF(AND(H1818&lt;&gt; "",D1818&lt;&gt;""),IF(H1818&gt;=D1818,H1818-D1818,0),""),"")</f>
        <v>646</v>
      </c>
      <c r="K1818" s="20">
        <f>IF(M1818="",IF(I1818&lt;&gt;"",I1818-G1818,""),"")</f>
        <v>525.40846738802611</v>
      </c>
      <c r="L1818" s="25">
        <f>IF(M1818="",IF(K1818&lt;&gt;"",IF(G1818=0,IF(I1818=0,0,9.99),K1818/G1818),""),"")</f>
        <v>1.2986145903649509</v>
      </c>
      <c r="M1818" s="112"/>
      <c r="N1818" s="58" t="str">
        <f>TRIM(CONCATENATE(Table1[[#This Row],[Intake]]," ",Table1[[#This Row],[Batch Number]]))</f>
        <v>S-1/OS 116</v>
      </c>
      <c r="O1818" s="112" t="str">
        <f>IF(VLOOKUP(Table1[[#This Row],[Intake Batch Combo]],Sheet2!A:B,2,FALSE)="","",VLOOKUP(Table1[[#This Row],[Intake Batch Combo]],Sheet2!A:B,2,FALSE))</f>
        <v>One Source Diagnostics Buy 116</v>
      </c>
      <c r="P1818" s="115" t="e">
        <v>#N/A</v>
      </c>
      <c r="Q1818" s="115" t="e">
        <v>#N/A</v>
      </c>
    </row>
    <row r="1819" spans="1:17">
      <c r="A1819" s="4" t="s">
        <v>1316</v>
      </c>
      <c r="B1819" s="15">
        <v>116</v>
      </c>
      <c r="C1819" s="64" t="s">
        <v>1160</v>
      </c>
      <c r="D1819" s="30">
        <v>44879</v>
      </c>
      <c r="E1819" s="59" t="s">
        <v>1</v>
      </c>
      <c r="F1819" s="14">
        <v>1695</v>
      </c>
      <c r="G1819" s="14">
        <v>404.59153261197389</v>
      </c>
      <c r="H1819" s="30">
        <v>45525</v>
      </c>
      <c r="I1819" s="120">
        <v>930</v>
      </c>
      <c r="J1819" s="15">
        <f>IF(M1819="",IF(AND(H1819&lt;&gt; "",D1819&lt;&gt;""),IF(H1819&gt;=D1819,H1819-D1819,0),""),"")</f>
        <v>646</v>
      </c>
      <c r="K1819" s="20">
        <f>IF(M1819="",IF(I1819&lt;&gt;"",I1819-G1819,""),"")</f>
        <v>525.40846738802611</v>
      </c>
      <c r="L1819" s="25">
        <f>IF(M1819="",IF(K1819&lt;&gt;"",IF(G1819=0,IF(I1819=0,0,9.99),K1819/G1819),""),"")</f>
        <v>1.2986145903649509</v>
      </c>
      <c r="M1819" s="112"/>
      <c r="N1819" s="58" t="str">
        <f>TRIM(CONCATENATE(Table1[[#This Row],[Intake]]," ",Table1[[#This Row],[Batch Number]]))</f>
        <v>S-1/OS 116</v>
      </c>
      <c r="O1819" s="112" t="str">
        <f>IF(VLOOKUP(Table1[[#This Row],[Intake Batch Combo]],Sheet2!A:B,2,FALSE)="","",VLOOKUP(Table1[[#This Row],[Intake Batch Combo]],Sheet2!A:B,2,FALSE))</f>
        <v>One Source Diagnostics Buy 116</v>
      </c>
      <c r="P1819" s="115" t="e">
        <v>#N/A</v>
      </c>
      <c r="Q1819" s="115" t="e">
        <v>#N/A</v>
      </c>
    </row>
    <row r="1820" spans="1:17">
      <c r="A1820" s="4" t="s">
        <v>1316</v>
      </c>
      <c r="B1820" s="15">
        <v>118</v>
      </c>
      <c r="C1820" s="64" t="s">
        <v>1624</v>
      </c>
      <c r="D1820" s="30">
        <v>44897</v>
      </c>
      <c r="E1820" s="60" t="s">
        <v>1</v>
      </c>
      <c r="F1820" s="14">
        <v>1695</v>
      </c>
      <c r="G1820" s="14">
        <v>404.96364199804663</v>
      </c>
      <c r="H1820" s="30">
        <v>45525</v>
      </c>
      <c r="I1820" s="120">
        <v>237.58709999999999</v>
      </c>
      <c r="J1820" s="15">
        <f>IF(M1820="",IF(AND(H1820&lt;&gt; "",D1820&lt;&gt;""),IF(H1820&gt;=D1820,H1820-D1820,0),""),"")</f>
        <v>628</v>
      </c>
      <c r="K1820" s="20">
        <f>IF(M1820="",IF(I1820&lt;&gt;"",I1820-G1820,""),"")</f>
        <v>-167.37654199804663</v>
      </c>
      <c r="L1820" s="25">
        <f>IF(M1820="",IF(K1820&lt;&gt;"",IF(G1820=0,IF(I1820=0,0,9.99),K1820/G1820),""),"")</f>
        <v>-0.41331251658106627</v>
      </c>
      <c r="M1820" s="112"/>
      <c r="N1820" s="58" t="str">
        <f>TRIM(CONCATENATE(Table1[[#This Row],[Intake]]," ",Table1[[#This Row],[Batch Number]]))</f>
        <v>S-1/OS 118</v>
      </c>
      <c r="O1820" s="112" t="str">
        <f>IF(VLOOKUP(Table1[[#This Row],[Intake Batch Combo]],Sheet2!A:B,2,FALSE)="","",VLOOKUP(Table1[[#This Row],[Intake Batch Combo]],Sheet2!A:B,2,FALSE))</f>
        <v>One Source Diagnostics Buy 118</v>
      </c>
      <c r="P1820" s="115" t="s">
        <v>2383</v>
      </c>
      <c r="Q1820" s="115" t="e">
        <v>#N/A</v>
      </c>
    </row>
    <row r="1821" spans="1:17">
      <c r="A1821" s="4" t="s">
        <v>1316</v>
      </c>
      <c r="B1821" s="15">
        <v>118</v>
      </c>
      <c r="C1821" s="64" t="s">
        <v>1697</v>
      </c>
      <c r="D1821" s="30">
        <v>44897</v>
      </c>
      <c r="E1821" s="60" t="s">
        <v>1</v>
      </c>
      <c r="F1821" s="14">
        <v>1695</v>
      </c>
      <c r="G1821" s="14">
        <v>404.96364199804663</v>
      </c>
      <c r="H1821" s="30">
        <v>45525</v>
      </c>
      <c r="I1821" s="120">
        <v>744</v>
      </c>
      <c r="J1821" s="15">
        <f>IF(M1821="",IF(AND(H1821&lt;&gt; "",D1821&lt;&gt;""),IF(H1821&gt;=D1821,H1821-D1821,0),""),"")</f>
        <v>628</v>
      </c>
      <c r="K1821" s="20">
        <f>IF(M1821="",IF(I1821&lt;&gt;"",I1821-G1821,""),"")</f>
        <v>339.03635800195337</v>
      </c>
      <c r="L1821" s="25">
        <f>IF(M1821="",IF(K1821&lt;&gt;"",IF(G1821=0,IF(I1821=0,0,9.99),K1821/G1821),""),"")</f>
        <v>0.83720196788330137</v>
      </c>
      <c r="M1821" s="112"/>
      <c r="N1821" s="58" t="str">
        <f>TRIM(CONCATENATE(Table1[[#This Row],[Intake]]," ",Table1[[#This Row],[Batch Number]]))</f>
        <v>S-1/OS 118</v>
      </c>
      <c r="O1821" s="112" t="str">
        <f>IF(VLOOKUP(Table1[[#This Row],[Intake Batch Combo]],Sheet2!A:B,2,FALSE)="","",VLOOKUP(Table1[[#This Row],[Intake Batch Combo]],Sheet2!A:B,2,FALSE))</f>
        <v>One Source Diagnostics Buy 118</v>
      </c>
      <c r="P1821" s="115" t="s">
        <v>2383</v>
      </c>
      <c r="Q1821" s="115" t="e">
        <v>#N/A</v>
      </c>
    </row>
    <row r="1822" spans="1:17">
      <c r="A1822" s="4" t="s">
        <v>1316</v>
      </c>
      <c r="B1822" s="15">
        <v>118</v>
      </c>
      <c r="C1822" s="64" t="s">
        <v>1697</v>
      </c>
      <c r="D1822" s="30">
        <v>44897</v>
      </c>
      <c r="E1822" s="60" t="s">
        <v>1</v>
      </c>
      <c r="F1822" s="14">
        <v>1695</v>
      </c>
      <c r="G1822" s="14">
        <v>404.96364199804663</v>
      </c>
      <c r="H1822" s="30">
        <v>45525</v>
      </c>
      <c r="I1822" s="120">
        <v>744</v>
      </c>
      <c r="J1822" s="15">
        <f>IF(M1822="",IF(AND(H1822&lt;&gt; "",D1822&lt;&gt;""),IF(H1822&gt;=D1822,H1822-D1822,0),""),"")</f>
        <v>628</v>
      </c>
      <c r="K1822" s="20">
        <f>IF(M1822="",IF(I1822&lt;&gt;"",I1822-G1822,""),"")</f>
        <v>339.03635800195337</v>
      </c>
      <c r="L1822" s="25">
        <f>IF(M1822="",IF(K1822&lt;&gt;"",IF(G1822=0,IF(I1822=0,0,9.99),K1822/G1822),""),"")</f>
        <v>0.83720196788330137</v>
      </c>
      <c r="M1822" s="112"/>
      <c r="N1822" s="58" t="str">
        <f>TRIM(CONCATENATE(Table1[[#This Row],[Intake]]," ",Table1[[#This Row],[Batch Number]]))</f>
        <v>S-1/OS 118</v>
      </c>
      <c r="O1822" s="112" t="str">
        <f>IF(VLOOKUP(Table1[[#This Row],[Intake Batch Combo]],Sheet2!A:B,2,FALSE)="","",VLOOKUP(Table1[[#This Row],[Intake Batch Combo]],Sheet2!A:B,2,FALSE))</f>
        <v>One Source Diagnostics Buy 118</v>
      </c>
      <c r="P1822" s="115" t="s">
        <v>2383</v>
      </c>
      <c r="Q1822" s="115" t="e">
        <v>#N/A</v>
      </c>
    </row>
    <row r="1823" spans="1:17">
      <c r="A1823" s="4" t="s">
        <v>1316</v>
      </c>
      <c r="B1823" s="15">
        <v>118</v>
      </c>
      <c r="C1823" s="64" t="s">
        <v>1697</v>
      </c>
      <c r="D1823" s="30">
        <v>44897</v>
      </c>
      <c r="E1823" s="60" t="s">
        <v>1</v>
      </c>
      <c r="F1823" s="14">
        <v>1695</v>
      </c>
      <c r="G1823" s="14">
        <v>404.96364199804663</v>
      </c>
      <c r="H1823" s="30">
        <v>45525</v>
      </c>
      <c r="I1823" s="120">
        <v>744</v>
      </c>
      <c r="J1823" s="15">
        <f>IF(M1823="",IF(AND(H1823&lt;&gt; "",D1823&lt;&gt;""),IF(H1823&gt;=D1823,H1823-D1823,0),""),"")</f>
        <v>628</v>
      </c>
      <c r="K1823" s="20">
        <f>IF(M1823="",IF(I1823&lt;&gt;"",I1823-G1823,""),"")</f>
        <v>339.03635800195337</v>
      </c>
      <c r="L1823" s="25">
        <f>IF(M1823="",IF(K1823&lt;&gt;"",IF(G1823=0,IF(I1823=0,0,9.99),K1823/G1823),""),"")</f>
        <v>0.83720196788330137</v>
      </c>
      <c r="M1823" s="112"/>
      <c r="N1823" s="58" t="str">
        <f>TRIM(CONCATENATE(Table1[[#This Row],[Intake]]," ",Table1[[#This Row],[Batch Number]]))</f>
        <v>S-1/OS 118</v>
      </c>
      <c r="O1823" s="112" t="str">
        <f>IF(VLOOKUP(Table1[[#This Row],[Intake Batch Combo]],Sheet2!A:B,2,FALSE)="","",VLOOKUP(Table1[[#This Row],[Intake Batch Combo]],Sheet2!A:B,2,FALSE))</f>
        <v>One Source Diagnostics Buy 118</v>
      </c>
      <c r="P1823" s="115" t="s">
        <v>2383</v>
      </c>
      <c r="Q1823" s="115" t="e">
        <v>#N/A</v>
      </c>
    </row>
    <row r="1824" spans="1:17">
      <c r="A1824" s="4" t="s">
        <v>1316</v>
      </c>
      <c r="B1824" s="15">
        <v>118</v>
      </c>
      <c r="C1824" s="64" t="s">
        <v>1755</v>
      </c>
      <c r="D1824" s="30">
        <v>44897</v>
      </c>
      <c r="E1824" s="60" t="s">
        <v>1</v>
      </c>
      <c r="F1824" s="14">
        <v>1695</v>
      </c>
      <c r="G1824" s="14">
        <v>404.96364199804663</v>
      </c>
      <c r="H1824" s="30">
        <v>45525</v>
      </c>
      <c r="I1824" s="120">
        <v>744</v>
      </c>
      <c r="J1824" s="15">
        <f>IF(M1824="",IF(AND(H1824&lt;&gt; "",D1824&lt;&gt;""),IF(H1824&gt;=D1824,H1824-D1824,0),""),"")</f>
        <v>628</v>
      </c>
      <c r="K1824" s="20">
        <f>IF(M1824="",IF(I1824&lt;&gt;"",I1824-G1824,""),"")</f>
        <v>339.03635800195337</v>
      </c>
      <c r="L1824" s="25">
        <f>IF(M1824="",IF(K1824&lt;&gt;"",IF(G1824=0,IF(I1824=0,0,9.99),K1824/G1824),""),"")</f>
        <v>0.83720196788330137</v>
      </c>
      <c r="M1824" s="112"/>
      <c r="N1824" s="58" t="str">
        <f>TRIM(CONCATENATE(Table1[[#This Row],[Intake]]," ",Table1[[#This Row],[Batch Number]]))</f>
        <v>S-1/OS 118</v>
      </c>
      <c r="O1824" s="112" t="str">
        <f>IF(VLOOKUP(Table1[[#This Row],[Intake Batch Combo]],Sheet2!A:B,2,FALSE)="","",VLOOKUP(Table1[[#This Row],[Intake Batch Combo]],Sheet2!A:B,2,FALSE))</f>
        <v>One Source Diagnostics Buy 118</v>
      </c>
      <c r="P1824" s="115" t="s">
        <v>2383</v>
      </c>
      <c r="Q1824" s="115" t="e">
        <v>#N/A</v>
      </c>
    </row>
    <row r="1825" spans="1:17">
      <c r="A1825" s="4" t="s">
        <v>1316</v>
      </c>
      <c r="B1825" s="15">
        <v>118</v>
      </c>
      <c r="C1825" s="64" t="s">
        <v>1756</v>
      </c>
      <c r="D1825" s="30">
        <v>44897</v>
      </c>
      <c r="E1825" s="60" t="s">
        <v>1</v>
      </c>
      <c r="F1825" s="14">
        <v>1695</v>
      </c>
      <c r="G1825" s="14">
        <v>404.96364199804663</v>
      </c>
      <c r="H1825" s="30">
        <v>45525</v>
      </c>
      <c r="I1825" s="120">
        <v>744</v>
      </c>
      <c r="J1825" s="15">
        <f>IF(M1825="",IF(AND(H1825&lt;&gt; "",D1825&lt;&gt;""),IF(H1825&gt;=D1825,H1825-D1825,0),""),"")</f>
        <v>628</v>
      </c>
      <c r="K1825" s="20">
        <f>IF(M1825="",IF(I1825&lt;&gt;"",I1825-G1825,""),"")</f>
        <v>339.03635800195337</v>
      </c>
      <c r="L1825" s="25">
        <f>IF(M1825="",IF(K1825&lt;&gt;"",IF(G1825=0,IF(I1825=0,0,9.99),K1825/G1825),""),"")</f>
        <v>0.83720196788330137</v>
      </c>
      <c r="M1825" s="112"/>
      <c r="N1825" s="58" t="str">
        <f>TRIM(CONCATENATE(Table1[[#This Row],[Intake]]," ",Table1[[#This Row],[Batch Number]]))</f>
        <v>S-1/OS 118</v>
      </c>
      <c r="O1825" s="112" t="str">
        <f>IF(VLOOKUP(Table1[[#This Row],[Intake Batch Combo]],Sheet2!A:B,2,FALSE)="","",VLOOKUP(Table1[[#This Row],[Intake Batch Combo]],Sheet2!A:B,2,FALSE))</f>
        <v>One Source Diagnostics Buy 118</v>
      </c>
      <c r="P1825" s="115" t="s">
        <v>2383</v>
      </c>
      <c r="Q1825" s="115" t="e">
        <v>#N/A</v>
      </c>
    </row>
    <row r="1826" spans="1:17">
      <c r="A1826" s="4" t="s">
        <v>1316</v>
      </c>
      <c r="B1826" s="15">
        <v>118</v>
      </c>
      <c r="C1826" s="64" t="s">
        <v>1756</v>
      </c>
      <c r="D1826" s="30">
        <v>44897</v>
      </c>
      <c r="E1826" s="60" t="s">
        <v>1</v>
      </c>
      <c r="F1826" s="14">
        <v>1695</v>
      </c>
      <c r="G1826" s="14">
        <v>404.96364199804663</v>
      </c>
      <c r="H1826" s="30">
        <v>45525</v>
      </c>
      <c r="I1826" s="120">
        <v>744</v>
      </c>
      <c r="J1826" s="15">
        <f>IF(M1826="",IF(AND(H1826&lt;&gt; "",D1826&lt;&gt;""),IF(H1826&gt;=D1826,H1826-D1826,0),""),"")</f>
        <v>628</v>
      </c>
      <c r="K1826" s="20">
        <f>IF(M1826="",IF(I1826&lt;&gt;"",I1826-G1826,""),"")</f>
        <v>339.03635800195337</v>
      </c>
      <c r="L1826" s="25">
        <f>IF(M1826="",IF(K1826&lt;&gt;"",IF(G1826=0,IF(I1826=0,0,9.99),K1826/G1826),""),"")</f>
        <v>0.83720196788330137</v>
      </c>
      <c r="M1826" s="112"/>
      <c r="N1826" s="58" t="str">
        <f>TRIM(CONCATENATE(Table1[[#This Row],[Intake]]," ",Table1[[#This Row],[Batch Number]]))</f>
        <v>S-1/OS 118</v>
      </c>
      <c r="O1826" s="112" t="str">
        <f>IF(VLOOKUP(Table1[[#This Row],[Intake Batch Combo]],Sheet2!A:B,2,FALSE)="","",VLOOKUP(Table1[[#This Row],[Intake Batch Combo]],Sheet2!A:B,2,FALSE))</f>
        <v>One Source Diagnostics Buy 118</v>
      </c>
      <c r="P1826" s="115" t="s">
        <v>2383</v>
      </c>
      <c r="Q1826" s="115" t="e">
        <v>#N/A</v>
      </c>
    </row>
    <row r="1827" spans="1:17">
      <c r="A1827" s="4" t="s">
        <v>1316</v>
      </c>
      <c r="B1827" s="15">
        <v>118</v>
      </c>
      <c r="C1827" s="64" t="s">
        <v>1824</v>
      </c>
      <c r="D1827" s="30">
        <v>44897</v>
      </c>
      <c r="E1827" s="60" t="s">
        <v>1</v>
      </c>
      <c r="F1827" s="14">
        <v>1695</v>
      </c>
      <c r="G1827" s="14">
        <v>404.96364199804663</v>
      </c>
      <c r="H1827" s="30">
        <v>45525</v>
      </c>
      <c r="I1827" s="120">
        <v>558</v>
      </c>
      <c r="J1827" s="15">
        <f>IF(M1827="",IF(AND(H1827&lt;&gt; "",D1827&lt;&gt;""),IF(H1827&gt;=D1827,H1827-D1827,0),""),"")</f>
        <v>628</v>
      </c>
      <c r="K1827" s="20">
        <f>IF(M1827="",IF(I1827&lt;&gt;"",I1827-G1827,""),"")</f>
        <v>153.03635800195337</v>
      </c>
      <c r="L1827" s="25">
        <f>IF(M1827="",IF(K1827&lt;&gt;"",IF(G1827=0,IF(I1827=0,0,9.99),K1827/G1827),""),"")</f>
        <v>0.37790147591247603</v>
      </c>
      <c r="M1827" s="112"/>
      <c r="N1827" s="58" t="str">
        <f>TRIM(CONCATENATE(Table1[[#This Row],[Intake]]," ",Table1[[#This Row],[Batch Number]]))</f>
        <v>S-1/OS 118</v>
      </c>
      <c r="O1827" s="112" t="str">
        <f>IF(VLOOKUP(Table1[[#This Row],[Intake Batch Combo]],Sheet2!A:B,2,FALSE)="","",VLOOKUP(Table1[[#This Row],[Intake Batch Combo]],Sheet2!A:B,2,FALSE))</f>
        <v>One Source Diagnostics Buy 118</v>
      </c>
      <c r="P1827" s="115" t="s">
        <v>2383</v>
      </c>
      <c r="Q1827" s="115" t="e">
        <v>#N/A</v>
      </c>
    </row>
    <row r="1828" spans="1:17">
      <c r="A1828" s="4" t="s">
        <v>1316</v>
      </c>
      <c r="B1828" s="15">
        <v>118</v>
      </c>
      <c r="C1828" s="64" t="s">
        <v>1824</v>
      </c>
      <c r="D1828" s="30">
        <v>44897</v>
      </c>
      <c r="E1828" s="60" t="s">
        <v>1</v>
      </c>
      <c r="F1828" s="14">
        <v>1695</v>
      </c>
      <c r="G1828" s="14">
        <v>404.96364199804663</v>
      </c>
      <c r="H1828" s="30">
        <v>45525</v>
      </c>
      <c r="I1828" s="118">
        <v>558</v>
      </c>
      <c r="J1828" s="15">
        <f>IF(M1828="",IF(AND(H1828&lt;&gt; "",D1828&lt;&gt;""),IF(H1828&gt;=D1828,H1828-D1828,0),""),"")</f>
        <v>628</v>
      </c>
      <c r="K1828" s="20">
        <f>IF(M1828="",IF(I1828&lt;&gt;"",I1828-G1828,""),"")</f>
        <v>153.03635800195337</v>
      </c>
      <c r="L1828" s="25">
        <f>IF(M1828="",IF(K1828&lt;&gt;"",IF(G1828=0,IF(I1828=0,0,9.99),K1828/G1828),""),"")</f>
        <v>0.37790147591247603</v>
      </c>
      <c r="M1828" s="112"/>
      <c r="N1828" s="58" t="str">
        <f>TRIM(CONCATENATE(Table1[[#This Row],[Intake]]," ",Table1[[#This Row],[Batch Number]]))</f>
        <v>S-1/OS 118</v>
      </c>
      <c r="O1828" s="112" t="str">
        <f>IF(VLOOKUP(Table1[[#This Row],[Intake Batch Combo]],Sheet2!A:B,2,FALSE)="","",VLOOKUP(Table1[[#This Row],[Intake Batch Combo]],Sheet2!A:B,2,FALSE))</f>
        <v>One Source Diagnostics Buy 118</v>
      </c>
      <c r="P1828" s="115" t="s">
        <v>2383</v>
      </c>
      <c r="Q1828" s="115" t="e">
        <v>#N/A</v>
      </c>
    </row>
    <row r="1829" spans="1:17">
      <c r="A1829" s="4" t="s">
        <v>1314</v>
      </c>
      <c r="B1829" s="43">
        <v>71</v>
      </c>
      <c r="C1829" s="64" t="s">
        <v>885</v>
      </c>
      <c r="D1829" s="47">
        <v>44670</v>
      </c>
      <c r="E1829" s="59" t="s">
        <v>1</v>
      </c>
      <c r="F1829" s="41">
        <v>1695</v>
      </c>
      <c r="G1829" s="41">
        <v>406.54563467206344</v>
      </c>
      <c r="H1829" s="47">
        <v>45525</v>
      </c>
      <c r="I1829" s="120">
        <v>465</v>
      </c>
      <c r="J1829" s="43">
        <f>IF(M1829="",IF(AND(H1829&lt;&gt; "",D1829&lt;&gt;""),IF(H1829&gt;=D1829,H1829-D1829,0),""),"")</f>
        <v>855</v>
      </c>
      <c r="K1829" s="42">
        <f>IF(M1829="",IF(I1829&lt;&gt;"",I1829-G1829,""),"")</f>
        <v>58.454365327936557</v>
      </c>
      <c r="L1829" s="44">
        <f>IF(M1829="",IF(K1829&lt;&gt;"",IF(G1829=0,IF(I1829=0,0,9.99),K1829/G1829),""),"")</f>
        <v>0.14378303526758632</v>
      </c>
      <c r="M1829" s="45"/>
      <c r="N1829" s="46" t="str">
        <f>TRIM(CONCATENATE(Table1[[#This Row],[Intake]]," ",Table1[[#This Row],[Batch Number]]))</f>
        <v>S-1/EB 71</v>
      </c>
      <c r="O1829" s="45" t="str">
        <f>IF(VLOOKUP(Table1[[#This Row],[Intake Batch Combo]],Sheet2!A:B,2,FALSE)="","",VLOOKUP(Table1[[#This Row],[Intake Batch Combo]],Sheet2!A:B,2,FALSE))</f>
        <v>Expert MRI Buy 71</v>
      </c>
      <c r="P1829" s="116" t="e">
        <v>#N/A</v>
      </c>
      <c r="Q1829" s="116" t="e">
        <v>#N/A</v>
      </c>
    </row>
    <row r="1830" spans="1:17">
      <c r="A1830" s="4" t="s">
        <v>1314</v>
      </c>
      <c r="B1830" s="43">
        <v>71</v>
      </c>
      <c r="C1830" s="64" t="s">
        <v>885</v>
      </c>
      <c r="D1830" s="47">
        <v>44670</v>
      </c>
      <c r="E1830" s="59" t="s">
        <v>1</v>
      </c>
      <c r="F1830" s="41">
        <v>1695</v>
      </c>
      <c r="G1830" s="41">
        <v>406.54563467206344</v>
      </c>
      <c r="H1830" s="47">
        <v>45525</v>
      </c>
      <c r="I1830" s="120">
        <v>465</v>
      </c>
      <c r="J1830" s="43">
        <f>IF(M1830="",IF(AND(H1830&lt;&gt; "",D1830&lt;&gt;""),IF(H1830&gt;=D1830,H1830-D1830,0),""),"")</f>
        <v>855</v>
      </c>
      <c r="K1830" s="42">
        <f>IF(M1830="",IF(I1830&lt;&gt;"",I1830-G1830,""),"")</f>
        <v>58.454365327936557</v>
      </c>
      <c r="L1830" s="44">
        <f>IF(M1830="",IF(K1830&lt;&gt;"",IF(G1830=0,IF(I1830=0,0,9.99),K1830/G1830),""),"")</f>
        <v>0.14378303526758632</v>
      </c>
      <c r="M1830" s="45"/>
      <c r="N1830" s="46" t="str">
        <f>TRIM(CONCATENATE(Table1[[#This Row],[Intake]]," ",Table1[[#This Row],[Batch Number]]))</f>
        <v>S-1/EB 71</v>
      </c>
      <c r="O1830" s="45" t="str">
        <f>IF(VLOOKUP(Table1[[#This Row],[Intake Batch Combo]],Sheet2!A:B,2,FALSE)="","",VLOOKUP(Table1[[#This Row],[Intake Batch Combo]],Sheet2!A:B,2,FALSE))</f>
        <v>Expert MRI Buy 71</v>
      </c>
      <c r="P1830" s="116" t="e">
        <v>#N/A</v>
      </c>
      <c r="Q1830" s="116" t="e">
        <v>#N/A</v>
      </c>
    </row>
    <row r="1831" spans="1:17">
      <c r="A1831" s="4" t="s">
        <v>1316</v>
      </c>
      <c r="B1831" s="15">
        <v>154</v>
      </c>
      <c r="C1831" s="15" t="s">
        <v>2037</v>
      </c>
      <c r="D1831" s="30">
        <v>45359</v>
      </c>
      <c r="E1831" s="10" t="s">
        <v>1</v>
      </c>
      <c r="F1831" s="14">
        <v>1695</v>
      </c>
      <c r="G1831" s="14">
        <v>477.48750000000001</v>
      </c>
      <c r="H1831" s="30">
        <v>45525</v>
      </c>
      <c r="I1831" s="120">
        <v>215.91809999999998</v>
      </c>
      <c r="J1831" s="15">
        <f>IF(M1831="",IF(AND(H1831&lt;&gt; "",D1831&lt;&gt;""),IF(H1831&gt;=D1831,H1831-D1831,0),""),"")</f>
        <v>166</v>
      </c>
      <c r="K1831" s="20">
        <f>IF(M1831="",IF(I1831&lt;&gt;"",I1831-G1831,""),"")</f>
        <v>-261.56940000000003</v>
      </c>
      <c r="L1831" s="25">
        <f>IF(M1831="",IF(K1831&lt;&gt;"",IF(G1831=0,IF(I1831=0,0,9.99),K1831/G1831),""),"")</f>
        <v>-0.54780365978166967</v>
      </c>
      <c r="M1831" s="112"/>
      <c r="N1831" s="58" t="str">
        <f>TRIM(CONCATENATE(Table1[[#This Row],[Intake]]," ",Table1[[#This Row],[Batch Number]]))</f>
        <v>S-1/OS 154</v>
      </c>
      <c r="O1831" s="112" t="str">
        <f>IF(VLOOKUP(Table1[[#This Row],[Intake Batch Combo]],Sheet2!A:B,2,FALSE)="","",VLOOKUP(Table1[[#This Row],[Intake Batch Combo]],Sheet2!A:B,2,FALSE))</f>
        <v>One Source Diagnostics Batch 154</v>
      </c>
      <c r="P1831" s="115" t="s">
        <v>2379</v>
      </c>
      <c r="Q1831" s="115" t="e">
        <v>#N/A</v>
      </c>
    </row>
    <row r="1832" spans="1:17">
      <c r="A1832" s="4" t="s">
        <v>1316</v>
      </c>
      <c r="B1832" s="15">
        <v>154</v>
      </c>
      <c r="C1832" s="15" t="s">
        <v>2101</v>
      </c>
      <c r="D1832" s="30">
        <v>45359</v>
      </c>
      <c r="E1832" s="10" t="s">
        <v>1</v>
      </c>
      <c r="F1832" s="14">
        <v>1695</v>
      </c>
      <c r="G1832" s="14">
        <v>477.48750000000001</v>
      </c>
      <c r="H1832" s="30">
        <v>45525</v>
      </c>
      <c r="I1832" s="118">
        <v>216.99690000000001</v>
      </c>
      <c r="J1832" s="15">
        <f>IF(M1832="",IF(AND(H1832&lt;&gt; "",D1832&lt;&gt;""),IF(H1832&gt;=D1832,H1832-D1832,0),""),"")</f>
        <v>166</v>
      </c>
      <c r="K1832" s="20">
        <f>IF(M1832="",IF(I1832&lt;&gt;"",I1832-G1832,""),"")</f>
        <v>-260.49059999999997</v>
      </c>
      <c r="L1832" s="25">
        <f>IF(M1832="",IF(K1832&lt;&gt;"",IF(G1832=0,IF(I1832=0,0,9.99),K1832/G1832),""),"")</f>
        <v>-0.54554433362129895</v>
      </c>
      <c r="M1832" s="112"/>
      <c r="N1832" s="58" t="str">
        <f>TRIM(CONCATENATE(Table1[[#This Row],[Intake]]," ",Table1[[#This Row],[Batch Number]]))</f>
        <v>S-1/OS 154</v>
      </c>
      <c r="O1832" s="112" t="str">
        <f>IF(VLOOKUP(Table1[[#This Row],[Intake Batch Combo]],Sheet2!A:B,2,FALSE)="","",VLOOKUP(Table1[[#This Row],[Intake Batch Combo]],Sheet2!A:B,2,FALSE))</f>
        <v>One Source Diagnostics Batch 154</v>
      </c>
      <c r="P1832" s="115" t="s">
        <v>2379</v>
      </c>
      <c r="Q1832" s="115" t="e">
        <v>#N/A</v>
      </c>
    </row>
    <row r="1833" spans="1:17">
      <c r="A1833" s="4" t="s">
        <v>1316</v>
      </c>
      <c r="B1833" s="15">
        <v>154</v>
      </c>
      <c r="C1833" s="15" t="s">
        <v>2025</v>
      </c>
      <c r="D1833" s="30">
        <v>45359</v>
      </c>
      <c r="E1833" s="10" t="s">
        <v>1</v>
      </c>
      <c r="F1833" s="14">
        <v>300</v>
      </c>
      <c r="G1833" s="14">
        <v>0</v>
      </c>
      <c r="H1833" s="30">
        <v>45518</v>
      </c>
      <c r="I1833" s="120">
        <v>356.49689999999998</v>
      </c>
      <c r="J1833" s="15">
        <f>IF(M1833="",IF(AND(H1833&lt;&gt; "",D1833&lt;&gt;""),IF(H1833&gt;=D1833,H1833-D1833,0),""),"")</f>
        <v>159</v>
      </c>
      <c r="K1833" s="20">
        <f>IF(M1833="",IF(I1833&lt;&gt;"",I1833-G1833,""),"")</f>
        <v>356.49689999999998</v>
      </c>
      <c r="L1833" s="25">
        <f>IF(M1833="",IF(K1833&lt;&gt;"",IF(G1833=0,IF(I1833=0,0,9.99),K1833/G1833),""),"")</f>
        <v>9.99</v>
      </c>
      <c r="M1833" s="112"/>
      <c r="N1833" s="58" t="str">
        <f>TRIM(CONCATENATE(Table1[[#This Row],[Intake]]," ",Table1[[#This Row],[Batch Number]]))</f>
        <v>S-1/OS 154</v>
      </c>
      <c r="O1833" s="112" t="str">
        <f>IF(VLOOKUP(Table1[[#This Row],[Intake Batch Combo]],Sheet2!A:B,2,FALSE)="","",VLOOKUP(Table1[[#This Row],[Intake Batch Combo]],Sheet2!A:B,2,FALSE))</f>
        <v>One Source Diagnostics Batch 154</v>
      </c>
      <c r="P1833" s="115" t="s">
        <v>2379</v>
      </c>
      <c r="Q1833" s="115" t="e">
        <v>#N/A</v>
      </c>
    </row>
    <row r="1834" spans="1:17">
      <c r="A1834" s="4" t="s">
        <v>1316</v>
      </c>
      <c r="B1834" s="15">
        <v>154</v>
      </c>
      <c r="C1834" s="15" t="s">
        <v>2025</v>
      </c>
      <c r="D1834" s="30">
        <v>45359</v>
      </c>
      <c r="E1834" s="10" t="s">
        <v>1</v>
      </c>
      <c r="F1834" s="14">
        <v>300</v>
      </c>
      <c r="G1834" s="14">
        <v>0</v>
      </c>
      <c r="H1834" s="30">
        <v>45518</v>
      </c>
      <c r="I1834" s="118">
        <v>356.49689999999998</v>
      </c>
      <c r="J1834" s="15">
        <f>IF(M1834="",IF(AND(H1834&lt;&gt; "",D1834&lt;&gt;""),IF(H1834&gt;=D1834,H1834-D1834,0),""),"")</f>
        <v>159</v>
      </c>
      <c r="K1834" s="20">
        <f>IF(M1834="",IF(I1834&lt;&gt;"",I1834-G1834,""),"")</f>
        <v>356.49689999999998</v>
      </c>
      <c r="L1834" s="25">
        <f>IF(M1834="",IF(K1834&lt;&gt;"",IF(G1834=0,IF(I1834=0,0,9.99),K1834/G1834),""),"")</f>
        <v>9.99</v>
      </c>
      <c r="M1834" s="112"/>
      <c r="N1834" s="58" t="str">
        <f>TRIM(CONCATENATE(Table1[[#This Row],[Intake]]," ",Table1[[#This Row],[Batch Number]]))</f>
        <v>S-1/OS 154</v>
      </c>
      <c r="O1834" s="112" t="str">
        <f>IF(VLOOKUP(Table1[[#This Row],[Intake Batch Combo]],Sheet2!A:B,2,FALSE)="","",VLOOKUP(Table1[[#This Row],[Intake Batch Combo]],Sheet2!A:B,2,FALSE))</f>
        <v>One Source Diagnostics Batch 154</v>
      </c>
      <c r="P1834" s="115" t="s">
        <v>2379</v>
      </c>
      <c r="Q1834" s="115" t="e">
        <v>#N/A</v>
      </c>
    </row>
    <row r="1835" spans="1:17">
      <c r="A1835" s="4" t="s">
        <v>1316</v>
      </c>
      <c r="B1835" s="15">
        <v>154</v>
      </c>
      <c r="C1835" s="15" t="s">
        <v>2025</v>
      </c>
      <c r="D1835" s="30">
        <v>45359</v>
      </c>
      <c r="E1835" s="10" t="s">
        <v>1</v>
      </c>
      <c r="F1835" s="14">
        <v>300</v>
      </c>
      <c r="G1835" s="14">
        <v>0</v>
      </c>
      <c r="H1835" s="30">
        <v>45518</v>
      </c>
      <c r="I1835" s="120">
        <v>356.49689999999998</v>
      </c>
      <c r="J1835" s="15">
        <f>IF(M1835="",IF(AND(H1835&lt;&gt; "",D1835&lt;&gt;""),IF(H1835&gt;=D1835,H1835-D1835,0),""),"")</f>
        <v>159</v>
      </c>
      <c r="K1835" s="20">
        <f>IF(M1835="",IF(I1835&lt;&gt;"",I1835-G1835,""),"")</f>
        <v>356.49689999999998</v>
      </c>
      <c r="L1835" s="25">
        <f>IF(M1835="",IF(K1835&lt;&gt;"",IF(G1835=0,IF(I1835=0,0,9.99),K1835/G1835),""),"")</f>
        <v>9.99</v>
      </c>
      <c r="M1835" s="112"/>
      <c r="N1835" s="58" t="str">
        <f>TRIM(CONCATENATE(Table1[[#This Row],[Intake]]," ",Table1[[#This Row],[Batch Number]]))</f>
        <v>S-1/OS 154</v>
      </c>
      <c r="O1835" s="112" t="str">
        <f>IF(VLOOKUP(Table1[[#This Row],[Intake Batch Combo]],Sheet2!A:B,2,FALSE)="","",VLOOKUP(Table1[[#This Row],[Intake Batch Combo]],Sheet2!A:B,2,FALSE))</f>
        <v>One Source Diagnostics Batch 154</v>
      </c>
      <c r="P1835" s="115" t="s">
        <v>2379</v>
      </c>
      <c r="Q1835" s="115" t="e">
        <v>#N/A</v>
      </c>
    </row>
    <row r="1836" spans="1:17">
      <c r="A1836" s="4" t="s">
        <v>1316</v>
      </c>
      <c r="B1836" s="15">
        <v>154</v>
      </c>
      <c r="C1836" s="15" t="s">
        <v>2025</v>
      </c>
      <c r="D1836" s="30">
        <v>45359</v>
      </c>
      <c r="E1836" s="10" t="s">
        <v>1</v>
      </c>
      <c r="F1836" s="14">
        <v>300</v>
      </c>
      <c r="G1836" s="14">
        <v>0</v>
      </c>
      <c r="H1836" s="30">
        <v>45518</v>
      </c>
      <c r="I1836" s="118">
        <v>356.49689999999998</v>
      </c>
      <c r="J1836" s="15">
        <f>IF(M1836="",IF(AND(H1836&lt;&gt; "",D1836&lt;&gt;""),IF(H1836&gt;=D1836,H1836-D1836,0),""),"")</f>
        <v>159</v>
      </c>
      <c r="K1836" s="20">
        <f>IF(M1836="",IF(I1836&lt;&gt;"",I1836-G1836,""),"")</f>
        <v>356.49689999999998</v>
      </c>
      <c r="L1836" s="25">
        <f>IF(M1836="",IF(K1836&lt;&gt;"",IF(G1836=0,IF(I1836=0,0,9.99),K1836/G1836),""),"")</f>
        <v>9.99</v>
      </c>
      <c r="M1836" s="112"/>
      <c r="N1836" s="58" t="str">
        <f>TRIM(CONCATENATE(Table1[[#This Row],[Intake]]," ",Table1[[#This Row],[Batch Number]]))</f>
        <v>S-1/OS 154</v>
      </c>
      <c r="O1836" s="112" t="str">
        <f>IF(VLOOKUP(Table1[[#This Row],[Intake Batch Combo]],Sheet2!A:B,2,FALSE)="","",VLOOKUP(Table1[[#This Row],[Intake Batch Combo]],Sheet2!A:B,2,FALSE))</f>
        <v>One Source Diagnostics Batch 154</v>
      </c>
      <c r="P1836" s="115" t="s">
        <v>2379</v>
      </c>
      <c r="Q1836" s="115" t="e">
        <v>#N/A</v>
      </c>
    </row>
    <row r="1837" spans="1:17">
      <c r="A1837" s="4" t="s">
        <v>1316</v>
      </c>
      <c r="B1837" s="15">
        <v>118</v>
      </c>
      <c r="C1837" s="64" t="s">
        <v>1405</v>
      </c>
      <c r="D1837" s="30">
        <v>44897</v>
      </c>
      <c r="E1837" s="60" t="s">
        <v>0</v>
      </c>
      <c r="F1837" s="14">
        <v>250</v>
      </c>
      <c r="G1837" s="14">
        <v>59.729150737175019</v>
      </c>
      <c r="H1837" s="30">
        <v>45518</v>
      </c>
      <c r="I1837" s="120">
        <v>93</v>
      </c>
      <c r="J1837" s="15">
        <f>IF(M1837="",IF(AND(H1837&lt;&gt; "",D1837&lt;&gt;""),IF(H1837&gt;=D1837,H1837-D1837,0),""),"")</f>
        <v>621</v>
      </c>
      <c r="K1837" s="20">
        <f>IF(M1837="",IF(I1837&lt;&gt;"",I1837-G1837,""),"")</f>
        <v>33.270849262824981</v>
      </c>
      <c r="L1837" s="25">
        <f>IF(M1837="",IF(K1837&lt;&gt;"",IF(G1837=0,IF(I1837=0,0,9.99),K1837/G1837),""),"")</f>
        <v>0.55702866778109794</v>
      </c>
      <c r="M1837" s="112"/>
      <c r="N1837" s="58" t="str">
        <f>TRIM(CONCATENATE(Table1[[#This Row],[Intake]]," ",Table1[[#This Row],[Batch Number]]))</f>
        <v>S-1/OS 118</v>
      </c>
      <c r="O1837" s="112" t="str">
        <f>IF(VLOOKUP(Table1[[#This Row],[Intake Batch Combo]],Sheet2!A:B,2,FALSE)="","",VLOOKUP(Table1[[#This Row],[Intake Batch Combo]],Sheet2!A:B,2,FALSE))</f>
        <v>One Source Diagnostics Buy 118</v>
      </c>
      <c r="P1837" s="115" t="s">
        <v>2383</v>
      </c>
      <c r="Q1837" s="115" t="e">
        <v>#N/A</v>
      </c>
    </row>
    <row r="1838" spans="1:17">
      <c r="A1838" s="4" t="s">
        <v>1316</v>
      </c>
      <c r="B1838" s="15">
        <v>118</v>
      </c>
      <c r="C1838" s="64" t="s">
        <v>1405</v>
      </c>
      <c r="D1838" s="30">
        <v>44897</v>
      </c>
      <c r="E1838" s="60" t="s">
        <v>0</v>
      </c>
      <c r="F1838" s="14">
        <v>250</v>
      </c>
      <c r="G1838" s="14">
        <v>59.729150737175019</v>
      </c>
      <c r="H1838" s="30">
        <v>45518</v>
      </c>
      <c r="I1838" s="118">
        <v>93</v>
      </c>
      <c r="J1838" s="15">
        <f>IF(M1838="",IF(AND(H1838&lt;&gt; "",D1838&lt;&gt;""),IF(H1838&gt;=D1838,H1838-D1838,0),""),"")</f>
        <v>621</v>
      </c>
      <c r="K1838" s="20">
        <f>IF(M1838="",IF(I1838&lt;&gt;"",I1838-G1838,""),"")</f>
        <v>33.270849262824981</v>
      </c>
      <c r="L1838" s="25">
        <f>IF(M1838="",IF(K1838&lt;&gt;"",IF(G1838=0,IF(I1838=0,0,9.99),K1838/G1838),""),"")</f>
        <v>0.55702866778109794</v>
      </c>
      <c r="M1838" s="112"/>
      <c r="N1838" s="58" t="str">
        <f>TRIM(CONCATENATE(Table1[[#This Row],[Intake]]," ",Table1[[#This Row],[Batch Number]]))</f>
        <v>S-1/OS 118</v>
      </c>
      <c r="O1838" s="112" t="str">
        <f>IF(VLOOKUP(Table1[[#This Row],[Intake Batch Combo]],Sheet2!A:B,2,FALSE)="","",VLOOKUP(Table1[[#This Row],[Intake Batch Combo]],Sheet2!A:B,2,FALSE))</f>
        <v>One Source Diagnostics Buy 118</v>
      </c>
      <c r="P1838" s="115" t="s">
        <v>2383</v>
      </c>
      <c r="Q1838" s="115" t="e">
        <v>#N/A</v>
      </c>
    </row>
    <row r="1839" spans="1:17">
      <c r="A1839" s="4" t="s">
        <v>1316</v>
      </c>
      <c r="B1839" s="15">
        <v>118</v>
      </c>
      <c r="C1839" s="64" t="s">
        <v>1405</v>
      </c>
      <c r="D1839" s="30">
        <v>44897</v>
      </c>
      <c r="E1839" s="60" t="s">
        <v>0</v>
      </c>
      <c r="F1839" s="14">
        <v>250</v>
      </c>
      <c r="G1839" s="14">
        <v>59.729150737175019</v>
      </c>
      <c r="H1839" s="30">
        <v>45518</v>
      </c>
      <c r="I1839" s="120">
        <v>93</v>
      </c>
      <c r="J1839" s="15">
        <f>IF(M1839="",IF(AND(H1839&lt;&gt; "",D1839&lt;&gt;""),IF(H1839&gt;=D1839,H1839-D1839,0),""),"")</f>
        <v>621</v>
      </c>
      <c r="K1839" s="20">
        <f>IF(M1839="",IF(I1839&lt;&gt;"",I1839-G1839,""),"")</f>
        <v>33.270849262824981</v>
      </c>
      <c r="L1839" s="25">
        <f>IF(M1839="",IF(K1839&lt;&gt;"",IF(G1839=0,IF(I1839=0,0,9.99),K1839/G1839),""),"")</f>
        <v>0.55702866778109794</v>
      </c>
      <c r="M1839" s="112"/>
      <c r="N1839" s="58" t="str">
        <f>TRIM(CONCATENATE(Table1[[#This Row],[Intake]]," ",Table1[[#This Row],[Batch Number]]))</f>
        <v>S-1/OS 118</v>
      </c>
      <c r="O1839" s="112" t="str">
        <f>IF(VLOOKUP(Table1[[#This Row],[Intake Batch Combo]],Sheet2!A:B,2,FALSE)="","",VLOOKUP(Table1[[#This Row],[Intake Batch Combo]],Sheet2!A:B,2,FALSE))</f>
        <v>One Source Diagnostics Buy 118</v>
      </c>
      <c r="P1839" s="115" t="s">
        <v>2383</v>
      </c>
      <c r="Q1839" s="115" t="e">
        <v>#N/A</v>
      </c>
    </row>
    <row r="1840" spans="1:17">
      <c r="A1840" s="4" t="s">
        <v>1316</v>
      </c>
      <c r="B1840" s="15">
        <v>118</v>
      </c>
      <c r="C1840" s="64" t="s">
        <v>1406</v>
      </c>
      <c r="D1840" s="30">
        <v>44897</v>
      </c>
      <c r="E1840" s="60" t="s">
        <v>0</v>
      </c>
      <c r="F1840" s="14">
        <v>250</v>
      </c>
      <c r="G1840" s="14">
        <v>59.729150737175019</v>
      </c>
      <c r="H1840" s="30">
        <v>45518</v>
      </c>
      <c r="I1840" s="118">
        <v>83.7</v>
      </c>
      <c r="J1840" s="15">
        <f>IF(M1840="",IF(AND(H1840&lt;&gt; "",D1840&lt;&gt;""),IF(H1840&gt;=D1840,H1840-D1840,0),""),"")</f>
        <v>621</v>
      </c>
      <c r="K1840" s="20">
        <f>IF(M1840="",IF(I1840&lt;&gt;"",I1840-G1840,""),"")</f>
        <v>23.970849262824984</v>
      </c>
      <c r="L1840" s="25">
        <f>IF(M1840="",IF(K1840&lt;&gt;"",IF(G1840=0,IF(I1840=0,0,9.99),K1840/G1840),""),"")</f>
        <v>0.40132580100298815</v>
      </c>
      <c r="M1840" s="112"/>
      <c r="N1840" s="58" t="str">
        <f>TRIM(CONCATENATE(Table1[[#This Row],[Intake]]," ",Table1[[#This Row],[Batch Number]]))</f>
        <v>S-1/OS 118</v>
      </c>
      <c r="O1840" s="112" t="str">
        <f>IF(VLOOKUP(Table1[[#This Row],[Intake Batch Combo]],Sheet2!A:B,2,FALSE)="","",VLOOKUP(Table1[[#This Row],[Intake Batch Combo]],Sheet2!A:B,2,FALSE))</f>
        <v>One Source Diagnostics Buy 118</v>
      </c>
      <c r="P1840" s="115" t="s">
        <v>2383</v>
      </c>
      <c r="Q1840" s="115" t="e">
        <v>#N/A</v>
      </c>
    </row>
    <row r="1841" spans="1:17">
      <c r="A1841" s="4" t="s">
        <v>1316</v>
      </c>
      <c r="B1841" s="15">
        <v>118</v>
      </c>
      <c r="C1841" s="64" t="s">
        <v>1406</v>
      </c>
      <c r="D1841" s="30">
        <v>44897</v>
      </c>
      <c r="E1841" s="60" t="s">
        <v>0</v>
      </c>
      <c r="F1841" s="14">
        <v>250</v>
      </c>
      <c r="G1841" s="14">
        <v>59.729150737175019</v>
      </c>
      <c r="H1841" s="30">
        <v>45518</v>
      </c>
      <c r="I1841" s="120">
        <v>83.7</v>
      </c>
      <c r="J1841" s="15">
        <f>IF(M1841="",IF(AND(H1841&lt;&gt; "",D1841&lt;&gt;""),IF(H1841&gt;=D1841,H1841-D1841,0),""),"")</f>
        <v>621</v>
      </c>
      <c r="K1841" s="20">
        <f>IF(M1841="",IF(I1841&lt;&gt;"",I1841-G1841,""),"")</f>
        <v>23.970849262824984</v>
      </c>
      <c r="L1841" s="25">
        <f>IF(M1841="",IF(K1841&lt;&gt;"",IF(G1841=0,IF(I1841=0,0,9.99),K1841/G1841),""),"")</f>
        <v>0.40132580100298815</v>
      </c>
      <c r="M1841" s="112"/>
      <c r="N1841" s="58" t="str">
        <f>TRIM(CONCATENATE(Table1[[#This Row],[Intake]]," ",Table1[[#This Row],[Batch Number]]))</f>
        <v>S-1/OS 118</v>
      </c>
      <c r="O1841" s="112" t="str">
        <f>IF(VLOOKUP(Table1[[#This Row],[Intake Batch Combo]],Sheet2!A:B,2,FALSE)="","",VLOOKUP(Table1[[#This Row],[Intake Batch Combo]],Sheet2!A:B,2,FALSE))</f>
        <v>One Source Diagnostics Buy 118</v>
      </c>
      <c r="P1841" s="115" t="s">
        <v>2383</v>
      </c>
      <c r="Q1841" s="115" t="e">
        <v>#N/A</v>
      </c>
    </row>
    <row r="1842" spans="1:17">
      <c r="A1842" s="4" t="s">
        <v>1316</v>
      </c>
      <c r="B1842" s="15">
        <v>118</v>
      </c>
      <c r="C1842" s="64" t="s">
        <v>1406</v>
      </c>
      <c r="D1842" s="30">
        <v>44897</v>
      </c>
      <c r="E1842" s="60" t="s">
        <v>0</v>
      </c>
      <c r="F1842" s="14">
        <v>250</v>
      </c>
      <c r="G1842" s="14">
        <v>59.729150737175019</v>
      </c>
      <c r="H1842" s="30">
        <v>45518</v>
      </c>
      <c r="I1842" s="118">
        <v>83.7</v>
      </c>
      <c r="J1842" s="15">
        <f>IF(M1842="",IF(AND(H1842&lt;&gt; "",D1842&lt;&gt;""),IF(H1842&gt;=D1842,H1842-D1842,0),""),"")</f>
        <v>621</v>
      </c>
      <c r="K1842" s="20">
        <f>IF(M1842="",IF(I1842&lt;&gt;"",I1842-G1842,""),"")</f>
        <v>23.970849262824984</v>
      </c>
      <c r="L1842" s="25">
        <f>IF(M1842="",IF(K1842&lt;&gt;"",IF(G1842=0,IF(I1842=0,0,9.99),K1842/G1842),""),"")</f>
        <v>0.40132580100298815</v>
      </c>
      <c r="M1842" s="112"/>
      <c r="N1842" s="58" t="str">
        <f>TRIM(CONCATENATE(Table1[[#This Row],[Intake]]," ",Table1[[#This Row],[Batch Number]]))</f>
        <v>S-1/OS 118</v>
      </c>
      <c r="O1842" s="112" t="str">
        <f>IF(VLOOKUP(Table1[[#This Row],[Intake Batch Combo]],Sheet2!A:B,2,FALSE)="","",VLOOKUP(Table1[[#This Row],[Intake Batch Combo]],Sheet2!A:B,2,FALSE))</f>
        <v>One Source Diagnostics Buy 118</v>
      </c>
      <c r="P1842" s="115" t="s">
        <v>2383</v>
      </c>
      <c r="Q1842" s="115" t="e">
        <v>#N/A</v>
      </c>
    </row>
    <row r="1843" spans="1:17">
      <c r="A1843" s="4" t="s">
        <v>1316</v>
      </c>
      <c r="B1843" s="15">
        <v>118</v>
      </c>
      <c r="C1843" s="64" t="s">
        <v>1405</v>
      </c>
      <c r="D1843" s="30">
        <v>44897</v>
      </c>
      <c r="E1843" s="60" t="s">
        <v>1</v>
      </c>
      <c r="F1843" s="109">
        <v>300</v>
      </c>
      <c r="G1843" s="14">
        <v>71.674980884610022</v>
      </c>
      <c r="H1843" s="30">
        <v>45518</v>
      </c>
      <c r="I1843" s="120">
        <v>93</v>
      </c>
      <c r="J1843" s="15">
        <f>IF(M1843="",IF(AND(H1843&lt;&gt; "",D1843&lt;&gt;""),IF(H1843&gt;=D1843,H1843-D1843,0),""),"")</f>
        <v>621</v>
      </c>
      <c r="K1843" s="20">
        <f>IF(M1843="",IF(I1843&lt;&gt;"",I1843-G1843,""),"")</f>
        <v>21.325019115389978</v>
      </c>
      <c r="L1843" s="25">
        <f>IF(M1843="",IF(K1843&lt;&gt;"",IF(G1843=0,IF(I1843=0,0,9.99),K1843/G1843),""),"")</f>
        <v>0.2975238898175816</v>
      </c>
      <c r="M1843" s="112"/>
      <c r="N1843" s="58" t="str">
        <f>TRIM(CONCATENATE(Table1[[#This Row],[Intake]]," ",Table1[[#This Row],[Batch Number]]))</f>
        <v>S-1/OS 118</v>
      </c>
      <c r="O1843" s="112" t="str">
        <f>IF(VLOOKUP(Table1[[#This Row],[Intake Batch Combo]],Sheet2!A:B,2,FALSE)="","",VLOOKUP(Table1[[#This Row],[Intake Batch Combo]],Sheet2!A:B,2,FALSE))</f>
        <v>One Source Diagnostics Buy 118</v>
      </c>
      <c r="P1843" s="115" t="s">
        <v>2383</v>
      </c>
      <c r="Q1843" s="115" t="e">
        <v>#N/A</v>
      </c>
    </row>
    <row r="1844" spans="1:17">
      <c r="A1844" s="4" t="s">
        <v>1316</v>
      </c>
      <c r="B1844" s="15">
        <v>118</v>
      </c>
      <c r="C1844" s="64" t="s">
        <v>1406</v>
      </c>
      <c r="D1844" s="30">
        <v>44897</v>
      </c>
      <c r="E1844" s="60" t="s">
        <v>1</v>
      </c>
      <c r="F1844" s="109">
        <v>300</v>
      </c>
      <c r="G1844" s="14">
        <v>71.674980884610022</v>
      </c>
      <c r="H1844" s="30">
        <v>45518</v>
      </c>
      <c r="I1844" s="120">
        <v>83.7</v>
      </c>
      <c r="J1844" s="15">
        <f>IF(M1844="",IF(AND(H1844&lt;&gt; "",D1844&lt;&gt;""),IF(H1844&gt;=D1844,H1844-D1844,0),""),"")</f>
        <v>621</v>
      </c>
      <c r="K1844" s="20">
        <f>IF(M1844="",IF(I1844&lt;&gt;"",I1844-G1844,""),"")</f>
        <v>12.025019115389981</v>
      </c>
      <c r="L1844" s="25">
        <f>IF(M1844="",IF(K1844&lt;&gt;"",IF(G1844=0,IF(I1844=0,0,9.99),K1844/G1844),""),"")</f>
        <v>0.16777150083582346</v>
      </c>
      <c r="M1844" s="112"/>
      <c r="N1844" s="58" t="str">
        <f>TRIM(CONCATENATE(Table1[[#This Row],[Intake]]," ",Table1[[#This Row],[Batch Number]]))</f>
        <v>S-1/OS 118</v>
      </c>
      <c r="O1844" s="112" t="str">
        <f>IF(VLOOKUP(Table1[[#This Row],[Intake Batch Combo]],Sheet2!A:B,2,FALSE)="","",VLOOKUP(Table1[[#This Row],[Intake Batch Combo]],Sheet2!A:B,2,FALSE))</f>
        <v>One Source Diagnostics Buy 118</v>
      </c>
      <c r="P1844" s="115" t="s">
        <v>2383</v>
      </c>
      <c r="Q1844" s="115" t="e">
        <v>#N/A</v>
      </c>
    </row>
    <row r="1845" spans="1:17">
      <c r="A1845" s="4" t="s">
        <v>1316</v>
      </c>
      <c r="B1845" s="15">
        <v>154</v>
      </c>
      <c r="C1845" s="15" t="s">
        <v>2132</v>
      </c>
      <c r="D1845" s="30">
        <v>45359</v>
      </c>
      <c r="E1845" s="10" t="s">
        <v>0</v>
      </c>
      <c r="F1845" s="14">
        <v>1100</v>
      </c>
      <c r="G1845" s="14">
        <v>221.3295</v>
      </c>
      <c r="H1845" s="30">
        <v>45518</v>
      </c>
      <c r="I1845" s="118">
        <v>604.5</v>
      </c>
      <c r="J1845" s="15">
        <f>IF(M1845="",IF(AND(H1845&lt;&gt; "",D1845&lt;&gt;""),IF(H1845&gt;=D1845,H1845-D1845,0),""),"")</f>
        <v>159</v>
      </c>
      <c r="K1845" s="20">
        <f>IF(M1845="",IF(I1845&lt;&gt;"",I1845-G1845,""),"")</f>
        <v>383.1705</v>
      </c>
      <c r="L1845" s="25">
        <f>IF(M1845="",IF(K1845&lt;&gt;"",IF(G1845=0,IF(I1845=0,0,9.99),K1845/G1845),""),"")</f>
        <v>1.7312220015858708</v>
      </c>
      <c r="M1845" s="112"/>
      <c r="N1845" s="58" t="str">
        <f>TRIM(CONCATENATE(Table1[[#This Row],[Intake]]," ",Table1[[#This Row],[Batch Number]]))</f>
        <v>S-1/OS 154</v>
      </c>
      <c r="O1845" s="112" t="str">
        <f>IF(VLOOKUP(Table1[[#This Row],[Intake Batch Combo]],Sheet2!A:B,2,FALSE)="","",VLOOKUP(Table1[[#This Row],[Intake Batch Combo]],Sheet2!A:B,2,FALSE))</f>
        <v>One Source Diagnostics Batch 154</v>
      </c>
      <c r="P1845" s="115" t="s">
        <v>2379</v>
      </c>
      <c r="Q1845" s="115" t="e">
        <v>#N/A</v>
      </c>
    </row>
    <row r="1846" spans="1:17">
      <c r="A1846" s="4" t="s">
        <v>1316</v>
      </c>
      <c r="B1846" s="15">
        <v>154</v>
      </c>
      <c r="C1846" s="15" t="s">
        <v>2132</v>
      </c>
      <c r="D1846" s="30">
        <v>45359</v>
      </c>
      <c r="E1846" s="10" t="s">
        <v>0</v>
      </c>
      <c r="F1846" s="14">
        <v>1100</v>
      </c>
      <c r="G1846" s="14">
        <v>221.3295</v>
      </c>
      <c r="H1846" s="30">
        <v>45518</v>
      </c>
      <c r="I1846" s="118">
        <v>604.5</v>
      </c>
      <c r="J1846" s="15">
        <f>IF(M1846="",IF(AND(H1846&lt;&gt; "",D1846&lt;&gt;""),IF(H1846&gt;=D1846,H1846-D1846,0),""),"")</f>
        <v>159</v>
      </c>
      <c r="K1846" s="20">
        <f>IF(M1846="",IF(I1846&lt;&gt;"",I1846-G1846,""),"")</f>
        <v>383.1705</v>
      </c>
      <c r="L1846" s="25">
        <f>IF(M1846="",IF(K1846&lt;&gt;"",IF(G1846=0,IF(I1846=0,0,9.99),K1846/G1846),""),"")</f>
        <v>1.7312220015858708</v>
      </c>
      <c r="M1846" s="112"/>
      <c r="N1846" s="58" t="str">
        <f>TRIM(CONCATENATE(Table1[[#This Row],[Intake]]," ",Table1[[#This Row],[Batch Number]]))</f>
        <v>S-1/OS 154</v>
      </c>
      <c r="O1846" s="112" t="str">
        <f>IF(VLOOKUP(Table1[[#This Row],[Intake Batch Combo]],Sheet2!A:B,2,FALSE)="","",VLOOKUP(Table1[[#This Row],[Intake Batch Combo]],Sheet2!A:B,2,FALSE))</f>
        <v>One Source Diagnostics Batch 154</v>
      </c>
      <c r="P1846" s="115" t="s">
        <v>2379</v>
      </c>
      <c r="Q1846" s="115" t="e">
        <v>#N/A</v>
      </c>
    </row>
    <row r="1847" spans="1:17">
      <c r="A1847" s="4" t="s">
        <v>1316</v>
      </c>
      <c r="B1847" s="15">
        <v>154</v>
      </c>
      <c r="C1847" s="15" t="s">
        <v>1975</v>
      </c>
      <c r="D1847" s="30">
        <v>45359</v>
      </c>
      <c r="E1847" s="10" t="s">
        <v>1</v>
      </c>
      <c r="F1847" s="14">
        <v>1695</v>
      </c>
      <c r="G1847" s="14">
        <v>375.57</v>
      </c>
      <c r="H1847" s="30">
        <v>45518</v>
      </c>
      <c r="I1847" s="118">
        <v>372</v>
      </c>
      <c r="J1847" s="15">
        <f>IF(M1847="",IF(AND(H1847&lt;&gt; "",D1847&lt;&gt;""),IF(H1847&gt;=D1847,H1847-D1847,0),""),"")</f>
        <v>159</v>
      </c>
      <c r="K1847" s="20">
        <f>IF(M1847="",IF(I1847&lt;&gt;"",I1847-G1847,""),"")</f>
        <v>-3.5699999999999932</v>
      </c>
      <c r="L1847" s="25">
        <f>IF(M1847="",IF(K1847&lt;&gt;"",IF(G1847=0,IF(I1847=0,0,9.99),K1847/G1847),""),"")</f>
        <v>-9.5055515616263107E-3</v>
      </c>
      <c r="M1847" s="112"/>
      <c r="N1847" s="58" t="str">
        <f>TRIM(CONCATENATE(Table1[[#This Row],[Intake]]," ",Table1[[#This Row],[Batch Number]]))</f>
        <v>S-1/OS 154</v>
      </c>
      <c r="O1847" s="112" t="str">
        <f>IF(VLOOKUP(Table1[[#This Row],[Intake Batch Combo]],Sheet2!A:B,2,FALSE)="","",VLOOKUP(Table1[[#This Row],[Intake Batch Combo]],Sheet2!A:B,2,FALSE))</f>
        <v>One Source Diagnostics Batch 154</v>
      </c>
      <c r="P1847" s="115" t="s">
        <v>2379</v>
      </c>
      <c r="Q1847" s="115" t="e">
        <v>#N/A</v>
      </c>
    </row>
    <row r="1848" spans="1:17">
      <c r="A1848" s="4" t="s">
        <v>1316</v>
      </c>
      <c r="B1848" s="15">
        <v>154</v>
      </c>
      <c r="C1848" s="15" t="s">
        <v>2207</v>
      </c>
      <c r="D1848" s="30">
        <v>45359</v>
      </c>
      <c r="E1848" s="10" t="s">
        <v>1</v>
      </c>
      <c r="F1848" s="14">
        <v>1695</v>
      </c>
      <c r="G1848" s="14">
        <v>375.57</v>
      </c>
      <c r="H1848" s="30">
        <v>45518</v>
      </c>
      <c r="I1848" s="120">
        <v>651</v>
      </c>
      <c r="J1848" s="15">
        <f>IF(M1848="",IF(AND(H1848&lt;&gt; "",D1848&lt;&gt;""),IF(H1848&gt;=D1848,H1848-D1848,0),""),"")</f>
        <v>159</v>
      </c>
      <c r="K1848" s="20">
        <f>IF(M1848="",IF(I1848&lt;&gt;"",I1848-G1848,""),"")</f>
        <v>275.43</v>
      </c>
      <c r="L1848" s="25">
        <f>IF(M1848="",IF(K1848&lt;&gt;"",IF(G1848=0,IF(I1848=0,0,9.99),K1848/G1848),""),"")</f>
        <v>0.7333652847671539</v>
      </c>
      <c r="M1848" s="112"/>
      <c r="N1848" s="58" t="str">
        <f>TRIM(CONCATENATE(Table1[[#This Row],[Intake]]," ",Table1[[#This Row],[Batch Number]]))</f>
        <v>S-1/OS 154</v>
      </c>
      <c r="O1848" s="112" t="str">
        <f>IF(VLOOKUP(Table1[[#This Row],[Intake Batch Combo]],Sheet2!A:B,2,FALSE)="","",VLOOKUP(Table1[[#This Row],[Intake Batch Combo]],Sheet2!A:B,2,FALSE))</f>
        <v>One Source Diagnostics Batch 154</v>
      </c>
      <c r="P1848" s="115" t="s">
        <v>2379</v>
      </c>
      <c r="Q1848" s="115" t="e">
        <v>#N/A</v>
      </c>
    </row>
    <row r="1849" spans="1:17">
      <c r="A1849" s="4" t="s">
        <v>1316</v>
      </c>
      <c r="B1849" s="15">
        <v>154</v>
      </c>
      <c r="C1849" s="15" t="s">
        <v>2207</v>
      </c>
      <c r="D1849" s="30">
        <v>45359</v>
      </c>
      <c r="E1849" s="10" t="s">
        <v>1</v>
      </c>
      <c r="F1849" s="14">
        <v>1695</v>
      </c>
      <c r="G1849" s="14">
        <v>375.57</v>
      </c>
      <c r="H1849" s="30">
        <v>45518</v>
      </c>
      <c r="I1849" s="120">
        <v>651</v>
      </c>
      <c r="J1849" s="15">
        <f>IF(M1849="",IF(AND(H1849&lt;&gt; "",D1849&lt;&gt;""),IF(H1849&gt;=D1849,H1849-D1849,0),""),"")</f>
        <v>159</v>
      </c>
      <c r="K1849" s="20">
        <f>IF(M1849="",IF(I1849&lt;&gt;"",I1849-G1849,""),"")</f>
        <v>275.43</v>
      </c>
      <c r="L1849" s="25">
        <f>IF(M1849="",IF(K1849&lt;&gt;"",IF(G1849=0,IF(I1849=0,0,9.99),K1849/G1849),""),"")</f>
        <v>0.7333652847671539</v>
      </c>
      <c r="M1849" s="112"/>
      <c r="N1849" s="58" t="str">
        <f>TRIM(CONCATENATE(Table1[[#This Row],[Intake]]," ",Table1[[#This Row],[Batch Number]]))</f>
        <v>S-1/OS 154</v>
      </c>
      <c r="O1849" s="112" t="str">
        <f>IF(VLOOKUP(Table1[[#This Row],[Intake Batch Combo]],Sheet2!A:B,2,FALSE)="","",VLOOKUP(Table1[[#This Row],[Intake Batch Combo]],Sheet2!A:B,2,FALSE))</f>
        <v>One Source Diagnostics Batch 154</v>
      </c>
      <c r="P1849" s="115" t="s">
        <v>2379</v>
      </c>
      <c r="Q1849" s="115" t="e">
        <v>#N/A</v>
      </c>
    </row>
    <row r="1850" spans="1:17">
      <c r="A1850" s="4" t="s">
        <v>1316</v>
      </c>
      <c r="B1850" s="15">
        <v>154</v>
      </c>
      <c r="C1850" s="15" t="s">
        <v>2314</v>
      </c>
      <c r="D1850" s="30">
        <v>45359</v>
      </c>
      <c r="E1850" s="10" t="s">
        <v>1</v>
      </c>
      <c r="F1850" s="14">
        <v>1695</v>
      </c>
      <c r="G1850" s="14">
        <v>375.57</v>
      </c>
      <c r="H1850" s="30">
        <v>45518</v>
      </c>
      <c r="I1850" s="118">
        <v>465</v>
      </c>
      <c r="J1850" s="15">
        <f>IF(M1850="",IF(AND(H1850&lt;&gt; "",D1850&lt;&gt;""),IF(H1850&gt;=D1850,H1850-D1850,0),""),"")</f>
        <v>159</v>
      </c>
      <c r="K1850" s="20">
        <f>IF(M1850="",IF(I1850&lt;&gt;"",I1850-G1850,""),"")</f>
        <v>89.43</v>
      </c>
      <c r="L1850" s="25">
        <f>IF(M1850="",IF(K1850&lt;&gt;"",IF(G1850=0,IF(I1850=0,0,9.99),K1850/G1850),""),"")</f>
        <v>0.23811806054796711</v>
      </c>
      <c r="M1850" s="112"/>
      <c r="N1850" s="58" t="str">
        <f>TRIM(CONCATENATE(Table1[[#This Row],[Intake]]," ",Table1[[#This Row],[Batch Number]]))</f>
        <v>S-1/OS 154</v>
      </c>
      <c r="O1850" s="112" t="str">
        <f>IF(VLOOKUP(Table1[[#This Row],[Intake Batch Combo]],Sheet2!A:B,2,FALSE)="","",VLOOKUP(Table1[[#This Row],[Intake Batch Combo]],Sheet2!A:B,2,FALSE))</f>
        <v>One Source Diagnostics Batch 154</v>
      </c>
      <c r="P1850" s="115" t="s">
        <v>2379</v>
      </c>
      <c r="Q1850" s="115" t="e">
        <v>#N/A</v>
      </c>
    </row>
    <row r="1851" spans="1:17">
      <c r="A1851" s="4" t="s">
        <v>1316</v>
      </c>
      <c r="B1851" s="15">
        <v>154</v>
      </c>
      <c r="C1851" s="15" t="s">
        <v>2314</v>
      </c>
      <c r="D1851" s="30">
        <v>45359</v>
      </c>
      <c r="E1851" s="10" t="s">
        <v>1</v>
      </c>
      <c r="F1851" s="14">
        <v>1695</v>
      </c>
      <c r="G1851" s="14">
        <v>375.57</v>
      </c>
      <c r="H1851" s="30">
        <v>45518</v>
      </c>
      <c r="I1851" s="120">
        <v>465</v>
      </c>
      <c r="J1851" s="15">
        <f>IF(M1851="",IF(AND(H1851&lt;&gt; "",D1851&lt;&gt;""),IF(H1851&gt;=D1851,H1851-D1851,0),""),"")</f>
        <v>159</v>
      </c>
      <c r="K1851" s="20">
        <f>IF(M1851="",IF(I1851&lt;&gt;"",I1851-G1851,""),"")</f>
        <v>89.43</v>
      </c>
      <c r="L1851" s="25">
        <f>IF(M1851="",IF(K1851&lt;&gt;"",IF(G1851=0,IF(I1851=0,0,9.99),K1851/G1851),""),"")</f>
        <v>0.23811806054796711</v>
      </c>
      <c r="M1851" s="112"/>
      <c r="N1851" s="58" t="str">
        <f>TRIM(CONCATENATE(Table1[[#This Row],[Intake]]," ",Table1[[#This Row],[Batch Number]]))</f>
        <v>S-1/OS 154</v>
      </c>
      <c r="O1851" s="112" t="str">
        <f>IF(VLOOKUP(Table1[[#This Row],[Intake Batch Combo]],Sheet2!A:B,2,FALSE)="","",VLOOKUP(Table1[[#This Row],[Intake Batch Combo]],Sheet2!A:B,2,FALSE))</f>
        <v>One Source Diagnostics Batch 154</v>
      </c>
      <c r="P1851" s="115" t="s">
        <v>2379</v>
      </c>
      <c r="Q1851" s="115" t="e">
        <v>#N/A</v>
      </c>
    </row>
    <row r="1852" spans="1:17">
      <c r="A1852" s="4" t="s">
        <v>1316</v>
      </c>
      <c r="B1852" s="15">
        <v>154</v>
      </c>
      <c r="C1852" s="15" t="s">
        <v>2345</v>
      </c>
      <c r="D1852" s="30">
        <v>45359</v>
      </c>
      <c r="E1852" s="10" t="s">
        <v>1</v>
      </c>
      <c r="F1852" s="14">
        <v>1695</v>
      </c>
      <c r="G1852" s="14">
        <v>375.57</v>
      </c>
      <c r="H1852" s="30">
        <v>45518</v>
      </c>
      <c r="I1852" s="120">
        <v>651</v>
      </c>
      <c r="J1852" s="15">
        <f>IF(M1852="",IF(AND(H1852&lt;&gt; "",D1852&lt;&gt;""),IF(H1852&gt;=D1852,H1852-D1852,0),""),"")</f>
        <v>159</v>
      </c>
      <c r="K1852" s="20">
        <f>IF(M1852="",IF(I1852&lt;&gt;"",I1852-G1852,""),"")</f>
        <v>275.43</v>
      </c>
      <c r="L1852" s="25">
        <f>IF(M1852="",IF(K1852&lt;&gt;"",IF(G1852=0,IF(I1852=0,0,9.99),K1852/G1852),""),"")</f>
        <v>0.7333652847671539</v>
      </c>
      <c r="M1852" s="112"/>
      <c r="N1852" s="58" t="str">
        <f>TRIM(CONCATENATE(Table1[[#This Row],[Intake]]," ",Table1[[#This Row],[Batch Number]]))</f>
        <v>S-1/OS 154</v>
      </c>
      <c r="O1852" s="112" t="str">
        <f>IF(VLOOKUP(Table1[[#This Row],[Intake Batch Combo]],Sheet2!A:B,2,FALSE)="","",VLOOKUP(Table1[[#This Row],[Intake Batch Combo]],Sheet2!A:B,2,FALSE))</f>
        <v>One Source Diagnostics Batch 154</v>
      </c>
      <c r="P1852" s="115" t="s">
        <v>2379</v>
      </c>
      <c r="Q1852" s="115" t="e">
        <v>#N/A</v>
      </c>
    </row>
    <row r="1853" spans="1:17">
      <c r="A1853" s="4" t="s">
        <v>1316</v>
      </c>
      <c r="B1853" s="15">
        <v>154</v>
      </c>
      <c r="C1853" s="15" t="s">
        <v>2361</v>
      </c>
      <c r="D1853" s="30">
        <v>45359</v>
      </c>
      <c r="E1853" s="10" t="s">
        <v>1</v>
      </c>
      <c r="F1853" s="14">
        <v>1695</v>
      </c>
      <c r="G1853" s="14">
        <v>375.57</v>
      </c>
      <c r="H1853" s="30">
        <v>45518</v>
      </c>
      <c r="I1853" s="120">
        <v>558</v>
      </c>
      <c r="J1853" s="15">
        <f>IF(M1853="",IF(AND(H1853&lt;&gt; "",D1853&lt;&gt;""),IF(H1853&gt;=D1853,H1853-D1853,0),""),"")</f>
        <v>159</v>
      </c>
      <c r="K1853" s="20">
        <f>IF(M1853="",IF(I1853&lt;&gt;"",I1853-G1853,""),"")</f>
        <v>182.43</v>
      </c>
      <c r="L1853" s="25">
        <f>IF(M1853="",IF(K1853&lt;&gt;"",IF(G1853=0,IF(I1853=0,0,9.99),K1853/G1853),""),"")</f>
        <v>0.48574167265756052</v>
      </c>
      <c r="M1853" s="112"/>
      <c r="N1853" s="58" t="str">
        <f>TRIM(CONCATENATE(Table1[[#This Row],[Intake]]," ",Table1[[#This Row],[Batch Number]]))</f>
        <v>S-1/OS 154</v>
      </c>
      <c r="O1853" s="112" t="str">
        <f>IF(VLOOKUP(Table1[[#This Row],[Intake Batch Combo]],Sheet2!A:B,2,FALSE)="","",VLOOKUP(Table1[[#This Row],[Intake Batch Combo]],Sheet2!A:B,2,FALSE))</f>
        <v>One Source Diagnostics Batch 154</v>
      </c>
      <c r="P1853" s="115" t="s">
        <v>2379</v>
      </c>
      <c r="Q1853" s="115" t="e">
        <v>#N/A</v>
      </c>
    </row>
    <row r="1854" spans="1:17">
      <c r="A1854" s="4" t="s">
        <v>1316</v>
      </c>
      <c r="B1854" s="15">
        <v>116</v>
      </c>
      <c r="C1854" s="64" t="s">
        <v>1201</v>
      </c>
      <c r="D1854" s="30">
        <v>44879</v>
      </c>
      <c r="E1854" s="59" t="s">
        <v>1</v>
      </c>
      <c r="F1854" s="14">
        <v>1695</v>
      </c>
      <c r="G1854" s="14">
        <v>404.59153261197389</v>
      </c>
      <c r="H1854" s="30">
        <v>45518</v>
      </c>
      <c r="I1854" s="118">
        <v>465</v>
      </c>
      <c r="J1854" s="15">
        <f>IF(M1854="",IF(AND(H1854&lt;&gt; "",D1854&lt;&gt;""),IF(H1854&gt;=D1854,H1854-D1854,0),""),"")</f>
        <v>639</v>
      </c>
      <c r="K1854" s="20">
        <f>IF(M1854="",IF(I1854&lt;&gt;"",I1854-G1854,""),"")</f>
        <v>60.408467388026111</v>
      </c>
      <c r="L1854" s="25">
        <f>IF(M1854="",IF(K1854&lt;&gt;"",IF(G1854=0,IF(I1854=0,0,9.99),K1854/G1854),""),"")</f>
        <v>0.1493072951824754</v>
      </c>
      <c r="M1854" s="112"/>
      <c r="N1854" s="58" t="str">
        <f>TRIM(CONCATENATE(Table1[[#This Row],[Intake]]," ",Table1[[#This Row],[Batch Number]]))</f>
        <v>S-1/OS 116</v>
      </c>
      <c r="O1854" s="112" t="str">
        <f>IF(VLOOKUP(Table1[[#This Row],[Intake Batch Combo]],Sheet2!A:B,2,FALSE)="","",VLOOKUP(Table1[[#This Row],[Intake Batch Combo]],Sheet2!A:B,2,FALSE))</f>
        <v>One Source Diagnostics Buy 116</v>
      </c>
      <c r="P1854" s="115" t="e">
        <v>#N/A</v>
      </c>
      <c r="Q1854" s="115" t="e">
        <v>#N/A</v>
      </c>
    </row>
    <row r="1855" spans="1:17">
      <c r="A1855" s="4" t="s">
        <v>1316</v>
      </c>
      <c r="B1855" s="15">
        <v>118</v>
      </c>
      <c r="C1855" s="64" t="s">
        <v>1575</v>
      </c>
      <c r="D1855" s="30">
        <v>44897</v>
      </c>
      <c r="E1855" s="60" t="s">
        <v>1</v>
      </c>
      <c r="F1855" s="14">
        <v>1695</v>
      </c>
      <c r="G1855" s="14">
        <v>404.96364199804663</v>
      </c>
      <c r="H1855" s="30">
        <v>45518</v>
      </c>
      <c r="I1855" s="118">
        <v>465</v>
      </c>
      <c r="J1855" s="15">
        <f>IF(M1855="",IF(AND(H1855&lt;&gt; "",D1855&lt;&gt;""),IF(H1855&gt;=D1855,H1855-D1855,0),""),"")</f>
        <v>621</v>
      </c>
      <c r="K1855" s="20">
        <f>IF(M1855="",IF(I1855&lt;&gt;"",I1855-G1855,""),"")</f>
        <v>60.036358001953374</v>
      </c>
      <c r="L1855" s="25">
        <f>IF(M1855="",IF(K1855&lt;&gt;"",IF(G1855=0,IF(I1855=0,0,9.99),K1855/G1855),""),"")</f>
        <v>0.14825122992706333</v>
      </c>
      <c r="M1855" s="112"/>
      <c r="N1855" s="58" t="str">
        <f>TRIM(CONCATENATE(Table1[[#This Row],[Intake]]," ",Table1[[#This Row],[Batch Number]]))</f>
        <v>S-1/OS 118</v>
      </c>
      <c r="O1855" s="112" t="str">
        <f>IF(VLOOKUP(Table1[[#This Row],[Intake Batch Combo]],Sheet2!A:B,2,FALSE)="","",VLOOKUP(Table1[[#This Row],[Intake Batch Combo]],Sheet2!A:B,2,FALSE))</f>
        <v>One Source Diagnostics Buy 118</v>
      </c>
      <c r="P1855" s="115" t="s">
        <v>2383</v>
      </c>
      <c r="Q1855" s="115" t="e">
        <v>#N/A</v>
      </c>
    </row>
    <row r="1856" spans="1:17">
      <c r="A1856" s="4" t="s">
        <v>1316</v>
      </c>
      <c r="B1856" s="15">
        <v>118</v>
      </c>
      <c r="C1856" s="64" t="s">
        <v>1575</v>
      </c>
      <c r="D1856" s="30">
        <v>44897</v>
      </c>
      <c r="E1856" s="60" t="s">
        <v>1</v>
      </c>
      <c r="F1856" s="14">
        <v>1695</v>
      </c>
      <c r="G1856" s="14">
        <v>404.96364199804663</v>
      </c>
      <c r="H1856" s="30">
        <v>45518</v>
      </c>
      <c r="I1856" s="120">
        <v>465</v>
      </c>
      <c r="J1856" s="15">
        <f>IF(M1856="",IF(AND(H1856&lt;&gt; "",D1856&lt;&gt;""),IF(H1856&gt;=D1856,H1856-D1856,0),""),"")</f>
        <v>621</v>
      </c>
      <c r="K1856" s="20">
        <f>IF(M1856="",IF(I1856&lt;&gt;"",I1856-G1856,""),"")</f>
        <v>60.036358001953374</v>
      </c>
      <c r="L1856" s="25">
        <f>IF(M1856="",IF(K1856&lt;&gt;"",IF(G1856=0,IF(I1856=0,0,9.99),K1856/G1856),""),"")</f>
        <v>0.14825122992706333</v>
      </c>
      <c r="M1856" s="112"/>
      <c r="N1856" s="58" t="str">
        <f>TRIM(CONCATENATE(Table1[[#This Row],[Intake]]," ",Table1[[#This Row],[Batch Number]]))</f>
        <v>S-1/OS 118</v>
      </c>
      <c r="O1856" s="112" t="str">
        <f>IF(VLOOKUP(Table1[[#This Row],[Intake Batch Combo]],Sheet2!A:B,2,FALSE)="","",VLOOKUP(Table1[[#This Row],[Intake Batch Combo]],Sheet2!A:B,2,FALSE))</f>
        <v>One Source Diagnostics Buy 118</v>
      </c>
      <c r="P1856" s="115" t="s">
        <v>2383</v>
      </c>
      <c r="Q1856" s="115" t="e">
        <v>#N/A</v>
      </c>
    </row>
    <row r="1857" spans="1:17">
      <c r="A1857" s="4" t="s">
        <v>1316</v>
      </c>
      <c r="B1857" s="15">
        <v>118</v>
      </c>
      <c r="C1857" s="64" t="s">
        <v>1576</v>
      </c>
      <c r="D1857" s="30">
        <v>44897</v>
      </c>
      <c r="E1857" s="60" t="s">
        <v>1</v>
      </c>
      <c r="F1857" s="14">
        <v>1695</v>
      </c>
      <c r="G1857" s="14">
        <v>404.96364199804663</v>
      </c>
      <c r="H1857" s="30">
        <v>45518</v>
      </c>
      <c r="I1857" s="120">
        <v>558</v>
      </c>
      <c r="J1857" s="15">
        <f>IF(M1857="",IF(AND(H1857&lt;&gt; "",D1857&lt;&gt;""),IF(H1857&gt;=D1857,H1857-D1857,0),""),"")</f>
        <v>621</v>
      </c>
      <c r="K1857" s="20">
        <f>IF(M1857="",IF(I1857&lt;&gt;"",I1857-G1857,""),"")</f>
        <v>153.03635800195337</v>
      </c>
      <c r="L1857" s="25">
        <f>IF(M1857="",IF(K1857&lt;&gt;"",IF(G1857=0,IF(I1857=0,0,9.99),K1857/G1857),""),"")</f>
        <v>0.37790147591247603</v>
      </c>
      <c r="M1857" s="112"/>
      <c r="N1857" s="58" t="str">
        <f>TRIM(CONCATENATE(Table1[[#This Row],[Intake]]," ",Table1[[#This Row],[Batch Number]]))</f>
        <v>S-1/OS 118</v>
      </c>
      <c r="O1857" s="112" t="str">
        <f>IF(VLOOKUP(Table1[[#This Row],[Intake Batch Combo]],Sheet2!A:B,2,FALSE)="","",VLOOKUP(Table1[[#This Row],[Intake Batch Combo]],Sheet2!A:B,2,FALSE))</f>
        <v>One Source Diagnostics Buy 118</v>
      </c>
      <c r="P1857" s="115" t="s">
        <v>2383</v>
      </c>
      <c r="Q1857" s="115" t="e">
        <v>#N/A</v>
      </c>
    </row>
    <row r="1858" spans="1:17">
      <c r="A1858" s="4" t="s">
        <v>1316</v>
      </c>
      <c r="B1858" s="15">
        <v>118</v>
      </c>
      <c r="C1858" s="64" t="s">
        <v>1576</v>
      </c>
      <c r="D1858" s="30">
        <v>44897</v>
      </c>
      <c r="E1858" s="60" t="s">
        <v>1</v>
      </c>
      <c r="F1858" s="14">
        <v>1695</v>
      </c>
      <c r="G1858" s="14">
        <v>404.96364199804663</v>
      </c>
      <c r="H1858" s="30">
        <v>45518</v>
      </c>
      <c r="I1858" s="118">
        <v>558</v>
      </c>
      <c r="J1858" s="15">
        <f>IF(M1858="",IF(AND(H1858&lt;&gt; "",D1858&lt;&gt;""),IF(H1858&gt;=D1858,H1858-D1858,0),""),"")</f>
        <v>621</v>
      </c>
      <c r="K1858" s="20">
        <f>IF(M1858="",IF(I1858&lt;&gt;"",I1858-G1858,""),"")</f>
        <v>153.03635800195337</v>
      </c>
      <c r="L1858" s="25">
        <f>IF(M1858="",IF(K1858&lt;&gt;"",IF(G1858=0,IF(I1858=0,0,9.99),K1858/G1858),""),"")</f>
        <v>0.37790147591247603</v>
      </c>
      <c r="M1858" s="112"/>
      <c r="N1858" s="58" t="str">
        <f>TRIM(CONCATENATE(Table1[[#This Row],[Intake]]," ",Table1[[#This Row],[Batch Number]]))</f>
        <v>S-1/OS 118</v>
      </c>
      <c r="O1858" s="112" t="str">
        <f>IF(VLOOKUP(Table1[[#This Row],[Intake Batch Combo]],Sheet2!A:B,2,FALSE)="","",VLOOKUP(Table1[[#This Row],[Intake Batch Combo]],Sheet2!A:B,2,FALSE))</f>
        <v>One Source Diagnostics Buy 118</v>
      </c>
      <c r="P1858" s="115" t="s">
        <v>2383</v>
      </c>
      <c r="Q1858" s="115" t="e">
        <v>#N/A</v>
      </c>
    </row>
    <row r="1859" spans="1:17">
      <c r="A1859" s="4" t="s">
        <v>1316</v>
      </c>
      <c r="B1859" s="15">
        <v>118</v>
      </c>
      <c r="C1859" s="64" t="s">
        <v>1612</v>
      </c>
      <c r="D1859" s="30">
        <v>44897</v>
      </c>
      <c r="E1859" s="60" t="s">
        <v>1</v>
      </c>
      <c r="F1859" s="14">
        <v>1695</v>
      </c>
      <c r="G1859" s="14">
        <v>404.96364199804663</v>
      </c>
      <c r="H1859" s="30">
        <v>45518</v>
      </c>
      <c r="I1859" s="118">
        <v>465</v>
      </c>
      <c r="J1859" s="15">
        <f>IF(M1859="",IF(AND(H1859&lt;&gt; "",D1859&lt;&gt;""),IF(H1859&gt;=D1859,H1859-D1859,0),""),"")</f>
        <v>621</v>
      </c>
      <c r="K1859" s="20">
        <f>IF(M1859="",IF(I1859&lt;&gt;"",I1859-G1859,""),"")</f>
        <v>60.036358001953374</v>
      </c>
      <c r="L1859" s="25">
        <f>IF(M1859="",IF(K1859&lt;&gt;"",IF(G1859=0,IF(I1859=0,0,9.99),K1859/G1859),""),"")</f>
        <v>0.14825122992706333</v>
      </c>
      <c r="M1859" s="112"/>
      <c r="N1859" s="58" t="str">
        <f>TRIM(CONCATENATE(Table1[[#This Row],[Intake]]," ",Table1[[#This Row],[Batch Number]]))</f>
        <v>S-1/OS 118</v>
      </c>
      <c r="O1859" s="112" t="str">
        <f>IF(VLOOKUP(Table1[[#This Row],[Intake Batch Combo]],Sheet2!A:B,2,FALSE)="","",VLOOKUP(Table1[[#This Row],[Intake Batch Combo]],Sheet2!A:B,2,FALSE))</f>
        <v>One Source Diagnostics Buy 118</v>
      </c>
      <c r="P1859" s="115" t="s">
        <v>2383</v>
      </c>
      <c r="Q1859" s="115" t="e">
        <v>#N/A</v>
      </c>
    </row>
    <row r="1860" spans="1:17">
      <c r="A1860" s="4" t="s">
        <v>1316</v>
      </c>
      <c r="B1860" s="15">
        <v>118</v>
      </c>
      <c r="C1860" s="64" t="s">
        <v>1406</v>
      </c>
      <c r="D1860" s="30">
        <v>44897</v>
      </c>
      <c r="E1860" s="60" t="s">
        <v>1</v>
      </c>
      <c r="F1860" s="14">
        <v>1695</v>
      </c>
      <c r="G1860" s="14">
        <v>404.96364199804663</v>
      </c>
      <c r="H1860" s="30">
        <v>45518</v>
      </c>
      <c r="I1860" s="118">
        <v>83.7</v>
      </c>
      <c r="J1860" s="15">
        <f>IF(M1860="",IF(AND(H1860&lt;&gt; "",D1860&lt;&gt;""),IF(H1860&gt;=D1860,H1860-D1860,0),""),"")</f>
        <v>621</v>
      </c>
      <c r="K1860" s="20">
        <f>IF(M1860="",IF(I1860&lt;&gt;"",I1860-G1860,""),"")</f>
        <v>-321.26364199804664</v>
      </c>
      <c r="L1860" s="25">
        <f>IF(M1860="",IF(K1860&lt;&gt;"",IF(G1860=0,IF(I1860=0,0,9.99),K1860/G1860),""),"")</f>
        <v>-0.7933147786131286</v>
      </c>
      <c r="M1860" s="112"/>
      <c r="N1860" s="58" t="str">
        <f>TRIM(CONCATENATE(Table1[[#This Row],[Intake]]," ",Table1[[#This Row],[Batch Number]]))</f>
        <v>S-1/OS 118</v>
      </c>
      <c r="O1860" s="112" t="str">
        <f>IF(VLOOKUP(Table1[[#This Row],[Intake Batch Combo]],Sheet2!A:B,2,FALSE)="","",VLOOKUP(Table1[[#This Row],[Intake Batch Combo]],Sheet2!A:B,2,FALSE))</f>
        <v>One Source Diagnostics Buy 118</v>
      </c>
      <c r="P1860" s="115" t="s">
        <v>2383</v>
      </c>
      <c r="Q1860" s="115" t="e">
        <v>#N/A</v>
      </c>
    </row>
    <row r="1861" spans="1:17">
      <c r="A1861" s="4" t="s">
        <v>1316</v>
      </c>
      <c r="B1861" s="15">
        <v>118</v>
      </c>
      <c r="C1861" s="64" t="s">
        <v>1807</v>
      </c>
      <c r="D1861" s="30">
        <v>44897</v>
      </c>
      <c r="E1861" s="60" t="s">
        <v>1</v>
      </c>
      <c r="F1861" s="14">
        <v>1695</v>
      </c>
      <c r="G1861" s="14">
        <v>404.96364199804663</v>
      </c>
      <c r="H1861" s="30">
        <v>45518</v>
      </c>
      <c r="I1861" s="118">
        <v>1576.35</v>
      </c>
      <c r="J1861" s="15">
        <f>IF(M1861="",IF(AND(H1861&lt;&gt; "",D1861&lt;&gt;""),IF(H1861&gt;=D1861,H1861-D1861,0),""),"")</f>
        <v>621</v>
      </c>
      <c r="K1861" s="20">
        <f>IF(M1861="",IF(I1861&lt;&gt;"",I1861-G1861,""),"")</f>
        <v>1171.3863580019533</v>
      </c>
      <c r="L1861" s="25">
        <f>IF(M1861="",IF(K1861&lt;&gt;"",IF(G1861=0,IF(I1861=0,0,9.99),K1861/G1861),""),"")</f>
        <v>2.8925716694527446</v>
      </c>
      <c r="M1861" s="112"/>
      <c r="N1861" s="58" t="str">
        <f>TRIM(CONCATENATE(Table1[[#This Row],[Intake]]," ",Table1[[#This Row],[Batch Number]]))</f>
        <v>S-1/OS 118</v>
      </c>
      <c r="O1861" s="112" t="str">
        <f>IF(VLOOKUP(Table1[[#This Row],[Intake Batch Combo]],Sheet2!A:B,2,FALSE)="","",VLOOKUP(Table1[[#This Row],[Intake Batch Combo]],Sheet2!A:B,2,FALSE))</f>
        <v>One Source Diagnostics Buy 118</v>
      </c>
      <c r="P1861" s="115" t="s">
        <v>2383</v>
      </c>
      <c r="Q1861" s="115" t="e">
        <v>#N/A</v>
      </c>
    </row>
    <row r="1862" spans="1:17">
      <c r="A1862" s="4" t="s">
        <v>1316</v>
      </c>
      <c r="B1862" s="15">
        <v>118</v>
      </c>
      <c r="C1862" s="64" t="s">
        <v>1807</v>
      </c>
      <c r="D1862" s="30">
        <v>44897</v>
      </c>
      <c r="E1862" s="60" t="s">
        <v>1</v>
      </c>
      <c r="F1862" s="14">
        <v>1695</v>
      </c>
      <c r="G1862" s="14">
        <v>404.96364199804663</v>
      </c>
      <c r="H1862" s="30">
        <v>45518</v>
      </c>
      <c r="I1862" s="118">
        <v>1576.35</v>
      </c>
      <c r="J1862" s="15">
        <f>IF(M1862="",IF(AND(H1862&lt;&gt; "",D1862&lt;&gt;""),IF(H1862&gt;=D1862,H1862-D1862,0),""),"")</f>
        <v>621</v>
      </c>
      <c r="K1862" s="20">
        <f>IF(M1862="",IF(I1862&lt;&gt;"",I1862-G1862,""),"")</f>
        <v>1171.3863580019533</v>
      </c>
      <c r="L1862" s="25">
        <f>IF(M1862="",IF(K1862&lt;&gt;"",IF(G1862=0,IF(I1862=0,0,9.99),K1862/G1862),""),"")</f>
        <v>2.8925716694527446</v>
      </c>
      <c r="M1862" s="112"/>
      <c r="N1862" s="58" t="str">
        <f>TRIM(CONCATENATE(Table1[[#This Row],[Intake]]," ",Table1[[#This Row],[Batch Number]]))</f>
        <v>S-1/OS 118</v>
      </c>
      <c r="O1862" s="112" t="str">
        <f>IF(VLOOKUP(Table1[[#This Row],[Intake Batch Combo]],Sheet2!A:B,2,FALSE)="","",VLOOKUP(Table1[[#This Row],[Intake Batch Combo]],Sheet2!A:B,2,FALSE))</f>
        <v>One Source Diagnostics Buy 118</v>
      </c>
      <c r="P1862" s="115" t="s">
        <v>2383</v>
      </c>
      <c r="Q1862" s="115" t="e">
        <v>#N/A</v>
      </c>
    </row>
    <row r="1863" spans="1:17">
      <c r="A1863" s="4" t="s">
        <v>1314</v>
      </c>
      <c r="B1863" s="43">
        <v>71</v>
      </c>
      <c r="C1863" s="64" t="s">
        <v>605</v>
      </c>
      <c r="D1863" s="47">
        <v>44670</v>
      </c>
      <c r="E1863" s="59" t="s">
        <v>1</v>
      </c>
      <c r="F1863" s="41">
        <v>1695</v>
      </c>
      <c r="G1863" s="41">
        <v>406.54563467206344</v>
      </c>
      <c r="H1863" s="47">
        <v>45518</v>
      </c>
      <c r="I1863" s="120">
        <v>709.35749999999996</v>
      </c>
      <c r="J1863" s="43">
        <f>IF(M1863="",IF(AND(H1863&lt;&gt; "",D1863&lt;&gt;""),IF(H1863&gt;=D1863,H1863-D1863,0),""),"")</f>
        <v>848</v>
      </c>
      <c r="K1863" s="42">
        <f>IF(M1863="",IF(I1863&lt;&gt;"",I1863-G1863,""),"")</f>
        <v>302.81186532793652</v>
      </c>
      <c r="L1863" s="44">
        <f>IF(M1863="",IF(K1863&lt;&gt;"",IF(G1863=0,IF(I1863=0,0,9.99),K1863/G1863),""),"")</f>
        <v>0.74484102030070276</v>
      </c>
      <c r="M1863" s="45"/>
      <c r="N1863" s="46" t="str">
        <f>TRIM(CONCATENATE(Table1[[#This Row],[Intake]]," ",Table1[[#This Row],[Batch Number]]))</f>
        <v>S-1/EB 71</v>
      </c>
      <c r="O1863" s="45" t="str">
        <f>IF(VLOOKUP(Table1[[#This Row],[Intake Batch Combo]],Sheet2!A:B,2,FALSE)="","",VLOOKUP(Table1[[#This Row],[Intake Batch Combo]],Sheet2!A:B,2,FALSE))</f>
        <v>Expert MRI Buy 71</v>
      </c>
      <c r="P1863" s="116" t="e">
        <v>#N/A</v>
      </c>
      <c r="Q1863" s="116" t="e">
        <v>#N/A</v>
      </c>
    </row>
    <row r="1864" spans="1:17">
      <c r="A1864" s="4" t="s">
        <v>1316</v>
      </c>
      <c r="B1864" s="15">
        <v>154</v>
      </c>
      <c r="C1864" s="15" t="s">
        <v>2025</v>
      </c>
      <c r="D1864" s="30">
        <v>45359</v>
      </c>
      <c r="E1864" s="10" t="s">
        <v>1</v>
      </c>
      <c r="F1864" s="14">
        <v>1695</v>
      </c>
      <c r="G1864" s="14">
        <v>477.48750000000001</v>
      </c>
      <c r="H1864" s="30">
        <v>45518</v>
      </c>
      <c r="I1864" s="118">
        <v>356.49689999999998</v>
      </c>
      <c r="J1864" s="15">
        <f>IF(M1864="",IF(AND(H1864&lt;&gt; "",D1864&lt;&gt;""),IF(H1864&gt;=D1864,H1864-D1864,0),""),"")</f>
        <v>159</v>
      </c>
      <c r="K1864" s="20">
        <f>IF(M1864="",IF(I1864&lt;&gt;"",I1864-G1864,""),"")</f>
        <v>-120.99060000000003</v>
      </c>
      <c r="L1864" s="25">
        <f>IF(M1864="",IF(K1864&lt;&gt;"",IF(G1864=0,IF(I1864=0,0,9.99),K1864/G1864),""),"")</f>
        <v>-0.25339008874577873</v>
      </c>
      <c r="M1864" s="112"/>
      <c r="N1864" s="58" t="str">
        <f>TRIM(CONCATENATE(Table1[[#This Row],[Intake]]," ",Table1[[#This Row],[Batch Number]]))</f>
        <v>S-1/OS 154</v>
      </c>
      <c r="O1864" s="112" t="str">
        <f>IF(VLOOKUP(Table1[[#This Row],[Intake Batch Combo]],Sheet2!A:B,2,FALSE)="","",VLOOKUP(Table1[[#This Row],[Intake Batch Combo]],Sheet2!A:B,2,FALSE))</f>
        <v>One Source Diagnostics Batch 154</v>
      </c>
      <c r="P1864" s="115" t="s">
        <v>2379</v>
      </c>
      <c r="Q1864" s="115" t="e">
        <v>#N/A</v>
      </c>
    </row>
    <row r="1865" spans="1:17">
      <c r="A1865" s="4" t="s">
        <v>1316</v>
      </c>
      <c r="B1865" s="15">
        <v>154</v>
      </c>
      <c r="C1865" s="15" t="s">
        <v>2025</v>
      </c>
      <c r="D1865" s="30">
        <v>45359</v>
      </c>
      <c r="E1865" s="10" t="s">
        <v>1</v>
      </c>
      <c r="F1865" s="14">
        <v>1695</v>
      </c>
      <c r="G1865" s="14">
        <v>477.48750000000001</v>
      </c>
      <c r="H1865" s="30">
        <v>45518</v>
      </c>
      <c r="I1865" s="118">
        <v>356.49689999999998</v>
      </c>
      <c r="J1865" s="15">
        <f>IF(M1865="",IF(AND(H1865&lt;&gt; "",D1865&lt;&gt;""),IF(H1865&gt;=D1865,H1865-D1865,0),""),"")</f>
        <v>159</v>
      </c>
      <c r="K1865" s="20">
        <f>IF(M1865="",IF(I1865&lt;&gt;"",I1865-G1865,""),"")</f>
        <v>-120.99060000000003</v>
      </c>
      <c r="L1865" s="25">
        <f>IF(M1865="",IF(K1865&lt;&gt;"",IF(G1865=0,IF(I1865=0,0,9.99),K1865/G1865),""),"")</f>
        <v>-0.25339008874577873</v>
      </c>
      <c r="M1865" s="112"/>
      <c r="N1865" s="58" t="str">
        <f>TRIM(CONCATENATE(Table1[[#This Row],[Intake]]," ",Table1[[#This Row],[Batch Number]]))</f>
        <v>S-1/OS 154</v>
      </c>
      <c r="O1865" s="112" t="str">
        <f>IF(VLOOKUP(Table1[[#This Row],[Intake Batch Combo]],Sheet2!A:B,2,FALSE)="","",VLOOKUP(Table1[[#This Row],[Intake Batch Combo]],Sheet2!A:B,2,FALSE))</f>
        <v>One Source Diagnostics Batch 154</v>
      </c>
      <c r="P1865" s="115" t="s">
        <v>2379</v>
      </c>
      <c r="Q1865" s="115" t="e">
        <v>#N/A</v>
      </c>
    </row>
    <row r="1866" spans="1:17">
      <c r="A1866" s="4" t="s">
        <v>2395</v>
      </c>
      <c r="B1866" s="15">
        <v>15.3</v>
      </c>
      <c r="C1866" s="15"/>
      <c r="D1866" s="30">
        <v>45021</v>
      </c>
      <c r="E1866" s="10" t="s">
        <v>1</v>
      </c>
      <c r="F1866" s="14">
        <v>2300</v>
      </c>
      <c r="G1866" s="14">
        <v>432.04350000000113</v>
      </c>
      <c r="H1866" s="30">
        <v>45517</v>
      </c>
      <c r="I1866" s="118">
        <v>558</v>
      </c>
      <c r="J1866" s="15">
        <f>IF(M1866="",IF(AND(H1866&lt;&gt; "",D1866&lt;&gt;""),IF(H1866&gt;=D1866,H1866-D1866,0),""),"")</f>
        <v>496</v>
      </c>
      <c r="K1866" s="20">
        <f>IF(M1866="",IF(I1866&lt;&gt;"",I1866-G1866,""),"")</f>
        <v>125.95649999999887</v>
      </c>
      <c r="L1866" s="25">
        <f>IF(M1866="",IF(K1866&lt;&gt;"",IF(G1866=0,IF(I1866=0,0,9.99),K1866/G1866),""),"")</f>
        <v>0.29153661610462495</v>
      </c>
      <c r="M1866" s="112"/>
      <c r="N1866" s="58" t="str">
        <f>TRIM(CONCATENATE(Table1[[#This Row],[Intake]]," ",Table1[[#This Row],[Batch Number]]))</f>
        <v>S-1/SCI 15.3</v>
      </c>
      <c r="O1866" s="112" t="str">
        <f>IF(VLOOKUP(Table1[[#This Row],[Intake Batch Combo]],Sheet2!A:B,2,FALSE)="","",VLOOKUP(Table1[[#This Row],[Intake Batch Combo]],Sheet2!A:B,2,FALSE))</f>
        <v>SoCal Imaging Batch 15.3</v>
      </c>
      <c r="P1866" s="115" t="s">
        <v>2393</v>
      </c>
      <c r="Q1866" s="115" t="e">
        <v>#N/A</v>
      </c>
    </row>
    <row r="1867" spans="1:17">
      <c r="A1867" s="4" t="s">
        <v>2395</v>
      </c>
      <c r="B1867" s="15">
        <v>15.3</v>
      </c>
      <c r="C1867" s="15"/>
      <c r="D1867" s="30">
        <v>45021</v>
      </c>
      <c r="E1867" s="10" t="s">
        <v>1</v>
      </c>
      <c r="F1867" s="14">
        <v>2300</v>
      </c>
      <c r="G1867" s="14">
        <v>432.04350000000113</v>
      </c>
      <c r="H1867" s="30">
        <v>45517</v>
      </c>
      <c r="I1867" s="118">
        <v>558</v>
      </c>
      <c r="J1867" s="15">
        <f>IF(M1867="",IF(AND(H1867&lt;&gt; "",D1867&lt;&gt;""),IF(H1867&gt;=D1867,H1867-D1867,0),""),"")</f>
        <v>496</v>
      </c>
      <c r="K1867" s="20">
        <f>IF(M1867="",IF(I1867&lt;&gt;"",I1867-G1867,""),"")</f>
        <v>125.95649999999887</v>
      </c>
      <c r="L1867" s="25">
        <f>IF(M1867="",IF(K1867&lt;&gt;"",IF(G1867=0,IF(I1867=0,0,9.99),K1867/G1867),""),"")</f>
        <v>0.29153661610462495</v>
      </c>
      <c r="M1867" s="112"/>
      <c r="N1867" s="58" t="str">
        <f>TRIM(CONCATENATE(Table1[[#This Row],[Intake]]," ",Table1[[#This Row],[Batch Number]]))</f>
        <v>S-1/SCI 15.3</v>
      </c>
      <c r="O1867" s="112" t="str">
        <f>IF(VLOOKUP(Table1[[#This Row],[Intake Batch Combo]],Sheet2!A:B,2,FALSE)="","",VLOOKUP(Table1[[#This Row],[Intake Batch Combo]],Sheet2!A:B,2,FALSE))</f>
        <v>SoCal Imaging Batch 15.3</v>
      </c>
      <c r="P1867" s="115" t="s">
        <v>2393</v>
      </c>
      <c r="Q1867" s="115" t="e">
        <v>#N/A</v>
      </c>
    </row>
    <row r="1868" spans="1:17">
      <c r="A1868" s="4" t="s">
        <v>2395</v>
      </c>
      <c r="B1868" s="15">
        <v>15.2</v>
      </c>
      <c r="C1868" s="15"/>
      <c r="D1868" s="30">
        <v>45021</v>
      </c>
      <c r="E1868" s="10" t="s">
        <v>1</v>
      </c>
      <c r="F1868" s="14">
        <v>2300</v>
      </c>
      <c r="G1868" s="14">
        <v>432.04350000000113</v>
      </c>
      <c r="H1868" s="30">
        <v>45517</v>
      </c>
      <c r="I1868" s="118">
        <v>604.5</v>
      </c>
      <c r="J1868" s="15">
        <f>IF(M1868="",IF(AND(H1868&lt;&gt; "",D1868&lt;&gt;""),IF(H1868&gt;=D1868,H1868-D1868,0),""),"")</f>
        <v>496</v>
      </c>
      <c r="K1868" s="20">
        <f>IF(M1868="",IF(I1868&lt;&gt;"",I1868-G1868,""),"")</f>
        <v>172.45649999999887</v>
      </c>
      <c r="L1868" s="25">
        <f>IF(M1868="",IF(K1868&lt;&gt;"",IF(G1868=0,IF(I1868=0,0,9.99),K1868/G1868),""),"")</f>
        <v>0.39916466744667706</v>
      </c>
      <c r="M1868" s="112"/>
      <c r="N1868" s="58" t="str">
        <f>TRIM(CONCATENATE(Table1[[#This Row],[Intake]]," ",Table1[[#This Row],[Batch Number]]))</f>
        <v>S-1/SCI 15.2</v>
      </c>
      <c r="O1868" s="112" t="str">
        <f>IF(VLOOKUP(Table1[[#This Row],[Intake Batch Combo]],Sheet2!A:B,2,FALSE)="","",VLOOKUP(Table1[[#This Row],[Intake Batch Combo]],Sheet2!A:B,2,FALSE))</f>
        <v>SoCal Imaging Batch 15.2</v>
      </c>
      <c r="P1868" s="115" t="e">
        <v>#N/A</v>
      </c>
      <c r="Q1868" s="115" t="e">
        <v>#N/A</v>
      </c>
    </row>
    <row r="1869" spans="1:17">
      <c r="A1869" s="4" t="s">
        <v>1314</v>
      </c>
      <c r="B1869" s="43">
        <v>71</v>
      </c>
      <c r="C1869" s="64" t="s">
        <v>815</v>
      </c>
      <c r="D1869" s="47">
        <v>44670</v>
      </c>
      <c r="E1869" s="59" t="s">
        <v>1</v>
      </c>
      <c r="F1869" s="41">
        <v>300</v>
      </c>
      <c r="G1869" s="41">
        <v>71.954979587975828</v>
      </c>
      <c r="H1869" s="47">
        <v>45511</v>
      </c>
      <c r="I1869" s="118">
        <v>341.00310000000002</v>
      </c>
      <c r="J1869" s="43">
        <f>IF(M1869="",IF(AND(H1869&lt;&gt; "",D1869&lt;&gt;""),IF(H1869&gt;=D1869,H1869-D1869,0),""),"")</f>
        <v>841</v>
      </c>
      <c r="K1869" s="42">
        <f>IF(M1869="",IF(I1869&lt;&gt;"",I1869-G1869,""),"")</f>
        <v>269.04812041202422</v>
      </c>
      <c r="L1869" s="44">
        <f>IF(M1869="",IF(K1869&lt;&gt;"",IF(G1869=0,IF(I1869=0,0,9.99),K1869/G1869),""),"")</f>
        <v>3.7391174586196954</v>
      </c>
      <c r="M1869" s="45"/>
      <c r="N1869" s="46" t="str">
        <f>TRIM(CONCATENATE(Table1[[#This Row],[Intake]]," ",Table1[[#This Row],[Batch Number]]))</f>
        <v>S-1/EB 71</v>
      </c>
      <c r="O1869" s="45" t="str">
        <f>IF(VLOOKUP(Table1[[#This Row],[Intake Batch Combo]],Sheet2!A:B,2,FALSE)="","",VLOOKUP(Table1[[#This Row],[Intake Batch Combo]],Sheet2!A:B,2,FALSE))</f>
        <v>Expert MRI Buy 71</v>
      </c>
      <c r="P1869" s="116" t="e">
        <v>#N/A</v>
      </c>
      <c r="Q1869" s="116" t="e">
        <v>#N/A</v>
      </c>
    </row>
    <row r="1870" spans="1:17">
      <c r="A1870" s="4" t="s">
        <v>1314</v>
      </c>
      <c r="B1870" s="43">
        <v>71</v>
      </c>
      <c r="C1870" s="64" t="s">
        <v>815</v>
      </c>
      <c r="D1870" s="47">
        <v>44670</v>
      </c>
      <c r="E1870" s="59" t="s">
        <v>1</v>
      </c>
      <c r="F1870" s="41">
        <v>300</v>
      </c>
      <c r="G1870" s="41">
        <v>71.954979587975828</v>
      </c>
      <c r="H1870" s="47">
        <v>45511</v>
      </c>
      <c r="I1870" s="118">
        <v>341.00310000000002</v>
      </c>
      <c r="J1870" s="43">
        <f>IF(M1870="",IF(AND(H1870&lt;&gt; "",D1870&lt;&gt;""),IF(H1870&gt;=D1870,H1870-D1870,0),""),"")</f>
        <v>841</v>
      </c>
      <c r="K1870" s="42">
        <f>IF(M1870="",IF(I1870&lt;&gt;"",I1870-G1870,""),"")</f>
        <v>269.04812041202422</v>
      </c>
      <c r="L1870" s="44">
        <f>IF(M1870="",IF(K1870&lt;&gt;"",IF(G1870=0,IF(I1870=0,0,9.99),K1870/G1870),""),"")</f>
        <v>3.7391174586196954</v>
      </c>
      <c r="M1870" s="45"/>
      <c r="N1870" s="46" t="str">
        <f>TRIM(CONCATENATE(Table1[[#This Row],[Intake]]," ",Table1[[#This Row],[Batch Number]]))</f>
        <v>S-1/EB 71</v>
      </c>
      <c r="O1870" s="45" t="str">
        <f>IF(VLOOKUP(Table1[[#This Row],[Intake Batch Combo]],Sheet2!A:B,2,FALSE)="","",VLOOKUP(Table1[[#This Row],[Intake Batch Combo]],Sheet2!A:B,2,FALSE))</f>
        <v>Expert MRI Buy 71</v>
      </c>
      <c r="P1870" s="116" t="e">
        <v>#N/A</v>
      </c>
      <c r="Q1870" s="116" t="e">
        <v>#N/A</v>
      </c>
    </row>
    <row r="1871" spans="1:17">
      <c r="A1871" s="4" t="s">
        <v>1316</v>
      </c>
      <c r="B1871" s="15">
        <v>116</v>
      </c>
      <c r="C1871" s="64" t="s">
        <v>1106</v>
      </c>
      <c r="D1871" s="30">
        <v>44879</v>
      </c>
      <c r="E1871" s="59" t="s">
        <v>1</v>
      </c>
      <c r="F1871" s="14">
        <v>1695</v>
      </c>
      <c r="G1871" s="14">
        <v>404.59153261197389</v>
      </c>
      <c r="H1871" s="30">
        <v>45511</v>
      </c>
      <c r="I1871" s="118">
        <v>465</v>
      </c>
      <c r="J1871" s="15">
        <f>IF(M1871="",IF(AND(H1871&lt;&gt; "",D1871&lt;&gt;""),IF(H1871&gt;=D1871,H1871-D1871,0),""),"")</f>
        <v>632</v>
      </c>
      <c r="K1871" s="20">
        <f>IF(M1871="",IF(I1871&lt;&gt;"",I1871-G1871,""),"")</f>
        <v>60.408467388026111</v>
      </c>
      <c r="L1871" s="25">
        <f>IF(M1871="",IF(K1871&lt;&gt;"",IF(G1871=0,IF(I1871=0,0,9.99),K1871/G1871),""),"")</f>
        <v>0.1493072951824754</v>
      </c>
      <c r="M1871" s="112"/>
      <c r="N1871" s="58" t="str">
        <f>TRIM(CONCATENATE(Table1[[#This Row],[Intake]]," ",Table1[[#This Row],[Batch Number]]))</f>
        <v>S-1/OS 116</v>
      </c>
      <c r="O1871" s="112" t="str">
        <f>IF(VLOOKUP(Table1[[#This Row],[Intake Batch Combo]],Sheet2!A:B,2,FALSE)="","",VLOOKUP(Table1[[#This Row],[Intake Batch Combo]],Sheet2!A:B,2,FALSE))</f>
        <v>One Source Diagnostics Buy 116</v>
      </c>
      <c r="P1871" s="115" t="e">
        <v>#N/A</v>
      </c>
      <c r="Q1871" s="115" t="e">
        <v>#N/A</v>
      </c>
    </row>
    <row r="1872" spans="1:17">
      <c r="A1872" s="4" t="s">
        <v>1316</v>
      </c>
      <c r="B1872" s="15">
        <v>116</v>
      </c>
      <c r="C1872" s="64" t="s">
        <v>1106</v>
      </c>
      <c r="D1872" s="30">
        <v>44879</v>
      </c>
      <c r="E1872" s="59" t="s">
        <v>1</v>
      </c>
      <c r="F1872" s="14">
        <v>1695</v>
      </c>
      <c r="G1872" s="14">
        <v>404.59153261197389</v>
      </c>
      <c r="H1872" s="30">
        <v>45511</v>
      </c>
      <c r="I1872" s="118">
        <v>465</v>
      </c>
      <c r="J1872" s="15">
        <f>IF(M1872="",IF(AND(H1872&lt;&gt; "",D1872&lt;&gt;""),IF(H1872&gt;=D1872,H1872-D1872,0),""),"")</f>
        <v>632</v>
      </c>
      <c r="K1872" s="20">
        <f>IF(M1872="",IF(I1872&lt;&gt;"",I1872-G1872,""),"")</f>
        <v>60.408467388026111</v>
      </c>
      <c r="L1872" s="25">
        <f>IF(M1872="",IF(K1872&lt;&gt;"",IF(G1872=0,IF(I1872=0,0,9.99),K1872/G1872),""),"")</f>
        <v>0.1493072951824754</v>
      </c>
      <c r="M1872" s="112"/>
      <c r="N1872" s="58" t="str">
        <f>TRIM(CONCATENATE(Table1[[#This Row],[Intake]]," ",Table1[[#This Row],[Batch Number]]))</f>
        <v>S-1/OS 116</v>
      </c>
      <c r="O1872" s="112" t="str">
        <f>IF(VLOOKUP(Table1[[#This Row],[Intake Batch Combo]],Sheet2!A:B,2,FALSE)="","",VLOOKUP(Table1[[#This Row],[Intake Batch Combo]],Sheet2!A:B,2,FALSE))</f>
        <v>One Source Diagnostics Buy 116</v>
      </c>
      <c r="P1872" s="115" t="e">
        <v>#N/A</v>
      </c>
      <c r="Q1872" s="115" t="e">
        <v>#N/A</v>
      </c>
    </row>
    <row r="1873" spans="1:17">
      <c r="A1873" s="4" t="s">
        <v>1316</v>
      </c>
      <c r="B1873" s="15">
        <v>118</v>
      </c>
      <c r="C1873" s="64" t="s">
        <v>1561</v>
      </c>
      <c r="D1873" s="30">
        <v>44897</v>
      </c>
      <c r="E1873" s="60" t="s">
        <v>1</v>
      </c>
      <c r="F1873" s="14">
        <v>1695</v>
      </c>
      <c r="G1873" s="14">
        <v>404.96364199804663</v>
      </c>
      <c r="H1873" s="30">
        <v>45511</v>
      </c>
      <c r="I1873" s="118">
        <v>744</v>
      </c>
      <c r="J1873" s="15">
        <f>IF(M1873="",IF(AND(H1873&lt;&gt; "",D1873&lt;&gt;""),IF(H1873&gt;=D1873,H1873-D1873,0),""),"")</f>
        <v>614</v>
      </c>
      <c r="K1873" s="20">
        <f>IF(M1873="",IF(I1873&lt;&gt;"",I1873-G1873,""),"")</f>
        <v>339.03635800195337</v>
      </c>
      <c r="L1873" s="25">
        <f>IF(M1873="",IF(K1873&lt;&gt;"",IF(G1873=0,IF(I1873=0,0,9.99),K1873/G1873),""),"")</f>
        <v>0.83720196788330137</v>
      </c>
      <c r="M1873" s="112"/>
      <c r="N1873" s="58" t="str">
        <f>TRIM(CONCATENATE(Table1[[#This Row],[Intake]]," ",Table1[[#This Row],[Batch Number]]))</f>
        <v>S-1/OS 118</v>
      </c>
      <c r="O1873" s="112" t="str">
        <f>IF(VLOOKUP(Table1[[#This Row],[Intake Batch Combo]],Sheet2!A:B,2,FALSE)="","",VLOOKUP(Table1[[#This Row],[Intake Batch Combo]],Sheet2!A:B,2,FALSE))</f>
        <v>One Source Diagnostics Buy 118</v>
      </c>
      <c r="P1873" s="115" t="s">
        <v>2383</v>
      </c>
      <c r="Q1873" s="115" t="e">
        <v>#N/A</v>
      </c>
    </row>
    <row r="1874" spans="1:17">
      <c r="A1874" s="4" t="s">
        <v>1316</v>
      </c>
      <c r="B1874" s="15">
        <v>118</v>
      </c>
      <c r="C1874" s="64" t="s">
        <v>1630</v>
      </c>
      <c r="D1874" s="30">
        <v>44897</v>
      </c>
      <c r="E1874" s="60" t="s">
        <v>1</v>
      </c>
      <c r="F1874" s="14">
        <v>1695</v>
      </c>
      <c r="G1874" s="14">
        <v>404.96364199804663</v>
      </c>
      <c r="H1874" s="30">
        <v>45511</v>
      </c>
      <c r="I1874" s="118">
        <v>465</v>
      </c>
      <c r="J1874" s="15">
        <f>IF(M1874="",IF(AND(H1874&lt;&gt; "",D1874&lt;&gt;""),IF(H1874&gt;=D1874,H1874-D1874,0),""),"")</f>
        <v>614</v>
      </c>
      <c r="K1874" s="20">
        <f>IF(M1874="",IF(I1874&lt;&gt;"",I1874-G1874,""),"")</f>
        <v>60.036358001953374</v>
      </c>
      <c r="L1874" s="25">
        <f>IF(M1874="",IF(K1874&lt;&gt;"",IF(G1874=0,IF(I1874=0,0,9.99),K1874/G1874),""),"")</f>
        <v>0.14825122992706333</v>
      </c>
      <c r="M1874" s="112"/>
      <c r="N1874" s="58" t="str">
        <f>TRIM(CONCATENATE(Table1[[#This Row],[Intake]]," ",Table1[[#This Row],[Batch Number]]))</f>
        <v>S-1/OS 118</v>
      </c>
      <c r="O1874" s="112" t="str">
        <f>IF(VLOOKUP(Table1[[#This Row],[Intake Batch Combo]],Sheet2!A:B,2,FALSE)="","",VLOOKUP(Table1[[#This Row],[Intake Batch Combo]],Sheet2!A:B,2,FALSE))</f>
        <v>One Source Diagnostics Buy 118</v>
      </c>
      <c r="P1874" s="115" t="s">
        <v>2383</v>
      </c>
      <c r="Q1874" s="115" t="e">
        <v>#N/A</v>
      </c>
    </row>
    <row r="1875" spans="1:17">
      <c r="A1875" s="4" t="s">
        <v>1316</v>
      </c>
      <c r="B1875" s="15">
        <v>118</v>
      </c>
      <c r="C1875" s="64" t="s">
        <v>1690</v>
      </c>
      <c r="D1875" s="30">
        <v>44897</v>
      </c>
      <c r="E1875" s="60" t="s">
        <v>1</v>
      </c>
      <c r="F1875" s="14">
        <v>1695</v>
      </c>
      <c r="G1875" s="14">
        <v>404.96364199804663</v>
      </c>
      <c r="H1875" s="30">
        <v>45511</v>
      </c>
      <c r="I1875" s="118">
        <v>465</v>
      </c>
      <c r="J1875" s="15">
        <f>IF(M1875="",IF(AND(H1875&lt;&gt; "",D1875&lt;&gt;""),IF(H1875&gt;=D1875,H1875-D1875,0),""),"")</f>
        <v>614</v>
      </c>
      <c r="K1875" s="20">
        <f>IF(M1875="",IF(I1875&lt;&gt;"",I1875-G1875,""),"")</f>
        <v>60.036358001953374</v>
      </c>
      <c r="L1875" s="25">
        <f>IF(M1875="",IF(K1875&lt;&gt;"",IF(G1875=0,IF(I1875=0,0,9.99),K1875/G1875),""),"")</f>
        <v>0.14825122992706333</v>
      </c>
      <c r="M1875" s="112"/>
      <c r="N1875" s="58" t="str">
        <f>TRIM(CONCATENATE(Table1[[#This Row],[Intake]]," ",Table1[[#This Row],[Batch Number]]))</f>
        <v>S-1/OS 118</v>
      </c>
      <c r="O1875" s="112" t="str">
        <f>IF(VLOOKUP(Table1[[#This Row],[Intake Batch Combo]],Sheet2!A:B,2,FALSE)="","",VLOOKUP(Table1[[#This Row],[Intake Batch Combo]],Sheet2!A:B,2,FALSE))</f>
        <v>One Source Diagnostics Buy 118</v>
      </c>
      <c r="P1875" s="115" t="s">
        <v>2383</v>
      </c>
      <c r="Q1875" s="115" t="e">
        <v>#N/A</v>
      </c>
    </row>
    <row r="1876" spans="1:17">
      <c r="A1876" s="4" t="s">
        <v>1316</v>
      </c>
      <c r="B1876" s="15">
        <v>118</v>
      </c>
      <c r="C1876" s="64" t="s">
        <v>1690</v>
      </c>
      <c r="D1876" s="30">
        <v>44897</v>
      </c>
      <c r="E1876" s="60" t="s">
        <v>1</v>
      </c>
      <c r="F1876" s="14">
        <v>1695</v>
      </c>
      <c r="G1876" s="14">
        <v>404.96364199804663</v>
      </c>
      <c r="H1876" s="30">
        <v>45511</v>
      </c>
      <c r="I1876" s="118">
        <v>465</v>
      </c>
      <c r="J1876" s="15">
        <f>IF(M1876="",IF(AND(H1876&lt;&gt; "",D1876&lt;&gt;""),IF(H1876&gt;=D1876,H1876-D1876,0),""),"")</f>
        <v>614</v>
      </c>
      <c r="K1876" s="20">
        <f>IF(M1876="",IF(I1876&lt;&gt;"",I1876-G1876,""),"")</f>
        <v>60.036358001953374</v>
      </c>
      <c r="L1876" s="25">
        <f>IF(M1876="",IF(K1876&lt;&gt;"",IF(G1876=0,IF(I1876=0,0,9.99),K1876/G1876),""),"")</f>
        <v>0.14825122992706333</v>
      </c>
      <c r="M1876" s="112"/>
      <c r="N1876" s="58" t="str">
        <f>TRIM(CONCATENATE(Table1[[#This Row],[Intake]]," ",Table1[[#This Row],[Batch Number]]))</f>
        <v>S-1/OS 118</v>
      </c>
      <c r="O1876" s="112" t="str">
        <f>IF(VLOOKUP(Table1[[#This Row],[Intake Batch Combo]],Sheet2!A:B,2,FALSE)="","",VLOOKUP(Table1[[#This Row],[Intake Batch Combo]],Sheet2!A:B,2,FALSE))</f>
        <v>One Source Diagnostics Buy 118</v>
      </c>
      <c r="P1876" s="115" t="s">
        <v>2383</v>
      </c>
      <c r="Q1876" s="115" t="e">
        <v>#N/A</v>
      </c>
    </row>
    <row r="1877" spans="1:17">
      <c r="A1877" s="4" t="s">
        <v>1316</v>
      </c>
      <c r="B1877" s="15">
        <v>118</v>
      </c>
      <c r="C1877" s="64" t="s">
        <v>1691</v>
      </c>
      <c r="D1877" s="30">
        <v>44897</v>
      </c>
      <c r="E1877" s="60" t="s">
        <v>1</v>
      </c>
      <c r="F1877" s="14">
        <v>1695</v>
      </c>
      <c r="G1877" s="14">
        <v>404.96364199804663</v>
      </c>
      <c r="H1877" s="30">
        <v>45511</v>
      </c>
      <c r="I1877" s="118">
        <v>465</v>
      </c>
      <c r="J1877" s="15">
        <f>IF(M1877="",IF(AND(H1877&lt;&gt; "",D1877&lt;&gt;""),IF(H1877&gt;=D1877,H1877-D1877,0),""),"")</f>
        <v>614</v>
      </c>
      <c r="K1877" s="20">
        <f>IF(M1877="",IF(I1877&lt;&gt;"",I1877-G1877,""),"")</f>
        <v>60.036358001953374</v>
      </c>
      <c r="L1877" s="25">
        <f>IF(M1877="",IF(K1877&lt;&gt;"",IF(G1877=0,IF(I1877=0,0,9.99),K1877/G1877),""),"")</f>
        <v>0.14825122992706333</v>
      </c>
      <c r="M1877" s="112"/>
      <c r="N1877" s="58" t="str">
        <f>TRIM(CONCATENATE(Table1[[#This Row],[Intake]]," ",Table1[[#This Row],[Batch Number]]))</f>
        <v>S-1/OS 118</v>
      </c>
      <c r="O1877" s="112" t="str">
        <f>IF(VLOOKUP(Table1[[#This Row],[Intake Batch Combo]],Sheet2!A:B,2,FALSE)="","",VLOOKUP(Table1[[#This Row],[Intake Batch Combo]],Sheet2!A:B,2,FALSE))</f>
        <v>One Source Diagnostics Buy 118</v>
      </c>
      <c r="P1877" s="115" t="s">
        <v>2383</v>
      </c>
      <c r="Q1877" s="115" t="e">
        <v>#N/A</v>
      </c>
    </row>
    <row r="1878" spans="1:17">
      <c r="A1878" s="4" t="s">
        <v>1316</v>
      </c>
      <c r="B1878" s="15">
        <v>118</v>
      </c>
      <c r="C1878" s="64" t="s">
        <v>1809</v>
      </c>
      <c r="D1878" s="30">
        <v>44897</v>
      </c>
      <c r="E1878" s="60" t="s">
        <v>1</v>
      </c>
      <c r="F1878" s="14">
        <v>1695</v>
      </c>
      <c r="G1878" s="14">
        <v>404.96364199804663</v>
      </c>
      <c r="H1878" s="30">
        <v>45511</v>
      </c>
      <c r="I1878" s="118">
        <v>558</v>
      </c>
      <c r="J1878" s="15">
        <f>IF(M1878="",IF(AND(H1878&lt;&gt; "",D1878&lt;&gt;""),IF(H1878&gt;=D1878,H1878-D1878,0),""),"")</f>
        <v>614</v>
      </c>
      <c r="K1878" s="20">
        <f>IF(M1878="",IF(I1878&lt;&gt;"",I1878-G1878,""),"")</f>
        <v>153.03635800195337</v>
      </c>
      <c r="L1878" s="25">
        <f>IF(M1878="",IF(K1878&lt;&gt;"",IF(G1878=0,IF(I1878=0,0,9.99),K1878/G1878),""),"")</f>
        <v>0.37790147591247603</v>
      </c>
      <c r="M1878" s="112"/>
      <c r="N1878" s="58" t="str">
        <f>TRIM(CONCATENATE(Table1[[#This Row],[Intake]]," ",Table1[[#This Row],[Batch Number]]))</f>
        <v>S-1/OS 118</v>
      </c>
      <c r="O1878" s="112" t="str">
        <f>IF(VLOOKUP(Table1[[#This Row],[Intake Batch Combo]],Sheet2!A:B,2,FALSE)="","",VLOOKUP(Table1[[#This Row],[Intake Batch Combo]],Sheet2!A:B,2,FALSE))</f>
        <v>One Source Diagnostics Buy 118</v>
      </c>
      <c r="P1878" s="115" t="s">
        <v>2383</v>
      </c>
      <c r="Q1878" s="115" t="e">
        <v>#N/A</v>
      </c>
    </row>
    <row r="1879" spans="1:17">
      <c r="A1879" s="4" t="s">
        <v>1316</v>
      </c>
      <c r="B1879" s="15">
        <v>118</v>
      </c>
      <c r="C1879" s="64" t="s">
        <v>1809</v>
      </c>
      <c r="D1879" s="30">
        <v>44897</v>
      </c>
      <c r="E1879" s="60" t="s">
        <v>1</v>
      </c>
      <c r="F1879" s="14">
        <v>1695</v>
      </c>
      <c r="G1879" s="14">
        <v>404.96364199804663</v>
      </c>
      <c r="H1879" s="30">
        <v>45511</v>
      </c>
      <c r="I1879" s="118">
        <v>558</v>
      </c>
      <c r="J1879" s="15">
        <f>IF(M1879="",IF(AND(H1879&lt;&gt; "",D1879&lt;&gt;""),IF(H1879&gt;=D1879,H1879-D1879,0),""),"")</f>
        <v>614</v>
      </c>
      <c r="K1879" s="20">
        <f>IF(M1879="",IF(I1879&lt;&gt;"",I1879-G1879,""),"")</f>
        <v>153.03635800195337</v>
      </c>
      <c r="L1879" s="25">
        <f>IF(M1879="",IF(K1879&lt;&gt;"",IF(G1879=0,IF(I1879=0,0,9.99),K1879/G1879),""),"")</f>
        <v>0.37790147591247603</v>
      </c>
      <c r="M1879" s="112"/>
      <c r="N1879" s="58" t="str">
        <f>TRIM(CONCATENATE(Table1[[#This Row],[Intake]]," ",Table1[[#This Row],[Batch Number]]))</f>
        <v>S-1/OS 118</v>
      </c>
      <c r="O1879" s="112" t="str">
        <f>IF(VLOOKUP(Table1[[#This Row],[Intake Batch Combo]],Sheet2!A:B,2,FALSE)="","",VLOOKUP(Table1[[#This Row],[Intake Batch Combo]],Sheet2!A:B,2,FALSE))</f>
        <v>One Source Diagnostics Buy 118</v>
      </c>
      <c r="P1879" s="115" t="s">
        <v>2383</v>
      </c>
      <c r="Q1879" s="115" t="e">
        <v>#N/A</v>
      </c>
    </row>
    <row r="1880" spans="1:17">
      <c r="A1880" s="4" t="s">
        <v>1314</v>
      </c>
      <c r="B1880" s="43">
        <v>71</v>
      </c>
      <c r="C1880" s="64" t="s">
        <v>815</v>
      </c>
      <c r="D1880" s="47">
        <v>44670</v>
      </c>
      <c r="E1880" s="59" t="s">
        <v>1</v>
      </c>
      <c r="F1880" s="41">
        <v>1695</v>
      </c>
      <c r="G1880" s="41">
        <v>406.54563467206344</v>
      </c>
      <c r="H1880" s="47">
        <v>45511</v>
      </c>
      <c r="I1880" s="118">
        <v>341.00310000000002</v>
      </c>
      <c r="J1880" s="43">
        <f>IF(M1880="",IF(AND(H1880&lt;&gt; "",D1880&lt;&gt;""),IF(H1880&gt;=D1880,H1880-D1880,0),""),"")</f>
        <v>841</v>
      </c>
      <c r="K1880" s="42">
        <f>IF(M1880="",IF(I1880&lt;&gt;"",I1880-G1880,""),"")</f>
        <v>-65.542534672063425</v>
      </c>
      <c r="L1880" s="44">
        <f>IF(M1880="",IF(K1880&lt;&gt;"",IF(G1880=0,IF(I1880=0,0,9.99),K1880/G1880),""),"")</f>
        <v>-0.16121814891686823</v>
      </c>
      <c r="M1880" s="45"/>
      <c r="N1880" s="46" t="str">
        <f>TRIM(CONCATENATE(Table1[[#This Row],[Intake]]," ",Table1[[#This Row],[Batch Number]]))</f>
        <v>S-1/EB 71</v>
      </c>
      <c r="O1880" s="45" t="str">
        <f>IF(VLOOKUP(Table1[[#This Row],[Intake Batch Combo]],Sheet2!A:B,2,FALSE)="","",VLOOKUP(Table1[[#This Row],[Intake Batch Combo]],Sheet2!A:B,2,FALSE))</f>
        <v>Expert MRI Buy 71</v>
      </c>
      <c r="P1880" s="116" t="e">
        <v>#N/A</v>
      </c>
      <c r="Q1880" s="116" t="e">
        <v>#N/A</v>
      </c>
    </row>
    <row r="1881" spans="1:17">
      <c r="A1881" s="4" t="s">
        <v>2395</v>
      </c>
      <c r="B1881" s="15">
        <v>15.2</v>
      </c>
      <c r="C1881" s="15"/>
      <c r="D1881" s="30">
        <v>45021</v>
      </c>
      <c r="E1881" s="10" t="s">
        <v>1</v>
      </c>
      <c r="F1881" s="14">
        <v>0</v>
      </c>
      <c r="G1881" s="14">
        <v>0</v>
      </c>
      <c r="H1881" s="30">
        <v>45509</v>
      </c>
      <c r="I1881" s="118">
        <v>93</v>
      </c>
      <c r="J1881" s="15">
        <f>IF(M1881="",IF(AND(H1881&lt;&gt; "",D1881&lt;&gt;""),IF(H1881&gt;=D1881,H1881-D1881,0),""),"")</f>
        <v>488</v>
      </c>
      <c r="K1881" s="20">
        <f>IF(M1881="",IF(I1881&lt;&gt;"",I1881-G1881,""),"")</f>
        <v>93</v>
      </c>
      <c r="L1881" s="25">
        <f>IF(M1881="",IF(K1881&lt;&gt;"",IF(G1881=0,IF(I1881=0,0,9.99),K1881/G1881),""),"")</f>
        <v>9.99</v>
      </c>
      <c r="M1881" s="112"/>
      <c r="N1881" s="58" t="str">
        <f>TRIM(CONCATENATE(Table1[[#This Row],[Intake]]," ",Table1[[#This Row],[Batch Number]]))</f>
        <v>S-1/SCI 15.2</v>
      </c>
      <c r="O1881" s="112" t="str">
        <f>IF(VLOOKUP(Table1[[#This Row],[Intake Batch Combo]],Sheet2!A:B,2,FALSE)="","",VLOOKUP(Table1[[#This Row],[Intake Batch Combo]],Sheet2!A:B,2,FALSE))</f>
        <v>SoCal Imaging Batch 15.2</v>
      </c>
      <c r="P1881" s="115" t="e">
        <v>#N/A</v>
      </c>
      <c r="Q1881" s="115" t="e">
        <v>#N/A</v>
      </c>
    </row>
    <row r="1882" spans="1:17">
      <c r="A1882" s="4" t="s">
        <v>2395</v>
      </c>
      <c r="B1882" s="15">
        <v>15.3</v>
      </c>
      <c r="C1882" s="15"/>
      <c r="D1882" s="30">
        <v>45021</v>
      </c>
      <c r="E1882" s="10" t="s">
        <v>1</v>
      </c>
      <c r="F1882" s="14">
        <v>2300</v>
      </c>
      <c r="G1882" s="14">
        <v>432.04350000000113</v>
      </c>
      <c r="H1882" s="30">
        <v>45509</v>
      </c>
      <c r="I1882" s="118">
        <v>511.5</v>
      </c>
      <c r="J1882" s="15">
        <f>IF(M1882="",IF(AND(H1882&lt;&gt; "",D1882&lt;&gt;""),IF(H1882&gt;=D1882,H1882-D1882,0),""),"")</f>
        <v>488</v>
      </c>
      <c r="K1882" s="20">
        <f>IF(M1882="",IF(I1882&lt;&gt;"",I1882-G1882,""),"")</f>
        <v>79.456499999998869</v>
      </c>
      <c r="L1882" s="25">
        <f>IF(M1882="",IF(K1882&lt;&gt;"",IF(G1882=0,IF(I1882=0,0,9.99),K1882/G1882),""),"")</f>
        <v>0.18390856476257289</v>
      </c>
      <c r="M1882" s="112"/>
      <c r="N1882" s="58" t="str">
        <f>TRIM(CONCATENATE(Table1[[#This Row],[Intake]]," ",Table1[[#This Row],[Batch Number]]))</f>
        <v>S-1/SCI 15.3</v>
      </c>
      <c r="O1882" s="112" t="str">
        <f>IF(VLOOKUP(Table1[[#This Row],[Intake Batch Combo]],Sheet2!A:B,2,FALSE)="","",VLOOKUP(Table1[[#This Row],[Intake Batch Combo]],Sheet2!A:B,2,FALSE))</f>
        <v>SoCal Imaging Batch 15.3</v>
      </c>
      <c r="P1882" s="115" t="s">
        <v>2393</v>
      </c>
      <c r="Q1882" s="115" t="e">
        <v>#N/A</v>
      </c>
    </row>
    <row r="1883" spans="1:17">
      <c r="A1883" s="4" t="s">
        <v>2395</v>
      </c>
      <c r="B1883" s="15">
        <v>15.3</v>
      </c>
      <c r="C1883" s="15"/>
      <c r="D1883" s="30">
        <v>45021</v>
      </c>
      <c r="E1883" s="10" t="s">
        <v>1</v>
      </c>
      <c r="F1883" s="14">
        <v>2300</v>
      </c>
      <c r="G1883" s="14">
        <v>432.04350000000113</v>
      </c>
      <c r="H1883" s="30">
        <v>45509</v>
      </c>
      <c r="I1883" s="118">
        <v>511.5</v>
      </c>
      <c r="J1883" s="15">
        <f>IF(M1883="",IF(AND(H1883&lt;&gt; "",D1883&lt;&gt;""),IF(H1883&gt;=D1883,H1883-D1883,0),""),"")</f>
        <v>488</v>
      </c>
      <c r="K1883" s="20">
        <f>IF(M1883="",IF(I1883&lt;&gt;"",I1883-G1883,""),"")</f>
        <v>79.456499999998869</v>
      </c>
      <c r="L1883" s="25">
        <f>IF(M1883="",IF(K1883&lt;&gt;"",IF(G1883=0,IF(I1883=0,0,9.99),K1883/G1883),""),"")</f>
        <v>0.18390856476257289</v>
      </c>
      <c r="M1883" s="112"/>
      <c r="N1883" s="58" t="str">
        <f>TRIM(CONCATENATE(Table1[[#This Row],[Intake]]," ",Table1[[#This Row],[Batch Number]]))</f>
        <v>S-1/SCI 15.3</v>
      </c>
      <c r="O1883" s="112" t="str">
        <f>IF(VLOOKUP(Table1[[#This Row],[Intake Batch Combo]],Sheet2!A:B,2,FALSE)="","",VLOOKUP(Table1[[#This Row],[Intake Batch Combo]],Sheet2!A:B,2,FALSE))</f>
        <v>SoCal Imaging Batch 15.3</v>
      </c>
      <c r="P1883" s="115" t="s">
        <v>2393</v>
      </c>
      <c r="Q1883" s="115" t="e">
        <v>#N/A</v>
      </c>
    </row>
    <row r="1884" spans="1:17">
      <c r="A1884" s="4" t="s">
        <v>2395</v>
      </c>
      <c r="B1884" s="15">
        <v>15.3</v>
      </c>
      <c r="C1884" s="15"/>
      <c r="D1884" s="30">
        <v>45021</v>
      </c>
      <c r="E1884" s="10" t="s">
        <v>1</v>
      </c>
      <c r="F1884" s="14">
        <v>2300</v>
      </c>
      <c r="G1884" s="14">
        <v>432.04350000000113</v>
      </c>
      <c r="H1884" s="30">
        <v>45509</v>
      </c>
      <c r="I1884" s="118">
        <v>511.5</v>
      </c>
      <c r="J1884" s="15">
        <f>IF(M1884="",IF(AND(H1884&lt;&gt; "",D1884&lt;&gt;""),IF(H1884&gt;=D1884,H1884-D1884,0),""),"")</f>
        <v>488</v>
      </c>
      <c r="K1884" s="20">
        <f>IF(M1884="",IF(I1884&lt;&gt;"",I1884-G1884,""),"")</f>
        <v>79.456499999998869</v>
      </c>
      <c r="L1884" s="25">
        <f>IF(M1884="",IF(K1884&lt;&gt;"",IF(G1884=0,IF(I1884=0,0,9.99),K1884/G1884),""),"")</f>
        <v>0.18390856476257289</v>
      </c>
      <c r="M1884" s="112"/>
      <c r="N1884" s="58" t="str">
        <f>TRIM(CONCATENATE(Table1[[#This Row],[Intake]]," ",Table1[[#This Row],[Batch Number]]))</f>
        <v>S-1/SCI 15.3</v>
      </c>
      <c r="O1884" s="112" t="str">
        <f>IF(VLOOKUP(Table1[[#This Row],[Intake Batch Combo]],Sheet2!A:B,2,FALSE)="","",VLOOKUP(Table1[[#This Row],[Intake Batch Combo]],Sheet2!A:B,2,FALSE))</f>
        <v>SoCal Imaging Batch 15.3</v>
      </c>
      <c r="P1884" s="115" t="s">
        <v>2393</v>
      </c>
      <c r="Q1884" s="115" t="e">
        <v>#N/A</v>
      </c>
    </row>
    <row r="1885" spans="1:17">
      <c r="A1885" s="4" t="s">
        <v>2395</v>
      </c>
      <c r="B1885" s="15">
        <v>15.3</v>
      </c>
      <c r="C1885" s="15"/>
      <c r="D1885" s="30">
        <v>45021</v>
      </c>
      <c r="E1885" s="10" t="s">
        <v>1</v>
      </c>
      <c r="F1885" s="14">
        <v>2300</v>
      </c>
      <c r="G1885" s="14">
        <v>432.04350000000113</v>
      </c>
      <c r="H1885" s="30">
        <v>45509</v>
      </c>
      <c r="I1885" s="118">
        <v>511.5</v>
      </c>
      <c r="J1885" s="15">
        <f>IF(M1885="",IF(AND(H1885&lt;&gt; "",D1885&lt;&gt;""),IF(H1885&gt;=D1885,H1885-D1885,0),""),"")</f>
        <v>488</v>
      </c>
      <c r="K1885" s="20">
        <f>IF(M1885="",IF(I1885&lt;&gt;"",I1885-G1885,""),"")</f>
        <v>79.456499999998869</v>
      </c>
      <c r="L1885" s="25">
        <f>IF(M1885="",IF(K1885&lt;&gt;"",IF(G1885=0,IF(I1885=0,0,9.99),K1885/G1885),""),"")</f>
        <v>0.18390856476257289</v>
      </c>
      <c r="M1885" s="112"/>
      <c r="N1885" s="58" t="str">
        <f>TRIM(CONCATENATE(Table1[[#This Row],[Intake]]," ",Table1[[#This Row],[Batch Number]]))</f>
        <v>S-1/SCI 15.3</v>
      </c>
      <c r="O1885" s="112" t="str">
        <f>IF(VLOOKUP(Table1[[#This Row],[Intake Batch Combo]],Sheet2!A:B,2,FALSE)="","",VLOOKUP(Table1[[#This Row],[Intake Batch Combo]],Sheet2!A:B,2,FALSE))</f>
        <v>SoCal Imaging Batch 15.3</v>
      </c>
      <c r="P1885" s="115" t="s">
        <v>2393</v>
      </c>
      <c r="Q1885" s="115" t="e">
        <v>#N/A</v>
      </c>
    </row>
    <row r="1886" spans="1:17">
      <c r="A1886" s="4" t="s">
        <v>2395</v>
      </c>
      <c r="B1886" s="15">
        <v>15.1</v>
      </c>
      <c r="C1886" s="15"/>
      <c r="D1886" s="30">
        <v>45021</v>
      </c>
      <c r="E1886" s="10" t="s">
        <v>1</v>
      </c>
      <c r="F1886" s="14">
        <v>2300</v>
      </c>
      <c r="G1886" s="14">
        <v>432.04350000000113</v>
      </c>
      <c r="H1886" s="30">
        <v>45509</v>
      </c>
      <c r="I1886" s="118">
        <v>511.5</v>
      </c>
      <c r="J1886" s="15">
        <f>IF(M1886="",IF(AND(H1886&lt;&gt; "",D1886&lt;&gt;""),IF(H1886&gt;=D1886,H1886-D1886,0),""),"")</f>
        <v>488</v>
      </c>
      <c r="K1886" s="20">
        <f>IF(M1886="",IF(I1886&lt;&gt;"",I1886-G1886,""),"")</f>
        <v>79.456499999998869</v>
      </c>
      <c r="L1886" s="25">
        <f>IF(M1886="",IF(K1886&lt;&gt;"",IF(G1886=0,IF(I1886=0,0,9.99),K1886/G1886),""),"")</f>
        <v>0.18390856476257289</v>
      </c>
      <c r="M1886" s="112"/>
      <c r="N1886" s="58" t="str">
        <f>TRIM(CONCATENATE(Table1[[#This Row],[Intake]]," ",Table1[[#This Row],[Batch Number]]))</f>
        <v>S-1/SCI 15.1</v>
      </c>
      <c r="O1886" s="112" t="str">
        <f>IF(VLOOKUP(Table1[[#This Row],[Intake Batch Combo]],Sheet2!A:B,2,FALSE)="","",VLOOKUP(Table1[[#This Row],[Intake Batch Combo]],Sheet2!A:B,2,FALSE))</f>
        <v>SoCal Imaging Batch 15.1</v>
      </c>
      <c r="P1886" s="115" t="e">
        <v>#N/A</v>
      </c>
      <c r="Q1886" s="115" t="e">
        <v>#N/A</v>
      </c>
    </row>
    <row r="1887" spans="1:17">
      <c r="A1887" s="4" t="s">
        <v>2395</v>
      </c>
      <c r="B1887" s="15">
        <v>15.1</v>
      </c>
      <c r="C1887" s="15"/>
      <c r="D1887" s="30">
        <v>45021</v>
      </c>
      <c r="E1887" s="10" t="s">
        <v>1</v>
      </c>
      <c r="F1887" s="14">
        <v>2300</v>
      </c>
      <c r="G1887" s="14">
        <v>432.04350000000113</v>
      </c>
      <c r="H1887" s="30">
        <v>45509</v>
      </c>
      <c r="I1887" s="118">
        <v>511.5</v>
      </c>
      <c r="J1887" s="15">
        <f>IF(M1887="",IF(AND(H1887&lt;&gt; "",D1887&lt;&gt;""),IF(H1887&gt;=D1887,H1887-D1887,0),""),"")</f>
        <v>488</v>
      </c>
      <c r="K1887" s="20">
        <f>IF(M1887="",IF(I1887&lt;&gt;"",I1887-G1887,""),"")</f>
        <v>79.456499999998869</v>
      </c>
      <c r="L1887" s="25">
        <f>IF(M1887="",IF(K1887&lt;&gt;"",IF(G1887=0,IF(I1887=0,0,9.99),K1887/G1887),""),"")</f>
        <v>0.18390856476257289</v>
      </c>
      <c r="M1887" s="112"/>
      <c r="N1887" s="58" t="str">
        <f>TRIM(CONCATENATE(Table1[[#This Row],[Intake]]," ",Table1[[#This Row],[Batch Number]]))</f>
        <v>S-1/SCI 15.1</v>
      </c>
      <c r="O1887" s="112" t="str">
        <f>IF(VLOOKUP(Table1[[#This Row],[Intake Batch Combo]],Sheet2!A:B,2,FALSE)="","",VLOOKUP(Table1[[#This Row],[Intake Batch Combo]],Sheet2!A:B,2,FALSE))</f>
        <v>SoCal Imaging Batch 15.1</v>
      </c>
      <c r="P1887" s="115" t="e">
        <v>#N/A</v>
      </c>
      <c r="Q1887" s="115" t="e">
        <v>#N/A</v>
      </c>
    </row>
    <row r="1888" spans="1:17">
      <c r="A1888" s="4" t="s">
        <v>2395</v>
      </c>
      <c r="B1888" s="15">
        <v>15.1</v>
      </c>
      <c r="C1888" s="15"/>
      <c r="D1888" s="30">
        <v>45021</v>
      </c>
      <c r="E1888" s="10" t="s">
        <v>1</v>
      </c>
      <c r="F1888" s="14">
        <v>2300</v>
      </c>
      <c r="G1888" s="14">
        <v>432.04350000000113</v>
      </c>
      <c r="H1888" s="30">
        <v>45509</v>
      </c>
      <c r="I1888" s="118">
        <v>511.5</v>
      </c>
      <c r="J1888" s="15">
        <f>IF(M1888="",IF(AND(H1888&lt;&gt; "",D1888&lt;&gt;""),IF(H1888&gt;=D1888,H1888-D1888,0),""),"")</f>
        <v>488</v>
      </c>
      <c r="K1888" s="20">
        <f>IF(M1888="",IF(I1888&lt;&gt;"",I1888-G1888,""),"")</f>
        <v>79.456499999998869</v>
      </c>
      <c r="L1888" s="25">
        <f>IF(M1888="",IF(K1888&lt;&gt;"",IF(G1888=0,IF(I1888=0,0,9.99),K1888/G1888),""),"")</f>
        <v>0.18390856476257289</v>
      </c>
      <c r="M1888" s="112"/>
      <c r="N1888" s="58" t="str">
        <f>TRIM(CONCATENATE(Table1[[#This Row],[Intake]]," ",Table1[[#This Row],[Batch Number]]))</f>
        <v>S-1/SCI 15.1</v>
      </c>
      <c r="O1888" s="112" t="str">
        <f>IF(VLOOKUP(Table1[[#This Row],[Intake Batch Combo]],Sheet2!A:B,2,FALSE)="","",VLOOKUP(Table1[[#This Row],[Intake Batch Combo]],Sheet2!A:B,2,FALSE))</f>
        <v>SoCal Imaging Batch 15.1</v>
      </c>
      <c r="P1888" s="115" t="e">
        <v>#N/A</v>
      </c>
      <c r="Q1888" s="115" t="e">
        <v>#N/A</v>
      </c>
    </row>
    <row r="1889" spans="1:17">
      <c r="A1889" s="4" t="s">
        <v>1886</v>
      </c>
      <c r="B1889" s="15">
        <v>5</v>
      </c>
      <c r="C1889" s="15">
        <v>99204</v>
      </c>
      <c r="D1889" s="30">
        <v>45195</v>
      </c>
      <c r="E1889" s="10" t="s">
        <v>0</v>
      </c>
      <c r="F1889" s="14">
        <v>1334</v>
      </c>
      <c r="G1889" s="14">
        <v>300.68549832857542</v>
      </c>
      <c r="H1889" s="30">
        <v>45505</v>
      </c>
      <c r="I1889" s="118">
        <v>242.95248581255677</v>
      </c>
      <c r="J1889" s="15">
        <f>IF(M1889="",IF(AND(H1889&lt;&gt; "",D1889&lt;&gt;""),IF(H1889&gt;=D1889,H1889-D1889,0),""),"")</f>
        <v>310</v>
      </c>
      <c r="K1889" s="20">
        <f>IF(M1889="",IF(I1889&lt;&gt;"",I1889-G1889,""),"")</f>
        <v>-57.733012516018647</v>
      </c>
      <c r="L1889" s="25">
        <f>IF(M1889="",IF(K1889&lt;&gt;"",IF(G1889=0,IF(I1889=0,0,9.99),K1889/G1889),""),"")</f>
        <v>-0.192004645508147</v>
      </c>
      <c r="M1889" s="112"/>
      <c r="N1889" s="58" t="str">
        <f>TRIM(CONCATENATE(Table1[[#This Row],[Intake]]," ",Table1[[#This Row],[Batch Number]]))</f>
        <v>S-1/TI 5</v>
      </c>
      <c r="O1889" s="112" t="str">
        <f>IF(VLOOKUP(Table1[[#This Row],[Intake Batch Combo]],Sheet2!A:B,2,FALSE)="","",VLOOKUP(Table1[[#This Row],[Intake Batch Combo]],Sheet2!A:B,2,FALSE))</f>
        <v>Texas Injury Group Batch 05</v>
      </c>
      <c r="P1889" s="115" t="s">
        <v>2378</v>
      </c>
      <c r="Q1889" s="115">
        <v>99204</v>
      </c>
    </row>
    <row r="1890" spans="1:17">
      <c r="A1890" s="4" t="s">
        <v>1886</v>
      </c>
      <c r="B1890" s="15">
        <v>5</v>
      </c>
      <c r="C1890" s="15">
        <v>99443</v>
      </c>
      <c r="D1890" s="30">
        <v>45195</v>
      </c>
      <c r="E1890" s="10" t="s">
        <v>0</v>
      </c>
      <c r="F1890" s="14">
        <v>973.2</v>
      </c>
      <c r="G1890" s="14">
        <v>219.3606648975784</v>
      </c>
      <c r="H1890" s="30">
        <v>45505</v>
      </c>
      <c r="I1890" s="118">
        <v>177.24239819548745</v>
      </c>
      <c r="J1890" s="15">
        <f>IF(M1890="",IF(AND(H1890&lt;&gt; "",D1890&lt;&gt;""),IF(H1890&gt;=D1890,H1890-D1890,0),""),"")</f>
        <v>310</v>
      </c>
      <c r="K1890" s="20">
        <f>IF(M1890="",IF(I1890&lt;&gt;"",I1890-G1890,""),"")</f>
        <v>-42.118266702090949</v>
      </c>
      <c r="L1890" s="25">
        <f>IF(M1890="",IF(K1890&lt;&gt;"",IF(G1890=0,IF(I1890=0,0,9.99),K1890/G1890),""),"")</f>
        <v>-0.19200464550814692</v>
      </c>
      <c r="M1890" s="112"/>
      <c r="N1890" s="58" t="str">
        <f>TRIM(CONCATENATE(Table1[[#This Row],[Intake]]," ",Table1[[#This Row],[Batch Number]]))</f>
        <v>S-1/TI 5</v>
      </c>
      <c r="O1890" s="112" t="str">
        <f>IF(VLOOKUP(Table1[[#This Row],[Intake Batch Combo]],Sheet2!A:B,2,FALSE)="","",VLOOKUP(Table1[[#This Row],[Intake Batch Combo]],Sheet2!A:B,2,FALSE))</f>
        <v>Texas Injury Group Batch 05</v>
      </c>
      <c r="P1890" s="115" t="s">
        <v>2378</v>
      </c>
      <c r="Q1890" s="115">
        <v>99443</v>
      </c>
    </row>
    <row r="1891" spans="1:17">
      <c r="A1891" s="4" t="s">
        <v>1886</v>
      </c>
      <c r="B1891" s="15">
        <v>5</v>
      </c>
      <c r="C1891" s="15">
        <v>99443</v>
      </c>
      <c r="D1891" s="30">
        <v>45195</v>
      </c>
      <c r="E1891" s="10" t="s">
        <v>0</v>
      </c>
      <c r="F1891" s="14">
        <v>973.2</v>
      </c>
      <c r="G1891" s="14">
        <v>219.3606648975784</v>
      </c>
      <c r="H1891" s="30">
        <v>45505</v>
      </c>
      <c r="I1891" s="118">
        <v>177.24239819548745</v>
      </c>
      <c r="J1891" s="15">
        <f>IF(M1891="",IF(AND(H1891&lt;&gt; "",D1891&lt;&gt;""),IF(H1891&gt;=D1891,H1891-D1891,0),""),"")</f>
        <v>310</v>
      </c>
      <c r="K1891" s="20">
        <f>IF(M1891="",IF(I1891&lt;&gt;"",I1891-G1891,""),"")</f>
        <v>-42.118266702090949</v>
      </c>
      <c r="L1891" s="25">
        <f>IF(M1891="",IF(K1891&lt;&gt;"",IF(G1891=0,IF(I1891=0,0,9.99),K1891/G1891),""),"")</f>
        <v>-0.19200464550814692</v>
      </c>
      <c r="M1891" s="112"/>
      <c r="N1891" s="58" t="str">
        <f>TRIM(CONCATENATE(Table1[[#This Row],[Intake]]," ",Table1[[#This Row],[Batch Number]]))</f>
        <v>S-1/TI 5</v>
      </c>
      <c r="O1891" s="112" t="str">
        <f>IF(VLOOKUP(Table1[[#This Row],[Intake Batch Combo]],Sheet2!A:B,2,FALSE)="","",VLOOKUP(Table1[[#This Row],[Intake Batch Combo]],Sheet2!A:B,2,FALSE))</f>
        <v>Texas Injury Group Batch 05</v>
      </c>
      <c r="P1891" s="115" t="s">
        <v>2378</v>
      </c>
      <c r="Q1891" s="115">
        <v>99443</v>
      </c>
    </row>
    <row r="1892" spans="1:17">
      <c r="A1892" s="4" t="s">
        <v>1886</v>
      </c>
      <c r="B1892" s="15">
        <v>5</v>
      </c>
      <c r="C1892" s="15">
        <v>99443</v>
      </c>
      <c r="D1892" s="30">
        <v>45195</v>
      </c>
      <c r="E1892" s="10" t="s">
        <v>0</v>
      </c>
      <c r="F1892" s="14">
        <v>973.2</v>
      </c>
      <c r="G1892" s="14">
        <v>219.3606648975784</v>
      </c>
      <c r="H1892" s="30">
        <v>45505</v>
      </c>
      <c r="I1892" s="118">
        <v>239.51254392890635</v>
      </c>
      <c r="J1892" s="15">
        <f>IF(M1892="",IF(AND(H1892&lt;&gt; "",D1892&lt;&gt;""),IF(H1892&gt;=D1892,H1892-D1892,0),""),"")</f>
        <v>310</v>
      </c>
      <c r="K1892" s="20">
        <f>IF(M1892="",IF(I1892&lt;&gt;"",I1892-G1892,""),"")</f>
        <v>20.151879031327951</v>
      </c>
      <c r="L1892" s="25">
        <f>IF(M1892="",IF(K1892&lt;&gt;"",IF(G1892=0,IF(I1892=0,0,9.99),K1892/G1892),""),"")</f>
        <v>9.1866420266081231E-2</v>
      </c>
      <c r="M1892" s="112"/>
      <c r="N1892" s="58" t="str">
        <f>TRIM(CONCATENATE(Table1[[#This Row],[Intake]]," ",Table1[[#This Row],[Batch Number]]))</f>
        <v>S-1/TI 5</v>
      </c>
      <c r="O1892" s="112" t="str">
        <f>IF(VLOOKUP(Table1[[#This Row],[Intake Batch Combo]],Sheet2!A:B,2,FALSE)="","",VLOOKUP(Table1[[#This Row],[Intake Batch Combo]],Sheet2!A:B,2,FALSE))</f>
        <v>Texas Injury Group Batch 05</v>
      </c>
      <c r="P1892" s="115" t="s">
        <v>2378</v>
      </c>
      <c r="Q1892" s="115">
        <v>99443</v>
      </c>
    </row>
    <row r="1893" spans="1:17">
      <c r="A1893" s="4" t="s">
        <v>1316</v>
      </c>
      <c r="B1893" s="15">
        <v>154</v>
      </c>
      <c r="C1893" s="15" t="s">
        <v>2033</v>
      </c>
      <c r="D1893" s="30">
        <v>45359</v>
      </c>
      <c r="E1893" s="10" t="s">
        <v>1</v>
      </c>
      <c r="F1893" s="14">
        <v>300</v>
      </c>
      <c r="G1893" s="14">
        <v>0</v>
      </c>
      <c r="H1893" s="30">
        <v>45505</v>
      </c>
      <c r="I1893" s="118">
        <v>226.39920000000001</v>
      </c>
      <c r="J1893" s="15">
        <f>IF(M1893="",IF(AND(H1893&lt;&gt; "",D1893&lt;&gt;""),IF(H1893&gt;=D1893,H1893-D1893,0),""),"")</f>
        <v>146</v>
      </c>
      <c r="K1893" s="20">
        <f>IF(M1893="",IF(I1893&lt;&gt;"",I1893-G1893,""),"")</f>
        <v>226.39920000000001</v>
      </c>
      <c r="L1893" s="25">
        <f>IF(M1893="",IF(K1893&lt;&gt;"",IF(G1893=0,IF(I1893=0,0,9.99),K1893/G1893),""),"")</f>
        <v>9.99</v>
      </c>
      <c r="M1893" s="112"/>
      <c r="N1893" s="58" t="str">
        <f>TRIM(CONCATENATE(Table1[[#This Row],[Intake]]," ",Table1[[#This Row],[Batch Number]]))</f>
        <v>S-1/OS 154</v>
      </c>
      <c r="O1893" s="112" t="str">
        <f>IF(VLOOKUP(Table1[[#This Row],[Intake Batch Combo]],Sheet2!A:B,2,FALSE)="","",VLOOKUP(Table1[[#This Row],[Intake Batch Combo]],Sheet2!A:B,2,FALSE))</f>
        <v>One Source Diagnostics Batch 154</v>
      </c>
      <c r="P1893" s="115" t="s">
        <v>2379</v>
      </c>
      <c r="Q1893" s="115" t="e">
        <v>#N/A</v>
      </c>
    </row>
    <row r="1894" spans="1:17">
      <c r="A1894" s="4" t="s">
        <v>1316</v>
      </c>
      <c r="B1894" s="15">
        <v>154</v>
      </c>
      <c r="C1894" s="15" t="s">
        <v>2033</v>
      </c>
      <c r="D1894" s="30">
        <v>45359</v>
      </c>
      <c r="E1894" s="10" t="s">
        <v>1</v>
      </c>
      <c r="F1894" s="14">
        <v>300</v>
      </c>
      <c r="G1894" s="14">
        <v>0</v>
      </c>
      <c r="H1894" s="30">
        <v>45505</v>
      </c>
      <c r="I1894" s="118">
        <v>226.39920000000001</v>
      </c>
      <c r="J1894" s="15">
        <f>IF(M1894="",IF(AND(H1894&lt;&gt; "",D1894&lt;&gt;""),IF(H1894&gt;=D1894,H1894-D1894,0),""),"")</f>
        <v>146</v>
      </c>
      <c r="K1894" s="20">
        <f>IF(M1894="",IF(I1894&lt;&gt;"",I1894-G1894,""),"")</f>
        <v>226.39920000000001</v>
      </c>
      <c r="L1894" s="25">
        <f>IF(M1894="",IF(K1894&lt;&gt;"",IF(G1894=0,IF(I1894=0,0,9.99),K1894/G1894),""),"")</f>
        <v>9.99</v>
      </c>
      <c r="M1894" s="112"/>
      <c r="N1894" s="58" t="str">
        <f>TRIM(CONCATENATE(Table1[[#This Row],[Intake]]," ",Table1[[#This Row],[Batch Number]]))</f>
        <v>S-1/OS 154</v>
      </c>
      <c r="O1894" s="112" t="str">
        <f>IF(VLOOKUP(Table1[[#This Row],[Intake Batch Combo]],Sheet2!A:B,2,FALSE)="","",VLOOKUP(Table1[[#This Row],[Intake Batch Combo]],Sheet2!A:B,2,FALSE))</f>
        <v>One Source Diagnostics Batch 154</v>
      </c>
      <c r="P1894" s="115" t="s">
        <v>2379</v>
      </c>
      <c r="Q1894" s="115" t="e">
        <v>#N/A</v>
      </c>
    </row>
    <row r="1895" spans="1:17">
      <c r="A1895" s="4" t="s">
        <v>1316</v>
      </c>
      <c r="B1895" s="15">
        <v>154</v>
      </c>
      <c r="C1895" s="15" t="s">
        <v>2033</v>
      </c>
      <c r="D1895" s="30">
        <v>45359</v>
      </c>
      <c r="E1895" s="10" t="s">
        <v>1</v>
      </c>
      <c r="F1895" s="14">
        <v>300</v>
      </c>
      <c r="G1895" s="14">
        <v>0</v>
      </c>
      <c r="H1895" s="30">
        <v>45505</v>
      </c>
      <c r="I1895" s="118">
        <v>226.39920000000001</v>
      </c>
      <c r="J1895" s="15">
        <f>IF(M1895="",IF(AND(H1895&lt;&gt; "",D1895&lt;&gt;""),IF(H1895&gt;=D1895,H1895-D1895,0),""),"")</f>
        <v>146</v>
      </c>
      <c r="K1895" s="20">
        <f>IF(M1895="",IF(I1895&lt;&gt;"",I1895-G1895,""),"")</f>
        <v>226.39920000000001</v>
      </c>
      <c r="L1895" s="25">
        <f>IF(M1895="",IF(K1895&lt;&gt;"",IF(G1895=0,IF(I1895=0,0,9.99),K1895/G1895),""),"")</f>
        <v>9.99</v>
      </c>
      <c r="M1895" s="112"/>
      <c r="N1895" s="58" t="str">
        <f>TRIM(CONCATENATE(Table1[[#This Row],[Intake]]," ",Table1[[#This Row],[Batch Number]]))</f>
        <v>S-1/OS 154</v>
      </c>
      <c r="O1895" s="112" t="str">
        <f>IF(VLOOKUP(Table1[[#This Row],[Intake Batch Combo]],Sheet2!A:B,2,FALSE)="","",VLOOKUP(Table1[[#This Row],[Intake Batch Combo]],Sheet2!A:B,2,FALSE))</f>
        <v>One Source Diagnostics Batch 154</v>
      </c>
      <c r="P1895" s="115" t="s">
        <v>2379</v>
      </c>
      <c r="Q1895" s="115" t="e">
        <v>#N/A</v>
      </c>
    </row>
    <row r="1896" spans="1:17">
      <c r="A1896" s="4" t="s">
        <v>1316</v>
      </c>
      <c r="B1896" s="15">
        <v>154</v>
      </c>
      <c r="C1896" s="15" t="s">
        <v>2033</v>
      </c>
      <c r="D1896" s="30">
        <v>45359</v>
      </c>
      <c r="E1896" s="10" t="s">
        <v>1</v>
      </c>
      <c r="F1896" s="14">
        <v>300</v>
      </c>
      <c r="G1896" s="14">
        <v>0</v>
      </c>
      <c r="H1896" s="30">
        <v>45505</v>
      </c>
      <c r="I1896" s="118">
        <v>226.39920000000001</v>
      </c>
      <c r="J1896" s="15">
        <f>IF(M1896="",IF(AND(H1896&lt;&gt; "",D1896&lt;&gt;""),IF(H1896&gt;=D1896,H1896-D1896,0),""),"")</f>
        <v>146</v>
      </c>
      <c r="K1896" s="20">
        <f>IF(M1896="",IF(I1896&lt;&gt;"",I1896-G1896,""),"")</f>
        <v>226.39920000000001</v>
      </c>
      <c r="L1896" s="25">
        <f>IF(M1896="",IF(K1896&lt;&gt;"",IF(G1896=0,IF(I1896=0,0,9.99),K1896/G1896),""),"")</f>
        <v>9.99</v>
      </c>
      <c r="M1896" s="112"/>
      <c r="N1896" s="58" t="str">
        <f>TRIM(CONCATENATE(Table1[[#This Row],[Intake]]," ",Table1[[#This Row],[Batch Number]]))</f>
        <v>S-1/OS 154</v>
      </c>
      <c r="O1896" s="112" t="str">
        <f>IF(VLOOKUP(Table1[[#This Row],[Intake Batch Combo]],Sheet2!A:B,2,FALSE)="","",VLOOKUP(Table1[[#This Row],[Intake Batch Combo]],Sheet2!A:B,2,FALSE))</f>
        <v>One Source Diagnostics Batch 154</v>
      </c>
      <c r="P1896" s="115" t="s">
        <v>2379</v>
      </c>
      <c r="Q1896" s="115" t="e">
        <v>#N/A</v>
      </c>
    </row>
    <row r="1897" spans="1:17">
      <c r="A1897" s="4" t="s">
        <v>1886</v>
      </c>
      <c r="B1897" s="15">
        <v>5</v>
      </c>
      <c r="C1897" s="15">
        <v>97112</v>
      </c>
      <c r="D1897" s="30">
        <v>45195</v>
      </c>
      <c r="E1897" s="10" t="s">
        <v>0</v>
      </c>
      <c r="F1897" s="14">
        <v>140.4</v>
      </c>
      <c r="G1897" s="14">
        <v>31.646359794101937</v>
      </c>
      <c r="H1897" s="30">
        <v>45505</v>
      </c>
      <c r="I1897" s="119">
        <v>25.570111700212124</v>
      </c>
      <c r="J1897" s="15">
        <f>IF(M1897="",IF(AND(H1897&lt;&gt; "",D1897&lt;&gt;""),IF(H1897&gt;=D1897,H1897-D1897,0),""),"")</f>
        <v>310</v>
      </c>
      <c r="K1897" s="20">
        <f>IF(M1897="",IF(I1897&lt;&gt;"",I1897-G1897,""),"")</f>
        <v>-6.0762480938898129</v>
      </c>
      <c r="L1897" s="25">
        <f>IF(M1897="",IF(K1897&lt;&gt;"",IF(G1897=0,IF(I1897=0,0,9.99),K1897/G1897),""),"")</f>
        <v>-0.19200464550814683</v>
      </c>
      <c r="M1897" s="112"/>
      <c r="N1897" s="58" t="str">
        <f>TRIM(CONCATENATE(Table1[[#This Row],[Intake]]," ",Table1[[#This Row],[Batch Number]]))</f>
        <v>S-1/TI 5</v>
      </c>
      <c r="O1897" s="112" t="str">
        <f>IF(VLOOKUP(Table1[[#This Row],[Intake Batch Combo]],Sheet2!A:B,2,FALSE)="","",VLOOKUP(Table1[[#This Row],[Intake Batch Combo]],Sheet2!A:B,2,FALSE))</f>
        <v>Texas Injury Group Batch 05</v>
      </c>
      <c r="P1897" s="115" t="s">
        <v>2378</v>
      </c>
      <c r="Q1897" s="115" t="e">
        <v>#N/A</v>
      </c>
    </row>
    <row r="1898" spans="1:17">
      <c r="A1898" s="4" t="s">
        <v>1314</v>
      </c>
      <c r="B1898" s="43">
        <v>71</v>
      </c>
      <c r="C1898" s="64" t="s">
        <v>965</v>
      </c>
      <c r="D1898" s="47">
        <v>44670</v>
      </c>
      <c r="E1898" s="59" t="s">
        <v>1</v>
      </c>
      <c r="F1898" s="41">
        <v>300</v>
      </c>
      <c r="G1898" s="41">
        <v>71.954979587975828</v>
      </c>
      <c r="H1898" s="47">
        <v>45505</v>
      </c>
      <c r="I1898" s="119">
        <v>193.74690000000001</v>
      </c>
      <c r="J1898" s="43">
        <f>IF(M1898="",IF(AND(H1898&lt;&gt; "",D1898&lt;&gt;""),IF(H1898&gt;=D1898,H1898-D1898,0),""),"")</f>
        <v>835</v>
      </c>
      <c r="K1898" s="42">
        <f>IF(M1898="",IF(I1898&lt;&gt;"",I1898-G1898,""),"")</f>
        <v>121.79192041202418</v>
      </c>
      <c r="L1898" s="44">
        <f>IF(M1898="",IF(K1898&lt;&gt;"",IF(G1898=0,IF(I1898=0,0,9.99),K1898/G1898),""),"")</f>
        <v>1.6926128130314479</v>
      </c>
      <c r="M1898" s="45"/>
      <c r="N1898" s="46" t="str">
        <f>TRIM(CONCATENATE(Table1[[#This Row],[Intake]]," ",Table1[[#This Row],[Batch Number]]))</f>
        <v>S-1/EB 71</v>
      </c>
      <c r="O1898" s="45" t="str">
        <f>IF(VLOOKUP(Table1[[#This Row],[Intake Batch Combo]],Sheet2!A:B,2,FALSE)="","",VLOOKUP(Table1[[#This Row],[Intake Batch Combo]],Sheet2!A:B,2,FALSE))</f>
        <v>Expert MRI Buy 71</v>
      </c>
      <c r="P1898" s="116" t="e">
        <v>#N/A</v>
      </c>
      <c r="Q1898" s="116" t="e">
        <v>#N/A</v>
      </c>
    </row>
    <row r="1899" spans="1:17">
      <c r="A1899" s="4" t="s">
        <v>1314</v>
      </c>
      <c r="B1899" s="43">
        <v>71</v>
      </c>
      <c r="C1899" s="64" t="s">
        <v>965</v>
      </c>
      <c r="D1899" s="47">
        <v>44670</v>
      </c>
      <c r="E1899" s="59" t="s">
        <v>1</v>
      </c>
      <c r="F1899" s="41">
        <v>300</v>
      </c>
      <c r="G1899" s="41">
        <v>71.954979587975828</v>
      </c>
      <c r="H1899" s="47">
        <v>45505</v>
      </c>
      <c r="I1899" s="119">
        <v>193.74690000000001</v>
      </c>
      <c r="J1899" s="43">
        <f>IF(M1899="",IF(AND(H1899&lt;&gt; "",D1899&lt;&gt;""),IF(H1899&gt;=D1899,H1899-D1899,0),""),"")</f>
        <v>835</v>
      </c>
      <c r="K1899" s="42">
        <f>IF(M1899="",IF(I1899&lt;&gt;"",I1899-G1899,""),"")</f>
        <v>121.79192041202418</v>
      </c>
      <c r="L1899" s="44">
        <f>IF(M1899="",IF(K1899&lt;&gt;"",IF(G1899=0,IF(I1899=0,0,9.99),K1899/G1899),""),"")</f>
        <v>1.6926128130314479</v>
      </c>
      <c r="M1899" s="45"/>
      <c r="N1899" s="46" t="str">
        <f>TRIM(CONCATENATE(Table1[[#This Row],[Intake]]," ",Table1[[#This Row],[Batch Number]]))</f>
        <v>S-1/EB 71</v>
      </c>
      <c r="O1899" s="45" t="str">
        <f>IF(VLOOKUP(Table1[[#This Row],[Intake Batch Combo]],Sheet2!A:B,2,FALSE)="","",VLOOKUP(Table1[[#This Row],[Intake Batch Combo]],Sheet2!A:B,2,FALSE))</f>
        <v>Expert MRI Buy 71</v>
      </c>
      <c r="P1899" s="116" t="e">
        <v>#N/A</v>
      </c>
      <c r="Q1899" s="116" t="e">
        <v>#N/A</v>
      </c>
    </row>
    <row r="1900" spans="1:17">
      <c r="A1900" s="4" t="s">
        <v>1314</v>
      </c>
      <c r="B1900" s="43">
        <v>71</v>
      </c>
      <c r="C1900" s="64" t="s">
        <v>965</v>
      </c>
      <c r="D1900" s="47">
        <v>44670</v>
      </c>
      <c r="E1900" s="59" t="s">
        <v>1</v>
      </c>
      <c r="F1900" s="41">
        <v>300</v>
      </c>
      <c r="G1900" s="41">
        <v>71.954979587975828</v>
      </c>
      <c r="H1900" s="47">
        <v>45505</v>
      </c>
      <c r="I1900" s="119">
        <v>193.74690000000001</v>
      </c>
      <c r="J1900" s="43">
        <f>IF(M1900="",IF(AND(H1900&lt;&gt; "",D1900&lt;&gt;""),IF(H1900&gt;=D1900,H1900-D1900,0),""),"")</f>
        <v>835</v>
      </c>
      <c r="K1900" s="42">
        <f>IF(M1900="",IF(I1900&lt;&gt;"",I1900-G1900,""),"")</f>
        <v>121.79192041202418</v>
      </c>
      <c r="L1900" s="44">
        <f>IF(M1900="",IF(K1900&lt;&gt;"",IF(G1900=0,IF(I1900=0,0,9.99),K1900/G1900),""),"")</f>
        <v>1.6926128130314479</v>
      </c>
      <c r="M1900" s="45"/>
      <c r="N1900" s="46" t="str">
        <f>TRIM(CONCATENATE(Table1[[#This Row],[Intake]]," ",Table1[[#This Row],[Batch Number]]))</f>
        <v>S-1/EB 71</v>
      </c>
      <c r="O1900" s="45" t="str">
        <f>IF(VLOOKUP(Table1[[#This Row],[Intake Batch Combo]],Sheet2!A:B,2,FALSE)="","",VLOOKUP(Table1[[#This Row],[Intake Batch Combo]],Sheet2!A:B,2,FALSE))</f>
        <v>Expert MRI Buy 71</v>
      </c>
      <c r="P1900" s="116" t="e">
        <v>#N/A</v>
      </c>
      <c r="Q1900" s="116" t="e">
        <v>#N/A</v>
      </c>
    </row>
    <row r="1901" spans="1:17">
      <c r="A1901" s="4" t="s">
        <v>1314</v>
      </c>
      <c r="B1901" s="43">
        <v>71</v>
      </c>
      <c r="C1901" s="64" t="s">
        <v>965</v>
      </c>
      <c r="D1901" s="47">
        <v>44670</v>
      </c>
      <c r="E1901" s="59" t="s">
        <v>1</v>
      </c>
      <c r="F1901" s="41">
        <v>300</v>
      </c>
      <c r="G1901" s="41">
        <v>71.954979587975828</v>
      </c>
      <c r="H1901" s="47">
        <v>45505</v>
      </c>
      <c r="I1901" s="119">
        <v>193.74690000000001</v>
      </c>
      <c r="J1901" s="43">
        <f>IF(M1901="",IF(AND(H1901&lt;&gt; "",D1901&lt;&gt;""),IF(H1901&gt;=D1901,H1901-D1901,0),""),"")</f>
        <v>835</v>
      </c>
      <c r="K1901" s="42">
        <f>IF(M1901="",IF(I1901&lt;&gt;"",I1901-G1901,""),"")</f>
        <v>121.79192041202418</v>
      </c>
      <c r="L1901" s="44">
        <f>IF(M1901="",IF(K1901&lt;&gt;"",IF(G1901=0,IF(I1901=0,0,9.99),K1901/G1901),""),"")</f>
        <v>1.6926128130314479</v>
      </c>
      <c r="M1901" s="45"/>
      <c r="N1901" s="46" t="str">
        <f>TRIM(CONCATENATE(Table1[[#This Row],[Intake]]," ",Table1[[#This Row],[Batch Number]]))</f>
        <v>S-1/EB 71</v>
      </c>
      <c r="O1901" s="45" t="str">
        <f>IF(VLOOKUP(Table1[[#This Row],[Intake Batch Combo]],Sheet2!A:B,2,FALSE)="","",VLOOKUP(Table1[[#This Row],[Intake Batch Combo]],Sheet2!A:B,2,FALSE))</f>
        <v>Expert MRI Buy 71</v>
      </c>
      <c r="P1901" s="116" t="e">
        <v>#N/A</v>
      </c>
      <c r="Q1901" s="116" t="e">
        <v>#N/A</v>
      </c>
    </row>
    <row r="1902" spans="1:17">
      <c r="A1902" s="4" t="s">
        <v>1886</v>
      </c>
      <c r="B1902" s="15">
        <v>5</v>
      </c>
      <c r="C1902" s="15">
        <v>20552</v>
      </c>
      <c r="D1902" s="30">
        <v>45195</v>
      </c>
      <c r="E1902" s="10" t="s">
        <v>0</v>
      </c>
      <c r="F1902" s="14">
        <v>540</v>
      </c>
      <c r="G1902" s="14">
        <v>121.71676843885361</v>
      </c>
      <c r="H1902" s="30">
        <v>45505</v>
      </c>
      <c r="I1902" s="119">
        <v>98.346583462354317</v>
      </c>
      <c r="J1902" s="15">
        <f>IF(M1902="",IF(AND(H1902&lt;&gt; "",D1902&lt;&gt;""),IF(H1902&gt;=D1902,H1902-D1902,0),""),"")</f>
        <v>310</v>
      </c>
      <c r="K1902" s="20">
        <f>IF(M1902="",IF(I1902&lt;&gt;"",I1902-G1902,""),"")</f>
        <v>-23.370184976499289</v>
      </c>
      <c r="L1902" s="25">
        <f>IF(M1902="",IF(K1902&lt;&gt;"",IF(G1902=0,IF(I1902=0,0,9.99),K1902/G1902),""),"")</f>
        <v>-0.19200464550814689</v>
      </c>
      <c r="M1902" s="112"/>
      <c r="N1902" s="58" t="str">
        <f>TRIM(CONCATENATE(Table1[[#This Row],[Intake]]," ",Table1[[#This Row],[Batch Number]]))</f>
        <v>S-1/TI 5</v>
      </c>
      <c r="O1902" s="112" t="str">
        <f>IF(VLOOKUP(Table1[[#This Row],[Intake Batch Combo]],Sheet2!A:B,2,FALSE)="","",VLOOKUP(Table1[[#This Row],[Intake Batch Combo]],Sheet2!A:B,2,FALSE))</f>
        <v>Texas Injury Group Batch 05</v>
      </c>
      <c r="P1902" s="115" t="s">
        <v>2378</v>
      </c>
      <c r="Q1902" s="115" t="e">
        <v>#N/A</v>
      </c>
    </row>
    <row r="1903" spans="1:17">
      <c r="A1903" s="4" t="s">
        <v>1886</v>
      </c>
      <c r="B1903" s="15">
        <v>5</v>
      </c>
      <c r="C1903" s="15">
        <v>99213</v>
      </c>
      <c r="D1903" s="30">
        <v>45195</v>
      </c>
      <c r="E1903" s="10" t="s">
        <v>0</v>
      </c>
      <c r="F1903" s="14">
        <v>661.7</v>
      </c>
      <c r="G1903" s="14">
        <v>149.14812162220267</v>
      </c>
      <c r="H1903" s="30">
        <v>45505</v>
      </c>
      <c r="I1903" s="118">
        <v>162.84982564504455</v>
      </c>
      <c r="J1903" s="15">
        <f>IF(M1903="",IF(AND(H1903&lt;&gt; "",D1903&lt;&gt;""),IF(H1903&gt;=D1903,H1903-D1903,0),""),"")</f>
        <v>310</v>
      </c>
      <c r="K1903" s="20">
        <f>IF(M1903="",IF(I1903&lt;&gt;"",I1903-G1903,""),"")</f>
        <v>13.701704022841881</v>
      </c>
      <c r="L1903" s="25">
        <f>IF(M1903="",IF(K1903&lt;&gt;"",IF(G1903=0,IF(I1903=0,0,9.99),K1903/G1903),""),"")</f>
        <v>9.1866420266081328E-2</v>
      </c>
      <c r="M1903" s="112"/>
      <c r="N1903" s="58" t="str">
        <f>TRIM(CONCATENATE(Table1[[#This Row],[Intake]]," ",Table1[[#This Row],[Batch Number]]))</f>
        <v>S-1/TI 5</v>
      </c>
      <c r="O1903" s="112" t="str">
        <f>IF(VLOOKUP(Table1[[#This Row],[Intake Batch Combo]],Sheet2!A:B,2,FALSE)="","",VLOOKUP(Table1[[#This Row],[Intake Batch Combo]],Sheet2!A:B,2,FALSE))</f>
        <v>Texas Injury Group Batch 05</v>
      </c>
      <c r="P1903" s="115" t="s">
        <v>2378</v>
      </c>
      <c r="Q1903" s="115" t="e">
        <v>#N/A</v>
      </c>
    </row>
    <row r="1904" spans="1:17">
      <c r="A1904" s="4" t="s">
        <v>1886</v>
      </c>
      <c r="B1904" s="15">
        <v>5</v>
      </c>
      <c r="C1904" s="15">
        <v>99214</v>
      </c>
      <c r="D1904" s="30">
        <v>45195</v>
      </c>
      <c r="E1904" s="10" t="s">
        <v>0</v>
      </c>
      <c r="F1904" s="14">
        <v>978</v>
      </c>
      <c r="G1904" s="14">
        <v>220.44259172814597</v>
      </c>
      <c r="H1904" s="30">
        <v>45505</v>
      </c>
      <c r="I1904" s="120">
        <v>240.69386350438799</v>
      </c>
      <c r="J1904" s="15">
        <f>IF(M1904="",IF(AND(H1904&lt;&gt; "",D1904&lt;&gt;""),IF(H1904&gt;=D1904,H1904-D1904,0),""),"")</f>
        <v>310</v>
      </c>
      <c r="K1904" s="20">
        <f>IF(M1904="",IF(I1904&lt;&gt;"",I1904-G1904,""),"")</f>
        <v>20.251271776242021</v>
      </c>
      <c r="L1904" s="25">
        <f>IF(M1904="",IF(K1904&lt;&gt;"",IF(G1904=0,IF(I1904=0,0,9.99),K1904/G1904),""),"")</f>
        <v>9.1866420266081231E-2</v>
      </c>
      <c r="M1904" s="112"/>
      <c r="N1904" s="58" t="str">
        <f>TRIM(CONCATENATE(Table1[[#This Row],[Intake]]," ",Table1[[#This Row],[Batch Number]]))</f>
        <v>S-1/TI 5</v>
      </c>
      <c r="O1904" s="112" t="str">
        <f>IF(VLOOKUP(Table1[[#This Row],[Intake Batch Combo]],Sheet2!A:B,2,FALSE)="","",VLOOKUP(Table1[[#This Row],[Intake Batch Combo]],Sheet2!A:B,2,FALSE))</f>
        <v>Texas Injury Group Batch 05</v>
      </c>
      <c r="P1904" s="115" t="s">
        <v>2378</v>
      </c>
      <c r="Q1904" s="115" t="e">
        <v>#N/A</v>
      </c>
    </row>
    <row r="1905" spans="1:17">
      <c r="A1905" s="4" t="s">
        <v>1886</v>
      </c>
      <c r="B1905" s="15">
        <v>5</v>
      </c>
      <c r="C1905" s="15">
        <v>99214</v>
      </c>
      <c r="D1905" s="30">
        <v>45195</v>
      </c>
      <c r="E1905" s="10" t="s">
        <v>0</v>
      </c>
      <c r="F1905" s="14">
        <v>978</v>
      </c>
      <c r="G1905" s="14">
        <v>220.44259172814597</v>
      </c>
      <c r="H1905" s="30">
        <v>45505</v>
      </c>
      <c r="I1905" s="120">
        <v>240.69386350438799</v>
      </c>
      <c r="J1905" s="15">
        <f>IF(M1905="",IF(AND(H1905&lt;&gt; "",D1905&lt;&gt;""),IF(H1905&gt;=D1905,H1905-D1905,0),""),"")</f>
        <v>310</v>
      </c>
      <c r="K1905" s="20">
        <f>IF(M1905="",IF(I1905&lt;&gt;"",I1905-G1905,""),"")</f>
        <v>20.251271776242021</v>
      </c>
      <c r="L1905" s="25">
        <f>IF(M1905="",IF(K1905&lt;&gt;"",IF(G1905=0,IF(I1905=0,0,9.99),K1905/G1905),""),"")</f>
        <v>9.1866420266081231E-2</v>
      </c>
      <c r="M1905" s="112"/>
      <c r="N1905" s="58" t="str">
        <f>TRIM(CONCATENATE(Table1[[#This Row],[Intake]]," ",Table1[[#This Row],[Batch Number]]))</f>
        <v>S-1/TI 5</v>
      </c>
      <c r="O1905" s="112" t="str">
        <f>IF(VLOOKUP(Table1[[#This Row],[Intake Batch Combo]],Sheet2!A:B,2,FALSE)="","",VLOOKUP(Table1[[#This Row],[Intake Batch Combo]],Sheet2!A:B,2,FALSE))</f>
        <v>Texas Injury Group Batch 05</v>
      </c>
      <c r="P1905" s="115" t="s">
        <v>2378</v>
      </c>
      <c r="Q1905" s="115" t="e">
        <v>#N/A</v>
      </c>
    </row>
    <row r="1906" spans="1:17">
      <c r="A1906" s="4" t="s">
        <v>1316</v>
      </c>
      <c r="B1906" s="15">
        <v>154</v>
      </c>
      <c r="C1906" s="15" t="s">
        <v>1951</v>
      </c>
      <c r="D1906" s="30">
        <v>45359</v>
      </c>
      <c r="E1906" s="10" t="s">
        <v>1</v>
      </c>
      <c r="F1906" s="14">
        <v>1695</v>
      </c>
      <c r="G1906" s="14">
        <v>375.57</v>
      </c>
      <c r="H1906" s="30">
        <v>45505</v>
      </c>
      <c r="I1906" s="118">
        <v>563.9892000000001</v>
      </c>
      <c r="J1906" s="15">
        <f>IF(M1906="",IF(AND(H1906&lt;&gt; "",D1906&lt;&gt;""),IF(H1906&gt;=D1906,H1906-D1906,0),""),"")</f>
        <v>146</v>
      </c>
      <c r="K1906" s="20">
        <f>IF(M1906="",IF(I1906&lt;&gt;"",I1906-G1906,""),"")</f>
        <v>188.4192000000001</v>
      </c>
      <c r="L1906" s="25">
        <f>IF(M1906="",IF(K1906&lt;&gt;"",IF(G1906=0,IF(I1906=0,0,9.99),K1906/G1906),""),"")</f>
        <v>0.50168863327741864</v>
      </c>
      <c r="M1906" s="112"/>
      <c r="N1906" s="58" t="str">
        <f>TRIM(CONCATENATE(Table1[[#This Row],[Intake]]," ",Table1[[#This Row],[Batch Number]]))</f>
        <v>S-1/OS 154</v>
      </c>
      <c r="O1906" s="112" t="str">
        <f>IF(VLOOKUP(Table1[[#This Row],[Intake Batch Combo]],Sheet2!A:B,2,FALSE)="","",VLOOKUP(Table1[[#This Row],[Intake Batch Combo]],Sheet2!A:B,2,FALSE))</f>
        <v>One Source Diagnostics Batch 154</v>
      </c>
      <c r="P1906" s="115" t="s">
        <v>2379</v>
      </c>
      <c r="Q1906" s="115" t="e">
        <v>#N/A</v>
      </c>
    </row>
    <row r="1907" spans="1:17">
      <c r="A1907" s="4" t="s">
        <v>1316</v>
      </c>
      <c r="B1907" s="15">
        <v>154</v>
      </c>
      <c r="C1907" s="15" t="s">
        <v>2259</v>
      </c>
      <c r="D1907" s="30">
        <v>45359</v>
      </c>
      <c r="E1907" s="10" t="s">
        <v>1</v>
      </c>
      <c r="F1907" s="14">
        <v>1695</v>
      </c>
      <c r="G1907" s="14">
        <v>375.57</v>
      </c>
      <c r="H1907" s="30">
        <v>45505</v>
      </c>
      <c r="I1907" s="120">
        <v>588.99689999999998</v>
      </c>
      <c r="J1907" s="15">
        <f>IF(M1907="",IF(AND(H1907&lt;&gt; "",D1907&lt;&gt;""),IF(H1907&gt;=D1907,H1907-D1907,0),""),"")</f>
        <v>146</v>
      </c>
      <c r="K1907" s="20">
        <f>IF(M1907="",IF(I1907&lt;&gt;"",I1907-G1907,""),"")</f>
        <v>213.42689999999999</v>
      </c>
      <c r="L1907" s="25">
        <f>IF(M1907="",IF(K1907&lt;&gt;"",IF(G1907=0,IF(I1907=0,0,9.99),K1907/G1907),""),"")</f>
        <v>0.56827462257368799</v>
      </c>
      <c r="M1907" s="112"/>
      <c r="N1907" s="58" t="str">
        <f>TRIM(CONCATENATE(Table1[[#This Row],[Intake]]," ",Table1[[#This Row],[Batch Number]]))</f>
        <v>S-1/OS 154</v>
      </c>
      <c r="O1907" s="112" t="str">
        <f>IF(VLOOKUP(Table1[[#This Row],[Intake Batch Combo]],Sheet2!A:B,2,FALSE)="","",VLOOKUP(Table1[[#This Row],[Intake Batch Combo]],Sheet2!A:B,2,FALSE))</f>
        <v>One Source Diagnostics Batch 154</v>
      </c>
      <c r="P1907" s="115" t="s">
        <v>2379</v>
      </c>
      <c r="Q1907" s="115" t="e">
        <v>#N/A</v>
      </c>
    </row>
    <row r="1908" spans="1:17">
      <c r="A1908" s="4" t="s">
        <v>1316</v>
      </c>
      <c r="B1908" s="15">
        <v>154</v>
      </c>
      <c r="C1908" s="15" t="s">
        <v>2259</v>
      </c>
      <c r="D1908" s="30">
        <v>45359</v>
      </c>
      <c r="E1908" s="10" t="s">
        <v>1</v>
      </c>
      <c r="F1908" s="14">
        <v>1695</v>
      </c>
      <c r="G1908" s="14">
        <v>375.57</v>
      </c>
      <c r="H1908" s="30">
        <v>45505</v>
      </c>
      <c r="I1908" s="120">
        <v>588.99689999999998</v>
      </c>
      <c r="J1908" s="15">
        <f>IF(M1908="",IF(AND(H1908&lt;&gt; "",D1908&lt;&gt;""),IF(H1908&gt;=D1908,H1908-D1908,0),""),"")</f>
        <v>146</v>
      </c>
      <c r="K1908" s="20">
        <f>IF(M1908="",IF(I1908&lt;&gt;"",I1908-G1908,""),"")</f>
        <v>213.42689999999999</v>
      </c>
      <c r="L1908" s="25">
        <f>IF(M1908="",IF(K1908&lt;&gt;"",IF(G1908=0,IF(I1908=0,0,9.99),K1908/G1908),""),"")</f>
        <v>0.56827462257368799</v>
      </c>
      <c r="M1908" s="112"/>
      <c r="N1908" s="58" t="str">
        <f>TRIM(CONCATENATE(Table1[[#This Row],[Intake]]," ",Table1[[#This Row],[Batch Number]]))</f>
        <v>S-1/OS 154</v>
      </c>
      <c r="O1908" s="112" t="str">
        <f>IF(VLOOKUP(Table1[[#This Row],[Intake Batch Combo]],Sheet2!A:B,2,FALSE)="","",VLOOKUP(Table1[[#This Row],[Intake Batch Combo]],Sheet2!A:B,2,FALSE))</f>
        <v>One Source Diagnostics Batch 154</v>
      </c>
      <c r="P1908" s="115" t="s">
        <v>2379</v>
      </c>
      <c r="Q1908" s="115" t="e">
        <v>#N/A</v>
      </c>
    </row>
    <row r="1909" spans="1:17">
      <c r="A1909" s="4" t="s">
        <v>1316</v>
      </c>
      <c r="B1909" s="15">
        <v>154</v>
      </c>
      <c r="C1909" s="15" t="s">
        <v>2259</v>
      </c>
      <c r="D1909" s="30">
        <v>45359</v>
      </c>
      <c r="E1909" s="10" t="s">
        <v>1</v>
      </c>
      <c r="F1909" s="14">
        <v>1695</v>
      </c>
      <c r="G1909" s="14">
        <v>375.57</v>
      </c>
      <c r="H1909" s="30">
        <v>45505</v>
      </c>
      <c r="I1909" s="120">
        <v>588.99689999999998</v>
      </c>
      <c r="J1909" s="15">
        <f>IF(M1909="",IF(AND(H1909&lt;&gt; "",D1909&lt;&gt;""),IF(H1909&gt;=D1909,H1909-D1909,0),""),"")</f>
        <v>146</v>
      </c>
      <c r="K1909" s="20">
        <f>IF(M1909="",IF(I1909&lt;&gt;"",I1909-G1909,""),"")</f>
        <v>213.42689999999999</v>
      </c>
      <c r="L1909" s="25">
        <f>IF(M1909="",IF(K1909&lt;&gt;"",IF(G1909=0,IF(I1909=0,0,9.99),K1909/G1909),""),"")</f>
        <v>0.56827462257368799</v>
      </c>
      <c r="M1909" s="112"/>
      <c r="N1909" s="58" t="str">
        <f>TRIM(CONCATENATE(Table1[[#This Row],[Intake]]," ",Table1[[#This Row],[Batch Number]]))</f>
        <v>S-1/OS 154</v>
      </c>
      <c r="O1909" s="112" t="str">
        <f>IF(VLOOKUP(Table1[[#This Row],[Intake Batch Combo]],Sheet2!A:B,2,FALSE)="","",VLOOKUP(Table1[[#This Row],[Intake Batch Combo]],Sheet2!A:B,2,FALSE))</f>
        <v>One Source Diagnostics Batch 154</v>
      </c>
      <c r="P1909" s="115" t="s">
        <v>2379</v>
      </c>
      <c r="Q1909" s="115" t="e">
        <v>#N/A</v>
      </c>
    </row>
    <row r="1910" spans="1:17">
      <c r="A1910" s="4" t="s">
        <v>1316</v>
      </c>
      <c r="B1910" s="15">
        <v>154</v>
      </c>
      <c r="C1910" s="15" t="s">
        <v>2366</v>
      </c>
      <c r="D1910" s="30">
        <v>45359</v>
      </c>
      <c r="E1910" s="10" t="s">
        <v>1</v>
      </c>
      <c r="F1910" s="14">
        <v>1695</v>
      </c>
      <c r="G1910" s="14">
        <v>375.57</v>
      </c>
      <c r="H1910" s="30">
        <v>45505</v>
      </c>
      <c r="I1910" s="120">
        <v>465</v>
      </c>
      <c r="J1910" s="15">
        <f>IF(M1910="",IF(AND(H1910&lt;&gt; "",D1910&lt;&gt;""),IF(H1910&gt;=D1910,H1910-D1910,0),""),"")</f>
        <v>146</v>
      </c>
      <c r="K1910" s="20">
        <f>IF(M1910="",IF(I1910&lt;&gt;"",I1910-G1910,""),"")</f>
        <v>89.43</v>
      </c>
      <c r="L1910" s="25">
        <f>IF(M1910="",IF(K1910&lt;&gt;"",IF(G1910=0,IF(I1910=0,0,9.99),K1910/G1910),""),"")</f>
        <v>0.23811806054796711</v>
      </c>
      <c r="M1910" s="112"/>
      <c r="N1910" s="58" t="str">
        <f>TRIM(CONCATENATE(Table1[[#This Row],[Intake]]," ",Table1[[#This Row],[Batch Number]]))</f>
        <v>S-1/OS 154</v>
      </c>
      <c r="O1910" s="112" t="str">
        <f>IF(VLOOKUP(Table1[[#This Row],[Intake Batch Combo]],Sheet2!A:B,2,FALSE)="","",VLOOKUP(Table1[[#This Row],[Intake Batch Combo]],Sheet2!A:B,2,FALSE))</f>
        <v>One Source Diagnostics Batch 154</v>
      </c>
      <c r="P1910" s="115" t="s">
        <v>2379</v>
      </c>
      <c r="Q1910" s="115" t="e">
        <v>#N/A</v>
      </c>
    </row>
    <row r="1911" spans="1:17">
      <c r="A1911" s="4" t="s">
        <v>1316</v>
      </c>
      <c r="B1911" s="15">
        <v>116</v>
      </c>
      <c r="C1911" s="64" t="s">
        <v>1270</v>
      </c>
      <c r="D1911" s="30">
        <v>44879</v>
      </c>
      <c r="E1911" s="59" t="s">
        <v>1</v>
      </c>
      <c r="F1911" s="14">
        <v>1695</v>
      </c>
      <c r="G1911" s="14">
        <v>404.59153261197389</v>
      </c>
      <c r="H1911" s="30">
        <v>45505</v>
      </c>
      <c r="I1911" s="120">
        <v>465</v>
      </c>
      <c r="J1911" s="15">
        <f>IF(M1911="",IF(AND(H1911&lt;&gt; "",D1911&lt;&gt;""),IF(H1911&gt;=D1911,H1911-D1911,0),""),"")</f>
        <v>626</v>
      </c>
      <c r="K1911" s="20">
        <f>IF(M1911="",IF(I1911&lt;&gt;"",I1911-G1911,""),"")</f>
        <v>60.408467388026111</v>
      </c>
      <c r="L1911" s="25">
        <f>IF(M1911="",IF(K1911&lt;&gt;"",IF(G1911=0,IF(I1911=0,0,9.99),K1911/G1911),""),"")</f>
        <v>0.1493072951824754</v>
      </c>
      <c r="M1911" s="112"/>
      <c r="N1911" s="58" t="str">
        <f>TRIM(CONCATENATE(Table1[[#This Row],[Intake]]," ",Table1[[#This Row],[Batch Number]]))</f>
        <v>S-1/OS 116</v>
      </c>
      <c r="O1911" s="112" t="str">
        <f>IF(VLOOKUP(Table1[[#This Row],[Intake Batch Combo]],Sheet2!A:B,2,FALSE)="","",VLOOKUP(Table1[[#This Row],[Intake Batch Combo]],Sheet2!A:B,2,FALSE))</f>
        <v>One Source Diagnostics Buy 116</v>
      </c>
      <c r="P1911" s="115" t="e">
        <v>#N/A</v>
      </c>
      <c r="Q1911" s="115" t="e">
        <v>#N/A</v>
      </c>
    </row>
    <row r="1912" spans="1:17">
      <c r="A1912" s="4" t="s">
        <v>1316</v>
      </c>
      <c r="B1912" s="15">
        <v>116</v>
      </c>
      <c r="C1912" s="64" t="s">
        <v>1289</v>
      </c>
      <c r="D1912" s="30">
        <v>44879</v>
      </c>
      <c r="E1912" s="59" t="s">
        <v>1</v>
      </c>
      <c r="F1912" s="14">
        <v>1695</v>
      </c>
      <c r="G1912" s="14">
        <v>404.59153261197389</v>
      </c>
      <c r="H1912" s="30">
        <v>45505</v>
      </c>
      <c r="I1912" s="118">
        <v>558</v>
      </c>
      <c r="J1912" s="15">
        <f>IF(M1912="",IF(AND(H1912&lt;&gt; "",D1912&lt;&gt;""),IF(H1912&gt;=D1912,H1912-D1912,0),""),"")</f>
        <v>626</v>
      </c>
      <c r="K1912" s="20">
        <f>IF(M1912="",IF(I1912&lt;&gt;"",I1912-G1912,""),"")</f>
        <v>153.40846738802611</v>
      </c>
      <c r="L1912" s="25">
        <f>IF(M1912="",IF(K1912&lt;&gt;"",IF(G1912=0,IF(I1912=0,0,9.99),K1912/G1912),""),"")</f>
        <v>0.37916875421897051</v>
      </c>
      <c r="M1912" s="112"/>
      <c r="N1912" s="58" t="str">
        <f>TRIM(CONCATENATE(Table1[[#This Row],[Intake]]," ",Table1[[#This Row],[Batch Number]]))</f>
        <v>S-1/OS 116</v>
      </c>
      <c r="O1912" s="112" t="str">
        <f>IF(VLOOKUP(Table1[[#This Row],[Intake Batch Combo]],Sheet2!A:B,2,FALSE)="","",VLOOKUP(Table1[[#This Row],[Intake Batch Combo]],Sheet2!A:B,2,FALSE))</f>
        <v>One Source Diagnostics Buy 116</v>
      </c>
      <c r="P1912" s="115" t="e">
        <v>#N/A</v>
      </c>
      <c r="Q1912" s="115" t="e">
        <v>#N/A</v>
      </c>
    </row>
    <row r="1913" spans="1:17">
      <c r="A1913" s="4" t="s">
        <v>1316</v>
      </c>
      <c r="B1913" s="15">
        <v>118</v>
      </c>
      <c r="C1913" s="64" t="s">
        <v>1729</v>
      </c>
      <c r="D1913" s="30">
        <v>44897</v>
      </c>
      <c r="E1913" s="60" t="s">
        <v>1</v>
      </c>
      <c r="F1913" s="14">
        <v>1695</v>
      </c>
      <c r="G1913" s="14">
        <v>404.96364199804663</v>
      </c>
      <c r="H1913" s="30">
        <v>45505</v>
      </c>
      <c r="I1913" s="118">
        <v>499.875</v>
      </c>
      <c r="J1913" s="15">
        <f>IF(M1913="",IF(AND(H1913&lt;&gt; "",D1913&lt;&gt;""),IF(H1913&gt;=D1913,H1913-D1913,0),""),"")</f>
        <v>608</v>
      </c>
      <c r="K1913" s="20">
        <f>IF(M1913="",IF(I1913&lt;&gt;"",I1913-G1913,""),"")</f>
        <v>94.911358001953374</v>
      </c>
      <c r="L1913" s="25">
        <f>IF(M1913="",IF(K1913&lt;&gt;"",IF(G1913=0,IF(I1913=0,0,9.99),K1913/G1913),""),"")</f>
        <v>0.23437007217159309</v>
      </c>
      <c r="M1913" s="112"/>
      <c r="N1913" s="58" t="str">
        <f>TRIM(CONCATENATE(Table1[[#This Row],[Intake]]," ",Table1[[#This Row],[Batch Number]]))</f>
        <v>S-1/OS 118</v>
      </c>
      <c r="O1913" s="112" t="str">
        <f>IF(VLOOKUP(Table1[[#This Row],[Intake Batch Combo]],Sheet2!A:B,2,FALSE)="","",VLOOKUP(Table1[[#This Row],[Intake Batch Combo]],Sheet2!A:B,2,FALSE))</f>
        <v>One Source Diagnostics Buy 118</v>
      </c>
      <c r="P1913" s="115" t="s">
        <v>2383</v>
      </c>
      <c r="Q1913" s="115" t="e">
        <v>#N/A</v>
      </c>
    </row>
    <row r="1914" spans="1:17">
      <c r="A1914" s="4" t="s">
        <v>1316</v>
      </c>
      <c r="B1914" s="15">
        <v>118</v>
      </c>
      <c r="C1914" s="64" t="s">
        <v>1729</v>
      </c>
      <c r="D1914" s="30">
        <v>44897</v>
      </c>
      <c r="E1914" s="60" t="s">
        <v>1</v>
      </c>
      <c r="F1914" s="14">
        <v>1695</v>
      </c>
      <c r="G1914" s="14">
        <v>404.96364199804663</v>
      </c>
      <c r="H1914" s="30">
        <v>45505</v>
      </c>
      <c r="I1914" s="120">
        <v>499.875</v>
      </c>
      <c r="J1914" s="15">
        <f>IF(M1914="",IF(AND(H1914&lt;&gt; "",D1914&lt;&gt;""),IF(H1914&gt;=D1914,H1914-D1914,0),""),"")</f>
        <v>608</v>
      </c>
      <c r="K1914" s="20">
        <f>IF(M1914="",IF(I1914&lt;&gt;"",I1914-G1914,""),"")</f>
        <v>94.911358001953374</v>
      </c>
      <c r="L1914" s="25">
        <f>IF(M1914="",IF(K1914&lt;&gt;"",IF(G1914=0,IF(I1914=0,0,9.99),K1914/G1914),""),"")</f>
        <v>0.23437007217159309</v>
      </c>
      <c r="M1914" s="112"/>
      <c r="N1914" s="58" t="str">
        <f>TRIM(CONCATENATE(Table1[[#This Row],[Intake]]," ",Table1[[#This Row],[Batch Number]]))</f>
        <v>S-1/OS 118</v>
      </c>
      <c r="O1914" s="112" t="str">
        <f>IF(VLOOKUP(Table1[[#This Row],[Intake Batch Combo]],Sheet2!A:B,2,FALSE)="","",VLOOKUP(Table1[[#This Row],[Intake Batch Combo]],Sheet2!A:B,2,FALSE))</f>
        <v>One Source Diagnostics Buy 118</v>
      </c>
      <c r="P1914" s="115" t="s">
        <v>2383</v>
      </c>
      <c r="Q1914" s="115" t="e">
        <v>#N/A</v>
      </c>
    </row>
    <row r="1915" spans="1:17">
      <c r="A1915" s="4" t="s">
        <v>1314</v>
      </c>
      <c r="B1915" s="43">
        <v>71</v>
      </c>
      <c r="C1915" s="64" t="s">
        <v>965</v>
      </c>
      <c r="D1915" s="47">
        <v>44670</v>
      </c>
      <c r="E1915" s="59" t="s">
        <v>1</v>
      </c>
      <c r="F1915" s="41">
        <v>1695</v>
      </c>
      <c r="G1915" s="41">
        <v>406.54563467206344</v>
      </c>
      <c r="H1915" s="47">
        <v>45505</v>
      </c>
      <c r="I1915" s="118">
        <v>193.74690000000001</v>
      </c>
      <c r="J1915" s="43">
        <f>IF(M1915="",IF(AND(H1915&lt;&gt; "",D1915&lt;&gt;""),IF(H1915&gt;=D1915,H1915-D1915,0),""),"")</f>
        <v>835</v>
      </c>
      <c r="K1915" s="42">
        <f>IF(M1915="",IF(I1915&lt;&gt;"",I1915-G1915,""),"")</f>
        <v>-212.79873467206343</v>
      </c>
      <c r="L1915" s="44">
        <f>IF(M1915="",IF(K1915&lt;&gt;"",IF(G1915=0,IF(I1915=0,0,9.99),K1915/G1915),""),"")</f>
        <v>-0.52343136052540751</v>
      </c>
      <c r="M1915" s="45"/>
      <c r="N1915" s="46" t="str">
        <f>TRIM(CONCATENATE(Table1[[#This Row],[Intake]]," ",Table1[[#This Row],[Batch Number]]))</f>
        <v>S-1/EB 71</v>
      </c>
      <c r="O1915" s="45" t="str">
        <f>IF(VLOOKUP(Table1[[#This Row],[Intake Batch Combo]],Sheet2!A:B,2,FALSE)="","",VLOOKUP(Table1[[#This Row],[Intake Batch Combo]],Sheet2!A:B,2,FALSE))</f>
        <v>Expert MRI Buy 71</v>
      </c>
      <c r="P1915" s="116" t="e">
        <v>#N/A</v>
      </c>
      <c r="Q1915" s="116" t="e">
        <v>#N/A</v>
      </c>
    </row>
    <row r="1916" spans="1:17">
      <c r="A1916" s="4" t="s">
        <v>1314</v>
      </c>
      <c r="B1916" s="43">
        <v>71</v>
      </c>
      <c r="C1916" s="64" t="s">
        <v>965</v>
      </c>
      <c r="D1916" s="47">
        <v>44670</v>
      </c>
      <c r="E1916" s="59" t="s">
        <v>1</v>
      </c>
      <c r="F1916" s="41">
        <v>1695</v>
      </c>
      <c r="G1916" s="41">
        <v>406.54563467206344</v>
      </c>
      <c r="H1916" s="47">
        <v>45505</v>
      </c>
      <c r="I1916" s="120">
        <v>193.74690000000001</v>
      </c>
      <c r="J1916" s="43">
        <f>IF(M1916="",IF(AND(H1916&lt;&gt; "",D1916&lt;&gt;""),IF(H1916&gt;=D1916,H1916-D1916,0),""),"")</f>
        <v>835</v>
      </c>
      <c r="K1916" s="42">
        <f>IF(M1916="",IF(I1916&lt;&gt;"",I1916-G1916,""),"")</f>
        <v>-212.79873467206343</v>
      </c>
      <c r="L1916" s="44">
        <f>IF(M1916="",IF(K1916&lt;&gt;"",IF(G1916=0,IF(I1916=0,0,9.99),K1916/G1916),""),"")</f>
        <v>-0.52343136052540751</v>
      </c>
      <c r="M1916" s="45"/>
      <c r="N1916" s="46" t="str">
        <f>TRIM(CONCATENATE(Table1[[#This Row],[Intake]]," ",Table1[[#This Row],[Batch Number]]))</f>
        <v>S-1/EB 71</v>
      </c>
      <c r="O1916" s="45" t="str">
        <f>IF(VLOOKUP(Table1[[#This Row],[Intake Batch Combo]],Sheet2!A:B,2,FALSE)="","",VLOOKUP(Table1[[#This Row],[Intake Batch Combo]],Sheet2!A:B,2,FALSE))</f>
        <v>Expert MRI Buy 71</v>
      </c>
      <c r="P1916" s="116" t="e">
        <v>#N/A</v>
      </c>
      <c r="Q1916" s="116" t="e">
        <v>#N/A</v>
      </c>
    </row>
    <row r="1917" spans="1:17">
      <c r="A1917" s="4" t="s">
        <v>1316</v>
      </c>
      <c r="B1917" s="15">
        <v>154</v>
      </c>
      <c r="C1917" s="15" t="s">
        <v>2033</v>
      </c>
      <c r="D1917" s="30">
        <v>45359</v>
      </c>
      <c r="E1917" s="10" t="s">
        <v>1</v>
      </c>
      <c r="F1917" s="14">
        <v>1695</v>
      </c>
      <c r="G1917" s="14">
        <v>477.48750000000001</v>
      </c>
      <c r="H1917" s="30">
        <v>45505</v>
      </c>
      <c r="I1917" s="120">
        <v>226.39920000000001</v>
      </c>
      <c r="J1917" s="15">
        <f>IF(M1917="",IF(AND(H1917&lt;&gt; "",D1917&lt;&gt;""),IF(H1917&gt;=D1917,H1917-D1917,0),""),"")</f>
        <v>146</v>
      </c>
      <c r="K1917" s="20">
        <f>IF(M1917="",IF(I1917&lt;&gt;"",I1917-G1917,""),"")</f>
        <v>-251.0883</v>
      </c>
      <c r="L1917" s="25">
        <f>IF(M1917="",IF(K1917&lt;&gt;"",IF(G1917=0,IF(I1917=0,0,9.99),K1917/G1917),""),"")</f>
        <v>-0.52585313751668894</v>
      </c>
      <c r="M1917" s="112"/>
      <c r="N1917" s="58" t="str">
        <f>TRIM(CONCATENATE(Table1[[#This Row],[Intake]]," ",Table1[[#This Row],[Batch Number]]))</f>
        <v>S-1/OS 154</v>
      </c>
      <c r="O1917" s="112" t="str">
        <f>IF(VLOOKUP(Table1[[#This Row],[Intake Batch Combo]],Sheet2!A:B,2,FALSE)="","",VLOOKUP(Table1[[#This Row],[Intake Batch Combo]],Sheet2!A:B,2,FALSE))</f>
        <v>One Source Diagnostics Batch 154</v>
      </c>
      <c r="P1917" s="115" t="s">
        <v>2379</v>
      </c>
      <c r="Q1917" s="115" t="e">
        <v>#N/A</v>
      </c>
    </row>
    <row r="1918" spans="1:17">
      <c r="A1918" s="4" t="s">
        <v>1316</v>
      </c>
      <c r="B1918" s="15">
        <v>154</v>
      </c>
      <c r="C1918" s="15" t="s">
        <v>2033</v>
      </c>
      <c r="D1918" s="30">
        <v>45359</v>
      </c>
      <c r="E1918" s="10" t="s">
        <v>1</v>
      </c>
      <c r="F1918" s="14">
        <v>1695</v>
      </c>
      <c r="G1918" s="14">
        <v>477.48750000000001</v>
      </c>
      <c r="H1918" s="30">
        <v>45505</v>
      </c>
      <c r="I1918" s="118">
        <v>226.39920000000001</v>
      </c>
      <c r="J1918" s="15">
        <f>IF(M1918="",IF(AND(H1918&lt;&gt; "",D1918&lt;&gt;""),IF(H1918&gt;=D1918,H1918-D1918,0),""),"")</f>
        <v>146</v>
      </c>
      <c r="K1918" s="20">
        <f>IF(M1918="",IF(I1918&lt;&gt;"",I1918-G1918,""),"")</f>
        <v>-251.0883</v>
      </c>
      <c r="L1918" s="25">
        <f>IF(M1918="",IF(K1918&lt;&gt;"",IF(G1918=0,IF(I1918=0,0,9.99),K1918/G1918),""),"")</f>
        <v>-0.52585313751668894</v>
      </c>
      <c r="M1918" s="112"/>
      <c r="N1918" s="58" t="str">
        <f>TRIM(CONCATENATE(Table1[[#This Row],[Intake]]," ",Table1[[#This Row],[Batch Number]]))</f>
        <v>S-1/OS 154</v>
      </c>
      <c r="O1918" s="112" t="str">
        <f>IF(VLOOKUP(Table1[[#This Row],[Intake Batch Combo]],Sheet2!A:B,2,FALSE)="","",VLOOKUP(Table1[[#This Row],[Intake Batch Combo]],Sheet2!A:B,2,FALSE))</f>
        <v>One Source Diagnostics Batch 154</v>
      </c>
      <c r="P1918" s="115" t="s">
        <v>2379</v>
      </c>
      <c r="Q1918" s="115" t="e">
        <v>#N/A</v>
      </c>
    </row>
    <row r="1919" spans="1:17">
      <c r="A1919" s="4" t="s">
        <v>1312</v>
      </c>
      <c r="B1919" s="43">
        <v>3</v>
      </c>
      <c r="C1919" s="64"/>
      <c r="D1919" s="30">
        <v>44973</v>
      </c>
      <c r="E1919" s="79" t="s">
        <v>0</v>
      </c>
      <c r="F1919" s="41">
        <v>0</v>
      </c>
      <c r="G1919" s="41">
        <v>0</v>
      </c>
      <c r="H1919" s="47">
        <v>45503</v>
      </c>
      <c r="I1919" s="118">
        <v>25000</v>
      </c>
      <c r="J1919" s="43">
        <f>IF(M1919="",IF(AND(H1919&lt;&gt; "",D1919&lt;&gt;""),IF(H1919&gt;=D1919,H1919-D1919,0),""),"")</f>
        <v>530</v>
      </c>
      <c r="K1919" s="42">
        <f>IF(M1919="",IF(I1919&lt;&gt;"",I1919-G1919,""),"")</f>
        <v>25000</v>
      </c>
      <c r="L1919" s="44">
        <f>IF(M1919="",IF(K1919&lt;&gt;"",IF(G1919=0,IF(I1919=0,0,9.99),K1919/G1919),""),"")</f>
        <v>9.99</v>
      </c>
      <c r="M1919" s="45"/>
      <c r="N1919" s="46" t="str">
        <f>TRIM(CONCATENATE(Table1[[#This Row],[Intake]]," ",Table1[[#This Row],[Batch Number]]))</f>
        <v>S-1/MF 3</v>
      </c>
      <c r="O1919" s="45" t="str">
        <f>IF(VLOOKUP(Table1[[#This Row],[Intake Batch Combo]],Sheet2!A:B,2,FALSE)="","",VLOOKUP(Table1[[#This Row],[Intake Batch Combo]],Sheet2!A:B,2,FALSE))</f>
        <v>Michigan First Rehab Batch 03</v>
      </c>
      <c r="P1919" s="116" t="e">
        <v>#N/A</v>
      </c>
      <c r="Q1919" s="116" t="e">
        <v>#N/A</v>
      </c>
    </row>
    <row r="1920" spans="1:17">
      <c r="A1920" s="4" t="s">
        <v>1312</v>
      </c>
      <c r="B1920" s="15">
        <v>3</v>
      </c>
      <c r="C1920" s="15" t="s">
        <v>1861</v>
      </c>
      <c r="D1920" s="30">
        <v>44973</v>
      </c>
      <c r="E1920" s="10" t="s">
        <v>0</v>
      </c>
      <c r="F1920" s="14">
        <v>6137.5</v>
      </c>
      <c r="G1920" s="14">
        <v>1723.8703125</v>
      </c>
      <c r="H1920" s="30">
        <v>45503</v>
      </c>
      <c r="I1920" s="120">
        <v>300</v>
      </c>
      <c r="J1920" s="15">
        <f>IF(M1920="",IF(AND(H1920&lt;&gt; "",D1920&lt;&gt;""),IF(H1920&gt;=D1920,H1920-D1920,0),""),"")</f>
        <v>530</v>
      </c>
      <c r="K1920" s="20">
        <f>IF(M1920="",IF(I1920&lt;&gt;"",I1920-G1920,""),"")</f>
        <v>-1423.8703125</v>
      </c>
      <c r="L1920" s="25">
        <f>IF(M1920="",IF(K1920&lt;&gt;"",IF(G1920=0,IF(I1920=0,0,9.99),K1920/G1920),""),"")</f>
        <v>-0.82597298774469152</v>
      </c>
      <c r="M1920" s="112"/>
      <c r="N1920" s="58" t="str">
        <f>TRIM(CONCATENATE(Table1[[#This Row],[Intake]]," ",Table1[[#This Row],[Batch Number]]))</f>
        <v>S-1/MF 3</v>
      </c>
      <c r="O1920" s="112" t="str">
        <f>IF(VLOOKUP(Table1[[#This Row],[Intake Batch Combo]],Sheet2!A:B,2,FALSE)="","",VLOOKUP(Table1[[#This Row],[Intake Batch Combo]],Sheet2!A:B,2,FALSE))</f>
        <v>Michigan First Rehab Batch 03</v>
      </c>
      <c r="P1920" s="115" t="e">
        <v>#N/A</v>
      </c>
      <c r="Q1920" s="115" t="e">
        <v>#N/A</v>
      </c>
    </row>
    <row r="1921" spans="1:17">
      <c r="A1921" s="4" t="s">
        <v>1316</v>
      </c>
      <c r="B1921" s="15">
        <v>116</v>
      </c>
      <c r="C1921" s="64" t="s">
        <v>1076</v>
      </c>
      <c r="D1921" s="30">
        <v>44879</v>
      </c>
      <c r="E1921" s="59" t="s">
        <v>0</v>
      </c>
      <c r="F1921" s="14">
        <v>250</v>
      </c>
      <c r="G1921" s="14">
        <v>59.674267346898802</v>
      </c>
      <c r="H1921" s="30">
        <v>45502</v>
      </c>
      <c r="I1921" s="118">
        <v>74.139600000000002</v>
      </c>
      <c r="J1921" s="15">
        <f>IF(M1921="",IF(AND(H1921&lt;&gt; "",D1921&lt;&gt;""),IF(H1921&gt;=D1921,H1921-D1921,0),""),"")</f>
        <v>623</v>
      </c>
      <c r="K1921" s="20">
        <f>IF(M1921="",IF(I1921&lt;&gt;"",I1921-G1921,""),"")</f>
        <v>14.4653326531012</v>
      </c>
      <c r="L1921" s="25">
        <f>IF(M1921="",IF(K1921&lt;&gt;"",IF(G1921=0,IF(I1921=0,0,9.99),K1921/G1921),""),"")</f>
        <v>0.24240486387560056</v>
      </c>
      <c r="M1921" s="112"/>
      <c r="N1921" s="58" t="str">
        <f>TRIM(CONCATENATE(Table1[[#This Row],[Intake]]," ",Table1[[#This Row],[Batch Number]]))</f>
        <v>S-1/OS 116</v>
      </c>
      <c r="O1921" s="112" t="str">
        <f>IF(VLOOKUP(Table1[[#This Row],[Intake Batch Combo]],Sheet2!A:B,2,FALSE)="","",VLOOKUP(Table1[[#This Row],[Intake Batch Combo]],Sheet2!A:B,2,FALSE))</f>
        <v>One Source Diagnostics Buy 116</v>
      </c>
      <c r="P1921" s="115" t="e">
        <v>#N/A</v>
      </c>
      <c r="Q1921" s="115" t="e">
        <v>#N/A</v>
      </c>
    </row>
    <row r="1922" spans="1:17">
      <c r="A1922" s="4" t="s">
        <v>1316</v>
      </c>
      <c r="B1922" s="15">
        <v>116</v>
      </c>
      <c r="C1922" s="64" t="s">
        <v>1076</v>
      </c>
      <c r="D1922" s="30">
        <v>44879</v>
      </c>
      <c r="E1922" s="59" t="s">
        <v>0</v>
      </c>
      <c r="F1922" s="14">
        <v>250</v>
      </c>
      <c r="G1922" s="14">
        <v>59.674267346898802</v>
      </c>
      <c r="H1922" s="30">
        <v>45502</v>
      </c>
      <c r="I1922" s="118">
        <v>74.158199999999994</v>
      </c>
      <c r="J1922" s="15">
        <f>IF(M1922="",IF(AND(H1922&lt;&gt; "",D1922&lt;&gt;""),IF(H1922&gt;=D1922,H1922-D1922,0),""),"")</f>
        <v>623</v>
      </c>
      <c r="K1922" s="20">
        <f>IF(M1922="",IF(I1922&lt;&gt;"",I1922-G1922,""),"")</f>
        <v>14.483932653101192</v>
      </c>
      <c r="L1922" s="25">
        <f>IF(M1922="",IF(K1922&lt;&gt;"",IF(G1922=0,IF(I1922=0,0,9.99),K1922/G1922),""),"")</f>
        <v>0.24271655601405392</v>
      </c>
      <c r="M1922" s="112"/>
      <c r="N1922" s="58" t="str">
        <f>TRIM(CONCATENATE(Table1[[#This Row],[Intake]]," ",Table1[[#This Row],[Batch Number]]))</f>
        <v>S-1/OS 116</v>
      </c>
      <c r="O1922" s="112" t="str">
        <f>IF(VLOOKUP(Table1[[#This Row],[Intake Batch Combo]],Sheet2!A:B,2,FALSE)="","",VLOOKUP(Table1[[#This Row],[Intake Batch Combo]],Sheet2!A:B,2,FALSE))</f>
        <v>One Source Diagnostics Buy 116</v>
      </c>
      <c r="P1922" s="115" t="e">
        <v>#N/A</v>
      </c>
      <c r="Q1922" s="115" t="e">
        <v>#N/A</v>
      </c>
    </row>
    <row r="1923" spans="1:17">
      <c r="A1923" s="4" t="s">
        <v>2395</v>
      </c>
      <c r="B1923" s="15">
        <v>15.2</v>
      </c>
      <c r="C1923" s="15"/>
      <c r="D1923" s="30">
        <v>45021</v>
      </c>
      <c r="E1923" s="10" t="s">
        <v>1</v>
      </c>
      <c r="F1923" s="14">
        <v>2300</v>
      </c>
      <c r="G1923" s="14">
        <v>432.04350000000113</v>
      </c>
      <c r="H1923" s="30">
        <v>45502</v>
      </c>
      <c r="I1923" s="118">
        <v>651</v>
      </c>
      <c r="J1923" s="15">
        <f>IF(M1923="",IF(AND(H1923&lt;&gt; "",D1923&lt;&gt;""),IF(H1923&gt;=D1923,H1923-D1923,0),""),"")</f>
        <v>481</v>
      </c>
      <c r="K1923" s="20">
        <f>IF(M1923="",IF(I1923&lt;&gt;"",I1923-G1923,""),"")</f>
        <v>218.95649999999887</v>
      </c>
      <c r="L1923" s="25">
        <f>IF(M1923="",IF(K1923&lt;&gt;"",IF(G1923=0,IF(I1923=0,0,9.99),K1923/G1923),""),"")</f>
        <v>0.50679271878872911</v>
      </c>
      <c r="M1923" s="112"/>
      <c r="N1923" s="58" t="str">
        <f>TRIM(CONCATENATE(Table1[[#This Row],[Intake]]," ",Table1[[#This Row],[Batch Number]]))</f>
        <v>S-1/SCI 15.2</v>
      </c>
      <c r="O1923" s="112" t="str">
        <f>IF(VLOOKUP(Table1[[#This Row],[Intake Batch Combo]],Sheet2!A:B,2,FALSE)="","",VLOOKUP(Table1[[#This Row],[Intake Batch Combo]],Sheet2!A:B,2,FALSE))</f>
        <v>SoCal Imaging Batch 15.2</v>
      </c>
      <c r="P1923" s="115" t="e">
        <v>#N/A</v>
      </c>
      <c r="Q1923" s="115" t="e">
        <v>#N/A</v>
      </c>
    </row>
    <row r="1924" spans="1:17">
      <c r="A1924" s="4" t="s">
        <v>2395</v>
      </c>
      <c r="B1924" s="15">
        <v>15.2</v>
      </c>
      <c r="C1924" s="15"/>
      <c r="D1924" s="30">
        <v>45021</v>
      </c>
      <c r="E1924" s="10" t="s">
        <v>1</v>
      </c>
      <c r="F1924" s="14">
        <v>2300</v>
      </c>
      <c r="G1924" s="14">
        <v>432.04350000000113</v>
      </c>
      <c r="H1924" s="30">
        <v>45502</v>
      </c>
      <c r="I1924" s="120">
        <v>651</v>
      </c>
      <c r="J1924" s="15">
        <f>IF(M1924="",IF(AND(H1924&lt;&gt; "",D1924&lt;&gt;""),IF(H1924&gt;=D1924,H1924-D1924,0),""),"")</f>
        <v>481</v>
      </c>
      <c r="K1924" s="20">
        <f>IF(M1924="",IF(I1924&lt;&gt;"",I1924-G1924,""),"")</f>
        <v>218.95649999999887</v>
      </c>
      <c r="L1924" s="25">
        <f>IF(M1924="",IF(K1924&lt;&gt;"",IF(G1924=0,IF(I1924=0,0,9.99),K1924/G1924),""),"")</f>
        <v>0.50679271878872911</v>
      </c>
      <c r="M1924" s="112"/>
      <c r="N1924" s="58" t="str">
        <f>TRIM(CONCATENATE(Table1[[#This Row],[Intake]]," ",Table1[[#This Row],[Batch Number]]))</f>
        <v>S-1/SCI 15.2</v>
      </c>
      <c r="O1924" s="112" t="str">
        <f>IF(VLOOKUP(Table1[[#This Row],[Intake Batch Combo]],Sheet2!A:B,2,FALSE)="","",VLOOKUP(Table1[[#This Row],[Intake Batch Combo]],Sheet2!A:B,2,FALSE))</f>
        <v>SoCal Imaging Batch 15.2</v>
      </c>
      <c r="P1924" s="115" t="e">
        <v>#N/A</v>
      </c>
      <c r="Q1924" s="115" t="e">
        <v>#N/A</v>
      </c>
    </row>
    <row r="1925" spans="1:17">
      <c r="A1925" s="4" t="s">
        <v>1312</v>
      </c>
      <c r="B1925" s="43">
        <v>3</v>
      </c>
      <c r="C1925" s="64"/>
      <c r="D1925" s="30">
        <v>44973</v>
      </c>
      <c r="E1925" s="79" t="s">
        <v>0</v>
      </c>
      <c r="F1925" s="41">
        <v>0</v>
      </c>
      <c r="G1925" s="41">
        <v>0</v>
      </c>
      <c r="H1925" s="47">
        <v>45499</v>
      </c>
      <c r="I1925" s="120">
        <v>15000</v>
      </c>
      <c r="J1925" s="43">
        <f>IF(M1925="",IF(AND(H1925&lt;&gt; "",D1925&lt;&gt;""),IF(H1925&gt;=D1925,H1925-D1925,0),""),"")</f>
        <v>526</v>
      </c>
      <c r="K1925" s="42">
        <f>IF(M1925="",IF(I1925&lt;&gt;"",I1925-G1925,""),"")</f>
        <v>15000</v>
      </c>
      <c r="L1925" s="44">
        <f>IF(M1925="",IF(K1925&lt;&gt;"",IF(G1925=0,IF(I1925=0,0,9.99),K1925/G1925),""),"")</f>
        <v>9.99</v>
      </c>
      <c r="M1925" s="45"/>
      <c r="N1925" s="46" t="str">
        <f>TRIM(CONCATENATE(Table1[[#This Row],[Intake]]," ",Table1[[#This Row],[Batch Number]]))</f>
        <v>S-1/MF 3</v>
      </c>
      <c r="O1925" s="45" t="str">
        <f>IF(VLOOKUP(Table1[[#This Row],[Intake Batch Combo]],Sheet2!A:B,2,FALSE)="","",VLOOKUP(Table1[[#This Row],[Intake Batch Combo]],Sheet2!A:B,2,FALSE))</f>
        <v>Michigan First Rehab Batch 03</v>
      </c>
      <c r="P1925" s="116" t="e">
        <v>#N/A</v>
      </c>
      <c r="Q1925" s="116" t="e">
        <v>#N/A</v>
      </c>
    </row>
    <row r="1926" spans="1:17">
      <c r="A1926" s="4" t="s">
        <v>1312</v>
      </c>
      <c r="B1926" s="43">
        <v>3</v>
      </c>
      <c r="C1926" s="64"/>
      <c r="D1926" s="30">
        <v>44973</v>
      </c>
      <c r="E1926" s="79" t="s">
        <v>0</v>
      </c>
      <c r="F1926" s="41">
        <v>0</v>
      </c>
      <c r="G1926" s="41">
        <v>0</v>
      </c>
      <c r="H1926" s="47">
        <v>45497</v>
      </c>
      <c r="I1926" s="120">
        <v>1433.4</v>
      </c>
      <c r="J1926" s="43">
        <f>IF(M1926="",IF(AND(H1926&lt;&gt; "",D1926&lt;&gt;""),IF(H1926&gt;=D1926,H1926-D1926,0),""),"")</f>
        <v>524</v>
      </c>
      <c r="K1926" s="42">
        <f>IF(M1926="",IF(I1926&lt;&gt;"",I1926-G1926,""),"")</f>
        <v>1433.4</v>
      </c>
      <c r="L1926" s="44">
        <f>IF(M1926="",IF(K1926&lt;&gt;"",IF(G1926=0,IF(I1926=0,0,9.99),K1926/G1926),""),"")</f>
        <v>9.99</v>
      </c>
      <c r="M1926" s="45"/>
      <c r="N1926" s="46" t="str">
        <f>TRIM(CONCATENATE(Table1[[#This Row],[Intake]]," ",Table1[[#This Row],[Batch Number]]))</f>
        <v>S-1/MF 3</v>
      </c>
      <c r="O1926" s="45" t="str">
        <f>IF(VLOOKUP(Table1[[#This Row],[Intake Batch Combo]],Sheet2!A:B,2,FALSE)="","",VLOOKUP(Table1[[#This Row],[Intake Batch Combo]],Sheet2!A:B,2,FALSE))</f>
        <v>Michigan First Rehab Batch 03</v>
      </c>
      <c r="P1926" s="116" t="e">
        <v>#N/A</v>
      </c>
      <c r="Q1926" s="116" t="e">
        <v>#N/A</v>
      </c>
    </row>
    <row r="1927" spans="1:17">
      <c r="A1927" s="4" t="s">
        <v>1316</v>
      </c>
      <c r="B1927" s="15">
        <v>118</v>
      </c>
      <c r="C1927" s="64" t="s">
        <v>1501</v>
      </c>
      <c r="D1927" s="30">
        <v>44897</v>
      </c>
      <c r="E1927" s="60" t="s">
        <v>0</v>
      </c>
      <c r="F1927" s="14">
        <v>1100</v>
      </c>
      <c r="G1927" s="14">
        <v>262.80826324357008</v>
      </c>
      <c r="H1927" s="30">
        <v>45497</v>
      </c>
      <c r="I1927" s="120">
        <v>382.28579999999999</v>
      </c>
      <c r="J1927" s="15">
        <f>IF(M1927="",IF(AND(H1927&lt;&gt; "",D1927&lt;&gt;""),IF(H1927&gt;=D1927,H1927-D1927,0),""),"")</f>
        <v>600</v>
      </c>
      <c r="K1927" s="20">
        <f>IF(M1927="",IF(I1927&lt;&gt;"",I1927-G1927,""),"")</f>
        <v>119.47753675642991</v>
      </c>
      <c r="L1927" s="25">
        <f>IF(M1927="",IF(K1927&lt;&gt;"",IF(G1927=0,IF(I1927=0,0,9.99),K1927/G1927),""),"")</f>
        <v>0.45461864585931383</v>
      </c>
      <c r="M1927" s="112"/>
      <c r="N1927" s="58" t="str">
        <f>TRIM(CONCATENATE(Table1[[#This Row],[Intake]]," ",Table1[[#This Row],[Batch Number]]))</f>
        <v>S-1/OS 118</v>
      </c>
      <c r="O1927" s="112" t="str">
        <f>IF(VLOOKUP(Table1[[#This Row],[Intake Batch Combo]],Sheet2!A:B,2,FALSE)="","",VLOOKUP(Table1[[#This Row],[Intake Batch Combo]],Sheet2!A:B,2,FALSE))</f>
        <v>One Source Diagnostics Buy 118</v>
      </c>
      <c r="P1927" s="115" t="s">
        <v>2383</v>
      </c>
      <c r="Q1927" s="115" t="e">
        <v>#N/A</v>
      </c>
    </row>
    <row r="1928" spans="1:17">
      <c r="A1928" s="4" t="s">
        <v>1316</v>
      </c>
      <c r="B1928" s="15">
        <v>118</v>
      </c>
      <c r="C1928" s="64" t="s">
        <v>1501</v>
      </c>
      <c r="D1928" s="30">
        <v>44897</v>
      </c>
      <c r="E1928" s="60" t="s">
        <v>0</v>
      </c>
      <c r="F1928" s="14">
        <v>1100</v>
      </c>
      <c r="G1928" s="14">
        <v>262.80826324357008</v>
      </c>
      <c r="H1928" s="30">
        <v>45497</v>
      </c>
      <c r="I1928" s="118">
        <v>382.28579999999999</v>
      </c>
      <c r="J1928" s="15">
        <f>IF(M1928="",IF(AND(H1928&lt;&gt; "",D1928&lt;&gt;""),IF(H1928&gt;=D1928,H1928-D1928,0),""),"")</f>
        <v>600</v>
      </c>
      <c r="K1928" s="20">
        <f>IF(M1928="",IF(I1928&lt;&gt;"",I1928-G1928,""),"")</f>
        <v>119.47753675642991</v>
      </c>
      <c r="L1928" s="25">
        <f>IF(M1928="",IF(K1928&lt;&gt;"",IF(G1928=0,IF(I1928=0,0,9.99),K1928/G1928),""),"")</f>
        <v>0.45461864585931383</v>
      </c>
      <c r="M1928" s="112"/>
      <c r="N1928" s="58" t="str">
        <f>TRIM(CONCATENATE(Table1[[#This Row],[Intake]]," ",Table1[[#This Row],[Batch Number]]))</f>
        <v>S-1/OS 118</v>
      </c>
      <c r="O1928" s="112" t="str">
        <f>IF(VLOOKUP(Table1[[#This Row],[Intake Batch Combo]],Sheet2!A:B,2,FALSE)="","",VLOOKUP(Table1[[#This Row],[Intake Batch Combo]],Sheet2!A:B,2,FALSE))</f>
        <v>One Source Diagnostics Buy 118</v>
      </c>
      <c r="P1928" s="115" t="s">
        <v>2383</v>
      </c>
      <c r="Q1928" s="115" t="e">
        <v>#N/A</v>
      </c>
    </row>
    <row r="1929" spans="1:17">
      <c r="A1929" s="4" t="s">
        <v>1316</v>
      </c>
      <c r="B1929" s="15">
        <v>118</v>
      </c>
      <c r="C1929" s="64" t="s">
        <v>1501</v>
      </c>
      <c r="D1929" s="30">
        <v>44897</v>
      </c>
      <c r="E1929" s="60" t="s">
        <v>0</v>
      </c>
      <c r="F1929" s="14">
        <v>1100</v>
      </c>
      <c r="G1929" s="14">
        <v>262.80826324357008</v>
      </c>
      <c r="H1929" s="30">
        <v>45497</v>
      </c>
      <c r="I1929" s="120">
        <v>382.28579999999999</v>
      </c>
      <c r="J1929" s="15">
        <f>IF(M1929="",IF(AND(H1929&lt;&gt; "",D1929&lt;&gt;""),IF(H1929&gt;=D1929,H1929-D1929,0),""),"")</f>
        <v>600</v>
      </c>
      <c r="K1929" s="20">
        <f>IF(M1929="",IF(I1929&lt;&gt;"",I1929-G1929,""),"")</f>
        <v>119.47753675642991</v>
      </c>
      <c r="L1929" s="25">
        <f>IF(M1929="",IF(K1929&lt;&gt;"",IF(G1929=0,IF(I1929=0,0,9.99),K1929/G1929),""),"")</f>
        <v>0.45461864585931383</v>
      </c>
      <c r="M1929" s="112"/>
      <c r="N1929" s="58" t="str">
        <f>TRIM(CONCATENATE(Table1[[#This Row],[Intake]]," ",Table1[[#This Row],[Batch Number]]))</f>
        <v>S-1/OS 118</v>
      </c>
      <c r="O1929" s="112" t="str">
        <f>IF(VLOOKUP(Table1[[#This Row],[Intake Batch Combo]],Sheet2!A:B,2,FALSE)="","",VLOOKUP(Table1[[#This Row],[Intake Batch Combo]],Sheet2!A:B,2,FALSE))</f>
        <v>One Source Diagnostics Buy 118</v>
      </c>
      <c r="P1929" s="115" t="s">
        <v>2383</v>
      </c>
      <c r="Q1929" s="115" t="e">
        <v>#N/A</v>
      </c>
    </row>
    <row r="1930" spans="1:17">
      <c r="A1930" s="4" t="s">
        <v>1316</v>
      </c>
      <c r="B1930" s="15">
        <v>154</v>
      </c>
      <c r="C1930" s="15" t="s">
        <v>2128</v>
      </c>
      <c r="D1930" s="30">
        <v>45359</v>
      </c>
      <c r="E1930" s="10" t="s">
        <v>1</v>
      </c>
      <c r="F1930" s="14">
        <v>1695</v>
      </c>
      <c r="G1930" s="14">
        <v>375.57</v>
      </c>
      <c r="H1930" s="30">
        <v>45497</v>
      </c>
      <c r="I1930" s="120">
        <v>429.64140000000003</v>
      </c>
      <c r="J1930" s="15">
        <f>IF(M1930="",IF(AND(H1930&lt;&gt; "",D1930&lt;&gt;""),IF(H1930&gt;=D1930,H1930-D1930,0),""),"")</f>
        <v>138</v>
      </c>
      <c r="K1930" s="20">
        <f>IF(M1930="",IF(I1930&lt;&gt;"",I1930-G1930,""),"")</f>
        <v>54.07140000000004</v>
      </c>
      <c r="L1930" s="25">
        <f>IF(M1930="",IF(K1930&lt;&gt;"",IF(G1930=0,IF(I1930=0,0,9.99),K1930/G1930),""),"")</f>
        <v>0.14397156322389978</v>
      </c>
      <c r="M1930" s="112"/>
      <c r="N1930" s="58" t="str">
        <f>TRIM(CONCATENATE(Table1[[#This Row],[Intake]]," ",Table1[[#This Row],[Batch Number]]))</f>
        <v>S-1/OS 154</v>
      </c>
      <c r="O1930" s="112" t="str">
        <f>IF(VLOOKUP(Table1[[#This Row],[Intake Batch Combo]],Sheet2!A:B,2,FALSE)="","",VLOOKUP(Table1[[#This Row],[Intake Batch Combo]],Sheet2!A:B,2,FALSE))</f>
        <v>One Source Diagnostics Batch 154</v>
      </c>
      <c r="P1930" s="115" t="s">
        <v>2379</v>
      </c>
      <c r="Q1930" s="115" t="e">
        <v>#N/A</v>
      </c>
    </row>
    <row r="1931" spans="1:17">
      <c r="A1931" s="4" t="s">
        <v>1316</v>
      </c>
      <c r="B1931" s="15">
        <v>154</v>
      </c>
      <c r="C1931" s="15" t="s">
        <v>2128</v>
      </c>
      <c r="D1931" s="30">
        <v>45359</v>
      </c>
      <c r="E1931" s="10" t="s">
        <v>1</v>
      </c>
      <c r="F1931" s="14">
        <v>1695</v>
      </c>
      <c r="G1931" s="14">
        <v>375.57</v>
      </c>
      <c r="H1931" s="30">
        <v>45497</v>
      </c>
      <c r="I1931" s="118">
        <v>429.64140000000003</v>
      </c>
      <c r="J1931" s="15">
        <f>IF(M1931="",IF(AND(H1931&lt;&gt; "",D1931&lt;&gt;""),IF(H1931&gt;=D1931,H1931-D1931,0),""),"")</f>
        <v>138</v>
      </c>
      <c r="K1931" s="20">
        <f>IF(M1931="",IF(I1931&lt;&gt;"",I1931-G1931,""),"")</f>
        <v>54.07140000000004</v>
      </c>
      <c r="L1931" s="25">
        <f>IF(M1931="",IF(K1931&lt;&gt;"",IF(G1931=0,IF(I1931=0,0,9.99),K1931/G1931),""),"")</f>
        <v>0.14397156322389978</v>
      </c>
      <c r="M1931" s="112"/>
      <c r="N1931" s="58" t="str">
        <f>TRIM(CONCATENATE(Table1[[#This Row],[Intake]]," ",Table1[[#This Row],[Batch Number]]))</f>
        <v>S-1/OS 154</v>
      </c>
      <c r="O1931" s="112" t="str">
        <f>IF(VLOOKUP(Table1[[#This Row],[Intake Batch Combo]],Sheet2!A:B,2,FALSE)="","",VLOOKUP(Table1[[#This Row],[Intake Batch Combo]],Sheet2!A:B,2,FALSE))</f>
        <v>One Source Diagnostics Batch 154</v>
      </c>
      <c r="P1931" s="115" t="s">
        <v>2379</v>
      </c>
      <c r="Q1931" s="115" t="e">
        <v>#N/A</v>
      </c>
    </row>
    <row r="1932" spans="1:17">
      <c r="A1932" s="4" t="s">
        <v>1316</v>
      </c>
      <c r="B1932" s="15">
        <v>154</v>
      </c>
      <c r="C1932" s="15" t="s">
        <v>2302</v>
      </c>
      <c r="D1932" s="30">
        <v>45359</v>
      </c>
      <c r="E1932" s="10" t="s">
        <v>1</v>
      </c>
      <c r="F1932" s="14">
        <v>1695</v>
      </c>
      <c r="G1932" s="14">
        <v>375.57</v>
      </c>
      <c r="H1932" s="30">
        <v>45497</v>
      </c>
      <c r="I1932" s="120">
        <v>348.75</v>
      </c>
      <c r="J1932" s="15">
        <f>IF(M1932="",IF(AND(H1932&lt;&gt; "",D1932&lt;&gt;""),IF(H1932&gt;=D1932,H1932-D1932,0),""),"")</f>
        <v>138</v>
      </c>
      <c r="K1932" s="20">
        <f>IF(M1932="",IF(I1932&lt;&gt;"",I1932-G1932,""),"")</f>
        <v>-26.819999999999993</v>
      </c>
      <c r="L1932" s="25">
        <f>IF(M1932="",IF(K1932&lt;&gt;"",IF(G1932=0,IF(I1932=0,0,9.99),K1932/G1932),""),"")</f>
        <v>-7.1411454589024662E-2</v>
      </c>
      <c r="M1932" s="112"/>
      <c r="N1932" s="58" t="str">
        <f>TRIM(CONCATENATE(Table1[[#This Row],[Intake]]," ",Table1[[#This Row],[Batch Number]]))</f>
        <v>S-1/OS 154</v>
      </c>
      <c r="O1932" s="112" t="str">
        <f>IF(VLOOKUP(Table1[[#This Row],[Intake Batch Combo]],Sheet2!A:B,2,FALSE)="","",VLOOKUP(Table1[[#This Row],[Intake Batch Combo]],Sheet2!A:B,2,FALSE))</f>
        <v>One Source Diagnostics Batch 154</v>
      </c>
      <c r="P1932" s="115" t="s">
        <v>2379</v>
      </c>
      <c r="Q1932" s="115" t="e">
        <v>#N/A</v>
      </c>
    </row>
    <row r="1933" spans="1:17">
      <c r="A1933" s="4" t="s">
        <v>1316</v>
      </c>
      <c r="B1933" s="15">
        <v>154</v>
      </c>
      <c r="C1933" s="15" t="s">
        <v>2302</v>
      </c>
      <c r="D1933" s="30">
        <v>45359</v>
      </c>
      <c r="E1933" s="10" t="s">
        <v>1</v>
      </c>
      <c r="F1933" s="14">
        <v>1695</v>
      </c>
      <c r="G1933" s="14">
        <v>375.57</v>
      </c>
      <c r="H1933" s="30">
        <v>45497</v>
      </c>
      <c r="I1933" s="118">
        <v>348.75</v>
      </c>
      <c r="J1933" s="15">
        <f>IF(M1933="",IF(AND(H1933&lt;&gt; "",D1933&lt;&gt;""),IF(H1933&gt;=D1933,H1933-D1933,0),""),"")</f>
        <v>138</v>
      </c>
      <c r="K1933" s="20">
        <f>IF(M1933="",IF(I1933&lt;&gt;"",I1933-G1933,""),"")</f>
        <v>-26.819999999999993</v>
      </c>
      <c r="L1933" s="25">
        <f>IF(M1933="",IF(K1933&lt;&gt;"",IF(G1933=0,IF(I1933=0,0,9.99),K1933/G1933),""),"")</f>
        <v>-7.1411454589024662E-2</v>
      </c>
      <c r="M1933" s="112"/>
      <c r="N1933" s="58" t="str">
        <f>TRIM(CONCATENATE(Table1[[#This Row],[Intake]]," ",Table1[[#This Row],[Batch Number]]))</f>
        <v>S-1/OS 154</v>
      </c>
      <c r="O1933" s="112" t="str">
        <f>IF(VLOOKUP(Table1[[#This Row],[Intake Batch Combo]],Sheet2!A:B,2,FALSE)="","",VLOOKUP(Table1[[#This Row],[Intake Batch Combo]],Sheet2!A:B,2,FALSE))</f>
        <v>One Source Diagnostics Batch 154</v>
      </c>
      <c r="P1933" s="115" t="s">
        <v>2379</v>
      </c>
      <c r="Q1933" s="115" t="e">
        <v>#N/A</v>
      </c>
    </row>
    <row r="1934" spans="1:17">
      <c r="A1934" s="4" t="s">
        <v>1316</v>
      </c>
      <c r="B1934" s="15">
        <v>116</v>
      </c>
      <c r="C1934" s="64" t="s">
        <v>1087</v>
      </c>
      <c r="D1934" s="30">
        <v>44879</v>
      </c>
      <c r="E1934" s="59" t="s">
        <v>1</v>
      </c>
      <c r="F1934" s="14">
        <v>1695</v>
      </c>
      <c r="G1934" s="14">
        <v>404.59153261197389</v>
      </c>
      <c r="H1934" s="30">
        <v>45497</v>
      </c>
      <c r="I1934" s="120">
        <v>465</v>
      </c>
      <c r="J1934" s="15">
        <f>IF(M1934="",IF(AND(H1934&lt;&gt; "",D1934&lt;&gt;""),IF(H1934&gt;=D1934,H1934-D1934,0),""),"")</f>
        <v>618</v>
      </c>
      <c r="K1934" s="20">
        <f>IF(M1934="",IF(I1934&lt;&gt;"",I1934-G1934,""),"")</f>
        <v>60.408467388026111</v>
      </c>
      <c r="L1934" s="25">
        <f>IF(M1934="",IF(K1934&lt;&gt;"",IF(G1934=0,IF(I1934=0,0,9.99),K1934/G1934),""),"")</f>
        <v>0.1493072951824754</v>
      </c>
      <c r="M1934" s="112"/>
      <c r="N1934" s="58" t="str">
        <f>TRIM(CONCATENATE(Table1[[#This Row],[Intake]]," ",Table1[[#This Row],[Batch Number]]))</f>
        <v>S-1/OS 116</v>
      </c>
      <c r="O1934" s="112" t="str">
        <f>IF(VLOOKUP(Table1[[#This Row],[Intake Batch Combo]],Sheet2!A:B,2,FALSE)="","",VLOOKUP(Table1[[#This Row],[Intake Batch Combo]],Sheet2!A:B,2,FALSE))</f>
        <v>One Source Diagnostics Buy 116</v>
      </c>
      <c r="P1934" s="115" t="e">
        <v>#N/A</v>
      </c>
      <c r="Q1934" s="115" t="e">
        <v>#N/A</v>
      </c>
    </row>
    <row r="1935" spans="1:17">
      <c r="A1935" s="4" t="s">
        <v>1316</v>
      </c>
      <c r="B1935" s="15">
        <v>118</v>
      </c>
      <c r="C1935" s="64" t="s">
        <v>1659</v>
      </c>
      <c r="D1935" s="30">
        <v>44897</v>
      </c>
      <c r="E1935" s="60" t="s">
        <v>1</v>
      </c>
      <c r="F1935" s="14">
        <v>1695</v>
      </c>
      <c r="G1935" s="14">
        <v>404.96364199804663</v>
      </c>
      <c r="H1935" s="30">
        <v>45497</v>
      </c>
      <c r="I1935" s="118">
        <v>465</v>
      </c>
      <c r="J1935" s="15">
        <f>IF(M1935="",IF(AND(H1935&lt;&gt; "",D1935&lt;&gt;""),IF(H1935&gt;=D1935,H1935-D1935,0),""),"")</f>
        <v>600</v>
      </c>
      <c r="K1935" s="20">
        <f>IF(M1935="",IF(I1935&lt;&gt;"",I1935-G1935,""),"")</f>
        <v>60.036358001953374</v>
      </c>
      <c r="L1935" s="25">
        <f>IF(M1935="",IF(K1935&lt;&gt;"",IF(G1935=0,IF(I1935=0,0,9.99),K1935/G1935),""),"")</f>
        <v>0.14825122992706333</v>
      </c>
      <c r="M1935" s="112"/>
      <c r="N1935" s="58" t="str">
        <f>TRIM(CONCATENATE(Table1[[#This Row],[Intake]]," ",Table1[[#This Row],[Batch Number]]))</f>
        <v>S-1/OS 118</v>
      </c>
      <c r="O1935" s="112" t="str">
        <f>IF(VLOOKUP(Table1[[#This Row],[Intake Batch Combo]],Sheet2!A:B,2,FALSE)="","",VLOOKUP(Table1[[#This Row],[Intake Batch Combo]],Sheet2!A:B,2,FALSE))</f>
        <v>One Source Diagnostics Buy 118</v>
      </c>
      <c r="P1935" s="115" t="s">
        <v>2383</v>
      </c>
      <c r="Q1935" s="115" t="e">
        <v>#N/A</v>
      </c>
    </row>
    <row r="1936" spans="1:17">
      <c r="A1936" s="4" t="s">
        <v>1316</v>
      </c>
      <c r="B1936" s="15">
        <v>118</v>
      </c>
      <c r="C1936" s="64" t="s">
        <v>1800</v>
      </c>
      <c r="D1936" s="30">
        <v>44897</v>
      </c>
      <c r="E1936" s="60" t="s">
        <v>1</v>
      </c>
      <c r="F1936" s="14">
        <v>1695</v>
      </c>
      <c r="G1936" s="14">
        <v>404.96364199804663</v>
      </c>
      <c r="H1936" s="30">
        <v>45497</v>
      </c>
      <c r="I1936" s="118">
        <v>465</v>
      </c>
      <c r="J1936" s="15">
        <f>IF(M1936="",IF(AND(H1936&lt;&gt; "",D1936&lt;&gt;""),IF(H1936&gt;=D1936,H1936-D1936,0),""),"")</f>
        <v>600</v>
      </c>
      <c r="K1936" s="20">
        <f>IF(M1936="",IF(I1936&lt;&gt;"",I1936-G1936,""),"")</f>
        <v>60.036358001953374</v>
      </c>
      <c r="L1936" s="25">
        <f>IF(M1936="",IF(K1936&lt;&gt;"",IF(G1936=0,IF(I1936=0,0,9.99),K1936/G1936),""),"")</f>
        <v>0.14825122992706333</v>
      </c>
      <c r="M1936" s="112"/>
      <c r="N1936" s="58" t="str">
        <f>TRIM(CONCATENATE(Table1[[#This Row],[Intake]]," ",Table1[[#This Row],[Batch Number]]))</f>
        <v>S-1/OS 118</v>
      </c>
      <c r="O1936" s="112" t="str">
        <f>IF(VLOOKUP(Table1[[#This Row],[Intake Batch Combo]],Sheet2!A:B,2,FALSE)="","",VLOOKUP(Table1[[#This Row],[Intake Batch Combo]],Sheet2!A:B,2,FALSE))</f>
        <v>One Source Diagnostics Buy 118</v>
      </c>
      <c r="P1936" s="115" t="s">
        <v>2383</v>
      </c>
      <c r="Q1936" s="115" t="e">
        <v>#N/A</v>
      </c>
    </row>
    <row r="1937" spans="1:17">
      <c r="A1937" s="4" t="s">
        <v>1312</v>
      </c>
      <c r="B1937" s="43">
        <v>3</v>
      </c>
      <c r="C1937" s="78" t="s">
        <v>2377</v>
      </c>
      <c r="D1937" s="47">
        <v>44973</v>
      </c>
      <c r="E1937" s="79" t="s">
        <v>0</v>
      </c>
      <c r="F1937" s="41">
        <v>0</v>
      </c>
      <c r="G1937" s="41">
        <v>0</v>
      </c>
      <c r="H1937" s="47">
        <v>45496</v>
      </c>
      <c r="I1937" s="118">
        <v>256.83999999999997</v>
      </c>
      <c r="J1937" s="43">
        <f>IF(M1937="",IF(AND(H1937&lt;&gt; "",D1937&lt;&gt;""),IF(H1937&gt;=D1937,H1937-D1937,0),""),"")</f>
        <v>523</v>
      </c>
      <c r="K1937" s="42">
        <f>IF(M1937="",IF(I1937&lt;&gt;"",I1937-G1937,""),"")</f>
        <v>256.83999999999997</v>
      </c>
      <c r="L1937" s="44">
        <f>IF(M1937="",IF(K1937&lt;&gt;"",IF(G1937=0,IF(I1937=0,0,9.99),K1937/G1937),""),"")</f>
        <v>9.99</v>
      </c>
      <c r="M1937" s="45"/>
      <c r="N1937" s="46" t="str">
        <f>TRIM(CONCATENATE(Table1[[#This Row],[Intake]]," ",Table1[[#This Row],[Batch Number]]))</f>
        <v>S-1/MF 3</v>
      </c>
      <c r="O1937" s="45" t="str">
        <f>IF(VLOOKUP(Table1[[#This Row],[Intake Batch Combo]],Sheet2!A:B,2,FALSE)="","",VLOOKUP(Table1[[#This Row],[Intake Batch Combo]],Sheet2!A:B,2,FALSE))</f>
        <v>Michigan First Rehab Batch 03</v>
      </c>
      <c r="P1937" s="116" t="e">
        <v>#N/A</v>
      </c>
      <c r="Q1937" s="116" t="e">
        <v>#N/A</v>
      </c>
    </row>
    <row r="1938" spans="1:17">
      <c r="A1938" s="4" t="s">
        <v>1312</v>
      </c>
      <c r="B1938" s="43">
        <v>3</v>
      </c>
      <c r="C1938" s="80" t="s">
        <v>2377</v>
      </c>
      <c r="D1938" s="47">
        <v>44973</v>
      </c>
      <c r="E1938" s="79" t="s">
        <v>0</v>
      </c>
      <c r="F1938" s="41">
        <v>0</v>
      </c>
      <c r="G1938" s="41">
        <v>0</v>
      </c>
      <c r="H1938" s="47">
        <v>45496</v>
      </c>
      <c r="I1938" s="118">
        <v>6100</v>
      </c>
      <c r="J1938" s="43">
        <f>IF(M1938="",IF(AND(H1938&lt;&gt; "",D1938&lt;&gt;""),IF(H1938&gt;=D1938,H1938-D1938,0),""),"")</f>
        <v>523</v>
      </c>
      <c r="K1938" s="42">
        <f>IF(M1938="",IF(I1938&lt;&gt;"",I1938-G1938,""),"")</f>
        <v>6100</v>
      </c>
      <c r="L1938" s="44">
        <f>IF(M1938="",IF(K1938&lt;&gt;"",IF(G1938=0,IF(I1938=0,0,9.99),K1938/G1938),""),"")</f>
        <v>9.99</v>
      </c>
      <c r="M1938" s="45"/>
      <c r="N1938" s="46" t="str">
        <f>TRIM(CONCATENATE(Table1[[#This Row],[Intake]]," ",Table1[[#This Row],[Batch Number]]))</f>
        <v>S-1/MF 3</v>
      </c>
      <c r="O1938" s="45" t="str">
        <f>IF(VLOOKUP(Table1[[#This Row],[Intake Batch Combo]],Sheet2!A:B,2,FALSE)="","",VLOOKUP(Table1[[#This Row],[Intake Batch Combo]],Sheet2!A:B,2,FALSE))</f>
        <v>Michigan First Rehab Batch 03</v>
      </c>
      <c r="P1938" s="116" t="e">
        <v>#N/A</v>
      </c>
      <c r="Q1938" s="116" t="e">
        <v>#N/A</v>
      </c>
    </row>
    <row r="1939" spans="1:17">
      <c r="A1939" s="4" t="s">
        <v>1312</v>
      </c>
      <c r="B1939" s="43">
        <v>3</v>
      </c>
      <c r="C1939" s="64"/>
      <c r="D1939" s="30">
        <v>44973</v>
      </c>
      <c r="E1939" s="79" t="s">
        <v>0</v>
      </c>
      <c r="F1939" s="41">
        <v>0</v>
      </c>
      <c r="G1939" s="41">
        <v>0</v>
      </c>
      <c r="H1939" s="47">
        <v>45496</v>
      </c>
      <c r="I1939" s="118">
        <v>552.04</v>
      </c>
      <c r="J1939" s="43">
        <f>IF(M1939="",IF(AND(H1939&lt;&gt; "",D1939&lt;&gt;""),IF(H1939&gt;=D1939,H1939-D1939,0),""),"")</f>
        <v>523</v>
      </c>
      <c r="K1939" s="42">
        <f>IF(M1939="",IF(I1939&lt;&gt;"",I1939-G1939,""),"")</f>
        <v>552.04</v>
      </c>
      <c r="L1939" s="44">
        <f>IF(M1939="",IF(K1939&lt;&gt;"",IF(G1939=0,IF(I1939=0,0,9.99),K1939/G1939),""),"")</f>
        <v>9.99</v>
      </c>
      <c r="M1939" s="45"/>
      <c r="N1939" s="46" t="str">
        <f>TRIM(CONCATENATE(Table1[[#This Row],[Intake]]," ",Table1[[#This Row],[Batch Number]]))</f>
        <v>S-1/MF 3</v>
      </c>
      <c r="O1939" s="45" t="str">
        <f>IF(VLOOKUP(Table1[[#This Row],[Intake Batch Combo]],Sheet2!A:B,2,FALSE)="","",VLOOKUP(Table1[[#This Row],[Intake Batch Combo]],Sheet2!A:B,2,FALSE))</f>
        <v>Michigan First Rehab Batch 03</v>
      </c>
      <c r="P1939" s="116" t="e">
        <v>#N/A</v>
      </c>
      <c r="Q1939" s="116" t="e">
        <v>#N/A</v>
      </c>
    </row>
    <row r="1940" spans="1:17">
      <c r="A1940" s="4" t="s">
        <v>2395</v>
      </c>
      <c r="B1940" s="15">
        <v>15.3</v>
      </c>
      <c r="C1940" s="15"/>
      <c r="D1940" s="30">
        <v>45021</v>
      </c>
      <c r="E1940" s="10" t="s">
        <v>1</v>
      </c>
      <c r="F1940" s="14">
        <v>2300</v>
      </c>
      <c r="G1940" s="14">
        <v>432.04350000000113</v>
      </c>
      <c r="H1940" s="30">
        <v>45492</v>
      </c>
      <c r="I1940" s="118">
        <v>511.5</v>
      </c>
      <c r="J1940" s="15">
        <f>IF(M1940="",IF(AND(H1940&lt;&gt; "",D1940&lt;&gt;""),IF(H1940&gt;=D1940,H1940-D1940,0),""),"")</f>
        <v>471</v>
      </c>
      <c r="K1940" s="20">
        <f>IF(M1940="",IF(I1940&lt;&gt;"",I1940-G1940,""),"")</f>
        <v>79.456499999998869</v>
      </c>
      <c r="L1940" s="25">
        <f>IF(M1940="",IF(K1940&lt;&gt;"",IF(G1940=0,IF(I1940=0,0,9.99),K1940/G1940),""),"")</f>
        <v>0.18390856476257289</v>
      </c>
      <c r="M1940" s="112"/>
      <c r="N1940" s="58" t="str">
        <f>TRIM(CONCATENATE(Table1[[#This Row],[Intake]]," ",Table1[[#This Row],[Batch Number]]))</f>
        <v>S-1/SCI 15.3</v>
      </c>
      <c r="O1940" s="112" t="str">
        <f>IF(VLOOKUP(Table1[[#This Row],[Intake Batch Combo]],Sheet2!A:B,2,FALSE)="","",VLOOKUP(Table1[[#This Row],[Intake Batch Combo]],Sheet2!A:B,2,FALSE))</f>
        <v>SoCal Imaging Batch 15.3</v>
      </c>
      <c r="P1940" s="115" t="s">
        <v>2393</v>
      </c>
      <c r="Q1940" s="115" t="e">
        <v>#N/A</v>
      </c>
    </row>
    <row r="1941" spans="1:17">
      <c r="A1941" s="4" t="s">
        <v>2395</v>
      </c>
      <c r="B1941" s="15">
        <v>15.3</v>
      </c>
      <c r="C1941" s="15"/>
      <c r="D1941" s="30">
        <v>45021</v>
      </c>
      <c r="E1941" s="10" t="s">
        <v>1</v>
      </c>
      <c r="F1941" s="14">
        <v>2300</v>
      </c>
      <c r="G1941" s="14">
        <v>432.04350000000113</v>
      </c>
      <c r="H1941" s="30">
        <v>45492</v>
      </c>
      <c r="I1941" s="118">
        <v>511.5</v>
      </c>
      <c r="J1941" s="15">
        <f>IF(M1941="",IF(AND(H1941&lt;&gt; "",D1941&lt;&gt;""),IF(H1941&gt;=D1941,H1941-D1941,0),""),"")</f>
        <v>471</v>
      </c>
      <c r="K1941" s="20">
        <f>IF(M1941="",IF(I1941&lt;&gt;"",I1941-G1941,""),"")</f>
        <v>79.456499999998869</v>
      </c>
      <c r="L1941" s="25">
        <f>IF(M1941="",IF(K1941&lt;&gt;"",IF(G1941=0,IF(I1941=0,0,9.99),K1941/G1941),""),"")</f>
        <v>0.18390856476257289</v>
      </c>
      <c r="M1941" s="112"/>
      <c r="N1941" s="58" t="str">
        <f>TRIM(CONCATENATE(Table1[[#This Row],[Intake]]," ",Table1[[#This Row],[Batch Number]]))</f>
        <v>S-1/SCI 15.3</v>
      </c>
      <c r="O1941" s="112" t="str">
        <f>IF(VLOOKUP(Table1[[#This Row],[Intake Batch Combo]],Sheet2!A:B,2,FALSE)="","",VLOOKUP(Table1[[#This Row],[Intake Batch Combo]],Sheet2!A:B,2,FALSE))</f>
        <v>SoCal Imaging Batch 15.3</v>
      </c>
      <c r="P1941" s="115" t="s">
        <v>2393</v>
      </c>
      <c r="Q1941" s="115" t="e">
        <v>#N/A</v>
      </c>
    </row>
    <row r="1942" spans="1:17">
      <c r="A1942" s="4" t="s">
        <v>1312</v>
      </c>
      <c r="B1942" s="43">
        <v>3</v>
      </c>
      <c r="C1942" s="80" t="s">
        <v>2377</v>
      </c>
      <c r="D1942" s="47">
        <v>44973</v>
      </c>
      <c r="E1942" s="79" t="s">
        <v>0</v>
      </c>
      <c r="F1942" s="41">
        <v>0</v>
      </c>
      <c r="G1942" s="41">
        <v>0</v>
      </c>
      <c r="H1942" s="47">
        <v>45490</v>
      </c>
      <c r="I1942" s="118">
        <v>3000.68</v>
      </c>
      <c r="J1942" s="43">
        <f>IF(M1942="",IF(AND(H1942&lt;&gt; "",D1942&lt;&gt;""),IF(H1942&gt;=D1942,H1942-D1942,0),""),"")</f>
        <v>517</v>
      </c>
      <c r="K1942" s="42">
        <f>IF(M1942="",IF(I1942&lt;&gt;"",I1942-G1942,""),"")</f>
        <v>3000.68</v>
      </c>
      <c r="L1942" s="44">
        <f>IF(M1942="",IF(K1942&lt;&gt;"",IF(G1942=0,IF(I1942=0,0,9.99),K1942/G1942),""),"")</f>
        <v>9.99</v>
      </c>
      <c r="M1942" s="45"/>
      <c r="N1942" s="46" t="str">
        <f>TRIM(CONCATENATE(Table1[[#This Row],[Intake]]," ",Table1[[#This Row],[Batch Number]]))</f>
        <v>S-1/MF 3</v>
      </c>
      <c r="O1942" s="45" t="str">
        <f>IF(VLOOKUP(Table1[[#This Row],[Intake Batch Combo]],Sheet2!A:B,2,FALSE)="","",VLOOKUP(Table1[[#This Row],[Intake Batch Combo]],Sheet2!A:B,2,FALSE))</f>
        <v>Michigan First Rehab Batch 03</v>
      </c>
      <c r="P1942" s="116" t="e">
        <v>#N/A</v>
      </c>
      <c r="Q1942" s="116" t="e">
        <v>#N/A</v>
      </c>
    </row>
    <row r="1943" spans="1:17">
      <c r="A1943" s="4" t="s">
        <v>1312</v>
      </c>
      <c r="B1943" s="43">
        <v>3</v>
      </c>
      <c r="C1943" s="80" t="s">
        <v>2377</v>
      </c>
      <c r="D1943" s="47">
        <v>44973</v>
      </c>
      <c r="E1943" s="79" t="s">
        <v>0</v>
      </c>
      <c r="F1943" s="41">
        <v>0</v>
      </c>
      <c r="G1943" s="41">
        <v>0</v>
      </c>
      <c r="H1943" s="47">
        <v>45490</v>
      </c>
      <c r="I1943" s="118">
        <v>6100</v>
      </c>
      <c r="J1943" s="43">
        <f>IF(M1943="",IF(AND(H1943&lt;&gt; "",D1943&lt;&gt;""),IF(H1943&gt;=D1943,H1943-D1943,0),""),"")</f>
        <v>517</v>
      </c>
      <c r="K1943" s="42">
        <f>IF(M1943="",IF(I1943&lt;&gt;"",I1943-G1943,""),"")</f>
        <v>6100</v>
      </c>
      <c r="L1943" s="44">
        <f>IF(M1943="",IF(K1943&lt;&gt;"",IF(G1943=0,IF(I1943=0,0,9.99),K1943/G1943),""),"")</f>
        <v>9.99</v>
      </c>
      <c r="M1943" s="45"/>
      <c r="N1943" s="46" t="str">
        <f>TRIM(CONCATENATE(Table1[[#This Row],[Intake]]," ",Table1[[#This Row],[Batch Number]]))</f>
        <v>S-1/MF 3</v>
      </c>
      <c r="O1943" s="45" t="str">
        <f>IF(VLOOKUP(Table1[[#This Row],[Intake Batch Combo]],Sheet2!A:B,2,FALSE)="","",VLOOKUP(Table1[[#This Row],[Intake Batch Combo]],Sheet2!A:B,2,FALSE))</f>
        <v>Michigan First Rehab Batch 03</v>
      </c>
      <c r="P1943" s="116" t="e">
        <v>#N/A</v>
      </c>
      <c r="Q1943" s="116" t="e">
        <v>#N/A</v>
      </c>
    </row>
    <row r="1944" spans="1:17">
      <c r="A1944" s="4" t="s">
        <v>1312</v>
      </c>
      <c r="B1944" s="43">
        <v>3</v>
      </c>
      <c r="C1944" s="64"/>
      <c r="D1944" s="30">
        <v>44973</v>
      </c>
      <c r="E1944" s="79" t="s">
        <v>0</v>
      </c>
      <c r="F1944" s="41">
        <v>0</v>
      </c>
      <c r="G1944" s="41">
        <v>0</v>
      </c>
      <c r="H1944" s="47">
        <v>45490</v>
      </c>
      <c r="I1944" s="118">
        <v>504</v>
      </c>
      <c r="J1944" s="43">
        <f>IF(M1944="",IF(AND(H1944&lt;&gt; "",D1944&lt;&gt;""),IF(H1944&gt;=D1944,H1944-D1944,0),""),"")</f>
        <v>517</v>
      </c>
      <c r="K1944" s="42">
        <f>IF(M1944="",IF(I1944&lt;&gt;"",I1944-G1944,""),"")</f>
        <v>504</v>
      </c>
      <c r="L1944" s="44">
        <f>IF(M1944="",IF(K1944&lt;&gt;"",IF(G1944=0,IF(I1944=0,0,9.99),K1944/G1944),""),"")</f>
        <v>9.99</v>
      </c>
      <c r="M1944" s="45"/>
      <c r="N1944" s="46" t="str">
        <f>TRIM(CONCATENATE(Table1[[#This Row],[Intake]]," ",Table1[[#This Row],[Batch Number]]))</f>
        <v>S-1/MF 3</v>
      </c>
      <c r="O1944" s="45" t="str">
        <f>IF(VLOOKUP(Table1[[#This Row],[Intake Batch Combo]],Sheet2!A:B,2,FALSE)="","",VLOOKUP(Table1[[#This Row],[Intake Batch Combo]],Sheet2!A:B,2,FALSE))</f>
        <v>Michigan First Rehab Batch 03</v>
      </c>
      <c r="P1944" s="116" t="e">
        <v>#N/A</v>
      </c>
      <c r="Q1944" s="116" t="e">
        <v>#N/A</v>
      </c>
    </row>
    <row r="1945" spans="1:17">
      <c r="A1945" s="4" t="s">
        <v>1312</v>
      </c>
      <c r="B1945" s="43">
        <v>3</v>
      </c>
      <c r="C1945" s="64"/>
      <c r="D1945" s="30">
        <v>44973</v>
      </c>
      <c r="E1945" s="79" t="s">
        <v>0</v>
      </c>
      <c r="F1945" s="41">
        <v>0</v>
      </c>
      <c r="G1945" s="41">
        <v>0</v>
      </c>
      <c r="H1945" s="47">
        <v>45490</v>
      </c>
      <c r="I1945" s="118">
        <v>12300</v>
      </c>
      <c r="J1945" s="43">
        <f>IF(M1945="",IF(AND(H1945&lt;&gt; "",D1945&lt;&gt;""),IF(H1945&gt;=D1945,H1945-D1945,0),""),"")</f>
        <v>517</v>
      </c>
      <c r="K1945" s="42">
        <f>IF(M1945="",IF(I1945&lt;&gt;"",I1945-G1945,""),"")</f>
        <v>12300</v>
      </c>
      <c r="L1945" s="44">
        <f>IF(M1945="",IF(K1945&lt;&gt;"",IF(G1945=0,IF(I1945=0,0,9.99),K1945/G1945),""),"")</f>
        <v>9.99</v>
      </c>
      <c r="M1945" s="45"/>
      <c r="N1945" s="46" t="str">
        <f>TRIM(CONCATENATE(Table1[[#This Row],[Intake]]," ",Table1[[#This Row],[Batch Number]]))</f>
        <v>S-1/MF 3</v>
      </c>
      <c r="O1945" s="45" t="str">
        <f>IF(VLOOKUP(Table1[[#This Row],[Intake Batch Combo]],Sheet2!A:B,2,FALSE)="","",VLOOKUP(Table1[[#This Row],[Intake Batch Combo]],Sheet2!A:B,2,FALSE))</f>
        <v>Michigan First Rehab Batch 03</v>
      </c>
      <c r="P1945" s="116" t="e">
        <v>#N/A</v>
      </c>
      <c r="Q1945" s="116" t="e">
        <v>#N/A</v>
      </c>
    </row>
    <row r="1946" spans="1:17">
      <c r="A1946" s="4" t="s">
        <v>1316</v>
      </c>
      <c r="B1946" s="15">
        <v>154</v>
      </c>
      <c r="C1946" s="15" t="s">
        <v>2244</v>
      </c>
      <c r="D1946" s="30">
        <v>45359</v>
      </c>
      <c r="E1946" s="10" t="s">
        <v>0</v>
      </c>
      <c r="F1946" s="14">
        <v>250</v>
      </c>
      <c r="G1946" s="14">
        <v>50.557499999999997</v>
      </c>
      <c r="H1946" s="30">
        <v>45490</v>
      </c>
      <c r="I1946" s="118">
        <v>93</v>
      </c>
      <c r="J1946" s="15">
        <f>IF(M1946="",IF(AND(H1946&lt;&gt; "",D1946&lt;&gt;""),IF(H1946&gt;=D1946,H1946-D1946,0),""),"")</f>
        <v>131</v>
      </c>
      <c r="K1946" s="20">
        <f>IF(M1946="",IF(I1946&lt;&gt;"",I1946-G1946,""),"")</f>
        <v>42.442500000000003</v>
      </c>
      <c r="L1946" s="25">
        <f>IF(M1946="",IF(K1946&lt;&gt;"",IF(G1946=0,IF(I1946=0,0,9.99),K1946/G1946),""),"")</f>
        <v>0.83948968995697981</v>
      </c>
      <c r="M1946" s="112"/>
      <c r="N1946" s="58" t="str">
        <f>TRIM(CONCATENATE(Table1[[#This Row],[Intake]]," ",Table1[[#This Row],[Batch Number]]))</f>
        <v>S-1/OS 154</v>
      </c>
      <c r="O1946" s="112" t="str">
        <f>IF(VLOOKUP(Table1[[#This Row],[Intake Batch Combo]],Sheet2!A:B,2,FALSE)="","",VLOOKUP(Table1[[#This Row],[Intake Batch Combo]],Sheet2!A:B,2,FALSE))</f>
        <v>One Source Diagnostics Batch 154</v>
      </c>
      <c r="P1946" s="115" t="s">
        <v>2379</v>
      </c>
      <c r="Q1946" s="115" t="e">
        <v>#N/A</v>
      </c>
    </row>
    <row r="1947" spans="1:17">
      <c r="A1947" s="4" t="s">
        <v>1316</v>
      </c>
      <c r="B1947" s="15">
        <v>154</v>
      </c>
      <c r="C1947" s="15" t="s">
        <v>2244</v>
      </c>
      <c r="D1947" s="30">
        <v>45359</v>
      </c>
      <c r="E1947" s="10" t="s">
        <v>0</v>
      </c>
      <c r="F1947" s="14">
        <v>250</v>
      </c>
      <c r="G1947" s="14">
        <v>50.557499999999997</v>
      </c>
      <c r="H1947" s="30">
        <v>45490</v>
      </c>
      <c r="I1947" s="118">
        <v>93</v>
      </c>
      <c r="J1947" s="15">
        <f>IF(M1947="",IF(AND(H1947&lt;&gt; "",D1947&lt;&gt;""),IF(H1947&gt;=D1947,H1947-D1947,0),""),"")</f>
        <v>131</v>
      </c>
      <c r="K1947" s="20">
        <f>IF(M1947="",IF(I1947&lt;&gt;"",I1947-G1947,""),"")</f>
        <v>42.442500000000003</v>
      </c>
      <c r="L1947" s="25">
        <f>IF(M1947="",IF(K1947&lt;&gt;"",IF(G1947=0,IF(I1947=0,0,9.99),K1947/G1947),""),"")</f>
        <v>0.83948968995697981</v>
      </c>
      <c r="M1947" s="112"/>
      <c r="N1947" s="58" t="str">
        <f>TRIM(CONCATENATE(Table1[[#This Row],[Intake]]," ",Table1[[#This Row],[Batch Number]]))</f>
        <v>S-1/OS 154</v>
      </c>
      <c r="O1947" s="112" t="str">
        <f>IF(VLOOKUP(Table1[[#This Row],[Intake Batch Combo]],Sheet2!A:B,2,FALSE)="","",VLOOKUP(Table1[[#This Row],[Intake Batch Combo]],Sheet2!A:B,2,FALSE))</f>
        <v>One Source Diagnostics Batch 154</v>
      </c>
      <c r="P1947" s="115" t="s">
        <v>2379</v>
      </c>
      <c r="Q1947" s="115" t="e">
        <v>#N/A</v>
      </c>
    </row>
    <row r="1948" spans="1:17">
      <c r="A1948" s="4" t="s">
        <v>1316</v>
      </c>
      <c r="B1948" s="15">
        <v>118</v>
      </c>
      <c r="C1948" s="64" t="s">
        <v>1473</v>
      </c>
      <c r="D1948" s="30">
        <v>44897</v>
      </c>
      <c r="E1948" s="60" t="s">
        <v>1</v>
      </c>
      <c r="F1948" s="109">
        <v>300</v>
      </c>
      <c r="G1948" s="14">
        <v>71.674980884610022</v>
      </c>
      <c r="H1948" s="30">
        <v>45490</v>
      </c>
      <c r="I1948" s="118">
        <v>355.72500000000002</v>
      </c>
      <c r="J1948" s="15">
        <f>IF(M1948="",IF(AND(H1948&lt;&gt; "",D1948&lt;&gt;""),IF(H1948&gt;=D1948,H1948-D1948,0),""),"")</f>
        <v>593</v>
      </c>
      <c r="K1948" s="20">
        <f>IF(M1948="",IF(I1948&lt;&gt;"",I1948-G1948,""),"")</f>
        <v>284.05001911539</v>
      </c>
      <c r="L1948" s="25">
        <f>IF(M1948="",IF(K1948&lt;&gt;"",IF(G1948=0,IF(I1948=0,0,9.99),K1948/G1948),""),"")</f>
        <v>3.9630288785522501</v>
      </c>
      <c r="M1948" s="112"/>
      <c r="N1948" s="58" t="str">
        <f>TRIM(CONCATENATE(Table1[[#This Row],[Intake]]," ",Table1[[#This Row],[Batch Number]]))</f>
        <v>S-1/OS 118</v>
      </c>
      <c r="O1948" s="112" t="str">
        <f>IF(VLOOKUP(Table1[[#This Row],[Intake Batch Combo]],Sheet2!A:B,2,FALSE)="","",VLOOKUP(Table1[[#This Row],[Intake Batch Combo]],Sheet2!A:B,2,FALSE))</f>
        <v>One Source Diagnostics Buy 118</v>
      </c>
      <c r="P1948" s="115" t="s">
        <v>2383</v>
      </c>
      <c r="Q1948" s="115" t="e">
        <v>#N/A</v>
      </c>
    </row>
    <row r="1949" spans="1:17">
      <c r="A1949" s="4" t="s">
        <v>1316</v>
      </c>
      <c r="B1949" s="15">
        <v>118</v>
      </c>
      <c r="C1949" s="64" t="s">
        <v>1473</v>
      </c>
      <c r="D1949" s="30">
        <v>44897</v>
      </c>
      <c r="E1949" s="60" t="s">
        <v>1</v>
      </c>
      <c r="F1949" s="109">
        <v>300</v>
      </c>
      <c r="G1949" s="14">
        <v>71.674980884610022</v>
      </c>
      <c r="H1949" s="30">
        <v>45490</v>
      </c>
      <c r="I1949" s="118">
        <v>355.72500000000002</v>
      </c>
      <c r="J1949" s="15">
        <f>IF(M1949="",IF(AND(H1949&lt;&gt; "",D1949&lt;&gt;""),IF(H1949&gt;=D1949,H1949-D1949,0),""),"")</f>
        <v>593</v>
      </c>
      <c r="K1949" s="20">
        <f>IF(M1949="",IF(I1949&lt;&gt;"",I1949-G1949,""),"")</f>
        <v>284.05001911539</v>
      </c>
      <c r="L1949" s="25">
        <f>IF(M1949="",IF(K1949&lt;&gt;"",IF(G1949=0,IF(I1949=0,0,9.99),K1949/G1949),""),"")</f>
        <v>3.9630288785522501</v>
      </c>
      <c r="M1949" s="112"/>
      <c r="N1949" s="58" t="str">
        <f>TRIM(CONCATENATE(Table1[[#This Row],[Intake]]," ",Table1[[#This Row],[Batch Number]]))</f>
        <v>S-1/OS 118</v>
      </c>
      <c r="O1949" s="112" t="str">
        <f>IF(VLOOKUP(Table1[[#This Row],[Intake Batch Combo]],Sheet2!A:B,2,FALSE)="","",VLOOKUP(Table1[[#This Row],[Intake Batch Combo]],Sheet2!A:B,2,FALSE))</f>
        <v>One Source Diagnostics Buy 118</v>
      </c>
      <c r="P1949" s="115" t="s">
        <v>2383</v>
      </c>
      <c r="Q1949" s="115" t="e">
        <v>#N/A</v>
      </c>
    </row>
    <row r="1950" spans="1:17">
      <c r="A1950" s="4" t="s">
        <v>1316</v>
      </c>
      <c r="B1950" s="15">
        <v>154</v>
      </c>
      <c r="C1950" s="15" t="s">
        <v>2120</v>
      </c>
      <c r="D1950" s="30">
        <v>45359</v>
      </c>
      <c r="E1950" s="10" t="s">
        <v>1</v>
      </c>
      <c r="F1950" s="14">
        <v>1695</v>
      </c>
      <c r="G1950" s="14">
        <v>375.57</v>
      </c>
      <c r="H1950" s="30">
        <v>45490</v>
      </c>
      <c r="I1950" s="118">
        <v>697.5</v>
      </c>
      <c r="J1950" s="15">
        <f>IF(M1950="",IF(AND(H1950&lt;&gt; "",D1950&lt;&gt;""),IF(H1950&gt;=D1950,H1950-D1950,0),""),"")</f>
        <v>131</v>
      </c>
      <c r="K1950" s="20">
        <f>IF(M1950="",IF(I1950&lt;&gt;"",I1950-G1950,""),"")</f>
        <v>321.93</v>
      </c>
      <c r="L1950" s="25">
        <f>IF(M1950="",IF(K1950&lt;&gt;"",IF(G1950=0,IF(I1950=0,0,9.99),K1950/G1950),""),"")</f>
        <v>0.8571770908219507</v>
      </c>
      <c r="M1950" s="112"/>
      <c r="N1950" s="58" t="str">
        <f>TRIM(CONCATENATE(Table1[[#This Row],[Intake]]," ",Table1[[#This Row],[Batch Number]]))</f>
        <v>S-1/OS 154</v>
      </c>
      <c r="O1950" s="112" t="str">
        <f>IF(VLOOKUP(Table1[[#This Row],[Intake Batch Combo]],Sheet2!A:B,2,FALSE)="","",VLOOKUP(Table1[[#This Row],[Intake Batch Combo]],Sheet2!A:B,2,FALSE))</f>
        <v>One Source Diagnostics Batch 154</v>
      </c>
      <c r="P1950" s="115" t="s">
        <v>2379</v>
      </c>
      <c r="Q1950" s="115" t="e">
        <v>#N/A</v>
      </c>
    </row>
    <row r="1951" spans="1:17">
      <c r="A1951" s="4" t="s">
        <v>1316</v>
      </c>
      <c r="B1951" s="15">
        <v>154</v>
      </c>
      <c r="C1951" s="15" t="s">
        <v>2120</v>
      </c>
      <c r="D1951" s="30">
        <v>45359</v>
      </c>
      <c r="E1951" s="10" t="s">
        <v>1</v>
      </c>
      <c r="F1951" s="14">
        <v>1695</v>
      </c>
      <c r="G1951" s="14">
        <v>375.57</v>
      </c>
      <c r="H1951" s="30">
        <v>45490</v>
      </c>
      <c r="I1951" s="118">
        <v>697.5</v>
      </c>
      <c r="J1951" s="15">
        <f>IF(M1951="",IF(AND(H1951&lt;&gt; "",D1951&lt;&gt;""),IF(H1951&gt;=D1951,H1951-D1951,0),""),"")</f>
        <v>131</v>
      </c>
      <c r="K1951" s="20">
        <f>IF(M1951="",IF(I1951&lt;&gt;"",I1951-G1951,""),"")</f>
        <v>321.93</v>
      </c>
      <c r="L1951" s="25">
        <f>IF(M1951="",IF(K1951&lt;&gt;"",IF(G1951=0,IF(I1951=0,0,9.99),K1951/G1951),""),"")</f>
        <v>0.8571770908219507</v>
      </c>
      <c r="M1951" s="112"/>
      <c r="N1951" s="58" t="str">
        <f>TRIM(CONCATENATE(Table1[[#This Row],[Intake]]," ",Table1[[#This Row],[Batch Number]]))</f>
        <v>S-1/OS 154</v>
      </c>
      <c r="O1951" s="112" t="str">
        <f>IF(VLOOKUP(Table1[[#This Row],[Intake Batch Combo]],Sheet2!A:B,2,FALSE)="","",VLOOKUP(Table1[[#This Row],[Intake Batch Combo]],Sheet2!A:B,2,FALSE))</f>
        <v>One Source Diagnostics Batch 154</v>
      </c>
      <c r="P1951" s="115" t="s">
        <v>2379</v>
      </c>
      <c r="Q1951" s="115" t="e">
        <v>#N/A</v>
      </c>
    </row>
    <row r="1952" spans="1:17">
      <c r="A1952" s="4" t="s">
        <v>1316</v>
      </c>
      <c r="B1952" s="15">
        <v>154</v>
      </c>
      <c r="C1952" s="15" t="s">
        <v>2260</v>
      </c>
      <c r="D1952" s="30">
        <v>45359</v>
      </c>
      <c r="E1952" s="10" t="s">
        <v>1</v>
      </c>
      <c r="F1952" s="14">
        <v>1695</v>
      </c>
      <c r="G1952" s="14">
        <v>375.57</v>
      </c>
      <c r="H1952" s="30">
        <v>45490</v>
      </c>
      <c r="I1952" s="118">
        <v>488.25</v>
      </c>
      <c r="J1952" s="15">
        <f>IF(M1952="",IF(AND(H1952&lt;&gt; "",D1952&lt;&gt;""),IF(H1952&gt;=D1952,H1952-D1952,0),""),"")</f>
        <v>131</v>
      </c>
      <c r="K1952" s="20">
        <f>IF(M1952="",IF(I1952&lt;&gt;"",I1952-G1952,""),"")</f>
        <v>112.68</v>
      </c>
      <c r="L1952" s="25">
        <f>IF(M1952="",IF(K1952&lt;&gt;"",IF(G1952=0,IF(I1952=0,0,9.99),K1952/G1952),""),"")</f>
        <v>0.30002396357536548</v>
      </c>
      <c r="M1952" s="112"/>
      <c r="N1952" s="58" t="str">
        <f>TRIM(CONCATENATE(Table1[[#This Row],[Intake]]," ",Table1[[#This Row],[Batch Number]]))</f>
        <v>S-1/OS 154</v>
      </c>
      <c r="O1952" s="112" t="str">
        <f>IF(VLOOKUP(Table1[[#This Row],[Intake Batch Combo]],Sheet2!A:B,2,FALSE)="","",VLOOKUP(Table1[[#This Row],[Intake Batch Combo]],Sheet2!A:B,2,FALSE))</f>
        <v>One Source Diagnostics Batch 154</v>
      </c>
      <c r="P1952" s="115" t="s">
        <v>2379</v>
      </c>
      <c r="Q1952" s="115" t="e">
        <v>#N/A</v>
      </c>
    </row>
    <row r="1953" spans="1:17">
      <c r="A1953" s="4" t="s">
        <v>1316</v>
      </c>
      <c r="B1953" s="15">
        <v>154</v>
      </c>
      <c r="C1953" s="15" t="s">
        <v>2260</v>
      </c>
      <c r="D1953" s="30">
        <v>45359</v>
      </c>
      <c r="E1953" s="10" t="s">
        <v>1</v>
      </c>
      <c r="F1953" s="14">
        <v>1695</v>
      </c>
      <c r="G1953" s="14">
        <v>375.57</v>
      </c>
      <c r="H1953" s="30">
        <v>45490</v>
      </c>
      <c r="I1953" s="118">
        <v>488.25</v>
      </c>
      <c r="J1953" s="15">
        <f>IF(M1953="",IF(AND(H1953&lt;&gt; "",D1953&lt;&gt;""),IF(H1953&gt;=D1953,H1953-D1953,0),""),"")</f>
        <v>131</v>
      </c>
      <c r="K1953" s="20">
        <f>IF(M1953="",IF(I1953&lt;&gt;"",I1953-G1953,""),"")</f>
        <v>112.68</v>
      </c>
      <c r="L1953" s="25">
        <f>IF(M1953="",IF(K1953&lt;&gt;"",IF(G1953=0,IF(I1953=0,0,9.99),K1953/G1953),""),"")</f>
        <v>0.30002396357536548</v>
      </c>
      <c r="M1953" s="112"/>
      <c r="N1953" s="58" t="str">
        <f>TRIM(CONCATENATE(Table1[[#This Row],[Intake]]," ",Table1[[#This Row],[Batch Number]]))</f>
        <v>S-1/OS 154</v>
      </c>
      <c r="O1953" s="112" t="str">
        <f>IF(VLOOKUP(Table1[[#This Row],[Intake Batch Combo]],Sheet2!A:B,2,FALSE)="","",VLOOKUP(Table1[[#This Row],[Intake Batch Combo]],Sheet2!A:B,2,FALSE))</f>
        <v>One Source Diagnostics Batch 154</v>
      </c>
      <c r="P1953" s="115" t="s">
        <v>2379</v>
      </c>
      <c r="Q1953" s="115" t="e">
        <v>#N/A</v>
      </c>
    </row>
    <row r="1954" spans="1:17">
      <c r="A1954" s="4" t="s">
        <v>1316</v>
      </c>
      <c r="B1954" s="15">
        <v>116</v>
      </c>
      <c r="C1954" s="64" t="s">
        <v>1149</v>
      </c>
      <c r="D1954" s="30">
        <v>44879</v>
      </c>
      <c r="E1954" s="59" t="s">
        <v>1</v>
      </c>
      <c r="F1954" s="14">
        <v>1695</v>
      </c>
      <c r="G1954" s="14">
        <v>404.59153261197389</v>
      </c>
      <c r="H1954" s="30">
        <v>45490</v>
      </c>
      <c r="I1954" s="118">
        <v>465</v>
      </c>
      <c r="J1954" s="15">
        <f>IF(M1954="",IF(AND(H1954&lt;&gt; "",D1954&lt;&gt;""),IF(H1954&gt;=D1954,H1954-D1954,0),""),"")</f>
        <v>611</v>
      </c>
      <c r="K1954" s="20">
        <f>IF(M1954="",IF(I1954&lt;&gt;"",I1954-G1954,""),"")</f>
        <v>60.408467388026111</v>
      </c>
      <c r="L1954" s="25">
        <f>IF(M1954="",IF(K1954&lt;&gt;"",IF(G1954=0,IF(I1954=0,0,9.99),K1954/G1954),""),"")</f>
        <v>0.1493072951824754</v>
      </c>
      <c r="M1954" s="112"/>
      <c r="N1954" s="58" t="str">
        <f>TRIM(CONCATENATE(Table1[[#This Row],[Intake]]," ",Table1[[#This Row],[Batch Number]]))</f>
        <v>S-1/OS 116</v>
      </c>
      <c r="O1954" s="112" t="str">
        <f>IF(VLOOKUP(Table1[[#This Row],[Intake Batch Combo]],Sheet2!A:B,2,FALSE)="","",VLOOKUP(Table1[[#This Row],[Intake Batch Combo]],Sheet2!A:B,2,FALSE))</f>
        <v>One Source Diagnostics Buy 116</v>
      </c>
      <c r="P1954" s="115" t="e">
        <v>#N/A</v>
      </c>
      <c r="Q1954" s="115" t="e">
        <v>#N/A</v>
      </c>
    </row>
    <row r="1955" spans="1:17">
      <c r="A1955" s="4" t="s">
        <v>1316</v>
      </c>
      <c r="B1955" s="15">
        <v>116</v>
      </c>
      <c r="C1955" s="64" t="s">
        <v>1271</v>
      </c>
      <c r="D1955" s="30">
        <v>44879</v>
      </c>
      <c r="E1955" s="59" t="s">
        <v>1</v>
      </c>
      <c r="F1955" s="14">
        <v>1695</v>
      </c>
      <c r="G1955" s="14">
        <v>404.59153261197389</v>
      </c>
      <c r="H1955" s="30">
        <v>45490</v>
      </c>
      <c r="I1955" s="118">
        <v>465</v>
      </c>
      <c r="J1955" s="15">
        <f>IF(M1955="",IF(AND(H1955&lt;&gt; "",D1955&lt;&gt;""),IF(H1955&gt;=D1955,H1955-D1955,0),""),"")</f>
        <v>611</v>
      </c>
      <c r="K1955" s="20">
        <f>IF(M1955="",IF(I1955&lt;&gt;"",I1955-G1955,""),"")</f>
        <v>60.408467388026111</v>
      </c>
      <c r="L1955" s="25">
        <f>IF(M1955="",IF(K1955&lt;&gt;"",IF(G1955=0,IF(I1955=0,0,9.99),K1955/G1955),""),"")</f>
        <v>0.1493072951824754</v>
      </c>
      <c r="M1955" s="112"/>
      <c r="N1955" s="58" t="str">
        <f>TRIM(CONCATENATE(Table1[[#This Row],[Intake]]," ",Table1[[#This Row],[Batch Number]]))</f>
        <v>S-1/OS 116</v>
      </c>
      <c r="O1955" s="112" t="str">
        <f>IF(VLOOKUP(Table1[[#This Row],[Intake Batch Combo]],Sheet2!A:B,2,FALSE)="","",VLOOKUP(Table1[[#This Row],[Intake Batch Combo]],Sheet2!A:B,2,FALSE))</f>
        <v>One Source Diagnostics Buy 116</v>
      </c>
      <c r="P1955" s="115" t="e">
        <v>#N/A</v>
      </c>
      <c r="Q1955" s="115" t="e">
        <v>#N/A</v>
      </c>
    </row>
    <row r="1956" spans="1:17">
      <c r="A1956" s="4" t="s">
        <v>1316</v>
      </c>
      <c r="B1956" s="15">
        <v>118</v>
      </c>
      <c r="C1956" s="64" t="s">
        <v>1767</v>
      </c>
      <c r="D1956" s="30">
        <v>44897</v>
      </c>
      <c r="E1956" s="60" t="s">
        <v>1</v>
      </c>
      <c r="F1956" s="14">
        <v>1695</v>
      </c>
      <c r="G1956" s="14">
        <v>404.96364199804663</v>
      </c>
      <c r="H1956" s="30">
        <v>45490</v>
      </c>
      <c r="I1956" s="118">
        <v>558</v>
      </c>
      <c r="J1956" s="15">
        <f>IF(M1956="",IF(AND(H1956&lt;&gt; "",D1956&lt;&gt;""),IF(H1956&gt;=D1956,H1956-D1956,0),""),"")</f>
        <v>593</v>
      </c>
      <c r="K1956" s="20">
        <f>IF(M1956="",IF(I1956&lt;&gt;"",I1956-G1956,""),"")</f>
        <v>153.03635800195337</v>
      </c>
      <c r="L1956" s="25">
        <f>IF(M1956="",IF(K1956&lt;&gt;"",IF(G1956=0,IF(I1956=0,0,9.99),K1956/G1956),""),"")</f>
        <v>0.37790147591247603</v>
      </c>
      <c r="M1956" s="112"/>
      <c r="N1956" s="58" t="str">
        <f>TRIM(CONCATENATE(Table1[[#This Row],[Intake]]," ",Table1[[#This Row],[Batch Number]]))</f>
        <v>S-1/OS 118</v>
      </c>
      <c r="O1956" s="112" t="str">
        <f>IF(VLOOKUP(Table1[[#This Row],[Intake Batch Combo]],Sheet2!A:B,2,FALSE)="","",VLOOKUP(Table1[[#This Row],[Intake Batch Combo]],Sheet2!A:B,2,FALSE))</f>
        <v>One Source Diagnostics Buy 118</v>
      </c>
      <c r="P1956" s="115" t="s">
        <v>2383</v>
      </c>
      <c r="Q1956" s="115" t="e">
        <v>#N/A</v>
      </c>
    </row>
    <row r="1957" spans="1:17">
      <c r="A1957" s="4" t="s">
        <v>1316</v>
      </c>
      <c r="B1957" s="15">
        <v>118</v>
      </c>
      <c r="C1957" s="64" t="s">
        <v>1767</v>
      </c>
      <c r="D1957" s="30">
        <v>44897</v>
      </c>
      <c r="E1957" s="60" t="s">
        <v>1</v>
      </c>
      <c r="F1957" s="14">
        <v>1695</v>
      </c>
      <c r="G1957" s="14">
        <v>404.96364199804663</v>
      </c>
      <c r="H1957" s="30">
        <v>45490</v>
      </c>
      <c r="I1957" s="118">
        <v>558</v>
      </c>
      <c r="J1957" s="15">
        <f>IF(M1957="",IF(AND(H1957&lt;&gt; "",D1957&lt;&gt;""),IF(H1957&gt;=D1957,H1957-D1957,0),""),"")</f>
        <v>593</v>
      </c>
      <c r="K1957" s="20">
        <f>IF(M1957="",IF(I1957&lt;&gt;"",I1957-G1957,""),"")</f>
        <v>153.03635800195337</v>
      </c>
      <c r="L1957" s="25">
        <f>IF(M1957="",IF(K1957&lt;&gt;"",IF(G1957=0,IF(I1957=0,0,9.99),K1957/G1957),""),"")</f>
        <v>0.37790147591247603</v>
      </c>
      <c r="M1957" s="112"/>
      <c r="N1957" s="58" t="str">
        <f>TRIM(CONCATENATE(Table1[[#This Row],[Intake]]," ",Table1[[#This Row],[Batch Number]]))</f>
        <v>S-1/OS 118</v>
      </c>
      <c r="O1957" s="112" t="str">
        <f>IF(VLOOKUP(Table1[[#This Row],[Intake Batch Combo]],Sheet2!A:B,2,FALSE)="","",VLOOKUP(Table1[[#This Row],[Intake Batch Combo]],Sheet2!A:B,2,FALSE))</f>
        <v>One Source Diagnostics Buy 118</v>
      </c>
      <c r="P1957" s="115" t="s">
        <v>2383</v>
      </c>
      <c r="Q1957" s="115" t="e">
        <v>#N/A</v>
      </c>
    </row>
    <row r="1958" spans="1:17">
      <c r="A1958" s="4" t="s">
        <v>1316</v>
      </c>
      <c r="B1958" s="15">
        <v>118</v>
      </c>
      <c r="C1958" s="64" t="s">
        <v>1767</v>
      </c>
      <c r="D1958" s="30">
        <v>44897</v>
      </c>
      <c r="E1958" s="60" t="s">
        <v>1</v>
      </c>
      <c r="F1958" s="14">
        <v>1695</v>
      </c>
      <c r="G1958" s="14">
        <v>404.96364199804663</v>
      </c>
      <c r="H1958" s="30">
        <v>45490</v>
      </c>
      <c r="I1958" s="118">
        <v>558</v>
      </c>
      <c r="J1958" s="15">
        <f>IF(M1958="",IF(AND(H1958&lt;&gt; "",D1958&lt;&gt;""),IF(H1958&gt;=D1958,H1958-D1958,0),""),"")</f>
        <v>593</v>
      </c>
      <c r="K1958" s="20">
        <f>IF(M1958="",IF(I1958&lt;&gt;"",I1958-G1958,""),"")</f>
        <v>153.03635800195337</v>
      </c>
      <c r="L1958" s="25">
        <f>IF(M1958="",IF(K1958&lt;&gt;"",IF(G1958=0,IF(I1958=0,0,9.99),K1958/G1958),""),"")</f>
        <v>0.37790147591247603</v>
      </c>
      <c r="M1958" s="112"/>
      <c r="N1958" s="58" t="str">
        <f>TRIM(CONCATENATE(Table1[[#This Row],[Intake]]," ",Table1[[#This Row],[Batch Number]]))</f>
        <v>S-1/OS 118</v>
      </c>
      <c r="O1958" s="112" t="str">
        <f>IF(VLOOKUP(Table1[[#This Row],[Intake Batch Combo]],Sheet2!A:B,2,FALSE)="","",VLOOKUP(Table1[[#This Row],[Intake Batch Combo]],Sheet2!A:B,2,FALSE))</f>
        <v>One Source Diagnostics Buy 118</v>
      </c>
      <c r="P1958" s="115" t="s">
        <v>2383</v>
      </c>
      <c r="Q1958" s="115" t="e">
        <v>#N/A</v>
      </c>
    </row>
    <row r="1959" spans="1:17">
      <c r="A1959" s="4" t="s">
        <v>1316</v>
      </c>
      <c r="B1959" s="15">
        <v>118</v>
      </c>
      <c r="C1959" s="64" t="s">
        <v>1473</v>
      </c>
      <c r="D1959" s="30">
        <v>44897</v>
      </c>
      <c r="E1959" s="60" t="s">
        <v>1</v>
      </c>
      <c r="F1959" s="14">
        <v>1695</v>
      </c>
      <c r="G1959" s="14">
        <v>404.96364199804663</v>
      </c>
      <c r="H1959" s="30">
        <v>45490</v>
      </c>
      <c r="I1959" s="118">
        <v>355.72500000000002</v>
      </c>
      <c r="J1959" s="15">
        <f>IF(M1959="",IF(AND(H1959&lt;&gt; "",D1959&lt;&gt;""),IF(H1959&gt;=D1959,H1959-D1959,0),""),"")</f>
        <v>593</v>
      </c>
      <c r="K1959" s="20">
        <f>IF(M1959="",IF(I1959&lt;&gt;"",I1959-G1959,""),"")</f>
        <v>-49.238641998046603</v>
      </c>
      <c r="L1959" s="25">
        <f>IF(M1959="",IF(K1959&lt;&gt;"",IF(G1959=0,IF(I1959=0,0,9.99),K1959/G1959),""),"")</f>
        <v>-0.12158780910579649</v>
      </c>
      <c r="M1959" s="112"/>
      <c r="N1959" s="58" t="str">
        <f>TRIM(CONCATENATE(Table1[[#This Row],[Intake]]," ",Table1[[#This Row],[Batch Number]]))</f>
        <v>S-1/OS 118</v>
      </c>
      <c r="O1959" s="112" t="str">
        <f>IF(VLOOKUP(Table1[[#This Row],[Intake Batch Combo]],Sheet2!A:B,2,FALSE)="","",VLOOKUP(Table1[[#This Row],[Intake Batch Combo]],Sheet2!A:B,2,FALSE))</f>
        <v>One Source Diagnostics Buy 118</v>
      </c>
      <c r="P1959" s="115" t="s">
        <v>2383</v>
      </c>
      <c r="Q1959" s="115" t="e">
        <v>#N/A</v>
      </c>
    </row>
    <row r="1960" spans="1:17">
      <c r="A1960" s="4" t="s">
        <v>1316</v>
      </c>
      <c r="B1960" s="15" t="s">
        <v>1330</v>
      </c>
      <c r="C1960" s="15" t="s">
        <v>1324</v>
      </c>
      <c r="D1960" s="30">
        <v>45021</v>
      </c>
      <c r="E1960" s="10" t="s">
        <v>1</v>
      </c>
      <c r="F1960" s="14">
        <v>1695</v>
      </c>
      <c r="G1960" s="14">
        <v>406.53922178429201</v>
      </c>
      <c r="H1960" s="30">
        <v>45490</v>
      </c>
      <c r="I1960" s="118">
        <v>465</v>
      </c>
      <c r="J1960" s="15">
        <f>IF(M1960="",IF(AND(H1960&lt;&gt; "",D1960&lt;&gt;""),IF(H1960&gt;=D1960,H1960-D1960,0),""),"")</f>
        <v>469</v>
      </c>
      <c r="K1960" s="20">
        <f>IF(M1960="",IF(I1960&lt;&gt;"",I1960-G1960,""),"")</f>
        <v>58.46077821570799</v>
      </c>
      <c r="L1960" s="25">
        <f>IF(M1960="",IF(K1960&lt;&gt;"",IF(G1960=0,IF(I1960=0,0,9.99),K1960/G1960),""),"")</f>
        <v>0.14380107768968731</v>
      </c>
      <c r="N1960" s="58" t="str">
        <f>TRIM(CONCATENATE(Table1[[#This Row],[Intake]]," ",Table1[[#This Row],[Batch Number]]))</f>
        <v>S-1/OS 3.28 (1)</v>
      </c>
      <c r="O1960" s="112" t="str">
        <f>IF(VLOOKUP(Table1[[#This Row],[Intake Batch Combo]],Sheet2!A:B,2,FALSE)="","",VLOOKUP(Table1[[#This Row],[Intake Batch Combo]],Sheet2!A:B,2,FALSE))</f>
        <v>One Source Diagnostics Buy 74</v>
      </c>
      <c r="P1960" s="115" t="s">
        <v>2389</v>
      </c>
      <c r="Q1960" s="115" t="e">
        <v>#N/A</v>
      </c>
    </row>
    <row r="1961" spans="1:17">
      <c r="A1961" s="4" t="s">
        <v>2395</v>
      </c>
      <c r="B1961" s="15">
        <v>15.3</v>
      </c>
      <c r="C1961" s="15"/>
      <c r="D1961" s="30">
        <v>45021</v>
      </c>
      <c r="E1961" s="10" t="s">
        <v>1</v>
      </c>
      <c r="F1961" s="14">
        <v>2300</v>
      </c>
      <c r="G1961" s="14">
        <v>432.04350000000113</v>
      </c>
      <c r="H1961" s="30">
        <v>45489</v>
      </c>
      <c r="I1961" s="118">
        <v>465</v>
      </c>
      <c r="J1961" s="15">
        <f>IF(M1961="",IF(AND(H1961&lt;&gt; "",D1961&lt;&gt;""),IF(H1961&gt;=D1961,H1961-D1961,0),""),"")</f>
        <v>468</v>
      </c>
      <c r="K1961" s="20">
        <f>IF(M1961="",IF(I1961&lt;&gt;"",I1961-G1961,""),"")</f>
        <v>32.956499999998869</v>
      </c>
      <c r="L1961" s="25">
        <f>IF(M1961="",IF(K1961&lt;&gt;"",IF(G1961=0,IF(I1961=0,0,9.99),K1961/G1961),""),"")</f>
        <v>7.6280513420520807E-2</v>
      </c>
      <c r="N1961" s="58" t="str">
        <f>TRIM(CONCATENATE(Table1[[#This Row],[Intake]]," ",Table1[[#This Row],[Batch Number]]))</f>
        <v>S-1/SCI 15.3</v>
      </c>
      <c r="O1961" s="112" t="str">
        <f>IF(VLOOKUP(Table1[[#This Row],[Intake Batch Combo]],Sheet2!A:B,2,FALSE)="","",VLOOKUP(Table1[[#This Row],[Intake Batch Combo]],Sheet2!A:B,2,FALSE))</f>
        <v>SoCal Imaging Batch 15.3</v>
      </c>
      <c r="P1961" s="115" t="s">
        <v>2393</v>
      </c>
      <c r="Q1961" s="115" t="e">
        <v>#N/A</v>
      </c>
    </row>
    <row r="1962" spans="1:17">
      <c r="A1962" s="4" t="s">
        <v>1312</v>
      </c>
      <c r="B1962" s="43">
        <v>3</v>
      </c>
      <c r="C1962" s="64"/>
      <c r="D1962" s="30">
        <v>44973</v>
      </c>
      <c r="E1962" s="79" t="s">
        <v>0</v>
      </c>
      <c r="F1962" s="41">
        <v>0</v>
      </c>
      <c r="G1962" s="41">
        <v>0</v>
      </c>
      <c r="H1962" s="47">
        <v>45484</v>
      </c>
      <c r="I1962" s="118">
        <v>1404.92</v>
      </c>
      <c r="J1962" s="43">
        <f>IF(M1962="",IF(AND(H1962&lt;&gt; "",D1962&lt;&gt;""),IF(H1962&gt;=D1962,H1962-D1962,0),""),"")</f>
        <v>511</v>
      </c>
      <c r="K1962" s="42">
        <f>IF(M1962="",IF(I1962&lt;&gt;"",I1962-G1962,""),"")</f>
        <v>1404.92</v>
      </c>
      <c r="L1962" s="44">
        <f>IF(M1962="",IF(K1962&lt;&gt;"",IF(G1962=0,IF(I1962=0,0,9.99),K1962/G1962),""),"")</f>
        <v>9.99</v>
      </c>
      <c r="M1962" s="45"/>
      <c r="N1962" s="46" t="str">
        <f>TRIM(CONCATENATE(Table1[[#This Row],[Intake]]," ",Table1[[#This Row],[Batch Number]]))</f>
        <v>S-1/MF 3</v>
      </c>
      <c r="O1962" s="45" t="str">
        <f>IF(VLOOKUP(Table1[[#This Row],[Intake Batch Combo]],Sheet2!A:B,2,FALSE)="","",VLOOKUP(Table1[[#This Row],[Intake Batch Combo]],Sheet2!A:B,2,FALSE))</f>
        <v>Michigan First Rehab Batch 03</v>
      </c>
      <c r="P1962" s="116" t="e">
        <v>#N/A</v>
      </c>
      <c r="Q1962" s="116" t="e">
        <v>#N/A</v>
      </c>
    </row>
    <row r="1963" spans="1:17">
      <c r="A1963" s="4" t="s">
        <v>1316</v>
      </c>
      <c r="B1963" s="15">
        <v>154</v>
      </c>
      <c r="C1963" s="15" t="s">
        <v>1981</v>
      </c>
      <c r="D1963" s="30">
        <v>45359</v>
      </c>
      <c r="E1963" s="10" t="s">
        <v>1</v>
      </c>
      <c r="F1963" s="14">
        <v>300</v>
      </c>
      <c r="G1963" s="14">
        <v>0</v>
      </c>
      <c r="H1963" s="30">
        <v>45483</v>
      </c>
      <c r="I1963" s="118">
        <v>266.46359999999999</v>
      </c>
      <c r="J1963" s="15">
        <f>IF(M1963="",IF(AND(H1963&lt;&gt; "",D1963&lt;&gt;""),IF(H1963&gt;=D1963,H1963-D1963,0),""),"")</f>
        <v>124</v>
      </c>
      <c r="K1963" s="20">
        <f>IF(M1963="",IF(I1963&lt;&gt;"",I1963-G1963,""),"")</f>
        <v>266.46359999999999</v>
      </c>
      <c r="L1963" s="25">
        <f>IF(M1963="",IF(K1963&lt;&gt;"",IF(G1963=0,IF(I1963=0,0,9.99),K1963/G1963),""),"")</f>
        <v>9.99</v>
      </c>
      <c r="M1963" s="111"/>
      <c r="N1963" s="58" t="str">
        <f>TRIM(CONCATENATE(Table1[[#This Row],[Intake]]," ",Table1[[#This Row],[Batch Number]]))</f>
        <v>S-1/OS 154</v>
      </c>
      <c r="O1963" s="112" t="str">
        <f>IF(VLOOKUP(Table1[[#This Row],[Intake Batch Combo]],Sheet2!A:B,2,FALSE)="","",VLOOKUP(Table1[[#This Row],[Intake Batch Combo]],Sheet2!A:B,2,FALSE))</f>
        <v>One Source Diagnostics Batch 154</v>
      </c>
      <c r="P1963" s="115" t="s">
        <v>2379</v>
      </c>
      <c r="Q1963" s="115" t="e">
        <v>#N/A</v>
      </c>
    </row>
    <row r="1964" spans="1:17">
      <c r="A1964" s="4" t="s">
        <v>1316</v>
      </c>
      <c r="B1964" s="15">
        <v>154</v>
      </c>
      <c r="C1964" s="15" t="s">
        <v>1981</v>
      </c>
      <c r="D1964" s="30">
        <v>45359</v>
      </c>
      <c r="E1964" s="10" t="s">
        <v>1</v>
      </c>
      <c r="F1964" s="14">
        <v>300</v>
      </c>
      <c r="G1964" s="14">
        <v>0</v>
      </c>
      <c r="H1964" s="30">
        <v>45483</v>
      </c>
      <c r="I1964" s="118">
        <v>266.46359999999999</v>
      </c>
      <c r="J1964" s="15">
        <f>IF(M1964="",IF(AND(H1964&lt;&gt; "",D1964&lt;&gt;""),IF(H1964&gt;=D1964,H1964-D1964,0),""),"")</f>
        <v>124</v>
      </c>
      <c r="K1964" s="20">
        <f>IF(M1964="",IF(I1964&lt;&gt;"",I1964-G1964,""),"")</f>
        <v>266.46359999999999</v>
      </c>
      <c r="L1964" s="25">
        <f>IF(M1964="",IF(K1964&lt;&gt;"",IF(G1964=0,IF(I1964=0,0,9.99),K1964/G1964),""),"")</f>
        <v>9.99</v>
      </c>
      <c r="M1964" s="111"/>
      <c r="N1964" s="58" t="str">
        <f>TRIM(CONCATENATE(Table1[[#This Row],[Intake]]," ",Table1[[#This Row],[Batch Number]]))</f>
        <v>S-1/OS 154</v>
      </c>
      <c r="O1964" s="112" t="str">
        <f>IF(VLOOKUP(Table1[[#This Row],[Intake Batch Combo]],Sheet2!A:B,2,FALSE)="","",VLOOKUP(Table1[[#This Row],[Intake Batch Combo]],Sheet2!A:B,2,FALSE))</f>
        <v>One Source Diagnostics Batch 154</v>
      </c>
      <c r="P1964" s="115" t="s">
        <v>2379</v>
      </c>
      <c r="Q1964" s="115" t="e">
        <v>#N/A</v>
      </c>
    </row>
    <row r="1965" spans="1:17">
      <c r="A1965" s="4" t="s">
        <v>1316</v>
      </c>
      <c r="B1965" s="15">
        <v>154</v>
      </c>
      <c r="C1965" s="15" t="s">
        <v>1981</v>
      </c>
      <c r="D1965" s="30">
        <v>45359</v>
      </c>
      <c r="E1965" s="10" t="s">
        <v>1</v>
      </c>
      <c r="F1965" s="14">
        <v>300</v>
      </c>
      <c r="G1965" s="14">
        <v>0</v>
      </c>
      <c r="H1965" s="30">
        <v>45483</v>
      </c>
      <c r="I1965" s="118">
        <v>266.46359999999999</v>
      </c>
      <c r="J1965" s="15">
        <f>IF(M1965="",IF(AND(H1965&lt;&gt; "",D1965&lt;&gt;""),IF(H1965&gt;=D1965,H1965-D1965,0),""),"")</f>
        <v>124</v>
      </c>
      <c r="K1965" s="20">
        <f>IF(M1965="",IF(I1965&lt;&gt;"",I1965-G1965,""),"")</f>
        <v>266.46359999999999</v>
      </c>
      <c r="L1965" s="25">
        <f>IF(M1965="",IF(K1965&lt;&gt;"",IF(G1965=0,IF(I1965=0,0,9.99),K1965/G1965),""),"")</f>
        <v>9.99</v>
      </c>
      <c r="M1965" s="111"/>
      <c r="N1965" s="58" t="str">
        <f>TRIM(CONCATENATE(Table1[[#This Row],[Intake]]," ",Table1[[#This Row],[Batch Number]]))</f>
        <v>S-1/OS 154</v>
      </c>
      <c r="O1965" s="112" t="str">
        <f>IF(VLOOKUP(Table1[[#This Row],[Intake Batch Combo]],Sheet2!A:B,2,FALSE)="","",VLOOKUP(Table1[[#This Row],[Intake Batch Combo]],Sheet2!A:B,2,FALSE))</f>
        <v>One Source Diagnostics Batch 154</v>
      </c>
      <c r="P1965" s="115" t="s">
        <v>2379</v>
      </c>
      <c r="Q1965" s="115" t="e">
        <v>#N/A</v>
      </c>
    </row>
    <row r="1966" spans="1:17">
      <c r="A1966" s="4" t="s">
        <v>1316</v>
      </c>
      <c r="B1966" s="15">
        <v>154</v>
      </c>
      <c r="C1966" s="15" t="s">
        <v>1981</v>
      </c>
      <c r="D1966" s="30">
        <v>45359</v>
      </c>
      <c r="E1966" s="10" t="s">
        <v>1</v>
      </c>
      <c r="F1966" s="14">
        <v>300</v>
      </c>
      <c r="G1966" s="14">
        <v>0</v>
      </c>
      <c r="H1966" s="30">
        <v>45483</v>
      </c>
      <c r="I1966" s="118">
        <v>266.46359999999999</v>
      </c>
      <c r="J1966" s="15">
        <f>IF(M1966="",IF(AND(H1966&lt;&gt; "",D1966&lt;&gt;""),IF(H1966&gt;=D1966,H1966-D1966,0),""),"")</f>
        <v>124</v>
      </c>
      <c r="K1966" s="20">
        <f>IF(M1966="",IF(I1966&lt;&gt;"",I1966-G1966,""),"")</f>
        <v>266.46359999999999</v>
      </c>
      <c r="L1966" s="25">
        <f>IF(M1966="",IF(K1966&lt;&gt;"",IF(G1966=0,IF(I1966=0,0,9.99),K1966/G1966),""),"")</f>
        <v>9.99</v>
      </c>
      <c r="N1966" s="58" t="str">
        <f>TRIM(CONCATENATE(Table1[[#This Row],[Intake]]," ",Table1[[#This Row],[Batch Number]]))</f>
        <v>S-1/OS 154</v>
      </c>
      <c r="O1966" s="112" t="str">
        <f>IF(VLOOKUP(Table1[[#This Row],[Intake Batch Combo]],Sheet2!A:B,2,FALSE)="","",VLOOKUP(Table1[[#This Row],[Intake Batch Combo]],Sheet2!A:B,2,FALSE))</f>
        <v>One Source Diagnostics Batch 154</v>
      </c>
      <c r="P1966" s="115" t="s">
        <v>2379</v>
      </c>
      <c r="Q1966" s="115" t="e">
        <v>#N/A</v>
      </c>
    </row>
    <row r="1967" spans="1:17">
      <c r="A1967" s="4" t="s">
        <v>1316</v>
      </c>
      <c r="B1967" s="15">
        <v>154</v>
      </c>
      <c r="C1967" s="15" t="s">
        <v>1982</v>
      </c>
      <c r="D1967" s="30">
        <v>45359</v>
      </c>
      <c r="E1967" s="10" t="s">
        <v>1</v>
      </c>
      <c r="F1967" s="14">
        <v>300</v>
      </c>
      <c r="G1967" s="14">
        <v>0</v>
      </c>
      <c r="H1967" s="30">
        <v>45483</v>
      </c>
      <c r="I1967" s="118">
        <v>266.46359999999999</v>
      </c>
      <c r="J1967" s="15">
        <f>IF(M1967="",IF(AND(H1967&lt;&gt; "",D1967&lt;&gt;""),IF(H1967&gt;=D1967,H1967-D1967,0),""),"")</f>
        <v>124</v>
      </c>
      <c r="K1967" s="20">
        <f>IF(M1967="",IF(I1967&lt;&gt;"",I1967-G1967,""),"")</f>
        <v>266.46359999999999</v>
      </c>
      <c r="L1967" s="25">
        <f>IF(M1967="",IF(K1967&lt;&gt;"",IF(G1967=0,IF(I1967=0,0,9.99),K1967/G1967),""),"")</f>
        <v>9.99</v>
      </c>
      <c r="N1967" s="58" t="str">
        <f>TRIM(CONCATENATE(Table1[[#This Row],[Intake]]," ",Table1[[#This Row],[Batch Number]]))</f>
        <v>S-1/OS 154</v>
      </c>
      <c r="O1967" s="112" t="str">
        <f>IF(VLOOKUP(Table1[[#This Row],[Intake Batch Combo]],Sheet2!A:B,2,FALSE)="","",VLOOKUP(Table1[[#This Row],[Intake Batch Combo]],Sheet2!A:B,2,FALSE))</f>
        <v>One Source Diagnostics Batch 154</v>
      </c>
      <c r="P1967" s="115" t="s">
        <v>2379</v>
      </c>
      <c r="Q1967" s="115" t="e">
        <v>#N/A</v>
      </c>
    </row>
    <row r="1968" spans="1:17">
      <c r="A1968" s="4" t="s">
        <v>1316</v>
      </c>
      <c r="B1968" s="15">
        <v>154</v>
      </c>
      <c r="C1968" s="15" t="s">
        <v>1982</v>
      </c>
      <c r="D1968" s="30">
        <v>45359</v>
      </c>
      <c r="E1968" s="10" t="s">
        <v>1</v>
      </c>
      <c r="F1968" s="14">
        <v>300</v>
      </c>
      <c r="G1968" s="14">
        <v>0</v>
      </c>
      <c r="H1968" s="30">
        <v>45483</v>
      </c>
      <c r="I1968" s="118">
        <v>266.46359999999999</v>
      </c>
      <c r="J1968" s="15">
        <f>IF(M1968="",IF(AND(H1968&lt;&gt; "",D1968&lt;&gt;""),IF(H1968&gt;=D1968,H1968-D1968,0),""),"")</f>
        <v>124</v>
      </c>
      <c r="K1968" s="20">
        <f>IF(M1968="",IF(I1968&lt;&gt;"",I1968-G1968,""),"")</f>
        <v>266.46359999999999</v>
      </c>
      <c r="L1968" s="25">
        <f>IF(M1968="",IF(K1968&lt;&gt;"",IF(G1968=0,IF(I1968=0,0,9.99),K1968/G1968),""),"")</f>
        <v>9.99</v>
      </c>
      <c r="N1968" s="58" t="str">
        <f>TRIM(CONCATENATE(Table1[[#This Row],[Intake]]," ",Table1[[#This Row],[Batch Number]]))</f>
        <v>S-1/OS 154</v>
      </c>
      <c r="O1968" s="112" t="str">
        <f>IF(VLOOKUP(Table1[[#This Row],[Intake Batch Combo]],Sheet2!A:B,2,FALSE)="","",VLOOKUP(Table1[[#This Row],[Intake Batch Combo]],Sheet2!A:B,2,FALSE))</f>
        <v>One Source Diagnostics Batch 154</v>
      </c>
      <c r="P1968" s="115" t="s">
        <v>2379</v>
      </c>
      <c r="Q1968" s="115" t="e">
        <v>#N/A</v>
      </c>
    </row>
    <row r="1969" spans="1:17">
      <c r="A1969" s="4" t="s">
        <v>1316</v>
      </c>
      <c r="B1969" s="15">
        <v>154</v>
      </c>
      <c r="C1969" s="15" t="s">
        <v>1982</v>
      </c>
      <c r="D1969" s="30">
        <v>45359</v>
      </c>
      <c r="E1969" s="10" t="s">
        <v>1</v>
      </c>
      <c r="F1969" s="14">
        <v>300</v>
      </c>
      <c r="G1969" s="14">
        <v>0</v>
      </c>
      <c r="H1969" s="30">
        <v>45483</v>
      </c>
      <c r="I1969" s="118">
        <v>266.46359999999999</v>
      </c>
      <c r="J1969" s="15">
        <f>IF(M1969="",IF(AND(H1969&lt;&gt; "",D1969&lt;&gt;""),IF(H1969&gt;=D1969,H1969-D1969,0),""),"")</f>
        <v>124</v>
      </c>
      <c r="K1969" s="20">
        <f>IF(M1969="",IF(I1969&lt;&gt;"",I1969-G1969,""),"")</f>
        <v>266.46359999999999</v>
      </c>
      <c r="L1969" s="25">
        <f>IF(M1969="",IF(K1969&lt;&gt;"",IF(G1969=0,IF(I1969=0,0,9.99),K1969/G1969),""),"")</f>
        <v>9.99</v>
      </c>
      <c r="N1969" s="58" t="str">
        <f>TRIM(CONCATENATE(Table1[[#This Row],[Intake]]," ",Table1[[#This Row],[Batch Number]]))</f>
        <v>S-1/OS 154</v>
      </c>
      <c r="O1969" s="112" t="str">
        <f>IF(VLOOKUP(Table1[[#This Row],[Intake Batch Combo]],Sheet2!A:B,2,FALSE)="","",VLOOKUP(Table1[[#This Row],[Intake Batch Combo]],Sheet2!A:B,2,FALSE))</f>
        <v>One Source Diagnostics Batch 154</v>
      </c>
      <c r="P1969" s="115" t="s">
        <v>2379</v>
      </c>
      <c r="Q1969" s="115" t="e">
        <v>#N/A</v>
      </c>
    </row>
    <row r="1970" spans="1:17">
      <c r="A1970" s="4" t="s">
        <v>1316</v>
      </c>
      <c r="B1970" s="15">
        <v>154</v>
      </c>
      <c r="C1970" s="15" t="s">
        <v>1982</v>
      </c>
      <c r="D1970" s="30">
        <v>45359</v>
      </c>
      <c r="E1970" s="10" t="s">
        <v>1</v>
      </c>
      <c r="F1970" s="14">
        <v>300</v>
      </c>
      <c r="G1970" s="14">
        <v>0</v>
      </c>
      <c r="H1970" s="30">
        <v>45483</v>
      </c>
      <c r="I1970" s="118">
        <v>266.46359999999999</v>
      </c>
      <c r="J1970" s="15">
        <f>IF(M1970="",IF(AND(H1970&lt;&gt; "",D1970&lt;&gt;""),IF(H1970&gt;=D1970,H1970-D1970,0),""),"")</f>
        <v>124</v>
      </c>
      <c r="K1970" s="20">
        <f>IF(M1970="",IF(I1970&lt;&gt;"",I1970-G1970,""),"")</f>
        <v>266.46359999999999</v>
      </c>
      <c r="L1970" s="25">
        <f>IF(M1970="",IF(K1970&lt;&gt;"",IF(G1970=0,IF(I1970=0,0,9.99),K1970/G1970),""),"")</f>
        <v>9.99</v>
      </c>
      <c r="N1970" s="58" t="str">
        <f>TRIM(CONCATENATE(Table1[[#This Row],[Intake]]," ",Table1[[#This Row],[Batch Number]]))</f>
        <v>S-1/OS 154</v>
      </c>
      <c r="O1970" s="112" t="str">
        <f>IF(VLOOKUP(Table1[[#This Row],[Intake Batch Combo]],Sheet2!A:B,2,FALSE)="","",VLOOKUP(Table1[[#This Row],[Intake Batch Combo]],Sheet2!A:B,2,FALSE))</f>
        <v>One Source Diagnostics Batch 154</v>
      </c>
      <c r="P1970" s="115" t="s">
        <v>2379</v>
      </c>
      <c r="Q1970" s="115" t="e">
        <v>#N/A</v>
      </c>
    </row>
    <row r="1971" spans="1:17">
      <c r="A1971" s="4" t="s">
        <v>1316</v>
      </c>
      <c r="B1971" s="15">
        <v>118</v>
      </c>
      <c r="C1971" s="64" t="s">
        <v>1395</v>
      </c>
      <c r="D1971" s="30">
        <v>44897</v>
      </c>
      <c r="E1971" s="60" t="s">
        <v>0</v>
      </c>
      <c r="F1971" s="14">
        <v>250</v>
      </c>
      <c r="G1971" s="14">
        <v>59.729150737175019</v>
      </c>
      <c r="H1971" s="30">
        <v>45483</v>
      </c>
      <c r="I1971" s="120">
        <v>93</v>
      </c>
      <c r="J1971" s="15">
        <f>IF(M1971="",IF(AND(H1971&lt;&gt; "",D1971&lt;&gt;""),IF(H1971&gt;=D1971,H1971-D1971,0),""),"")</f>
        <v>586</v>
      </c>
      <c r="K1971" s="20">
        <f>IF(M1971="",IF(I1971&lt;&gt;"",I1971-G1971,""),"")</f>
        <v>33.270849262824981</v>
      </c>
      <c r="L1971" s="25">
        <f>IF(M1971="",IF(K1971&lt;&gt;"",IF(G1971=0,IF(I1971=0,0,9.99),K1971/G1971),""),"")</f>
        <v>0.55702866778109794</v>
      </c>
      <c r="N1971" s="58" t="str">
        <f>TRIM(CONCATENATE(Table1[[#This Row],[Intake]]," ",Table1[[#This Row],[Batch Number]]))</f>
        <v>S-1/OS 118</v>
      </c>
      <c r="O1971" s="112" t="str">
        <f>IF(VLOOKUP(Table1[[#This Row],[Intake Batch Combo]],Sheet2!A:B,2,FALSE)="","",VLOOKUP(Table1[[#This Row],[Intake Batch Combo]],Sheet2!A:B,2,FALSE))</f>
        <v>One Source Diagnostics Buy 118</v>
      </c>
      <c r="P1971" s="115" t="s">
        <v>2383</v>
      </c>
      <c r="Q1971" s="115" t="e">
        <v>#N/A</v>
      </c>
    </row>
    <row r="1972" spans="1:17">
      <c r="A1972" s="4" t="s">
        <v>1316</v>
      </c>
      <c r="B1972" s="15">
        <v>116</v>
      </c>
      <c r="C1972" s="64" t="s">
        <v>1108</v>
      </c>
      <c r="D1972" s="30">
        <v>44879</v>
      </c>
      <c r="E1972" s="59" t="s">
        <v>1</v>
      </c>
      <c r="F1972" s="109">
        <v>300</v>
      </c>
      <c r="G1972" s="14">
        <v>71.609120816278562</v>
      </c>
      <c r="H1972" s="30">
        <v>45483</v>
      </c>
      <c r="I1972" s="120">
        <v>248.00310000000002</v>
      </c>
      <c r="J1972" s="15">
        <f>IF(M1972="",IF(AND(H1972&lt;&gt; "",D1972&lt;&gt;""),IF(H1972&gt;=D1972,H1972-D1972,0),""),"")</f>
        <v>604</v>
      </c>
      <c r="K1972" s="20">
        <f>IF(M1972="",IF(I1972&lt;&gt;"",I1972-G1972,""),"")</f>
        <v>176.39397918372146</v>
      </c>
      <c r="L1972" s="25">
        <f>IF(M1972="",IF(K1972&lt;&gt;"",IF(G1972=0,IF(I1972=0,0,9.99),K1972/G1972),""),"")</f>
        <v>2.4632892733913114</v>
      </c>
      <c r="N1972" s="58" t="str">
        <f>TRIM(CONCATENATE(Table1[[#This Row],[Intake]]," ",Table1[[#This Row],[Batch Number]]))</f>
        <v>S-1/OS 116</v>
      </c>
      <c r="O1972" s="112" t="str">
        <f>IF(VLOOKUP(Table1[[#This Row],[Intake Batch Combo]],Sheet2!A:B,2,FALSE)="","",VLOOKUP(Table1[[#This Row],[Intake Batch Combo]],Sheet2!A:B,2,FALSE))</f>
        <v>One Source Diagnostics Buy 116</v>
      </c>
      <c r="P1972" s="115" t="e">
        <v>#N/A</v>
      </c>
      <c r="Q1972" s="115" t="e">
        <v>#N/A</v>
      </c>
    </row>
    <row r="1973" spans="1:17">
      <c r="A1973" s="4" t="s">
        <v>1316</v>
      </c>
      <c r="B1973" s="15">
        <v>116</v>
      </c>
      <c r="C1973" s="64" t="s">
        <v>1108</v>
      </c>
      <c r="D1973" s="30">
        <v>44879</v>
      </c>
      <c r="E1973" s="59" t="s">
        <v>1</v>
      </c>
      <c r="F1973" s="109">
        <v>300</v>
      </c>
      <c r="G1973" s="14">
        <v>71.609120816278562</v>
      </c>
      <c r="H1973" s="30">
        <v>45483</v>
      </c>
      <c r="I1973" s="120">
        <v>248.00310000000002</v>
      </c>
      <c r="J1973" s="15">
        <f>IF(M1973="",IF(AND(H1973&lt;&gt; "",D1973&lt;&gt;""),IF(H1973&gt;=D1973,H1973-D1973,0),""),"")</f>
        <v>604</v>
      </c>
      <c r="K1973" s="20">
        <f>IF(M1973="",IF(I1973&lt;&gt;"",I1973-G1973,""),"")</f>
        <v>176.39397918372146</v>
      </c>
      <c r="L1973" s="25">
        <f>IF(M1973="",IF(K1973&lt;&gt;"",IF(G1973=0,IF(I1973=0,0,9.99),K1973/G1973),""),"")</f>
        <v>2.4632892733913114</v>
      </c>
      <c r="N1973" s="58" t="str">
        <f>TRIM(CONCATENATE(Table1[[#This Row],[Intake]]," ",Table1[[#This Row],[Batch Number]]))</f>
        <v>S-1/OS 116</v>
      </c>
      <c r="O1973" s="112" t="str">
        <f>IF(VLOOKUP(Table1[[#This Row],[Intake Batch Combo]],Sheet2!A:B,2,FALSE)="","",VLOOKUP(Table1[[#This Row],[Intake Batch Combo]],Sheet2!A:B,2,FALSE))</f>
        <v>One Source Diagnostics Buy 116</v>
      </c>
      <c r="P1973" s="115" t="e">
        <v>#N/A</v>
      </c>
      <c r="Q1973" s="115" t="e">
        <v>#N/A</v>
      </c>
    </row>
    <row r="1974" spans="1:17">
      <c r="A1974" s="4" t="s">
        <v>1316</v>
      </c>
      <c r="B1974" s="15">
        <v>154</v>
      </c>
      <c r="C1974" s="15" t="s">
        <v>2195</v>
      </c>
      <c r="D1974" s="30">
        <v>45359</v>
      </c>
      <c r="E1974" s="10" t="s">
        <v>0</v>
      </c>
      <c r="F1974" s="14">
        <v>1100</v>
      </c>
      <c r="G1974" s="14">
        <v>221.3295</v>
      </c>
      <c r="H1974" s="30">
        <v>45483</v>
      </c>
      <c r="I1974" s="120">
        <v>372</v>
      </c>
      <c r="J1974" s="15">
        <f>IF(M1974="",IF(AND(H1974&lt;&gt; "",D1974&lt;&gt;""),IF(H1974&gt;=D1974,H1974-D1974,0),""),"")</f>
        <v>124</v>
      </c>
      <c r="K1974" s="20">
        <f>IF(M1974="",IF(I1974&lt;&gt;"",I1974-G1974,""),"")</f>
        <v>150.6705</v>
      </c>
      <c r="L1974" s="25">
        <f>IF(M1974="",IF(K1974&lt;&gt;"",IF(G1974=0,IF(I1974=0,0,9.99),K1974/G1974),""),"")</f>
        <v>0.68075200097592059</v>
      </c>
      <c r="N1974" s="58" t="str">
        <f>TRIM(CONCATENATE(Table1[[#This Row],[Intake]]," ",Table1[[#This Row],[Batch Number]]))</f>
        <v>S-1/OS 154</v>
      </c>
      <c r="O1974" s="112" t="str">
        <f>IF(VLOOKUP(Table1[[#This Row],[Intake Batch Combo]],Sheet2!A:B,2,FALSE)="","",VLOOKUP(Table1[[#This Row],[Intake Batch Combo]],Sheet2!A:B,2,FALSE))</f>
        <v>One Source Diagnostics Batch 154</v>
      </c>
      <c r="P1974" s="115" t="s">
        <v>2379</v>
      </c>
      <c r="Q1974" s="115" t="e">
        <v>#N/A</v>
      </c>
    </row>
    <row r="1975" spans="1:17">
      <c r="A1975" s="4" t="s">
        <v>1316</v>
      </c>
      <c r="B1975" s="15">
        <v>154</v>
      </c>
      <c r="C1975" s="15" t="s">
        <v>2195</v>
      </c>
      <c r="D1975" s="30">
        <v>45359</v>
      </c>
      <c r="E1975" s="10" t="s">
        <v>0</v>
      </c>
      <c r="F1975" s="14">
        <v>1100</v>
      </c>
      <c r="G1975" s="14">
        <v>221.3295</v>
      </c>
      <c r="H1975" s="30">
        <v>45483</v>
      </c>
      <c r="I1975" s="118">
        <v>372</v>
      </c>
      <c r="J1975" s="15">
        <f>IF(M1975="",IF(AND(H1975&lt;&gt; "",D1975&lt;&gt;""),IF(H1975&gt;=D1975,H1975-D1975,0),""),"")</f>
        <v>124</v>
      </c>
      <c r="K1975" s="20">
        <f>IF(M1975="",IF(I1975&lt;&gt;"",I1975-G1975,""),"")</f>
        <v>150.6705</v>
      </c>
      <c r="L1975" s="25">
        <f>IF(M1975="",IF(K1975&lt;&gt;"",IF(G1975=0,IF(I1975=0,0,9.99),K1975/G1975),""),"")</f>
        <v>0.68075200097592059</v>
      </c>
      <c r="N1975" s="58" t="str">
        <f>TRIM(CONCATENATE(Table1[[#This Row],[Intake]]," ",Table1[[#This Row],[Batch Number]]))</f>
        <v>S-1/OS 154</v>
      </c>
      <c r="O1975" s="112" t="str">
        <f>IF(VLOOKUP(Table1[[#This Row],[Intake Batch Combo]],Sheet2!A:B,2,FALSE)="","",VLOOKUP(Table1[[#This Row],[Intake Batch Combo]],Sheet2!A:B,2,FALSE))</f>
        <v>One Source Diagnostics Batch 154</v>
      </c>
      <c r="P1975" s="115" t="s">
        <v>2379</v>
      </c>
      <c r="Q1975" s="115" t="e">
        <v>#N/A</v>
      </c>
    </row>
    <row r="1976" spans="1:17">
      <c r="A1976" s="4" t="s">
        <v>1316</v>
      </c>
      <c r="B1976" s="15">
        <v>154</v>
      </c>
      <c r="C1976" s="15" t="s">
        <v>2073</v>
      </c>
      <c r="D1976" s="30">
        <v>45359</v>
      </c>
      <c r="E1976" s="10" t="s">
        <v>1</v>
      </c>
      <c r="F1976" s="14">
        <v>1695</v>
      </c>
      <c r="G1976" s="14">
        <v>375.57</v>
      </c>
      <c r="H1976" s="30">
        <v>45483</v>
      </c>
      <c r="I1976" s="120">
        <v>395.1198</v>
      </c>
      <c r="J1976" s="15">
        <f>IF(M1976="",IF(AND(H1976&lt;&gt; "",D1976&lt;&gt;""),IF(H1976&gt;=D1976,H1976-D1976,0),""),"")</f>
        <v>124</v>
      </c>
      <c r="K1976" s="20">
        <f>IF(M1976="",IF(I1976&lt;&gt;"",I1976-G1976,""),"")</f>
        <v>19.549800000000005</v>
      </c>
      <c r="L1976" s="25">
        <f>IF(M1976="",IF(K1976&lt;&gt;"",IF(G1976=0,IF(I1976=0,0,9.99),K1976/G1976),""),"")</f>
        <v>5.205367840881861E-2</v>
      </c>
      <c r="N1976" s="58" t="str">
        <f>TRIM(CONCATENATE(Table1[[#This Row],[Intake]]," ",Table1[[#This Row],[Batch Number]]))</f>
        <v>S-1/OS 154</v>
      </c>
      <c r="O1976" s="112" t="str">
        <f>IF(VLOOKUP(Table1[[#This Row],[Intake Batch Combo]],Sheet2!A:B,2,FALSE)="","",VLOOKUP(Table1[[#This Row],[Intake Batch Combo]],Sheet2!A:B,2,FALSE))</f>
        <v>One Source Diagnostics Batch 154</v>
      </c>
      <c r="P1976" s="115" t="s">
        <v>2379</v>
      </c>
      <c r="Q1976" s="115" t="e">
        <v>#N/A</v>
      </c>
    </row>
    <row r="1977" spans="1:17">
      <c r="A1977" s="4" t="s">
        <v>1316</v>
      </c>
      <c r="B1977" s="15">
        <v>154</v>
      </c>
      <c r="C1977" s="15" t="s">
        <v>2073</v>
      </c>
      <c r="D1977" s="30">
        <v>45359</v>
      </c>
      <c r="E1977" s="10" t="s">
        <v>1</v>
      </c>
      <c r="F1977" s="14">
        <v>1695</v>
      </c>
      <c r="G1977" s="14">
        <v>375.57</v>
      </c>
      <c r="H1977" s="30">
        <v>45483</v>
      </c>
      <c r="I1977" s="118">
        <v>395.1198</v>
      </c>
      <c r="J1977" s="15">
        <f>IF(M1977="",IF(AND(H1977&lt;&gt; "",D1977&lt;&gt;""),IF(H1977&gt;=D1977,H1977-D1977,0),""),"")</f>
        <v>124</v>
      </c>
      <c r="K1977" s="20">
        <f>IF(M1977="",IF(I1977&lt;&gt;"",I1977-G1977,""),"")</f>
        <v>19.549800000000005</v>
      </c>
      <c r="L1977" s="25">
        <f>IF(M1977="",IF(K1977&lt;&gt;"",IF(G1977=0,IF(I1977=0,0,9.99),K1977/G1977),""),"")</f>
        <v>5.205367840881861E-2</v>
      </c>
      <c r="M1977" s="111"/>
      <c r="N1977" s="58" t="str">
        <f>TRIM(CONCATENATE(Table1[[#This Row],[Intake]]," ",Table1[[#This Row],[Batch Number]]))</f>
        <v>S-1/OS 154</v>
      </c>
      <c r="O1977" s="112" t="str">
        <f>IF(VLOOKUP(Table1[[#This Row],[Intake Batch Combo]],Sheet2!A:B,2,FALSE)="","",VLOOKUP(Table1[[#This Row],[Intake Batch Combo]],Sheet2!A:B,2,FALSE))</f>
        <v>One Source Diagnostics Batch 154</v>
      </c>
      <c r="P1977" s="115" t="s">
        <v>2379</v>
      </c>
      <c r="Q1977" s="115" t="e">
        <v>#N/A</v>
      </c>
    </row>
    <row r="1978" spans="1:17">
      <c r="A1978" s="4" t="s">
        <v>1316</v>
      </c>
      <c r="B1978" s="15">
        <v>154</v>
      </c>
      <c r="C1978" s="15" t="s">
        <v>2073</v>
      </c>
      <c r="D1978" s="30">
        <v>45359</v>
      </c>
      <c r="E1978" s="10" t="s">
        <v>1</v>
      </c>
      <c r="F1978" s="14">
        <v>1695</v>
      </c>
      <c r="G1978" s="14">
        <v>375.57</v>
      </c>
      <c r="H1978" s="30">
        <v>45483</v>
      </c>
      <c r="I1978" s="118">
        <v>395.1198</v>
      </c>
      <c r="J1978" s="15">
        <f>IF(M1978="",IF(AND(H1978&lt;&gt; "",D1978&lt;&gt;""),IF(H1978&gt;=D1978,H1978-D1978,0),""),"")</f>
        <v>124</v>
      </c>
      <c r="K1978" s="20">
        <f>IF(M1978="",IF(I1978&lt;&gt;"",I1978-G1978,""),"")</f>
        <v>19.549800000000005</v>
      </c>
      <c r="L1978" s="25">
        <f>IF(M1978="",IF(K1978&lt;&gt;"",IF(G1978=0,IF(I1978=0,0,9.99),K1978/G1978),""),"")</f>
        <v>5.205367840881861E-2</v>
      </c>
      <c r="M1978" s="111"/>
      <c r="N1978" s="58" t="str">
        <f>TRIM(CONCATENATE(Table1[[#This Row],[Intake]]," ",Table1[[#This Row],[Batch Number]]))</f>
        <v>S-1/OS 154</v>
      </c>
      <c r="O1978" s="112" t="str">
        <f>IF(VLOOKUP(Table1[[#This Row],[Intake Batch Combo]],Sheet2!A:B,2,FALSE)="","",VLOOKUP(Table1[[#This Row],[Intake Batch Combo]],Sheet2!A:B,2,FALSE))</f>
        <v>One Source Diagnostics Batch 154</v>
      </c>
      <c r="P1978" s="115" t="s">
        <v>2379</v>
      </c>
      <c r="Q1978" s="115" t="e">
        <v>#N/A</v>
      </c>
    </row>
    <row r="1979" spans="1:17">
      <c r="A1979" s="4" t="s">
        <v>1316</v>
      </c>
      <c r="B1979" s="15">
        <v>154</v>
      </c>
      <c r="C1979" s="15" t="s">
        <v>2073</v>
      </c>
      <c r="D1979" s="30">
        <v>45359</v>
      </c>
      <c r="E1979" s="10" t="s">
        <v>1</v>
      </c>
      <c r="F1979" s="14">
        <v>1695</v>
      </c>
      <c r="G1979" s="14">
        <v>375.57</v>
      </c>
      <c r="H1979" s="30">
        <v>45483</v>
      </c>
      <c r="I1979" s="120">
        <v>395.1198</v>
      </c>
      <c r="J1979" s="15">
        <f>IF(M1979="",IF(AND(H1979&lt;&gt; "",D1979&lt;&gt;""),IF(H1979&gt;=D1979,H1979-D1979,0),""),"")</f>
        <v>124</v>
      </c>
      <c r="K1979" s="20">
        <f>IF(M1979="",IF(I1979&lt;&gt;"",I1979-G1979,""),"")</f>
        <v>19.549800000000005</v>
      </c>
      <c r="L1979" s="25">
        <f>IF(M1979="",IF(K1979&lt;&gt;"",IF(G1979=0,IF(I1979=0,0,9.99),K1979/G1979),""),"")</f>
        <v>5.205367840881861E-2</v>
      </c>
      <c r="M1979" s="111"/>
      <c r="N1979" s="58" t="str">
        <f>TRIM(CONCATENATE(Table1[[#This Row],[Intake]]," ",Table1[[#This Row],[Batch Number]]))</f>
        <v>S-1/OS 154</v>
      </c>
      <c r="O1979" s="112" t="str">
        <f>IF(VLOOKUP(Table1[[#This Row],[Intake Batch Combo]],Sheet2!A:B,2,FALSE)="","",VLOOKUP(Table1[[#This Row],[Intake Batch Combo]],Sheet2!A:B,2,FALSE))</f>
        <v>One Source Diagnostics Batch 154</v>
      </c>
      <c r="P1979" s="115" t="s">
        <v>2379</v>
      </c>
      <c r="Q1979" s="115" t="e">
        <v>#N/A</v>
      </c>
    </row>
    <row r="1980" spans="1:17">
      <c r="A1980" s="4" t="s">
        <v>1316</v>
      </c>
      <c r="B1980" s="15">
        <v>154</v>
      </c>
      <c r="C1980" s="15" t="s">
        <v>2073</v>
      </c>
      <c r="D1980" s="30">
        <v>45359</v>
      </c>
      <c r="E1980" s="10" t="s">
        <v>1</v>
      </c>
      <c r="F1980" s="14">
        <v>1695</v>
      </c>
      <c r="G1980" s="14">
        <v>375.57</v>
      </c>
      <c r="H1980" s="30">
        <v>45483</v>
      </c>
      <c r="I1980" s="118">
        <v>395.1198</v>
      </c>
      <c r="J1980" s="15">
        <f>IF(M1980="",IF(AND(H1980&lt;&gt; "",D1980&lt;&gt;""),IF(H1980&gt;=D1980,H1980-D1980,0),""),"")</f>
        <v>124</v>
      </c>
      <c r="K1980" s="20">
        <f>IF(M1980="",IF(I1980&lt;&gt;"",I1980-G1980,""),"")</f>
        <v>19.549800000000005</v>
      </c>
      <c r="L1980" s="25">
        <f>IF(M1980="",IF(K1980&lt;&gt;"",IF(G1980=0,IF(I1980=0,0,9.99),K1980/G1980),""),"")</f>
        <v>5.205367840881861E-2</v>
      </c>
      <c r="N1980" s="58" t="str">
        <f>TRIM(CONCATENATE(Table1[[#This Row],[Intake]]," ",Table1[[#This Row],[Batch Number]]))</f>
        <v>S-1/OS 154</v>
      </c>
      <c r="O1980" s="112" t="str">
        <f>IF(VLOOKUP(Table1[[#This Row],[Intake Batch Combo]],Sheet2!A:B,2,FALSE)="","",VLOOKUP(Table1[[#This Row],[Intake Batch Combo]],Sheet2!A:B,2,FALSE))</f>
        <v>One Source Diagnostics Batch 154</v>
      </c>
      <c r="P1980" s="115" t="s">
        <v>2379</v>
      </c>
      <c r="Q1980" s="115" t="e">
        <v>#N/A</v>
      </c>
    </row>
    <row r="1981" spans="1:17">
      <c r="A1981" s="4" t="s">
        <v>1316</v>
      </c>
      <c r="B1981" s="15">
        <v>154</v>
      </c>
      <c r="C1981" s="15" t="s">
        <v>2138</v>
      </c>
      <c r="D1981" s="30">
        <v>45359</v>
      </c>
      <c r="E1981" s="10" t="s">
        <v>1</v>
      </c>
      <c r="F1981" s="14">
        <v>1695</v>
      </c>
      <c r="G1981" s="14">
        <v>375.57</v>
      </c>
      <c r="H1981" s="30">
        <v>45483</v>
      </c>
      <c r="I1981" s="120">
        <v>651</v>
      </c>
      <c r="J1981" s="15">
        <f>IF(M1981="",IF(AND(H1981&lt;&gt; "",D1981&lt;&gt;""),IF(H1981&gt;=D1981,H1981-D1981,0),""),"")</f>
        <v>124</v>
      </c>
      <c r="K1981" s="20">
        <f>IF(M1981="",IF(I1981&lt;&gt;"",I1981-G1981,""),"")</f>
        <v>275.43</v>
      </c>
      <c r="L1981" s="25">
        <f>IF(M1981="",IF(K1981&lt;&gt;"",IF(G1981=0,IF(I1981=0,0,9.99),K1981/G1981),""),"")</f>
        <v>0.7333652847671539</v>
      </c>
      <c r="M1981" s="111"/>
      <c r="N1981" s="58" t="str">
        <f>TRIM(CONCATENATE(Table1[[#This Row],[Intake]]," ",Table1[[#This Row],[Batch Number]]))</f>
        <v>S-1/OS 154</v>
      </c>
      <c r="O1981" s="112" t="str">
        <f>IF(VLOOKUP(Table1[[#This Row],[Intake Batch Combo]],Sheet2!A:B,2,FALSE)="","",VLOOKUP(Table1[[#This Row],[Intake Batch Combo]],Sheet2!A:B,2,FALSE))</f>
        <v>One Source Diagnostics Batch 154</v>
      </c>
      <c r="P1981" s="115" t="s">
        <v>2379</v>
      </c>
      <c r="Q1981" s="115" t="e">
        <v>#N/A</v>
      </c>
    </row>
    <row r="1982" spans="1:17">
      <c r="A1982" s="4" t="s">
        <v>1316</v>
      </c>
      <c r="B1982" s="15">
        <v>154</v>
      </c>
      <c r="C1982" s="15" t="s">
        <v>2265</v>
      </c>
      <c r="D1982" s="30">
        <v>45359</v>
      </c>
      <c r="E1982" s="10" t="s">
        <v>1</v>
      </c>
      <c r="F1982" s="14">
        <v>1695</v>
      </c>
      <c r="G1982" s="14">
        <v>375.57</v>
      </c>
      <c r="H1982" s="30">
        <v>45483</v>
      </c>
      <c r="I1982" s="120">
        <v>496</v>
      </c>
      <c r="J1982" s="15">
        <f>IF(M1982="",IF(AND(H1982&lt;&gt; "",D1982&lt;&gt;""),IF(H1982&gt;=D1982,H1982-D1982,0),""),"")</f>
        <v>124</v>
      </c>
      <c r="K1982" s="20">
        <f>IF(M1982="",IF(I1982&lt;&gt;"",I1982-G1982,""),"")</f>
        <v>120.43</v>
      </c>
      <c r="L1982" s="25">
        <f>IF(M1982="",IF(K1982&lt;&gt;"",IF(G1982=0,IF(I1982=0,0,9.99),K1982/G1982),""),"")</f>
        <v>0.32065926458449823</v>
      </c>
      <c r="M1982" s="111"/>
      <c r="N1982" s="58" t="str">
        <f>TRIM(CONCATENATE(Table1[[#This Row],[Intake]]," ",Table1[[#This Row],[Batch Number]]))</f>
        <v>S-1/OS 154</v>
      </c>
      <c r="O1982" s="112" t="str">
        <f>IF(VLOOKUP(Table1[[#This Row],[Intake Batch Combo]],Sheet2!A:B,2,FALSE)="","",VLOOKUP(Table1[[#This Row],[Intake Batch Combo]],Sheet2!A:B,2,FALSE))</f>
        <v>One Source Diagnostics Batch 154</v>
      </c>
      <c r="P1982" s="115" t="s">
        <v>2379</v>
      </c>
      <c r="Q1982" s="115" t="e">
        <v>#N/A</v>
      </c>
    </row>
    <row r="1983" spans="1:17">
      <c r="A1983" s="4" t="s">
        <v>1316</v>
      </c>
      <c r="B1983" s="15">
        <v>154</v>
      </c>
      <c r="C1983" s="15" t="s">
        <v>2265</v>
      </c>
      <c r="D1983" s="30">
        <v>45359</v>
      </c>
      <c r="E1983" s="10" t="s">
        <v>1</v>
      </c>
      <c r="F1983" s="14">
        <v>1695</v>
      </c>
      <c r="G1983" s="14">
        <v>375.57</v>
      </c>
      <c r="H1983" s="30">
        <v>45483</v>
      </c>
      <c r="I1983" s="120">
        <v>496</v>
      </c>
      <c r="J1983" s="15">
        <f>IF(M1983="",IF(AND(H1983&lt;&gt; "",D1983&lt;&gt;""),IF(H1983&gt;=D1983,H1983-D1983,0),""),"")</f>
        <v>124</v>
      </c>
      <c r="K1983" s="20">
        <f>IF(M1983="",IF(I1983&lt;&gt;"",I1983-G1983,""),"")</f>
        <v>120.43</v>
      </c>
      <c r="L1983" s="25">
        <f>IF(M1983="",IF(K1983&lt;&gt;"",IF(G1983=0,IF(I1983=0,0,9.99),K1983/G1983),""),"")</f>
        <v>0.32065926458449823</v>
      </c>
      <c r="M1983" s="111"/>
      <c r="N1983" s="58" t="str">
        <f>TRIM(CONCATENATE(Table1[[#This Row],[Intake]]," ",Table1[[#This Row],[Batch Number]]))</f>
        <v>S-1/OS 154</v>
      </c>
      <c r="O1983" s="112" t="str">
        <f>IF(VLOOKUP(Table1[[#This Row],[Intake Batch Combo]],Sheet2!A:B,2,FALSE)="","",VLOOKUP(Table1[[#This Row],[Intake Batch Combo]],Sheet2!A:B,2,FALSE))</f>
        <v>One Source Diagnostics Batch 154</v>
      </c>
      <c r="P1983" s="115" t="s">
        <v>2379</v>
      </c>
      <c r="Q1983" s="115" t="e">
        <v>#N/A</v>
      </c>
    </row>
    <row r="1984" spans="1:17">
      <c r="A1984" s="4" t="s">
        <v>1316</v>
      </c>
      <c r="B1984" s="15">
        <v>154</v>
      </c>
      <c r="C1984" s="15" t="s">
        <v>2354</v>
      </c>
      <c r="D1984" s="30">
        <v>45359</v>
      </c>
      <c r="E1984" s="10" t="s">
        <v>1</v>
      </c>
      <c r="F1984" s="14">
        <v>1695</v>
      </c>
      <c r="G1984" s="14">
        <v>375.57</v>
      </c>
      <c r="H1984" s="30">
        <v>45483</v>
      </c>
      <c r="I1984" s="120">
        <v>604.5</v>
      </c>
      <c r="J1984" s="15">
        <f>IF(M1984="",IF(AND(H1984&lt;&gt; "",D1984&lt;&gt;""),IF(H1984&gt;=D1984,H1984-D1984,0),""),"")</f>
        <v>124</v>
      </c>
      <c r="K1984" s="20">
        <f>IF(M1984="",IF(I1984&lt;&gt;"",I1984-G1984,""),"")</f>
        <v>228.93</v>
      </c>
      <c r="L1984" s="25">
        <f>IF(M1984="",IF(K1984&lt;&gt;"",IF(G1984=0,IF(I1984=0,0,9.99),K1984/G1984),""),"")</f>
        <v>0.60955347871235721</v>
      </c>
      <c r="M1984" s="111"/>
      <c r="N1984" s="58" t="str">
        <f>TRIM(CONCATENATE(Table1[[#This Row],[Intake]]," ",Table1[[#This Row],[Batch Number]]))</f>
        <v>S-1/OS 154</v>
      </c>
      <c r="O1984" s="112" t="str">
        <f>IF(VLOOKUP(Table1[[#This Row],[Intake Batch Combo]],Sheet2!A:B,2,FALSE)="","",VLOOKUP(Table1[[#This Row],[Intake Batch Combo]],Sheet2!A:B,2,FALSE))</f>
        <v>One Source Diagnostics Batch 154</v>
      </c>
      <c r="P1984" s="115" t="s">
        <v>2379</v>
      </c>
      <c r="Q1984" s="115" t="e">
        <v>#N/A</v>
      </c>
    </row>
    <row r="1985" spans="1:17">
      <c r="A1985" s="4" t="s">
        <v>1316</v>
      </c>
      <c r="B1985" s="15">
        <v>116</v>
      </c>
      <c r="C1985" s="64" t="s">
        <v>1108</v>
      </c>
      <c r="D1985" s="30">
        <v>44879</v>
      </c>
      <c r="E1985" s="59" t="s">
        <v>1</v>
      </c>
      <c r="F1985" s="14">
        <v>1695</v>
      </c>
      <c r="G1985" s="14">
        <v>404.59153261197389</v>
      </c>
      <c r="H1985" s="30">
        <v>45483</v>
      </c>
      <c r="I1985" s="118">
        <v>248.00310000000002</v>
      </c>
      <c r="J1985" s="15">
        <f>IF(M1985="",IF(AND(H1985&lt;&gt; "",D1985&lt;&gt;""),IF(H1985&gt;=D1985,H1985-D1985,0),""),"")</f>
        <v>604</v>
      </c>
      <c r="K1985" s="20">
        <f>IF(M1985="",IF(I1985&lt;&gt;"",I1985-G1985,""),"")</f>
        <v>-156.58843261197387</v>
      </c>
      <c r="L1985" s="25">
        <f>IF(M1985="",IF(K1985&lt;&gt;"",IF(G1985=0,IF(I1985=0,0,9.99),K1985/G1985),""),"")</f>
        <v>-0.3870284471873785</v>
      </c>
      <c r="M1985" s="111"/>
      <c r="N1985" s="58" t="str">
        <f>TRIM(CONCATENATE(Table1[[#This Row],[Intake]]," ",Table1[[#This Row],[Batch Number]]))</f>
        <v>S-1/OS 116</v>
      </c>
      <c r="O1985" s="112" t="str">
        <f>IF(VLOOKUP(Table1[[#This Row],[Intake Batch Combo]],Sheet2!A:B,2,FALSE)="","",VLOOKUP(Table1[[#This Row],[Intake Batch Combo]],Sheet2!A:B,2,FALSE))</f>
        <v>One Source Diagnostics Buy 116</v>
      </c>
      <c r="P1985" s="115" t="e">
        <v>#N/A</v>
      </c>
      <c r="Q1985" s="115" t="e">
        <v>#N/A</v>
      </c>
    </row>
    <row r="1986" spans="1:17">
      <c r="A1986" s="4" t="s">
        <v>1316</v>
      </c>
      <c r="B1986" s="15">
        <v>116</v>
      </c>
      <c r="C1986" s="64" t="s">
        <v>1258</v>
      </c>
      <c r="D1986" s="30">
        <v>44879</v>
      </c>
      <c r="E1986" s="59" t="s">
        <v>1</v>
      </c>
      <c r="F1986" s="14">
        <v>1695</v>
      </c>
      <c r="G1986" s="14">
        <v>404.59153261197389</v>
      </c>
      <c r="H1986" s="30">
        <v>45483</v>
      </c>
      <c r="I1986" s="120">
        <v>558</v>
      </c>
      <c r="J1986" s="15">
        <f>IF(M1986="",IF(AND(H1986&lt;&gt; "",D1986&lt;&gt;""),IF(H1986&gt;=D1986,H1986-D1986,0),""),"")</f>
        <v>604</v>
      </c>
      <c r="K1986" s="20">
        <f>IF(M1986="",IF(I1986&lt;&gt;"",I1986-G1986,""),"")</f>
        <v>153.40846738802611</v>
      </c>
      <c r="L1986" s="25">
        <f>IF(M1986="",IF(K1986&lt;&gt;"",IF(G1986=0,IF(I1986=0,0,9.99),K1986/G1986),""),"")</f>
        <v>0.37916875421897051</v>
      </c>
      <c r="M1986" s="111"/>
      <c r="N1986" s="58" t="str">
        <f>TRIM(CONCATENATE(Table1[[#This Row],[Intake]]," ",Table1[[#This Row],[Batch Number]]))</f>
        <v>S-1/OS 116</v>
      </c>
      <c r="O1986" s="112" t="str">
        <f>IF(VLOOKUP(Table1[[#This Row],[Intake Batch Combo]],Sheet2!A:B,2,FALSE)="","",VLOOKUP(Table1[[#This Row],[Intake Batch Combo]],Sheet2!A:B,2,FALSE))</f>
        <v>One Source Diagnostics Buy 116</v>
      </c>
      <c r="P1986" s="115" t="e">
        <v>#N/A</v>
      </c>
      <c r="Q1986" s="115" t="e">
        <v>#N/A</v>
      </c>
    </row>
    <row r="1987" spans="1:17">
      <c r="A1987" s="4" t="s">
        <v>1316</v>
      </c>
      <c r="B1987" s="15">
        <v>116</v>
      </c>
      <c r="C1987" s="64" t="s">
        <v>1258</v>
      </c>
      <c r="D1987" s="30">
        <v>44879</v>
      </c>
      <c r="E1987" s="59" t="s">
        <v>1</v>
      </c>
      <c r="F1987" s="14">
        <v>1695</v>
      </c>
      <c r="G1987" s="14">
        <v>404.59153261197389</v>
      </c>
      <c r="H1987" s="30">
        <v>45483</v>
      </c>
      <c r="I1987" s="120">
        <v>558</v>
      </c>
      <c r="J1987" s="15">
        <f>IF(M1987="",IF(AND(H1987&lt;&gt; "",D1987&lt;&gt;""),IF(H1987&gt;=D1987,H1987-D1987,0),""),"")</f>
        <v>604</v>
      </c>
      <c r="K1987" s="20">
        <f>IF(M1987="",IF(I1987&lt;&gt;"",I1987-G1987,""),"")</f>
        <v>153.40846738802611</v>
      </c>
      <c r="L1987" s="25">
        <f>IF(M1987="",IF(K1987&lt;&gt;"",IF(G1987=0,IF(I1987=0,0,9.99),K1987/G1987),""),"")</f>
        <v>0.37916875421897051</v>
      </c>
      <c r="M1987" s="111"/>
      <c r="N1987" s="58" t="str">
        <f>TRIM(CONCATENATE(Table1[[#This Row],[Intake]]," ",Table1[[#This Row],[Batch Number]]))</f>
        <v>S-1/OS 116</v>
      </c>
      <c r="O1987" s="112" t="str">
        <f>IF(VLOOKUP(Table1[[#This Row],[Intake Batch Combo]],Sheet2!A:B,2,FALSE)="","",VLOOKUP(Table1[[#This Row],[Intake Batch Combo]],Sheet2!A:B,2,FALSE))</f>
        <v>One Source Diagnostics Buy 116</v>
      </c>
      <c r="P1987" s="115" t="e">
        <v>#N/A</v>
      </c>
      <c r="Q1987" s="115" t="e">
        <v>#N/A</v>
      </c>
    </row>
    <row r="1988" spans="1:17">
      <c r="A1988" s="4" t="s">
        <v>1316</v>
      </c>
      <c r="B1988" s="15">
        <v>116</v>
      </c>
      <c r="C1988" s="64" t="s">
        <v>1298</v>
      </c>
      <c r="D1988" s="30">
        <v>44879</v>
      </c>
      <c r="E1988" s="59" t="s">
        <v>1</v>
      </c>
      <c r="F1988" s="14">
        <v>1695</v>
      </c>
      <c r="G1988" s="14">
        <v>404.59153261197389</v>
      </c>
      <c r="H1988" s="30">
        <v>45483</v>
      </c>
      <c r="I1988" s="120">
        <v>627.75</v>
      </c>
      <c r="J1988" s="15">
        <f>IF(M1988="",IF(AND(H1988&lt;&gt; "",D1988&lt;&gt;""),IF(H1988&gt;=D1988,H1988-D1988,0),""),"")</f>
        <v>604</v>
      </c>
      <c r="K1988" s="20">
        <f>IF(M1988="",IF(I1988&lt;&gt;"",I1988-G1988,""),"")</f>
        <v>223.15846738802611</v>
      </c>
      <c r="L1988" s="25">
        <f>IF(M1988="",IF(K1988&lt;&gt;"",IF(G1988=0,IF(I1988=0,0,9.99),K1988/G1988),""),"")</f>
        <v>0.5515648484963418</v>
      </c>
      <c r="M1988" s="111"/>
      <c r="N1988" s="58" t="str">
        <f>TRIM(CONCATENATE(Table1[[#This Row],[Intake]]," ",Table1[[#This Row],[Batch Number]]))</f>
        <v>S-1/OS 116</v>
      </c>
      <c r="O1988" s="112" t="str">
        <f>IF(VLOOKUP(Table1[[#This Row],[Intake Batch Combo]],Sheet2!A:B,2,FALSE)="","",VLOOKUP(Table1[[#This Row],[Intake Batch Combo]],Sheet2!A:B,2,FALSE))</f>
        <v>One Source Diagnostics Buy 116</v>
      </c>
      <c r="P1988" s="115" t="e">
        <v>#N/A</v>
      </c>
      <c r="Q1988" s="115" t="e">
        <v>#N/A</v>
      </c>
    </row>
    <row r="1989" spans="1:17">
      <c r="A1989" s="4" t="s">
        <v>1316</v>
      </c>
      <c r="B1989" s="15">
        <v>116</v>
      </c>
      <c r="C1989" s="64" t="s">
        <v>1298</v>
      </c>
      <c r="D1989" s="30">
        <v>44879</v>
      </c>
      <c r="E1989" s="59" t="s">
        <v>1</v>
      </c>
      <c r="F1989" s="14">
        <v>1695</v>
      </c>
      <c r="G1989" s="14">
        <v>404.59153261197389</v>
      </c>
      <c r="H1989" s="30">
        <v>45483</v>
      </c>
      <c r="I1989" s="118">
        <v>627.75</v>
      </c>
      <c r="J1989" s="15">
        <f>IF(M1989="",IF(AND(H1989&lt;&gt; "",D1989&lt;&gt;""),IF(H1989&gt;=D1989,H1989-D1989,0),""),"")</f>
        <v>604</v>
      </c>
      <c r="K1989" s="20">
        <f>IF(M1989="",IF(I1989&lt;&gt;"",I1989-G1989,""),"")</f>
        <v>223.15846738802611</v>
      </c>
      <c r="L1989" s="25">
        <f>IF(M1989="",IF(K1989&lt;&gt;"",IF(G1989=0,IF(I1989=0,0,9.99),K1989/G1989),""),"")</f>
        <v>0.5515648484963418</v>
      </c>
      <c r="N1989" s="58" t="str">
        <f>TRIM(CONCATENATE(Table1[[#This Row],[Intake]]," ",Table1[[#This Row],[Batch Number]]))</f>
        <v>S-1/OS 116</v>
      </c>
      <c r="O1989" s="112" t="str">
        <f>IF(VLOOKUP(Table1[[#This Row],[Intake Batch Combo]],Sheet2!A:B,2,FALSE)="","",VLOOKUP(Table1[[#This Row],[Intake Batch Combo]],Sheet2!A:B,2,FALSE))</f>
        <v>One Source Diagnostics Buy 116</v>
      </c>
      <c r="P1989" s="115" t="e">
        <v>#N/A</v>
      </c>
      <c r="Q1989" s="115" t="e">
        <v>#N/A</v>
      </c>
    </row>
    <row r="1990" spans="1:17">
      <c r="A1990" s="4" t="s">
        <v>1316</v>
      </c>
      <c r="B1990" s="15">
        <v>118</v>
      </c>
      <c r="C1990" s="64" t="s">
        <v>1608</v>
      </c>
      <c r="D1990" s="30">
        <v>44897</v>
      </c>
      <c r="E1990" s="60" t="s">
        <v>1</v>
      </c>
      <c r="F1990" s="14">
        <v>1695</v>
      </c>
      <c r="G1990" s="14">
        <v>404.96364199804663</v>
      </c>
      <c r="H1990" s="30">
        <v>45483</v>
      </c>
      <c r="I1990" s="118">
        <v>465</v>
      </c>
      <c r="J1990" s="15">
        <f>IF(M1990="",IF(AND(H1990&lt;&gt; "",D1990&lt;&gt;""),IF(H1990&gt;=D1990,H1990-D1990,0),""),"")</f>
        <v>586</v>
      </c>
      <c r="K1990" s="20">
        <f>IF(M1990="",IF(I1990&lt;&gt;"",I1990-G1990,""),"")</f>
        <v>60.036358001953374</v>
      </c>
      <c r="L1990" s="25">
        <f>IF(M1990="",IF(K1990&lt;&gt;"",IF(G1990=0,IF(I1990=0,0,9.99),K1990/G1990),""),"")</f>
        <v>0.14825122992706333</v>
      </c>
      <c r="N1990" s="58" t="str">
        <f>TRIM(CONCATENATE(Table1[[#This Row],[Intake]]," ",Table1[[#This Row],[Batch Number]]))</f>
        <v>S-1/OS 118</v>
      </c>
      <c r="O1990" s="112" t="str">
        <f>IF(VLOOKUP(Table1[[#This Row],[Intake Batch Combo]],Sheet2!A:B,2,FALSE)="","",VLOOKUP(Table1[[#This Row],[Intake Batch Combo]],Sheet2!A:B,2,FALSE))</f>
        <v>One Source Diagnostics Buy 118</v>
      </c>
      <c r="P1990" s="115" t="s">
        <v>2383</v>
      </c>
      <c r="Q1990" s="115" t="e">
        <v>#N/A</v>
      </c>
    </row>
    <row r="1991" spans="1:17">
      <c r="A1991" s="4" t="s">
        <v>1316</v>
      </c>
      <c r="B1991" s="15">
        <v>118</v>
      </c>
      <c r="C1991" s="64" t="s">
        <v>1634</v>
      </c>
      <c r="D1991" s="30">
        <v>44897</v>
      </c>
      <c r="E1991" s="60" t="s">
        <v>1</v>
      </c>
      <c r="F1991" s="14">
        <v>1695</v>
      </c>
      <c r="G1991" s="14">
        <v>404.96364199804663</v>
      </c>
      <c r="H1991" s="30">
        <v>45483</v>
      </c>
      <c r="I1991" s="120">
        <v>930</v>
      </c>
      <c r="J1991" s="15">
        <f>IF(M1991="",IF(AND(H1991&lt;&gt; "",D1991&lt;&gt;""),IF(H1991&gt;=D1991,H1991-D1991,0),""),"")</f>
        <v>586</v>
      </c>
      <c r="K1991" s="20">
        <f>IF(M1991="",IF(I1991&lt;&gt;"",I1991-G1991,""),"")</f>
        <v>525.03635800195343</v>
      </c>
      <c r="L1991" s="25">
        <f>IF(M1991="",IF(K1991&lt;&gt;"",IF(G1991=0,IF(I1991=0,0,9.99),K1991/G1991),""),"")</f>
        <v>1.2965024598541268</v>
      </c>
      <c r="N1991" s="58" t="str">
        <f>TRIM(CONCATENATE(Table1[[#This Row],[Intake]]," ",Table1[[#This Row],[Batch Number]]))</f>
        <v>S-1/OS 118</v>
      </c>
      <c r="O1991" s="112" t="str">
        <f>IF(VLOOKUP(Table1[[#This Row],[Intake Batch Combo]],Sheet2!A:B,2,FALSE)="","",VLOOKUP(Table1[[#This Row],[Intake Batch Combo]],Sheet2!A:B,2,FALSE))</f>
        <v>One Source Diagnostics Buy 118</v>
      </c>
      <c r="P1991" s="115" t="s">
        <v>2383</v>
      </c>
      <c r="Q1991" s="115" t="e">
        <v>#N/A</v>
      </c>
    </row>
    <row r="1992" spans="1:17">
      <c r="A1992" s="4" t="s">
        <v>1316</v>
      </c>
      <c r="B1992" s="15">
        <v>118</v>
      </c>
      <c r="C1992" s="64" t="s">
        <v>1634</v>
      </c>
      <c r="D1992" s="30">
        <v>44897</v>
      </c>
      <c r="E1992" s="60" t="s">
        <v>1</v>
      </c>
      <c r="F1992" s="14">
        <v>1695</v>
      </c>
      <c r="G1992" s="14">
        <v>404.96364199804663</v>
      </c>
      <c r="H1992" s="30">
        <v>45483</v>
      </c>
      <c r="I1992" s="120">
        <v>930</v>
      </c>
      <c r="J1992" s="15">
        <f>IF(M1992="",IF(AND(H1992&lt;&gt; "",D1992&lt;&gt;""),IF(H1992&gt;=D1992,H1992-D1992,0),""),"")</f>
        <v>586</v>
      </c>
      <c r="K1992" s="20">
        <f>IF(M1992="",IF(I1992&lt;&gt;"",I1992-G1992,""),"")</f>
        <v>525.03635800195343</v>
      </c>
      <c r="L1992" s="25">
        <f>IF(M1992="",IF(K1992&lt;&gt;"",IF(G1992=0,IF(I1992=0,0,9.99),K1992/G1992),""),"")</f>
        <v>1.2965024598541268</v>
      </c>
      <c r="N1992" s="58" t="str">
        <f>TRIM(CONCATENATE(Table1[[#This Row],[Intake]]," ",Table1[[#This Row],[Batch Number]]))</f>
        <v>S-1/OS 118</v>
      </c>
      <c r="O1992" s="112" t="str">
        <f>IF(VLOOKUP(Table1[[#This Row],[Intake Batch Combo]],Sheet2!A:B,2,FALSE)="","",VLOOKUP(Table1[[#This Row],[Intake Batch Combo]],Sheet2!A:B,2,FALSE))</f>
        <v>One Source Diagnostics Buy 118</v>
      </c>
      <c r="P1992" s="115" t="s">
        <v>2383</v>
      </c>
      <c r="Q1992" s="115" t="e">
        <v>#N/A</v>
      </c>
    </row>
    <row r="1993" spans="1:17">
      <c r="A1993" s="4" t="s">
        <v>1316</v>
      </c>
      <c r="B1993" s="15">
        <v>118</v>
      </c>
      <c r="C1993" s="64" t="s">
        <v>1634</v>
      </c>
      <c r="D1993" s="30">
        <v>44897</v>
      </c>
      <c r="E1993" s="60" t="s">
        <v>1</v>
      </c>
      <c r="F1993" s="14">
        <v>1695</v>
      </c>
      <c r="G1993" s="14">
        <v>404.96364199804663</v>
      </c>
      <c r="H1993" s="30">
        <v>45483</v>
      </c>
      <c r="I1993" s="118">
        <v>930</v>
      </c>
      <c r="J1993" s="15">
        <f>IF(M1993="",IF(AND(H1993&lt;&gt; "",D1993&lt;&gt;""),IF(H1993&gt;=D1993,H1993-D1993,0),""),"")</f>
        <v>586</v>
      </c>
      <c r="K1993" s="20">
        <f>IF(M1993="",IF(I1993&lt;&gt;"",I1993-G1993,""),"")</f>
        <v>525.03635800195343</v>
      </c>
      <c r="L1993" s="25">
        <f>IF(M1993="",IF(K1993&lt;&gt;"",IF(G1993=0,IF(I1993=0,0,9.99),K1993/G1993),""),"")</f>
        <v>1.2965024598541268</v>
      </c>
      <c r="N1993" s="58" t="str">
        <f>TRIM(CONCATENATE(Table1[[#This Row],[Intake]]," ",Table1[[#This Row],[Batch Number]]))</f>
        <v>S-1/OS 118</v>
      </c>
      <c r="O1993" s="112" t="str">
        <f>IF(VLOOKUP(Table1[[#This Row],[Intake Batch Combo]],Sheet2!A:B,2,FALSE)="","",VLOOKUP(Table1[[#This Row],[Intake Batch Combo]],Sheet2!A:B,2,FALSE))</f>
        <v>One Source Diagnostics Buy 118</v>
      </c>
      <c r="P1993" s="115" t="s">
        <v>2383</v>
      </c>
      <c r="Q1993" s="115" t="e">
        <v>#N/A</v>
      </c>
    </row>
    <row r="1994" spans="1:17">
      <c r="A1994" s="4" t="s">
        <v>1316</v>
      </c>
      <c r="B1994" s="15">
        <v>118</v>
      </c>
      <c r="C1994" s="64" t="s">
        <v>1634</v>
      </c>
      <c r="D1994" s="30">
        <v>44897</v>
      </c>
      <c r="E1994" s="60" t="s">
        <v>1</v>
      </c>
      <c r="F1994" s="14">
        <v>1695</v>
      </c>
      <c r="G1994" s="14">
        <v>404.96364199804663</v>
      </c>
      <c r="H1994" s="30">
        <v>45483</v>
      </c>
      <c r="I1994" s="120">
        <v>930</v>
      </c>
      <c r="J1994" s="15">
        <f>IF(M1994="",IF(AND(H1994&lt;&gt; "",D1994&lt;&gt;""),IF(H1994&gt;=D1994,H1994-D1994,0),""),"")</f>
        <v>586</v>
      </c>
      <c r="K1994" s="20">
        <f>IF(M1994="",IF(I1994&lt;&gt;"",I1994-G1994,""),"")</f>
        <v>525.03635800195343</v>
      </c>
      <c r="L1994" s="25">
        <f>IF(M1994="",IF(K1994&lt;&gt;"",IF(G1994=0,IF(I1994=0,0,9.99),K1994/G1994),""),"")</f>
        <v>1.2965024598541268</v>
      </c>
      <c r="N1994" s="58" t="str">
        <f>TRIM(CONCATENATE(Table1[[#This Row],[Intake]]," ",Table1[[#This Row],[Batch Number]]))</f>
        <v>S-1/OS 118</v>
      </c>
      <c r="O1994" s="112" t="str">
        <f>IF(VLOOKUP(Table1[[#This Row],[Intake Batch Combo]],Sheet2!A:B,2,FALSE)="","",VLOOKUP(Table1[[#This Row],[Intake Batch Combo]],Sheet2!A:B,2,FALSE))</f>
        <v>One Source Diagnostics Buy 118</v>
      </c>
      <c r="P1994" s="115" t="s">
        <v>2383</v>
      </c>
      <c r="Q1994" s="115" t="e">
        <v>#N/A</v>
      </c>
    </row>
    <row r="1995" spans="1:17">
      <c r="A1995" s="4" t="s">
        <v>1316</v>
      </c>
      <c r="B1995" s="15">
        <v>118</v>
      </c>
      <c r="C1995" s="64" t="s">
        <v>1634</v>
      </c>
      <c r="D1995" s="30">
        <v>44897</v>
      </c>
      <c r="E1995" s="60" t="s">
        <v>1</v>
      </c>
      <c r="F1995" s="14">
        <v>1695</v>
      </c>
      <c r="G1995" s="14">
        <v>404.96364199804663</v>
      </c>
      <c r="H1995" s="30">
        <v>45483</v>
      </c>
      <c r="I1995" s="120">
        <v>930</v>
      </c>
      <c r="J1995" s="15">
        <f>IF(M1995="",IF(AND(H1995&lt;&gt; "",D1995&lt;&gt;""),IF(H1995&gt;=D1995,H1995-D1995,0),""),"")</f>
        <v>586</v>
      </c>
      <c r="K1995" s="20">
        <f>IF(M1995="",IF(I1995&lt;&gt;"",I1995-G1995,""),"")</f>
        <v>525.03635800195343</v>
      </c>
      <c r="L1995" s="25">
        <f>IF(M1995="",IF(K1995&lt;&gt;"",IF(G1995=0,IF(I1995=0,0,9.99),K1995/G1995),""),"")</f>
        <v>1.2965024598541268</v>
      </c>
      <c r="M1995" s="111"/>
      <c r="N1995" s="58" t="str">
        <f>TRIM(CONCATENATE(Table1[[#This Row],[Intake]]," ",Table1[[#This Row],[Batch Number]]))</f>
        <v>S-1/OS 118</v>
      </c>
      <c r="O1995" s="112" t="str">
        <f>IF(VLOOKUP(Table1[[#This Row],[Intake Batch Combo]],Sheet2!A:B,2,FALSE)="","",VLOOKUP(Table1[[#This Row],[Intake Batch Combo]],Sheet2!A:B,2,FALSE))</f>
        <v>One Source Diagnostics Buy 118</v>
      </c>
      <c r="P1995" s="115" t="s">
        <v>2383</v>
      </c>
      <c r="Q1995" s="115" t="e">
        <v>#N/A</v>
      </c>
    </row>
    <row r="1996" spans="1:17">
      <c r="A1996" s="4" t="s">
        <v>1316</v>
      </c>
      <c r="B1996" s="15">
        <v>118</v>
      </c>
      <c r="C1996" s="64" t="s">
        <v>1652</v>
      </c>
      <c r="D1996" s="30">
        <v>44897</v>
      </c>
      <c r="E1996" s="60" t="s">
        <v>1</v>
      </c>
      <c r="F1996" s="14">
        <v>1695</v>
      </c>
      <c r="G1996" s="14">
        <v>404.96364199804663</v>
      </c>
      <c r="H1996" s="30">
        <v>45483</v>
      </c>
      <c r="I1996" s="118">
        <v>465</v>
      </c>
      <c r="J1996" s="15">
        <f>IF(M1996="",IF(AND(H1996&lt;&gt; "",D1996&lt;&gt;""),IF(H1996&gt;=D1996,H1996-D1996,0),""),"")</f>
        <v>586</v>
      </c>
      <c r="K1996" s="20">
        <f>IF(M1996="",IF(I1996&lt;&gt;"",I1996-G1996,""),"")</f>
        <v>60.036358001953374</v>
      </c>
      <c r="L1996" s="25">
        <f>IF(M1996="",IF(K1996&lt;&gt;"",IF(G1996=0,IF(I1996=0,0,9.99),K1996/G1996),""),"")</f>
        <v>0.14825122992706333</v>
      </c>
      <c r="M1996" s="111"/>
      <c r="N1996" s="58" t="str">
        <f>TRIM(CONCATENATE(Table1[[#This Row],[Intake]]," ",Table1[[#This Row],[Batch Number]]))</f>
        <v>S-1/OS 118</v>
      </c>
      <c r="O1996" s="112" t="str">
        <f>IF(VLOOKUP(Table1[[#This Row],[Intake Batch Combo]],Sheet2!A:B,2,FALSE)="","",VLOOKUP(Table1[[#This Row],[Intake Batch Combo]],Sheet2!A:B,2,FALSE))</f>
        <v>One Source Diagnostics Buy 118</v>
      </c>
      <c r="P1996" s="115" t="s">
        <v>2383</v>
      </c>
      <c r="Q1996" s="115" t="e">
        <v>#N/A</v>
      </c>
    </row>
    <row r="1997" spans="1:17">
      <c r="A1997" s="4" t="s">
        <v>1316</v>
      </c>
      <c r="B1997" s="15">
        <v>118</v>
      </c>
      <c r="C1997" s="64" t="s">
        <v>1652</v>
      </c>
      <c r="D1997" s="30">
        <v>44897</v>
      </c>
      <c r="E1997" s="60" t="s">
        <v>1</v>
      </c>
      <c r="F1997" s="14">
        <v>1695</v>
      </c>
      <c r="G1997" s="14">
        <v>404.96364199804663</v>
      </c>
      <c r="H1997" s="30">
        <v>45483</v>
      </c>
      <c r="I1997" s="118">
        <v>465</v>
      </c>
      <c r="J1997" s="15">
        <f>IF(M1997="",IF(AND(H1997&lt;&gt; "",D1997&lt;&gt;""),IF(H1997&gt;=D1997,H1997-D1997,0),""),"")</f>
        <v>586</v>
      </c>
      <c r="K1997" s="20">
        <f>IF(M1997="",IF(I1997&lt;&gt;"",I1997-G1997,""),"")</f>
        <v>60.036358001953374</v>
      </c>
      <c r="L1997" s="25">
        <f>IF(M1997="",IF(K1997&lt;&gt;"",IF(G1997=0,IF(I1997=0,0,9.99),K1997/G1997),""),"")</f>
        <v>0.14825122992706333</v>
      </c>
      <c r="N1997" s="58" t="str">
        <f>TRIM(CONCATENATE(Table1[[#This Row],[Intake]]," ",Table1[[#This Row],[Batch Number]]))</f>
        <v>S-1/OS 118</v>
      </c>
      <c r="O1997" s="112" t="str">
        <f>IF(VLOOKUP(Table1[[#This Row],[Intake Batch Combo]],Sheet2!A:B,2,FALSE)="","",VLOOKUP(Table1[[#This Row],[Intake Batch Combo]],Sheet2!A:B,2,FALSE))</f>
        <v>One Source Diagnostics Buy 118</v>
      </c>
      <c r="P1997" s="115" t="s">
        <v>2383</v>
      </c>
      <c r="Q1997" s="115" t="e">
        <v>#N/A</v>
      </c>
    </row>
    <row r="1998" spans="1:17">
      <c r="A1998" s="4" t="s">
        <v>1316</v>
      </c>
      <c r="B1998" s="15">
        <v>118</v>
      </c>
      <c r="C1998" s="64" t="s">
        <v>1720</v>
      </c>
      <c r="D1998" s="30">
        <v>44897</v>
      </c>
      <c r="E1998" s="60" t="s">
        <v>1</v>
      </c>
      <c r="F1998" s="14">
        <v>1695</v>
      </c>
      <c r="G1998" s="14">
        <v>404.96364199804663</v>
      </c>
      <c r="H1998" s="30">
        <v>45483</v>
      </c>
      <c r="I1998" s="118">
        <v>744</v>
      </c>
      <c r="J1998" s="15">
        <f>IF(M1998="",IF(AND(H1998&lt;&gt; "",D1998&lt;&gt;""),IF(H1998&gt;=D1998,H1998-D1998,0),""),"")</f>
        <v>586</v>
      </c>
      <c r="K1998" s="20">
        <f>IF(M1998="",IF(I1998&lt;&gt;"",I1998-G1998,""),"")</f>
        <v>339.03635800195337</v>
      </c>
      <c r="L1998" s="25">
        <f>IF(M1998="",IF(K1998&lt;&gt;"",IF(G1998=0,IF(I1998=0,0,9.99),K1998/G1998),""),"")</f>
        <v>0.83720196788330137</v>
      </c>
      <c r="N1998" s="58" t="str">
        <f>TRIM(CONCATENATE(Table1[[#This Row],[Intake]]," ",Table1[[#This Row],[Batch Number]]))</f>
        <v>S-1/OS 118</v>
      </c>
      <c r="O1998" s="112" t="str">
        <f>IF(VLOOKUP(Table1[[#This Row],[Intake Batch Combo]],Sheet2!A:B,2,FALSE)="","",VLOOKUP(Table1[[#This Row],[Intake Batch Combo]],Sheet2!A:B,2,FALSE))</f>
        <v>One Source Diagnostics Buy 118</v>
      </c>
      <c r="P1998" s="115" t="s">
        <v>2383</v>
      </c>
      <c r="Q1998" s="115" t="e">
        <v>#N/A</v>
      </c>
    </row>
    <row r="1999" spans="1:17">
      <c r="A1999" s="4" t="s">
        <v>1316</v>
      </c>
      <c r="B1999" s="15">
        <v>118</v>
      </c>
      <c r="C1999" s="64" t="s">
        <v>1720</v>
      </c>
      <c r="D1999" s="30">
        <v>44897</v>
      </c>
      <c r="E1999" s="60" t="s">
        <v>1</v>
      </c>
      <c r="F1999" s="14">
        <v>1695</v>
      </c>
      <c r="G1999" s="14">
        <v>404.96364199804663</v>
      </c>
      <c r="H1999" s="30">
        <v>45483</v>
      </c>
      <c r="I1999" s="118">
        <v>744</v>
      </c>
      <c r="J1999" s="15">
        <f>IF(M1999="",IF(AND(H1999&lt;&gt; "",D1999&lt;&gt;""),IF(H1999&gt;=D1999,H1999-D1999,0),""),"")</f>
        <v>586</v>
      </c>
      <c r="K1999" s="20">
        <f>IF(M1999="",IF(I1999&lt;&gt;"",I1999-G1999,""),"")</f>
        <v>339.03635800195337</v>
      </c>
      <c r="L1999" s="25">
        <f>IF(M1999="",IF(K1999&lt;&gt;"",IF(G1999=0,IF(I1999=0,0,9.99),K1999/G1999),""),"")</f>
        <v>0.83720196788330137</v>
      </c>
      <c r="N1999" s="58" t="str">
        <f>TRIM(CONCATENATE(Table1[[#This Row],[Intake]]," ",Table1[[#This Row],[Batch Number]]))</f>
        <v>S-1/OS 118</v>
      </c>
      <c r="O1999" s="112" t="str">
        <f>IF(VLOOKUP(Table1[[#This Row],[Intake Batch Combo]],Sheet2!A:B,2,FALSE)="","",VLOOKUP(Table1[[#This Row],[Intake Batch Combo]],Sheet2!A:B,2,FALSE))</f>
        <v>One Source Diagnostics Buy 118</v>
      </c>
      <c r="P1999" s="115" t="s">
        <v>2383</v>
      </c>
      <c r="Q1999" s="115" t="e">
        <v>#N/A</v>
      </c>
    </row>
    <row r="2000" spans="1:17">
      <c r="A2000" s="4" t="s">
        <v>1316</v>
      </c>
      <c r="B2000" s="15">
        <v>118</v>
      </c>
      <c r="C2000" s="64" t="s">
        <v>1720</v>
      </c>
      <c r="D2000" s="30">
        <v>44897</v>
      </c>
      <c r="E2000" s="60" t="s">
        <v>1</v>
      </c>
      <c r="F2000" s="14">
        <v>1695</v>
      </c>
      <c r="G2000" s="14">
        <v>404.96364199804663</v>
      </c>
      <c r="H2000" s="30">
        <v>45483</v>
      </c>
      <c r="I2000" s="118">
        <v>744</v>
      </c>
      <c r="J2000" s="15">
        <f>IF(M2000="",IF(AND(H2000&lt;&gt; "",D2000&lt;&gt;""),IF(H2000&gt;=D2000,H2000-D2000,0),""),"")</f>
        <v>586</v>
      </c>
      <c r="K2000" s="20">
        <f>IF(M2000="",IF(I2000&lt;&gt;"",I2000-G2000,""),"")</f>
        <v>339.03635800195337</v>
      </c>
      <c r="L2000" s="25">
        <f>IF(M2000="",IF(K2000&lt;&gt;"",IF(G2000=0,IF(I2000=0,0,9.99),K2000/G2000),""),"")</f>
        <v>0.83720196788330137</v>
      </c>
      <c r="N2000" s="58" t="str">
        <f>TRIM(CONCATENATE(Table1[[#This Row],[Intake]]," ",Table1[[#This Row],[Batch Number]]))</f>
        <v>S-1/OS 118</v>
      </c>
      <c r="O2000" s="112" t="str">
        <f>IF(VLOOKUP(Table1[[#This Row],[Intake Batch Combo]],Sheet2!A:B,2,FALSE)="","",VLOOKUP(Table1[[#This Row],[Intake Batch Combo]],Sheet2!A:B,2,FALSE))</f>
        <v>One Source Diagnostics Buy 118</v>
      </c>
      <c r="P2000" s="115" t="s">
        <v>2383</v>
      </c>
      <c r="Q2000" s="115" t="e">
        <v>#N/A</v>
      </c>
    </row>
    <row r="2001" spans="1:17">
      <c r="A2001" s="4" t="s">
        <v>1316</v>
      </c>
      <c r="B2001" s="15">
        <v>118</v>
      </c>
      <c r="C2001" s="64" t="s">
        <v>1763</v>
      </c>
      <c r="D2001" s="30">
        <v>44897</v>
      </c>
      <c r="E2001" s="60" t="s">
        <v>1</v>
      </c>
      <c r="F2001" s="14">
        <v>1695</v>
      </c>
      <c r="G2001" s="14">
        <v>404.96364199804663</v>
      </c>
      <c r="H2001" s="30">
        <v>45483</v>
      </c>
      <c r="I2001" s="118">
        <v>279</v>
      </c>
      <c r="J2001" s="15">
        <f>IF(M2001="",IF(AND(H2001&lt;&gt; "",D2001&lt;&gt;""),IF(H2001&gt;=D2001,H2001-D2001,0),""),"")</f>
        <v>586</v>
      </c>
      <c r="K2001" s="20">
        <f>IF(M2001="",IF(I2001&lt;&gt;"",I2001-G2001,""),"")</f>
        <v>-125.96364199804663</v>
      </c>
      <c r="L2001" s="25">
        <f>IF(M2001="",IF(K2001&lt;&gt;"",IF(G2001=0,IF(I2001=0,0,9.99),K2001/G2001),""),"")</f>
        <v>-0.31104926204376199</v>
      </c>
      <c r="N2001" s="58" t="str">
        <f>TRIM(CONCATENATE(Table1[[#This Row],[Intake]]," ",Table1[[#This Row],[Batch Number]]))</f>
        <v>S-1/OS 118</v>
      </c>
      <c r="O2001" s="112" t="str">
        <f>IF(VLOOKUP(Table1[[#This Row],[Intake Batch Combo]],Sheet2!A:B,2,FALSE)="","",VLOOKUP(Table1[[#This Row],[Intake Batch Combo]],Sheet2!A:B,2,FALSE))</f>
        <v>One Source Diagnostics Buy 118</v>
      </c>
      <c r="P2001" s="115" t="s">
        <v>2383</v>
      </c>
      <c r="Q2001" s="115" t="e">
        <v>#N/A</v>
      </c>
    </row>
    <row r="2002" spans="1:17">
      <c r="A2002" s="4" t="s">
        <v>1316</v>
      </c>
      <c r="B2002" s="15">
        <v>118</v>
      </c>
      <c r="C2002" s="64" t="s">
        <v>1763</v>
      </c>
      <c r="D2002" s="30">
        <v>44897</v>
      </c>
      <c r="E2002" s="60" t="s">
        <v>1</v>
      </c>
      <c r="F2002" s="14">
        <v>1695</v>
      </c>
      <c r="G2002" s="14">
        <v>404.96364199804663</v>
      </c>
      <c r="H2002" s="30">
        <v>45483</v>
      </c>
      <c r="I2002" s="118">
        <v>279</v>
      </c>
      <c r="J2002" s="15">
        <f>IF(M2002="",IF(AND(H2002&lt;&gt; "",D2002&lt;&gt;""),IF(H2002&gt;=D2002,H2002-D2002,0),""),"")</f>
        <v>586</v>
      </c>
      <c r="K2002" s="20">
        <f>IF(M2002="",IF(I2002&lt;&gt;"",I2002-G2002,""),"")</f>
        <v>-125.96364199804663</v>
      </c>
      <c r="L2002" s="25">
        <f>IF(M2002="",IF(K2002&lt;&gt;"",IF(G2002=0,IF(I2002=0,0,9.99),K2002/G2002),""),"")</f>
        <v>-0.31104926204376199</v>
      </c>
      <c r="N2002" s="58" t="str">
        <f>TRIM(CONCATENATE(Table1[[#This Row],[Intake]]," ",Table1[[#This Row],[Batch Number]]))</f>
        <v>S-1/OS 118</v>
      </c>
      <c r="O2002" s="112" t="str">
        <f>IF(VLOOKUP(Table1[[#This Row],[Intake Batch Combo]],Sheet2!A:B,2,FALSE)="","",VLOOKUP(Table1[[#This Row],[Intake Batch Combo]],Sheet2!A:B,2,FALSE))</f>
        <v>One Source Diagnostics Buy 118</v>
      </c>
      <c r="P2002" s="115" t="s">
        <v>2383</v>
      </c>
      <c r="Q2002" s="115" t="e">
        <v>#N/A</v>
      </c>
    </row>
    <row r="2003" spans="1:17">
      <c r="A2003" s="4" t="s">
        <v>1316</v>
      </c>
      <c r="B2003" s="15">
        <v>118</v>
      </c>
      <c r="C2003" s="64" t="s">
        <v>1765</v>
      </c>
      <c r="D2003" s="30">
        <v>44897</v>
      </c>
      <c r="E2003" s="60" t="s">
        <v>1</v>
      </c>
      <c r="F2003" s="14">
        <v>1695</v>
      </c>
      <c r="G2003" s="14">
        <v>404.96364199804663</v>
      </c>
      <c r="H2003" s="30">
        <v>45483</v>
      </c>
      <c r="I2003" s="118">
        <v>636.6407999999999</v>
      </c>
      <c r="J2003" s="15">
        <f>IF(M2003="",IF(AND(H2003&lt;&gt; "",D2003&lt;&gt;""),IF(H2003&gt;=D2003,H2003-D2003,0),""),"")</f>
        <v>586</v>
      </c>
      <c r="K2003" s="20">
        <f>IF(M2003="",IF(I2003&lt;&gt;"",I2003-G2003,""),"")</f>
        <v>231.67715800195327</v>
      </c>
      <c r="L2003" s="25">
        <f>IF(M2003="",IF(K2003&lt;&gt;"",IF(G2003=0,IF(I2003=0,0,9.99),K2003/G2003),""),"")</f>
        <v>0.57209372391774072</v>
      </c>
      <c r="N2003" s="58" t="str">
        <f>TRIM(CONCATENATE(Table1[[#This Row],[Intake]]," ",Table1[[#This Row],[Batch Number]]))</f>
        <v>S-1/OS 118</v>
      </c>
      <c r="O2003" s="112" t="str">
        <f>IF(VLOOKUP(Table1[[#This Row],[Intake Batch Combo]],Sheet2!A:B,2,FALSE)="","",VLOOKUP(Table1[[#This Row],[Intake Batch Combo]],Sheet2!A:B,2,FALSE))</f>
        <v>One Source Diagnostics Buy 118</v>
      </c>
      <c r="P2003" s="115" t="s">
        <v>2383</v>
      </c>
      <c r="Q2003" s="115" t="e">
        <v>#N/A</v>
      </c>
    </row>
    <row r="2004" spans="1:17">
      <c r="A2004" s="4" t="s">
        <v>1316</v>
      </c>
      <c r="B2004" s="15">
        <v>118</v>
      </c>
      <c r="C2004" s="64" t="s">
        <v>1765</v>
      </c>
      <c r="D2004" s="30">
        <v>44897</v>
      </c>
      <c r="E2004" s="60" t="s">
        <v>1</v>
      </c>
      <c r="F2004" s="14">
        <v>1695</v>
      </c>
      <c r="G2004" s="14">
        <v>404.96364199804663</v>
      </c>
      <c r="H2004" s="30">
        <v>45483</v>
      </c>
      <c r="I2004" s="118">
        <v>636.6407999999999</v>
      </c>
      <c r="J2004" s="15">
        <f>IF(M2004="",IF(AND(H2004&lt;&gt; "",D2004&lt;&gt;""),IF(H2004&gt;=D2004,H2004-D2004,0),""),"")</f>
        <v>586</v>
      </c>
      <c r="K2004" s="20">
        <f>IF(M2004="",IF(I2004&lt;&gt;"",I2004-G2004,""),"")</f>
        <v>231.67715800195327</v>
      </c>
      <c r="L2004" s="25">
        <f>IF(M2004="",IF(K2004&lt;&gt;"",IF(G2004=0,IF(I2004=0,0,9.99),K2004/G2004),""),"")</f>
        <v>0.57209372391774072</v>
      </c>
      <c r="N2004" s="58" t="str">
        <f>TRIM(CONCATENATE(Table1[[#This Row],[Intake]]," ",Table1[[#This Row],[Batch Number]]))</f>
        <v>S-1/OS 118</v>
      </c>
      <c r="O2004" s="112" t="str">
        <f>IF(VLOOKUP(Table1[[#This Row],[Intake Batch Combo]],Sheet2!A:B,2,FALSE)="","",VLOOKUP(Table1[[#This Row],[Intake Batch Combo]],Sheet2!A:B,2,FALSE))</f>
        <v>One Source Diagnostics Buy 118</v>
      </c>
      <c r="P2004" s="115" t="s">
        <v>2383</v>
      </c>
      <c r="Q2004" s="115" t="e">
        <v>#N/A</v>
      </c>
    </row>
    <row r="2005" spans="1:17">
      <c r="A2005" s="4" t="s">
        <v>1314</v>
      </c>
      <c r="B2005" s="43">
        <v>71</v>
      </c>
      <c r="C2005" s="64">
        <v>93877</v>
      </c>
      <c r="D2005" s="47">
        <v>44670</v>
      </c>
      <c r="E2005" s="59" t="s">
        <v>1</v>
      </c>
      <c r="F2005" s="41">
        <v>1695</v>
      </c>
      <c r="G2005" s="41">
        <v>406.54563467206344</v>
      </c>
      <c r="H2005" s="47">
        <v>45483</v>
      </c>
      <c r="I2005" s="120">
        <v>441.75</v>
      </c>
      <c r="J2005" s="43">
        <f>IF(M2005="",IF(AND(H2005&lt;&gt; "",D2005&lt;&gt;""),IF(H2005&gt;=D2005,H2005-D2005,0),""),"")</f>
        <v>813</v>
      </c>
      <c r="K2005" s="42">
        <f>IF(M2005="",IF(I2005&lt;&gt;"",I2005-G2005,""),"")</f>
        <v>35.204365327936557</v>
      </c>
      <c r="L2005" s="44">
        <f>IF(M2005="",IF(K2005&lt;&gt;"",IF(G2005=0,IF(I2005=0,0,9.99),K2005/G2005),""),"")</f>
        <v>8.6593883504206992E-2</v>
      </c>
      <c r="M2005" s="45"/>
      <c r="N2005" s="46" t="str">
        <f>TRIM(CONCATENATE(Table1[[#This Row],[Intake]]," ",Table1[[#This Row],[Batch Number]]))</f>
        <v>S-1/EB 71</v>
      </c>
      <c r="O2005" s="45" t="str">
        <f>IF(VLOOKUP(Table1[[#This Row],[Intake Batch Combo]],Sheet2!A:B,2,FALSE)="","",VLOOKUP(Table1[[#This Row],[Intake Batch Combo]],Sheet2!A:B,2,FALSE))</f>
        <v>Expert MRI Buy 71</v>
      </c>
      <c r="P2005" s="116" t="e">
        <v>#N/A</v>
      </c>
      <c r="Q2005" s="116" t="e">
        <v>#N/A</v>
      </c>
    </row>
    <row r="2006" spans="1:17">
      <c r="A2006" s="4" t="s">
        <v>1316</v>
      </c>
      <c r="B2006" s="15">
        <v>154</v>
      </c>
      <c r="C2006" s="15" t="s">
        <v>1981</v>
      </c>
      <c r="D2006" s="30">
        <v>45359</v>
      </c>
      <c r="E2006" s="10" t="s">
        <v>1</v>
      </c>
      <c r="F2006" s="14">
        <v>1695</v>
      </c>
      <c r="G2006" s="14">
        <v>477.48750000000001</v>
      </c>
      <c r="H2006" s="30">
        <v>45483</v>
      </c>
      <c r="I2006" s="118">
        <v>266.46359999999999</v>
      </c>
      <c r="J2006" s="15">
        <f>IF(M2006="",IF(AND(H2006&lt;&gt; "",D2006&lt;&gt;""),IF(H2006&gt;=D2006,H2006-D2006,0),""),"")</f>
        <v>124</v>
      </c>
      <c r="K2006" s="20">
        <f>IF(M2006="",IF(I2006&lt;&gt;"",I2006-G2006,""),"")</f>
        <v>-211.02390000000003</v>
      </c>
      <c r="L2006" s="25">
        <f>IF(M2006="",IF(K2006&lt;&gt;"",IF(G2006=0,IF(I2006=0,0,9.99),K2006/G2006),""),"")</f>
        <v>-0.44194643838843956</v>
      </c>
      <c r="N2006" s="58" t="str">
        <f>TRIM(CONCATENATE(Table1[[#This Row],[Intake]]," ",Table1[[#This Row],[Batch Number]]))</f>
        <v>S-1/OS 154</v>
      </c>
      <c r="O2006" s="112" t="str">
        <f>IF(VLOOKUP(Table1[[#This Row],[Intake Batch Combo]],Sheet2!A:B,2,FALSE)="","",VLOOKUP(Table1[[#This Row],[Intake Batch Combo]],Sheet2!A:B,2,FALSE))</f>
        <v>One Source Diagnostics Batch 154</v>
      </c>
      <c r="P2006" s="115" t="s">
        <v>2379</v>
      </c>
      <c r="Q2006" s="115" t="e">
        <v>#N/A</v>
      </c>
    </row>
    <row r="2007" spans="1:17">
      <c r="A2007" s="4" t="s">
        <v>1316</v>
      </c>
      <c r="B2007" s="15">
        <v>154</v>
      </c>
      <c r="C2007" s="15" t="s">
        <v>1981</v>
      </c>
      <c r="D2007" s="30">
        <v>45359</v>
      </c>
      <c r="E2007" s="10" t="s">
        <v>1</v>
      </c>
      <c r="F2007" s="14">
        <v>1695</v>
      </c>
      <c r="G2007" s="14">
        <v>477.48750000000001</v>
      </c>
      <c r="H2007" s="30">
        <v>45483</v>
      </c>
      <c r="I2007" s="120">
        <v>266.46359999999999</v>
      </c>
      <c r="J2007" s="15">
        <f>IF(M2007="",IF(AND(H2007&lt;&gt; "",D2007&lt;&gt;""),IF(H2007&gt;=D2007,H2007-D2007,0),""),"")</f>
        <v>124</v>
      </c>
      <c r="K2007" s="20">
        <f>IF(M2007="",IF(I2007&lt;&gt;"",I2007-G2007,""),"")</f>
        <v>-211.02390000000003</v>
      </c>
      <c r="L2007" s="25">
        <f>IF(M2007="",IF(K2007&lt;&gt;"",IF(G2007=0,IF(I2007=0,0,9.99),K2007/G2007),""),"")</f>
        <v>-0.44194643838843956</v>
      </c>
      <c r="N2007" s="58" t="str">
        <f>TRIM(CONCATENATE(Table1[[#This Row],[Intake]]," ",Table1[[#This Row],[Batch Number]]))</f>
        <v>S-1/OS 154</v>
      </c>
      <c r="O2007" s="112" t="str">
        <f>IF(VLOOKUP(Table1[[#This Row],[Intake Batch Combo]],Sheet2!A:B,2,FALSE)="","",VLOOKUP(Table1[[#This Row],[Intake Batch Combo]],Sheet2!A:B,2,FALSE))</f>
        <v>One Source Diagnostics Batch 154</v>
      </c>
      <c r="P2007" s="115" t="s">
        <v>2379</v>
      </c>
      <c r="Q2007" s="115" t="e">
        <v>#N/A</v>
      </c>
    </row>
    <row r="2008" spans="1:17">
      <c r="A2008" s="4" t="s">
        <v>1316</v>
      </c>
      <c r="B2008" s="15">
        <v>154</v>
      </c>
      <c r="C2008" s="15" t="s">
        <v>1982</v>
      </c>
      <c r="D2008" s="30">
        <v>45359</v>
      </c>
      <c r="E2008" s="10" t="s">
        <v>1</v>
      </c>
      <c r="F2008" s="14">
        <v>1695</v>
      </c>
      <c r="G2008" s="14">
        <v>477.48750000000001</v>
      </c>
      <c r="H2008" s="30">
        <v>45483</v>
      </c>
      <c r="I2008" s="118">
        <v>266.46359999999999</v>
      </c>
      <c r="J2008" s="15">
        <f>IF(M2008="",IF(AND(H2008&lt;&gt; "",D2008&lt;&gt;""),IF(H2008&gt;=D2008,H2008-D2008,0),""),"")</f>
        <v>124</v>
      </c>
      <c r="K2008" s="20">
        <f>IF(M2008="",IF(I2008&lt;&gt;"",I2008-G2008,""),"")</f>
        <v>-211.02390000000003</v>
      </c>
      <c r="L2008" s="25">
        <f>IF(M2008="",IF(K2008&lt;&gt;"",IF(G2008=0,IF(I2008=0,0,9.99),K2008/G2008),""),"")</f>
        <v>-0.44194643838843956</v>
      </c>
      <c r="N2008" s="58" t="str">
        <f>TRIM(CONCATENATE(Table1[[#This Row],[Intake]]," ",Table1[[#This Row],[Batch Number]]))</f>
        <v>S-1/OS 154</v>
      </c>
      <c r="O2008" s="112" t="str">
        <f>IF(VLOOKUP(Table1[[#This Row],[Intake Batch Combo]],Sheet2!A:B,2,FALSE)="","",VLOOKUP(Table1[[#This Row],[Intake Batch Combo]],Sheet2!A:B,2,FALSE))</f>
        <v>One Source Diagnostics Batch 154</v>
      </c>
      <c r="P2008" s="115" t="s">
        <v>2379</v>
      </c>
      <c r="Q2008" s="115" t="e">
        <v>#N/A</v>
      </c>
    </row>
    <row r="2009" spans="1:17">
      <c r="A2009" s="4" t="s">
        <v>1316</v>
      </c>
      <c r="B2009" s="15">
        <v>154</v>
      </c>
      <c r="C2009" s="15" t="s">
        <v>1982</v>
      </c>
      <c r="D2009" s="30">
        <v>45359</v>
      </c>
      <c r="E2009" s="10" t="s">
        <v>1</v>
      </c>
      <c r="F2009" s="14">
        <v>1695</v>
      </c>
      <c r="G2009" s="14">
        <v>477.48750000000001</v>
      </c>
      <c r="H2009" s="30">
        <v>45483</v>
      </c>
      <c r="I2009" s="118">
        <v>266.46359999999999</v>
      </c>
      <c r="J2009" s="15">
        <f>IF(M2009="",IF(AND(H2009&lt;&gt; "",D2009&lt;&gt;""),IF(H2009&gt;=D2009,H2009-D2009,0),""),"")</f>
        <v>124</v>
      </c>
      <c r="K2009" s="20">
        <f>IF(M2009="",IF(I2009&lt;&gt;"",I2009-G2009,""),"")</f>
        <v>-211.02390000000003</v>
      </c>
      <c r="L2009" s="25">
        <f>IF(M2009="",IF(K2009&lt;&gt;"",IF(G2009=0,IF(I2009=0,0,9.99),K2009/G2009),""),"")</f>
        <v>-0.44194643838843956</v>
      </c>
      <c r="N2009" s="58" t="str">
        <f>TRIM(CONCATENATE(Table1[[#This Row],[Intake]]," ",Table1[[#This Row],[Batch Number]]))</f>
        <v>S-1/OS 154</v>
      </c>
      <c r="O2009" s="3" t="str">
        <f>IF(VLOOKUP(Table1[[#This Row],[Intake Batch Combo]],Sheet2!A:B,2,FALSE)="","",VLOOKUP(Table1[[#This Row],[Intake Batch Combo]],Sheet2!A:B,2,FALSE))</f>
        <v>One Source Diagnostics Batch 154</v>
      </c>
      <c r="P2009" s="115" t="s">
        <v>2379</v>
      </c>
      <c r="Q2009" s="115" t="e">
        <v>#N/A</v>
      </c>
    </row>
    <row r="2010" spans="1:17">
      <c r="A2010" s="4" t="s">
        <v>2395</v>
      </c>
      <c r="B2010" s="15">
        <v>15.1</v>
      </c>
      <c r="C2010" s="15"/>
      <c r="D2010" s="30">
        <v>45021</v>
      </c>
      <c r="E2010" s="10" t="s">
        <v>1</v>
      </c>
      <c r="F2010" s="14">
        <v>2300</v>
      </c>
      <c r="G2010" s="14">
        <v>432.04350000000113</v>
      </c>
      <c r="H2010" s="30">
        <v>45482</v>
      </c>
      <c r="I2010" s="118">
        <v>744</v>
      </c>
      <c r="J2010" s="15">
        <f>IF(M2010="",IF(AND(H2010&lt;&gt; "",D2010&lt;&gt;""),IF(H2010&gt;=D2010,H2010-D2010,0),""),"")</f>
        <v>461</v>
      </c>
      <c r="K2010" s="20">
        <f>IF(M2010="",IF(I2010&lt;&gt;"",I2010-G2010,""),"")</f>
        <v>311.95649999999887</v>
      </c>
      <c r="L2010" s="25">
        <f>IF(M2010="",IF(K2010&lt;&gt;"",IF(G2010=0,IF(I2010=0,0,9.99),K2010/G2010),""),"")</f>
        <v>0.72204882147283334</v>
      </c>
      <c r="N2010" s="58" t="str">
        <f>TRIM(CONCATENATE(Table1[[#This Row],[Intake]]," ",Table1[[#This Row],[Batch Number]]))</f>
        <v>S-1/SCI 15.1</v>
      </c>
      <c r="O2010" s="3" t="str">
        <f>IF(VLOOKUP(Table1[[#This Row],[Intake Batch Combo]],Sheet2!A:B,2,FALSE)="","",VLOOKUP(Table1[[#This Row],[Intake Batch Combo]],Sheet2!A:B,2,FALSE))</f>
        <v>SoCal Imaging Batch 15.1</v>
      </c>
      <c r="P2010" s="115" t="e">
        <v>#N/A</v>
      </c>
      <c r="Q2010" s="115" t="e">
        <v>#N/A</v>
      </c>
    </row>
    <row r="2011" spans="1:17">
      <c r="A2011" s="4" t="s">
        <v>2395</v>
      </c>
      <c r="B2011" s="15">
        <v>15.1</v>
      </c>
      <c r="C2011" s="15"/>
      <c r="D2011" s="30">
        <v>45021</v>
      </c>
      <c r="E2011" s="10" t="s">
        <v>1</v>
      </c>
      <c r="F2011" s="14">
        <v>2300</v>
      </c>
      <c r="G2011" s="14">
        <v>432.04350000000113</v>
      </c>
      <c r="H2011" s="30">
        <v>45482</v>
      </c>
      <c r="I2011" s="118">
        <v>744</v>
      </c>
      <c r="J2011" s="15">
        <f>IF(M2011="",IF(AND(H2011&lt;&gt; "",D2011&lt;&gt;""),IF(H2011&gt;=D2011,H2011-D2011,0),""),"")</f>
        <v>461</v>
      </c>
      <c r="K2011" s="20">
        <f>IF(M2011="",IF(I2011&lt;&gt;"",I2011-G2011,""),"")</f>
        <v>311.95649999999887</v>
      </c>
      <c r="L2011" s="25">
        <f>IF(M2011="",IF(K2011&lt;&gt;"",IF(G2011=0,IF(I2011=0,0,9.99),K2011/G2011),""),"")</f>
        <v>0.72204882147283334</v>
      </c>
      <c r="N2011" s="58" t="str">
        <f>TRIM(CONCATENATE(Table1[[#This Row],[Intake]]," ",Table1[[#This Row],[Batch Number]]))</f>
        <v>S-1/SCI 15.1</v>
      </c>
      <c r="O2011" s="3" t="str">
        <f>IF(VLOOKUP(Table1[[#This Row],[Intake Batch Combo]],Sheet2!A:B,2,FALSE)="","",VLOOKUP(Table1[[#This Row],[Intake Batch Combo]],Sheet2!A:B,2,FALSE))</f>
        <v>SoCal Imaging Batch 15.1</v>
      </c>
      <c r="P2011" s="115" t="e">
        <v>#N/A</v>
      </c>
      <c r="Q2011" s="115" t="e">
        <v>#N/A</v>
      </c>
    </row>
    <row r="2012" spans="1:17">
      <c r="A2012" s="4" t="s">
        <v>2395</v>
      </c>
      <c r="B2012" s="15">
        <v>15.1</v>
      </c>
      <c r="C2012" s="15"/>
      <c r="D2012" s="30">
        <v>45021</v>
      </c>
      <c r="E2012" s="10" t="s">
        <v>1</v>
      </c>
      <c r="F2012" s="14">
        <v>0</v>
      </c>
      <c r="G2012" s="14">
        <v>0</v>
      </c>
      <c r="H2012" s="30">
        <v>45476</v>
      </c>
      <c r="I2012" s="118">
        <v>511.5</v>
      </c>
      <c r="J2012" s="15">
        <f>IF(M2012="",IF(AND(H2012&lt;&gt; "",D2012&lt;&gt;""),IF(H2012&gt;=D2012,H2012-D2012,0),""),"")</f>
        <v>455</v>
      </c>
      <c r="K2012" s="20">
        <f>IF(M2012="",IF(I2012&lt;&gt;"",I2012-G2012,""),"")</f>
        <v>511.5</v>
      </c>
      <c r="L2012" s="25">
        <f>IF(M2012="",IF(K2012&lt;&gt;"",IF(G2012=0,IF(I2012=0,0,9.99),K2012/G2012),""),"")</f>
        <v>9.99</v>
      </c>
      <c r="N2012" s="58" t="str">
        <f>TRIM(CONCATENATE(Table1[[#This Row],[Intake]]," ",Table1[[#This Row],[Batch Number]]))</f>
        <v>S-1/SCI 15.1</v>
      </c>
      <c r="O2012" s="3" t="str">
        <f>IF(VLOOKUP(Table1[[#This Row],[Intake Batch Combo]],Sheet2!A:B,2,FALSE)="","",VLOOKUP(Table1[[#This Row],[Intake Batch Combo]],Sheet2!A:B,2,FALSE))</f>
        <v>SoCal Imaging Batch 15.1</v>
      </c>
      <c r="P2012" s="115" t="e">
        <v>#N/A</v>
      </c>
      <c r="Q2012" s="115" t="e">
        <v>#N/A</v>
      </c>
    </row>
    <row r="2013" spans="1:17">
      <c r="A2013" s="4" t="s">
        <v>2395</v>
      </c>
      <c r="B2013" s="15">
        <v>15.2</v>
      </c>
      <c r="C2013" s="15"/>
      <c r="D2013" s="30">
        <v>45021</v>
      </c>
      <c r="E2013" s="10" t="s">
        <v>1</v>
      </c>
      <c r="F2013" s="14">
        <v>0</v>
      </c>
      <c r="G2013" s="14">
        <v>0</v>
      </c>
      <c r="H2013" s="30">
        <v>45476</v>
      </c>
      <c r="I2013" s="118">
        <v>511.5</v>
      </c>
      <c r="J2013" s="15">
        <f>IF(M2013="",IF(AND(H2013&lt;&gt; "",D2013&lt;&gt;""),IF(H2013&gt;=D2013,H2013-D2013,0),""),"")</f>
        <v>455</v>
      </c>
      <c r="K2013" s="20">
        <f>IF(M2013="",IF(I2013&lt;&gt;"",I2013-G2013,""),"")</f>
        <v>511.5</v>
      </c>
      <c r="L2013" s="25">
        <f>IF(M2013="",IF(K2013&lt;&gt;"",IF(G2013=0,IF(I2013=0,0,9.99),K2013/G2013),""),"")</f>
        <v>9.99</v>
      </c>
      <c r="N2013" s="58" t="str">
        <f>TRIM(CONCATENATE(Table1[[#This Row],[Intake]]," ",Table1[[#This Row],[Batch Number]]))</f>
        <v>S-1/SCI 15.2</v>
      </c>
      <c r="O2013" s="3" t="str">
        <f>IF(VLOOKUP(Table1[[#This Row],[Intake Batch Combo]],Sheet2!A:B,2,FALSE)="","",VLOOKUP(Table1[[#This Row],[Intake Batch Combo]],Sheet2!A:B,2,FALSE))</f>
        <v>SoCal Imaging Batch 15.2</v>
      </c>
      <c r="P2013" s="115" t="e">
        <v>#N/A</v>
      </c>
      <c r="Q2013" s="115" t="e">
        <v>#N/A</v>
      </c>
    </row>
    <row r="2014" spans="1:17">
      <c r="A2014" s="4" t="s">
        <v>1316</v>
      </c>
      <c r="B2014" s="15">
        <v>154</v>
      </c>
      <c r="C2014" s="15" t="s">
        <v>2229</v>
      </c>
      <c r="D2014" s="30">
        <v>45359</v>
      </c>
      <c r="E2014" s="10" t="s">
        <v>0</v>
      </c>
      <c r="F2014" s="14">
        <v>250</v>
      </c>
      <c r="G2014" s="14">
        <v>50.557499999999997</v>
      </c>
      <c r="H2014" s="30">
        <v>45476</v>
      </c>
      <c r="I2014" s="118">
        <v>100.25364616360177</v>
      </c>
      <c r="J2014" s="15">
        <f>IF(M2014="",IF(AND(H2014&lt;&gt; "",D2014&lt;&gt;""),IF(H2014&gt;=D2014,H2014-D2014,0),""),"")</f>
        <v>117</v>
      </c>
      <c r="K2014" s="20">
        <f>IF(M2014="",IF(I2014&lt;&gt;"",I2014-G2014,""),"")</f>
        <v>49.696146163601775</v>
      </c>
      <c r="L2014" s="25">
        <f>IF(M2014="",IF(K2014&lt;&gt;"",IF(G2014=0,IF(I2014=0,0,9.99),K2014/G2014),""),"")</f>
        <v>0.98296288708108148</v>
      </c>
      <c r="N2014" s="58" t="str">
        <f>TRIM(CONCATENATE(Table1[[#This Row],[Intake]]," ",Table1[[#This Row],[Batch Number]]))</f>
        <v>S-1/OS 154</v>
      </c>
      <c r="O2014" s="3" t="str">
        <f>IF(VLOOKUP(Table1[[#This Row],[Intake Batch Combo]],Sheet2!A:B,2,FALSE)="","",VLOOKUP(Table1[[#This Row],[Intake Batch Combo]],Sheet2!A:B,2,FALSE))</f>
        <v>One Source Diagnostics Batch 154</v>
      </c>
      <c r="P2014" s="115" t="s">
        <v>2379</v>
      </c>
      <c r="Q2014" s="115" t="e">
        <v>#N/A</v>
      </c>
    </row>
    <row r="2015" spans="1:17">
      <c r="A2015" s="4" t="s">
        <v>1316</v>
      </c>
      <c r="B2015" s="15">
        <v>154</v>
      </c>
      <c r="C2015" s="15" t="s">
        <v>2229</v>
      </c>
      <c r="D2015" s="30">
        <v>45359</v>
      </c>
      <c r="E2015" s="10" t="s">
        <v>0</v>
      </c>
      <c r="F2015" s="14">
        <v>250</v>
      </c>
      <c r="G2015" s="14">
        <v>50.557499999999997</v>
      </c>
      <c r="H2015" s="30">
        <v>45476</v>
      </c>
      <c r="I2015" s="118">
        <v>100.25364616360177</v>
      </c>
      <c r="J2015" s="15">
        <f>IF(M2015="",IF(AND(H2015&lt;&gt; "",D2015&lt;&gt;""),IF(H2015&gt;=D2015,H2015-D2015,0),""),"")</f>
        <v>117</v>
      </c>
      <c r="K2015" s="20">
        <f>IF(M2015="",IF(I2015&lt;&gt;"",I2015-G2015,""),"")</f>
        <v>49.696146163601775</v>
      </c>
      <c r="L2015" s="25">
        <f>IF(M2015="",IF(K2015&lt;&gt;"",IF(G2015=0,IF(I2015=0,0,9.99),K2015/G2015),""),"")</f>
        <v>0.98296288708108148</v>
      </c>
      <c r="N2015" s="58" t="str">
        <f>TRIM(CONCATENATE(Table1[[#This Row],[Intake]]," ",Table1[[#This Row],[Batch Number]]))</f>
        <v>S-1/OS 154</v>
      </c>
      <c r="O2015" s="3" t="str">
        <f>IF(VLOOKUP(Table1[[#This Row],[Intake Batch Combo]],Sheet2!A:B,2,FALSE)="","",VLOOKUP(Table1[[#This Row],[Intake Batch Combo]],Sheet2!A:B,2,FALSE))</f>
        <v>One Source Diagnostics Batch 154</v>
      </c>
      <c r="P2015" s="115" t="s">
        <v>2379</v>
      </c>
      <c r="Q2015" s="115" t="e">
        <v>#N/A</v>
      </c>
    </row>
    <row r="2016" spans="1:17">
      <c r="A2016" s="4" t="s">
        <v>1316</v>
      </c>
      <c r="B2016" s="15">
        <v>154</v>
      </c>
      <c r="C2016" s="15" t="s">
        <v>2229</v>
      </c>
      <c r="D2016" s="30">
        <v>45359</v>
      </c>
      <c r="E2016" s="10" t="s">
        <v>0</v>
      </c>
      <c r="F2016" s="14">
        <v>250</v>
      </c>
      <c r="G2016" s="14">
        <v>50.557499999999997</v>
      </c>
      <c r="H2016" s="30">
        <v>45476</v>
      </c>
      <c r="I2016" s="118">
        <v>100.25364616360177</v>
      </c>
      <c r="J2016" s="15">
        <f>IF(M2016="",IF(AND(H2016&lt;&gt; "",D2016&lt;&gt;""),IF(H2016&gt;=D2016,H2016-D2016,0),""),"")</f>
        <v>117</v>
      </c>
      <c r="K2016" s="20">
        <f>IF(M2016="",IF(I2016&lt;&gt;"",I2016-G2016,""),"")</f>
        <v>49.696146163601775</v>
      </c>
      <c r="L2016" s="25">
        <f>IF(M2016="",IF(K2016&lt;&gt;"",IF(G2016=0,IF(I2016=0,0,9.99),K2016/G2016),""),"")</f>
        <v>0.98296288708108148</v>
      </c>
      <c r="N2016" s="58" t="str">
        <f>TRIM(CONCATENATE(Table1[[#This Row],[Intake]]," ",Table1[[#This Row],[Batch Number]]))</f>
        <v>S-1/OS 154</v>
      </c>
      <c r="O2016" s="3" t="str">
        <f>IF(VLOOKUP(Table1[[#This Row],[Intake Batch Combo]],Sheet2!A:B,2,FALSE)="","",VLOOKUP(Table1[[#This Row],[Intake Batch Combo]],Sheet2!A:B,2,FALSE))</f>
        <v>One Source Diagnostics Batch 154</v>
      </c>
      <c r="P2016" s="115" t="s">
        <v>2379</v>
      </c>
      <c r="Q2016" s="115" t="e">
        <v>#N/A</v>
      </c>
    </row>
    <row r="2017" spans="1:17">
      <c r="A2017" s="4" t="s">
        <v>1316</v>
      </c>
      <c r="B2017" s="15">
        <v>154</v>
      </c>
      <c r="C2017" s="15" t="s">
        <v>2229</v>
      </c>
      <c r="D2017" s="30">
        <v>45359</v>
      </c>
      <c r="E2017" s="10" t="s">
        <v>0</v>
      </c>
      <c r="F2017" s="14">
        <v>250</v>
      </c>
      <c r="G2017" s="14">
        <v>50.557499999999997</v>
      </c>
      <c r="H2017" s="30">
        <v>45476</v>
      </c>
      <c r="I2017" s="118">
        <v>100.25364616360177</v>
      </c>
      <c r="J2017" s="15">
        <f>IF(M2017="",IF(AND(H2017&lt;&gt; "",D2017&lt;&gt;""),IF(H2017&gt;=D2017,H2017-D2017,0),""),"")</f>
        <v>117</v>
      </c>
      <c r="K2017" s="20">
        <f>IF(M2017="",IF(I2017&lt;&gt;"",I2017-G2017,""),"")</f>
        <v>49.696146163601775</v>
      </c>
      <c r="L2017" s="25">
        <f>IF(M2017="",IF(K2017&lt;&gt;"",IF(G2017=0,IF(I2017=0,0,9.99),K2017/G2017),""),"")</f>
        <v>0.98296288708108148</v>
      </c>
      <c r="N2017" s="58" t="str">
        <f>TRIM(CONCATENATE(Table1[[#This Row],[Intake]]," ",Table1[[#This Row],[Batch Number]]))</f>
        <v>S-1/OS 154</v>
      </c>
      <c r="O2017" s="3" t="str">
        <f>IF(VLOOKUP(Table1[[#This Row],[Intake Batch Combo]],Sheet2!A:B,2,FALSE)="","",VLOOKUP(Table1[[#This Row],[Intake Batch Combo]],Sheet2!A:B,2,FALSE))</f>
        <v>One Source Diagnostics Batch 154</v>
      </c>
      <c r="P2017" s="115" t="s">
        <v>2379</v>
      </c>
      <c r="Q2017" s="115" t="e">
        <v>#N/A</v>
      </c>
    </row>
    <row r="2018" spans="1:17">
      <c r="A2018" s="4" t="s">
        <v>1316</v>
      </c>
      <c r="B2018" s="15">
        <v>154</v>
      </c>
      <c r="C2018" s="15" t="s">
        <v>2231</v>
      </c>
      <c r="D2018" s="30">
        <v>45359</v>
      </c>
      <c r="E2018" s="10" t="s">
        <v>0</v>
      </c>
      <c r="F2018" s="14">
        <v>250</v>
      </c>
      <c r="G2018" s="14">
        <v>50.557499999999997</v>
      </c>
      <c r="H2018" s="30">
        <v>45476</v>
      </c>
      <c r="I2018" s="118">
        <v>91.432584269662925</v>
      </c>
      <c r="J2018" s="15">
        <f>IF(M2018="",IF(AND(H2018&lt;&gt; "",D2018&lt;&gt;""),IF(H2018&gt;=D2018,H2018-D2018,0),""),"")</f>
        <v>117</v>
      </c>
      <c r="K2018" s="20">
        <f>IF(M2018="",IF(I2018&lt;&gt;"",I2018-G2018,""),"")</f>
        <v>40.875084269662928</v>
      </c>
      <c r="L2018" s="25">
        <f>IF(M2018="",IF(K2018&lt;&gt;"",IF(G2018=0,IF(I2018=0,0,9.99),K2018/G2018),""),"")</f>
        <v>0.80848705473298577</v>
      </c>
      <c r="N2018" s="58" t="str">
        <f>TRIM(CONCATENATE(Table1[[#This Row],[Intake]]," ",Table1[[#This Row],[Batch Number]]))</f>
        <v>S-1/OS 154</v>
      </c>
      <c r="O2018" s="3" t="str">
        <f>IF(VLOOKUP(Table1[[#This Row],[Intake Batch Combo]],Sheet2!A:B,2,FALSE)="","",VLOOKUP(Table1[[#This Row],[Intake Batch Combo]],Sheet2!A:B,2,FALSE))</f>
        <v>One Source Diagnostics Batch 154</v>
      </c>
      <c r="P2018" s="115" t="s">
        <v>2379</v>
      </c>
      <c r="Q2018" s="115" t="e">
        <v>#N/A</v>
      </c>
    </row>
    <row r="2019" spans="1:17">
      <c r="A2019" s="4" t="s">
        <v>1316</v>
      </c>
      <c r="B2019" s="15">
        <v>154</v>
      </c>
      <c r="C2019" s="15" t="s">
        <v>2231</v>
      </c>
      <c r="D2019" s="30">
        <v>45359</v>
      </c>
      <c r="E2019" s="10" t="s">
        <v>0</v>
      </c>
      <c r="F2019" s="14">
        <v>250</v>
      </c>
      <c r="G2019" s="14">
        <v>50.557499999999997</v>
      </c>
      <c r="H2019" s="30">
        <v>45476</v>
      </c>
      <c r="I2019" s="118">
        <v>91.432584269662925</v>
      </c>
      <c r="J2019" s="15">
        <f>IF(M2019="",IF(AND(H2019&lt;&gt; "",D2019&lt;&gt;""),IF(H2019&gt;=D2019,H2019-D2019,0),""),"")</f>
        <v>117</v>
      </c>
      <c r="K2019" s="20">
        <f>IF(M2019="",IF(I2019&lt;&gt;"",I2019-G2019,""),"")</f>
        <v>40.875084269662928</v>
      </c>
      <c r="L2019" s="25">
        <f>IF(M2019="",IF(K2019&lt;&gt;"",IF(G2019=0,IF(I2019=0,0,9.99),K2019/G2019),""),"")</f>
        <v>0.80848705473298577</v>
      </c>
      <c r="N2019" s="58" t="str">
        <f>TRIM(CONCATENATE(Table1[[#This Row],[Intake]]," ",Table1[[#This Row],[Batch Number]]))</f>
        <v>S-1/OS 154</v>
      </c>
      <c r="O2019" s="3" t="str">
        <f>IF(VLOOKUP(Table1[[#This Row],[Intake Batch Combo]],Sheet2!A:B,2,FALSE)="","",VLOOKUP(Table1[[#This Row],[Intake Batch Combo]],Sheet2!A:B,2,FALSE))</f>
        <v>One Source Diagnostics Batch 154</v>
      </c>
      <c r="P2019" s="115" t="s">
        <v>2379</v>
      </c>
      <c r="Q2019" s="115" t="e">
        <v>#N/A</v>
      </c>
    </row>
    <row r="2020" spans="1:17">
      <c r="A2020" s="4" t="s">
        <v>1316</v>
      </c>
      <c r="B2020" s="15">
        <v>154</v>
      </c>
      <c r="C2020" s="15" t="s">
        <v>2231</v>
      </c>
      <c r="D2020" s="30">
        <v>45359</v>
      </c>
      <c r="E2020" s="10" t="s">
        <v>0</v>
      </c>
      <c r="F2020" s="14">
        <v>250</v>
      </c>
      <c r="G2020" s="14">
        <v>50.557499999999997</v>
      </c>
      <c r="H2020" s="30">
        <v>45476</v>
      </c>
      <c r="I2020" s="118">
        <v>91.432584269662925</v>
      </c>
      <c r="J2020" s="15">
        <f>IF(M2020="",IF(AND(H2020&lt;&gt; "",D2020&lt;&gt;""),IF(H2020&gt;=D2020,H2020-D2020,0),""),"")</f>
        <v>117</v>
      </c>
      <c r="K2020" s="20">
        <f>IF(M2020="",IF(I2020&lt;&gt;"",I2020-G2020,""),"")</f>
        <v>40.875084269662928</v>
      </c>
      <c r="L2020" s="25">
        <f>IF(M2020="",IF(K2020&lt;&gt;"",IF(G2020=0,IF(I2020=0,0,9.99),K2020/G2020),""),"")</f>
        <v>0.80848705473298577</v>
      </c>
      <c r="N2020" s="58" t="str">
        <f>TRIM(CONCATENATE(Table1[[#This Row],[Intake]]," ",Table1[[#This Row],[Batch Number]]))</f>
        <v>S-1/OS 154</v>
      </c>
      <c r="O2020" s="3" t="str">
        <f>IF(VLOOKUP(Table1[[#This Row],[Intake Batch Combo]],Sheet2!A:B,2,FALSE)="","",VLOOKUP(Table1[[#This Row],[Intake Batch Combo]],Sheet2!A:B,2,FALSE))</f>
        <v>One Source Diagnostics Batch 154</v>
      </c>
      <c r="P2020" s="115" t="s">
        <v>2379</v>
      </c>
      <c r="Q2020" s="115" t="e">
        <v>#N/A</v>
      </c>
    </row>
    <row r="2021" spans="1:17">
      <c r="A2021" s="4" t="s">
        <v>1314</v>
      </c>
      <c r="B2021" s="43">
        <v>71</v>
      </c>
      <c r="C2021" s="64" t="s">
        <v>691</v>
      </c>
      <c r="D2021" s="47">
        <v>44670</v>
      </c>
      <c r="E2021" s="59" t="s">
        <v>0</v>
      </c>
      <c r="F2021" s="41">
        <v>1100</v>
      </c>
      <c r="G2021" s="41">
        <v>263.83492515591138</v>
      </c>
      <c r="H2021" s="47">
        <v>45476</v>
      </c>
      <c r="I2021" s="118">
        <v>186</v>
      </c>
      <c r="J2021" s="43">
        <f>IF(M2021="",IF(AND(H2021&lt;&gt; "",D2021&lt;&gt;""),IF(H2021&gt;=D2021,H2021-D2021,0),""),"")</f>
        <v>806</v>
      </c>
      <c r="K2021" s="42">
        <f>IF(M2021="",IF(I2021&lt;&gt;"",I2021-G2021,""),"")</f>
        <v>-77.834925155911378</v>
      </c>
      <c r="L2021" s="44">
        <f>IF(M2021="",IF(K2021&lt;&gt;"",IF(G2021=0,IF(I2021=0,0,9.99),K2021/G2021),""),"")</f>
        <v>-0.29501372917143315</v>
      </c>
      <c r="M2021" s="45"/>
      <c r="N2021" s="46" t="str">
        <f>TRIM(CONCATENATE(Table1[[#This Row],[Intake]]," ",Table1[[#This Row],[Batch Number]]))</f>
        <v>S-1/EB 71</v>
      </c>
      <c r="O2021" s="45" t="str">
        <f>IF(VLOOKUP(Table1[[#This Row],[Intake Batch Combo]],Sheet2!A:B,2,FALSE)="","",VLOOKUP(Table1[[#This Row],[Intake Batch Combo]],Sheet2!A:B,2,FALSE))</f>
        <v>Expert MRI Buy 71</v>
      </c>
      <c r="P2021" s="116" t="e">
        <v>#N/A</v>
      </c>
      <c r="Q2021" s="116" t="e">
        <v>#N/A</v>
      </c>
    </row>
    <row r="2022" spans="1:17">
      <c r="A2022" s="4" t="s">
        <v>1314</v>
      </c>
      <c r="B2022" s="43">
        <v>71</v>
      </c>
      <c r="C2022" s="64" t="s">
        <v>691</v>
      </c>
      <c r="D2022" s="47">
        <v>44670</v>
      </c>
      <c r="E2022" s="59" t="s">
        <v>0</v>
      </c>
      <c r="F2022" s="41">
        <v>1100</v>
      </c>
      <c r="G2022" s="41">
        <v>263.83492515591138</v>
      </c>
      <c r="H2022" s="47">
        <v>45476</v>
      </c>
      <c r="I2022" s="120">
        <v>186</v>
      </c>
      <c r="J2022" s="43">
        <f>IF(M2022="",IF(AND(H2022&lt;&gt; "",D2022&lt;&gt;""),IF(H2022&gt;=D2022,H2022-D2022,0),""),"")</f>
        <v>806</v>
      </c>
      <c r="K2022" s="42">
        <f>IF(M2022="",IF(I2022&lt;&gt;"",I2022-G2022,""),"")</f>
        <v>-77.834925155911378</v>
      </c>
      <c r="L2022" s="44">
        <f>IF(M2022="",IF(K2022&lt;&gt;"",IF(G2022=0,IF(I2022=0,0,9.99),K2022/G2022),""),"")</f>
        <v>-0.29501372917143315</v>
      </c>
      <c r="M2022" s="45"/>
      <c r="N2022" s="46" t="str">
        <f>TRIM(CONCATENATE(Table1[[#This Row],[Intake]]," ",Table1[[#This Row],[Batch Number]]))</f>
        <v>S-1/EB 71</v>
      </c>
      <c r="O2022" s="45" t="str">
        <f>IF(VLOOKUP(Table1[[#This Row],[Intake Batch Combo]],Sheet2!A:B,2,FALSE)="","",VLOOKUP(Table1[[#This Row],[Intake Batch Combo]],Sheet2!A:B,2,FALSE))</f>
        <v>Expert MRI Buy 71</v>
      </c>
      <c r="P2022" s="116" t="e">
        <v>#N/A</v>
      </c>
      <c r="Q2022" s="116" t="e">
        <v>#N/A</v>
      </c>
    </row>
    <row r="2023" spans="1:17">
      <c r="A2023" s="4" t="s">
        <v>1314</v>
      </c>
      <c r="B2023" s="43">
        <v>71</v>
      </c>
      <c r="C2023" s="64" t="s">
        <v>691</v>
      </c>
      <c r="D2023" s="47">
        <v>44670</v>
      </c>
      <c r="E2023" s="59" t="s">
        <v>0</v>
      </c>
      <c r="F2023" s="41">
        <v>1100</v>
      </c>
      <c r="G2023" s="41">
        <v>263.83492515591138</v>
      </c>
      <c r="H2023" s="47">
        <v>45476</v>
      </c>
      <c r="I2023" s="118">
        <v>186</v>
      </c>
      <c r="J2023" s="43">
        <f>IF(M2023="",IF(AND(H2023&lt;&gt; "",D2023&lt;&gt;""),IF(H2023&gt;=D2023,H2023-D2023,0),""),"")</f>
        <v>806</v>
      </c>
      <c r="K2023" s="42">
        <f>IF(M2023="",IF(I2023&lt;&gt;"",I2023-G2023,""),"")</f>
        <v>-77.834925155911378</v>
      </c>
      <c r="L2023" s="44">
        <f>IF(M2023="",IF(K2023&lt;&gt;"",IF(G2023=0,IF(I2023=0,0,9.99),K2023/G2023),""),"")</f>
        <v>-0.29501372917143315</v>
      </c>
      <c r="M2023" s="45"/>
      <c r="N2023" s="46" t="str">
        <f>TRIM(CONCATENATE(Table1[[#This Row],[Intake]]," ",Table1[[#This Row],[Batch Number]]))</f>
        <v>S-1/EB 71</v>
      </c>
      <c r="O2023" s="45" t="str">
        <f>IF(VLOOKUP(Table1[[#This Row],[Intake Batch Combo]],Sheet2!A:B,2,FALSE)="","",VLOOKUP(Table1[[#This Row],[Intake Batch Combo]],Sheet2!A:B,2,FALSE))</f>
        <v>Expert MRI Buy 71</v>
      </c>
      <c r="P2023" s="116" t="e">
        <v>#N/A</v>
      </c>
      <c r="Q2023" s="116" t="e">
        <v>#N/A</v>
      </c>
    </row>
    <row r="2024" spans="1:17">
      <c r="A2024" s="4" t="s">
        <v>1316</v>
      </c>
      <c r="B2024" s="15">
        <v>154</v>
      </c>
      <c r="C2024" s="15" t="s">
        <v>1947</v>
      </c>
      <c r="D2024" s="30">
        <v>45359</v>
      </c>
      <c r="E2024" s="10" t="s">
        <v>1</v>
      </c>
      <c r="F2024" s="14">
        <v>1695</v>
      </c>
      <c r="G2024" s="14">
        <v>375.57</v>
      </c>
      <c r="H2024" s="30">
        <v>45476</v>
      </c>
      <c r="I2024" s="118">
        <v>649.59569999999997</v>
      </c>
      <c r="J2024" s="15">
        <f>IF(M2024="",IF(AND(H2024&lt;&gt; "",D2024&lt;&gt;""),IF(H2024&gt;=D2024,H2024-D2024,0),""),"")</f>
        <v>117</v>
      </c>
      <c r="K2024" s="20">
        <f>IF(M2024="",IF(I2024&lt;&gt;"",I2024-G2024,""),"")</f>
        <v>274.02569999999997</v>
      </c>
      <c r="L2024" s="25">
        <f>IF(M2024="",IF(K2024&lt;&gt;"",IF(G2024=0,IF(I2024=0,0,9.99),K2024/G2024),""),"")</f>
        <v>0.72962616822429904</v>
      </c>
      <c r="N2024" s="58" t="str">
        <f>TRIM(CONCATENATE(Table1[[#This Row],[Intake]]," ",Table1[[#This Row],[Batch Number]]))</f>
        <v>S-1/OS 154</v>
      </c>
      <c r="O2024" s="3" t="str">
        <f>IF(VLOOKUP(Table1[[#This Row],[Intake Batch Combo]],Sheet2!A:B,2,FALSE)="","",VLOOKUP(Table1[[#This Row],[Intake Batch Combo]],Sheet2!A:B,2,FALSE))</f>
        <v>One Source Diagnostics Batch 154</v>
      </c>
      <c r="P2024" s="115" t="s">
        <v>2379</v>
      </c>
      <c r="Q2024" s="115" t="e">
        <v>#N/A</v>
      </c>
    </row>
    <row r="2025" spans="1:17">
      <c r="A2025" s="4" t="s">
        <v>1316</v>
      </c>
      <c r="B2025" s="15">
        <v>154</v>
      </c>
      <c r="C2025" s="15" t="s">
        <v>2135</v>
      </c>
      <c r="D2025" s="30">
        <v>45359</v>
      </c>
      <c r="E2025" s="10" t="s">
        <v>1</v>
      </c>
      <c r="F2025" s="14">
        <v>1695</v>
      </c>
      <c r="G2025" s="14">
        <v>375.57</v>
      </c>
      <c r="H2025" s="30">
        <v>45476</v>
      </c>
      <c r="I2025" s="118">
        <v>558</v>
      </c>
      <c r="J2025" s="15">
        <f>IF(M2025="",IF(AND(H2025&lt;&gt; "",D2025&lt;&gt;""),IF(H2025&gt;=D2025,H2025-D2025,0),""),"")</f>
        <v>117</v>
      </c>
      <c r="K2025" s="20">
        <f>IF(M2025="",IF(I2025&lt;&gt;"",I2025-G2025,""),"")</f>
        <v>182.43</v>
      </c>
      <c r="L2025" s="25">
        <f>IF(M2025="",IF(K2025&lt;&gt;"",IF(G2025=0,IF(I2025=0,0,9.99),K2025/G2025),""),"")</f>
        <v>0.48574167265756052</v>
      </c>
      <c r="N2025" s="58" t="str">
        <f>TRIM(CONCATENATE(Table1[[#This Row],[Intake]]," ",Table1[[#This Row],[Batch Number]]))</f>
        <v>S-1/OS 154</v>
      </c>
      <c r="O2025" s="3" t="str">
        <f>IF(VLOOKUP(Table1[[#This Row],[Intake Batch Combo]],Sheet2!A:B,2,FALSE)="","",VLOOKUP(Table1[[#This Row],[Intake Batch Combo]],Sheet2!A:B,2,FALSE))</f>
        <v>One Source Diagnostics Batch 154</v>
      </c>
      <c r="P2025" s="115" t="s">
        <v>2379</v>
      </c>
      <c r="Q2025" s="115" t="e">
        <v>#N/A</v>
      </c>
    </row>
    <row r="2026" spans="1:17">
      <c r="A2026" s="4" t="s">
        <v>1316</v>
      </c>
      <c r="B2026" s="15">
        <v>154</v>
      </c>
      <c r="C2026" s="15" t="s">
        <v>2135</v>
      </c>
      <c r="D2026" s="30">
        <v>45359</v>
      </c>
      <c r="E2026" s="10" t="s">
        <v>1</v>
      </c>
      <c r="F2026" s="14">
        <v>1695</v>
      </c>
      <c r="G2026" s="14">
        <v>375.57</v>
      </c>
      <c r="H2026" s="30">
        <v>45476</v>
      </c>
      <c r="I2026" s="118">
        <v>558</v>
      </c>
      <c r="J2026" s="15">
        <f>IF(M2026="",IF(AND(H2026&lt;&gt; "",D2026&lt;&gt;""),IF(H2026&gt;=D2026,H2026-D2026,0),""),"")</f>
        <v>117</v>
      </c>
      <c r="K2026" s="20">
        <f>IF(M2026="",IF(I2026&lt;&gt;"",I2026-G2026,""),"")</f>
        <v>182.43</v>
      </c>
      <c r="L2026" s="25">
        <f>IF(M2026="",IF(K2026&lt;&gt;"",IF(G2026=0,IF(I2026=0,0,9.99),K2026/G2026),""),"")</f>
        <v>0.48574167265756052</v>
      </c>
      <c r="N2026" s="58" t="str">
        <f>TRIM(CONCATENATE(Table1[[#This Row],[Intake]]," ",Table1[[#This Row],[Batch Number]]))</f>
        <v>S-1/OS 154</v>
      </c>
      <c r="O2026" s="3" t="str">
        <f>IF(VLOOKUP(Table1[[#This Row],[Intake Batch Combo]],Sheet2!A:B,2,FALSE)="","",VLOOKUP(Table1[[#This Row],[Intake Batch Combo]],Sheet2!A:B,2,FALSE))</f>
        <v>One Source Diagnostics Batch 154</v>
      </c>
      <c r="P2026" s="115" t="s">
        <v>2379</v>
      </c>
      <c r="Q2026" s="115" t="e">
        <v>#N/A</v>
      </c>
    </row>
    <row r="2027" spans="1:17">
      <c r="A2027" s="4" t="s">
        <v>1316</v>
      </c>
      <c r="B2027" s="15">
        <v>154</v>
      </c>
      <c r="C2027" s="15" t="s">
        <v>2226</v>
      </c>
      <c r="D2027" s="30">
        <v>45359</v>
      </c>
      <c r="E2027" s="10" t="s">
        <v>1</v>
      </c>
      <c r="F2027" s="14">
        <v>1695</v>
      </c>
      <c r="G2027" s="14">
        <v>375.57</v>
      </c>
      <c r="H2027" s="30">
        <v>45476</v>
      </c>
      <c r="I2027" s="118">
        <v>465</v>
      </c>
      <c r="J2027" s="15">
        <f>IF(M2027="",IF(AND(H2027&lt;&gt; "",D2027&lt;&gt;""),IF(H2027&gt;=D2027,H2027-D2027,0),""),"")</f>
        <v>117</v>
      </c>
      <c r="K2027" s="20">
        <f>IF(M2027="",IF(I2027&lt;&gt;"",I2027-G2027,""),"")</f>
        <v>89.43</v>
      </c>
      <c r="L2027" s="25">
        <f>IF(M2027="",IF(K2027&lt;&gt;"",IF(G2027=0,IF(I2027=0,0,9.99),K2027/G2027),""),"")</f>
        <v>0.23811806054796711</v>
      </c>
      <c r="N2027" s="58" t="str">
        <f>TRIM(CONCATENATE(Table1[[#This Row],[Intake]]," ",Table1[[#This Row],[Batch Number]]))</f>
        <v>S-1/OS 154</v>
      </c>
      <c r="O2027" s="3" t="str">
        <f>IF(VLOOKUP(Table1[[#This Row],[Intake Batch Combo]],Sheet2!A:B,2,FALSE)="","",VLOOKUP(Table1[[#This Row],[Intake Batch Combo]],Sheet2!A:B,2,FALSE))</f>
        <v>One Source Diagnostics Batch 154</v>
      </c>
      <c r="P2027" s="115" t="s">
        <v>2379</v>
      </c>
      <c r="Q2027" s="115" t="e">
        <v>#N/A</v>
      </c>
    </row>
    <row r="2028" spans="1:17">
      <c r="A2028" s="4" t="s">
        <v>1316</v>
      </c>
      <c r="B2028" s="15">
        <v>154</v>
      </c>
      <c r="C2028" s="15" t="s">
        <v>2359</v>
      </c>
      <c r="D2028" s="30">
        <v>45359</v>
      </c>
      <c r="E2028" s="10" t="s">
        <v>1</v>
      </c>
      <c r="F2028" s="14">
        <v>1695</v>
      </c>
      <c r="G2028" s="14">
        <v>375.57</v>
      </c>
      <c r="H2028" s="30">
        <v>45476</v>
      </c>
      <c r="I2028" s="118">
        <v>558</v>
      </c>
      <c r="J2028" s="15">
        <f>IF(M2028="",IF(AND(H2028&lt;&gt; "",D2028&lt;&gt;""),IF(H2028&gt;=D2028,H2028-D2028,0),""),"")</f>
        <v>117</v>
      </c>
      <c r="K2028" s="20">
        <f>IF(M2028="",IF(I2028&lt;&gt;"",I2028-G2028,""),"")</f>
        <v>182.43</v>
      </c>
      <c r="L2028" s="25">
        <f>IF(M2028="",IF(K2028&lt;&gt;"",IF(G2028=0,IF(I2028=0,0,9.99),K2028/G2028),""),"")</f>
        <v>0.48574167265756052</v>
      </c>
      <c r="N2028" s="58" t="str">
        <f>TRIM(CONCATENATE(Table1[[#This Row],[Intake]]," ",Table1[[#This Row],[Batch Number]]))</f>
        <v>S-1/OS 154</v>
      </c>
      <c r="O2028" s="3" t="str">
        <f>IF(VLOOKUP(Table1[[#This Row],[Intake Batch Combo]],Sheet2!A:B,2,FALSE)="","",VLOOKUP(Table1[[#This Row],[Intake Batch Combo]],Sheet2!A:B,2,FALSE))</f>
        <v>One Source Diagnostics Batch 154</v>
      </c>
      <c r="P2028" s="115" t="s">
        <v>2379</v>
      </c>
      <c r="Q2028" s="115" t="e">
        <v>#N/A</v>
      </c>
    </row>
    <row r="2029" spans="1:17">
      <c r="A2029" s="4" t="s">
        <v>1316</v>
      </c>
      <c r="B2029" s="15">
        <v>154</v>
      </c>
      <c r="C2029" s="15" t="s">
        <v>2359</v>
      </c>
      <c r="D2029" s="30">
        <v>45359</v>
      </c>
      <c r="E2029" s="10" t="s">
        <v>1</v>
      </c>
      <c r="F2029" s="14">
        <v>1695</v>
      </c>
      <c r="G2029" s="14">
        <v>375.57</v>
      </c>
      <c r="H2029" s="30">
        <v>45476</v>
      </c>
      <c r="I2029" s="118">
        <v>558</v>
      </c>
      <c r="J2029" s="15">
        <f>IF(M2029="",IF(AND(H2029&lt;&gt; "",D2029&lt;&gt;""),IF(H2029&gt;=D2029,H2029-D2029,0),""),"")</f>
        <v>117</v>
      </c>
      <c r="K2029" s="20">
        <f>IF(M2029="",IF(I2029&lt;&gt;"",I2029-G2029,""),"")</f>
        <v>182.43</v>
      </c>
      <c r="L2029" s="25">
        <f>IF(M2029="",IF(K2029&lt;&gt;"",IF(G2029=0,IF(I2029=0,0,9.99),K2029/G2029),""),"")</f>
        <v>0.48574167265756052</v>
      </c>
      <c r="N2029" s="58" t="str">
        <f>TRIM(CONCATENATE(Table1[[#This Row],[Intake]]," ",Table1[[#This Row],[Batch Number]]))</f>
        <v>S-1/OS 154</v>
      </c>
      <c r="O2029" s="3" t="str">
        <f>IF(VLOOKUP(Table1[[#This Row],[Intake Batch Combo]],Sheet2!A:B,2,FALSE)="","",VLOOKUP(Table1[[#This Row],[Intake Batch Combo]],Sheet2!A:B,2,FALSE))</f>
        <v>One Source Diagnostics Batch 154</v>
      </c>
      <c r="P2029" s="115" t="s">
        <v>2379</v>
      </c>
      <c r="Q2029" s="115" t="e">
        <v>#N/A</v>
      </c>
    </row>
    <row r="2030" spans="1:17">
      <c r="A2030" s="4" t="s">
        <v>1316</v>
      </c>
      <c r="B2030" s="15">
        <v>116</v>
      </c>
      <c r="C2030" s="64" t="s">
        <v>1078</v>
      </c>
      <c r="D2030" s="30">
        <v>44879</v>
      </c>
      <c r="E2030" s="59" t="s">
        <v>1</v>
      </c>
      <c r="F2030" s="14">
        <v>1695</v>
      </c>
      <c r="G2030" s="14">
        <v>404.59153261197389</v>
      </c>
      <c r="H2030" s="30">
        <v>45476</v>
      </c>
      <c r="I2030" s="118">
        <v>604.5</v>
      </c>
      <c r="J2030" s="15">
        <f>IF(M2030="",IF(AND(H2030&lt;&gt; "",D2030&lt;&gt;""),IF(H2030&gt;=D2030,H2030-D2030,0),""),"")</f>
        <v>597</v>
      </c>
      <c r="K2030" s="20">
        <f>IF(M2030="",IF(I2030&lt;&gt;"",I2030-G2030,""),"")</f>
        <v>199.90846738802611</v>
      </c>
      <c r="L2030" s="25">
        <f>IF(M2030="",IF(K2030&lt;&gt;"",IF(G2030=0,IF(I2030=0,0,9.99),K2030/G2030),""),"")</f>
        <v>0.49409948373721801</v>
      </c>
      <c r="N2030" s="58" t="str">
        <f>TRIM(CONCATENATE(Table1[[#This Row],[Intake]]," ",Table1[[#This Row],[Batch Number]]))</f>
        <v>S-1/OS 116</v>
      </c>
      <c r="O2030" s="3" t="str">
        <f>IF(VLOOKUP(Table1[[#This Row],[Intake Batch Combo]],Sheet2!A:B,2,FALSE)="","",VLOOKUP(Table1[[#This Row],[Intake Batch Combo]],Sheet2!A:B,2,FALSE))</f>
        <v>One Source Diagnostics Buy 116</v>
      </c>
      <c r="P2030" s="115" t="e">
        <v>#N/A</v>
      </c>
      <c r="Q2030" s="115" t="e">
        <v>#N/A</v>
      </c>
    </row>
    <row r="2031" spans="1:17">
      <c r="A2031" s="4" t="s">
        <v>1316</v>
      </c>
      <c r="B2031" s="15">
        <v>116</v>
      </c>
      <c r="C2031" s="64" t="s">
        <v>1078</v>
      </c>
      <c r="D2031" s="30">
        <v>44879</v>
      </c>
      <c r="E2031" s="59" t="s">
        <v>1</v>
      </c>
      <c r="F2031" s="14">
        <v>1695</v>
      </c>
      <c r="G2031" s="14">
        <v>404.59153261197389</v>
      </c>
      <c r="H2031" s="30">
        <v>45476</v>
      </c>
      <c r="I2031" s="118">
        <v>604.5</v>
      </c>
      <c r="J2031" s="15">
        <f>IF(M2031="",IF(AND(H2031&lt;&gt; "",D2031&lt;&gt;""),IF(H2031&gt;=D2031,H2031-D2031,0),""),"")</f>
        <v>597</v>
      </c>
      <c r="K2031" s="20">
        <f>IF(M2031="",IF(I2031&lt;&gt;"",I2031-G2031,""),"")</f>
        <v>199.90846738802611</v>
      </c>
      <c r="L2031" s="25">
        <f>IF(M2031="",IF(K2031&lt;&gt;"",IF(G2031=0,IF(I2031=0,0,9.99),K2031/G2031),""),"")</f>
        <v>0.49409948373721801</v>
      </c>
      <c r="N2031" s="58" t="str">
        <f>TRIM(CONCATENATE(Table1[[#This Row],[Intake]]," ",Table1[[#This Row],[Batch Number]]))</f>
        <v>S-1/OS 116</v>
      </c>
      <c r="O2031" s="3" t="str">
        <f>IF(VLOOKUP(Table1[[#This Row],[Intake Batch Combo]],Sheet2!A:B,2,FALSE)="","",VLOOKUP(Table1[[#This Row],[Intake Batch Combo]],Sheet2!A:B,2,FALSE))</f>
        <v>One Source Diagnostics Buy 116</v>
      </c>
      <c r="P2031" s="115" t="e">
        <v>#N/A</v>
      </c>
      <c r="Q2031" s="115" t="e">
        <v>#N/A</v>
      </c>
    </row>
    <row r="2032" spans="1:17">
      <c r="A2032" s="4" t="s">
        <v>1316</v>
      </c>
      <c r="B2032" s="15">
        <v>116</v>
      </c>
      <c r="C2032" s="64" t="s">
        <v>1078</v>
      </c>
      <c r="D2032" s="30">
        <v>44879</v>
      </c>
      <c r="E2032" s="59" t="s">
        <v>1</v>
      </c>
      <c r="F2032" s="14">
        <v>1695</v>
      </c>
      <c r="G2032" s="14">
        <v>404.59153261197389</v>
      </c>
      <c r="H2032" s="30">
        <v>45476</v>
      </c>
      <c r="I2032" s="118">
        <v>604.5</v>
      </c>
      <c r="J2032" s="15">
        <f>IF(M2032="",IF(AND(H2032&lt;&gt; "",D2032&lt;&gt;""),IF(H2032&gt;=D2032,H2032-D2032,0),""),"")</f>
        <v>597</v>
      </c>
      <c r="K2032" s="20">
        <f>IF(M2032="",IF(I2032&lt;&gt;"",I2032-G2032,""),"")</f>
        <v>199.90846738802611</v>
      </c>
      <c r="L2032" s="25">
        <f>IF(M2032="",IF(K2032&lt;&gt;"",IF(G2032=0,IF(I2032=0,0,9.99),K2032/G2032),""),"")</f>
        <v>0.49409948373721801</v>
      </c>
      <c r="N2032" s="58" t="str">
        <f>TRIM(CONCATENATE(Table1[[#This Row],[Intake]]," ",Table1[[#This Row],[Batch Number]]))</f>
        <v>S-1/OS 116</v>
      </c>
      <c r="O2032" s="3" t="str">
        <f>IF(VLOOKUP(Table1[[#This Row],[Intake Batch Combo]],Sheet2!A:B,2,FALSE)="","",VLOOKUP(Table1[[#This Row],[Intake Batch Combo]],Sheet2!A:B,2,FALSE))</f>
        <v>One Source Diagnostics Buy 116</v>
      </c>
      <c r="P2032" s="115" t="e">
        <v>#N/A</v>
      </c>
      <c r="Q2032" s="115" t="e">
        <v>#N/A</v>
      </c>
    </row>
    <row r="2033" spans="1:17">
      <c r="A2033" s="4" t="s">
        <v>1316</v>
      </c>
      <c r="B2033" s="15">
        <v>118</v>
      </c>
      <c r="C2033" s="64" t="s">
        <v>1573</v>
      </c>
      <c r="D2033" s="30">
        <v>44897</v>
      </c>
      <c r="E2033" s="60" t="s">
        <v>1</v>
      </c>
      <c r="F2033" s="14">
        <v>1695</v>
      </c>
      <c r="G2033" s="14">
        <v>404.96364199804663</v>
      </c>
      <c r="H2033" s="30">
        <v>45476</v>
      </c>
      <c r="I2033" s="118">
        <v>604.5</v>
      </c>
      <c r="J2033" s="15">
        <f>IF(M2033="",IF(AND(H2033&lt;&gt; "",D2033&lt;&gt;""),IF(H2033&gt;=D2033,H2033-D2033,0),""),"")</f>
        <v>579</v>
      </c>
      <c r="K2033" s="20">
        <f>IF(M2033="",IF(I2033&lt;&gt;"",I2033-G2033,""),"")</f>
        <v>199.53635800195337</v>
      </c>
      <c r="L2033" s="25">
        <f>IF(M2033="",IF(K2033&lt;&gt;"",IF(G2033=0,IF(I2033=0,0,9.99),K2033/G2033),""),"")</f>
        <v>0.49272659890518233</v>
      </c>
      <c r="M2033" s="112"/>
      <c r="N2033" s="58" t="str">
        <f>TRIM(CONCATENATE(Table1[[#This Row],[Intake]]," ",Table1[[#This Row],[Batch Number]]))</f>
        <v>S-1/OS 118</v>
      </c>
      <c r="O2033" s="112" t="str">
        <f>IF(VLOOKUP(Table1[[#This Row],[Intake Batch Combo]],Sheet2!A:B,2,FALSE)="","",VLOOKUP(Table1[[#This Row],[Intake Batch Combo]],Sheet2!A:B,2,FALSE))</f>
        <v>One Source Diagnostics Buy 118</v>
      </c>
      <c r="P2033" s="115" t="s">
        <v>2383</v>
      </c>
      <c r="Q2033" s="115" t="e">
        <v>#N/A</v>
      </c>
    </row>
    <row r="2034" spans="1:17">
      <c r="A2034" s="4" t="s">
        <v>1316</v>
      </c>
      <c r="B2034" s="15">
        <v>118</v>
      </c>
      <c r="C2034" s="64" t="s">
        <v>1692</v>
      </c>
      <c r="D2034" s="30">
        <v>44897</v>
      </c>
      <c r="E2034" s="60" t="s">
        <v>1</v>
      </c>
      <c r="F2034" s="14">
        <v>1695</v>
      </c>
      <c r="G2034" s="14">
        <v>404.96364199804663</v>
      </c>
      <c r="H2034" s="30">
        <v>45476</v>
      </c>
      <c r="I2034" s="118">
        <v>620.01239999999996</v>
      </c>
      <c r="J2034" s="15">
        <f>IF(M2034="",IF(AND(H2034&lt;&gt; "",D2034&lt;&gt;""),IF(H2034&gt;=D2034,H2034-D2034,0),""),"")</f>
        <v>579</v>
      </c>
      <c r="K2034" s="20">
        <f>IF(M2034="",IF(I2034&lt;&gt;"",I2034-G2034,""),"")</f>
        <v>215.04875800195333</v>
      </c>
      <c r="L2034" s="25">
        <f>IF(M2034="",IF(K2034&lt;&gt;"",IF(G2034=0,IF(I2034=0,0,9.99),K2034/G2034),""),"")</f>
        <v>0.53103225993554903</v>
      </c>
      <c r="N2034" s="58" t="str">
        <f>TRIM(CONCATENATE(Table1[[#This Row],[Intake]]," ",Table1[[#This Row],[Batch Number]]))</f>
        <v>S-1/OS 118</v>
      </c>
      <c r="O2034" s="3" t="str">
        <f>IF(VLOOKUP(Table1[[#This Row],[Intake Batch Combo]],Sheet2!A:B,2,FALSE)="","",VLOOKUP(Table1[[#This Row],[Intake Batch Combo]],Sheet2!A:B,2,FALSE))</f>
        <v>One Source Diagnostics Buy 118</v>
      </c>
      <c r="P2034" s="115" t="s">
        <v>2383</v>
      </c>
      <c r="Q2034" s="115" t="e">
        <v>#N/A</v>
      </c>
    </row>
    <row r="2035" spans="1:17">
      <c r="A2035" s="4" t="s">
        <v>1314</v>
      </c>
      <c r="B2035" s="43">
        <v>71</v>
      </c>
      <c r="C2035" s="64" t="s">
        <v>993</v>
      </c>
      <c r="D2035" s="47">
        <v>44670</v>
      </c>
      <c r="E2035" s="59" t="s">
        <v>1</v>
      </c>
      <c r="F2035" s="41">
        <v>1695</v>
      </c>
      <c r="G2035" s="41">
        <v>406.54563467206344</v>
      </c>
      <c r="H2035" s="47">
        <v>45476</v>
      </c>
      <c r="I2035" s="118">
        <v>209.25</v>
      </c>
      <c r="J2035" s="43">
        <f>IF(M2035="",IF(AND(H2035&lt;&gt; "",D2035&lt;&gt;""),IF(H2035&gt;=D2035,H2035-D2035,0),""),"")</f>
        <v>806</v>
      </c>
      <c r="K2035" s="42">
        <f>IF(M2035="",IF(I2035&lt;&gt;"",I2035-G2035,""),"")</f>
        <v>-197.29563467206344</v>
      </c>
      <c r="L2035" s="44">
        <f>IF(M2035="",IF(K2035&lt;&gt;"",IF(G2035=0,IF(I2035=0,0,9.99),K2035/G2035),""),"")</f>
        <v>-0.48529763412958615</v>
      </c>
      <c r="M2035" s="45"/>
      <c r="N2035" s="46" t="str">
        <f>TRIM(CONCATENATE(Table1[[#This Row],[Intake]]," ",Table1[[#This Row],[Batch Number]]))</f>
        <v>S-1/EB 71</v>
      </c>
      <c r="O2035" s="45" t="str">
        <f>IF(VLOOKUP(Table1[[#This Row],[Intake Batch Combo]],Sheet2!A:B,2,FALSE)="","",VLOOKUP(Table1[[#This Row],[Intake Batch Combo]],Sheet2!A:B,2,FALSE))</f>
        <v>Expert MRI Buy 71</v>
      </c>
      <c r="P2035" s="116" t="e">
        <v>#N/A</v>
      </c>
      <c r="Q2035" s="116" t="e">
        <v>#N/A</v>
      </c>
    </row>
    <row r="2036" spans="1:17">
      <c r="A2036" s="4" t="s">
        <v>1314</v>
      </c>
      <c r="B2036" s="43">
        <v>71</v>
      </c>
      <c r="C2036" s="64" t="s">
        <v>993</v>
      </c>
      <c r="D2036" s="47">
        <v>44670</v>
      </c>
      <c r="E2036" s="59" t="s">
        <v>1</v>
      </c>
      <c r="F2036" s="41">
        <v>1695</v>
      </c>
      <c r="G2036" s="41">
        <v>406.54563467206344</v>
      </c>
      <c r="H2036" s="47">
        <v>45476</v>
      </c>
      <c r="I2036" s="120">
        <v>209.25</v>
      </c>
      <c r="J2036" s="43">
        <f>IF(M2036="",IF(AND(H2036&lt;&gt; "",D2036&lt;&gt;""),IF(H2036&gt;=D2036,H2036-D2036,0),""),"")</f>
        <v>806</v>
      </c>
      <c r="K2036" s="42">
        <f>IF(M2036="",IF(I2036&lt;&gt;"",I2036-G2036,""),"")</f>
        <v>-197.29563467206344</v>
      </c>
      <c r="L2036" s="44">
        <f>IF(M2036="",IF(K2036&lt;&gt;"",IF(G2036=0,IF(I2036=0,0,9.99),K2036/G2036),""),"")</f>
        <v>-0.48529763412958615</v>
      </c>
      <c r="M2036" s="45"/>
      <c r="N2036" s="46" t="str">
        <f>TRIM(CONCATENATE(Table1[[#This Row],[Intake]]," ",Table1[[#This Row],[Batch Number]]))</f>
        <v>S-1/EB 71</v>
      </c>
      <c r="O2036" s="45" t="str">
        <f>IF(VLOOKUP(Table1[[#This Row],[Intake Batch Combo]],Sheet2!A:B,2,FALSE)="","",VLOOKUP(Table1[[#This Row],[Intake Batch Combo]],Sheet2!A:B,2,FALSE))</f>
        <v>Expert MRI Buy 71</v>
      </c>
      <c r="P2036" s="116" t="e">
        <v>#N/A</v>
      </c>
      <c r="Q2036" s="116" t="e">
        <v>#N/A</v>
      </c>
    </row>
    <row r="2037" spans="1:17">
      <c r="A2037" s="4" t="s">
        <v>1314</v>
      </c>
      <c r="B2037" s="43">
        <v>71</v>
      </c>
      <c r="C2037" s="64" t="s">
        <v>691</v>
      </c>
      <c r="D2037" s="47">
        <v>44670</v>
      </c>
      <c r="E2037" s="59" t="s">
        <v>1</v>
      </c>
      <c r="F2037" s="41">
        <v>1695</v>
      </c>
      <c r="G2037" s="41">
        <v>406.54563467206344</v>
      </c>
      <c r="H2037" s="47">
        <v>45476</v>
      </c>
      <c r="I2037" s="118">
        <v>186</v>
      </c>
      <c r="J2037" s="43">
        <f>IF(M2037="",IF(AND(H2037&lt;&gt; "",D2037&lt;&gt;""),IF(H2037&gt;=D2037,H2037-D2037,0),""),"")</f>
        <v>806</v>
      </c>
      <c r="K2037" s="42">
        <f>IF(M2037="",IF(I2037&lt;&gt;"",I2037-G2037,""),"")</f>
        <v>-220.54563467206344</v>
      </c>
      <c r="L2037" s="44">
        <f>IF(M2037="",IF(K2037&lt;&gt;"",IF(G2037=0,IF(I2037=0,0,9.99),K2037/G2037),""),"")</f>
        <v>-0.54248678589296551</v>
      </c>
      <c r="M2037" s="45"/>
      <c r="N2037" s="46" t="str">
        <f>TRIM(CONCATENATE(Table1[[#This Row],[Intake]]," ",Table1[[#This Row],[Batch Number]]))</f>
        <v>S-1/EB 71</v>
      </c>
      <c r="O2037" s="45" t="str">
        <f>IF(VLOOKUP(Table1[[#This Row],[Intake Batch Combo]],Sheet2!A:B,2,FALSE)="","",VLOOKUP(Table1[[#This Row],[Intake Batch Combo]],Sheet2!A:B,2,FALSE))</f>
        <v>Expert MRI Buy 71</v>
      </c>
      <c r="P2037" s="116" t="e">
        <v>#N/A</v>
      </c>
      <c r="Q2037" s="116" t="e">
        <v>#N/A</v>
      </c>
    </row>
    <row r="2038" spans="1:17">
      <c r="A2038" s="4" t="s">
        <v>2395</v>
      </c>
      <c r="B2038" s="15">
        <v>15.2</v>
      </c>
      <c r="C2038" s="15"/>
      <c r="D2038" s="30">
        <v>45021</v>
      </c>
      <c r="E2038" s="10" t="s">
        <v>1</v>
      </c>
      <c r="F2038" s="14">
        <v>2300</v>
      </c>
      <c r="G2038" s="14">
        <v>432.04350000000113</v>
      </c>
      <c r="H2038" s="30">
        <v>45476</v>
      </c>
      <c r="I2038" s="118">
        <v>511.5</v>
      </c>
      <c r="J2038" s="15">
        <f>IF(M2038="",IF(AND(H2038&lt;&gt; "",D2038&lt;&gt;""),IF(H2038&gt;=D2038,H2038-D2038,0),""),"")</f>
        <v>455</v>
      </c>
      <c r="K2038" s="20">
        <f>IF(M2038="",IF(I2038&lt;&gt;"",I2038-G2038,""),"")</f>
        <v>79.456499999998869</v>
      </c>
      <c r="L2038" s="25">
        <f>IF(M2038="",IF(K2038&lt;&gt;"",IF(G2038=0,IF(I2038=0,0,9.99),K2038/G2038),""),"")</f>
        <v>0.18390856476257289</v>
      </c>
      <c r="M2038" s="111"/>
      <c r="N2038" s="58" t="str">
        <f>TRIM(CONCATENATE(Table1[[#This Row],[Intake]]," ",Table1[[#This Row],[Batch Number]]))</f>
        <v>S-1/SCI 15.2</v>
      </c>
      <c r="O2038" s="111" t="str">
        <f>IF(VLOOKUP(Table1[[#This Row],[Intake Batch Combo]],Sheet2!A:B,2,FALSE)="","",VLOOKUP(Table1[[#This Row],[Intake Batch Combo]],Sheet2!A:B,2,FALSE))</f>
        <v>SoCal Imaging Batch 15.2</v>
      </c>
      <c r="P2038" s="115" t="e">
        <v>#N/A</v>
      </c>
      <c r="Q2038" s="115" t="e">
        <v>#N/A</v>
      </c>
    </row>
    <row r="2039" spans="1:17">
      <c r="A2039" s="4" t="s">
        <v>1316</v>
      </c>
      <c r="B2039" s="15">
        <v>90</v>
      </c>
      <c r="C2039" s="15" t="s">
        <v>153</v>
      </c>
      <c r="D2039" s="30">
        <v>44559</v>
      </c>
      <c r="E2039" s="10" t="s">
        <v>1</v>
      </c>
      <c r="F2039" s="14">
        <v>1695</v>
      </c>
      <c r="G2039" s="14">
        <v>435.04260145388702</v>
      </c>
      <c r="H2039" s="30">
        <v>45476</v>
      </c>
      <c r="I2039" s="118">
        <v>465</v>
      </c>
      <c r="J2039" s="21">
        <f>IF(M2039="",IF(AND(H2039&lt;&gt; "",D2039&lt;&gt;""),IF(H2039&gt;=D2039,H2039-D2039,0),""),"")</f>
        <v>917</v>
      </c>
      <c r="K2039" s="20">
        <f>IF(M2039="",IF(I2039&lt;&gt;"",I2039-G2039,""),"")</f>
        <v>29.957398546112984</v>
      </c>
      <c r="L2039" s="25">
        <f>IF(M2039="",IF(K2039&lt;&gt;"",IF(G2039=0,IF(I2039=0,0,9.99),K2039/G2039),""),"")</f>
        <v>6.8860839021275391E-2</v>
      </c>
      <c r="M2039" s="28"/>
      <c r="N2039" s="31" t="str">
        <f>TRIM(CONCATENATE(Table1[[#This Row],[Intake]]," ",Table1[[#This Row],[Batch Number]]))</f>
        <v>S-1/OS 90</v>
      </c>
      <c r="O2039" s="34" t="str">
        <f>IF(VLOOKUP(Table1[[#This Row],[Intake Batch Combo]],Sheet2!A:B,2,FALSE)="","",VLOOKUP(Table1[[#This Row],[Intake Batch Combo]],Sheet2!A:B,2,FALSE))</f>
        <v>OSD Buy 90</v>
      </c>
      <c r="P2039" s="116" t="e">
        <v>#N/A</v>
      </c>
      <c r="Q2039" s="116" t="e">
        <v>#N/A</v>
      </c>
    </row>
    <row r="2040" spans="1:17">
      <c r="A2040" s="4" t="s">
        <v>1316</v>
      </c>
      <c r="B2040" s="15">
        <v>90</v>
      </c>
      <c r="C2040" s="15" t="s">
        <v>230</v>
      </c>
      <c r="D2040" s="30">
        <v>44559</v>
      </c>
      <c r="E2040" s="10" t="s">
        <v>1</v>
      </c>
      <c r="F2040" s="14">
        <v>1695</v>
      </c>
      <c r="G2040" s="14">
        <v>435.04260145388702</v>
      </c>
      <c r="H2040" s="30">
        <v>45476</v>
      </c>
      <c r="I2040" s="118">
        <v>788.17499999999995</v>
      </c>
      <c r="J2040" s="21">
        <f>IF(M2040="",IF(AND(H2040&lt;&gt; "",D2040&lt;&gt;""),IF(H2040&gt;=D2040,H2040-D2040,0),""),"")</f>
        <v>917</v>
      </c>
      <c r="K2040" s="20">
        <f>IF(M2040="",IF(I2040&lt;&gt;"",I2040-G2040,""),"")</f>
        <v>353.13239854611294</v>
      </c>
      <c r="L2040" s="25">
        <f>IF(M2040="",IF(K2040&lt;&gt;"",IF(G2040=0,IF(I2040=0,0,9.99),K2040/G2040),""),"")</f>
        <v>0.81171912214106168</v>
      </c>
      <c r="M2040" s="28"/>
      <c r="N2040" s="31" t="str">
        <f>TRIM(CONCATENATE(Table1[[#This Row],[Intake]]," ",Table1[[#This Row],[Batch Number]]))</f>
        <v>S-1/OS 90</v>
      </c>
      <c r="O2040" s="34" t="str">
        <f>IF(VLOOKUP(Table1[[#This Row],[Intake Batch Combo]],Sheet2!A:B,2,FALSE)="","",VLOOKUP(Table1[[#This Row],[Intake Batch Combo]],Sheet2!A:B,2,FALSE))</f>
        <v>OSD Buy 90</v>
      </c>
      <c r="P2040" s="116" t="e">
        <v>#N/A</v>
      </c>
      <c r="Q2040" s="116" t="e">
        <v>#N/A</v>
      </c>
    </row>
    <row r="2041" spans="1:17">
      <c r="A2041" s="4" t="s">
        <v>1316</v>
      </c>
      <c r="B2041" s="15">
        <v>90</v>
      </c>
      <c r="C2041" s="15" t="s">
        <v>230</v>
      </c>
      <c r="D2041" s="30">
        <v>44559</v>
      </c>
      <c r="E2041" s="10" t="s">
        <v>1</v>
      </c>
      <c r="F2041" s="14">
        <v>1695</v>
      </c>
      <c r="G2041" s="14">
        <v>435.04260145388702</v>
      </c>
      <c r="H2041" s="30">
        <v>45476</v>
      </c>
      <c r="I2041" s="118">
        <v>788.17499999999995</v>
      </c>
      <c r="J2041" s="21">
        <f>IF(M2041="",IF(AND(H2041&lt;&gt; "",D2041&lt;&gt;""),IF(H2041&gt;=D2041,H2041-D2041,0),""),"")</f>
        <v>917</v>
      </c>
      <c r="K2041" s="20">
        <f>IF(M2041="",IF(I2041&lt;&gt;"",I2041-G2041,""),"")</f>
        <v>353.13239854611294</v>
      </c>
      <c r="L2041" s="25">
        <f>IF(M2041="",IF(K2041&lt;&gt;"",IF(G2041=0,IF(I2041=0,0,9.99),K2041/G2041),""),"")</f>
        <v>0.81171912214106168</v>
      </c>
      <c r="M2041" s="28"/>
      <c r="N2041" s="31" t="str">
        <f>TRIM(CONCATENATE(Table1[[#This Row],[Intake]]," ",Table1[[#This Row],[Batch Number]]))</f>
        <v>S-1/OS 90</v>
      </c>
      <c r="O2041" s="34" t="str">
        <f>IF(VLOOKUP(Table1[[#This Row],[Intake Batch Combo]],Sheet2!A:B,2,FALSE)="","",VLOOKUP(Table1[[#This Row],[Intake Batch Combo]],Sheet2!A:B,2,FALSE))</f>
        <v>OSD Buy 90</v>
      </c>
      <c r="P2041" s="116" t="e">
        <v>#N/A</v>
      </c>
      <c r="Q2041" s="116" t="e">
        <v>#N/A</v>
      </c>
    </row>
    <row r="2042" spans="1:17">
      <c r="A2042" s="4" t="s">
        <v>1316</v>
      </c>
      <c r="B2042" s="15">
        <v>90</v>
      </c>
      <c r="C2042" s="15" t="s">
        <v>230</v>
      </c>
      <c r="D2042" s="30">
        <v>44559</v>
      </c>
      <c r="E2042" s="10" t="s">
        <v>1</v>
      </c>
      <c r="F2042" s="14">
        <v>1695</v>
      </c>
      <c r="G2042" s="14">
        <v>435.04260145388702</v>
      </c>
      <c r="H2042" s="30">
        <v>45476</v>
      </c>
      <c r="I2042" s="118">
        <v>788.17499999999995</v>
      </c>
      <c r="J2042" s="21">
        <f>IF(M2042="",IF(AND(H2042&lt;&gt; "",D2042&lt;&gt;""),IF(H2042&gt;=D2042,H2042-D2042,0),""),"")</f>
        <v>917</v>
      </c>
      <c r="K2042" s="20">
        <f>IF(M2042="",IF(I2042&lt;&gt;"",I2042-G2042,""),"")</f>
        <v>353.13239854611294</v>
      </c>
      <c r="L2042" s="25">
        <f>IF(M2042="",IF(K2042&lt;&gt;"",IF(G2042=0,IF(I2042=0,0,9.99),K2042/G2042),""),"")</f>
        <v>0.81171912214106168</v>
      </c>
      <c r="M2042" s="28"/>
      <c r="N2042" s="31" t="str">
        <f>TRIM(CONCATENATE(Table1[[#This Row],[Intake]]," ",Table1[[#This Row],[Batch Number]]))</f>
        <v>S-1/OS 90</v>
      </c>
      <c r="O2042" s="34" t="str">
        <f>IF(VLOOKUP(Table1[[#This Row],[Intake Batch Combo]],Sheet2!A:B,2,FALSE)="","",VLOOKUP(Table1[[#This Row],[Intake Batch Combo]],Sheet2!A:B,2,FALSE))</f>
        <v>OSD Buy 90</v>
      </c>
      <c r="P2042" s="116" t="e">
        <v>#N/A</v>
      </c>
      <c r="Q2042" s="116" t="e">
        <v>#N/A</v>
      </c>
    </row>
    <row r="2043" spans="1:17">
      <c r="A2043" s="4" t="s">
        <v>1316</v>
      </c>
      <c r="B2043" s="15">
        <v>90</v>
      </c>
      <c r="C2043" s="15" t="s">
        <v>230</v>
      </c>
      <c r="D2043" s="30">
        <v>44559</v>
      </c>
      <c r="E2043" s="10" t="s">
        <v>1</v>
      </c>
      <c r="F2043" s="14">
        <v>1695</v>
      </c>
      <c r="G2043" s="14">
        <v>435.04260145388702</v>
      </c>
      <c r="H2043" s="30">
        <v>45476</v>
      </c>
      <c r="I2043" s="118">
        <v>788.17499999999995</v>
      </c>
      <c r="J2043" s="21">
        <f>IF(M2043="",IF(AND(H2043&lt;&gt; "",D2043&lt;&gt;""),IF(H2043&gt;=D2043,H2043-D2043,0),""),"")</f>
        <v>917</v>
      </c>
      <c r="K2043" s="20">
        <f>IF(M2043="",IF(I2043&lt;&gt;"",I2043-G2043,""),"")</f>
        <v>353.13239854611294</v>
      </c>
      <c r="L2043" s="25">
        <f>IF(M2043="",IF(K2043&lt;&gt;"",IF(G2043=0,IF(I2043=0,0,9.99),K2043/G2043),""),"")</f>
        <v>0.81171912214106168</v>
      </c>
      <c r="M2043" s="28"/>
      <c r="N2043" s="31" t="str">
        <f>TRIM(CONCATENATE(Table1[[#This Row],[Intake]]," ",Table1[[#This Row],[Batch Number]]))</f>
        <v>S-1/OS 90</v>
      </c>
      <c r="O2043" s="34" t="str">
        <f>IF(VLOOKUP(Table1[[#This Row],[Intake Batch Combo]],Sheet2!A:B,2,FALSE)="","",VLOOKUP(Table1[[#This Row],[Intake Batch Combo]],Sheet2!A:B,2,FALSE))</f>
        <v>OSD Buy 90</v>
      </c>
      <c r="P2043" s="116" t="e">
        <v>#N/A</v>
      </c>
      <c r="Q2043" s="116" t="e">
        <v>#N/A</v>
      </c>
    </row>
    <row r="2044" spans="1:17">
      <c r="A2044" s="4" t="s">
        <v>1316</v>
      </c>
      <c r="B2044" s="15">
        <v>90</v>
      </c>
      <c r="C2044" s="15" t="s">
        <v>230</v>
      </c>
      <c r="D2044" s="30">
        <v>44559</v>
      </c>
      <c r="E2044" s="10" t="s">
        <v>1</v>
      </c>
      <c r="F2044" s="14">
        <v>1695</v>
      </c>
      <c r="G2044" s="14">
        <v>435.04260145388702</v>
      </c>
      <c r="H2044" s="30">
        <v>45476</v>
      </c>
      <c r="I2044" s="118">
        <v>788.17499999999995</v>
      </c>
      <c r="J2044" s="21">
        <f>IF(M2044="",IF(AND(H2044&lt;&gt; "",D2044&lt;&gt;""),IF(H2044&gt;=D2044,H2044-D2044,0),""),"")</f>
        <v>917</v>
      </c>
      <c r="K2044" s="20">
        <f>IF(M2044="",IF(I2044&lt;&gt;"",I2044-G2044,""),"")</f>
        <v>353.13239854611294</v>
      </c>
      <c r="L2044" s="25">
        <f>IF(M2044="",IF(K2044&lt;&gt;"",IF(G2044=0,IF(I2044=0,0,9.99),K2044/G2044),""),"")</f>
        <v>0.81171912214106168</v>
      </c>
      <c r="M2044" s="28"/>
      <c r="N2044" s="31" t="str">
        <f>TRIM(CONCATENATE(Table1[[#This Row],[Intake]]," ",Table1[[#This Row],[Batch Number]]))</f>
        <v>S-1/OS 90</v>
      </c>
      <c r="O2044" s="34" t="str">
        <f>IF(VLOOKUP(Table1[[#This Row],[Intake Batch Combo]],Sheet2!A:B,2,FALSE)="","",VLOOKUP(Table1[[#This Row],[Intake Batch Combo]],Sheet2!A:B,2,FALSE))</f>
        <v>OSD Buy 90</v>
      </c>
      <c r="P2044" s="116" t="e">
        <v>#N/A</v>
      </c>
      <c r="Q2044" s="116" t="e">
        <v>#N/A</v>
      </c>
    </row>
    <row r="2045" spans="1:17">
      <c r="A2045" s="4" t="s">
        <v>1316</v>
      </c>
      <c r="B2045" s="15">
        <v>90</v>
      </c>
      <c r="C2045" s="15" t="s">
        <v>230</v>
      </c>
      <c r="D2045" s="30">
        <v>44559</v>
      </c>
      <c r="E2045" s="10" t="s">
        <v>1</v>
      </c>
      <c r="F2045" s="14">
        <v>1695</v>
      </c>
      <c r="G2045" s="14">
        <v>435.04260145388702</v>
      </c>
      <c r="H2045" s="30">
        <v>45476</v>
      </c>
      <c r="I2045" s="118">
        <v>788.17499999999995</v>
      </c>
      <c r="J2045" s="21">
        <f>IF(M2045="",IF(AND(H2045&lt;&gt; "",D2045&lt;&gt;""),IF(H2045&gt;=D2045,H2045-D2045,0),""),"")</f>
        <v>917</v>
      </c>
      <c r="K2045" s="20">
        <f>IF(M2045="",IF(I2045&lt;&gt;"",I2045-G2045,""),"")</f>
        <v>353.13239854611294</v>
      </c>
      <c r="L2045" s="25">
        <f>IF(M2045="",IF(K2045&lt;&gt;"",IF(G2045=0,IF(I2045=0,0,9.99),K2045/G2045),""),"")</f>
        <v>0.81171912214106168</v>
      </c>
      <c r="M2045" s="28"/>
      <c r="N2045" s="31" t="str">
        <f>TRIM(CONCATENATE(Table1[[#This Row],[Intake]]," ",Table1[[#This Row],[Batch Number]]))</f>
        <v>S-1/OS 90</v>
      </c>
      <c r="O2045" s="34" t="str">
        <f>IF(VLOOKUP(Table1[[#This Row],[Intake Batch Combo]],Sheet2!A:B,2,FALSE)="","",VLOOKUP(Table1[[#This Row],[Intake Batch Combo]],Sheet2!A:B,2,FALSE))</f>
        <v>OSD Buy 90</v>
      </c>
      <c r="P2045" s="116" t="e">
        <v>#N/A</v>
      </c>
      <c r="Q2045" s="116" t="e">
        <v>#N/A</v>
      </c>
    </row>
    <row r="2046" spans="1:17">
      <c r="A2046" s="4" t="s">
        <v>1314</v>
      </c>
      <c r="B2046" s="43">
        <v>71</v>
      </c>
      <c r="C2046" s="64" t="s">
        <v>575</v>
      </c>
      <c r="D2046" s="47">
        <v>44670</v>
      </c>
      <c r="E2046" s="59" t="s">
        <v>1</v>
      </c>
      <c r="F2046" s="41">
        <v>1695</v>
      </c>
      <c r="G2046" s="41">
        <v>406.54563467206344</v>
      </c>
      <c r="H2046" s="47">
        <v>45473</v>
      </c>
      <c r="I2046" s="118">
        <v>651</v>
      </c>
      <c r="J2046" s="43">
        <f>IF(M2046="",IF(AND(H2046&lt;&gt; "",D2046&lt;&gt;""),IF(H2046&gt;=D2046,H2046-D2046,0),""),"")</f>
        <v>803</v>
      </c>
      <c r="K2046" s="42">
        <f>IF(M2046="",IF(I2046&lt;&gt;"",I2046-G2046,""),"")</f>
        <v>244.45436532793656</v>
      </c>
      <c r="L2046" s="44">
        <f>IF(M2046="",IF(K2046&lt;&gt;"",IF(G2046=0,IF(I2046=0,0,9.99),K2046/G2046),""),"")</f>
        <v>0.60129624937462078</v>
      </c>
      <c r="M2046" s="45"/>
      <c r="N2046" s="46" t="str">
        <f>TRIM(CONCATENATE(Table1[[#This Row],[Intake]]," ",Table1[[#This Row],[Batch Number]]))</f>
        <v>S-1/EB 71</v>
      </c>
      <c r="O2046" s="45" t="str">
        <f>IF(VLOOKUP(Table1[[#This Row],[Intake Batch Combo]],Sheet2!A:B,2,FALSE)="","",VLOOKUP(Table1[[#This Row],[Intake Batch Combo]],Sheet2!A:B,2,FALSE))</f>
        <v>Expert MRI Buy 71</v>
      </c>
      <c r="P2046" s="116" t="e">
        <v>#N/A</v>
      </c>
      <c r="Q2046" s="116" t="e">
        <v>#N/A</v>
      </c>
    </row>
    <row r="2047" spans="1:17">
      <c r="A2047" s="4" t="s">
        <v>384</v>
      </c>
      <c r="B2047" s="15" t="s">
        <v>385</v>
      </c>
      <c r="C2047" s="15">
        <v>1015325</v>
      </c>
      <c r="D2047" s="30">
        <v>44579</v>
      </c>
      <c r="E2047" s="10" t="s">
        <v>0</v>
      </c>
      <c r="F2047" s="14">
        <v>35091.5</v>
      </c>
      <c r="G2047" s="14">
        <v>7242.8856000000005</v>
      </c>
      <c r="H2047" s="30">
        <v>45473</v>
      </c>
      <c r="I2047" s="118">
        <v>3591.6228000000001</v>
      </c>
      <c r="J2047" s="15">
        <f>IF(M2047="",IF(AND(H2047&lt;&gt; "",D2047&lt;&gt;""),IF(H2047&gt;=D2047,H2047-D2047,0),""),"")</f>
        <v>894</v>
      </c>
      <c r="K2047" s="20">
        <f>IF(M2047="",IF(I2047&lt;&gt;"",I2047-G2047,""),"")</f>
        <v>-3651.2628000000004</v>
      </c>
      <c r="L2047" s="25">
        <f>IF(M2047="",IF(K2047&lt;&gt;"",IF(G2047=0,IF(I2047=0,0,9.99),K2047/G2047),""),"")</f>
        <v>-0.50411714358708082</v>
      </c>
      <c r="M2047" s="111"/>
      <c r="N2047" s="33" t="str">
        <f>TRIM(CONCATENATE(Table1[[#This Row],[Intake]]," ",Table1[[#This Row],[Batch Number]]))</f>
        <v>S-1/TRC 33a</v>
      </c>
      <c r="O2047" s="35" t="str">
        <f>IF(VLOOKUP(Table1[[#This Row],[Intake Batch Combo]],Sheet2!A:B,2,FALSE)="","",VLOOKUP(Table1[[#This Row],[Intake Batch Combo]],Sheet2!A:B,2,FALSE))</f>
        <v>Texas Regional Center Batch 33a</v>
      </c>
      <c r="P2047" s="116" t="e">
        <v>#N/A</v>
      </c>
      <c r="Q2047" s="116" t="e">
        <v>#N/A</v>
      </c>
    </row>
    <row r="2048" spans="1:17">
      <c r="A2048" s="4" t="s">
        <v>1316</v>
      </c>
      <c r="B2048" s="15">
        <v>154</v>
      </c>
      <c r="C2048" s="15" t="s">
        <v>2246</v>
      </c>
      <c r="D2048" s="30">
        <v>45359</v>
      </c>
      <c r="E2048" s="10" t="s">
        <v>1</v>
      </c>
      <c r="F2048" s="14">
        <v>1695</v>
      </c>
      <c r="G2048" s="14">
        <v>375.57</v>
      </c>
      <c r="H2048" s="30">
        <v>45470</v>
      </c>
      <c r="I2048" s="118">
        <v>744</v>
      </c>
      <c r="J2048" s="15">
        <f>IF(M2048="",IF(AND(H2048&lt;&gt; "",D2048&lt;&gt;""),IF(H2048&gt;=D2048,H2048-D2048,0),""),"")</f>
        <v>111</v>
      </c>
      <c r="K2048" s="20">
        <f>IF(M2048="",IF(I2048&lt;&gt;"",I2048-G2048,""),"")</f>
        <v>368.43</v>
      </c>
      <c r="L2048" s="25">
        <f>IF(M2048="",IF(K2048&lt;&gt;"",IF(G2048=0,IF(I2048=0,0,9.99),K2048/G2048),""),"")</f>
        <v>0.9809888968767474</v>
      </c>
      <c r="M2048" s="111"/>
      <c r="N2048" s="58" t="str">
        <f>TRIM(CONCATENATE(Table1[[#This Row],[Intake]]," ",Table1[[#This Row],[Batch Number]]))</f>
        <v>S-1/OS 154</v>
      </c>
      <c r="O2048" s="111" t="str">
        <f>IF(VLOOKUP(Table1[[#This Row],[Intake Batch Combo]],Sheet2!A:B,2,FALSE)="","",VLOOKUP(Table1[[#This Row],[Intake Batch Combo]],Sheet2!A:B,2,FALSE))</f>
        <v>One Source Diagnostics Batch 154</v>
      </c>
      <c r="P2048" s="115" t="s">
        <v>2379</v>
      </c>
      <c r="Q2048" s="115" t="e">
        <v>#N/A</v>
      </c>
    </row>
    <row r="2049" spans="1:17">
      <c r="A2049" s="4" t="s">
        <v>1316</v>
      </c>
      <c r="B2049" s="15">
        <v>154</v>
      </c>
      <c r="C2049" s="15" t="s">
        <v>2349</v>
      </c>
      <c r="D2049" s="30">
        <v>45359</v>
      </c>
      <c r="E2049" s="10" t="s">
        <v>1</v>
      </c>
      <c r="F2049" s="14">
        <v>1695</v>
      </c>
      <c r="G2049" s="14">
        <v>375.57</v>
      </c>
      <c r="H2049" s="30">
        <v>45470</v>
      </c>
      <c r="I2049" s="118">
        <v>465</v>
      </c>
      <c r="J2049" s="15">
        <f>IF(M2049="",IF(AND(H2049&lt;&gt; "",D2049&lt;&gt;""),IF(H2049&gt;=D2049,H2049-D2049,0),""),"")</f>
        <v>111</v>
      </c>
      <c r="K2049" s="20">
        <f>IF(M2049="",IF(I2049&lt;&gt;"",I2049-G2049,""),"")</f>
        <v>89.43</v>
      </c>
      <c r="L2049" s="25">
        <f>IF(M2049="",IF(K2049&lt;&gt;"",IF(G2049=0,IF(I2049=0,0,9.99),K2049/G2049),""),"")</f>
        <v>0.23811806054796711</v>
      </c>
      <c r="M2049" s="111"/>
      <c r="N2049" s="58" t="str">
        <f>TRIM(CONCATENATE(Table1[[#This Row],[Intake]]," ",Table1[[#This Row],[Batch Number]]))</f>
        <v>S-1/OS 154</v>
      </c>
      <c r="O2049" s="111" t="str">
        <f>IF(VLOOKUP(Table1[[#This Row],[Intake Batch Combo]],Sheet2!A:B,2,FALSE)="","",VLOOKUP(Table1[[#This Row],[Intake Batch Combo]],Sheet2!A:B,2,FALSE))</f>
        <v>One Source Diagnostics Batch 154</v>
      </c>
      <c r="P2049" s="115" t="s">
        <v>2379</v>
      </c>
      <c r="Q2049" s="115" t="e">
        <v>#N/A</v>
      </c>
    </row>
    <row r="2050" spans="1:17">
      <c r="A2050" s="4" t="s">
        <v>1316</v>
      </c>
      <c r="B2050" s="15">
        <v>154</v>
      </c>
      <c r="C2050" s="15" t="s">
        <v>2349</v>
      </c>
      <c r="D2050" s="30">
        <v>45359</v>
      </c>
      <c r="E2050" s="10" t="s">
        <v>1</v>
      </c>
      <c r="F2050" s="14">
        <v>1695</v>
      </c>
      <c r="G2050" s="14">
        <v>375.57</v>
      </c>
      <c r="H2050" s="30">
        <v>45470</v>
      </c>
      <c r="I2050" s="118">
        <v>465</v>
      </c>
      <c r="J2050" s="15">
        <f>IF(M2050="",IF(AND(H2050&lt;&gt; "",D2050&lt;&gt;""),IF(H2050&gt;=D2050,H2050-D2050,0),""),"")</f>
        <v>111</v>
      </c>
      <c r="K2050" s="20">
        <f>IF(M2050="",IF(I2050&lt;&gt;"",I2050-G2050,""),"")</f>
        <v>89.43</v>
      </c>
      <c r="L2050" s="25">
        <f>IF(M2050="",IF(K2050&lt;&gt;"",IF(G2050=0,IF(I2050=0,0,9.99),K2050/G2050),""),"")</f>
        <v>0.23811806054796711</v>
      </c>
      <c r="N2050" s="58" t="str">
        <f>TRIM(CONCATENATE(Table1[[#This Row],[Intake]]," ",Table1[[#This Row],[Batch Number]]))</f>
        <v>S-1/OS 154</v>
      </c>
      <c r="O2050" s="3" t="str">
        <f>IF(VLOOKUP(Table1[[#This Row],[Intake Batch Combo]],Sheet2!A:B,2,FALSE)="","",VLOOKUP(Table1[[#This Row],[Intake Batch Combo]],Sheet2!A:B,2,FALSE))</f>
        <v>One Source Diagnostics Batch 154</v>
      </c>
      <c r="P2050" s="115" t="s">
        <v>2379</v>
      </c>
      <c r="Q2050" s="115" t="e">
        <v>#N/A</v>
      </c>
    </row>
    <row r="2051" spans="1:17">
      <c r="A2051" s="4" t="s">
        <v>1316</v>
      </c>
      <c r="B2051" s="15">
        <v>154</v>
      </c>
      <c r="C2051" s="15" t="s">
        <v>2358</v>
      </c>
      <c r="D2051" s="30">
        <v>45359</v>
      </c>
      <c r="E2051" s="10" t="s">
        <v>1</v>
      </c>
      <c r="F2051" s="14">
        <v>1695</v>
      </c>
      <c r="G2051" s="14">
        <v>375.57</v>
      </c>
      <c r="H2051" s="30">
        <v>45470</v>
      </c>
      <c r="I2051" s="118">
        <v>558</v>
      </c>
      <c r="J2051" s="15">
        <f>IF(M2051="",IF(AND(H2051&lt;&gt; "",D2051&lt;&gt;""),IF(H2051&gt;=D2051,H2051-D2051,0),""),"")</f>
        <v>111</v>
      </c>
      <c r="K2051" s="20">
        <f>IF(M2051="",IF(I2051&lt;&gt;"",I2051-G2051,""),"")</f>
        <v>182.43</v>
      </c>
      <c r="L2051" s="25">
        <f>IF(M2051="",IF(K2051&lt;&gt;"",IF(G2051=0,IF(I2051=0,0,9.99),K2051/G2051),""),"")</f>
        <v>0.48574167265756052</v>
      </c>
      <c r="N2051" s="58" t="str">
        <f>TRIM(CONCATENATE(Table1[[#This Row],[Intake]]," ",Table1[[#This Row],[Batch Number]]))</f>
        <v>S-1/OS 154</v>
      </c>
      <c r="O2051" s="3" t="str">
        <f>IF(VLOOKUP(Table1[[#This Row],[Intake Batch Combo]],Sheet2!A:B,2,FALSE)="","",VLOOKUP(Table1[[#This Row],[Intake Batch Combo]],Sheet2!A:B,2,FALSE))</f>
        <v>One Source Diagnostics Batch 154</v>
      </c>
      <c r="P2051" s="115" t="s">
        <v>2379</v>
      </c>
      <c r="Q2051" s="115" t="e">
        <v>#N/A</v>
      </c>
    </row>
    <row r="2052" spans="1:17">
      <c r="A2052" s="4" t="s">
        <v>1316</v>
      </c>
      <c r="B2052" s="15">
        <v>154</v>
      </c>
      <c r="C2052" s="15" t="s">
        <v>2358</v>
      </c>
      <c r="D2052" s="30">
        <v>45359</v>
      </c>
      <c r="E2052" s="10" t="s">
        <v>1</v>
      </c>
      <c r="F2052" s="14">
        <v>1695</v>
      </c>
      <c r="G2052" s="14">
        <v>375.57</v>
      </c>
      <c r="H2052" s="30">
        <v>45470</v>
      </c>
      <c r="I2052" s="118">
        <v>558</v>
      </c>
      <c r="J2052" s="15">
        <f>IF(M2052="",IF(AND(H2052&lt;&gt; "",D2052&lt;&gt;""),IF(H2052&gt;=D2052,H2052-D2052,0),""),"")</f>
        <v>111</v>
      </c>
      <c r="K2052" s="20">
        <f>IF(M2052="",IF(I2052&lt;&gt;"",I2052-G2052,""),"")</f>
        <v>182.43</v>
      </c>
      <c r="L2052" s="25">
        <f>IF(M2052="",IF(K2052&lt;&gt;"",IF(G2052=0,IF(I2052=0,0,9.99),K2052/G2052),""),"")</f>
        <v>0.48574167265756052</v>
      </c>
      <c r="N2052" s="58" t="str">
        <f>TRIM(CONCATENATE(Table1[[#This Row],[Intake]]," ",Table1[[#This Row],[Batch Number]]))</f>
        <v>S-1/OS 154</v>
      </c>
      <c r="O2052" s="3" t="str">
        <f>IF(VLOOKUP(Table1[[#This Row],[Intake Batch Combo]],Sheet2!A:B,2,FALSE)="","",VLOOKUP(Table1[[#This Row],[Intake Batch Combo]],Sheet2!A:B,2,FALSE))</f>
        <v>One Source Diagnostics Batch 154</v>
      </c>
      <c r="P2052" s="115" t="s">
        <v>2379</v>
      </c>
      <c r="Q2052" s="115" t="e">
        <v>#N/A</v>
      </c>
    </row>
    <row r="2053" spans="1:17">
      <c r="A2053" s="4" t="s">
        <v>1316</v>
      </c>
      <c r="B2053" s="38">
        <v>97</v>
      </c>
      <c r="C2053" s="15" t="s">
        <v>532</v>
      </c>
      <c r="D2053" s="39">
        <v>44631</v>
      </c>
      <c r="E2053" s="10" t="s">
        <v>1</v>
      </c>
      <c r="F2053" s="36">
        <v>1695</v>
      </c>
      <c r="G2053" s="36">
        <v>408.58132852990423</v>
      </c>
      <c r="H2053" s="39">
        <v>45470</v>
      </c>
      <c r="I2053" s="118">
        <v>465</v>
      </c>
      <c r="J2053" s="38">
        <f>IF(M2053="",IF(AND(H2053&lt;&gt; "",D2053&lt;&gt;""),IF(H2053&gt;=D2053,H2053-D2053,0),""),"")</f>
        <v>839</v>
      </c>
      <c r="K2053" s="37">
        <f>IF(M2053="",IF(I2053&lt;&gt;"",I2053-G2053,""),"")</f>
        <v>56.418671470095774</v>
      </c>
      <c r="L2053" s="31">
        <f>IF(M2053="",IF(K2053&lt;&gt;"",IF(G2053=0,IF(I2053=0,0,9.99),K2053/G2053),""),"")</f>
        <v>0.13808431156923626</v>
      </c>
      <c r="M2053" s="35"/>
      <c r="N2053" s="33" t="str">
        <f>TRIM(CONCATENATE(Table1[[#This Row],[Intake]]," ",Table1[[#This Row],[Batch Number]]))</f>
        <v>S-1/OS 97</v>
      </c>
      <c r="O2053" s="35" t="str">
        <f>IF(VLOOKUP(Table1[[#This Row],[Intake Batch Combo]],Sheet2!A:B,2,FALSE)="","",VLOOKUP(Table1[[#This Row],[Intake Batch Combo]],Sheet2!A:B,2,FALSE))</f>
        <v>One Source Diagnostics Buy 97.2</v>
      </c>
      <c r="P2053" s="116" t="s">
        <v>2384</v>
      </c>
      <c r="Q2053" s="116" t="e">
        <v>#N/A</v>
      </c>
    </row>
    <row r="2054" spans="1:17">
      <c r="A2054" s="4" t="s">
        <v>1316</v>
      </c>
      <c r="B2054" s="38">
        <v>97</v>
      </c>
      <c r="C2054" s="15" t="s">
        <v>532</v>
      </c>
      <c r="D2054" s="39">
        <v>44631</v>
      </c>
      <c r="E2054" s="10" t="s">
        <v>1</v>
      </c>
      <c r="F2054" s="36">
        <v>1695</v>
      </c>
      <c r="G2054" s="36">
        <v>408.58132852990423</v>
      </c>
      <c r="H2054" s="39">
        <v>45470</v>
      </c>
      <c r="I2054" s="118">
        <v>465</v>
      </c>
      <c r="J2054" s="38">
        <f>IF(M2054="",IF(AND(H2054&lt;&gt; "",D2054&lt;&gt;""),IF(H2054&gt;=D2054,H2054-D2054,0),""),"")</f>
        <v>839</v>
      </c>
      <c r="K2054" s="37">
        <f>IF(M2054="",IF(I2054&lt;&gt;"",I2054-G2054,""),"")</f>
        <v>56.418671470095774</v>
      </c>
      <c r="L2054" s="31">
        <f>IF(M2054="",IF(K2054&lt;&gt;"",IF(G2054=0,IF(I2054=0,0,9.99),K2054/G2054),""),"")</f>
        <v>0.13808431156923626</v>
      </c>
      <c r="M2054" s="35"/>
      <c r="N2054" s="33" t="str">
        <f>TRIM(CONCATENATE(Table1[[#This Row],[Intake]]," ",Table1[[#This Row],[Batch Number]]))</f>
        <v>S-1/OS 97</v>
      </c>
      <c r="O2054" s="35" t="str">
        <f>IF(VLOOKUP(Table1[[#This Row],[Intake Batch Combo]],Sheet2!A:B,2,FALSE)="","",VLOOKUP(Table1[[#This Row],[Intake Batch Combo]],Sheet2!A:B,2,FALSE))</f>
        <v>One Source Diagnostics Buy 97.2</v>
      </c>
      <c r="P2054" s="116" t="s">
        <v>2384</v>
      </c>
      <c r="Q2054" s="116" t="e">
        <v>#N/A</v>
      </c>
    </row>
    <row r="2055" spans="1:17">
      <c r="A2055" s="4" t="s">
        <v>1886</v>
      </c>
      <c r="B2055" s="15">
        <v>5</v>
      </c>
      <c r="C2055" s="15">
        <v>20553</v>
      </c>
      <c r="D2055" s="30">
        <v>45195</v>
      </c>
      <c r="E2055" s="10" t="s">
        <v>0</v>
      </c>
      <c r="F2055" s="14">
        <v>620</v>
      </c>
      <c r="G2055" s="14">
        <v>139.74888228164673</v>
      </c>
      <c r="H2055" s="30">
        <v>45463</v>
      </c>
      <c r="I2055" s="118">
        <v>152.38078655452122</v>
      </c>
      <c r="J2055" s="15">
        <f>IF(M2055="",IF(AND(H2055&lt;&gt; "",D2055&lt;&gt;""),IF(H2055&gt;=D2055,H2055-D2055,0),""),"")</f>
        <v>268</v>
      </c>
      <c r="K2055" s="20">
        <f>IF(M2055="",IF(I2055&lt;&gt;"",I2055-G2055,""),"")</f>
        <v>12.631904272874493</v>
      </c>
      <c r="L2055" s="25">
        <f>IF(M2055="",IF(K2055&lt;&gt;"",IF(G2055=0,IF(I2055=0,0,9.99),K2055/G2055),""),"")</f>
        <v>9.039002006052857E-2</v>
      </c>
      <c r="N2055" s="58" t="str">
        <f>TRIM(CONCATENATE(Table1[[#This Row],[Intake]]," ",Table1[[#This Row],[Batch Number]]))</f>
        <v>S-1/TI 5</v>
      </c>
      <c r="O2055" s="3" t="str">
        <f>IF(VLOOKUP(Table1[[#This Row],[Intake Batch Combo]],Sheet2!A:B,2,FALSE)="","",VLOOKUP(Table1[[#This Row],[Intake Batch Combo]],Sheet2!A:B,2,FALSE))</f>
        <v>Texas Injury Group Batch 05</v>
      </c>
      <c r="P2055" s="115" t="s">
        <v>2378</v>
      </c>
      <c r="Q2055" s="115">
        <v>20553</v>
      </c>
    </row>
    <row r="2056" spans="1:17">
      <c r="A2056" s="4" t="s">
        <v>1886</v>
      </c>
      <c r="B2056" s="15">
        <v>5</v>
      </c>
      <c r="C2056" s="15">
        <v>95816</v>
      </c>
      <c r="D2056" s="30">
        <v>45195</v>
      </c>
      <c r="E2056" s="10" t="s">
        <v>0</v>
      </c>
      <c r="F2056" s="14">
        <v>4716</v>
      </c>
      <c r="G2056" s="14">
        <v>1062.993111032655</v>
      </c>
      <c r="H2056" s="30">
        <v>45463</v>
      </c>
      <c r="I2056" s="118">
        <v>1303.0287003820656</v>
      </c>
      <c r="J2056" s="15">
        <f>IF(M2056="",IF(AND(H2056&lt;&gt; "",D2056&lt;&gt;""),IF(H2056&gt;=D2056,H2056-D2056,0),""),"")</f>
        <v>268</v>
      </c>
      <c r="K2056" s="20">
        <f>IF(M2056="",IF(I2056&lt;&gt;"",I2056-G2056,""),"")</f>
        <v>240.03558934941066</v>
      </c>
      <c r="L2056" s="25">
        <f>IF(M2056="",IF(K2056&lt;&gt;"",IF(G2056=0,IF(I2056=0,0,9.99),K2056/G2056),""),"")</f>
        <v>0.22581104887521403</v>
      </c>
      <c r="N2056" s="58" t="str">
        <f>TRIM(CONCATENATE(Table1[[#This Row],[Intake]]," ",Table1[[#This Row],[Batch Number]]))</f>
        <v>S-1/TI 5</v>
      </c>
      <c r="O2056" s="3" t="str">
        <f>IF(VLOOKUP(Table1[[#This Row],[Intake Batch Combo]],Sheet2!A:B,2,FALSE)="","",VLOOKUP(Table1[[#This Row],[Intake Batch Combo]],Sheet2!A:B,2,FALSE))</f>
        <v>Texas Injury Group Batch 05</v>
      </c>
      <c r="P2056" s="115" t="s">
        <v>2378</v>
      </c>
      <c r="Q2056" s="115">
        <v>95816</v>
      </c>
    </row>
    <row r="2057" spans="1:17">
      <c r="A2057" s="4" t="s">
        <v>1886</v>
      </c>
      <c r="B2057" s="15">
        <v>5</v>
      </c>
      <c r="C2057" s="15">
        <v>95957</v>
      </c>
      <c r="D2057" s="30">
        <v>45195</v>
      </c>
      <c r="E2057" s="10" t="s">
        <v>0</v>
      </c>
      <c r="F2057" s="14">
        <v>3384</v>
      </c>
      <c r="G2057" s="14">
        <v>762.75841555014927</v>
      </c>
      <c r="H2057" s="30">
        <v>45463</v>
      </c>
      <c r="I2057" s="118">
        <v>934.99769340392481</v>
      </c>
      <c r="J2057" s="15">
        <f>IF(M2057="",IF(AND(H2057&lt;&gt; "",D2057&lt;&gt;""),IF(H2057&gt;=D2057,H2057-D2057,0),""),"")</f>
        <v>268</v>
      </c>
      <c r="K2057" s="20">
        <f>IF(M2057="",IF(I2057&lt;&gt;"",I2057-G2057,""),"")</f>
        <v>172.23927785377555</v>
      </c>
      <c r="L2057" s="25">
        <f>IF(M2057="",IF(K2057&lt;&gt;"",IF(G2057=0,IF(I2057=0,0,9.99),K2057/G2057),""),"")</f>
        <v>0.225811048875214</v>
      </c>
      <c r="N2057" s="58" t="str">
        <f>TRIM(CONCATENATE(Table1[[#This Row],[Intake]]," ",Table1[[#This Row],[Batch Number]]))</f>
        <v>S-1/TI 5</v>
      </c>
      <c r="O2057" s="3" t="str">
        <f>IF(VLOOKUP(Table1[[#This Row],[Intake Batch Combo]],Sheet2!A:B,2,FALSE)="","",VLOOKUP(Table1[[#This Row],[Intake Batch Combo]],Sheet2!A:B,2,FALSE))</f>
        <v>Texas Injury Group Batch 05</v>
      </c>
      <c r="P2057" s="115" t="s">
        <v>2378</v>
      </c>
      <c r="Q2057" s="115">
        <v>95957</v>
      </c>
    </row>
    <row r="2058" spans="1:17">
      <c r="A2058" s="4" t="s">
        <v>1886</v>
      </c>
      <c r="B2058" s="15">
        <v>5</v>
      </c>
      <c r="C2058" s="15">
        <v>99204</v>
      </c>
      <c r="D2058" s="30">
        <v>45195</v>
      </c>
      <c r="E2058" s="10" t="s">
        <v>0</v>
      </c>
      <c r="F2058" s="14">
        <v>1334</v>
      </c>
      <c r="G2058" s="14">
        <v>300.68549832857542</v>
      </c>
      <c r="H2058" s="30">
        <v>45463</v>
      </c>
      <c r="I2058" s="118">
        <v>213.12678168199903</v>
      </c>
      <c r="J2058" s="15">
        <f>IF(M2058="",IF(AND(H2058&lt;&gt; "",D2058&lt;&gt;""),IF(H2058&gt;=D2058,H2058-D2058,0),""),"")</f>
        <v>268</v>
      </c>
      <c r="K2058" s="20">
        <f>IF(M2058="",IF(I2058&lt;&gt;"",I2058-G2058,""),"")</f>
        <v>-87.558716646576386</v>
      </c>
      <c r="L2058" s="25">
        <f>IF(M2058="",IF(K2058&lt;&gt;"",IF(G2058=0,IF(I2058=0,0,9.99),K2058/G2058),""),"")</f>
        <v>-0.29119700528721942</v>
      </c>
      <c r="N2058" s="58" t="str">
        <f>TRIM(CONCATENATE(Table1[[#This Row],[Intake]]," ",Table1[[#This Row],[Batch Number]]))</f>
        <v>S-1/TI 5</v>
      </c>
      <c r="O2058" s="3" t="str">
        <f>IF(VLOOKUP(Table1[[#This Row],[Intake Batch Combo]],Sheet2!A:B,2,FALSE)="","",VLOOKUP(Table1[[#This Row],[Intake Batch Combo]],Sheet2!A:B,2,FALSE))</f>
        <v>Texas Injury Group Batch 05</v>
      </c>
      <c r="P2058" s="115" t="s">
        <v>2378</v>
      </c>
      <c r="Q2058" s="115">
        <v>99204</v>
      </c>
    </row>
    <row r="2059" spans="1:17">
      <c r="A2059" s="4" t="s">
        <v>1886</v>
      </c>
      <c r="B2059" s="15">
        <v>5</v>
      </c>
      <c r="C2059" s="15">
        <v>99204</v>
      </c>
      <c r="D2059" s="30">
        <v>45195</v>
      </c>
      <c r="E2059" s="10" t="s">
        <v>0</v>
      </c>
      <c r="F2059" s="14">
        <v>1334</v>
      </c>
      <c r="G2059" s="14">
        <v>300.68549832857542</v>
      </c>
      <c r="H2059" s="30">
        <v>45463</v>
      </c>
      <c r="I2059" s="118">
        <v>327.86446655440534</v>
      </c>
      <c r="J2059" s="15">
        <f>IF(M2059="",IF(AND(H2059&lt;&gt; "",D2059&lt;&gt;""),IF(H2059&gt;=D2059,H2059-D2059,0),""),"")</f>
        <v>268</v>
      </c>
      <c r="K2059" s="20">
        <f>IF(M2059="",IF(I2059&lt;&gt;"",I2059-G2059,""),"")</f>
        <v>27.178968225829919</v>
      </c>
      <c r="L2059" s="25">
        <f>IF(M2059="",IF(K2059&lt;&gt;"",IF(G2059=0,IF(I2059=0,0,9.99),K2059/G2059),""),"")</f>
        <v>9.0390020060528431E-2</v>
      </c>
      <c r="N2059" s="58" t="str">
        <f>TRIM(CONCATENATE(Table1[[#This Row],[Intake]]," ",Table1[[#This Row],[Batch Number]]))</f>
        <v>S-1/TI 5</v>
      </c>
      <c r="O2059" s="3" t="str">
        <f>IF(VLOOKUP(Table1[[#This Row],[Intake Batch Combo]],Sheet2!A:B,2,FALSE)="","",VLOOKUP(Table1[[#This Row],[Intake Batch Combo]],Sheet2!A:B,2,FALSE))</f>
        <v>Texas Injury Group Batch 05</v>
      </c>
      <c r="P2059" s="115" t="s">
        <v>2378</v>
      </c>
      <c r="Q2059" s="115">
        <v>99204</v>
      </c>
    </row>
    <row r="2060" spans="1:17">
      <c r="A2060" s="4" t="s">
        <v>1886</v>
      </c>
      <c r="B2060" s="15">
        <v>5</v>
      </c>
      <c r="C2060" s="15">
        <v>99204</v>
      </c>
      <c r="D2060" s="30">
        <v>45195</v>
      </c>
      <c r="E2060" s="10" t="s">
        <v>0</v>
      </c>
      <c r="F2060" s="14">
        <v>1334</v>
      </c>
      <c r="G2060" s="14">
        <v>300.68549832857542</v>
      </c>
      <c r="H2060" s="30">
        <v>45463</v>
      </c>
      <c r="I2060" s="118">
        <v>368.58360608771744</v>
      </c>
      <c r="J2060" s="15">
        <f>IF(M2060="",IF(AND(H2060&lt;&gt; "",D2060&lt;&gt;""),IF(H2060&gt;=D2060,H2060-D2060,0),""),"")</f>
        <v>268</v>
      </c>
      <c r="K2060" s="20">
        <f>IF(M2060="",IF(I2060&lt;&gt;"",I2060-G2060,""),"")</f>
        <v>67.898107759142022</v>
      </c>
      <c r="L2060" s="25">
        <f>IF(M2060="",IF(K2060&lt;&gt;"",IF(G2060=0,IF(I2060=0,0,9.99),K2060/G2060),""),"")</f>
        <v>0.225811048875214</v>
      </c>
      <c r="N2060" s="58" t="str">
        <f>TRIM(CONCATENATE(Table1[[#This Row],[Intake]]," ",Table1[[#This Row],[Batch Number]]))</f>
        <v>S-1/TI 5</v>
      </c>
      <c r="O2060" s="3" t="str">
        <f>IF(VLOOKUP(Table1[[#This Row],[Intake Batch Combo]],Sheet2!A:B,2,FALSE)="","",VLOOKUP(Table1[[#This Row],[Intake Batch Combo]],Sheet2!A:B,2,FALSE))</f>
        <v>Texas Injury Group Batch 05</v>
      </c>
      <c r="P2060" s="115" t="s">
        <v>2378</v>
      </c>
      <c r="Q2060" s="115">
        <v>99204</v>
      </c>
    </row>
    <row r="2061" spans="1:17">
      <c r="A2061" s="4" t="s">
        <v>1886</v>
      </c>
      <c r="B2061" s="15">
        <v>5</v>
      </c>
      <c r="C2061" s="15">
        <v>99204</v>
      </c>
      <c r="D2061" s="30">
        <v>45195</v>
      </c>
      <c r="E2061" s="10" t="s">
        <v>0</v>
      </c>
      <c r="F2061" s="14">
        <v>1334</v>
      </c>
      <c r="G2061" s="14">
        <v>300.68549832857542</v>
      </c>
      <c r="H2061" s="30">
        <v>45463</v>
      </c>
      <c r="I2061" s="118">
        <v>368.58360608771744</v>
      </c>
      <c r="J2061" s="15">
        <f>IF(M2061="",IF(AND(H2061&lt;&gt; "",D2061&lt;&gt;""),IF(H2061&gt;=D2061,H2061-D2061,0),""),"")</f>
        <v>268</v>
      </c>
      <c r="K2061" s="20">
        <f>IF(M2061="",IF(I2061&lt;&gt;"",I2061-G2061,""),"")</f>
        <v>67.898107759142022</v>
      </c>
      <c r="L2061" s="25">
        <f>IF(M2061="",IF(K2061&lt;&gt;"",IF(G2061=0,IF(I2061=0,0,9.99),K2061/G2061),""),"")</f>
        <v>0.225811048875214</v>
      </c>
      <c r="N2061" s="58" t="str">
        <f>TRIM(CONCATENATE(Table1[[#This Row],[Intake]]," ",Table1[[#This Row],[Batch Number]]))</f>
        <v>S-1/TI 5</v>
      </c>
      <c r="O2061" s="3" t="str">
        <f>IF(VLOOKUP(Table1[[#This Row],[Intake Batch Combo]],Sheet2!A:B,2,FALSE)="","",VLOOKUP(Table1[[#This Row],[Intake Batch Combo]],Sheet2!A:B,2,FALSE))</f>
        <v>Texas Injury Group Batch 05</v>
      </c>
      <c r="P2061" s="115" t="s">
        <v>2378</v>
      </c>
      <c r="Q2061" s="115">
        <v>99204</v>
      </c>
    </row>
    <row r="2062" spans="1:17">
      <c r="A2062" s="4" t="s">
        <v>1886</v>
      </c>
      <c r="B2062" s="15">
        <v>5</v>
      </c>
      <c r="C2062" s="15">
        <v>99204</v>
      </c>
      <c r="D2062" s="30">
        <v>45195</v>
      </c>
      <c r="E2062" s="10" t="s">
        <v>0</v>
      </c>
      <c r="F2062" s="14">
        <v>1334</v>
      </c>
      <c r="G2062" s="14">
        <v>300.68549832857542</v>
      </c>
      <c r="H2062" s="30">
        <v>45463</v>
      </c>
      <c r="I2062" s="118">
        <v>437.90631312663254</v>
      </c>
      <c r="J2062" s="15">
        <f>IF(M2062="",IF(AND(H2062&lt;&gt; "",D2062&lt;&gt;""),IF(H2062&gt;=D2062,H2062-D2062,0),""),"")</f>
        <v>268</v>
      </c>
      <c r="K2062" s="20">
        <f>IF(M2062="",IF(I2062&lt;&gt;"",I2062-G2062,""),"")</f>
        <v>137.22081479805712</v>
      </c>
      <c r="L2062" s="25">
        <f>IF(M2062="",IF(K2062&lt;&gt;"",IF(G2062=0,IF(I2062=0,0,9.99),K2062/G2062),""),"")</f>
        <v>0.45635993608214676</v>
      </c>
      <c r="N2062" s="58" t="str">
        <f>TRIM(CONCATENATE(Table1[[#This Row],[Intake]]," ",Table1[[#This Row],[Batch Number]]))</f>
        <v>S-1/TI 5</v>
      </c>
      <c r="O2062" s="3" t="str">
        <f>IF(VLOOKUP(Table1[[#This Row],[Intake Batch Combo]],Sheet2!A:B,2,FALSE)="","",VLOOKUP(Table1[[#This Row],[Intake Batch Combo]],Sheet2!A:B,2,FALSE))</f>
        <v>Texas Injury Group Batch 05</v>
      </c>
      <c r="P2062" s="115" t="s">
        <v>2378</v>
      </c>
      <c r="Q2062" s="115">
        <v>99204</v>
      </c>
    </row>
    <row r="2063" spans="1:17">
      <c r="A2063" s="4" t="s">
        <v>1886</v>
      </c>
      <c r="B2063" s="15">
        <v>5</v>
      </c>
      <c r="C2063" s="15">
        <v>99204</v>
      </c>
      <c r="D2063" s="30">
        <v>45195</v>
      </c>
      <c r="E2063" s="10" t="s">
        <v>0</v>
      </c>
      <c r="F2063" s="14">
        <v>1600.8</v>
      </c>
      <c r="G2063" s="14">
        <v>360.82259799429045</v>
      </c>
      <c r="H2063" s="30">
        <v>45463</v>
      </c>
      <c r="I2063" s="120">
        <v>442.30032730526091</v>
      </c>
      <c r="J2063" s="15">
        <f>IF(M2063="",IF(AND(H2063&lt;&gt; "",D2063&lt;&gt;""),IF(H2063&gt;=D2063,H2063-D2063,0),""),"")</f>
        <v>268</v>
      </c>
      <c r="K2063" s="20">
        <f>IF(M2063="",IF(I2063&lt;&gt;"",I2063-G2063,""),"")</f>
        <v>81.47772931097046</v>
      </c>
      <c r="L2063" s="25">
        <f>IF(M2063="",IF(K2063&lt;&gt;"",IF(G2063=0,IF(I2063=0,0,9.99),K2063/G2063),""),"")</f>
        <v>0.22581104887521414</v>
      </c>
      <c r="N2063" s="58" t="str">
        <f>TRIM(CONCATENATE(Table1[[#This Row],[Intake]]," ",Table1[[#This Row],[Batch Number]]))</f>
        <v>S-1/TI 5</v>
      </c>
      <c r="O2063" s="3" t="str">
        <f>IF(VLOOKUP(Table1[[#This Row],[Intake Batch Combo]],Sheet2!A:B,2,FALSE)="","",VLOOKUP(Table1[[#This Row],[Intake Batch Combo]],Sheet2!A:B,2,FALSE))</f>
        <v>Texas Injury Group Batch 05</v>
      </c>
      <c r="P2063" s="115" t="s">
        <v>2378</v>
      </c>
      <c r="Q2063" s="115">
        <v>99204</v>
      </c>
    </row>
    <row r="2064" spans="1:17">
      <c r="A2064" s="4" t="s">
        <v>1886</v>
      </c>
      <c r="B2064" s="15">
        <v>5</v>
      </c>
      <c r="C2064" s="15">
        <v>99215</v>
      </c>
      <c r="D2064" s="30">
        <v>45195</v>
      </c>
      <c r="E2064" s="10" t="s">
        <v>0</v>
      </c>
      <c r="F2064" s="14">
        <v>1437.1</v>
      </c>
      <c r="G2064" s="14">
        <v>323.92438504347501</v>
      </c>
      <c r="H2064" s="30">
        <v>45463</v>
      </c>
      <c r="I2064" s="118">
        <v>353.20391670564914</v>
      </c>
      <c r="J2064" s="15">
        <f>IF(M2064="",IF(AND(H2064&lt;&gt; "",D2064&lt;&gt;""),IF(H2064&gt;=D2064,H2064-D2064,0),""),"")</f>
        <v>268</v>
      </c>
      <c r="K2064" s="20">
        <f>IF(M2064="",IF(I2064&lt;&gt;"",I2064-G2064,""),"")</f>
        <v>29.279531662174122</v>
      </c>
      <c r="L2064" s="25">
        <f>IF(M2064="",IF(K2064&lt;&gt;"",IF(G2064=0,IF(I2064=0,0,9.99),K2064/G2064),""),"")</f>
        <v>9.0390020060528681E-2</v>
      </c>
      <c r="N2064" s="58" t="str">
        <f>TRIM(CONCATENATE(Table1[[#This Row],[Intake]]," ",Table1[[#This Row],[Batch Number]]))</f>
        <v>S-1/TI 5</v>
      </c>
      <c r="O2064" s="3" t="str">
        <f>IF(VLOOKUP(Table1[[#This Row],[Intake Batch Combo]],Sheet2!A:B,2,FALSE)="","",VLOOKUP(Table1[[#This Row],[Intake Batch Combo]],Sheet2!A:B,2,FALSE))</f>
        <v>Texas Injury Group Batch 05</v>
      </c>
      <c r="P2064" s="115" t="s">
        <v>2378</v>
      </c>
      <c r="Q2064" s="115">
        <v>99215</v>
      </c>
    </row>
    <row r="2065" spans="1:17">
      <c r="A2065" s="4" t="s">
        <v>1886</v>
      </c>
      <c r="B2065" s="15">
        <v>5</v>
      </c>
      <c r="C2065" s="15">
        <v>99215</v>
      </c>
      <c r="D2065" s="30">
        <v>45195</v>
      </c>
      <c r="E2065" s="10" t="s">
        <v>0</v>
      </c>
      <c r="F2065" s="14">
        <v>4000</v>
      </c>
      <c r="G2065" s="14">
        <v>901.6056921396563</v>
      </c>
      <c r="H2065" s="30">
        <v>45463</v>
      </c>
      <c r="I2065" s="118">
        <v>1105.1982191535756</v>
      </c>
      <c r="J2065" s="15">
        <f>IF(M2065="",IF(AND(H2065&lt;&gt; "",D2065&lt;&gt;""),IF(H2065&gt;=D2065,H2065-D2065,0),""),"")</f>
        <v>268</v>
      </c>
      <c r="K2065" s="20">
        <f>IF(M2065="",IF(I2065&lt;&gt;"",I2065-G2065,""),"")</f>
        <v>203.59252701391927</v>
      </c>
      <c r="L2065" s="25">
        <f>IF(M2065="",IF(K2065&lt;&gt;"",IF(G2065=0,IF(I2065=0,0,9.99),K2065/G2065),""),"")</f>
        <v>0.22581104887521422</v>
      </c>
      <c r="N2065" s="58" t="str">
        <f>TRIM(CONCATENATE(Table1[[#This Row],[Intake]]," ",Table1[[#This Row],[Batch Number]]))</f>
        <v>S-1/TI 5</v>
      </c>
      <c r="O2065" s="3" t="str">
        <f>IF(VLOOKUP(Table1[[#This Row],[Intake Batch Combo]],Sheet2!A:B,2,FALSE)="","",VLOOKUP(Table1[[#This Row],[Intake Batch Combo]],Sheet2!A:B,2,FALSE))</f>
        <v>Texas Injury Group Batch 05</v>
      </c>
      <c r="P2065" s="115" t="s">
        <v>2378</v>
      </c>
      <c r="Q2065" s="115">
        <v>99215</v>
      </c>
    </row>
    <row r="2066" spans="1:17">
      <c r="A2066" s="4" t="s">
        <v>1886</v>
      </c>
      <c r="B2066" s="15">
        <v>5</v>
      </c>
      <c r="C2066" s="15">
        <v>99443</v>
      </c>
      <c r="D2066" s="30">
        <v>45195</v>
      </c>
      <c r="E2066" s="10" t="s">
        <v>0</v>
      </c>
      <c r="F2066" s="14">
        <v>973.2</v>
      </c>
      <c r="G2066" s="14">
        <v>219.3606648975784</v>
      </c>
      <c r="H2066" s="30">
        <v>45463</v>
      </c>
      <c r="I2066" s="118">
        <v>155.4834962015903</v>
      </c>
      <c r="J2066" s="15">
        <f>IF(M2066="",IF(AND(H2066&lt;&gt; "",D2066&lt;&gt;""),IF(H2066&gt;=D2066,H2066-D2066,0),""),"")</f>
        <v>268</v>
      </c>
      <c r="K2066" s="20">
        <f>IF(M2066="",IF(I2066&lt;&gt;"",I2066-G2066,""),"")</f>
        <v>-63.877168695988104</v>
      </c>
      <c r="L2066" s="25">
        <f>IF(M2066="",IF(K2066&lt;&gt;"",IF(G2066=0,IF(I2066=0,0,9.99),K2066/G2066),""),"")</f>
        <v>-0.29119700528721942</v>
      </c>
      <c r="N2066" s="58" t="str">
        <f>TRIM(CONCATENATE(Table1[[#This Row],[Intake]]," ",Table1[[#This Row],[Batch Number]]))</f>
        <v>S-1/TI 5</v>
      </c>
      <c r="O2066" s="3" t="str">
        <f>IF(VLOOKUP(Table1[[#This Row],[Intake Batch Combo]],Sheet2!A:B,2,FALSE)="","",VLOOKUP(Table1[[#This Row],[Intake Batch Combo]],Sheet2!A:B,2,FALSE))</f>
        <v>Texas Injury Group Batch 05</v>
      </c>
      <c r="P2066" s="115" t="s">
        <v>2378</v>
      </c>
      <c r="Q2066" s="115">
        <v>99443</v>
      </c>
    </row>
    <row r="2067" spans="1:17">
      <c r="A2067" s="4" t="s">
        <v>1886</v>
      </c>
      <c r="B2067" s="15">
        <v>5</v>
      </c>
      <c r="C2067" s="15">
        <v>99443</v>
      </c>
      <c r="D2067" s="30">
        <v>45195</v>
      </c>
      <c r="E2067" s="10" t="s">
        <v>0</v>
      </c>
      <c r="F2067" s="14">
        <v>1167.8399999999999</v>
      </c>
      <c r="G2067" s="14">
        <v>263.23279787709407</v>
      </c>
      <c r="H2067" s="30">
        <v>45463</v>
      </c>
      <c r="I2067" s="118">
        <v>1894.3052992919972</v>
      </c>
      <c r="J2067" s="15">
        <f>IF(M2067="",IF(AND(H2067&lt;&gt; "",D2067&lt;&gt;""),IF(H2067&gt;=D2067,H2067-D2067,0),""),"")</f>
        <v>268</v>
      </c>
      <c r="K2067" s="20">
        <f>IF(M2067="",IF(I2067&lt;&gt;"",I2067-G2067,""),"")</f>
        <v>1631.0725014149032</v>
      </c>
      <c r="L2067" s="25">
        <f>IF(M2067="",IF(K2067&lt;&gt;"",IF(G2067=0,IF(I2067=0,0,9.99),K2067/G2067),""),"")</f>
        <v>6.1963118371612138</v>
      </c>
      <c r="N2067" s="58" t="str">
        <f>TRIM(CONCATENATE(Table1[[#This Row],[Intake]]," ",Table1[[#This Row],[Batch Number]]))</f>
        <v>S-1/TI 5</v>
      </c>
      <c r="O2067" s="3" t="str">
        <f>IF(VLOOKUP(Table1[[#This Row],[Intake Batch Combo]],Sheet2!A:B,2,FALSE)="","",VLOOKUP(Table1[[#This Row],[Intake Batch Combo]],Sheet2!A:B,2,FALSE))</f>
        <v>Texas Injury Group Batch 05</v>
      </c>
      <c r="P2067" s="115" t="s">
        <v>2378</v>
      </c>
      <c r="Q2067" s="115">
        <v>99443</v>
      </c>
    </row>
    <row r="2068" spans="1:17">
      <c r="A2068" s="4" t="s">
        <v>1886</v>
      </c>
      <c r="B2068" s="15">
        <v>5</v>
      </c>
      <c r="C2068" s="15">
        <v>97110</v>
      </c>
      <c r="D2068" s="30">
        <v>45195</v>
      </c>
      <c r="E2068" s="10" t="s">
        <v>0</v>
      </c>
      <c r="F2068" s="14">
        <v>122.64</v>
      </c>
      <c r="G2068" s="14">
        <v>27.643230521001865</v>
      </c>
      <c r="H2068" s="30">
        <v>45463</v>
      </c>
      <c r="I2068" s="118">
        <v>33.885377399248625</v>
      </c>
      <c r="J2068" s="15">
        <f>IF(M2068="",IF(AND(H2068&lt;&gt; "",D2068&lt;&gt;""),IF(H2068&gt;=D2068,H2068-D2068,0),""),"")</f>
        <v>268</v>
      </c>
      <c r="K2068" s="20">
        <f>IF(M2068="",IF(I2068&lt;&gt;"",I2068-G2068,""),"")</f>
        <v>6.2421468782467606</v>
      </c>
      <c r="L2068" s="25">
        <f>IF(M2068="",IF(K2068&lt;&gt;"",IF(G2068=0,IF(I2068=0,0,9.99),K2068/G2068),""),"")</f>
        <v>0.22581104887521405</v>
      </c>
      <c r="M2068" s="111"/>
      <c r="N2068" s="58" t="str">
        <f>TRIM(CONCATENATE(Table1[[#This Row],[Intake]]," ",Table1[[#This Row],[Batch Number]]))</f>
        <v>S-1/TI 5</v>
      </c>
      <c r="O2068" s="111" t="str">
        <f>IF(VLOOKUP(Table1[[#This Row],[Intake Batch Combo]],Sheet2!A:B,2,FALSE)="","",VLOOKUP(Table1[[#This Row],[Intake Batch Combo]],Sheet2!A:B,2,FALSE))</f>
        <v>Texas Injury Group Batch 05</v>
      </c>
      <c r="P2068" s="115" t="s">
        <v>2378</v>
      </c>
      <c r="Q2068" s="115" t="e">
        <v>#N/A</v>
      </c>
    </row>
    <row r="2069" spans="1:17">
      <c r="A2069" s="4" t="s">
        <v>1886</v>
      </c>
      <c r="B2069" s="15">
        <v>5</v>
      </c>
      <c r="C2069" s="15">
        <v>97110</v>
      </c>
      <c r="D2069" s="30">
        <v>45195</v>
      </c>
      <c r="E2069" s="10" t="s">
        <v>0</v>
      </c>
      <c r="F2069" s="14">
        <v>245.28</v>
      </c>
      <c r="G2069" s="14">
        <v>55.286461042003729</v>
      </c>
      <c r="H2069" s="30">
        <v>45463</v>
      </c>
      <c r="I2069" s="118">
        <v>67.770754798497251</v>
      </c>
      <c r="J2069" s="15">
        <f>IF(M2069="",IF(AND(H2069&lt;&gt; "",D2069&lt;&gt;""),IF(H2069&gt;=D2069,H2069-D2069,0),""),"")</f>
        <v>268</v>
      </c>
      <c r="K2069" s="20">
        <f>IF(M2069="",IF(I2069&lt;&gt;"",I2069-G2069,""),"")</f>
        <v>12.484293756493521</v>
      </c>
      <c r="L2069" s="25">
        <f>IF(M2069="",IF(K2069&lt;&gt;"",IF(G2069=0,IF(I2069=0,0,9.99),K2069/G2069),""),"")</f>
        <v>0.22581104887521405</v>
      </c>
      <c r="M2069" s="111"/>
      <c r="N2069" s="58" t="str">
        <f>TRIM(CONCATENATE(Table1[[#This Row],[Intake]]," ",Table1[[#This Row],[Batch Number]]))</f>
        <v>S-1/TI 5</v>
      </c>
      <c r="O2069" s="111" t="str">
        <f>IF(VLOOKUP(Table1[[#This Row],[Intake Batch Combo]],Sheet2!A:B,2,FALSE)="","",VLOOKUP(Table1[[#This Row],[Intake Batch Combo]],Sheet2!A:B,2,FALSE))</f>
        <v>Texas Injury Group Batch 05</v>
      </c>
      <c r="P2069" s="115" t="s">
        <v>2378</v>
      </c>
      <c r="Q2069" s="115" t="e">
        <v>#N/A</v>
      </c>
    </row>
    <row r="2070" spans="1:17">
      <c r="A2070" s="4" t="s">
        <v>1886</v>
      </c>
      <c r="B2070" s="15">
        <v>5</v>
      </c>
      <c r="C2070" s="15">
        <v>97110</v>
      </c>
      <c r="D2070" s="30">
        <v>45195</v>
      </c>
      <c r="E2070" s="10" t="s">
        <v>0</v>
      </c>
      <c r="F2070" s="14">
        <v>245.28</v>
      </c>
      <c r="G2070" s="14">
        <v>55.286461042003729</v>
      </c>
      <c r="H2070" s="30">
        <v>45463</v>
      </c>
      <c r="I2070" s="118">
        <v>67.770754798497251</v>
      </c>
      <c r="J2070" s="15">
        <f>IF(M2070="",IF(AND(H2070&lt;&gt; "",D2070&lt;&gt;""),IF(H2070&gt;=D2070,H2070-D2070,0),""),"")</f>
        <v>268</v>
      </c>
      <c r="K2070" s="20">
        <f>IF(M2070="",IF(I2070&lt;&gt;"",I2070-G2070,""),"")</f>
        <v>12.484293756493521</v>
      </c>
      <c r="L2070" s="25">
        <f>IF(M2070="",IF(K2070&lt;&gt;"",IF(G2070=0,IF(I2070=0,0,9.99),K2070/G2070),""),"")</f>
        <v>0.22581104887521405</v>
      </c>
      <c r="N2070" s="58" t="str">
        <f>TRIM(CONCATENATE(Table1[[#This Row],[Intake]]," ",Table1[[#This Row],[Batch Number]]))</f>
        <v>S-1/TI 5</v>
      </c>
      <c r="O2070" s="3" t="str">
        <f>IF(VLOOKUP(Table1[[#This Row],[Intake Batch Combo]],Sheet2!A:B,2,FALSE)="","",VLOOKUP(Table1[[#This Row],[Intake Batch Combo]],Sheet2!A:B,2,FALSE))</f>
        <v>Texas Injury Group Batch 05</v>
      </c>
      <c r="P2070" s="115" t="s">
        <v>2378</v>
      </c>
      <c r="Q2070" s="115" t="e">
        <v>#N/A</v>
      </c>
    </row>
    <row r="2071" spans="1:17">
      <c r="A2071" s="4" t="s">
        <v>1886</v>
      </c>
      <c r="B2071" s="15">
        <v>5</v>
      </c>
      <c r="C2071" s="15">
        <v>97112</v>
      </c>
      <c r="D2071" s="30">
        <v>45195</v>
      </c>
      <c r="E2071" s="10" t="s">
        <v>0</v>
      </c>
      <c r="F2071" s="14">
        <v>280.8</v>
      </c>
      <c r="G2071" s="14">
        <v>63.292719588203873</v>
      </c>
      <c r="H2071" s="30">
        <v>45463</v>
      </c>
      <c r="I2071" s="118">
        <v>77.584914984581005</v>
      </c>
      <c r="J2071" s="15">
        <f>IF(M2071="",IF(AND(H2071&lt;&gt; "",D2071&lt;&gt;""),IF(H2071&gt;=D2071,H2071-D2071,0),""),"")</f>
        <v>268</v>
      </c>
      <c r="K2071" s="20">
        <f>IF(M2071="",IF(I2071&lt;&gt;"",I2071-G2071,""),"")</f>
        <v>14.292195396377132</v>
      </c>
      <c r="L2071" s="25">
        <f>IF(M2071="",IF(K2071&lt;&gt;"",IF(G2071=0,IF(I2071=0,0,9.99),K2071/G2071),""),"")</f>
        <v>0.22581104887521419</v>
      </c>
      <c r="N2071" s="58" t="str">
        <f>TRIM(CONCATENATE(Table1[[#This Row],[Intake]]," ",Table1[[#This Row],[Batch Number]]))</f>
        <v>S-1/TI 5</v>
      </c>
      <c r="O2071" s="3" t="str">
        <f>IF(VLOOKUP(Table1[[#This Row],[Intake Batch Combo]],Sheet2!A:B,2,FALSE)="","",VLOOKUP(Table1[[#This Row],[Intake Batch Combo]],Sheet2!A:B,2,FALSE))</f>
        <v>Texas Injury Group Batch 05</v>
      </c>
      <c r="P2071" s="115" t="s">
        <v>2378</v>
      </c>
      <c r="Q2071" s="115" t="e">
        <v>#N/A</v>
      </c>
    </row>
    <row r="2072" spans="1:17">
      <c r="A2072" s="4" t="s">
        <v>1886</v>
      </c>
      <c r="B2072" s="15">
        <v>5</v>
      </c>
      <c r="C2072" s="15">
        <v>97112</v>
      </c>
      <c r="D2072" s="30">
        <v>45195</v>
      </c>
      <c r="E2072" s="10" t="s">
        <v>0</v>
      </c>
      <c r="F2072" s="14">
        <v>280.8</v>
      </c>
      <c r="G2072" s="14">
        <v>63.292719588203873</v>
      </c>
      <c r="H2072" s="30">
        <v>45463</v>
      </c>
      <c r="I2072" s="118">
        <v>77.584914984581005</v>
      </c>
      <c r="J2072" s="15">
        <f>IF(M2072="",IF(AND(H2072&lt;&gt; "",D2072&lt;&gt;""),IF(H2072&gt;=D2072,H2072-D2072,0),""),"")</f>
        <v>268</v>
      </c>
      <c r="K2072" s="20">
        <f>IF(M2072="",IF(I2072&lt;&gt;"",I2072-G2072,""),"")</f>
        <v>14.292195396377132</v>
      </c>
      <c r="L2072" s="25">
        <f>IF(M2072="",IF(K2072&lt;&gt;"",IF(G2072=0,IF(I2072=0,0,9.99),K2072/G2072),""),"")</f>
        <v>0.22581104887521419</v>
      </c>
      <c r="M2072" s="112"/>
      <c r="N2072" s="58" t="str">
        <f>TRIM(CONCATENATE(Table1[[#This Row],[Intake]]," ",Table1[[#This Row],[Batch Number]]))</f>
        <v>S-1/TI 5</v>
      </c>
      <c r="O2072" s="112" t="str">
        <f>IF(VLOOKUP(Table1[[#This Row],[Intake Batch Combo]],Sheet2!A:B,2,FALSE)="","",VLOOKUP(Table1[[#This Row],[Intake Batch Combo]],Sheet2!A:B,2,FALSE))</f>
        <v>Texas Injury Group Batch 05</v>
      </c>
      <c r="P2072" s="115" t="s">
        <v>2378</v>
      </c>
      <c r="Q2072" s="115" t="e">
        <v>#N/A</v>
      </c>
    </row>
    <row r="2073" spans="1:17">
      <c r="A2073" s="4" t="s">
        <v>1886</v>
      </c>
      <c r="B2073" s="15">
        <v>5</v>
      </c>
      <c r="C2073" s="15">
        <v>97112</v>
      </c>
      <c r="D2073" s="30">
        <v>45195</v>
      </c>
      <c r="E2073" s="10" t="s">
        <v>0</v>
      </c>
      <c r="F2073" s="14">
        <v>280.8</v>
      </c>
      <c r="G2073" s="14">
        <v>63.292719588203873</v>
      </c>
      <c r="H2073" s="30">
        <v>45463</v>
      </c>
      <c r="I2073" s="118">
        <v>77.584914984581005</v>
      </c>
      <c r="J2073" s="15">
        <f>IF(M2073="",IF(AND(H2073&lt;&gt; "",D2073&lt;&gt;""),IF(H2073&gt;=D2073,H2073-D2073,0),""),"")</f>
        <v>268</v>
      </c>
      <c r="K2073" s="20">
        <f>IF(M2073="",IF(I2073&lt;&gt;"",I2073-G2073,""),"")</f>
        <v>14.292195396377132</v>
      </c>
      <c r="L2073" s="25">
        <f>IF(M2073="",IF(K2073&lt;&gt;"",IF(G2073=0,IF(I2073=0,0,9.99),K2073/G2073),""),"")</f>
        <v>0.22581104887521419</v>
      </c>
      <c r="N2073" s="58" t="str">
        <f>TRIM(CONCATENATE(Table1[[#This Row],[Intake]]," ",Table1[[#This Row],[Batch Number]]))</f>
        <v>S-1/TI 5</v>
      </c>
      <c r="O2073" s="3" t="str">
        <f>IF(VLOOKUP(Table1[[#This Row],[Intake Batch Combo]],Sheet2!A:B,2,FALSE)="","",VLOOKUP(Table1[[#This Row],[Intake Batch Combo]],Sheet2!A:B,2,FALSE))</f>
        <v>Texas Injury Group Batch 05</v>
      </c>
      <c r="P2073" s="115" t="s">
        <v>2378</v>
      </c>
      <c r="Q2073" s="115" t="e">
        <v>#N/A</v>
      </c>
    </row>
    <row r="2074" spans="1:17">
      <c r="A2074" s="4" t="s">
        <v>1886</v>
      </c>
      <c r="B2074" s="15">
        <v>5</v>
      </c>
      <c r="C2074" s="15">
        <v>97112</v>
      </c>
      <c r="D2074" s="30">
        <v>45195</v>
      </c>
      <c r="E2074" s="10" t="s">
        <v>0</v>
      </c>
      <c r="F2074" s="14">
        <v>280.8</v>
      </c>
      <c r="G2074" s="14">
        <v>63.292719588203873</v>
      </c>
      <c r="H2074" s="30">
        <v>45463</v>
      </c>
      <c r="I2074" s="118">
        <v>77.584914984581005</v>
      </c>
      <c r="J2074" s="15">
        <f>IF(M2074="",IF(AND(H2074&lt;&gt; "",D2074&lt;&gt;""),IF(H2074&gt;=D2074,H2074-D2074,0),""),"")</f>
        <v>268</v>
      </c>
      <c r="K2074" s="20">
        <f>IF(M2074="",IF(I2074&lt;&gt;"",I2074-G2074,""),"")</f>
        <v>14.292195396377132</v>
      </c>
      <c r="L2074" s="25">
        <f>IF(M2074="",IF(K2074&lt;&gt;"",IF(G2074=0,IF(I2074=0,0,9.99),K2074/G2074),""),"")</f>
        <v>0.22581104887521419</v>
      </c>
      <c r="N2074" s="58" t="str">
        <f>TRIM(CONCATENATE(Table1[[#This Row],[Intake]]," ",Table1[[#This Row],[Batch Number]]))</f>
        <v>S-1/TI 5</v>
      </c>
      <c r="O2074" s="3" t="str">
        <f>IF(VLOOKUP(Table1[[#This Row],[Intake Batch Combo]],Sheet2!A:B,2,FALSE)="","",VLOOKUP(Table1[[#This Row],[Intake Batch Combo]],Sheet2!A:B,2,FALSE))</f>
        <v>Texas Injury Group Batch 05</v>
      </c>
      <c r="P2074" s="115" t="s">
        <v>2378</v>
      </c>
      <c r="Q2074" s="115" t="e">
        <v>#N/A</v>
      </c>
    </row>
    <row r="2075" spans="1:17">
      <c r="A2075" s="4" t="s">
        <v>1886</v>
      </c>
      <c r="B2075" s="15">
        <v>5</v>
      </c>
      <c r="C2075" s="15">
        <v>97112</v>
      </c>
      <c r="D2075" s="30">
        <v>45195</v>
      </c>
      <c r="E2075" s="10" t="s">
        <v>0</v>
      </c>
      <c r="F2075" s="14">
        <v>280.8</v>
      </c>
      <c r="G2075" s="14">
        <v>63.292719588203873</v>
      </c>
      <c r="H2075" s="30">
        <v>45463</v>
      </c>
      <c r="I2075" s="118">
        <v>77.584914984581005</v>
      </c>
      <c r="J2075" s="15">
        <f>IF(M2075="",IF(AND(H2075&lt;&gt; "",D2075&lt;&gt;""),IF(H2075&gt;=D2075,H2075-D2075,0),""),"")</f>
        <v>268</v>
      </c>
      <c r="K2075" s="20">
        <f>IF(M2075="",IF(I2075&lt;&gt;"",I2075-G2075,""),"")</f>
        <v>14.292195396377132</v>
      </c>
      <c r="L2075" s="25">
        <f>IF(M2075="",IF(K2075&lt;&gt;"",IF(G2075=0,IF(I2075=0,0,9.99),K2075/G2075),""),"")</f>
        <v>0.22581104887521419</v>
      </c>
      <c r="N2075" s="58" t="str">
        <f>TRIM(CONCATENATE(Table1[[#This Row],[Intake]]," ",Table1[[#This Row],[Batch Number]]))</f>
        <v>S-1/TI 5</v>
      </c>
      <c r="O2075" s="3" t="str">
        <f>IF(VLOOKUP(Table1[[#This Row],[Intake Batch Combo]],Sheet2!A:B,2,FALSE)="","",VLOOKUP(Table1[[#This Row],[Intake Batch Combo]],Sheet2!A:B,2,FALSE))</f>
        <v>Texas Injury Group Batch 05</v>
      </c>
      <c r="P2075" s="115" t="s">
        <v>2378</v>
      </c>
      <c r="Q2075" s="115" t="e">
        <v>#N/A</v>
      </c>
    </row>
    <row r="2076" spans="1:17">
      <c r="A2076" s="4" t="s">
        <v>1316</v>
      </c>
      <c r="B2076" s="15">
        <v>118</v>
      </c>
      <c r="C2076" s="64" t="s">
        <v>1476</v>
      </c>
      <c r="D2076" s="30">
        <v>44897</v>
      </c>
      <c r="E2076" s="60" t="s">
        <v>1</v>
      </c>
      <c r="F2076" s="109">
        <v>300</v>
      </c>
      <c r="G2076" s="14">
        <v>71.674980884610022</v>
      </c>
      <c r="H2076" s="30">
        <v>45463</v>
      </c>
      <c r="I2076" s="118">
        <v>372</v>
      </c>
      <c r="J2076" s="15">
        <f>IF(M2076="",IF(AND(H2076&lt;&gt; "",D2076&lt;&gt;""),IF(H2076&gt;=D2076,H2076-D2076,0),""),"")</f>
        <v>566</v>
      </c>
      <c r="K2076" s="20">
        <f>IF(M2076="",IF(I2076&lt;&gt;"",I2076-G2076,""),"")</f>
        <v>300.32501911538998</v>
      </c>
      <c r="L2076" s="25">
        <f>IF(M2076="",IF(K2076&lt;&gt;"",IF(G2076=0,IF(I2076=0,0,9.99),K2076/G2076),""),"")</f>
        <v>4.1900955592703264</v>
      </c>
      <c r="N2076" s="58" t="str">
        <f>TRIM(CONCATENATE(Table1[[#This Row],[Intake]]," ",Table1[[#This Row],[Batch Number]]))</f>
        <v>S-1/OS 118</v>
      </c>
      <c r="O2076" s="3" t="str">
        <f>IF(VLOOKUP(Table1[[#This Row],[Intake Batch Combo]],Sheet2!A:B,2,FALSE)="","",VLOOKUP(Table1[[#This Row],[Intake Batch Combo]],Sheet2!A:B,2,FALSE))</f>
        <v>One Source Diagnostics Buy 118</v>
      </c>
      <c r="P2076" s="115" t="s">
        <v>2383</v>
      </c>
      <c r="Q2076" s="115" t="e">
        <v>#N/A</v>
      </c>
    </row>
    <row r="2077" spans="1:17">
      <c r="A2077" s="4" t="s">
        <v>1316</v>
      </c>
      <c r="B2077" s="15">
        <v>118</v>
      </c>
      <c r="C2077" s="64" t="s">
        <v>1476</v>
      </c>
      <c r="D2077" s="30">
        <v>44897</v>
      </c>
      <c r="E2077" s="60" t="s">
        <v>1</v>
      </c>
      <c r="F2077" s="14">
        <v>300</v>
      </c>
      <c r="G2077" s="14">
        <v>71.674980884610022</v>
      </c>
      <c r="H2077" s="30">
        <v>45463</v>
      </c>
      <c r="I2077" s="118">
        <v>372</v>
      </c>
      <c r="J2077" s="15">
        <f>IF(M2077="",IF(AND(H2077&lt;&gt; "",D2077&lt;&gt;""),IF(H2077&gt;=D2077,H2077-D2077,0),""),"")</f>
        <v>566</v>
      </c>
      <c r="K2077" s="20">
        <f>IF(M2077="",IF(I2077&lt;&gt;"",I2077-G2077,""),"")</f>
        <v>300.32501911538998</v>
      </c>
      <c r="L2077" s="25">
        <f>IF(M2077="",IF(K2077&lt;&gt;"",IF(G2077=0,IF(I2077=0,0,9.99),K2077/G2077),""),"")</f>
        <v>4.1900955592703264</v>
      </c>
      <c r="N2077" s="58" t="str">
        <f>TRIM(CONCATENATE(Table1[[#This Row],[Intake]]," ",Table1[[#This Row],[Batch Number]]))</f>
        <v>S-1/OS 118</v>
      </c>
      <c r="O2077" s="3" t="str">
        <f>IF(VLOOKUP(Table1[[#This Row],[Intake Batch Combo]],Sheet2!A:B,2,FALSE)="","",VLOOKUP(Table1[[#This Row],[Intake Batch Combo]],Sheet2!A:B,2,FALSE))</f>
        <v>One Source Diagnostics Buy 118</v>
      </c>
      <c r="P2077" s="115" t="s">
        <v>2383</v>
      </c>
      <c r="Q2077" s="115" t="e">
        <v>#N/A</v>
      </c>
    </row>
    <row r="2078" spans="1:17">
      <c r="A2078" s="4" t="s">
        <v>1316</v>
      </c>
      <c r="B2078" s="15">
        <v>118</v>
      </c>
      <c r="C2078" s="64" t="s">
        <v>1476</v>
      </c>
      <c r="D2078" s="30">
        <v>44897</v>
      </c>
      <c r="E2078" s="60" t="s">
        <v>1</v>
      </c>
      <c r="F2078" s="14">
        <v>300</v>
      </c>
      <c r="G2078" s="14">
        <v>71.674980884610022</v>
      </c>
      <c r="H2078" s="30">
        <v>45463</v>
      </c>
      <c r="I2078" s="118">
        <v>372</v>
      </c>
      <c r="J2078" s="15">
        <f>IF(M2078="",IF(AND(H2078&lt;&gt; "",D2078&lt;&gt;""),IF(H2078&gt;=D2078,H2078-D2078,0),""),"")</f>
        <v>566</v>
      </c>
      <c r="K2078" s="20">
        <f>IF(M2078="",IF(I2078&lt;&gt;"",I2078-G2078,""),"")</f>
        <v>300.32501911538998</v>
      </c>
      <c r="L2078" s="25">
        <f>IF(M2078="",IF(K2078&lt;&gt;"",IF(G2078=0,IF(I2078=0,0,9.99),K2078/G2078),""),"")</f>
        <v>4.1900955592703264</v>
      </c>
      <c r="M2078" s="111"/>
      <c r="N2078" s="58" t="str">
        <f>TRIM(CONCATENATE(Table1[[#This Row],[Intake]]," ",Table1[[#This Row],[Batch Number]]))</f>
        <v>S-1/OS 118</v>
      </c>
      <c r="O2078" s="111" t="str">
        <f>IF(VLOOKUP(Table1[[#This Row],[Intake Batch Combo]],Sheet2!A:B,2,FALSE)="","",VLOOKUP(Table1[[#This Row],[Intake Batch Combo]],Sheet2!A:B,2,FALSE))</f>
        <v>One Source Diagnostics Buy 118</v>
      </c>
      <c r="P2078" s="115" t="s">
        <v>2383</v>
      </c>
      <c r="Q2078" s="115" t="e">
        <v>#N/A</v>
      </c>
    </row>
    <row r="2079" spans="1:17">
      <c r="A2079" s="4" t="s">
        <v>1316</v>
      </c>
      <c r="B2079" s="15">
        <v>118</v>
      </c>
      <c r="C2079" s="64" t="s">
        <v>1476</v>
      </c>
      <c r="D2079" s="30">
        <v>44897</v>
      </c>
      <c r="E2079" s="60" t="s">
        <v>1</v>
      </c>
      <c r="F2079" s="14">
        <v>300</v>
      </c>
      <c r="G2079" s="14">
        <v>71.674980884610022</v>
      </c>
      <c r="H2079" s="30">
        <v>45463</v>
      </c>
      <c r="I2079" s="118">
        <v>372</v>
      </c>
      <c r="J2079" s="15">
        <f>IF(M2079="",IF(AND(H2079&lt;&gt; "",D2079&lt;&gt;""),IF(H2079&gt;=D2079,H2079-D2079,0),""),"")</f>
        <v>566</v>
      </c>
      <c r="K2079" s="20">
        <f>IF(M2079="",IF(I2079&lt;&gt;"",I2079-G2079,""),"")</f>
        <v>300.32501911538998</v>
      </c>
      <c r="L2079" s="25">
        <f>IF(M2079="",IF(K2079&lt;&gt;"",IF(G2079=0,IF(I2079=0,0,9.99),K2079/G2079),""),"")</f>
        <v>4.1900955592703264</v>
      </c>
      <c r="N2079" s="58" t="str">
        <f>TRIM(CONCATENATE(Table1[[#This Row],[Intake]]," ",Table1[[#This Row],[Batch Number]]))</f>
        <v>S-1/OS 118</v>
      </c>
      <c r="O2079" s="3" t="str">
        <f>IF(VLOOKUP(Table1[[#This Row],[Intake Batch Combo]],Sheet2!A:B,2,FALSE)="","",VLOOKUP(Table1[[#This Row],[Intake Batch Combo]],Sheet2!A:B,2,FALSE))</f>
        <v>One Source Diagnostics Buy 118</v>
      </c>
      <c r="P2079" s="115" t="s">
        <v>2383</v>
      </c>
      <c r="Q2079" s="115" t="e">
        <v>#N/A</v>
      </c>
    </row>
    <row r="2080" spans="1:17">
      <c r="A2080" s="4" t="s">
        <v>1316</v>
      </c>
      <c r="B2080" s="15">
        <v>118</v>
      </c>
      <c r="C2080" s="64" t="s">
        <v>1484</v>
      </c>
      <c r="D2080" s="30">
        <v>44897</v>
      </c>
      <c r="E2080" s="60" t="s">
        <v>1</v>
      </c>
      <c r="F2080" s="14">
        <v>300</v>
      </c>
      <c r="G2080" s="14">
        <v>71.674980884610022</v>
      </c>
      <c r="H2080" s="30">
        <v>45463</v>
      </c>
      <c r="I2080" s="118">
        <v>116.25</v>
      </c>
      <c r="J2080" s="15">
        <f>IF(M2080="",IF(AND(H2080&lt;&gt; "",D2080&lt;&gt;""),IF(H2080&gt;=D2080,H2080-D2080,0),""),"")</f>
        <v>566</v>
      </c>
      <c r="K2080" s="20">
        <f>IF(M2080="",IF(I2080&lt;&gt;"",I2080-G2080,""),"")</f>
        <v>44.575019115389978</v>
      </c>
      <c r="L2080" s="25">
        <f>IF(M2080="",IF(K2080&lt;&gt;"",IF(G2080=0,IF(I2080=0,0,9.99),K2080/G2080),""),"")</f>
        <v>0.62190486227197694</v>
      </c>
      <c r="N2080" s="58" t="str">
        <f>TRIM(CONCATENATE(Table1[[#This Row],[Intake]]," ",Table1[[#This Row],[Batch Number]]))</f>
        <v>S-1/OS 118</v>
      </c>
      <c r="O2080" s="3" t="str">
        <f>IF(VLOOKUP(Table1[[#This Row],[Intake Batch Combo]],Sheet2!A:B,2,FALSE)="","",VLOOKUP(Table1[[#This Row],[Intake Batch Combo]],Sheet2!A:B,2,FALSE))</f>
        <v>One Source Diagnostics Buy 118</v>
      </c>
      <c r="P2080" s="115" t="s">
        <v>2383</v>
      </c>
      <c r="Q2080" s="115" t="e">
        <v>#N/A</v>
      </c>
    </row>
    <row r="2081" spans="1:17">
      <c r="A2081" s="4" t="s">
        <v>1316</v>
      </c>
      <c r="B2081" s="15">
        <v>118</v>
      </c>
      <c r="C2081" s="64" t="s">
        <v>1484</v>
      </c>
      <c r="D2081" s="30">
        <v>44897</v>
      </c>
      <c r="E2081" s="60" t="s">
        <v>1</v>
      </c>
      <c r="F2081" s="14">
        <v>300</v>
      </c>
      <c r="G2081" s="14">
        <v>71.674980884610022</v>
      </c>
      <c r="H2081" s="30">
        <v>45463</v>
      </c>
      <c r="I2081" s="118">
        <v>116.25</v>
      </c>
      <c r="J2081" s="15">
        <f>IF(M2081="",IF(AND(H2081&lt;&gt; "",D2081&lt;&gt;""),IF(H2081&gt;=D2081,H2081-D2081,0),""),"")</f>
        <v>566</v>
      </c>
      <c r="K2081" s="20">
        <f>IF(M2081="",IF(I2081&lt;&gt;"",I2081-G2081,""),"")</f>
        <v>44.575019115389978</v>
      </c>
      <c r="L2081" s="25">
        <f>IF(M2081="",IF(K2081&lt;&gt;"",IF(G2081=0,IF(I2081=0,0,9.99),K2081/G2081),""),"")</f>
        <v>0.62190486227197694</v>
      </c>
      <c r="N2081" s="58" t="str">
        <f>TRIM(CONCATENATE(Table1[[#This Row],[Intake]]," ",Table1[[#This Row],[Batch Number]]))</f>
        <v>S-1/OS 118</v>
      </c>
      <c r="O2081" s="3" t="str">
        <f>IF(VLOOKUP(Table1[[#This Row],[Intake Batch Combo]],Sheet2!A:B,2,FALSE)="","",VLOOKUP(Table1[[#This Row],[Intake Batch Combo]],Sheet2!A:B,2,FALSE))</f>
        <v>One Source Diagnostics Buy 118</v>
      </c>
      <c r="P2081" s="115" t="s">
        <v>2383</v>
      </c>
      <c r="Q2081" s="115" t="e">
        <v>#N/A</v>
      </c>
    </row>
    <row r="2082" spans="1:17">
      <c r="A2082" s="4" t="s">
        <v>1886</v>
      </c>
      <c r="B2082" s="15">
        <v>5</v>
      </c>
      <c r="C2082" s="15">
        <v>90832</v>
      </c>
      <c r="D2082" s="30">
        <v>45195</v>
      </c>
      <c r="E2082" s="10" t="s">
        <v>0</v>
      </c>
      <c r="F2082" s="14">
        <v>912</v>
      </c>
      <c r="G2082" s="14">
        <v>205.56609780784163</v>
      </c>
      <c r="H2082" s="30">
        <v>45463</v>
      </c>
      <c r="I2082" s="118">
        <v>1479.3177429736108</v>
      </c>
      <c r="J2082" s="15">
        <f>IF(M2082="",IF(AND(H2082&lt;&gt; "",D2082&lt;&gt;""),IF(H2082&gt;=D2082,H2082-D2082,0),""),"")</f>
        <v>268</v>
      </c>
      <c r="K2082" s="20">
        <f>IF(M2082="",IF(I2082&lt;&gt;"",I2082-G2082,""),"")</f>
        <v>1273.7516451657693</v>
      </c>
      <c r="L2082" s="25">
        <f>IF(M2082="",IF(K2082&lt;&gt;"",IF(G2082=0,IF(I2082=0,0,9.99),K2082/G2082),""),"")</f>
        <v>6.1963118371612156</v>
      </c>
      <c r="N2082" s="58" t="str">
        <f>TRIM(CONCATENATE(Table1[[#This Row],[Intake]]," ",Table1[[#This Row],[Batch Number]]))</f>
        <v>S-1/TI 5</v>
      </c>
      <c r="O2082" s="3" t="str">
        <f>IF(VLOOKUP(Table1[[#This Row],[Intake Batch Combo]],Sheet2!A:B,2,FALSE)="","",VLOOKUP(Table1[[#This Row],[Intake Batch Combo]],Sheet2!A:B,2,FALSE))</f>
        <v>Texas Injury Group Batch 05</v>
      </c>
      <c r="P2082" s="115" t="s">
        <v>2378</v>
      </c>
      <c r="Q2082" s="115" t="e">
        <v>#N/A</v>
      </c>
    </row>
    <row r="2083" spans="1:17">
      <c r="A2083" s="4" t="s">
        <v>1886</v>
      </c>
      <c r="B2083" s="15">
        <v>5</v>
      </c>
      <c r="C2083" s="15">
        <v>96131</v>
      </c>
      <c r="D2083" s="30">
        <v>45195</v>
      </c>
      <c r="E2083" s="10" t="s">
        <v>0</v>
      </c>
      <c r="F2083" s="14">
        <v>1056</v>
      </c>
      <c r="G2083" s="14">
        <v>238.02390272486929</v>
      </c>
      <c r="H2083" s="30">
        <v>45463</v>
      </c>
      <c r="I2083" s="118">
        <v>1712.8942287062862</v>
      </c>
      <c r="J2083" s="15">
        <f>IF(M2083="",IF(AND(H2083&lt;&gt; "",D2083&lt;&gt;""),IF(H2083&gt;=D2083,H2083-D2083,0),""),"")</f>
        <v>268</v>
      </c>
      <c r="K2083" s="20">
        <f>IF(M2083="",IF(I2083&lt;&gt;"",I2083-G2083,""),"")</f>
        <v>1474.870325981417</v>
      </c>
      <c r="L2083" s="25">
        <f>IF(M2083="",IF(K2083&lt;&gt;"",IF(G2083=0,IF(I2083=0,0,9.99),K2083/G2083),""),"")</f>
        <v>6.1963118371612138</v>
      </c>
      <c r="N2083" s="58" t="str">
        <f>TRIM(CONCATENATE(Table1[[#This Row],[Intake]]," ",Table1[[#This Row],[Batch Number]]))</f>
        <v>S-1/TI 5</v>
      </c>
      <c r="O2083" s="3" t="str">
        <f>IF(VLOOKUP(Table1[[#This Row],[Intake Batch Combo]],Sheet2!A:B,2,FALSE)="","",VLOOKUP(Table1[[#This Row],[Intake Batch Combo]],Sheet2!A:B,2,FALSE))</f>
        <v>Texas Injury Group Batch 05</v>
      </c>
      <c r="P2083" s="115" t="s">
        <v>2378</v>
      </c>
      <c r="Q2083" s="115" t="e">
        <v>#N/A</v>
      </c>
    </row>
    <row r="2084" spans="1:17">
      <c r="A2084" s="4" t="s">
        <v>1886</v>
      </c>
      <c r="B2084" s="15">
        <v>5</v>
      </c>
      <c r="C2084" s="15">
        <v>96130</v>
      </c>
      <c r="D2084" s="30">
        <v>45195</v>
      </c>
      <c r="E2084" s="10" t="s">
        <v>0</v>
      </c>
      <c r="F2084" s="14">
        <v>1452</v>
      </c>
      <c r="G2084" s="14">
        <v>327.28286624669522</v>
      </c>
      <c r="H2084" s="30">
        <v>45463</v>
      </c>
      <c r="I2084" s="118">
        <v>2355.2295644711439</v>
      </c>
      <c r="J2084" s="15">
        <f>IF(M2084="",IF(AND(H2084&lt;&gt; "",D2084&lt;&gt;""),IF(H2084&gt;=D2084,H2084-D2084,0),""),"")</f>
        <v>268</v>
      </c>
      <c r="K2084" s="20">
        <f>IF(M2084="",IF(I2084&lt;&gt;"",I2084-G2084,""),"")</f>
        <v>2027.9466982244487</v>
      </c>
      <c r="L2084" s="25">
        <f>IF(M2084="",IF(K2084&lt;&gt;"",IF(G2084=0,IF(I2084=0,0,9.99),K2084/G2084),""),"")</f>
        <v>6.1963118371612165</v>
      </c>
      <c r="N2084" s="58" t="str">
        <f>TRIM(CONCATENATE(Table1[[#This Row],[Intake]]," ",Table1[[#This Row],[Batch Number]]))</f>
        <v>S-1/TI 5</v>
      </c>
      <c r="O2084" s="3" t="str">
        <f>IF(VLOOKUP(Table1[[#This Row],[Intake Batch Combo]],Sheet2!A:B,2,FALSE)="","",VLOOKUP(Table1[[#This Row],[Intake Batch Combo]],Sheet2!A:B,2,FALSE))</f>
        <v>Texas Injury Group Batch 05</v>
      </c>
      <c r="P2084" s="115" t="s">
        <v>2378</v>
      </c>
      <c r="Q2084" s="115" t="e">
        <v>#N/A</v>
      </c>
    </row>
    <row r="2085" spans="1:17">
      <c r="A2085" s="4" t="s">
        <v>1316</v>
      </c>
      <c r="B2085" s="15">
        <v>154</v>
      </c>
      <c r="C2085" s="15" t="s">
        <v>2036</v>
      </c>
      <c r="D2085" s="30">
        <v>45359</v>
      </c>
      <c r="E2085" s="10" t="s">
        <v>1</v>
      </c>
      <c r="F2085" s="14">
        <v>1695</v>
      </c>
      <c r="G2085" s="14">
        <v>375.57</v>
      </c>
      <c r="H2085" s="30">
        <v>45463</v>
      </c>
      <c r="I2085" s="118">
        <v>465</v>
      </c>
      <c r="J2085" s="15">
        <f>IF(M2085="",IF(AND(H2085&lt;&gt; "",D2085&lt;&gt;""),IF(H2085&gt;=D2085,H2085-D2085,0),""),"")</f>
        <v>104</v>
      </c>
      <c r="K2085" s="20">
        <f>IF(M2085="",IF(I2085&lt;&gt;"",I2085-G2085,""),"")</f>
        <v>89.43</v>
      </c>
      <c r="L2085" s="25">
        <f>IF(M2085="",IF(K2085&lt;&gt;"",IF(G2085=0,IF(I2085=0,0,9.99),K2085/G2085),""),"")</f>
        <v>0.23811806054796711</v>
      </c>
      <c r="N2085" s="58" t="str">
        <f>TRIM(CONCATENATE(Table1[[#This Row],[Intake]]," ",Table1[[#This Row],[Batch Number]]))</f>
        <v>S-1/OS 154</v>
      </c>
      <c r="O2085" s="3" t="str">
        <f>IF(VLOOKUP(Table1[[#This Row],[Intake Batch Combo]],Sheet2!A:B,2,FALSE)="","",VLOOKUP(Table1[[#This Row],[Intake Batch Combo]],Sheet2!A:B,2,FALSE))</f>
        <v>One Source Diagnostics Batch 154</v>
      </c>
      <c r="P2085" s="115" t="s">
        <v>2379</v>
      </c>
      <c r="Q2085" s="115" t="e">
        <v>#N/A</v>
      </c>
    </row>
    <row r="2086" spans="1:17">
      <c r="A2086" s="4" t="s">
        <v>1316</v>
      </c>
      <c r="B2086" s="15">
        <v>154</v>
      </c>
      <c r="C2086" s="15" t="s">
        <v>2036</v>
      </c>
      <c r="D2086" s="30">
        <v>45359</v>
      </c>
      <c r="E2086" s="10" t="s">
        <v>1</v>
      </c>
      <c r="F2086" s="14">
        <v>1695</v>
      </c>
      <c r="G2086" s="14">
        <v>375.57</v>
      </c>
      <c r="H2086" s="30">
        <v>45463</v>
      </c>
      <c r="I2086" s="118">
        <v>465</v>
      </c>
      <c r="J2086" s="15">
        <f>IF(M2086="",IF(AND(H2086&lt;&gt; "",D2086&lt;&gt;""),IF(H2086&gt;=D2086,H2086-D2086,0),""),"")</f>
        <v>104</v>
      </c>
      <c r="K2086" s="20">
        <f>IF(M2086="",IF(I2086&lt;&gt;"",I2086-G2086,""),"")</f>
        <v>89.43</v>
      </c>
      <c r="L2086" s="25">
        <f>IF(M2086="",IF(K2086&lt;&gt;"",IF(G2086=0,IF(I2086=0,0,9.99),K2086/G2086),""),"")</f>
        <v>0.23811806054796711</v>
      </c>
      <c r="N2086" s="58" t="str">
        <f>TRIM(CONCATENATE(Table1[[#This Row],[Intake]]," ",Table1[[#This Row],[Batch Number]]))</f>
        <v>S-1/OS 154</v>
      </c>
      <c r="O2086" s="3" t="str">
        <f>IF(VLOOKUP(Table1[[#This Row],[Intake Batch Combo]],Sheet2!A:B,2,FALSE)="","",VLOOKUP(Table1[[#This Row],[Intake Batch Combo]],Sheet2!A:B,2,FALSE))</f>
        <v>One Source Diagnostics Batch 154</v>
      </c>
      <c r="P2086" s="115" t="s">
        <v>2379</v>
      </c>
      <c r="Q2086" s="115" t="e">
        <v>#N/A</v>
      </c>
    </row>
    <row r="2087" spans="1:17">
      <c r="A2087" s="4" t="s">
        <v>1316</v>
      </c>
      <c r="B2087" s="15">
        <v>154</v>
      </c>
      <c r="C2087" s="15" t="s">
        <v>2131</v>
      </c>
      <c r="D2087" s="30">
        <v>45359</v>
      </c>
      <c r="E2087" s="10" t="s">
        <v>1</v>
      </c>
      <c r="F2087" s="14">
        <v>1695</v>
      </c>
      <c r="G2087" s="14">
        <v>375.57</v>
      </c>
      <c r="H2087" s="30">
        <v>45463</v>
      </c>
      <c r="I2087" s="118">
        <v>465</v>
      </c>
      <c r="J2087" s="15">
        <f>IF(M2087="",IF(AND(H2087&lt;&gt; "",D2087&lt;&gt;""),IF(H2087&gt;=D2087,H2087-D2087,0),""),"")</f>
        <v>104</v>
      </c>
      <c r="K2087" s="20">
        <f>IF(M2087="",IF(I2087&lt;&gt;"",I2087-G2087,""),"")</f>
        <v>89.43</v>
      </c>
      <c r="L2087" s="25">
        <f>IF(M2087="",IF(K2087&lt;&gt;"",IF(G2087=0,IF(I2087=0,0,9.99),K2087/G2087),""),"")</f>
        <v>0.23811806054796711</v>
      </c>
      <c r="N2087" s="58" t="str">
        <f>TRIM(CONCATENATE(Table1[[#This Row],[Intake]]," ",Table1[[#This Row],[Batch Number]]))</f>
        <v>S-1/OS 154</v>
      </c>
      <c r="O2087" s="3" t="str">
        <f>IF(VLOOKUP(Table1[[#This Row],[Intake Batch Combo]],Sheet2!A:B,2,FALSE)="","",VLOOKUP(Table1[[#This Row],[Intake Batch Combo]],Sheet2!A:B,2,FALSE))</f>
        <v>One Source Diagnostics Batch 154</v>
      </c>
      <c r="P2087" s="115" t="s">
        <v>2379</v>
      </c>
      <c r="Q2087" s="115" t="e">
        <v>#N/A</v>
      </c>
    </row>
    <row r="2088" spans="1:17">
      <c r="A2088" s="4" t="s">
        <v>1316</v>
      </c>
      <c r="B2088" s="15">
        <v>116</v>
      </c>
      <c r="C2088" s="64" t="s">
        <v>1175</v>
      </c>
      <c r="D2088" s="30">
        <v>44879</v>
      </c>
      <c r="E2088" s="59" t="s">
        <v>1</v>
      </c>
      <c r="F2088" s="14">
        <v>1695</v>
      </c>
      <c r="G2088" s="14">
        <v>404.59153261197389</v>
      </c>
      <c r="H2088" s="30">
        <v>45463</v>
      </c>
      <c r="I2088" s="118">
        <v>465</v>
      </c>
      <c r="J2088" s="15">
        <f>IF(M2088="",IF(AND(H2088&lt;&gt; "",D2088&lt;&gt;""),IF(H2088&gt;=D2088,H2088-D2088,0),""),"")</f>
        <v>584</v>
      </c>
      <c r="K2088" s="20">
        <f>IF(M2088="",IF(I2088&lt;&gt;"",I2088-G2088,""),"")</f>
        <v>60.408467388026111</v>
      </c>
      <c r="L2088" s="25">
        <f>IF(M2088="",IF(K2088&lt;&gt;"",IF(G2088=0,IF(I2088=0,0,9.99),K2088/G2088),""),"")</f>
        <v>0.1493072951824754</v>
      </c>
      <c r="M2088" s="111"/>
      <c r="N2088" s="58" t="str">
        <f>TRIM(CONCATENATE(Table1[[#This Row],[Intake]]," ",Table1[[#This Row],[Batch Number]]))</f>
        <v>S-1/OS 116</v>
      </c>
      <c r="O2088" s="111" t="str">
        <f>IF(VLOOKUP(Table1[[#This Row],[Intake Batch Combo]],Sheet2!A:B,2,FALSE)="","",VLOOKUP(Table1[[#This Row],[Intake Batch Combo]],Sheet2!A:B,2,FALSE))</f>
        <v>One Source Diagnostics Buy 116</v>
      </c>
      <c r="P2088" s="115" t="e">
        <v>#N/A</v>
      </c>
      <c r="Q2088" s="115" t="e">
        <v>#N/A</v>
      </c>
    </row>
    <row r="2089" spans="1:17">
      <c r="A2089" s="4" t="s">
        <v>1316</v>
      </c>
      <c r="B2089" s="15">
        <v>116</v>
      </c>
      <c r="C2089" s="64" t="s">
        <v>1175</v>
      </c>
      <c r="D2089" s="30">
        <v>44879</v>
      </c>
      <c r="E2089" s="59" t="s">
        <v>1</v>
      </c>
      <c r="F2089" s="14">
        <v>1695</v>
      </c>
      <c r="G2089" s="14">
        <v>404.59153261197389</v>
      </c>
      <c r="H2089" s="30">
        <v>45463</v>
      </c>
      <c r="I2089" s="118">
        <v>465</v>
      </c>
      <c r="J2089" s="15">
        <f>IF(M2089="",IF(AND(H2089&lt;&gt; "",D2089&lt;&gt;""),IF(H2089&gt;=D2089,H2089-D2089,0),""),"")</f>
        <v>584</v>
      </c>
      <c r="K2089" s="20">
        <f>IF(M2089="",IF(I2089&lt;&gt;"",I2089-G2089,""),"")</f>
        <v>60.408467388026111</v>
      </c>
      <c r="L2089" s="25">
        <f>IF(M2089="",IF(K2089&lt;&gt;"",IF(G2089=0,IF(I2089=0,0,9.99),K2089/G2089),""),"")</f>
        <v>0.1493072951824754</v>
      </c>
      <c r="N2089" s="58" t="str">
        <f>TRIM(CONCATENATE(Table1[[#This Row],[Intake]]," ",Table1[[#This Row],[Batch Number]]))</f>
        <v>S-1/OS 116</v>
      </c>
      <c r="O2089" s="3" t="str">
        <f>IF(VLOOKUP(Table1[[#This Row],[Intake Batch Combo]],Sheet2!A:B,2,FALSE)="","",VLOOKUP(Table1[[#This Row],[Intake Batch Combo]],Sheet2!A:B,2,FALSE))</f>
        <v>One Source Diagnostics Buy 116</v>
      </c>
      <c r="P2089" s="115" t="e">
        <v>#N/A</v>
      </c>
      <c r="Q2089" s="115" t="e">
        <v>#N/A</v>
      </c>
    </row>
    <row r="2090" spans="1:17">
      <c r="A2090" s="4" t="s">
        <v>1316</v>
      </c>
      <c r="B2090" s="15">
        <v>116</v>
      </c>
      <c r="C2090" s="64" t="s">
        <v>1175</v>
      </c>
      <c r="D2090" s="30">
        <v>44879</v>
      </c>
      <c r="E2090" s="59" t="s">
        <v>1</v>
      </c>
      <c r="F2090" s="14">
        <v>1695</v>
      </c>
      <c r="G2090" s="14">
        <v>404.59153261197389</v>
      </c>
      <c r="H2090" s="30">
        <v>45463</v>
      </c>
      <c r="I2090" s="118">
        <v>465</v>
      </c>
      <c r="J2090" s="15">
        <f>IF(M2090="",IF(AND(H2090&lt;&gt; "",D2090&lt;&gt;""),IF(H2090&gt;=D2090,H2090-D2090,0),""),"")</f>
        <v>584</v>
      </c>
      <c r="K2090" s="20">
        <f>IF(M2090="",IF(I2090&lt;&gt;"",I2090-G2090,""),"")</f>
        <v>60.408467388026111</v>
      </c>
      <c r="L2090" s="25">
        <f>IF(M2090="",IF(K2090&lt;&gt;"",IF(G2090=0,IF(I2090=0,0,9.99),K2090/G2090),""),"")</f>
        <v>0.1493072951824754</v>
      </c>
      <c r="N2090" s="58" t="str">
        <f>TRIM(CONCATENATE(Table1[[#This Row],[Intake]]," ",Table1[[#This Row],[Batch Number]]))</f>
        <v>S-1/OS 116</v>
      </c>
      <c r="O2090" s="3" t="str">
        <f>IF(VLOOKUP(Table1[[#This Row],[Intake Batch Combo]],Sheet2!A:B,2,FALSE)="","",VLOOKUP(Table1[[#This Row],[Intake Batch Combo]],Sheet2!A:B,2,FALSE))</f>
        <v>One Source Diagnostics Buy 116</v>
      </c>
      <c r="P2090" s="115" t="e">
        <v>#N/A</v>
      </c>
      <c r="Q2090" s="115" t="e">
        <v>#N/A</v>
      </c>
    </row>
    <row r="2091" spans="1:17">
      <c r="A2091" s="4" t="s">
        <v>1316</v>
      </c>
      <c r="B2091" s="15">
        <v>118</v>
      </c>
      <c r="C2091" s="64" t="s">
        <v>1693</v>
      </c>
      <c r="D2091" s="30">
        <v>44897</v>
      </c>
      <c r="E2091" s="60" t="s">
        <v>1</v>
      </c>
      <c r="F2091" s="14">
        <v>1695</v>
      </c>
      <c r="G2091" s="14">
        <v>404.96364199804663</v>
      </c>
      <c r="H2091" s="30">
        <v>45463</v>
      </c>
      <c r="I2091" s="118">
        <v>465</v>
      </c>
      <c r="J2091" s="15">
        <f>IF(M2091="",IF(AND(H2091&lt;&gt; "",D2091&lt;&gt;""),IF(H2091&gt;=D2091,H2091-D2091,0),""),"")</f>
        <v>566</v>
      </c>
      <c r="K2091" s="20">
        <f>IF(M2091="",IF(I2091&lt;&gt;"",I2091-G2091,""),"")</f>
        <v>60.036358001953374</v>
      </c>
      <c r="L2091" s="25">
        <f>IF(M2091="",IF(K2091&lt;&gt;"",IF(G2091=0,IF(I2091=0,0,9.99),K2091/G2091),""),"")</f>
        <v>0.14825122992706333</v>
      </c>
      <c r="N2091" s="58" t="str">
        <f>TRIM(CONCATENATE(Table1[[#This Row],[Intake]]," ",Table1[[#This Row],[Batch Number]]))</f>
        <v>S-1/OS 118</v>
      </c>
      <c r="O2091" s="3" t="str">
        <f>IF(VLOOKUP(Table1[[#This Row],[Intake Batch Combo]],Sheet2!A:B,2,FALSE)="","",VLOOKUP(Table1[[#This Row],[Intake Batch Combo]],Sheet2!A:B,2,FALSE))</f>
        <v>One Source Diagnostics Buy 118</v>
      </c>
      <c r="P2091" s="115" t="s">
        <v>2383</v>
      </c>
      <c r="Q2091" s="115" t="e">
        <v>#N/A</v>
      </c>
    </row>
    <row r="2092" spans="1:17">
      <c r="A2092" s="4" t="s">
        <v>1316</v>
      </c>
      <c r="B2092" s="15">
        <v>118</v>
      </c>
      <c r="C2092" s="64" t="s">
        <v>1476</v>
      </c>
      <c r="D2092" s="30">
        <v>44897</v>
      </c>
      <c r="E2092" s="60" t="s">
        <v>1</v>
      </c>
      <c r="F2092" s="14">
        <v>1695</v>
      </c>
      <c r="G2092" s="14">
        <v>404.96364199804663</v>
      </c>
      <c r="H2092" s="30">
        <v>45463</v>
      </c>
      <c r="I2092" s="118">
        <v>372</v>
      </c>
      <c r="J2092" s="15">
        <f>IF(M2092="",IF(AND(H2092&lt;&gt; "",D2092&lt;&gt;""),IF(H2092&gt;=D2092,H2092-D2092,0),""),"")</f>
        <v>566</v>
      </c>
      <c r="K2092" s="20">
        <f>IF(M2092="",IF(I2092&lt;&gt;"",I2092-G2092,""),"")</f>
        <v>-32.963641998046626</v>
      </c>
      <c r="L2092" s="25">
        <f>IF(M2092="",IF(K2092&lt;&gt;"",IF(G2092=0,IF(I2092=0,0,9.99),K2092/G2092),""),"")</f>
        <v>-8.139901605834933E-2</v>
      </c>
      <c r="N2092" s="58" t="str">
        <f>TRIM(CONCATENATE(Table1[[#This Row],[Intake]]," ",Table1[[#This Row],[Batch Number]]))</f>
        <v>S-1/OS 118</v>
      </c>
      <c r="O2092" s="3" t="str">
        <f>IF(VLOOKUP(Table1[[#This Row],[Intake Batch Combo]],Sheet2!A:B,2,FALSE)="","",VLOOKUP(Table1[[#This Row],[Intake Batch Combo]],Sheet2!A:B,2,FALSE))</f>
        <v>One Source Diagnostics Buy 118</v>
      </c>
      <c r="P2092" s="115" t="s">
        <v>2383</v>
      </c>
      <c r="Q2092" s="115" t="e">
        <v>#N/A</v>
      </c>
    </row>
    <row r="2093" spans="1:17">
      <c r="A2093" s="4" t="s">
        <v>1316</v>
      </c>
      <c r="B2093" s="15">
        <v>118</v>
      </c>
      <c r="C2093" s="64" t="s">
        <v>1476</v>
      </c>
      <c r="D2093" s="30">
        <v>44897</v>
      </c>
      <c r="E2093" s="60" t="s">
        <v>1</v>
      </c>
      <c r="F2093" s="14">
        <v>1695</v>
      </c>
      <c r="G2093" s="14">
        <v>404.96364199804663</v>
      </c>
      <c r="H2093" s="30">
        <v>45463</v>
      </c>
      <c r="I2093" s="118">
        <v>372</v>
      </c>
      <c r="J2093" s="15">
        <f>IF(M2093="",IF(AND(H2093&lt;&gt; "",D2093&lt;&gt;""),IF(H2093&gt;=D2093,H2093-D2093,0),""),"")</f>
        <v>566</v>
      </c>
      <c r="K2093" s="20">
        <f>IF(M2093="",IF(I2093&lt;&gt;"",I2093-G2093,""),"")</f>
        <v>-32.963641998046626</v>
      </c>
      <c r="L2093" s="25">
        <f>IF(M2093="",IF(K2093&lt;&gt;"",IF(G2093=0,IF(I2093=0,0,9.99),K2093/G2093),""),"")</f>
        <v>-8.139901605834933E-2</v>
      </c>
      <c r="N2093" s="58" t="str">
        <f>TRIM(CONCATENATE(Table1[[#This Row],[Intake]]," ",Table1[[#This Row],[Batch Number]]))</f>
        <v>S-1/OS 118</v>
      </c>
      <c r="O2093" s="3" t="str">
        <f>IF(VLOOKUP(Table1[[#This Row],[Intake Batch Combo]],Sheet2!A:B,2,FALSE)="","",VLOOKUP(Table1[[#This Row],[Intake Batch Combo]],Sheet2!A:B,2,FALSE))</f>
        <v>One Source Diagnostics Buy 118</v>
      </c>
      <c r="P2093" s="115" t="s">
        <v>2383</v>
      </c>
      <c r="Q2093" s="115" t="e">
        <v>#N/A</v>
      </c>
    </row>
    <row r="2094" spans="1:17">
      <c r="A2094" s="4" t="s">
        <v>1316</v>
      </c>
      <c r="B2094" s="15">
        <v>118</v>
      </c>
      <c r="C2094" s="64" t="s">
        <v>1484</v>
      </c>
      <c r="D2094" s="30">
        <v>44897</v>
      </c>
      <c r="E2094" s="60" t="s">
        <v>1</v>
      </c>
      <c r="F2094" s="14">
        <v>1695</v>
      </c>
      <c r="G2094" s="14">
        <v>404.96364199804663</v>
      </c>
      <c r="H2094" s="30">
        <v>45463</v>
      </c>
      <c r="I2094" s="118">
        <v>581.25</v>
      </c>
      <c r="J2094" s="15">
        <f>IF(M2094="",IF(AND(H2094&lt;&gt; "",D2094&lt;&gt;""),IF(H2094&gt;=D2094,H2094-D2094,0),""),"")</f>
        <v>566</v>
      </c>
      <c r="K2094" s="20">
        <f>IF(M2094="",IF(I2094&lt;&gt;"",I2094-G2094,""),"")</f>
        <v>176.28635800195337</v>
      </c>
      <c r="L2094" s="25">
        <f>IF(M2094="",IF(K2094&lt;&gt;"",IF(G2094=0,IF(I2094=0,0,9.99),K2094/G2094),""),"")</f>
        <v>0.43531403740882918</v>
      </c>
      <c r="N2094" s="58" t="str">
        <f>TRIM(CONCATENATE(Table1[[#This Row],[Intake]]," ",Table1[[#This Row],[Batch Number]]))</f>
        <v>S-1/OS 118</v>
      </c>
      <c r="O2094" s="3" t="str">
        <f>IF(VLOOKUP(Table1[[#This Row],[Intake Batch Combo]],Sheet2!A:B,2,FALSE)="","",VLOOKUP(Table1[[#This Row],[Intake Batch Combo]],Sheet2!A:B,2,FALSE))</f>
        <v>One Source Diagnostics Buy 118</v>
      </c>
      <c r="P2094" s="115" t="s">
        <v>2383</v>
      </c>
      <c r="Q2094" s="115" t="e">
        <v>#N/A</v>
      </c>
    </row>
    <row r="2095" spans="1:17">
      <c r="A2095" s="4" t="s">
        <v>1316</v>
      </c>
      <c r="B2095" s="15">
        <v>118</v>
      </c>
      <c r="C2095" s="64" t="s">
        <v>1484</v>
      </c>
      <c r="D2095" s="30">
        <v>44897</v>
      </c>
      <c r="E2095" s="60" t="s">
        <v>1</v>
      </c>
      <c r="F2095" s="14">
        <v>1695</v>
      </c>
      <c r="G2095" s="14">
        <v>404.96364199804663</v>
      </c>
      <c r="H2095" s="30">
        <v>45463</v>
      </c>
      <c r="I2095" s="118">
        <v>581.25</v>
      </c>
      <c r="J2095" s="15">
        <f>IF(M2095="",IF(AND(H2095&lt;&gt; "",D2095&lt;&gt;""),IF(H2095&gt;=D2095,H2095-D2095,0),""),"")</f>
        <v>566</v>
      </c>
      <c r="K2095" s="20">
        <f>IF(M2095="",IF(I2095&lt;&gt;"",I2095-G2095,""),"")</f>
        <v>176.28635800195337</v>
      </c>
      <c r="L2095" s="25">
        <f>IF(M2095="",IF(K2095&lt;&gt;"",IF(G2095=0,IF(I2095=0,0,9.99),K2095/G2095),""),"")</f>
        <v>0.43531403740882918</v>
      </c>
      <c r="N2095" s="58" t="str">
        <f>TRIM(CONCATENATE(Table1[[#This Row],[Intake]]," ",Table1[[#This Row],[Batch Number]]))</f>
        <v>S-1/OS 118</v>
      </c>
      <c r="O2095" s="3" t="str">
        <f>IF(VLOOKUP(Table1[[#This Row],[Intake Batch Combo]],Sheet2!A:B,2,FALSE)="","",VLOOKUP(Table1[[#This Row],[Intake Batch Combo]],Sheet2!A:B,2,FALSE))</f>
        <v>One Source Diagnostics Buy 118</v>
      </c>
      <c r="P2095" s="115" t="s">
        <v>2383</v>
      </c>
      <c r="Q2095" s="115" t="e">
        <v>#N/A</v>
      </c>
    </row>
    <row r="2096" spans="1:17">
      <c r="A2096" s="4" t="s">
        <v>1314</v>
      </c>
      <c r="B2096" s="43">
        <v>71</v>
      </c>
      <c r="C2096" s="64" t="s">
        <v>672</v>
      </c>
      <c r="D2096" s="47">
        <v>44670</v>
      </c>
      <c r="E2096" s="59" t="s">
        <v>1</v>
      </c>
      <c r="F2096" s="41">
        <v>1695</v>
      </c>
      <c r="G2096" s="41">
        <v>406.54563467206344</v>
      </c>
      <c r="H2096" s="47">
        <v>45463</v>
      </c>
      <c r="I2096" s="118">
        <v>465</v>
      </c>
      <c r="J2096" s="43">
        <f>IF(M2096="",IF(AND(H2096&lt;&gt; "",D2096&lt;&gt;""),IF(H2096&gt;=D2096,H2096-D2096,0),""),"")</f>
        <v>793</v>
      </c>
      <c r="K2096" s="42">
        <f>IF(M2096="",IF(I2096&lt;&gt;"",I2096-G2096,""),"")</f>
        <v>58.454365327936557</v>
      </c>
      <c r="L2096" s="44">
        <f>IF(M2096="",IF(K2096&lt;&gt;"",IF(G2096=0,IF(I2096=0,0,9.99),K2096/G2096),""),"")</f>
        <v>0.14378303526758632</v>
      </c>
      <c r="M2096" s="45"/>
      <c r="N2096" s="46" t="str">
        <f>TRIM(CONCATENATE(Table1[[#This Row],[Intake]]," ",Table1[[#This Row],[Batch Number]]))</f>
        <v>S-1/EB 71</v>
      </c>
      <c r="O2096" s="45" t="str">
        <f>IF(VLOOKUP(Table1[[#This Row],[Intake Batch Combo]],Sheet2!A:B,2,FALSE)="","",VLOOKUP(Table1[[#This Row],[Intake Batch Combo]],Sheet2!A:B,2,FALSE))</f>
        <v>Expert MRI Buy 71</v>
      </c>
      <c r="P2096" s="116" t="e">
        <v>#N/A</v>
      </c>
      <c r="Q2096" s="116" t="e">
        <v>#N/A</v>
      </c>
    </row>
    <row r="2097" spans="1:17">
      <c r="A2097" s="4" t="s">
        <v>1314</v>
      </c>
      <c r="B2097" s="43">
        <v>71</v>
      </c>
      <c r="C2097" s="64" t="s">
        <v>672</v>
      </c>
      <c r="D2097" s="47">
        <v>44670</v>
      </c>
      <c r="E2097" s="59" t="s">
        <v>1</v>
      </c>
      <c r="F2097" s="41">
        <v>1695</v>
      </c>
      <c r="G2097" s="41">
        <v>406.54563467206344</v>
      </c>
      <c r="H2097" s="47">
        <v>45463</v>
      </c>
      <c r="I2097" s="118">
        <v>465</v>
      </c>
      <c r="J2097" s="43">
        <f>IF(M2097="",IF(AND(H2097&lt;&gt; "",D2097&lt;&gt;""),IF(H2097&gt;=D2097,H2097-D2097,0),""),"")</f>
        <v>793</v>
      </c>
      <c r="K2097" s="42">
        <f>IF(M2097="",IF(I2097&lt;&gt;"",I2097-G2097,""),"")</f>
        <v>58.454365327936557</v>
      </c>
      <c r="L2097" s="44">
        <f>IF(M2097="",IF(K2097&lt;&gt;"",IF(G2097=0,IF(I2097=0,0,9.99),K2097/G2097),""),"")</f>
        <v>0.14378303526758632</v>
      </c>
      <c r="M2097" s="45"/>
      <c r="N2097" s="46" t="str">
        <f>TRIM(CONCATENATE(Table1[[#This Row],[Intake]]," ",Table1[[#This Row],[Batch Number]]))</f>
        <v>S-1/EB 71</v>
      </c>
      <c r="O2097" s="45" t="str">
        <f>IF(VLOOKUP(Table1[[#This Row],[Intake Batch Combo]],Sheet2!A:B,2,FALSE)="","",VLOOKUP(Table1[[#This Row],[Intake Batch Combo]],Sheet2!A:B,2,FALSE))</f>
        <v>Expert MRI Buy 71</v>
      </c>
      <c r="P2097" s="116" t="e">
        <v>#N/A</v>
      </c>
      <c r="Q2097" s="116" t="e">
        <v>#N/A</v>
      </c>
    </row>
    <row r="2098" spans="1:17">
      <c r="A2098" s="4" t="s">
        <v>1314</v>
      </c>
      <c r="B2098" s="43">
        <v>71</v>
      </c>
      <c r="C2098" s="64" t="s">
        <v>1009</v>
      </c>
      <c r="D2098" s="47">
        <v>44670</v>
      </c>
      <c r="E2098" s="59" t="s">
        <v>1</v>
      </c>
      <c r="F2098" s="41">
        <v>1695</v>
      </c>
      <c r="G2098" s="41">
        <v>406.54563467206344</v>
      </c>
      <c r="H2098" s="47">
        <v>45463</v>
      </c>
      <c r="I2098" s="118">
        <v>558</v>
      </c>
      <c r="J2098" s="43">
        <f>IF(M2098="",IF(AND(H2098&lt;&gt; "",D2098&lt;&gt;""),IF(H2098&gt;=D2098,H2098-D2098,0),""),"")</f>
        <v>793</v>
      </c>
      <c r="K2098" s="42">
        <f>IF(M2098="",IF(I2098&lt;&gt;"",I2098-G2098,""),"")</f>
        <v>151.45436532793656</v>
      </c>
      <c r="L2098" s="44">
        <f>IF(M2098="",IF(K2098&lt;&gt;"",IF(G2098=0,IF(I2098=0,0,9.99),K2098/G2098),""),"")</f>
        <v>0.37253964232110359</v>
      </c>
      <c r="M2098" s="45"/>
      <c r="N2098" s="46" t="str">
        <f>TRIM(CONCATENATE(Table1[[#This Row],[Intake]]," ",Table1[[#This Row],[Batch Number]]))</f>
        <v>S-1/EB 71</v>
      </c>
      <c r="O2098" s="45" t="str">
        <f>IF(VLOOKUP(Table1[[#This Row],[Intake Batch Combo]],Sheet2!A:B,2,FALSE)="","",VLOOKUP(Table1[[#This Row],[Intake Batch Combo]],Sheet2!A:B,2,FALSE))</f>
        <v>Expert MRI Buy 71</v>
      </c>
      <c r="P2098" s="116" t="e">
        <v>#N/A</v>
      </c>
      <c r="Q2098" s="116" t="e">
        <v>#N/A</v>
      </c>
    </row>
    <row r="2099" spans="1:17">
      <c r="A2099" s="4" t="s">
        <v>1314</v>
      </c>
      <c r="B2099" s="43">
        <v>71</v>
      </c>
      <c r="C2099" s="64" t="s">
        <v>1009</v>
      </c>
      <c r="D2099" s="47">
        <v>44670</v>
      </c>
      <c r="E2099" s="59" t="s">
        <v>1</v>
      </c>
      <c r="F2099" s="41">
        <v>1695</v>
      </c>
      <c r="G2099" s="41">
        <v>406.54563467206344</v>
      </c>
      <c r="H2099" s="47">
        <v>45463</v>
      </c>
      <c r="I2099" s="118">
        <v>558</v>
      </c>
      <c r="J2099" s="43">
        <f>IF(M2099="",IF(AND(H2099&lt;&gt; "",D2099&lt;&gt;""),IF(H2099&gt;=D2099,H2099-D2099,0),""),"")</f>
        <v>793</v>
      </c>
      <c r="K2099" s="42">
        <f>IF(M2099="",IF(I2099&lt;&gt;"",I2099-G2099,""),"")</f>
        <v>151.45436532793656</v>
      </c>
      <c r="L2099" s="44">
        <f>IF(M2099="",IF(K2099&lt;&gt;"",IF(G2099=0,IF(I2099=0,0,9.99),K2099/G2099),""),"")</f>
        <v>0.37253964232110359</v>
      </c>
      <c r="M2099" s="45"/>
      <c r="N2099" s="46" t="str">
        <f>TRIM(CONCATENATE(Table1[[#This Row],[Intake]]," ",Table1[[#This Row],[Batch Number]]))</f>
        <v>S-1/EB 71</v>
      </c>
      <c r="O2099" s="45" t="str">
        <f>IF(VLOOKUP(Table1[[#This Row],[Intake Batch Combo]],Sheet2!A:B,2,FALSE)="","",VLOOKUP(Table1[[#This Row],[Intake Batch Combo]],Sheet2!A:B,2,FALSE))</f>
        <v>Expert MRI Buy 71</v>
      </c>
      <c r="P2099" s="116" t="e">
        <v>#N/A</v>
      </c>
      <c r="Q2099" s="116" t="e">
        <v>#N/A</v>
      </c>
    </row>
    <row r="2100" spans="1:17">
      <c r="A2100" s="4" t="s">
        <v>2395</v>
      </c>
      <c r="B2100" s="15">
        <v>15.2</v>
      </c>
      <c r="C2100" s="15"/>
      <c r="D2100" s="30">
        <v>45021</v>
      </c>
      <c r="E2100" s="10" t="s">
        <v>1</v>
      </c>
      <c r="F2100" s="14">
        <v>2300</v>
      </c>
      <c r="G2100" s="14">
        <v>432.04350000000113</v>
      </c>
      <c r="H2100" s="30">
        <v>45463</v>
      </c>
      <c r="I2100" s="118">
        <v>511.5</v>
      </c>
      <c r="J2100" s="15">
        <f>IF(M2100="",IF(AND(H2100&lt;&gt; "",D2100&lt;&gt;""),IF(H2100&gt;=D2100,H2100-D2100,0),""),"")</f>
        <v>442</v>
      </c>
      <c r="K2100" s="20">
        <f>IF(M2100="",IF(I2100&lt;&gt;"",I2100-G2100,""),"")</f>
        <v>79.456499999998869</v>
      </c>
      <c r="L2100" s="25">
        <f>IF(M2100="",IF(K2100&lt;&gt;"",IF(G2100=0,IF(I2100=0,0,9.99),K2100/G2100),""),"")</f>
        <v>0.18390856476257289</v>
      </c>
      <c r="N2100" s="58" t="str">
        <f>TRIM(CONCATENATE(Table1[[#This Row],[Intake]]," ",Table1[[#This Row],[Batch Number]]))</f>
        <v>S-1/SCI 15.2</v>
      </c>
      <c r="O2100" s="3" t="str">
        <f>IF(VLOOKUP(Table1[[#This Row],[Intake Batch Combo]],Sheet2!A:B,2,FALSE)="","",VLOOKUP(Table1[[#This Row],[Intake Batch Combo]],Sheet2!A:B,2,FALSE))</f>
        <v>SoCal Imaging Batch 15.2</v>
      </c>
      <c r="P2100" s="115" t="e">
        <v>#N/A</v>
      </c>
      <c r="Q2100" s="115" t="e">
        <v>#N/A</v>
      </c>
    </row>
    <row r="2101" spans="1:17">
      <c r="A2101" s="4" t="s">
        <v>2395</v>
      </c>
      <c r="B2101" s="15">
        <v>15.2</v>
      </c>
      <c r="C2101" s="15"/>
      <c r="D2101" s="30">
        <v>45021</v>
      </c>
      <c r="E2101" s="10" t="s">
        <v>1</v>
      </c>
      <c r="F2101" s="14">
        <v>2300</v>
      </c>
      <c r="G2101" s="14">
        <v>432.04350000000113</v>
      </c>
      <c r="H2101" s="30">
        <v>45463</v>
      </c>
      <c r="I2101" s="118">
        <v>511.5</v>
      </c>
      <c r="J2101" s="15">
        <f>IF(M2101="",IF(AND(H2101&lt;&gt; "",D2101&lt;&gt;""),IF(H2101&gt;=D2101,H2101-D2101,0),""),"")</f>
        <v>442</v>
      </c>
      <c r="K2101" s="20">
        <f>IF(M2101="",IF(I2101&lt;&gt;"",I2101-G2101,""),"")</f>
        <v>79.456499999998869</v>
      </c>
      <c r="L2101" s="25">
        <f>IF(M2101="",IF(K2101&lt;&gt;"",IF(G2101=0,IF(I2101=0,0,9.99),K2101/G2101),""),"")</f>
        <v>0.18390856476257289</v>
      </c>
      <c r="N2101" s="58" t="str">
        <f>TRIM(CONCATENATE(Table1[[#This Row],[Intake]]," ",Table1[[#This Row],[Batch Number]]))</f>
        <v>S-1/SCI 15.2</v>
      </c>
      <c r="O2101" s="3" t="str">
        <f>IF(VLOOKUP(Table1[[#This Row],[Intake Batch Combo]],Sheet2!A:B,2,FALSE)="","",VLOOKUP(Table1[[#This Row],[Intake Batch Combo]],Sheet2!A:B,2,FALSE))</f>
        <v>SoCal Imaging Batch 15.2</v>
      </c>
      <c r="P2101" s="115" t="e">
        <v>#N/A</v>
      </c>
      <c r="Q2101" s="115" t="e">
        <v>#N/A</v>
      </c>
    </row>
    <row r="2102" spans="1:17">
      <c r="A2102" s="4" t="s">
        <v>1886</v>
      </c>
      <c r="B2102" s="15">
        <v>5</v>
      </c>
      <c r="C2102" s="15">
        <v>90791</v>
      </c>
      <c r="D2102" s="30">
        <v>45195</v>
      </c>
      <c r="E2102" s="10" t="s">
        <v>0</v>
      </c>
      <c r="F2102" s="14">
        <v>2124</v>
      </c>
      <c r="G2102" s="14">
        <v>478.75262252615755</v>
      </c>
      <c r="H2102" s="30">
        <v>45463</v>
      </c>
      <c r="I2102" s="118">
        <v>3445.253164556962</v>
      </c>
      <c r="J2102" s="15">
        <f>IF(M2102="",IF(AND(H2102&lt;&gt; "",D2102&lt;&gt;""),IF(H2102&gt;=D2102,H2102-D2102,0),""),"")</f>
        <v>268</v>
      </c>
      <c r="K2102" s="20">
        <f>IF(M2102="",IF(I2102&lt;&gt;"",I2102-G2102,""),"")</f>
        <v>2966.5005420308044</v>
      </c>
      <c r="L2102" s="25">
        <f>IF(M2102="",IF(K2102&lt;&gt;"",IF(G2102=0,IF(I2102=0,0,9.99),K2102/G2102),""),"")</f>
        <v>6.1963118371612138</v>
      </c>
      <c r="N2102" s="58" t="str">
        <f>TRIM(CONCATENATE(Table1[[#This Row],[Intake]]," ",Table1[[#This Row],[Batch Number]]))</f>
        <v>S-1/TI 5</v>
      </c>
      <c r="O2102" s="3" t="str">
        <f>IF(VLOOKUP(Table1[[#This Row],[Intake Batch Combo]],Sheet2!A:B,2,FALSE)="","",VLOOKUP(Table1[[#This Row],[Intake Batch Combo]],Sheet2!A:B,2,FALSE))</f>
        <v>Texas Injury Group Batch 05</v>
      </c>
      <c r="P2102" s="115" t="s">
        <v>2378</v>
      </c>
      <c r="Q2102" s="115" t="e">
        <v>#N/A</v>
      </c>
    </row>
    <row r="2103" spans="1:17">
      <c r="A2103" s="4" t="s">
        <v>1312</v>
      </c>
      <c r="B2103" s="43">
        <v>3</v>
      </c>
      <c r="C2103" s="64"/>
      <c r="D2103" s="47">
        <v>44973</v>
      </c>
      <c r="E2103" s="74" t="s">
        <v>0</v>
      </c>
      <c r="F2103" s="41"/>
      <c r="G2103" s="41"/>
      <c r="H2103" s="47">
        <v>45463</v>
      </c>
      <c r="I2103" s="123">
        <v>3695.77</v>
      </c>
      <c r="J2103" s="43">
        <f>IF(M2103="",IF(AND(H2103&lt;&gt; "",D2103&lt;&gt;""),IF(H2103&gt;=D2103,H2103-D2103,0),""),"")</f>
        <v>490</v>
      </c>
      <c r="K2103" s="42">
        <f>IF(M2103="",IF(I2103&lt;&gt;"",I2103-G2103,""),"")</f>
        <v>3695.77</v>
      </c>
      <c r="L2103" s="44">
        <f>IF(M2103="",IF(K2103&lt;&gt;"",IF(G2103=0,IF(I2103=0,0,9.99),K2103/G2103),""),"")</f>
        <v>9.99</v>
      </c>
      <c r="N2103" s="46" t="str">
        <f>TRIM(CONCATENATE(Table1[[#This Row],[Intake]]," ",Table1[[#This Row],[Batch Number]]))</f>
        <v>S-1/MF 3</v>
      </c>
      <c r="O2103" s="45" t="str">
        <f>IF(VLOOKUP(Table1[[#This Row],[Intake Batch Combo]],Sheet2!A:B,2,FALSE)="","",VLOOKUP(Table1[[#This Row],[Intake Batch Combo]],Sheet2!A:B,2,FALSE))</f>
        <v>Michigan First Rehab Batch 03</v>
      </c>
      <c r="P2103" s="116" t="e">
        <v>#N/A</v>
      </c>
      <c r="Q2103" s="116" t="e">
        <v>#N/A</v>
      </c>
    </row>
    <row r="2104" spans="1:17">
      <c r="A2104" s="4" t="s">
        <v>1316</v>
      </c>
      <c r="B2104" s="15">
        <v>90</v>
      </c>
      <c r="C2104" s="15" t="s">
        <v>353</v>
      </c>
      <c r="D2104" s="30">
        <v>44559</v>
      </c>
      <c r="E2104" s="10" t="s">
        <v>1</v>
      </c>
      <c r="F2104" s="14">
        <v>300</v>
      </c>
      <c r="G2104" s="14">
        <v>0</v>
      </c>
      <c r="H2104" s="30">
        <v>45455</v>
      </c>
      <c r="I2104" s="118">
        <v>186</v>
      </c>
      <c r="J2104" s="21">
        <f>IF(M2104="",IF(AND(H2104&lt;&gt; "",D2104&lt;&gt;""),IF(H2104&gt;=D2104,H2104-D2104,0),""),"")</f>
        <v>896</v>
      </c>
      <c r="K2104" s="20">
        <f>IF(M2104="",IF(I2104&lt;&gt;"",I2104-G2104,""),"")</f>
        <v>186</v>
      </c>
      <c r="L2104" s="25">
        <f>IF(M2104="",IF(K2104&lt;&gt;"",IF(G2104=0,IF(I2104=0,0,9.99),K2104/G2104),""),"")</f>
        <v>9.99</v>
      </c>
      <c r="M2104" s="28"/>
      <c r="N2104" s="31" t="str">
        <f>TRIM(CONCATENATE(Table1[[#This Row],[Intake]]," ",Table1[[#This Row],[Batch Number]]))</f>
        <v>S-1/OS 90</v>
      </c>
      <c r="O2104" s="34" t="str">
        <f>IF(VLOOKUP(Table1[[#This Row],[Intake Batch Combo]],Sheet2!A:B,2,FALSE)="","",VLOOKUP(Table1[[#This Row],[Intake Batch Combo]],Sheet2!A:B,2,FALSE))</f>
        <v>OSD Buy 90</v>
      </c>
      <c r="P2104" s="116" t="e">
        <v>#N/A</v>
      </c>
      <c r="Q2104" s="116" t="e">
        <v>#N/A</v>
      </c>
    </row>
    <row r="2105" spans="1:17">
      <c r="A2105" s="4" t="s">
        <v>1316</v>
      </c>
      <c r="B2105" s="15">
        <v>90</v>
      </c>
      <c r="C2105" s="15" t="s">
        <v>353</v>
      </c>
      <c r="D2105" s="30">
        <v>44559</v>
      </c>
      <c r="E2105" s="10" t="s">
        <v>1</v>
      </c>
      <c r="F2105" s="14">
        <v>300</v>
      </c>
      <c r="G2105" s="14">
        <v>0</v>
      </c>
      <c r="H2105" s="30">
        <v>45455</v>
      </c>
      <c r="I2105" s="118">
        <v>186</v>
      </c>
      <c r="J2105" s="21">
        <f>IF(M2105="",IF(AND(H2105&lt;&gt; "",D2105&lt;&gt;""),IF(H2105&gt;=D2105,H2105-D2105,0),""),"")</f>
        <v>896</v>
      </c>
      <c r="K2105" s="20">
        <f>IF(M2105="",IF(I2105&lt;&gt;"",I2105-G2105,""),"")</f>
        <v>186</v>
      </c>
      <c r="L2105" s="25">
        <f>IF(M2105="",IF(K2105&lt;&gt;"",IF(G2105=0,IF(I2105=0,0,9.99),K2105/G2105),""),"")</f>
        <v>9.99</v>
      </c>
      <c r="M2105" s="28"/>
      <c r="N2105" s="31" t="str">
        <f>TRIM(CONCATENATE(Table1[[#This Row],[Intake]]," ",Table1[[#This Row],[Batch Number]]))</f>
        <v>S-1/OS 90</v>
      </c>
      <c r="O2105" s="34" t="str">
        <f>IF(VLOOKUP(Table1[[#This Row],[Intake Batch Combo]],Sheet2!A:B,2,FALSE)="","",VLOOKUP(Table1[[#This Row],[Intake Batch Combo]],Sheet2!A:B,2,FALSE))</f>
        <v>OSD Buy 90</v>
      </c>
      <c r="P2105" s="116" t="e">
        <v>#N/A</v>
      </c>
      <c r="Q2105" s="116" t="e">
        <v>#N/A</v>
      </c>
    </row>
    <row r="2106" spans="1:17">
      <c r="A2106" s="4" t="s">
        <v>1316</v>
      </c>
      <c r="B2106" s="15">
        <v>90</v>
      </c>
      <c r="C2106" s="15" t="s">
        <v>353</v>
      </c>
      <c r="D2106" s="30">
        <v>44559</v>
      </c>
      <c r="E2106" s="10" t="s">
        <v>1</v>
      </c>
      <c r="F2106" s="14">
        <v>300</v>
      </c>
      <c r="G2106" s="14">
        <v>0</v>
      </c>
      <c r="H2106" s="30">
        <v>45455</v>
      </c>
      <c r="I2106" s="120">
        <v>186</v>
      </c>
      <c r="J2106" s="21">
        <f>IF(M2106="",IF(AND(H2106&lt;&gt; "",D2106&lt;&gt;""),IF(H2106&gt;=D2106,H2106-D2106,0),""),"")</f>
        <v>896</v>
      </c>
      <c r="K2106" s="20">
        <f>IF(M2106="",IF(I2106&lt;&gt;"",I2106-G2106,""),"")</f>
        <v>186</v>
      </c>
      <c r="L2106" s="25">
        <f>IF(M2106="",IF(K2106&lt;&gt;"",IF(G2106=0,IF(I2106=0,0,9.99),K2106/G2106),""),"")</f>
        <v>9.99</v>
      </c>
      <c r="M2106" s="28"/>
      <c r="N2106" s="31" t="str">
        <f>TRIM(CONCATENATE(Table1[[#This Row],[Intake]]," ",Table1[[#This Row],[Batch Number]]))</f>
        <v>S-1/OS 90</v>
      </c>
      <c r="O2106" s="34" t="str">
        <f>IF(VLOOKUP(Table1[[#This Row],[Intake Batch Combo]],Sheet2!A:B,2,FALSE)="","",VLOOKUP(Table1[[#This Row],[Intake Batch Combo]],Sheet2!A:B,2,FALSE))</f>
        <v>OSD Buy 90</v>
      </c>
      <c r="P2106" s="116" t="e">
        <v>#N/A</v>
      </c>
      <c r="Q2106" s="116" t="e">
        <v>#N/A</v>
      </c>
    </row>
    <row r="2107" spans="1:17">
      <c r="A2107" s="4" t="s">
        <v>1316</v>
      </c>
      <c r="B2107" s="15">
        <v>90</v>
      </c>
      <c r="C2107" s="15" t="s">
        <v>353</v>
      </c>
      <c r="D2107" s="30">
        <v>44559</v>
      </c>
      <c r="E2107" s="10" t="s">
        <v>1</v>
      </c>
      <c r="F2107" s="14">
        <v>300</v>
      </c>
      <c r="G2107" s="14">
        <v>0</v>
      </c>
      <c r="H2107" s="30">
        <v>45455</v>
      </c>
      <c r="I2107" s="118">
        <v>186</v>
      </c>
      <c r="J2107" s="21">
        <f>IF(M2107="",IF(AND(H2107&lt;&gt; "",D2107&lt;&gt;""),IF(H2107&gt;=D2107,H2107-D2107,0),""),"")</f>
        <v>896</v>
      </c>
      <c r="K2107" s="20">
        <f>IF(M2107="",IF(I2107&lt;&gt;"",I2107-G2107,""),"")</f>
        <v>186</v>
      </c>
      <c r="L2107" s="25">
        <f>IF(M2107="",IF(K2107&lt;&gt;"",IF(G2107=0,IF(I2107=0,0,9.99),K2107/G2107),""),"")</f>
        <v>9.99</v>
      </c>
      <c r="M2107" s="28"/>
      <c r="N2107" s="31" t="str">
        <f>TRIM(CONCATENATE(Table1[[#This Row],[Intake]]," ",Table1[[#This Row],[Batch Number]]))</f>
        <v>S-1/OS 90</v>
      </c>
      <c r="O2107" s="34" t="str">
        <f>IF(VLOOKUP(Table1[[#This Row],[Intake Batch Combo]],Sheet2!A:B,2,FALSE)="","",VLOOKUP(Table1[[#This Row],[Intake Batch Combo]],Sheet2!A:B,2,FALSE))</f>
        <v>OSD Buy 90</v>
      </c>
      <c r="P2107" s="116" t="e">
        <v>#N/A</v>
      </c>
      <c r="Q2107" s="116" t="e">
        <v>#N/A</v>
      </c>
    </row>
    <row r="2108" spans="1:17">
      <c r="A2108" s="4" t="s">
        <v>1316</v>
      </c>
      <c r="B2108" s="15">
        <v>118</v>
      </c>
      <c r="C2108" s="64" t="s">
        <v>1404</v>
      </c>
      <c r="D2108" s="30">
        <v>44897</v>
      </c>
      <c r="E2108" s="60" t="s">
        <v>0</v>
      </c>
      <c r="F2108" s="14">
        <v>250</v>
      </c>
      <c r="G2108" s="14">
        <v>59.729150737175019</v>
      </c>
      <c r="H2108" s="30">
        <v>45455</v>
      </c>
      <c r="I2108" s="118">
        <v>93</v>
      </c>
      <c r="J2108" s="15">
        <f>IF(M2108="",IF(AND(H2108&lt;&gt; "",D2108&lt;&gt;""),IF(H2108&gt;=D2108,H2108-D2108,0),""),"")</f>
        <v>558</v>
      </c>
      <c r="K2108" s="20">
        <f>IF(M2108="",IF(I2108&lt;&gt;"",I2108-G2108,""),"")</f>
        <v>33.270849262824981</v>
      </c>
      <c r="L2108" s="25">
        <f>IF(M2108="",IF(K2108&lt;&gt;"",IF(G2108=0,IF(I2108=0,0,9.99),K2108/G2108),""),"")</f>
        <v>0.55702866778109794</v>
      </c>
      <c r="N2108" s="58" t="str">
        <f>TRIM(CONCATENATE(Table1[[#This Row],[Intake]]," ",Table1[[#This Row],[Batch Number]]))</f>
        <v>S-1/OS 118</v>
      </c>
      <c r="O2108" s="112" t="str">
        <f>IF(VLOOKUP(Table1[[#This Row],[Intake Batch Combo]],Sheet2!A:B,2,FALSE)="","",VLOOKUP(Table1[[#This Row],[Intake Batch Combo]],Sheet2!A:B,2,FALSE))</f>
        <v>One Source Diagnostics Buy 118</v>
      </c>
      <c r="P2108" s="115" t="s">
        <v>2383</v>
      </c>
      <c r="Q2108" s="115" t="e">
        <v>#N/A</v>
      </c>
    </row>
    <row r="2109" spans="1:17">
      <c r="A2109" s="4" t="s">
        <v>1316</v>
      </c>
      <c r="B2109" s="15">
        <v>118</v>
      </c>
      <c r="C2109" s="64" t="s">
        <v>1404</v>
      </c>
      <c r="D2109" s="30">
        <v>44897</v>
      </c>
      <c r="E2109" s="60" t="s">
        <v>0</v>
      </c>
      <c r="F2109" s="14">
        <v>250</v>
      </c>
      <c r="G2109" s="14">
        <v>59.729150737175019</v>
      </c>
      <c r="H2109" s="30">
        <v>45455</v>
      </c>
      <c r="I2109" s="118">
        <v>93</v>
      </c>
      <c r="J2109" s="15">
        <f>IF(M2109="",IF(AND(H2109&lt;&gt; "",D2109&lt;&gt;""),IF(H2109&gt;=D2109,H2109-D2109,0),""),"")</f>
        <v>558</v>
      </c>
      <c r="K2109" s="20">
        <f>IF(M2109="",IF(I2109&lt;&gt;"",I2109-G2109,""),"")</f>
        <v>33.270849262824981</v>
      </c>
      <c r="L2109" s="25">
        <f>IF(M2109="",IF(K2109&lt;&gt;"",IF(G2109=0,IF(I2109=0,0,9.99),K2109/G2109),""),"")</f>
        <v>0.55702866778109794</v>
      </c>
      <c r="N2109" s="58" t="str">
        <f>TRIM(CONCATENATE(Table1[[#This Row],[Intake]]," ",Table1[[#This Row],[Batch Number]]))</f>
        <v>S-1/OS 118</v>
      </c>
      <c r="O2109" s="112" t="str">
        <f>IF(VLOOKUP(Table1[[#This Row],[Intake Batch Combo]],Sheet2!A:B,2,FALSE)="","",VLOOKUP(Table1[[#This Row],[Intake Batch Combo]],Sheet2!A:B,2,FALSE))</f>
        <v>One Source Diagnostics Buy 118</v>
      </c>
      <c r="P2109" s="115" t="s">
        <v>2383</v>
      </c>
      <c r="Q2109" s="115" t="e">
        <v>#N/A</v>
      </c>
    </row>
    <row r="2110" spans="1:17">
      <c r="A2110" s="4" t="s">
        <v>1316</v>
      </c>
      <c r="B2110" s="15">
        <v>118</v>
      </c>
      <c r="C2110" s="15" t="s">
        <v>1411</v>
      </c>
      <c r="D2110" s="30">
        <v>44897</v>
      </c>
      <c r="E2110" s="60" t="s">
        <v>0</v>
      </c>
      <c r="F2110" s="14">
        <v>250</v>
      </c>
      <c r="G2110" s="14">
        <v>59.729150737175019</v>
      </c>
      <c r="H2110" s="30">
        <v>45455</v>
      </c>
      <c r="I2110" s="118">
        <v>37.386000000000003</v>
      </c>
      <c r="J2110" s="15">
        <f>IF(M2110="",IF(AND(H2110&lt;&gt; "",D2110&lt;&gt;""),IF(H2110&gt;=D2110,H2110-D2110,0),""),"")</f>
        <v>558</v>
      </c>
      <c r="K2110" s="20">
        <f>IF(M2110="",IF(I2110&lt;&gt;"",I2110-G2110,""),"")</f>
        <v>-22.343150737175016</v>
      </c>
      <c r="L2110" s="25">
        <f>IF(M2110="",IF(K2110&lt;&gt;"",IF(G2110=0,IF(I2110=0,0,9.99),K2110/G2110),""),"")</f>
        <v>-0.37407447555199858</v>
      </c>
      <c r="M2110" s="111"/>
      <c r="N2110" s="58" t="str">
        <f>TRIM(CONCATENATE(Table1[[#This Row],[Intake]]," ",Table1[[#This Row],[Batch Number]]))</f>
        <v>S-1/OS 118</v>
      </c>
      <c r="O2110" s="112" t="str">
        <f>IF(VLOOKUP(Table1[[#This Row],[Intake Batch Combo]],Sheet2!A:B,2,FALSE)="","",VLOOKUP(Table1[[#This Row],[Intake Batch Combo]],Sheet2!A:B,2,FALSE))</f>
        <v>One Source Diagnostics Buy 118</v>
      </c>
      <c r="P2110" s="115" t="s">
        <v>2383</v>
      </c>
      <c r="Q2110" s="115" t="e">
        <v>#N/A</v>
      </c>
    </row>
    <row r="2111" spans="1:17">
      <c r="A2111" s="4" t="s">
        <v>1316</v>
      </c>
      <c r="B2111" s="15">
        <v>118</v>
      </c>
      <c r="C2111" s="15" t="s">
        <v>1411</v>
      </c>
      <c r="D2111" s="30">
        <v>44897</v>
      </c>
      <c r="E2111" s="60" t="s">
        <v>0</v>
      </c>
      <c r="F2111" s="14">
        <v>250</v>
      </c>
      <c r="G2111" s="14">
        <v>59.729150737175019</v>
      </c>
      <c r="H2111" s="30">
        <v>45455</v>
      </c>
      <c r="I2111" s="120">
        <v>37.386000000000003</v>
      </c>
      <c r="J2111" s="15">
        <f>IF(M2111="",IF(AND(H2111&lt;&gt; "",D2111&lt;&gt;""),IF(H2111&gt;=D2111,H2111-D2111,0),""),"")</f>
        <v>558</v>
      </c>
      <c r="K2111" s="20">
        <f>IF(M2111="",IF(I2111&lt;&gt;"",I2111-G2111,""),"")</f>
        <v>-22.343150737175016</v>
      </c>
      <c r="L2111" s="25">
        <f>IF(M2111="",IF(K2111&lt;&gt;"",IF(G2111=0,IF(I2111=0,0,9.99),K2111/G2111),""),"")</f>
        <v>-0.37407447555199858</v>
      </c>
      <c r="M2111" s="111"/>
      <c r="N2111" s="58" t="str">
        <f>TRIM(CONCATENATE(Table1[[#This Row],[Intake]]," ",Table1[[#This Row],[Batch Number]]))</f>
        <v>S-1/OS 118</v>
      </c>
      <c r="O2111" s="112" t="str">
        <f>IF(VLOOKUP(Table1[[#This Row],[Intake Batch Combo]],Sheet2!A:B,2,FALSE)="","",VLOOKUP(Table1[[#This Row],[Intake Batch Combo]],Sheet2!A:B,2,FALSE))</f>
        <v>One Source Diagnostics Buy 118</v>
      </c>
      <c r="P2111" s="115" t="s">
        <v>2383</v>
      </c>
      <c r="Q2111" s="115" t="e">
        <v>#N/A</v>
      </c>
    </row>
    <row r="2112" spans="1:17">
      <c r="A2112" s="4" t="s">
        <v>1316</v>
      </c>
      <c r="B2112" s="15">
        <v>118</v>
      </c>
      <c r="C2112" s="64" t="s">
        <v>1437</v>
      </c>
      <c r="D2112" s="30">
        <v>44897</v>
      </c>
      <c r="E2112" s="60" t="s">
        <v>0</v>
      </c>
      <c r="F2112" s="14">
        <v>300</v>
      </c>
      <c r="G2112" s="14">
        <v>71.674980884610022</v>
      </c>
      <c r="H2112" s="30">
        <v>45455</v>
      </c>
      <c r="I2112" s="118">
        <v>93</v>
      </c>
      <c r="J2112" s="15">
        <f>IF(M2112="",IF(AND(H2112&lt;&gt; "",D2112&lt;&gt;""),IF(H2112&gt;=D2112,H2112-D2112,0),""),"")</f>
        <v>558</v>
      </c>
      <c r="K2112" s="20">
        <f>IF(M2112="",IF(I2112&lt;&gt;"",I2112-G2112,""),"")</f>
        <v>21.325019115389978</v>
      </c>
      <c r="L2112" s="25">
        <f>IF(M2112="",IF(K2112&lt;&gt;"",IF(G2112=0,IF(I2112=0,0,9.99),K2112/G2112),""),"")</f>
        <v>0.2975238898175816</v>
      </c>
      <c r="N2112" s="58" t="str">
        <f>TRIM(CONCATENATE(Table1[[#This Row],[Intake]]," ",Table1[[#This Row],[Batch Number]]))</f>
        <v>S-1/OS 118</v>
      </c>
      <c r="O2112" s="112" t="str">
        <f>IF(VLOOKUP(Table1[[#This Row],[Intake Batch Combo]],Sheet2!A:B,2,FALSE)="","",VLOOKUP(Table1[[#This Row],[Intake Batch Combo]],Sheet2!A:B,2,FALSE))</f>
        <v>One Source Diagnostics Buy 118</v>
      </c>
      <c r="P2112" s="115" t="s">
        <v>2383</v>
      </c>
      <c r="Q2112" s="115" t="e">
        <v>#N/A</v>
      </c>
    </row>
    <row r="2113" spans="1:17">
      <c r="A2113" s="4" t="s">
        <v>1316</v>
      </c>
      <c r="B2113" s="15">
        <v>118</v>
      </c>
      <c r="C2113" s="64" t="s">
        <v>1437</v>
      </c>
      <c r="D2113" s="30">
        <v>44897</v>
      </c>
      <c r="E2113" s="60" t="s">
        <v>1</v>
      </c>
      <c r="F2113" s="14">
        <v>300</v>
      </c>
      <c r="G2113" s="14">
        <v>71.674980884610022</v>
      </c>
      <c r="H2113" s="30">
        <v>45455</v>
      </c>
      <c r="I2113" s="120">
        <v>93</v>
      </c>
      <c r="J2113" s="15">
        <f>IF(M2113="",IF(AND(H2113&lt;&gt; "",D2113&lt;&gt;""),IF(H2113&gt;=D2113,H2113-D2113,0),""),"")</f>
        <v>558</v>
      </c>
      <c r="K2113" s="20">
        <f>IF(M2113="",IF(I2113&lt;&gt;"",I2113-G2113,""),"")</f>
        <v>21.325019115389978</v>
      </c>
      <c r="L2113" s="25">
        <f>IF(M2113="",IF(K2113&lt;&gt;"",IF(G2113=0,IF(I2113=0,0,9.99),K2113/G2113),""),"")</f>
        <v>0.2975238898175816</v>
      </c>
      <c r="M2113" s="111"/>
      <c r="N2113" s="58" t="str">
        <f>TRIM(CONCATENATE(Table1[[#This Row],[Intake]]," ",Table1[[#This Row],[Batch Number]]))</f>
        <v>S-1/OS 118</v>
      </c>
      <c r="O2113" s="112" t="str">
        <f>IF(VLOOKUP(Table1[[#This Row],[Intake Batch Combo]],Sheet2!A:B,2,FALSE)="","",VLOOKUP(Table1[[#This Row],[Intake Batch Combo]],Sheet2!A:B,2,FALSE))</f>
        <v>One Source Diagnostics Buy 118</v>
      </c>
      <c r="P2113" s="115" t="s">
        <v>2383</v>
      </c>
      <c r="Q2113" s="115" t="e">
        <v>#N/A</v>
      </c>
    </row>
    <row r="2114" spans="1:17">
      <c r="A2114" s="4" t="s">
        <v>1316</v>
      </c>
      <c r="B2114" s="15">
        <v>118</v>
      </c>
      <c r="C2114" s="64" t="s">
        <v>1437</v>
      </c>
      <c r="D2114" s="30">
        <v>44897</v>
      </c>
      <c r="E2114" s="60" t="s">
        <v>1</v>
      </c>
      <c r="F2114" s="14">
        <v>300</v>
      </c>
      <c r="G2114" s="14">
        <v>71.674980884610022</v>
      </c>
      <c r="H2114" s="30">
        <v>45455</v>
      </c>
      <c r="I2114" s="118">
        <v>93</v>
      </c>
      <c r="J2114" s="15">
        <f>IF(M2114="",IF(AND(H2114&lt;&gt; "",D2114&lt;&gt;""),IF(H2114&gt;=D2114,H2114-D2114,0),""),"")</f>
        <v>558</v>
      </c>
      <c r="K2114" s="20">
        <f>IF(M2114="",IF(I2114&lt;&gt;"",I2114-G2114,""),"")</f>
        <v>21.325019115389978</v>
      </c>
      <c r="L2114" s="25">
        <f>IF(M2114="",IF(K2114&lt;&gt;"",IF(G2114=0,IF(I2114=0,0,9.99),K2114/G2114),""),"")</f>
        <v>0.2975238898175816</v>
      </c>
      <c r="M2114" s="111"/>
      <c r="N2114" s="58" t="str">
        <f>TRIM(CONCATENATE(Table1[[#This Row],[Intake]]," ",Table1[[#This Row],[Batch Number]]))</f>
        <v>S-1/OS 118</v>
      </c>
      <c r="O2114" s="112" t="str">
        <f>IF(VLOOKUP(Table1[[#This Row],[Intake Batch Combo]],Sheet2!A:B,2,FALSE)="","",VLOOKUP(Table1[[#This Row],[Intake Batch Combo]],Sheet2!A:B,2,FALSE))</f>
        <v>One Source Diagnostics Buy 118</v>
      </c>
      <c r="P2114" s="115" t="s">
        <v>2383</v>
      </c>
      <c r="Q2114" s="115" t="e">
        <v>#N/A</v>
      </c>
    </row>
    <row r="2115" spans="1:17">
      <c r="A2115" s="4" t="s">
        <v>1316</v>
      </c>
      <c r="B2115" s="15">
        <v>118</v>
      </c>
      <c r="C2115" s="64" t="s">
        <v>1437</v>
      </c>
      <c r="D2115" s="30">
        <v>44897</v>
      </c>
      <c r="E2115" s="60" t="s">
        <v>1</v>
      </c>
      <c r="F2115" s="14">
        <v>300</v>
      </c>
      <c r="G2115" s="14">
        <v>71.674980884610022</v>
      </c>
      <c r="H2115" s="30">
        <v>45455</v>
      </c>
      <c r="I2115" s="118">
        <v>93</v>
      </c>
      <c r="J2115" s="15">
        <f>IF(M2115="",IF(AND(H2115&lt;&gt; "",D2115&lt;&gt;""),IF(H2115&gt;=D2115,H2115-D2115,0),""),"")</f>
        <v>558</v>
      </c>
      <c r="K2115" s="20">
        <f>IF(M2115="",IF(I2115&lt;&gt;"",I2115-G2115,""),"")</f>
        <v>21.325019115389978</v>
      </c>
      <c r="L2115" s="25">
        <f>IF(M2115="",IF(K2115&lt;&gt;"",IF(G2115=0,IF(I2115=0,0,9.99),K2115/G2115),""),"")</f>
        <v>0.2975238898175816</v>
      </c>
      <c r="N2115" s="58" t="str">
        <f>TRIM(CONCATENATE(Table1[[#This Row],[Intake]]," ",Table1[[#This Row],[Batch Number]]))</f>
        <v>S-1/OS 118</v>
      </c>
      <c r="O2115" s="112" t="str">
        <f>IF(VLOOKUP(Table1[[#This Row],[Intake Batch Combo]],Sheet2!A:B,2,FALSE)="","",VLOOKUP(Table1[[#This Row],[Intake Batch Combo]],Sheet2!A:B,2,FALSE))</f>
        <v>One Source Diagnostics Buy 118</v>
      </c>
      <c r="P2115" s="115" t="s">
        <v>2383</v>
      </c>
      <c r="Q2115" s="115" t="e">
        <v>#N/A</v>
      </c>
    </row>
    <row r="2116" spans="1:17">
      <c r="A2116" s="4" t="s">
        <v>1316</v>
      </c>
      <c r="B2116" s="15">
        <v>118</v>
      </c>
      <c r="C2116" s="64" t="s">
        <v>1404</v>
      </c>
      <c r="D2116" s="30">
        <v>44897</v>
      </c>
      <c r="E2116" s="60" t="s">
        <v>1</v>
      </c>
      <c r="F2116" s="14">
        <v>300</v>
      </c>
      <c r="G2116" s="14">
        <v>71.674980884610022</v>
      </c>
      <c r="H2116" s="30">
        <v>45455</v>
      </c>
      <c r="I2116" s="118">
        <v>93</v>
      </c>
      <c r="J2116" s="15">
        <f>IF(M2116="",IF(AND(H2116&lt;&gt; "",D2116&lt;&gt;""),IF(H2116&gt;=D2116,H2116-D2116,0),""),"")</f>
        <v>558</v>
      </c>
      <c r="K2116" s="20">
        <f>IF(M2116="",IF(I2116&lt;&gt;"",I2116-G2116,""),"")</f>
        <v>21.325019115389978</v>
      </c>
      <c r="L2116" s="25">
        <f>IF(M2116="",IF(K2116&lt;&gt;"",IF(G2116=0,IF(I2116=0,0,9.99),K2116/G2116),""),"")</f>
        <v>0.2975238898175816</v>
      </c>
      <c r="N2116" s="58" t="str">
        <f>TRIM(CONCATENATE(Table1[[#This Row],[Intake]]," ",Table1[[#This Row],[Batch Number]]))</f>
        <v>S-1/OS 118</v>
      </c>
      <c r="O2116" s="112" t="str">
        <f>IF(VLOOKUP(Table1[[#This Row],[Intake Batch Combo]],Sheet2!A:B,2,FALSE)="","",VLOOKUP(Table1[[#This Row],[Intake Batch Combo]],Sheet2!A:B,2,FALSE))</f>
        <v>One Source Diagnostics Buy 118</v>
      </c>
      <c r="P2116" s="115" t="s">
        <v>2383</v>
      </c>
      <c r="Q2116" s="115" t="e">
        <v>#N/A</v>
      </c>
    </row>
    <row r="2117" spans="1:17">
      <c r="A2117" s="4" t="s">
        <v>1316</v>
      </c>
      <c r="B2117" s="15">
        <v>154</v>
      </c>
      <c r="C2117" s="15" t="s">
        <v>1927</v>
      </c>
      <c r="D2117" s="30">
        <v>45359</v>
      </c>
      <c r="E2117" s="10" t="s">
        <v>1</v>
      </c>
      <c r="F2117" s="14">
        <v>1695</v>
      </c>
      <c r="G2117" s="14">
        <v>375.57</v>
      </c>
      <c r="H2117" s="30">
        <v>45455</v>
      </c>
      <c r="I2117" s="118">
        <v>868.50839999999994</v>
      </c>
      <c r="J2117" s="15">
        <f>IF(M2117="",IF(AND(H2117&lt;&gt; "",D2117&lt;&gt;""),IF(H2117&gt;=D2117,H2117-D2117,0),""),"")</f>
        <v>96</v>
      </c>
      <c r="K2117" s="20">
        <f>IF(M2117="",IF(I2117&lt;&gt;"",I2117-G2117,""),"")</f>
        <v>492.93839999999994</v>
      </c>
      <c r="L2117" s="25">
        <f>IF(M2117="",IF(K2117&lt;&gt;"",IF(G2117=0,IF(I2117=0,0,9.99),K2117/G2117),""),"")</f>
        <v>1.3125073887690708</v>
      </c>
      <c r="N2117" s="58" t="str">
        <f>TRIM(CONCATENATE(Table1[[#This Row],[Intake]]," ",Table1[[#This Row],[Batch Number]]))</f>
        <v>S-1/OS 154</v>
      </c>
      <c r="O2117" s="112" t="str">
        <f>IF(VLOOKUP(Table1[[#This Row],[Intake Batch Combo]],Sheet2!A:B,2,FALSE)="","",VLOOKUP(Table1[[#This Row],[Intake Batch Combo]],Sheet2!A:B,2,FALSE))</f>
        <v>One Source Diagnostics Batch 154</v>
      </c>
      <c r="P2117" s="115" t="s">
        <v>2379</v>
      </c>
      <c r="Q2117" s="115" t="e">
        <v>#N/A</v>
      </c>
    </row>
    <row r="2118" spans="1:17">
      <c r="A2118" s="4" t="s">
        <v>1316</v>
      </c>
      <c r="B2118" s="15">
        <v>118</v>
      </c>
      <c r="C2118" s="64" t="s">
        <v>1551</v>
      </c>
      <c r="D2118" s="30">
        <v>44897</v>
      </c>
      <c r="E2118" s="60" t="s">
        <v>1</v>
      </c>
      <c r="F2118" s="14">
        <v>1695</v>
      </c>
      <c r="G2118" s="14">
        <v>404.96364199804663</v>
      </c>
      <c r="H2118" s="30">
        <v>45455</v>
      </c>
      <c r="I2118" s="118">
        <v>558</v>
      </c>
      <c r="J2118" s="15">
        <f>IF(M2118="",IF(AND(H2118&lt;&gt; "",D2118&lt;&gt;""),IF(H2118&gt;=D2118,H2118-D2118,0),""),"")</f>
        <v>558</v>
      </c>
      <c r="K2118" s="20">
        <f>IF(M2118="",IF(I2118&lt;&gt;"",I2118-G2118,""),"")</f>
        <v>153.03635800195337</v>
      </c>
      <c r="L2118" s="25">
        <f>IF(M2118="",IF(K2118&lt;&gt;"",IF(G2118=0,IF(I2118=0,0,9.99),K2118/G2118),""),"")</f>
        <v>0.37790147591247603</v>
      </c>
      <c r="N2118" s="58" t="str">
        <f>TRIM(CONCATENATE(Table1[[#This Row],[Intake]]," ",Table1[[#This Row],[Batch Number]]))</f>
        <v>S-1/OS 118</v>
      </c>
      <c r="O2118" s="112" t="str">
        <f>IF(VLOOKUP(Table1[[#This Row],[Intake Batch Combo]],Sheet2!A:B,2,FALSE)="","",VLOOKUP(Table1[[#This Row],[Intake Batch Combo]],Sheet2!A:B,2,FALSE))</f>
        <v>One Source Diagnostics Buy 118</v>
      </c>
      <c r="P2118" s="115" t="s">
        <v>2383</v>
      </c>
      <c r="Q2118" s="115" t="e">
        <v>#N/A</v>
      </c>
    </row>
    <row r="2119" spans="1:17">
      <c r="A2119" s="4" t="s">
        <v>1316</v>
      </c>
      <c r="B2119" s="15">
        <v>118</v>
      </c>
      <c r="C2119" s="64" t="s">
        <v>1437</v>
      </c>
      <c r="D2119" s="30">
        <v>44897</v>
      </c>
      <c r="E2119" s="60" t="s">
        <v>1</v>
      </c>
      <c r="F2119" s="14">
        <v>1695</v>
      </c>
      <c r="G2119" s="14">
        <v>404.96364199804663</v>
      </c>
      <c r="H2119" s="30">
        <v>45455</v>
      </c>
      <c r="I2119" s="118">
        <v>604.5</v>
      </c>
      <c r="J2119" s="15">
        <f>IF(M2119="",IF(AND(H2119&lt;&gt; "",D2119&lt;&gt;""),IF(H2119&gt;=D2119,H2119-D2119,0),""),"")</f>
        <v>558</v>
      </c>
      <c r="K2119" s="20">
        <f>IF(M2119="",IF(I2119&lt;&gt;"",I2119-G2119,""),"")</f>
        <v>199.53635800195337</v>
      </c>
      <c r="L2119" s="25">
        <f>IF(M2119="",IF(K2119&lt;&gt;"",IF(G2119=0,IF(I2119=0,0,9.99),K2119/G2119),""),"")</f>
        <v>0.49272659890518233</v>
      </c>
      <c r="N2119" s="58" t="str">
        <f>TRIM(CONCATENATE(Table1[[#This Row],[Intake]]," ",Table1[[#This Row],[Batch Number]]))</f>
        <v>S-1/OS 118</v>
      </c>
      <c r="O2119" s="112" t="str">
        <f>IF(VLOOKUP(Table1[[#This Row],[Intake Batch Combo]],Sheet2!A:B,2,FALSE)="","",VLOOKUP(Table1[[#This Row],[Intake Batch Combo]],Sheet2!A:B,2,FALSE))</f>
        <v>One Source Diagnostics Buy 118</v>
      </c>
      <c r="P2119" s="115" t="s">
        <v>2383</v>
      </c>
      <c r="Q2119" s="115" t="e">
        <v>#N/A</v>
      </c>
    </row>
    <row r="2120" spans="1:17">
      <c r="A2120" s="4" t="s">
        <v>1316</v>
      </c>
      <c r="B2120" s="15">
        <v>118</v>
      </c>
      <c r="C2120" s="64" t="s">
        <v>1437</v>
      </c>
      <c r="D2120" s="30">
        <v>44897</v>
      </c>
      <c r="E2120" s="60" t="s">
        <v>1</v>
      </c>
      <c r="F2120" s="14">
        <v>1695</v>
      </c>
      <c r="G2120" s="14">
        <v>404.96364199804663</v>
      </c>
      <c r="H2120" s="30">
        <v>45455</v>
      </c>
      <c r="I2120" s="118">
        <v>604.5</v>
      </c>
      <c r="J2120" s="15">
        <f>IF(M2120="",IF(AND(H2120&lt;&gt; "",D2120&lt;&gt;""),IF(H2120&gt;=D2120,H2120-D2120,0),""),"")</f>
        <v>558</v>
      </c>
      <c r="K2120" s="20">
        <f>IF(M2120="",IF(I2120&lt;&gt;"",I2120-G2120,""),"")</f>
        <v>199.53635800195337</v>
      </c>
      <c r="L2120" s="25">
        <f>IF(M2120="",IF(K2120&lt;&gt;"",IF(G2120=0,IF(I2120=0,0,9.99),K2120/G2120),""),"")</f>
        <v>0.49272659890518233</v>
      </c>
      <c r="N2120" s="58" t="str">
        <f>TRIM(CONCATENATE(Table1[[#This Row],[Intake]]," ",Table1[[#This Row],[Batch Number]]))</f>
        <v>S-1/OS 118</v>
      </c>
      <c r="O2120" s="112" t="str">
        <f>IF(VLOOKUP(Table1[[#This Row],[Intake Batch Combo]],Sheet2!A:B,2,FALSE)="","",VLOOKUP(Table1[[#This Row],[Intake Batch Combo]],Sheet2!A:B,2,FALSE))</f>
        <v>One Source Diagnostics Buy 118</v>
      </c>
      <c r="P2120" s="115" t="s">
        <v>2383</v>
      </c>
      <c r="Q2120" s="115" t="e">
        <v>#N/A</v>
      </c>
    </row>
    <row r="2121" spans="1:17">
      <c r="A2121" s="4" t="s">
        <v>1316</v>
      </c>
      <c r="B2121" s="15">
        <v>118</v>
      </c>
      <c r="C2121" s="64" t="s">
        <v>1633</v>
      </c>
      <c r="D2121" s="30">
        <v>44897</v>
      </c>
      <c r="E2121" s="60" t="s">
        <v>1</v>
      </c>
      <c r="F2121" s="14">
        <v>1695</v>
      </c>
      <c r="G2121" s="14">
        <v>404.96364199804663</v>
      </c>
      <c r="H2121" s="30">
        <v>45455</v>
      </c>
      <c r="I2121" s="118">
        <v>558</v>
      </c>
      <c r="J2121" s="15">
        <f>IF(M2121="",IF(AND(H2121&lt;&gt; "",D2121&lt;&gt;""),IF(H2121&gt;=D2121,H2121-D2121,0),""),"")</f>
        <v>558</v>
      </c>
      <c r="K2121" s="20">
        <f>IF(M2121="",IF(I2121&lt;&gt;"",I2121-G2121,""),"")</f>
        <v>153.03635800195337</v>
      </c>
      <c r="L2121" s="25">
        <f>IF(M2121="",IF(K2121&lt;&gt;"",IF(G2121=0,IF(I2121=0,0,9.99),K2121/G2121),""),"")</f>
        <v>0.37790147591247603</v>
      </c>
      <c r="N2121" s="58" t="str">
        <f>TRIM(CONCATENATE(Table1[[#This Row],[Intake]]," ",Table1[[#This Row],[Batch Number]]))</f>
        <v>S-1/OS 118</v>
      </c>
      <c r="O2121" s="112" t="str">
        <f>IF(VLOOKUP(Table1[[#This Row],[Intake Batch Combo]],Sheet2!A:B,2,FALSE)="","",VLOOKUP(Table1[[#This Row],[Intake Batch Combo]],Sheet2!A:B,2,FALSE))</f>
        <v>One Source Diagnostics Buy 118</v>
      </c>
      <c r="P2121" s="115" t="s">
        <v>2383</v>
      </c>
      <c r="Q2121" s="115" t="e">
        <v>#N/A</v>
      </c>
    </row>
    <row r="2122" spans="1:17">
      <c r="A2122" s="4" t="s">
        <v>1316</v>
      </c>
      <c r="B2122" s="15">
        <v>118</v>
      </c>
      <c r="C2122" s="64" t="s">
        <v>1633</v>
      </c>
      <c r="D2122" s="30">
        <v>44897</v>
      </c>
      <c r="E2122" s="60" t="s">
        <v>1</v>
      </c>
      <c r="F2122" s="14">
        <v>1695</v>
      </c>
      <c r="G2122" s="14">
        <v>404.96364199804663</v>
      </c>
      <c r="H2122" s="30">
        <v>45455</v>
      </c>
      <c r="I2122" s="118">
        <v>558</v>
      </c>
      <c r="J2122" s="15">
        <f>IF(M2122="",IF(AND(H2122&lt;&gt; "",D2122&lt;&gt;""),IF(H2122&gt;=D2122,H2122-D2122,0),""),"")</f>
        <v>558</v>
      </c>
      <c r="K2122" s="20">
        <f>IF(M2122="",IF(I2122&lt;&gt;"",I2122-G2122,""),"")</f>
        <v>153.03635800195337</v>
      </c>
      <c r="L2122" s="25">
        <f>IF(M2122="",IF(K2122&lt;&gt;"",IF(G2122=0,IF(I2122=0,0,9.99),K2122/G2122),""),"")</f>
        <v>0.37790147591247603</v>
      </c>
      <c r="N2122" s="58" t="str">
        <f>TRIM(CONCATENATE(Table1[[#This Row],[Intake]]," ",Table1[[#This Row],[Batch Number]]))</f>
        <v>S-1/OS 118</v>
      </c>
      <c r="O2122" s="112" t="str">
        <f>IF(VLOOKUP(Table1[[#This Row],[Intake Batch Combo]],Sheet2!A:B,2,FALSE)="","",VLOOKUP(Table1[[#This Row],[Intake Batch Combo]],Sheet2!A:B,2,FALSE))</f>
        <v>One Source Diagnostics Buy 118</v>
      </c>
      <c r="P2122" s="115" t="s">
        <v>2383</v>
      </c>
      <c r="Q2122" s="115" t="e">
        <v>#N/A</v>
      </c>
    </row>
    <row r="2123" spans="1:17">
      <c r="A2123" s="4" t="s">
        <v>1316</v>
      </c>
      <c r="B2123" s="15">
        <v>118</v>
      </c>
      <c r="C2123" s="64" t="s">
        <v>1633</v>
      </c>
      <c r="D2123" s="30">
        <v>44897</v>
      </c>
      <c r="E2123" s="60" t="s">
        <v>1</v>
      </c>
      <c r="F2123" s="14">
        <v>1695</v>
      </c>
      <c r="G2123" s="14">
        <v>404.96364199804663</v>
      </c>
      <c r="H2123" s="30">
        <v>45455</v>
      </c>
      <c r="I2123" s="118">
        <v>558</v>
      </c>
      <c r="J2123" s="15">
        <f>IF(M2123="",IF(AND(H2123&lt;&gt; "",D2123&lt;&gt;""),IF(H2123&gt;=D2123,H2123-D2123,0),""),"")</f>
        <v>558</v>
      </c>
      <c r="K2123" s="20">
        <f>IF(M2123="",IF(I2123&lt;&gt;"",I2123-G2123,""),"")</f>
        <v>153.03635800195337</v>
      </c>
      <c r="L2123" s="25">
        <f>IF(M2123="",IF(K2123&lt;&gt;"",IF(G2123=0,IF(I2123=0,0,9.99),K2123/G2123),""),"")</f>
        <v>0.37790147591247603</v>
      </c>
      <c r="N2123" s="58" t="str">
        <f>TRIM(CONCATENATE(Table1[[#This Row],[Intake]]," ",Table1[[#This Row],[Batch Number]]))</f>
        <v>S-1/OS 118</v>
      </c>
      <c r="O2123" s="112" t="str">
        <f>IF(VLOOKUP(Table1[[#This Row],[Intake Batch Combo]],Sheet2!A:B,2,FALSE)="","",VLOOKUP(Table1[[#This Row],[Intake Batch Combo]],Sheet2!A:B,2,FALSE))</f>
        <v>One Source Diagnostics Buy 118</v>
      </c>
      <c r="P2123" s="115" t="s">
        <v>2383</v>
      </c>
      <c r="Q2123" s="115" t="e">
        <v>#N/A</v>
      </c>
    </row>
    <row r="2124" spans="1:17">
      <c r="A2124" s="4" t="s">
        <v>1316</v>
      </c>
      <c r="B2124" s="15">
        <v>118</v>
      </c>
      <c r="C2124" s="64" t="s">
        <v>1723</v>
      </c>
      <c r="D2124" s="30">
        <v>44897</v>
      </c>
      <c r="E2124" s="60" t="s">
        <v>1</v>
      </c>
      <c r="F2124" s="14">
        <v>1695</v>
      </c>
      <c r="G2124" s="14">
        <v>404.96364199804663</v>
      </c>
      <c r="H2124" s="30">
        <v>45455</v>
      </c>
      <c r="I2124" s="118">
        <v>651</v>
      </c>
      <c r="J2124" s="15">
        <f>IF(M2124="",IF(AND(H2124&lt;&gt; "",D2124&lt;&gt;""),IF(H2124&gt;=D2124,H2124-D2124,0),""),"")</f>
        <v>558</v>
      </c>
      <c r="K2124" s="20">
        <f>IF(M2124="",IF(I2124&lt;&gt;"",I2124-G2124,""),"")</f>
        <v>246.03635800195337</v>
      </c>
      <c r="L2124" s="25">
        <f>IF(M2124="",IF(K2124&lt;&gt;"",IF(G2124=0,IF(I2124=0,0,9.99),K2124/G2124),""),"")</f>
        <v>0.60755172189788864</v>
      </c>
      <c r="N2124" s="58" t="str">
        <f>TRIM(CONCATENATE(Table1[[#This Row],[Intake]]," ",Table1[[#This Row],[Batch Number]]))</f>
        <v>S-1/OS 118</v>
      </c>
      <c r="O2124" s="112" t="str">
        <f>IF(VLOOKUP(Table1[[#This Row],[Intake Batch Combo]],Sheet2!A:B,2,FALSE)="","",VLOOKUP(Table1[[#This Row],[Intake Batch Combo]],Sheet2!A:B,2,FALSE))</f>
        <v>One Source Diagnostics Buy 118</v>
      </c>
      <c r="P2124" s="115" t="s">
        <v>2383</v>
      </c>
      <c r="Q2124" s="115" t="e">
        <v>#N/A</v>
      </c>
    </row>
    <row r="2125" spans="1:17">
      <c r="A2125" s="4" t="s">
        <v>1316</v>
      </c>
      <c r="B2125" s="15">
        <v>118</v>
      </c>
      <c r="C2125" s="64" t="s">
        <v>1723</v>
      </c>
      <c r="D2125" s="30">
        <v>44897</v>
      </c>
      <c r="E2125" s="60" t="s">
        <v>1</v>
      </c>
      <c r="F2125" s="14">
        <v>1695</v>
      </c>
      <c r="G2125" s="14">
        <v>404.96364199804663</v>
      </c>
      <c r="H2125" s="30">
        <v>45455</v>
      </c>
      <c r="I2125" s="120">
        <v>651</v>
      </c>
      <c r="J2125" s="15">
        <f>IF(M2125="",IF(AND(H2125&lt;&gt; "",D2125&lt;&gt;""),IF(H2125&gt;=D2125,H2125-D2125,0),""),"")</f>
        <v>558</v>
      </c>
      <c r="K2125" s="20">
        <f>IF(M2125="",IF(I2125&lt;&gt;"",I2125-G2125,""),"")</f>
        <v>246.03635800195337</v>
      </c>
      <c r="L2125" s="25">
        <f>IF(M2125="",IF(K2125&lt;&gt;"",IF(G2125=0,IF(I2125=0,0,9.99),K2125/G2125),""),"")</f>
        <v>0.60755172189788864</v>
      </c>
      <c r="M2125" s="111"/>
      <c r="N2125" s="58" t="str">
        <f>TRIM(CONCATENATE(Table1[[#This Row],[Intake]]," ",Table1[[#This Row],[Batch Number]]))</f>
        <v>S-1/OS 118</v>
      </c>
      <c r="O2125" s="112" t="str">
        <f>IF(VLOOKUP(Table1[[#This Row],[Intake Batch Combo]],Sheet2!A:B,2,FALSE)="","",VLOOKUP(Table1[[#This Row],[Intake Batch Combo]],Sheet2!A:B,2,FALSE))</f>
        <v>One Source Diagnostics Buy 118</v>
      </c>
      <c r="P2125" s="115" t="s">
        <v>2383</v>
      </c>
      <c r="Q2125" s="115" t="e">
        <v>#N/A</v>
      </c>
    </row>
    <row r="2126" spans="1:17">
      <c r="A2126" s="4" t="s">
        <v>1316</v>
      </c>
      <c r="B2126" s="15">
        <v>90</v>
      </c>
      <c r="C2126" s="15" t="s">
        <v>353</v>
      </c>
      <c r="D2126" s="30">
        <v>44559</v>
      </c>
      <c r="E2126" s="10" t="s">
        <v>1</v>
      </c>
      <c r="F2126" s="14">
        <v>1695</v>
      </c>
      <c r="G2126" s="14">
        <v>435.04260145388702</v>
      </c>
      <c r="H2126" s="30">
        <v>45455</v>
      </c>
      <c r="I2126" s="118">
        <v>186</v>
      </c>
      <c r="J2126" s="21">
        <f>IF(M2126="",IF(AND(H2126&lt;&gt; "",D2126&lt;&gt;""),IF(H2126&gt;=D2126,H2126-D2126,0),""),"")</f>
        <v>896</v>
      </c>
      <c r="K2126" s="20">
        <f>IF(M2126="",IF(I2126&lt;&gt;"",I2126-G2126,""),"")</f>
        <v>-249.04260145388702</v>
      </c>
      <c r="L2126" s="25">
        <f>IF(M2126="",IF(K2126&lt;&gt;"",IF(G2126=0,IF(I2126=0,0,9.99),K2126/G2126),""),"")</f>
        <v>-0.57245566439148987</v>
      </c>
      <c r="M2126" s="28"/>
      <c r="N2126" s="31" t="str">
        <f>TRIM(CONCATENATE(Table1[[#This Row],[Intake]]," ",Table1[[#This Row],[Batch Number]]))</f>
        <v>S-1/OS 90</v>
      </c>
      <c r="O2126" s="34" t="str">
        <f>IF(VLOOKUP(Table1[[#This Row],[Intake Batch Combo]],Sheet2!A:B,2,FALSE)="","",VLOOKUP(Table1[[#This Row],[Intake Batch Combo]],Sheet2!A:B,2,FALSE))</f>
        <v>OSD Buy 90</v>
      </c>
      <c r="P2126" s="116" t="e">
        <v>#N/A</v>
      </c>
      <c r="Q2126" s="116" t="e">
        <v>#N/A</v>
      </c>
    </row>
    <row r="2127" spans="1:17">
      <c r="A2127" s="4" t="s">
        <v>1316</v>
      </c>
      <c r="B2127" s="15">
        <v>90</v>
      </c>
      <c r="C2127" s="15" t="s">
        <v>353</v>
      </c>
      <c r="D2127" s="30">
        <v>44559</v>
      </c>
      <c r="E2127" s="10" t="s">
        <v>1</v>
      </c>
      <c r="F2127" s="14">
        <v>1695</v>
      </c>
      <c r="G2127" s="14">
        <v>435.04260145388702</v>
      </c>
      <c r="H2127" s="30">
        <v>45455</v>
      </c>
      <c r="I2127" s="118">
        <v>186</v>
      </c>
      <c r="J2127" s="21">
        <f>IF(M2127="",IF(AND(H2127&lt;&gt; "",D2127&lt;&gt;""),IF(H2127&gt;=D2127,H2127-D2127,0),""),"")</f>
        <v>896</v>
      </c>
      <c r="K2127" s="20">
        <f>IF(M2127="",IF(I2127&lt;&gt;"",I2127-G2127,""),"")</f>
        <v>-249.04260145388702</v>
      </c>
      <c r="L2127" s="25">
        <f>IF(M2127="",IF(K2127&lt;&gt;"",IF(G2127=0,IF(I2127=0,0,9.99),K2127/G2127),""),"")</f>
        <v>-0.57245566439148987</v>
      </c>
      <c r="M2127" s="28"/>
      <c r="N2127" s="31" t="str">
        <f>TRIM(CONCATENATE(Table1[[#This Row],[Intake]]," ",Table1[[#This Row],[Batch Number]]))</f>
        <v>S-1/OS 90</v>
      </c>
      <c r="O2127" s="34" t="str">
        <f>IF(VLOOKUP(Table1[[#This Row],[Intake Batch Combo]],Sheet2!A:B,2,FALSE)="","",VLOOKUP(Table1[[#This Row],[Intake Batch Combo]],Sheet2!A:B,2,FALSE))</f>
        <v>OSD Buy 90</v>
      </c>
      <c r="P2127" s="116" t="e">
        <v>#N/A</v>
      </c>
      <c r="Q2127" s="116" t="e">
        <v>#N/A</v>
      </c>
    </row>
    <row r="2128" spans="1:17">
      <c r="A2128" s="4" t="s">
        <v>2395</v>
      </c>
      <c r="B2128" s="15">
        <v>15.3</v>
      </c>
      <c r="C2128" s="15"/>
      <c r="D2128" s="30">
        <v>45021</v>
      </c>
      <c r="E2128" s="10" t="s">
        <v>1</v>
      </c>
      <c r="F2128" s="14">
        <v>2300</v>
      </c>
      <c r="G2128" s="14">
        <v>432.04350000000113</v>
      </c>
      <c r="H2128" s="30">
        <v>45453</v>
      </c>
      <c r="I2128" s="118">
        <v>511.5</v>
      </c>
      <c r="J2128" s="15">
        <f>IF(M2128="",IF(AND(H2128&lt;&gt; "",D2128&lt;&gt;""),IF(H2128&gt;=D2128,H2128-D2128,0),""),"")</f>
        <v>432</v>
      </c>
      <c r="K2128" s="20">
        <f>IF(M2128="",IF(I2128&lt;&gt;"",I2128-G2128,""),"")</f>
        <v>79.456499999998869</v>
      </c>
      <c r="L2128" s="25">
        <f>IF(M2128="",IF(K2128&lt;&gt;"",IF(G2128=0,IF(I2128=0,0,9.99),K2128/G2128),""),"")</f>
        <v>0.18390856476257289</v>
      </c>
      <c r="M2128" s="111"/>
      <c r="N2128" s="58" t="str">
        <f>TRIM(CONCATENATE(Table1[[#This Row],[Intake]]," ",Table1[[#This Row],[Batch Number]]))</f>
        <v>S-1/SCI 15.3</v>
      </c>
      <c r="O2128" s="112" t="str">
        <f>IF(VLOOKUP(Table1[[#This Row],[Intake Batch Combo]],Sheet2!A:B,2,FALSE)="","",VLOOKUP(Table1[[#This Row],[Intake Batch Combo]],Sheet2!A:B,2,FALSE))</f>
        <v>SoCal Imaging Batch 15.3</v>
      </c>
      <c r="P2128" s="115" t="s">
        <v>2393</v>
      </c>
      <c r="Q2128" s="115" t="e">
        <v>#N/A</v>
      </c>
    </row>
    <row r="2129" spans="1:17">
      <c r="A2129" s="4" t="s">
        <v>2395</v>
      </c>
      <c r="B2129" s="15">
        <v>15.1</v>
      </c>
      <c r="C2129" s="15"/>
      <c r="D2129" s="30">
        <v>45021</v>
      </c>
      <c r="E2129" s="10" t="s">
        <v>1</v>
      </c>
      <c r="F2129" s="14">
        <v>2300</v>
      </c>
      <c r="G2129" s="14">
        <v>432.04350000000113</v>
      </c>
      <c r="H2129" s="30">
        <v>45449</v>
      </c>
      <c r="I2129" s="118">
        <v>558</v>
      </c>
      <c r="J2129" s="15">
        <f>IF(M2129="",IF(AND(H2129&lt;&gt; "",D2129&lt;&gt;""),IF(H2129&gt;=D2129,H2129-D2129,0),""),"")</f>
        <v>428</v>
      </c>
      <c r="K2129" s="20">
        <f>IF(M2129="",IF(I2129&lt;&gt;"",I2129-G2129,""),"")</f>
        <v>125.95649999999887</v>
      </c>
      <c r="L2129" s="25">
        <f>IF(M2129="",IF(K2129&lt;&gt;"",IF(G2129=0,IF(I2129=0,0,9.99),K2129/G2129),""),"")</f>
        <v>0.29153661610462495</v>
      </c>
      <c r="M2129" s="111"/>
      <c r="N2129" s="58" t="str">
        <f>TRIM(CONCATENATE(Table1[[#This Row],[Intake]]," ",Table1[[#This Row],[Batch Number]]))</f>
        <v>S-1/SCI 15.1</v>
      </c>
      <c r="O2129" s="112" t="str">
        <f>IF(VLOOKUP(Table1[[#This Row],[Intake Batch Combo]],Sheet2!A:B,2,FALSE)="","",VLOOKUP(Table1[[#This Row],[Intake Batch Combo]],Sheet2!A:B,2,FALSE))</f>
        <v>SoCal Imaging Batch 15.1</v>
      </c>
      <c r="P2129" s="115" t="e">
        <v>#N/A</v>
      </c>
      <c r="Q2129" s="115" t="e">
        <v>#N/A</v>
      </c>
    </row>
    <row r="2130" spans="1:17">
      <c r="A2130" s="4" t="s">
        <v>1316</v>
      </c>
      <c r="B2130" s="15">
        <v>154</v>
      </c>
      <c r="C2130" s="15" t="s">
        <v>2194</v>
      </c>
      <c r="D2130" s="30">
        <v>45359</v>
      </c>
      <c r="E2130" s="10" t="s">
        <v>1</v>
      </c>
      <c r="F2130" s="14">
        <v>300</v>
      </c>
      <c r="G2130" s="14">
        <v>0</v>
      </c>
      <c r="H2130" s="30">
        <v>45448</v>
      </c>
      <c r="I2130" s="120">
        <v>0</v>
      </c>
      <c r="J2130" s="15">
        <f>IF(M2130="",IF(AND(H2130&lt;&gt; "",D2130&lt;&gt;""),IF(H2130&gt;=D2130,H2130-D2130,0),""),"")</f>
        <v>89</v>
      </c>
      <c r="K2130" s="20">
        <f>IF(M2130="",IF(I2130&lt;&gt;"",I2130-G2130,""),"")</f>
        <v>0</v>
      </c>
      <c r="L2130" s="25">
        <f>IF(M2130="",IF(K2130&lt;&gt;"",IF(G2130=0,IF(I2130=0,0,9.99),K2130/G2130),""),"")</f>
        <v>0</v>
      </c>
      <c r="M2130" s="111"/>
      <c r="N2130" s="58" t="str">
        <f>TRIM(CONCATENATE(Table1[[#This Row],[Intake]]," ",Table1[[#This Row],[Batch Number]]))</f>
        <v>S-1/OS 154</v>
      </c>
      <c r="O2130" s="112" t="str">
        <f>IF(VLOOKUP(Table1[[#This Row],[Intake Batch Combo]],Sheet2!A:B,2,FALSE)="","",VLOOKUP(Table1[[#This Row],[Intake Batch Combo]],Sheet2!A:B,2,FALSE))</f>
        <v>One Source Diagnostics Batch 154</v>
      </c>
      <c r="P2130" s="115" t="s">
        <v>2379</v>
      </c>
      <c r="Q2130" s="115" t="e">
        <v>#N/A</v>
      </c>
    </row>
    <row r="2131" spans="1:17">
      <c r="A2131" s="4" t="s">
        <v>1316</v>
      </c>
      <c r="B2131" s="15">
        <v>154</v>
      </c>
      <c r="C2131" s="15" t="s">
        <v>2194</v>
      </c>
      <c r="D2131" s="30">
        <v>45359</v>
      </c>
      <c r="E2131" s="10" t="s">
        <v>1</v>
      </c>
      <c r="F2131" s="14">
        <v>300</v>
      </c>
      <c r="G2131" s="14">
        <v>0</v>
      </c>
      <c r="H2131" s="30">
        <v>45448</v>
      </c>
      <c r="I2131" s="120">
        <v>0</v>
      </c>
      <c r="J2131" s="15">
        <f>IF(M2131="",IF(AND(H2131&lt;&gt; "",D2131&lt;&gt;""),IF(H2131&gt;=D2131,H2131-D2131,0),""),"")</f>
        <v>89</v>
      </c>
      <c r="K2131" s="20">
        <f>IF(M2131="",IF(I2131&lt;&gt;"",I2131-G2131,""),"")</f>
        <v>0</v>
      </c>
      <c r="L2131" s="25">
        <f>IF(M2131="",IF(K2131&lt;&gt;"",IF(G2131=0,IF(I2131=0,0,9.99),K2131/G2131),""),"")</f>
        <v>0</v>
      </c>
      <c r="M2131" s="111"/>
      <c r="N2131" s="58" t="str">
        <f>TRIM(CONCATENATE(Table1[[#This Row],[Intake]]," ",Table1[[#This Row],[Batch Number]]))</f>
        <v>S-1/OS 154</v>
      </c>
      <c r="O2131" s="112" t="str">
        <f>IF(VLOOKUP(Table1[[#This Row],[Intake Batch Combo]],Sheet2!A:B,2,FALSE)="","",VLOOKUP(Table1[[#This Row],[Intake Batch Combo]],Sheet2!A:B,2,FALSE))</f>
        <v>One Source Diagnostics Batch 154</v>
      </c>
      <c r="P2131" s="115" t="s">
        <v>2379</v>
      </c>
      <c r="Q2131" s="115" t="e">
        <v>#N/A</v>
      </c>
    </row>
    <row r="2132" spans="1:17">
      <c r="A2132" s="4" t="s">
        <v>1316</v>
      </c>
      <c r="B2132" s="15">
        <v>118</v>
      </c>
      <c r="C2132" s="64" t="s">
        <v>1554</v>
      </c>
      <c r="D2132" s="30">
        <v>44897</v>
      </c>
      <c r="E2132" s="60" t="s">
        <v>1</v>
      </c>
      <c r="F2132" s="14">
        <v>1695</v>
      </c>
      <c r="G2132" s="14">
        <v>404.96364199804663</v>
      </c>
      <c r="H2132" s="30">
        <v>45448</v>
      </c>
      <c r="I2132" s="118">
        <v>558</v>
      </c>
      <c r="J2132" s="15">
        <f>IF(M2132="",IF(AND(H2132&lt;&gt; "",D2132&lt;&gt;""),IF(H2132&gt;=D2132,H2132-D2132,0),""),"")</f>
        <v>551</v>
      </c>
      <c r="K2132" s="20">
        <f>IF(M2132="",IF(I2132&lt;&gt;"",I2132-G2132,""),"")</f>
        <v>153.03635800195337</v>
      </c>
      <c r="L2132" s="25">
        <f>IF(M2132="",IF(K2132&lt;&gt;"",IF(G2132=0,IF(I2132=0,0,9.99),K2132/G2132),""),"")</f>
        <v>0.37790147591247603</v>
      </c>
      <c r="M2132" s="111"/>
      <c r="N2132" s="58" t="str">
        <f>TRIM(CONCATENATE(Table1[[#This Row],[Intake]]," ",Table1[[#This Row],[Batch Number]]))</f>
        <v>S-1/OS 118</v>
      </c>
      <c r="O2132" s="112" t="str">
        <f>IF(VLOOKUP(Table1[[#This Row],[Intake Batch Combo]],Sheet2!A:B,2,FALSE)="","",VLOOKUP(Table1[[#This Row],[Intake Batch Combo]],Sheet2!A:B,2,FALSE))</f>
        <v>One Source Diagnostics Buy 118</v>
      </c>
      <c r="P2132" s="115" t="s">
        <v>2383</v>
      </c>
      <c r="Q2132" s="115" t="e">
        <v>#N/A</v>
      </c>
    </row>
    <row r="2133" spans="1:17">
      <c r="A2133" s="4" t="s">
        <v>1316</v>
      </c>
      <c r="B2133" s="15">
        <v>118</v>
      </c>
      <c r="C2133" s="64" t="s">
        <v>1694</v>
      </c>
      <c r="D2133" s="30">
        <v>44897</v>
      </c>
      <c r="E2133" s="60" t="s">
        <v>1</v>
      </c>
      <c r="F2133" s="14">
        <v>1695</v>
      </c>
      <c r="G2133" s="14">
        <v>404.96364199804663</v>
      </c>
      <c r="H2133" s="30">
        <v>45448</v>
      </c>
      <c r="I2133" s="120">
        <v>558</v>
      </c>
      <c r="J2133" s="15">
        <f>IF(M2133="",IF(AND(H2133&lt;&gt; "",D2133&lt;&gt;""),IF(H2133&gt;=D2133,H2133-D2133,0),""),"")</f>
        <v>551</v>
      </c>
      <c r="K2133" s="20">
        <f>IF(M2133="",IF(I2133&lt;&gt;"",I2133-G2133,""),"")</f>
        <v>153.03635800195337</v>
      </c>
      <c r="L2133" s="25">
        <f>IF(M2133="",IF(K2133&lt;&gt;"",IF(G2133=0,IF(I2133=0,0,9.99),K2133/G2133),""),"")</f>
        <v>0.37790147591247603</v>
      </c>
      <c r="N2133" s="58" t="str">
        <f>TRIM(CONCATENATE(Table1[[#This Row],[Intake]]," ",Table1[[#This Row],[Batch Number]]))</f>
        <v>S-1/OS 118</v>
      </c>
      <c r="O2133" s="112" t="str">
        <f>IF(VLOOKUP(Table1[[#This Row],[Intake Batch Combo]],Sheet2!A:B,2,FALSE)="","",VLOOKUP(Table1[[#This Row],[Intake Batch Combo]],Sheet2!A:B,2,FALSE))</f>
        <v>One Source Diagnostics Buy 118</v>
      </c>
      <c r="P2133" s="115" t="s">
        <v>2383</v>
      </c>
      <c r="Q2133" s="115" t="e">
        <v>#N/A</v>
      </c>
    </row>
    <row r="2134" spans="1:17">
      <c r="A2134" s="4" t="s">
        <v>1316</v>
      </c>
      <c r="B2134" s="15">
        <v>118</v>
      </c>
      <c r="C2134" s="64" t="s">
        <v>1778</v>
      </c>
      <c r="D2134" s="30">
        <v>44897</v>
      </c>
      <c r="E2134" s="60" t="s">
        <v>1</v>
      </c>
      <c r="F2134" s="14">
        <v>1695</v>
      </c>
      <c r="G2134" s="14">
        <v>404.96364199804663</v>
      </c>
      <c r="H2134" s="30">
        <v>45448</v>
      </c>
      <c r="I2134" s="120">
        <v>604.5</v>
      </c>
      <c r="J2134" s="15">
        <f>IF(M2134="",IF(AND(H2134&lt;&gt; "",D2134&lt;&gt;""),IF(H2134&gt;=D2134,H2134-D2134,0),""),"")</f>
        <v>551</v>
      </c>
      <c r="K2134" s="20">
        <f>IF(M2134="",IF(I2134&lt;&gt;"",I2134-G2134,""),"")</f>
        <v>199.53635800195337</v>
      </c>
      <c r="L2134" s="25">
        <f>IF(M2134="",IF(K2134&lt;&gt;"",IF(G2134=0,IF(I2134=0,0,9.99),K2134/G2134),""),"")</f>
        <v>0.49272659890518233</v>
      </c>
      <c r="N2134" s="58" t="str">
        <f>TRIM(CONCATENATE(Table1[[#This Row],[Intake]]," ",Table1[[#This Row],[Batch Number]]))</f>
        <v>S-1/OS 118</v>
      </c>
      <c r="O2134" s="112" t="str">
        <f>IF(VLOOKUP(Table1[[#This Row],[Intake Batch Combo]],Sheet2!A:B,2,FALSE)="","",VLOOKUP(Table1[[#This Row],[Intake Batch Combo]],Sheet2!A:B,2,FALSE))</f>
        <v>One Source Diagnostics Buy 118</v>
      </c>
      <c r="P2134" s="115" t="s">
        <v>2383</v>
      </c>
      <c r="Q2134" s="115" t="e">
        <v>#N/A</v>
      </c>
    </row>
    <row r="2135" spans="1:17">
      <c r="A2135" s="4" t="s">
        <v>1316</v>
      </c>
      <c r="B2135" s="15">
        <v>118</v>
      </c>
      <c r="C2135" s="64" t="s">
        <v>1778</v>
      </c>
      <c r="D2135" s="30">
        <v>44897</v>
      </c>
      <c r="E2135" s="60" t="s">
        <v>1</v>
      </c>
      <c r="F2135" s="14">
        <v>1695</v>
      </c>
      <c r="G2135" s="14">
        <v>404.96364199804663</v>
      </c>
      <c r="H2135" s="30">
        <v>45448</v>
      </c>
      <c r="I2135" s="120">
        <v>604.5</v>
      </c>
      <c r="J2135" s="15">
        <f>IF(M2135="",IF(AND(H2135&lt;&gt; "",D2135&lt;&gt;""),IF(H2135&gt;=D2135,H2135-D2135,0),""),"")</f>
        <v>551</v>
      </c>
      <c r="K2135" s="20">
        <f>IF(M2135="",IF(I2135&lt;&gt;"",I2135-G2135,""),"")</f>
        <v>199.53635800195337</v>
      </c>
      <c r="L2135" s="25">
        <f>IF(M2135="",IF(K2135&lt;&gt;"",IF(G2135=0,IF(I2135=0,0,9.99),K2135/G2135),""),"")</f>
        <v>0.49272659890518233</v>
      </c>
      <c r="N2135" s="58" t="str">
        <f>TRIM(CONCATENATE(Table1[[#This Row],[Intake]]," ",Table1[[#This Row],[Batch Number]]))</f>
        <v>S-1/OS 118</v>
      </c>
      <c r="O2135" s="112" t="str">
        <f>IF(VLOOKUP(Table1[[#This Row],[Intake Batch Combo]],Sheet2!A:B,2,FALSE)="","",VLOOKUP(Table1[[#This Row],[Intake Batch Combo]],Sheet2!A:B,2,FALSE))</f>
        <v>One Source Diagnostics Buy 118</v>
      </c>
      <c r="P2135" s="115" t="s">
        <v>2383</v>
      </c>
      <c r="Q2135" s="115" t="e">
        <v>#N/A</v>
      </c>
    </row>
    <row r="2136" spans="1:17">
      <c r="A2136" s="4" t="s">
        <v>1316</v>
      </c>
      <c r="B2136" s="15">
        <v>90</v>
      </c>
      <c r="C2136" s="15" t="s">
        <v>47</v>
      </c>
      <c r="D2136" s="30">
        <v>44559</v>
      </c>
      <c r="E2136" s="10" t="s">
        <v>1</v>
      </c>
      <c r="F2136" s="14">
        <v>1695</v>
      </c>
      <c r="G2136" s="14">
        <v>435.04260145388702</v>
      </c>
      <c r="H2136" s="30">
        <v>45448</v>
      </c>
      <c r="I2136" s="118">
        <v>567.3279</v>
      </c>
      <c r="J2136" s="21">
        <f>IF(M2136="",IF(AND(H2136&lt;&gt; "",D2136&lt;&gt;""),IF(H2136&gt;=D2136,H2136-D2136,0),""),"")</f>
        <v>889</v>
      </c>
      <c r="K2136" s="20">
        <f>IF(M2136="",IF(I2136&lt;&gt;"",I2136-G2136,""),"")</f>
        <v>132.28529854611298</v>
      </c>
      <c r="L2136" s="25">
        <f>IF(M2136="",IF(K2136&lt;&gt;"",IF(G2136=0,IF(I2136=0,0,9.99),K2136/G2136),""),"")</f>
        <v>0.30407435525629728</v>
      </c>
      <c r="M2136" s="28"/>
      <c r="N2136" s="31" t="str">
        <f>TRIM(CONCATENATE(Table1[[#This Row],[Intake]]," ",Table1[[#This Row],[Batch Number]]))</f>
        <v>S-1/OS 90</v>
      </c>
      <c r="O2136" s="34" t="str">
        <f>IF(VLOOKUP(Table1[[#This Row],[Intake Batch Combo]],Sheet2!A:B,2,FALSE)="","",VLOOKUP(Table1[[#This Row],[Intake Batch Combo]],Sheet2!A:B,2,FALSE))</f>
        <v>OSD Buy 90</v>
      </c>
      <c r="P2136" s="116" t="e">
        <v>#N/A</v>
      </c>
      <c r="Q2136" s="116" t="e">
        <v>#N/A</v>
      </c>
    </row>
    <row r="2137" spans="1:17">
      <c r="A2137" s="4" t="s">
        <v>1316</v>
      </c>
      <c r="B2137" s="15">
        <v>154</v>
      </c>
      <c r="C2137" s="15" t="s">
        <v>2194</v>
      </c>
      <c r="D2137" s="30">
        <v>45359</v>
      </c>
      <c r="E2137" s="10" t="s">
        <v>1</v>
      </c>
      <c r="F2137" s="14">
        <v>1695</v>
      </c>
      <c r="G2137" s="14">
        <v>477.48750000000001</v>
      </c>
      <c r="H2137" s="30">
        <v>45448</v>
      </c>
      <c r="I2137" s="120">
        <v>651</v>
      </c>
      <c r="J2137" s="15">
        <f>IF(M2137="",IF(AND(H2137&lt;&gt; "",D2137&lt;&gt;""),IF(H2137&gt;=D2137,H2137-D2137,0),""),"")</f>
        <v>89</v>
      </c>
      <c r="K2137" s="20">
        <f>IF(M2137="",IF(I2137&lt;&gt;"",I2137-G2137,""),"")</f>
        <v>173.51249999999999</v>
      </c>
      <c r="L2137" s="25">
        <f>IF(M2137="",IF(K2137&lt;&gt;"",IF(G2137=0,IF(I2137=0,0,9.99),K2137/G2137),""),"")</f>
        <v>0.36338647608576136</v>
      </c>
      <c r="N2137" s="58" t="str">
        <f>TRIM(CONCATENATE(Table1[[#This Row],[Intake]]," ",Table1[[#This Row],[Batch Number]]))</f>
        <v>S-1/OS 154</v>
      </c>
      <c r="O2137" s="112" t="str">
        <f>IF(VLOOKUP(Table1[[#This Row],[Intake Batch Combo]],Sheet2!A:B,2,FALSE)="","",VLOOKUP(Table1[[#This Row],[Intake Batch Combo]],Sheet2!A:B,2,FALSE))</f>
        <v>One Source Diagnostics Batch 154</v>
      </c>
      <c r="P2137" s="115" t="s">
        <v>2379</v>
      </c>
      <c r="Q2137" s="115" t="e">
        <v>#N/A</v>
      </c>
    </row>
    <row r="2138" spans="1:17">
      <c r="A2138" s="4" t="s">
        <v>2395</v>
      </c>
      <c r="B2138" s="15">
        <v>15.1</v>
      </c>
      <c r="C2138" s="15"/>
      <c r="D2138" s="30">
        <v>45021</v>
      </c>
      <c r="E2138" s="10" t="s">
        <v>1</v>
      </c>
      <c r="F2138" s="14">
        <v>2300</v>
      </c>
      <c r="G2138" s="14">
        <v>432.04350000000113</v>
      </c>
      <c r="H2138" s="30">
        <v>45447</v>
      </c>
      <c r="I2138" s="120">
        <v>558</v>
      </c>
      <c r="J2138" s="15">
        <f>IF(M2138="",IF(AND(H2138&lt;&gt; "",D2138&lt;&gt;""),IF(H2138&gt;=D2138,H2138-D2138,0),""),"")</f>
        <v>426</v>
      </c>
      <c r="K2138" s="20">
        <f>IF(M2138="",IF(I2138&lt;&gt;"",I2138-G2138,""),"")</f>
        <v>125.95649999999887</v>
      </c>
      <c r="L2138" s="25">
        <f>IF(M2138="",IF(K2138&lt;&gt;"",IF(G2138=0,IF(I2138=0,0,9.99),K2138/G2138),""),"")</f>
        <v>0.29153661610462495</v>
      </c>
      <c r="N2138" s="58" t="str">
        <f>TRIM(CONCATENATE(Table1[[#This Row],[Intake]]," ",Table1[[#This Row],[Batch Number]]))</f>
        <v>S-1/SCI 15.1</v>
      </c>
      <c r="O2138" s="112" t="str">
        <f>IF(VLOOKUP(Table1[[#This Row],[Intake Batch Combo]],Sheet2!A:B,2,FALSE)="","",VLOOKUP(Table1[[#This Row],[Intake Batch Combo]],Sheet2!A:B,2,FALSE))</f>
        <v>SoCal Imaging Batch 15.1</v>
      </c>
      <c r="P2138" s="115" t="e">
        <v>#N/A</v>
      </c>
      <c r="Q2138" s="115" t="e">
        <v>#N/A</v>
      </c>
    </row>
    <row r="2139" spans="1:17">
      <c r="A2139" s="4" t="s">
        <v>2395</v>
      </c>
      <c r="B2139" s="15">
        <v>15.1</v>
      </c>
      <c r="C2139" s="15"/>
      <c r="D2139" s="30">
        <v>45021</v>
      </c>
      <c r="E2139" s="10" t="s">
        <v>1</v>
      </c>
      <c r="F2139" s="14">
        <v>2300</v>
      </c>
      <c r="G2139" s="14">
        <v>432.04350000000113</v>
      </c>
      <c r="H2139" s="30">
        <v>45447</v>
      </c>
      <c r="I2139" s="120">
        <v>558</v>
      </c>
      <c r="J2139" s="15">
        <f>IF(M2139="",IF(AND(H2139&lt;&gt; "",D2139&lt;&gt;""),IF(H2139&gt;=D2139,H2139-D2139,0),""),"")</f>
        <v>426</v>
      </c>
      <c r="K2139" s="20">
        <f>IF(M2139="",IF(I2139&lt;&gt;"",I2139-G2139,""),"")</f>
        <v>125.95649999999887</v>
      </c>
      <c r="L2139" s="25">
        <f>IF(M2139="",IF(K2139&lt;&gt;"",IF(G2139=0,IF(I2139=0,0,9.99),K2139/G2139),""),"")</f>
        <v>0.29153661610462495</v>
      </c>
      <c r="N2139" s="58" t="str">
        <f>TRIM(CONCATENATE(Table1[[#This Row],[Intake]]," ",Table1[[#This Row],[Batch Number]]))</f>
        <v>S-1/SCI 15.1</v>
      </c>
      <c r="O2139" s="112" t="str">
        <f>IF(VLOOKUP(Table1[[#This Row],[Intake Batch Combo]],Sheet2!A:B,2,FALSE)="","",VLOOKUP(Table1[[#This Row],[Intake Batch Combo]],Sheet2!A:B,2,FALSE))</f>
        <v>SoCal Imaging Batch 15.1</v>
      </c>
      <c r="P2139" s="115" t="e">
        <v>#N/A</v>
      </c>
      <c r="Q2139" s="115" t="e">
        <v>#N/A</v>
      </c>
    </row>
    <row r="2140" spans="1:17">
      <c r="A2140" s="4" t="s">
        <v>2395</v>
      </c>
      <c r="B2140" s="15">
        <v>15.1</v>
      </c>
      <c r="C2140" s="15"/>
      <c r="D2140" s="30">
        <v>45021</v>
      </c>
      <c r="E2140" s="10" t="s">
        <v>1</v>
      </c>
      <c r="F2140" s="14">
        <v>2300</v>
      </c>
      <c r="G2140" s="14">
        <v>432.04350000000113</v>
      </c>
      <c r="H2140" s="30">
        <v>45447</v>
      </c>
      <c r="I2140" s="120">
        <v>604.5</v>
      </c>
      <c r="J2140" s="15">
        <f>IF(M2140="",IF(AND(H2140&lt;&gt; "",D2140&lt;&gt;""),IF(H2140&gt;=D2140,H2140-D2140,0),""),"")</f>
        <v>426</v>
      </c>
      <c r="K2140" s="20">
        <f>IF(M2140="",IF(I2140&lt;&gt;"",I2140-G2140,""),"")</f>
        <v>172.45649999999887</v>
      </c>
      <c r="L2140" s="25">
        <f>IF(M2140="",IF(K2140&lt;&gt;"",IF(G2140=0,IF(I2140=0,0,9.99),K2140/G2140),""),"")</f>
        <v>0.39916466744667706</v>
      </c>
      <c r="N2140" s="58" t="str">
        <f>TRIM(CONCATENATE(Table1[[#This Row],[Intake]]," ",Table1[[#This Row],[Batch Number]]))</f>
        <v>S-1/SCI 15.1</v>
      </c>
      <c r="O2140" s="112" t="str">
        <f>IF(VLOOKUP(Table1[[#This Row],[Intake Batch Combo]],Sheet2!A:B,2,FALSE)="","",VLOOKUP(Table1[[#This Row],[Intake Batch Combo]],Sheet2!A:B,2,FALSE))</f>
        <v>SoCal Imaging Batch 15.1</v>
      </c>
      <c r="P2140" s="115" t="e">
        <v>#N/A</v>
      </c>
      <c r="Q2140" s="115" t="e">
        <v>#N/A</v>
      </c>
    </row>
    <row r="2141" spans="1:17">
      <c r="A2141" s="4" t="s">
        <v>2395</v>
      </c>
      <c r="B2141" s="15">
        <v>15.1</v>
      </c>
      <c r="C2141" s="15"/>
      <c r="D2141" s="30">
        <v>45021</v>
      </c>
      <c r="E2141" s="10" t="s">
        <v>1</v>
      </c>
      <c r="F2141" s="14">
        <v>2300</v>
      </c>
      <c r="G2141" s="14">
        <v>432.04350000000113</v>
      </c>
      <c r="H2141" s="30">
        <v>45447</v>
      </c>
      <c r="I2141" s="120">
        <v>604.5</v>
      </c>
      <c r="J2141" s="15">
        <f>IF(M2141="",IF(AND(H2141&lt;&gt; "",D2141&lt;&gt;""),IF(H2141&gt;=D2141,H2141-D2141,0),""),"")</f>
        <v>426</v>
      </c>
      <c r="K2141" s="20">
        <f>IF(M2141="",IF(I2141&lt;&gt;"",I2141-G2141,""),"")</f>
        <v>172.45649999999887</v>
      </c>
      <c r="L2141" s="25">
        <f>IF(M2141="",IF(K2141&lt;&gt;"",IF(G2141=0,IF(I2141=0,0,9.99),K2141/G2141),""),"")</f>
        <v>0.39916466744667706</v>
      </c>
      <c r="M2141" s="111"/>
      <c r="N2141" s="58" t="str">
        <f>TRIM(CONCATENATE(Table1[[#This Row],[Intake]]," ",Table1[[#This Row],[Batch Number]]))</f>
        <v>S-1/SCI 15.1</v>
      </c>
      <c r="O2141" s="112" t="str">
        <f>IF(VLOOKUP(Table1[[#This Row],[Intake Batch Combo]],Sheet2!A:B,2,FALSE)="","",VLOOKUP(Table1[[#This Row],[Intake Batch Combo]],Sheet2!A:B,2,FALSE))</f>
        <v>SoCal Imaging Batch 15.1</v>
      </c>
      <c r="P2141" s="115" t="e">
        <v>#N/A</v>
      </c>
      <c r="Q2141" s="115" t="e">
        <v>#N/A</v>
      </c>
    </row>
    <row r="2142" spans="1:17">
      <c r="A2142" s="4" t="s">
        <v>2395</v>
      </c>
      <c r="B2142" s="15">
        <v>15.2</v>
      </c>
      <c r="C2142" s="15"/>
      <c r="D2142" s="30">
        <v>45021</v>
      </c>
      <c r="E2142" s="10" t="s">
        <v>1</v>
      </c>
      <c r="F2142" s="14">
        <v>2300</v>
      </c>
      <c r="G2142" s="14">
        <v>432.04350000000113</v>
      </c>
      <c r="H2142" s="30">
        <v>45447</v>
      </c>
      <c r="I2142" s="119">
        <v>604.5</v>
      </c>
      <c r="J2142" s="15">
        <f>IF(M2142="",IF(AND(H2142&lt;&gt; "",D2142&lt;&gt;""),IF(H2142&gt;=D2142,H2142-D2142,0),""),"")</f>
        <v>426</v>
      </c>
      <c r="K2142" s="20">
        <f>IF(M2142="",IF(I2142&lt;&gt;"",I2142-G2142,""),"")</f>
        <v>172.45649999999887</v>
      </c>
      <c r="L2142" s="25">
        <f>IF(M2142="",IF(K2142&lt;&gt;"",IF(G2142=0,IF(I2142=0,0,9.99),K2142/G2142),""),"")</f>
        <v>0.39916466744667706</v>
      </c>
      <c r="M2142" s="111"/>
      <c r="N2142" s="58" t="str">
        <f>TRIM(CONCATENATE(Table1[[#This Row],[Intake]]," ",Table1[[#This Row],[Batch Number]]))</f>
        <v>S-1/SCI 15.2</v>
      </c>
      <c r="O2142" s="112" t="str">
        <f>IF(VLOOKUP(Table1[[#This Row],[Intake Batch Combo]],Sheet2!A:B,2,FALSE)="","",VLOOKUP(Table1[[#This Row],[Intake Batch Combo]],Sheet2!A:B,2,FALSE))</f>
        <v>SoCal Imaging Batch 15.2</v>
      </c>
      <c r="P2142" s="115" t="e">
        <v>#N/A</v>
      </c>
      <c r="Q2142" s="115" t="e">
        <v>#N/A</v>
      </c>
    </row>
    <row r="2143" spans="1:17">
      <c r="A2143" s="4" t="s">
        <v>2395</v>
      </c>
      <c r="B2143" s="15">
        <v>15.2</v>
      </c>
      <c r="C2143" s="15"/>
      <c r="D2143" s="30">
        <v>45021</v>
      </c>
      <c r="E2143" s="10" t="s">
        <v>1</v>
      </c>
      <c r="F2143" s="14">
        <v>2300</v>
      </c>
      <c r="G2143" s="14">
        <v>432.04350000000113</v>
      </c>
      <c r="H2143" s="30">
        <v>45447</v>
      </c>
      <c r="I2143" s="119">
        <v>604.5</v>
      </c>
      <c r="J2143" s="15">
        <f>IF(M2143="",IF(AND(H2143&lt;&gt; "",D2143&lt;&gt;""),IF(H2143&gt;=D2143,H2143-D2143,0),""),"")</f>
        <v>426</v>
      </c>
      <c r="K2143" s="20">
        <f>IF(M2143="",IF(I2143&lt;&gt;"",I2143-G2143,""),"")</f>
        <v>172.45649999999887</v>
      </c>
      <c r="L2143" s="25">
        <f>IF(M2143="",IF(K2143&lt;&gt;"",IF(G2143=0,IF(I2143=0,0,9.99),K2143/G2143),""),"")</f>
        <v>0.39916466744667706</v>
      </c>
      <c r="M2143" s="111"/>
      <c r="N2143" s="58" t="str">
        <f>TRIM(CONCATENATE(Table1[[#This Row],[Intake]]," ",Table1[[#This Row],[Batch Number]]))</f>
        <v>S-1/SCI 15.2</v>
      </c>
      <c r="O2143" s="112" t="str">
        <f>IF(VLOOKUP(Table1[[#This Row],[Intake Batch Combo]],Sheet2!A:B,2,FALSE)="","",VLOOKUP(Table1[[#This Row],[Intake Batch Combo]],Sheet2!A:B,2,FALSE))</f>
        <v>SoCal Imaging Batch 15.2</v>
      </c>
      <c r="P2143" s="115" t="e">
        <v>#N/A</v>
      </c>
      <c r="Q2143" s="115" t="e">
        <v>#N/A</v>
      </c>
    </row>
    <row r="2144" spans="1:17">
      <c r="A2144" s="4" t="s">
        <v>2395</v>
      </c>
      <c r="B2144" s="15">
        <v>15.2</v>
      </c>
      <c r="C2144" s="15"/>
      <c r="D2144" s="30">
        <v>45021</v>
      </c>
      <c r="E2144" s="10" t="s">
        <v>1</v>
      </c>
      <c r="F2144" s="14">
        <v>2300</v>
      </c>
      <c r="G2144" s="14">
        <v>432.04350000000113</v>
      </c>
      <c r="H2144" s="30">
        <v>45447</v>
      </c>
      <c r="I2144" s="119">
        <v>604.5</v>
      </c>
      <c r="J2144" s="15">
        <f>IF(M2144="",IF(AND(H2144&lt;&gt; "",D2144&lt;&gt;""),IF(H2144&gt;=D2144,H2144-D2144,0),""),"")</f>
        <v>426</v>
      </c>
      <c r="K2144" s="20">
        <f>IF(M2144="",IF(I2144&lt;&gt;"",I2144-G2144,""),"")</f>
        <v>172.45649999999887</v>
      </c>
      <c r="L2144" s="25">
        <f>IF(M2144="",IF(K2144&lt;&gt;"",IF(G2144=0,IF(I2144=0,0,9.99),K2144/G2144),""),"")</f>
        <v>0.39916466744667706</v>
      </c>
      <c r="M2144" s="111"/>
      <c r="N2144" s="58" t="str">
        <f>TRIM(CONCATENATE(Table1[[#This Row],[Intake]]," ",Table1[[#This Row],[Batch Number]]))</f>
        <v>S-1/SCI 15.2</v>
      </c>
      <c r="O2144" s="112" t="str">
        <f>IF(VLOOKUP(Table1[[#This Row],[Intake Batch Combo]],Sheet2!A:B,2,FALSE)="","",VLOOKUP(Table1[[#This Row],[Intake Batch Combo]],Sheet2!A:B,2,FALSE))</f>
        <v>SoCal Imaging Batch 15.2</v>
      </c>
      <c r="P2144" s="115" t="e">
        <v>#N/A</v>
      </c>
      <c r="Q2144" s="115" t="e">
        <v>#N/A</v>
      </c>
    </row>
    <row r="2145" spans="1:17">
      <c r="A2145" s="4" t="s">
        <v>2395</v>
      </c>
      <c r="B2145" s="15">
        <v>15.1</v>
      </c>
      <c r="C2145" s="15"/>
      <c r="D2145" s="30">
        <v>45021</v>
      </c>
      <c r="E2145" s="10" t="s">
        <v>1</v>
      </c>
      <c r="F2145" s="14">
        <v>2300</v>
      </c>
      <c r="G2145" s="14">
        <v>432.04350000000113</v>
      </c>
      <c r="H2145" s="30">
        <v>45446</v>
      </c>
      <c r="I2145" s="118">
        <v>595.20000000000005</v>
      </c>
      <c r="J2145" s="15">
        <f>IF(M2145="",IF(AND(H2145&lt;&gt; "",D2145&lt;&gt;""),IF(H2145&gt;=D2145,H2145-D2145,0),""),"")</f>
        <v>425</v>
      </c>
      <c r="K2145" s="20">
        <f>IF(M2145="",IF(I2145&lt;&gt;"",I2145-G2145,""),"")</f>
        <v>163.15649999999891</v>
      </c>
      <c r="L2145" s="25">
        <f>IF(M2145="",IF(K2145&lt;&gt;"",IF(G2145=0,IF(I2145=0,0,9.99),K2145/G2145),""),"")</f>
        <v>0.37763905717826673</v>
      </c>
      <c r="M2145" s="111"/>
      <c r="N2145" s="58" t="str">
        <f>TRIM(CONCATENATE(Table1[[#This Row],[Intake]]," ",Table1[[#This Row],[Batch Number]]))</f>
        <v>S-1/SCI 15.1</v>
      </c>
      <c r="O2145" s="112" t="str">
        <f>IF(VLOOKUP(Table1[[#This Row],[Intake Batch Combo]],Sheet2!A:B,2,FALSE)="","",VLOOKUP(Table1[[#This Row],[Intake Batch Combo]],Sheet2!A:B,2,FALSE))</f>
        <v>SoCal Imaging Batch 15.1</v>
      </c>
      <c r="P2145" s="115" t="e">
        <v>#N/A</v>
      </c>
      <c r="Q2145" s="115" t="e">
        <v>#N/A</v>
      </c>
    </row>
    <row r="2146" spans="1:17">
      <c r="A2146" s="4" t="s">
        <v>1314</v>
      </c>
      <c r="B2146" s="43">
        <v>71</v>
      </c>
      <c r="C2146" s="64" t="s">
        <v>945</v>
      </c>
      <c r="D2146" s="47">
        <v>44670</v>
      </c>
      <c r="E2146" s="59" t="s">
        <v>1</v>
      </c>
      <c r="F2146" s="41">
        <v>1695</v>
      </c>
      <c r="G2146" s="41">
        <v>406.54563467206344</v>
      </c>
      <c r="H2146" s="47">
        <v>45445</v>
      </c>
      <c r="I2146" s="120">
        <v>465</v>
      </c>
      <c r="J2146" s="43">
        <f>IF(M2146="",IF(AND(H2146&lt;&gt; "",D2146&lt;&gt;""),IF(H2146&gt;=D2146,H2146-D2146,0),""),"")</f>
        <v>775</v>
      </c>
      <c r="K2146" s="42">
        <f>IF(M2146="",IF(I2146&lt;&gt;"",I2146-G2146,""),"")</f>
        <v>58.454365327936557</v>
      </c>
      <c r="L2146" s="44">
        <f>IF(M2146="",IF(K2146&lt;&gt;"",IF(G2146=0,IF(I2146=0,0,9.99),K2146/G2146),""),"")</f>
        <v>0.14378303526758632</v>
      </c>
      <c r="M2146" s="45"/>
      <c r="N2146" s="46" t="str">
        <f>TRIM(CONCATENATE(Table1[[#This Row],[Intake]]," ",Table1[[#This Row],[Batch Number]]))</f>
        <v>S-1/EB 71</v>
      </c>
      <c r="O2146" s="45" t="str">
        <f>IF(VLOOKUP(Table1[[#This Row],[Intake Batch Combo]],Sheet2!A:B,2,FALSE)="","",VLOOKUP(Table1[[#This Row],[Intake Batch Combo]],Sheet2!A:B,2,FALSE))</f>
        <v>Expert MRI Buy 71</v>
      </c>
      <c r="P2146" s="116" t="e">
        <v>#N/A</v>
      </c>
      <c r="Q2146" s="116" t="e">
        <v>#N/A</v>
      </c>
    </row>
    <row r="2147" spans="1:17">
      <c r="A2147" s="4" t="s">
        <v>1316</v>
      </c>
      <c r="B2147" s="15">
        <v>154</v>
      </c>
      <c r="C2147" s="15" t="s">
        <v>2055</v>
      </c>
      <c r="D2147" s="30">
        <v>45359</v>
      </c>
      <c r="E2147" s="10" t="s">
        <v>1</v>
      </c>
      <c r="F2147" s="14">
        <v>1695</v>
      </c>
      <c r="G2147" s="14">
        <v>375.57</v>
      </c>
      <c r="H2147" s="30">
        <v>45444</v>
      </c>
      <c r="I2147" s="118">
        <v>465</v>
      </c>
      <c r="J2147" s="15">
        <f>IF(M2147="",IF(AND(H2147&lt;&gt; "",D2147&lt;&gt;""),IF(H2147&gt;=D2147,H2147-D2147,0),""),"")</f>
        <v>85</v>
      </c>
      <c r="K2147" s="20">
        <f>IF(M2147="",IF(I2147&lt;&gt;"",I2147-G2147,""),"")</f>
        <v>89.43</v>
      </c>
      <c r="L2147" s="25">
        <f>IF(M2147="",IF(K2147&lt;&gt;"",IF(G2147=0,IF(I2147=0,0,9.99),K2147/G2147),""),"")</f>
        <v>0.23811806054796711</v>
      </c>
      <c r="M2147" s="111"/>
      <c r="N2147" s="58" t="str">
        <f>TRIM(CONCATENATE(Table1[[#This Row],[Intake]]," ",Table1[[#This Row],[Batch Number]]))</f>
        <v>S-1/OS 154</v>
      </c>
      <c r="O2147" s="112" t="str">
        <f>IF(VLOOKUP(Table1[[#This Row],[Intake Batch Combo]],Sheet2!A:B,2,FALSE)="","",VLOOKUP(Table1[[#This Row],[Intake Batch Combo]],Sheet2!A:B,2,FALSE))</f>
        <v>One Source Diagnostics Batch 154</v>
      </c>
      <c r="P2147" s="115" t="s">
        <v>2379</v>
      </c>
      <c r="Q2147" s="115" t="e">
        <v>#N/A</v>
      </c>
    </row>
    <row r="2148" spans="1:17">
      <c r="A2148" s="4" t="s">
        <v>1316</v>
      </c>
      <c r="B2148" s="15">
        <v>154</v>
      </c>
      <c r="C2148" s="15" t="s">
        <v>2179</v>
      </c>
      <c r="D2148" s="30">
        <v>45359</v>
      </c>
      <c r="E2148" s="10" t="s">
        <v>1</v>
      </c>
      <c r="F2148" s="14">
        <v>1695</v>
      </c>
      <c r="G2148" s="14">
        <v>375.57</v>
      </c>
      <c r="H2148" s="30">
        <v>45444</v>
      </c>
      <c r="I2148" s="120">
        <v>651</v>
      </c>
      <c r="J2148" s="15">
        <f>IF(M2148="",IF(AND(H2148&lt;&gt; "",D2148&lt;&gt;""),IF(H2148&gt;=D2148,H2148-D2148,0),""),"")</f>
        <v>85</v>
      </c>
      <c r="K2148" s="20">
        <f>IF(M2148="",IF(I2148&lt;&gt;"",I2148-G2148,""),"")</f>
        <v>275.43</v>
      </c>
      <c r="L2148" s="25">
        <f>IF(M2148="",IF(K2148&lt;&gt;"",IF(G2148=0,IF(I2148=0,0,9.99),K2148/G2148),""),"")</f>
        <v>0.7333652847671539</v>
      </c>
      <c r="M2148" s="111"/>
      <c r="N2148" s="58" t="str">
        <f>TRIM(CONCATENATE(Table1[[#This Row],[Intake]]," ",Table1[[#This Row],[Batch Number]]))</f>
        <v>S-1/OS 154</v>
      </c>
      <c r="O2148" s="112" t="str">
        <f>IF(VLOOKUP(Table1[[#This Row],[Intake Batch Combo]],Sheet2!A:B,2,FALSE)="","",VLOOKUP(Table1[[#This Row],[Intake Batch Combo]],Sheet2!A:B,2,FALSE))</f>
        <v>One Source Diagnostics Batch 154</v>
      </c>
      <c r="P2148" s="115" t="s">
        <v>2379</v>
      </c>
      <c r="Q2148" s="115" t="e">
        <v>#N/A</v>
      </c>
    </row>
    <row r="2149" spans="1:17">
      <c r="A2149" s="4" t="s">
        <v>1316</v>
      </c>
      <c r="B2149" s="15">
        <v>154</v>
      </c>
      <c r="C2149" s="15" t="s">
        <v>2179</v>
      </c>
      <c r="D2149" s="30">
        <v>45359</v>
      </c>
      <c r="E2149" s="10" t="s">
        <v>1</v>
      </c>
      <c r="F2149" s="14">
        <v>1695</v>
      </c>
      <c r="G2149" s="14">
        <v>375.57</v>
      </c>
      <c r="H2149" s="30">
        <v>45444</v>
      </c>
      <c r="I2149" s="120">
        <v>651</v>
      </c>
      <c r="J2149" s="15">
        <f>IF(M2149="",IF(AND(H2149&lt;&gt; "",D2149&lt;&gt;""),IF(H2149&gt;=D2149,H2149-D2149,0),""),"")</f>
        <v>85</v>
      </c>
      <c r="K2149" s="20">
        <f>IF(M2149="",IF(I2149&lt;&gt;"",I2149-G2149,""),"")</f>
        <v>275.43</v>
      </c>
      <c r="L2149" s="25">
        <f>IF(M2149="",IF(K2149&lt;&gt;"",IF(G2149=0,IF(I2149=0,0,9.99),K2149/G2149),""),"")</f>
        <v>0.7333652847671539</v>
      </c>
      <c r="M2149" s="111"/>
      <c r="N2149" s="58" t="str">
        <f>TRIM(CONCATENATE(Table1[[#This Row],[Intake]]," ",Table1[[#This Row],[Batch Number]]))</f>
        <v>S-1/OS 154</v>
      </c>
      <c r="O2149" s="112" t="str">
        <f>IF(VLOOKUP(Table1[[#This Row],[Intake Batch Combo]],Sheet2!A:B,2,FALSE)="","",VLOOKUP(Table1[[#This Row],[Intake Batch Combo]],Sheet2!A:B,2,FALSE))</f>
        <v>One Source Diagnostics Batch 154</v>
      </c>
      <c r="P2149" s="115" t="s">
        <v>2379</v>
      </c>
      <c r="Q2149" s="115" t="e">
        <v>#N/A</v>
      </c>
    </row>
    <row r="2150" spans="1:17">
      <c r="A2150" s="4" t="s">
        <v>1316</v>
      </c>
      <c r="B2150" s="15">
        <v>154</v>
      </c>
      <c r="C2150" s="15" t="s">
        <v>2205</v>
      </c>
      <c r="D2150" s="30">
        <v>45359</v>
      </c>
      <c r="E2150" s="10" t="s">
        <v>1</v>
      </c>
      <c r="F2150" s="14">
        <v>1695</v>
      </c>
      <c r="G2150" s="14">
        <v>375.57</v>
      </c>
      <c r="H2150" s="30">
        <v>45444</v>
      </c>
      <c r="I2150" s="120">
        <v>651</v>
      </c>
      <c r="J2150" s="15">
        <f>IF(M2150="",IF(AND(H2150&lt;&gt; "",D2150&lt;&gt;""),IF(H2150&gt;=D2150,H2150-D2150,0),""),"")</f>
        <v>85</v>
      </c>
      <c r="K2150" s="20">
        <f>IF(M2150="",IF(I2150&lt;&gt;"",I2150-G2150,""),"")</f>
        <v>275.43</v>
      </c>
      <c r="L2150" s="25">
        <f>IF(M2150="",IF(K2150&lt;&gt;"",IF(G2150=0,IF(I2150=0,0,9.99),K2150/G2150),""),"")</f>
        <v>0.7333652847671539</v>
      </c>
      <c r="M2150" s="111"/>
      <c r="N2150" s="58" t="str">
        <f>TRIM(CONCATENATE(Table1[[#This Row],[Intake]]," ",Table1[[#This Row],[Batch Number]]))</f>
        <v>S-1/OS 154</v>
      </c>
      <c r="O2150" s="112" t="str">
        <f>IF(VLOOKUP(Table1[[#This Row],[Intake Batch Combo]],Sheet2!A:B,2,FALSE)="","",VLOOKUP(Table1[[#This Row],[Intake Batch Combo]],Sheet2!A:B,2,FALSE))</f>
        <v>One Source Diagnostics Batch 154</v>
      </c>
      <c r="P2150" s="115" t="s">
        <v>2379</v>
      </c>
      <c r="Q2150" s="115" t="e">
        <v>#N/A</v>
      </c>
    </row>
    <row r="2151" spans="1:17">
      <c r="A2151" s="4" t="s">
        <v>1316</v>
      </c>
      <c r="B2151" s="15">
        <v>116</v>
      </c>
      <c r="C2151" s="64" t="s">
        <v>1140</v>
      </c>
      <c r="D2151" s="30">
        <v>44879</v>
      </c>
      <c r="E2151" s="59" t="s">
        <v>1</v>
      </c>
      <c r="F2151" s="14">
        <v>1695</v>
      </c>
      <c r="G2151" s="14">
        <v>404.59153261197389</v>
      </c>
      <c r="H2151" s="30">
        <v>45444</v>
      </c>
      <c r="I2151" s="120">
        <v>372</v>
      </c>
      <c r="J2151" s="15">
        <f>IF(M2151="",IF(AND(H2151&lt;&gt; "",D2151&lt;&gt;""),IF(H2151&gt;=D2151,H2151-D2151,0),""),"")</f>
        <v>565</v>
      </c>
      <c r="K2151" s="20">
        <f>IF(M2151="",IF(I2151&lt;&gt;"",I2151-G2151,""),"")</f>
        <v>-32.591532611973889</v>
      </c>
      <c r="L2151" s="25">
        <f>IF(M2151="",IF(K2151&lt;&gt;"",IF(G2151=0,IF(I2151=0,0,9.99),K2151/G2151),""),"")</f>
        <v>-8.0554163854019672E-2</v>
      </c>
      <c r="N2151" s="58" t="str">
        <f>TRIM(CONCATENATE(Table1[[#This Row],[Intake]]," ",Table1[[#This Row],[Batch Number]]))</f>
        <v>S-1/OS 116</v>
      </c>
      <c r="O2151" s="112" t="str">
        <f>IF(VLOOKUP(Table1[[#This Row],[Intake Batch Combo]],Sheet2!A:B,2,FALSE)="","",VLOOKUP(Table1[[#This Row],[Intake Batch Combo]],Sheet2!A:B,2,FALSE))</f>
        <v>One Source Diagnostics Buy 116</v>
      </c>
      <c r="P2151" s="115" t="e">
        <v>#N/A</v>
      </c>
      <c r="Q2151" s="115" t="e">
        <v>#N/A</v>
      </c>
    </row>
    <row r="2152" spans="1:17">
      <c r="A2152" s="4" t="s">
        <v>1316</v>
      </c>
      <c r="B2152" s="15">
        <v>118</v>
      </c>
      <c r="C2152" s="64" t="s">
        <v>1627</v>
      </c>
      <c r="D2152" s="30">
        <v>44897</v>
      </c>
      <c r="E2152" s="60" t="s">
        <v>1</v>
      </c>
      <c r="F2152" s="14">
        <v>1695</v>
      </c>
      <c r="G2152" s="14">
        <v>404.96364199804663</v>
      </c>
      <c r="H2152" s="30">
        <v>45444</v>
      </c>
      <c r="I2152" s="120">
        <v>307.13249999999999</v>
      </c>
      <c r="J2152" s="15">
        <f>IF(M2152="",IF(AND(H2152&lt;&gt; "",D2152&lt;&gt;""),IF(H2152&gt;=D2152,H2152-D2152,0),""),"")</f>
        <v>547</v>
      </c>
      <c r="K2152" s="20">
        <f>IF(M2152="",IF(I2152&lt;&gt;"",I2152-G2152,""),"")</f>
        <v>-97.831141998046633</v>
      </c>
      <c r="L2152" s="25">
        <f>IF(M2152="",IF(K2152&lt;&gt;"",IF(G2152=0,IF(I2152=0,0,9.99),K2152/G2152),""),"")</f>
        <v>-0.24158006263317469</v>
      </c>
      <c r="N2152" s="58" t="str">
        <f>TRIM(CONCATENATE(Table1[[#This Row],[Intake]]," ",Table1[[#This Row],[Batch Number]]))</f>
        <v>S-1/OS 118</v>
      </c>
      <c r="O2152" s="112" t="str">
        <f>IF(VLOOKUP(Table1[[#This Row],[Intake Batch Combo]],Sheet2!A:B,2,FALSE)="","",VLOOKUP(Table1[[#This Row],[Intake Batch Combo]],Sheet2!A:B,2,FALSE))</f>
        <v>One Source Diagnostics Buy 118</v>
      </c>
      <c r="P2152" s="115" t="s">
        <v>2383</v>
      </c>
      <c r="Q2152" s="115" t="e">
        <v>#N/A</v>
      </c>
    </row>
    <row r="2153" spans="1:17">
      <c r="A2153" s="4" t="s">
        <v>1316</v>
      </c>
      <c r="B2153" s="15">
        <v>118</v>
      </c>
      <c r="C2153" s="64" t="s">
        <v>1627</v>
      </c>
      <c r="D2153" s="30">
        <v>44897</v>
      </c>
      <c r="E2153" s="60" t="s">
        <v>1</v>
      </c>
      <c r="F2153" s="14">
        <v>1695</v>
      </c>
      <c r="G2153" s="14">
        <v>404.96364199804663</v>
      </c>
      <c r="H2153" s="30">
        <v>45444</v>
      </c>
      <c r="I2153" s="118">
        <v>307.13249999999999</v>
      </c>
      <c r="J2153" s="15">
        <f>IF(M2153="",IF(AND(H2153&lt;&gt; "",D2153&lt;&gt;""),IF(H2153&gt;=D2153,H2153-D2153,0),""),"")</f>
        <v>547</v>
      </c>
      <c r="K2153" s="20">
        <f>IF(M2153="",IF(I2153&lt;&gt;"",I2153-G2153,""),"")</f>
        <v>-97.831141998046633</v>
      </c>
      <c r="L2153" s="25">
        <f>IF(M2153="",IF(K2153&lt;&gt;"",IF(G2153=0,IF(I2153=0,0,9.99),K2153/G2153),""),"")</f>
        <v>-0.24158006263317469</v>
      </c>
      <c r="N2153" s="58" t="str">
        <f>TRIM(CONCATENATE(Table1[[#This Row],[Intake]]," ",Table1[[#This Row],[Batch Number]]))</f>
        <v>S-1/OS 118</v>
      </c>
      <c r="O2153" s="112" t="str">
        <f>IF(VLOOKUP(Table1[[#This Row],[Intake Batch Combo]],Sheet2!A:B,2,FALSE)="","",VLOOKUP(Table1[[#This Row],[Intake Batch Combo]],Sheet2!A:B,2,FALSE))</f>
        <v>One Source Diagnostics Buy 118</v>
      </c>
      <c r="P2153" s="115" t="s">
        <v>2383</v>
      </c>
      <c r="Q2153" s="115" t="e">
        <v>#N/A</v>
      </c>
    </row>
    <row r="2154" spans="1:17">
      <c r="A2154" s="4" t="s">
        <v>1316</v>
      </c>
      <c r="B2154" s="15">
        <v>118</v>
      </c>
      <c r="C2154" s="64">
        <v>16272</v>
      </c>
      <c r="D2154" s="30">
        <v>44897</v>
      </c>
      <c r="E2154" s="60" t="s">
        <v>1</v>
      </c>
      <c r="F2154" s="14">
        <v>1695</v>
      </c>
      <c r="G2154" s="14">
        <v>404.96364199804663</v>
      </c>
      <c r="H2154" s="30">
        <v>45444</v>
      </c>
      <c r="I2154" s="118">
        <v>151.125</v>
      </c>
      <c r="J2154" s="15">
        <f>IF(M2154="",IF(AND(H2154&lt;&gt; "",D2154&lt;&gt;""),IF(H2154&gt;=D2154,H2154-D2154,0),""),"")</f>
        <v>547</v>
      </c>
      <c r="K2154" s="20">
        <f>IF(M2154="",IF(I2154&lt;&gt;"",I2154-G2154,""),"")</f>
        <v>-253.83864199804663</v>
      </c>
      <c r="L2154" s="25">
        <f>IF(M2154="",IF(K2154&lt;&gt;"",IF(G2154=0,IF(I2154=0,0,9.99),K2154/G2154),""),"")</f>
        <v>-0.62681835027370436</v>
      </c>
      <c r="N2154" s="58" t="str">
        <f>TRIM(CONCATENATE(Table1[[#This Row],[Intake]]," ",Table1[[#This Row],[Batch Number]]))</f>
        <v>S-1/OS 118</v>
      </c>
      <c r="O2154" s="112" t="str">
        <f>IF(VLOOKUP(Table1[[#This Row],[Intake Batch Combo]],Sheet2!A:B,2,FALSE)="","",VLOOKUP(Table1[[#This Row],[Intake Batch Combo]],Sheet2!A:B,2,FALSE))</f>
        <v>One Source Diagnostics Buy 118</v>
      </c>
      <c r="P2154" s="115" t="s">
        <v>2383</v>
      </c>
      <c r="Q2154" s="115" t="e">
        <v>#N/A</v>
      </c>
    </row>
    <row r="2155" spans="1:17">
      <c r="A2155" s="4" t="s">
        <v>1316</v>
      </c>
      <c r="B2155" s="15">
        <v>118</v>
      </c>
      <c r="C2155" s="64" t="s">
        <v>1613</v>
      </c>
      <c r="D2155" s="30">
        <v>44897</v>
      </c>
      <c r="E2155" s="60" t="s">
        <v>1</v>
      </c>
      <c r="F2155" s="14">
        <v>1695</v>
      </c>
      <c r="G2155" s="14">
        <v>404.96364199804663</v>
      </c>
      <c r="H2155" s="30">
        <v>45444</v>
      </c>
      <c r="I2155" s="120">
        <v>531.3741</v>
      </c>
      <c r="J2155" s="15">
        <f>IF(M2155="",IF(AND(H2155&lt;&gt; "",D2155&lt;&gt;""),IF(H2155&gt;=D2155,H2155-D2155,0),""),"")</f>
        <v>547</v>
      </c>
      <c r="K2155" s="20">
        <f>IF(M2155="",IF(I2155&lt;&gt;"",I2155-G2155,""),"")</f>
        <v>126.41045800195337</v>
      </c>
      <c r="L2155" s="25">
        <f>IF(M2155="",IF(K2155&lt;&gt;"",IF(G2155=0,IF(I2155=0,0,9.99),K2155/G2155),""),"")</f>
        <v>0.31215261048685233</v>
      </c>
      <c r="N2155" s="58" t="str">
        <f>TRIM(CONCATENATE(Table1[[#This Row],[Intake]]," ",Table1[[#This Row],[Batch Number]]))</f>
        <v>S-1/OS 118</v>
      </c>
      <c r="O2155" s="112" t="str">
        <f>IF(VLOOKUP(Table1[[#This Row],[Intake Batch Combo]],Sheet2!A:B,2,FALSE)="","",VLOOKUP(Table1[[#This Row],[Intake Batch Combo]],Sheet2!A:B,2,FALSE))</f>
        <v>One Source Diagnostics Buy 118</v>
      </c>
      <c r="P2155" s="115" t="s">
        <v>2383</v>
      </c>
      <c r="Q2155" s="115" t="e">
        <v>#N/A</v>
      </c>
    </row>
    <row r="2156" spans="1:17">
      <c r="A2156" s="4" t="s">
        <v>2395</v>
      </c>
      <c r="B2156" s="15">
        <v>15.1</v>
      </c>
      <c r="C2156" s="15"/>
      <c r="D2156" s="30">
        <v>45021</v>
      </c>
      <c r="E2156" s="10" t="s">
        <v>1</v>
      </c>
      <c r="F2156" s="14">
        <v>2300</v>
      </c>
      <c r="G2156" s="14">
        <v>432.04350000000113</v>
      </c>
      <c r="H2156" s="30">
        <v>45443</v>
      </c>
      <c r="I2156" s="120">
        <v>558</v>
      </c>
      <c r="J2156" s="15">
        <f>IF(M2156="",IF(AND(H2156&lt;&gt; "",D2156&lt;&gt;""),IF(H2156&gt;=D2156,H2156-D2156,0),""),"")</f>
        <v>422</v>
      </c>
      <c r="K2156" s="20">
        <f>IF(M2156="",IF(I2156&lt;&gt;"",I2156-G2156,""),"")</f>
        <v>125.95649999999887</v>
      </c>
      <c r="L2156" s="25">
        <f>IF(M2156="",IF(K2156&lt;&gt;"",IF(G2156=0,IF(I2156=0,0,9.99),K2156/G2156),""),"")</f>
        <v>0.29153661610462495</v>
      </c>
      <c r="M2156" s="111"/>
      <c r="N2156" s="58" t="str">
        <f>TRIM(CONCATENATE(Table1[[#This Row],[Intake]]," ",Table1[[#This Row],[Batch Number]]))</f>
        <v>S-1/SCI 15.1</v>
      </c>
      <c r="O2156" s="112" t="str">
        <f>IF(VLOOKUP(Table1[[#This Row],[Intake Batch Combo]],Sheet2!A:B,2,FALSE)="","",VLOOKUP(Table1[[#This Row],[Intake Batch Combo]],Sheet2!A:B,2,FALSE))</f>
        <v>SoCal Imaging Batch 15.1</v>
      </c>
      <c r="P2156" s="115" t="e">
        <v>#N/A</v>
      </c>
      <c r="Q2156" s="115" t="e">
        <v>#N/A</v>
      </c>
    </row>
    <row r="2157" spans="1:17">
      <c r="A2157" s="4" t="s">
        <v>2395</v>
      </c>
      <c r="B2157" s="15">
        <v>15.1</v>
      </c>
      <c r="C2157" s="15"/>
      <c r="D2157" s="30">
        <v>45021</v>
      </c>
      <c r="E2157" s="10" t="s">
        <v>1</v>
      </c>
      <c r="F2157" s="14">
        <v>2300</v>
      </c>
      <c r="G2157" s="14">
        <v>432.04350000000113</v>
      </c>
      <c r="H2157" s="30">
        <v>45443</v>
      </c>
      <c r="I2157" s="118">
        <v>558</v>
      </c>
      <c r="J2157" s="15">
        <f>IF(M2157="",IF(AND(H2157&lt;&gt; "",D2157&lt;&gt;""),IF(H2157&gt;=D2157,H2157-D2157,0),""),"")</f>
        <v>422</v>
      </c>
      <c r="K2157" s="20">
        <f>IF(M2157="",IF(I2157&lt;&gt;"",I2157-G2157,""),"")</f>
        <v>125.95649999999887</v>
      </c>
      <c r="L2157" s="25">
        <f>IF(M2157="",IF(K2157&lt;&gt;"",IF(G2157=0,IF(I2157=0,0,9.99),K2157/G2157),""),"")</f>
        <v>0.29153661610462495</v>
      </c>
      <c r="M2157" s="111"/>
      <c r="N2157" s="58" t="str">
        <f>TRIM(CONCATENATE(Table1[[#This Row],[Intake]]," ",Table1[[#This Row],[Batch Number]]))</f>
        <v>S-1/SCI 15.1</v>
      </c>
      <c r="O2157" s="112" t="str">
        <f>IF(VLOOKUP(Table1[[#This Row],[Intake Batch Combo]],Sheet2!A:B,2,FALSE)="","",VLOOKUP(Table1[[#This Row],[Intake Batch Combo]],Sheet2!A:B,2,FALSE))</f>
        <v>SoCal Imaging Batch 15.1</v>
      </c>
      <c r="P2157" s="115" t="e">
        <v>#N/A</v>
      </c>
      <c r="Q2157" s="115" t="e">
        <v>#N/A</v>
      </c>
    </row>
    <row r="2158" spans="1:17">
      <c r="A2158" s="4" t="s">
        <v>1312</v>
      </c>
      <c r="B2158" s="15">
        <v>8</v>
      </c>
      <c r="C2158" s="15">
        <v>48211578</v>
      </c>
      <c r="D2158" s="30">
        <v>45195</v>
      </c>
      <c r="E2158" s="10" t="s">
        <v>0</v>
      </c>
      <c r="F2158" s="14">
        <v>28450</v>
      </c>
      <c r="G2158" s="14">
        <v>6392.7150000000011</v>
      </c>
      <c r="H2158" s="30">
        <v>45442</v>
      </c>
      <c r="I2158" s="118">
        <v>135.21</v>
      </c>
      <c r="J2158" s="15" t="str">
        <f>IF(M2158="",IF(AND(H2158&lt;&gt; "",D2158&lt;&gt;""),IF(H2158&gt;=D2158,H2158-D2158,0),""),"")</f>
        <v/>
      </c>
      <c r="K2158" s="20" t="str">
        <f>IF(M2158="",IF(I2158&lt;&gt;"",I2158-G2158,""),"")</f>
        <v/>
      </c>
      <c r="L2158" s="25" t="str">
        <f>IF(M2158="",IF(K2158&lt;&gt;"",IF(G2158=0,IF(I2158=0,0,9.99),K2158/G2158),""),"")</f>
        <v/>
      </c>
      <c r="M2158" s="111" t="s">
        <v>1311</v>
      </c>
      <c r="N2158" s="58" t="str">
        <f>TRIM(CONCATENATE(Table1[[#This Row],[Intake]]," ",Table1[[#This Row],[Batch Number]]))</f>
        <v>S-1/MF 8</v>
      </c>
      <c r="O2158" s="112" t="str">
        <f>IF(VLOOKUP(Table1[[#This Row],[Intake Batch Combo]],Sheet2!A:B,2,FALSE)="","",VLOOKUP(Table1[[#This Row],[Intake Batch Combo]],Sheet2!A:B,2,FALSE))</f>
        <v>Michigan First Rehab Batch 08</v>
      </c>
      <c r="P2158" s="115" t="s">
        <v>2380</v>
      </c>
      <c r="Q2158" s="115" t="e">
        <v>#N/A</v>
      </c>
    </row>
    <row r="2159" spans="1:17">
      <c r="A2159" s="4" t="s">
        <v>1316</v>
      </c>
      <c r="B2159" s="15">
        <v>118</v>
      </c>
      <c r="C2159" s="64" t="s">
        <v>1439</v>
      </c>
      <c r="D2159" s="30">
        <v>44897</v>
      </c>
      <c r="E2159" s="60" t="s">
        <v>1</v>
      </c>
      <c r="F2159" s="14">
        <v>300</v>
      </c>
      <c r="G2159" s="14">
        <v>71.674980884610022</v>
      </c>
      <c r="H2159" s="30">
        <v>45434</v>
      </c>
      <c r="I2159" s="120">
        <v>190</v>
      </c>
      <c r="J2159" s="15">
        <f>IF(M2159="",IF(AND(H2159&lt;&gt; "",D2159&lt;&gt;""),IF(H2159&gt;=D2159,H2159-D2159,0),""),"")</f>
        <v>537</v>
      </c>
      <c r="K2159" s="20">
        <f>IF(M2159="",IF(I2159&lt;&gt;"",I2159-G2159,""),"")</f>
        <v>118.32501911538998</v>
      </c>
      <c r="L2159" s="25">
        <f>IF(M2159="",IF(K2159&lt;&gt;"",IF(G2159=0,IF(I2159=0,0,9.99),K2159/G2159),""),"")</f>
        <v>1.6508552587671022</v>
      </c>
      <c r="M2159" s="111"/>
      <c r="N2159" s="58" t="str">
        <f>TRIM(CONCATENATE(Table1[[#This Row],[Intake]]," ",Table1[[#This Row],[Batch Number]]))</f>
        <v>S-1/OS 118</v>
      </c>
      <c r="O2159" s="112" t="str">
        <f>IF(VLOOKUP(Table1[[#This Row],[Intake Batch Combo]],Sheet2!A:B,2,FALSE)="","",VLOOKUP(Table1[[#This Row],[Intake Batch Combo]],Sheet2!A:B,2,FALSE))</f>
        <v>One Source Diagnostics Buy 118</v>
      </c>
      <c r="P2159" s="115" t="s">
        <v>2383</v>
      </c>
      <c r="Q2159" s="115" t="e">
        <v>#N/A</v>
      </c>
    </row>
    <row r="2160" spans="1:17">
      <c r="A2160" s="4" t="s">
        <v>1316</v>
      </c>
      <c r="B2160" s="15">
        <v>118</v>
      </c>
      <c r="C2160" s="64" t="s">
        <v>1439</v>
      </c>
      <c r="D2160" s="30">
        <v>44897</v>
      </c>
      <c r="E2160" s="60" t="s">
        <v>1</v>
      </c>
      <c r="F2160" s="14">
        <v>300</v>
      </c>
      <c r="G2160" s="14">
        <v>71.674980884610022</v>
      </c>
      <c r="H2160" s="30">
        <v>45434</v>
      </c>
      <c r="I2160" s="120">
        <v>190</v>
      </c>
      <c r="J2160" s="15">
        <f>IF(M2160="",IF(AND(H2160&lt;&gt; "",D2160&lt;&gt;""),IF(H2160&gt;=D2160,H2160-D2160,0),""),"")</f>
        <v>537</v>
      </c>
      <c r="K2160" s="20">
        <f>IF(M2160="",IF(I2160&lt;&gt;"",I2160-G2160,""),"")</f>
        <v>118.32501911538998</v>
      </c>
      <c r="L2160" s="25">
        <f>IF(M2160="",IF(K2160&lt;&gt;"",IF(G2160=0,IF(I2160=0,0,9.99),K2160/G2160),""),"")</f>
        <v>1.6508552587671022</v>
      </c>
      <c r="M2160" s="111"/>
      <c r="N2160" s="58" t="str">
        <f>TRIM(CONCATENATE(Table1[[#This Row],[Intake]]," ",Table1[[#This Row],[Batch Number]]))</f>
        <v>S-1/OS 118</v>
      </c>
      <c r="O2160" s="112" t="str">
        <f>IF(VLOOKUP(Table1[[#This Row],[Intake Batch Combo]],Sheet2!A:B,2,FALSE)="","",VLOOKUP(Table1[[#This Row],[Intake Batch Combo]],Sheet2!A:B,2,FALSE))</f>
        <v>One Source Diagnostics Buy 118</v>
      </c>
      <c r="P2160" s="115" t="s">
        <v>2383</v>
      </c>
      <c r="Q2160" s="115" t="e">
        <v>#N/A</v>
      </c>
    </row>
    <row r="2161" spans="1:17">
      <c r="A2161" s="4" t="s">
        <v>1316</v>
      </c>
      <c r="B2161" s="15">
        <v>116</v>
      </c>
      <c r="C2161" s="64" t="s">
        <v>1233</v>
      </c>
      <c r="D2161" s="30">
        <v>44879</v>
      </c>
      <c r="E2161" s="59" t="s">
        <v>1</v>
      </c>
      <c r="F2161" s="14">
        <v>1695</v>
      </c>
      <c r="G2161" s="14">
        <v>404.59153261197389</v>
      </c>
      <c r="H2161" s="30">
        <v>45434</v>
      </c>
      <c r="I2161" s="120">
        <v>1140</v>
      </c>
      <c r="J2161" s="15">
        <f>IF(M2161="",IF(AND(H2161&lt;&gt; "",D2161&lt;&gt;""),IF(H2161&gt;=D2161,H2161-D2161,0),""),"")</f>
        <v>555</v>
      </c>
      <c r="K2161" s="20">
        <f>IF(M2161="",IF(I2161&lt;&gt;"",I2161-G2161,""),"")</f>
        <v>735.40846738802611</v>
      </c>
      <c r="L2161" s="25">
        <f>IF(M2161="",IF(K2161&lt;&gt;"",IF(G2161=0,IF(I2161=0,0,9.99),K2161/G2161),""),"")</f>
        <v>1.8176565946409073</v>
      </c>
      <c r="M2161" s="111"/>
      <c r="N2161" s="58" t="str">
        <f>TRIM(CONCATENATE(Table1[[#This Row],[Intake]]," ",Table1[[#This Row],[Batch Number]]))</f>
        <v>S-1/OS 116</v>
      </c>
      <c r="O2161" s="112" t="str">
        <f>IF(VLOOKUP(Table1[[#This Row],[Intake Batch Combo]],Sheet2!A:B,2,FALSE)="","",VLOOKUP(Table1[[#This Row],[Intake Batch Combo]],Sheet2!A:B,2,FALSE))</f>
        <v>One Source Diagnostics Buy 116</v>
      </c>
      <c r="P2161" s="115" t="e">
        <v>#N/A</v>
      </c>
      <c r="Q2161" s="115" t="e">
        <v>#N/A</v>
      </c>
    </row>
    <row r="2162" spans="1:17">
      <c r="A2162" s="4" t="s">
        <v>1316</v>
      </c>
      <c r="B2162" s="15">
        <v>116</v>
      </c>
      <c r="C2162" s="64" t="s">
        <v>1279</v>
      </c>
      <c r="D2162" s="30">
        <v>44879</v>
      </c>
      <c r="E2162" s="59" t="s">
        <v>1</v>
      </c>
      <c r="F2162" s="14">
        <v>1695</v>
      </c>
      <c r="G2162" s="14">
        <v>404.59153261197389</v>
      </c>
      <c r="H2162" s="30">
        <v>45434</v>
      </c>
      <c r="I2162" s="120">
        <v>475</v>
      </c>
      <c r="J2162" s="15">
        <f>IF(M2162="",IF(AND(H2162&lt;&gt; "",D2162&lt;&gt;""),IF(H2162&gt;=D2162,H2162-D2162,0),""),"")</f>
        <v>555</v>
      </c>
      <c r="K2162" s="20">
        <f>IF(M2162="",IF(I2162&lt;&gt;"",I2162-G2162,""),"")</f>
        <v>70.408467388026111</v>
      </c>
      <c r="L2162" s="25">
        <f>IF(M2162="",IF(K2162&lt;&gt;"",IF(G2162=0,IF(I2162=0,0,9.99),K2162/G2162),""),"")</f>
        <v>0.17402358110037811</v>
      </c>
      <c r="N2162" s="58" t="str">
        <f>TRIM(CONCATENATE(Table1[[#This Row],[Intake]]," ",Table1[[#This Row],[Batch Number]]))</f>
        <v>S-1/OS 116</v>
      </c>
      <c r="O2162" s="112" t="str">
        <f>IF(VLOOKUP(Table1[[#This Row],[Intake Batch Combo]],Sheet2!A:B,2,FALSE)="","",VLOOKUP(Table1[[#This Row],[Intake Batch Combo]],Sheet2!A:B,2,FALSE))</f>
        <v>One Source Diagnostics Buy 116</v>
      </c>
      <c r="P2162" s="115" t="e">
        <v>#N/A</v>
      </c>
      <c r="Q2162" s="115" t="e">
        <v>#N/A</v>
      </c>
    </row>
    <row r="2163" spans="1:17">
      <c r="A2163" s="4" t="s">
        <v>1316</v>
      </c>
      <c r="B2163" s="15">
        <v>116</v>
      </c>
      <c r="C2163" s="64" t="s">
        <v>1279</v>
      </c>
      <c r="D2163" s="30">
        <v>44879</v>
      </c>
      <c r="E2163" s="59" t="s">
        <v>1</v>
      </c>
      <c r="F2163" s="14">
        <v>1695</v>
      </c>
      <c r="G2163" s="14">
        <v>404.59153261197389</v>
      </c>
      <c r="H2163" s="30">
        <v>45434</v>
      </c>
      <c r="I2163" s="118">
        <v>475</v>
      </c>
      <c r="J2163" s="15">
        <f>IF(M2163="",IF(AND(H2163&lt;&gt; "",D2163&lt;&gt;""),IF(H2163&gt;=D2163,H2163-D2163,0),""),"")</f>
        <v>555</v>
      </c>
      <c r="K2163" s="20">
        <f>IF(M2163="",IF(I2163&lt;&gt;"",I2163-G2163,""),"")</f>
        <v>70.408467388026111</v>
      </c>
      <c r="L2163" s="25">
        <f>IF(M2163="",IF(K2163&lt;&gt;"",IF(G2163=0,IF(I2163=0,0,9.99),K2163/G2163),""),"")</f>
        <v>0.17402358110037811</v>
      </c>
      <c r="N2163" s="58" t="str">
        <f>TRIM(CONCATENATE(Table1[[#This Row],[Intake]]," ",Table1[[#This Row],[Batch Number]]))</f>
        <v>S-1/OS 116</v>
      </c>
      <c r="O2163" s="112" t="str">
        <f>IF(VLOOKUP(Table1[[#This Row],[Intake Batch Combo]],Sheet2!A:B,2,FALSE)="","",VLOOKUP(Table1[[#This Row],[Intake Batch Combo]],Sheet2!A:B,2,FALSE))</f>
        <v>One Source Diagnostics Buy 116</v>
      </c>
      <c r="P2163" s="115" t="e">
        <v>#N/A</v>
      </c>
      <c r="Q2163" s="115" t="e">
        <v>#N/A</v>
      </c>
    </row>
    <row r="2164" spans="1:17">
      <c r="A2164" s="4" t="s">
        <v>1316</v>
      </c>
      <c r="B2164" s="15">
        <v>118</v>
      </c>
      <c r="C2164" s="64" t="s">
        <v>1591</v>
      </c>
      <c r="D2164" s="30">
        <v>44897</v>
      </c>
      <c r="E2164" s="60" t="s">
        <v>1</v>
      </c>
      <c r="F2164" s="14">
        <v>1695</v>
      </c>
      <c r="G2164" s="14">
        <v>404.96364199804663</v>
      </c>
      <c r="H2164" s="30">
        <v>45434</v>
      </c>
      <c r="I2164" s="118">
        <v>1140</v>
      </c>
      <c r="J2164" s="15">
        <f>IF(M2164="",IF(AND(H2164&lt;&gt; "",D2164&lt;&gt;""),IF(H2164&gt;=D2164,H2164-D2164,0),""),"")</f>
        <v>537</v>
      </c>
      <c r="K2164" s="20">
        <f>IF(M2164="",IF(I2164&lt;&gt;"",I2164-G2164,""),"")</f>
        <v>735.03635800195343</v>
      </c>
      <c r="L2164" s="25">
        <f>IF(M2164="",IF(K2164&lt;&gt;"",IF(G2164=0,IF(I2164=0,0,9.99),K2164/G2164),""),"")</f>
        <v>1.8150675314340909</v>
      </c>
      <c r="N2164" s="58" t="str">
        <f>TRIM(CONCATENATE(Table1[[#This Row],[Intake]]," ",Table1[[#This Row],[Batch Number]]))</f>
        <v>S-1/OS 118</v>
      </c>
      <c r="O2164" s="112" t="str">
        <f>IF(VLOOKUP(Table1[[#This Row],[Intake Batch Combo]],Sheet2!A:B,2,FALSE)="","",VLOOKUP(Table1[[#This Row],[Intake Batch Combo]],Sheet2!A:B,2,FALSE))</f>
        <v>One Source Diagnostics Buy 118</v>
      </c>
      <c r="P2164" s="115" t="s">
        <v>2383</v>
      </c>
      <c r="Q2164" s="115" t="e">
        <v>#N/A</v>
      </c>
    </row>
    <row r="2165" spans="1:17">
      <c r="A2165" s="4" t="s">
        <v>1316</v>
      </c>
      <c r="B2165" s="15">
        <v>118</v>
      </c>
      <c r="C2165" s="64" t="s">
        <v>1439</v>
      </c>
      <c r="D2165" s="30">
        <v>44897</v>
      </c>
      <c r="E2165" s="60" t="s">
        <v>1</v>
      </c>
      <c r="F2165" s="14">
        <v>1695</v>
      </c>
      <c r="G2165" s="14">
        <v>404.96364199804663</v>
      </c>
      <c r="H2165" s="30">
        <v>45434</v>
      </c>
      <c r="I2165" s="120">
        <v>190</v>
      </c>
      <c r="J2165" s="15">
        <f>IF(M2165="",IF(AND(H2165&lt;&gt; "",D2165&lt;&gt;""),IF(H2165&gt;=D2165,H2165-D2165,0),""),"")</f>
        <v>537</v>
      </c>
      <c r="K2165" s="20">
        <f>IF(M2165="",IF(I2165&lt;&gt;"",I2165-G2165,""),"")</f>
        <v>-214.96364199804663</v>
      </c>
      <c r="L2165" s="25">
        <f>IF(M2165="",IF(K2165&lt;&gt;"",IF(G2165=0,IF(I2165=0,0,9.99),K2165/G2165),""),"")</f>
        <v>-0.53082207809431825</v>
      </c>
      <c r="N2165" s="58" t="str">
        <f>TRIM(CONCATENATE(Table1[[#This Row],[Intake]]," ",Table1[[#This Row],[Batch Number]]))</f>
        <v>S-1/OS 118</v>
      </c>
      <c r="O2165" s="112" t="str">
        <f>IF(VLOOKUP(Table1[[#This Row],[Intake Batch Combo]],Sheet2!A:B,2,FALSE)="","",VLOOKUP(Table1[[#This Row],[Intake Batch Combo]],Sheet2!A:B,2,FALSE))</f>
        <v>One Source Diagnostics Buy 118</v>
      </c>
      <c r="P2165" s="115" t="s">
        <v>2383</v>
      </c>
      <c r="Q2165" s="115" t="e">
        <v>#N/A</v>
      </c>
    </row>
    <row r="2166" spans="1:17">
      <c r="A2166" s="4" t="s">
        <v>1316</v>
      </c>
      <c r="B2166" s="15">
        <v>118</v>
      </c>
      <c r="C2166" s="64" t="s">
        <v>1762</v>
      </c>
      <c r="D2166" s="30">
        <v>44897</v>
      </c>
      <c r="E2166" s="60" t="s">
        <v>1</v>
      </c>
      <c r="F2166" s="14">
        <v>1695</v>
      </c>
      <c r="G2166" s="14">
        <v>404.96364199804663</v>
      </c>
      <c r="H2166" s="30">
        <v>45434</v>
      </c>
      <c r="I2166" s="120">
        <v>380</v>
      </c>
      <c r="J2166" s="15">
        <f>IF(M2166="",IF(AND(H2166&lt;&gt; "",D2166&lt;&gt;""),IF(H2166&gt;=D2166,H2166-D2166,0),""),"")</f>
        <v>537</v>
      </c>
      <c r="K2166" s="20">
        <f>IF(M2166="",IF(I2166&lt;&gt;"",I2166-G2166,""),"")</f>
        <v>-24.963641998046626</v>
      </c>
      <c r="L2166" s="25">
        <f>IF(M2166="",IF(K2166&lt;&gt;"",IF(G2166=0,IF(I2166=0,0,9.99),K2166/G2166),""),"")</f>
        <v>-6.1644156188636411E-2</v>
      </c>
      <c r="N2166" s="58" t="str">
        <f>TRIM(CONCATENATE(Table1[[#This Row],[Intake]]," ",Table1[[#This Row],[Batch Number]]))</f>
        <v>S-1/OS 118</v>
      </c>
      <c r="O2166" s="112" t="str">
        <f>IF(VLOOKUP(Table1[[#This Row],[Intake Batch Combo]],Sheet2!A:B,2,FALSE)="","",VLOOKUP(Table1[[#This Row],[Intake Batch Combo]],Sheet2!A:B,2,FALSE))</f>
        <v>One Source Diagnostics Buy 118</v>
      </c>
      <c r="P2166" s="115" t="s">
        <v>2383</v>
      </c>
      <c r="Q2166" s="115" t="e">
        <v>#N/A</v>
      </c>
    </row>
    <row r="2167" spans="1:17">
      <c r="A2167" s="4" t="s">
        <v>1316</v>
      </c>
      <c r="B2167" s="15">
        <v>118</v>
      </c>
      <c r="C2167" s="64" t="s">
        <v>1762</v>
      </c>
      <c r="D2167" s="30">
        <v>44897</v>
      </c>
      <c r="E2167" s="60" t="s">
        <v>1</v>
      </c>
      <c r="F2167" s="14">
        <v>1695</v>
      </c>
      <c r="G2167" s="14">
        <v>404.96364199804663</v>
      </c>
      <c r="H2167" s="30">
        <v>45434</v>
      </c>
      <c r="I2167" s="120">
        <v>380</v>
      </c>
      <c r="J2167" s="15">
        <f>IF(M2167="",IF(AND(H2167&lt;&gt; "",D2167&lt;&gt;""),IF(H2167&gt;=D2167,H2167-D2167,0),""),"")</f>
        <v>537</v>
      </c>
      <c r="K2167" s="20">
        <f>IF(M2167="",IF(I2167&lt;&gt;"",I2167-G2167,""),"")</f>
        <v>-24.963641998046626</v>
      </c>
      <c r="L2167" s="25">
        <f>IF(M2167="",IF(K2167&lt;&gt;"",IF(G2167=0,IF(I2167=0,0,9.99),K2167/G2167),""),"")</f>
        <v>-6.1644156188636411E-2</v>
      </c>
      <c r="N2167" s="58" t="str">
        <f>TRIM(CONCATENATE(Table1[[#This Row],[Intake]]," ",Table1[[#This Row],[Batch Number]]))</f>
        <v>S-1/OS 118</v>
      </c>
      <c r="O2167" s="112" t="str">
        <f>IF(VLOOKUP(Table1[[#This Row],[Intake Batch Combo]],Sheet2!A:B,2,FALSE)="","",VLOOKUP(Table1[[#This Row],[Intake Batch Combo]],Sheet2!A:B,2,FALSE))</f>
        <v>One Source Diagnostics Buy 118</v>
      </c>
      <c r="P2167" s="115" t="s">
        <v>2383</v>
      </c>
      <c r="Q2167" s="115" t="e">
        <v>#N/A</v>
      </c>
    </row>
    <row r="2168" spans="1:17">
      <c r="A2168" s="4" t="s">
        <v>1314</v>
      </c>
      <c r="B2168" s="43">
        <v>71</v>
      </c>
      <c r="C2168" s="64" t="s">
        <v>940</v>
      </c>
      <c r="D2168" s="47">
        <v>44670</v>
      </c>
      <c r="E2168" s="59" t="s">
        <v>1</v>
      </c>
      <c r="F2168" s="41">
        <v>1695</v>
      </c>
      <c r="G2168" s="41">
        <v>406.54563467206344</v>
      </c>
      <c r="H2168" s="47">
        <v>45434</v>
      </c>
      <c r="I2168" s="120">
        <v>570</v>
      </c>
      <c r="J2168" s="43">
        <f>IF(M2168="",IF(AND(H2168&lt;&gt; "",D2168&lt;&gt;""),IF(H2168&gt;=D2168,H2168-D2168,0),""),"")</f>
        <v>764</v>
      </c>
      <c r="K2168" s="42">
        <f>IF(M2168="",IF(I2168&lt;&gt;"",I2168-G2168,""),"")</f>
        <v>163.45436532793656</v>
      </c>
      <c r="L2168" s="44">
        <f>IF(M2168="",IF(K2168&lt;&gt;"",IF(G2168=0,IF(I2168=0,0,9.99),K2168/G2168),""),"")</f>
        <v>0.40205662387639612</v>
      </c>
      <c r="M2168" s="45"/>
      <c r="N2168" s="46" t="str">
        <f>TRIM(CONCATENATE(Table1[[#This Row],[Intake]]," ",Table1[[#This Row],[Batch Number]]))</f>
        <v>S-1/EB 71</v>
      </c>
      <c r="O2168" s="45" t="str">
        <f>IF(VLOOKUP(Table1[[#This Row],[Intake Batch Combo]],Sheet2!A:B,2,FALSE)="","",VLOOKUP(Table1[[#This Row],[Intake Batch Combo]],Sheet2!A:B,2,FALSE))</f>
        <v>Expert MRI Buy 71</v>
      </c>
      <c r="P2168" s="116" t="e">
        <v>#N/A</v>
      </c>
      <c r="Q2168" s="116" t="e">
        <v>#N/A</v>
      </c>
    </row>
    <row r="2169" spans="1:17">
      <c r="A2169" s="4" t="s">
        <v>1314</v>
      </c>
      <c r="B2169" s="43">
        <v>71</v>
      </c>
      <c r="C2169" s="64" t="s">
        <v>940</v>
      </c>
      <c r="D2169" s="47">
        <v>44670</v>
      </c>
      <c r="E2169" s="59" t="s">
        <v>1</v>
      </c>
      <c r="F2169" s="41">
        <v>1695</v>
      </c>
      <c r="G2169" s="41">
        <v>406.54563467206344</v>
      </c>
      <c r="H2169" s="47">
        <v>45434</v>
      </c>
      <c r="I2169" s="120">
        <v>570</v>
      </c>
      <c r="J2169" s="43">
        <f>IF(M2169="",IF(AND(H2169&lt;&gt; "",D2169&lt;&gt;""),IF(H2169&gt;=D2169,H2169-D2169,0),""),"")</f>
        <v>764</v>
      </c>
      <c r="K2169" s="42">
        <f>IF(M2169="",IF(I2169&lt;&gt;"",I2169-G2169,""),"")</f>
        <v>163.45436532793656</v>
      </c>
      <c r="L2169" s="44">
        <f>IF(M2169="",IF(K2169&lt;&gt;"",IF(G2169=0,IF(I2169=0,0,9.99),K2169/G2169),""),"")</f>
        <v>0.40205662387639612</v>
      </c>
      <c r="M2169" s="45"/>
      <c r="N2169" s="46" t="str">
        <f>TRIM(CONCATENATE(Table1[[#This Row],[Intake]]," ",Table1[[#This Row],[Batch Number]]))</f>
        <v>S-1/EB 71</v>
      </c>
      <c r="O2169" s="45" t="str">
        <f>IF(VLOOKUP(Table1[[#This Row],[Intake Batch Combo]],Sheet2!A:B,2,FALSE)="","",VLOOKUP(Table1[[#This Row],[Intake Batch Combo]],Sheet2!A:B,2,FALSE))</f>
        <v>Expert MRI Buy 71</v>
      </c>
      <c r="P2169" s="116" t="e">
        <v>#N/A</v>
      </c>
      <c r="Q2169" s="116" t="e">
        <v>#N/A</v>
      </c>
    </row>
    <row r="2170" spans="1:17">
      <c r="A2170" s="4" t="s">
        <v>1316</v>
      </c>
      <c r="B2170" s="15">
        <v>154</v>
      </c>
      <c r="C2170" s="15" t="s">
        <v>2239</v>
      </c>
      <c r="D2170" s="30">
        <v>45359</v>
      </c>
      <c r="E2170" s="10" t="s">
        <v>1</v>
      </c>
      <c r="F2170" s="14">
        <v>1695</v>
      </c>
      <c r="G2170" s="14">
        <v>375.57</v>
      </c>
      <c r="H2170" s="30">
        <v>45432</v>
      </c>
      <c r="I2170" s="118">
        <v>703</v>
      </c>
      <c r="J2170" s="15">
        <f>IF(M2170="",IF(AND(H2170&lt;&gt; "",D2170&lt;&gt;""),IF(H2170&gt;=D2170,H2170-D2170,0),""),"")</f>
        <v>73</v>
      </c>
      <c r="K2170" s="20">
        <f>IF(M2170="",IF(I2170&lt;&gt;"",I2170-G2170,""),"")</f>
        <v>327.43</v>
      </c>
      <c r="L2170" s="25">
        <f>IF(M2170="",IF(K2170&lt;&gt;"",IF(G2170=0,IF(I2170=0,0,9.99),K2170/G2170),""),"")</f>
        <v>0.8718214979897223</v>
      </c>
      <c r="N2170" s="58" t="str">
        <f>TRIM(CONCATENATE(Table1[[#This Row],[Intake]]," ",Table1[[#This Row],[Batch Number]]))</f>
        <v>S-1/OS 154</v>
      </c>
      <c r="O2170" s="112" t="str">
        <f>IF(VLOOKUP(Table1[[#This Row],[Intake Batch Combo]],Sheet2!A:B,2,FALSE)="","",VLOOKUP(Table1[[#This Row],[Intake Batch Combo]],Sheet2!A:B,2,FALSE))</f>
        <v>One Source Diagnostics Batch 154</v>
      </c>
      <c r="P2170" s="115" t="s">
        <v>2379</v>
      </c>
      <c r="Q2170" s="115" t="e">
        <v>#N/A</v>
      </c>
    </row>
    <row r="2171" spans="1:17">
      <c r="A2171" s="4" t="s">
        <v>1316</v>
      </c>
      <c r="B2171" s="15">
        <v>97</v>
      </c>
      <c r="C2171" s="15" t="s">
        <v>430</v>
      </c>
      <c r="D2171" s="30">
        <v>44631</v>
      </c>
      <c r="E2171" s="10" t="s">
        <v>1</v>
      </c>
      <c r="F2171" s="14">
        <v>0</v>
      </c>
      <c r="G2171" s="14">
        <v>0</v>
      </c>
      <c r="H2171" s="30">
        <v>45427</v>
      </c>
      <c r="I2171" s="120">
        <v>1187.5</v>
      </c>
      <c r="J2171" s="21">
        <f>IF(M2171="",IF(AND(H2171&lt;&gt; "",D2171&lt;&gt;""),IF(H2171&gt;=D2171,H2171-D2171,0),""),"")</f>
        <v>796</v>
      </c>
      <c r="K2171" s="20">
        <f>IF(M2171="",IF(I2171&lt;&gt;"",I2171-G2171,""),"")</f>
        <v>1187.5</v>
      </c>
      <c r="L2171" s="25">
        <f>IF(M2171="",IF(K2171&lt;&gt;"",IF(G2171=0,IF(I2171=0,0,9.99),K2171/G2171),""),"")</f>
        <v>9.99</v>
      </c>
      <c r="M2171" s="28"/>
      <c r="N2171" s="31" t="str">
        <f>TRIM(CONCATENATE(Table1[[#This Row],[Intake]]," ",Table1[[#This Row],[Batch Number]]))</f>
        <v>S-1/OS 97</v>
      </c>
      <c r="O2171" s="34" t="str">
        <f>IF(VLOOKUP(Table1[[#This Row],[Intake Batch Combo]],Sheet2!A:B,2,FALSE)="","",VLOOKUP(Table1[[#This Row],[Intake Batch Combo]],Sheet2!A:B,2,FALSE))</f>
        <v>One Source Diagnostics Buy 97.2</v>
      </c>
      <c r="P2171" s="116" t="s">
        <v>2384</v>
      </c>
      <c r="Q2171" s="116" t="e">
        <v>#N/A</v>
      </c>
    </row>
    <row r="2172" spans="1:17">
      <c r="A2172" s="4" t="s">
        <v>1316</v>
      </c>
      <c r="B2172" s="15">
        <v>90</v>
      </c>
      <c r="C2172" s="15" t="s">
        <v>262</v>
      </c>
      <c r="D2172" s="30">
        <v>44559</v>
      </c>
      <c r="E2172" s="10" t="s">
        <v>1</v>
      </c>
      <c r="F2172" s="14">
        <v>0</v>
      </c>
      <c r="G2172" s="14">
        <v>0</v>
      </c>
      <c r="H2172" s="30">
        <v>45427</v>
      </c>
      <c r="I2172" s="118">
        <v>308.75</v>
      </c>
      <c r="J2172" s="21">
        <f>IF(M2172="",IF(AND(H2172&lt;&gt; "",D2172&lt;&gt;""),IF(H2172&gt;=D2172,H2172-D2172,0),""),"")</f>
        <v>868</v>
      </c>
      <c r="K2172" s="20">
        <f>IF(M2172="",IF(I2172&lt;&gt;"",I2172-G2172,""),"")</f>
        <v>308.75</v>
      </c>
      <c r="L2172" s="25">
        <f>IF(M2172="",IF(K2172&lt;&gt;"",IF(G2172=0,IF(I2172=0,0,9.99),K2172/G2172),""),"")</f>
        <v>9.99</v>
      </c>
      <c r="M2172" s="28"/>
      <c r="N2172" s="31" t="str">
        <f>TRIM(CONCATENATE(Table1[[#This Row],[Intake]]," ",Table1[[#This Row],[Batch Number]]))</f>
        <v>S-1/OS 90</v>
      </c>
      <c r="O2172" s="34" t="str">
        <f>IF(VLOOKUP(Table1[[#This Row],[Intake Batch Combo]],Sheet2!A:B,2,FALSE)="","",VLOOKUP(Table1[[#This Row],[Intake Batch Combo]],Sheet2!A:B,2,FALSE))</f>
        <v>OSD Buy 90</v>
      </c>
      <c r="P2172" s="116" t="e">
        <v>#N/A</v>
      </c>
      <c r="Q2172" s="116" t="e">
        <v>#N/A</v>
      </c>
    </row>
    <row r="2173" spans="1:17">
      <c r="A2173" s="4" t="s">
        <v>1316</v>
      </c>
      <c r="B2173" s="15">
        <v>154</v>
      </c>
      <c r="C2173" s="15" t="s">
        <v>2041</v>
      </c>
      <c r="D2173" s="30">
        <v>45359</v>
      </c>
      <c r="E2173" s="10" t="s">
        <v>1</v>
      </c>
      <c r="F2173" s="14">
        <v>1695</v>
      </c>
      <c r="G2173" s="14">
        <v>375.57</v>
      </c>
      <c r="H2173" s="30">
        <v>45427</v>
      </c>
      <c r="I2173" s="120">
        <v>570</v>
      </c>
      <c r="J2173" s="15">
        <f>IF(M2173="",IF(AND(H2173&lt;&gt; "",D2173&lt;&gt;""),IF(H2173&gt;=D2173,H2173-D2173,0),""),"")</f>
        <v>68</v>
      </c>
      <c r="K2173" s="20">
        <f>IF(M2173="",IF(I2173&lt;&gt;"",I2173-G2173,""),"")</f>
        <v>194.43</v>
      </c>
      <c r="L2173" s="25">
        <f>IF(M2173="",IF(K2173&lt;&gt;"",IF(G2173=0,IF(I2173=0,0,9.99),K2173/G2173),""),"")</f>
        <v>0.51769310647815325</v>
      </c>
      <c r="N2173" s="58" t="str">
        <f>TRIM(CONCATENATE(Table1[[#This Row],[Intake]]," ",Table1[[#This Row],[Batch Number]]))</f>
        <v>S-1/OS 154</v>
      </c>
      <c r="O2173" s="112" t="str">
        <f>IF(VLOOKUP(Table1[[#This Row],[Intake Batch Combo]],Sheet2!A:B,2,FALSE)="","",VLOOKUP(Table1[[#This Row],[Intake Batch Combo]],Sheet2!A:B,2,FALSE))</f>
        <v>One Source Diagnostics Batch 154</v>
      </c>
      <c r="P2173" s="115" t="s">
        <v>2379</v>
      </c>
      <c r="Q2173" s="115" t="e">
        <v>#N/A</v>
      </c>
    </row>
    <row r="2174" spans="1:17">
      <c r="A2174" s="4" t="s">
        <v>1316</v>
      </c>
      <c r="B2174" s="15">
        <v>154</v>
      </c>
      <c r="C2174" s="15" t="s">
        <v>2041</v>
      </c>
      <c r="D2174" s="30">
        <v>45359</v>
      </c>
      <c r="E2174" s="10" t="s">
        <v>1</v>
      </c>
      <c r="F2174" s="14">
        <v>1695</v>
      </c>
      <c r="G2174" s="14">
        <v>375.57</v>
      </c>
      <c r="H2174" s="30">
        <v>45427</v>
      </c>
      <c r="I2174" s="118">
        <v>570</v>
      </c>
      <c r="J2174" s="15">
        <f>IF(M2174="",IF(AND(H2174&lt;&gt; "",D2174&lt;&gt;""),IF(H2174&gt;=D2174,H2174-D2174,0),""),"")</f>
        <v>68</v>
      </c>
      <c r="K2174" s="20">
        <f>IF(M2174="",IF(I2174&lt;&gt;"",I2174-G2174,""),"")</f>
        <v>194.43</v>
      </c>
      <c r="L2174" s="25">
        <f>IF(M2174="",IF(K2174&lt;&gt;"",IF(G2174=0,IF(I2174=0,0,9.99),K2174/G2174),""),"")</f>
        <v>0.51769310647815325</v>
      </c>
      <c r="N2174" s="58" t="str">
        <f>TRIM(CONCATENATE(Table1[[#This Row],[Intake]]," ",Table1[[#This Row],[Batch Number]]))</f>
        <v>S-1/OS 154</v>
      </c>
      <c r="O2174" s="112" t="str">
        <f>IF(VLOOKUP(Table1[[#This Row],[Intake Batch Combo]],Sheet2!A:B,2,FALSE)="","",VLOOKUP(Table1[[#This Row],[Intake Batch Combo]],Sheet2!A:B,2,FALSE))</f>
        <v>One Source Diagnostics Batch 154</v>
      </c>
      <c r="P2174" s="115" t="s">
        <v>2379</v>
      </c>
      <c r="Q2174" s="115" t="e">
        <v>#N/A</v>
      </c>
    </row>
    <row r="2175" spans="1:17">
      <c r="A2175" s="4" t="s">
        <v>1316</v>
      </c>
      <c r="B2175" s="15">
        <v>154</v>
      </c>
      <c r="C2175" s="15" t="s">
        <v>2041</v>
      </c>
      <c r="D2175" s="30">
        <v>45359</v>
      </c>
      <c r="E2175" s="10" t="s">
        <v>1</v>
      </c>
      <c r="F2175" s="14">
        <v>1695</v>
      </c>
      <c r="G2175" s="14">
        <v>375.57</v>
      </c>
      <c r="H2175" s="30">
        <v>45427</v>
      </c>
      <c r="I2175" s="120">
        <v>570</v>
      </c>
      <c r="J2175" s="15">
        <f>IF(M2175="",IF(AND(H2175&lt;&gt; "",D2175&lt;&gt;""),IF(H2175&gt;=D2175,H2175-D2175,0),""),"")</f>
        <v>68</v>
      </c>
      <c r="K2175" s="20">
        <f>IF(M2175="",IF(I2175&lt;&gt;"",I2175-G2175,""),"")</f>
        <v>194.43</v>
      </c>
      <c r="L2175" s="25">
        <f>IF(M2175="",IF(K2175&lt;&gt;"",IF(G2175=0,IF(I2175=0,0,9.99),K2175/G2175),""),"")</f>
        <v>0.51769310647815325</v>
      </c>
      <c r="N2175" s="58" t="str">
        <f>TRIM(CONCATENATE(Table1[[#This Row],[Intake]]," ",Table1[[#This Row],[Batch Number]]))</f>
        <v>S-1/OS 154</v>
      </c>
      <c r="O2175" s="112" t="str">
        <f>IF(VLOOKUP(Table1[[#This Row],[Intake Batch Combo]],Sheet2!A:B,2,FALSE)="","",VLOOKUP(Table1[[#This Row],[Intake Batch Combo]],Sheet2!A:B,2,FALSE))</f>
        <v>One Source Diagnostics Batch 154</v>
      </c>
      <c r="P2175" s="115" t="s">
        <v>2379</v>
      </c>
      <c r="Q2175" s="115" t="e">
        <v>#N/A</v>
      </c>
    </row>
    <row r="2176" spans="1:17">
      <c r="A2176" s="4" t="s">
        <v>1316</v>
      </c>
      <c r="B2176" s="15">
        <v>154</v>
      </c>
      <c r="C2176" s="15" t="s">
        <v>2068</v>
      </c>
      <c r="D2176" s="30">
        <v>45359</v>
      </c>
      <c r="E2176" s="10" t="s">
        <v>1</v>
      </c>
      <c r="F2176" s="14">
        <v>1695</v>
      </c>
      <c r="G2176" s="14">
        <v>375.57</v>
      </c>
      <c r="H2176" s="30">
        <v>45427</v>
      </c>
      <c r="I2176" s="118">
        <v>712.5</v>
      </c>
      <c r="J2176" s="15">
        <f>IF(M2176="",IF(AND(H2176&lt;&gt; "",D2176&lt;&gt;""),IF(H2176&gt;=D2176,H2176-D2176,0),""),"")</f>
        <v>68</v>
      </c>
      <c r="K2176" s="20">
        <f>IF(M2176="",IF(I2176&lt;&gt;"",I2176-G2176,""),"")</f>
        <v>336.93</v>
      </c>
      <c r="L2176" s="25">
        <f>IF(M2176="",IF(K2176&lt;&gt;"",IF(G2176=0,IF(I2176=0,0,9.99),K2176/G2176),""),"")</f>
        <v>0.89711638309769159</v>
      </c>
      <c r="N2176" s="58" t="str">
        <f>TRIM(CONCATENATE(Table1[[#This Row],[Intake]]," ",Table1[[#This Row],[Batch Number]]))</f>
        <v>S-1/OS 154</v>
      </c>
      <c r="O2176" s="112" t="str">
        <f>IF(VLOOKUP(Table1[[#This Row],[Intake Batch Combo]],Sheet2!A:B,2,FALSE)="","",VLOOKUP(Table1[[#This Row],[Intake Batch Combo]],Sheet2!A:B,2,FALSE))</f>
        <v>One Source Diagnostics Batch 154</v>
      </c>
      <c r="P2176" s="115" t="s">
        <v>2379</v>
      </c>
      <c r="Q2176" s="115" t="e">
        <v>#N/A</v>
      </c>
    </row>
    <row r="2177" spans="1:17">
      <c r="A2177" s="4" t="s">
        <v>1316</v>
      </c>
      <c r="B2177" s="15">
        <v>154</v>
      </c>
      <c r="C2177" s="15" t="s">
        <v>2360</v>
      </c>
      <c r="D2177" s="30">
        <v>45359</v>
      </c>
      <c r="E2177" s="10" t="s">
        <v>1</v>
      </c>
      <c r="F2177" s="14">
        <v>1695</v>
      </c>
      <c r="G2177" s="14">
        <v>375.57</v>
      </c>
      <c r="H2177" s="30">
        <v>45427</v>
      </c>
      <c r="I2177" s="120">
        <v>570</v>
      </c>
      <c r="J2177" s="15">
        <f>IF(M2177="",IF(AND(H2177&lt;&gt; "",D2177&lt;&gt;""),IF(H2177&gt;=D2177,H2177-D2177,0),""),"")</f>
        <v>68</v>
      </c>
      <c r="K2177" s="20">
        <f>IF(M2177="",IF(I2177&lt;&gt;"",I2177-G2177,""),"")</f>
        <v>194.43</v>
      </c>
      <c r="L2177" s="25">
        <f>IF(M2177="",IF(K2177&lt;&gt;"",IF(G2177=0,IF(I2177=0,0,9.99),K2177/G2177),""),"")</f>
        <v>0.51769310647815325</v>
      </c>
      <c r="N2177" s="58" t="str">
        <f>TRIM(CONCATENATE(Table1[[#This Row],[Intake]]," ",Table1[[#This Row],[Batch Number]]))</f>
        <v>S-1/OS 154</v>
      </c>
      <c r="O2177" s="112" t="str">
        <f>IF(VLOOKUP(Table1[[#This Row],[Intake Batch Combo]],Sheet2!A:B,2,FALSE)="","",VLOOKUP(Table1[[#This Row],[Intake Batch Combo]],Sheet2!A:B,2,FALSE))</f>
        <v>One Source Diagnostics Batch 154</v>
      </c>
      <c r="P2177" s="115" t="s">
        <v>2379</v>
      </c>
      <c r="Q2177" s="115" t="e">
        <v>#N/A</v>
      </c>
    </row>
    <row r="2178" spans="1:17">
      <c r="A2178" s="4" t="s">
        <v>1316</v>
      </c>
      <c r="B2178" s="15">
        <v>154</v>
      </c>
      <c r="C2178" s="15" t="s">
        <v>2360</v>
      </c>
      <c r="D2178" s="30">
        <v>45359</v>
      </c>
      <c r="E2178" s="10" t="s">
        <v>1</v>
      </c>
      <c r="F2178" s="14">
        <v>1695</v>
      </c>
      <c r="G2178" s="14">
        <v>375.57</v>
      </c>
      <c r="H2178" s="30">
        <v>45427</v>
      </c>
      <c r="I2178" s="120">
        <v>570</v>
      </c>
      <c r="J2178" s="15">
        <f>IF(M2178="",IF(AND(H2178&lt;&gt; "",D2178&lt;&gt;""),IF(H2178&gt;=D2178,H2178-D2178,0),""),"")</f>
        <v>68</v>
      </c>
      <c r="K2178" s="20">
        <f>IF(M2178="",IF(I2178&lt;&gt;"",I2178-G2178,""),"")</f>
        <v>194.43</v>
      </c>
      <c r="L2178" s="25">
        <f>IF(M2178="",IF(K2178&lt;&gt;"",IF(G2178=0,IF(I2178=0,0,9.99),K2178/G2178),""),"")</f>
        <v>0.51769310647815325</v>
      </c>
      <c r="N2178" s="58" t="str">
        <f>TRIM(CONCATENATE(Table1[[#This Row],[Intake]]," ",Table1[[#This Row],[Batch Number]]))</f>
        <v>S-1/OS 154</v>
      </c>
      <c r="O2178" s="112" t="str">
        <f>IF(VLOOKUP(Table1[[#This Row],[Intake Batch Combo]],Sheet2!A:B,2,FALSE)="","",VLOOKUP(Table1[[#This Row],[Intake Batch Combo]],Sheet2!A:B,2,FALSE))</f>
        <v>One Source Diagnostics Batch 154</v>
      </c>
      <c r="P2178" s="115" t="s">
        <v>2379</v>
      </c>
      <c r="Q2178" s="115" t="e">
        <v>#N/A</v>
      </c>
    </row>
    <row r="2179" spans="1:17">
      <c r="A2179" s="4" t="s">
        <v>1316</v>
      </c>
      <c r="B2179" s="15">
        <v>116</v>
      </c>
      <c r="C2179" s="64" t="s">
        <v>1067</v>
      </c>
      <c r="D2179" s="30">
        <v>44879</v>
      </c>
      <c r="E2179" s="59" t="s">
        <v>1</v>
      </c>
      <c r="F2179" s="14">
        <v>1695</v>
      </c>
      <c r="G2179" s="14">
        <v>404.59153261197389</v>
      </c>
      <c r="H2179" s="30">
        <v>45427</v>
      </c>
      <c r="I2179" s="118">
        <v>791.6635</v>
      </c>
      <c r="J2179" s="15">
        <f>IF(M2179="",IF(AND(H2179&lt;&gt; "",D2179&lt;&gt;""),IF(H2179&gt;=D2179,H2179-D2179,0),""),"")</f>
        <v>548</v>
      </c>
      <c r="K2179" s="20">
        <f>IF(M2179="",IF(I2179&lt;&gt;"",I2179-G2179,""),"")</f>
        <v>387.07196738802611</v>
      </c>
      <c r="L2179" s="25">
        <f>IF(M2179="",IF(K2179&lt;&gt;"",IF(G2179=0,IF(I2179=0,0,9.99),K2179/G2179),""),"")</f>
        <v>0.95669814167675615</v>
      </c>
      <c r="N2179" s="58" t="str">
        <f>TRIM(CONCATENATE(Table1[[#This Row],[Intake]]," ",Table1[[#This Row],[Batch Number]]))</f>
        <v>S-1/OS 116</v>
      </c>
      <c r="O2179" s="112" t="str">
        <f>IF(VLOOKUP(Table1[[#This Row],[Intake Batch Combo]],Sheet2!A:B,2,FALSE)="","",VLOOKUP(Table1[[#This Row],[Intake Batch Combo]],Sheet2!A:B,2,FALSE))</f>
        <v>One Source Diagnostics Buy 116</v>
      </c>
      <c r="P2179" s="115" t="e">
        <v>#N/A</v>
      </c>
      <c r="Q2179" s="115" t="e">
        <v>#N/A</v>
      </c>
    </row>
    <row r="2180" spans="1:17">
      <c r="A2180" s="4" t="s">
        <v>1316</v>
      </c>
      <c r="B2180" s="15">
        <v>116</v>
      </c>
      <c r="C2180" s="64" t="s">
        <v>1067</v>
      </c>
      <c r="D2180" s="30">
        <v>44879</v>
      </c>
      <c r="E2180" s="59" t="s">
        <v>1</v>
      </c>
      <c r="F2180" s="14">
        <v>1695</v>
      </c>
      <c r="G2180" s="14">
        <v>404.59153261197389</v>
      </c>
      <c r="H2180" s="30">
        <v>45427</v>
      </c>
      <c r="I2180" s="118">
        <v>791.6635</v>
      </c>
      <c r="J2180" s="15">
        <f>IF(M2180="",IF(AND(H2180&lt;&gt; "",D2180&lt;&gt;""),IF(H2180&gt;=D2180,H2180-D2180,0),""),"")</f>
        <v>548</v>
      </c>
      <c r="K2180" s="20">
        <f>IF(M2180="",IF(I2180&lt;&gt;"",I2180-G2180,""),"")</f>
        <v>387.07196738802611</v>
      </c>
      <c r="L2180" s="25">
        <f>IF(M2180="",IF(K2180&lt;&gt;"",IF(G2180=0,IF(I2180=0,0,9.99),K2180/G2180),""),"")</f>
        <v>0.95669814167675615</v>
      </c>
      <c r="N2180" s="58" t="str">
        <f>TRIM(CONCATENATE(Table1[[#This Row],[Intake]]," ",Table1[[#This Row],[Batch Number]]))</f>
        <v>S-1/OS 116</v>
      </c>
      <c r="O2180" s="112" t="str">
        <f>IF(VLOOKUP(Table1[[#This Row],[Intake Batch Combo]],Sheet2!A:B,2,FALSE)="","",VLOOKUP(Table1[[#This Row],[Intake Batch Combo]],Sheet2!A:B,2,FALSE))</f>
        <v>One Source Diagnostics Buy 116</v>
      </c>
      <c r="P2180" s="115" t="e">
        <v>#N/A</v>
      </c>
      <c r="Q2180" s="115" t="e">
        <v>#N/A</v>
      </c>
    </row>
    <row r="2181" spans="1:17">
      <c r="A2181" s="4" t="s">
        <v>1316</v>
      </c>
      <c r="B2181" s="15">
        <v>116</v>
      </c>
      <c r="C2181" s="64" t="s">
        <v>1067</v>
      </c>
      <c r="D2181" s="30">
        <v>44879</v>
      </c>
      <c r="E2181" s="59" t="s">
        <v>1</v>
      </c>
      <c r="F2181" s="14">
        <v>1695</v>
      </c>
      <c r="G2181" s="14">
        <v>404.59153261197389</v>
      </c>
      <c r="H2181" s="30">
        <v>45427</v>
      </c>
      <c r="I2181" s="120">
        <v>791.6635</v>
      </c>
      <c r="J2181" s="15">
        <f>IF(M2181="",IF(AND(H2181&lt;&gt; "",D2181&lt;&gt;""),IF(H2181&gt;=D2181,H2181-D2181,0),""),"")</f>
        <v>548</v>
      </c>
      <c r="K2181" s="20">
        <f>IF(M2181="",IF(I2181&lt;&gt;"",I2181-G2181,""),"")</f>
        <v>387.07196738802611</v>
      </c>
      <c r="L2181" s="25">
        <f>IF(M2181="",IF(K2181&lt;&gt;"",IF(G2181=0,IF(I2181=0,0,9.99),K2181/G2181),""),"")</f>
        <v>0.95669814167675615</v>
      </c>
      <c r="N2181" s="58" t="str">
        <f>TRIM(CONCATENATE(Table1[[#This Row],[Intake]]," ",Table1[[#This Row],[Batch Number]]))</f>
        <v>S-1/OS 116</v>
      </c>
      <c r="O2181" s="112" t="str">
        <f>IF(VLOOKUP(Table1[[#This Row],[Intake Batch Combo]],Sheet2!A:B,2,FALSE)="","",VLOOKUP(Table1[[#This Row],[Intake Batch Combo]],Sheet2!A:B,2,FALSE))</f>
        <v>One Source Diagnostics Buy 116</v>
      </c>
      <c r="P2181" s="115" t="e">
        <v>#N/A</v>
      </c>
      <c r="Q2181" s="115" t="e">
        <v>#N/A</v>
      </c>
    </row>
    <row r="2182" spans="1:17">
      <c r="A2182" s="4" t="s">
        <v>1316</v>
      </c>
      <c r="B2182" s="15">
        <v>118</v>
      </c>
      <c r="C2182" s="64" t="s">
        <v>1533</v>
      </c>
      <c r="D2182" s="30">
        <v>44897</v>
      </c>
      <c r="E2182" s="60" t="s">
        <v>1</v>
      </c>
      <c r="F2182" s="14">
        <v>1695</v>
      </c>
      <c r="G2182" s="14">
        <v>404.96364199804663</v>
      </c>
      <c r="H2182" s="30">
        <v>45427</v>
      </c>
      <c r="I2182" s="118">
        <v>570</v>
      </c>
      <c r="J2182" s="15">
        <f>IF(M2182="",IF(AND(H2182&lt;&gt; "",D2182&lt;&gt;""),IF(H2182&gt;=D2182,H2182-D2182,0),""),"")</f>
        <v>530</v>
      </c>
      <c r="K2182" s="20">
        <f>IF(M2182="",IF(I2182&lt;&gt;"",I2182-G2182,""),"")</f>
        <v>165.03635800195337</v>
      </c>
      <c r="L2182" s="25">
        <f>IF(M2182="",IF(K2182&lt;&gt;"",IF(G2182=0,IF(I2182=0,0,9.99),K2182/G2182),""),"")</f>
        <v>0.40753376571704536</v>
      </c>
      <c r="N2182" s="58" t="str">
        <f>TRIM(CONCATENATE(Table1[[#This Row],[Intake]]," ",Table1[[#This Row],[Batch Number]]))</f>
        <v>S-1/OS 118</v>
      </c>
      <c r="O2182" s="112" t="str">
        <f>IF(VLOOKUP(Table1[[#This Row],[Intake Batch Combo]],Sheet2!A:B,2,FALSE)="","",VLOOKUP(Table1[[#This Row],[Intake Batch Combo]],Sheet2!A:B,2,FALSE))</f>
        <v>One Source Diagnostics Buy 118</v>
      </c>
      <c r="P2182" s="115" t="s">
        <v>2383</v>
      </c>
      <c r="Q2182" s="115" t="e">
        <v>#N/A</v>
      </c>
    </row>
    <row r="2183" spans="1:17">
      <c r="A2183" s="4" t="s">
        <v>1316</v>
      </c>
      <c r="B2183" s="15">
        <v>90</v>
      </c>
      <c r="C2183" s="15" t="s">
        <v>280</v>
      </c>
      <c r="D2183" s="30">
        <v>44559</v>
      </c>
      <c r="E2183" s="10" t="s">
        <v>0</v>
      </c>
      <c r="F2183" s="14">
        <v>0</v>
      </c>
      <c r="G2183" s="14">
        <v>0</v>
      </c>
      <c r="H2183" s="30">
        <v>45425</v>
      </c>
      <c r="I2183" s="120">
        <v>424.4</v>
      </c>
      <c r="J2183" s="21">
        <f>IF(M2183="",IF(AND(H2183&lt;&gt; "",D2183&lt;&gt;""),IF(H2183&gt;=D2183,H2183-D2183,0),""),"")</f>
        <v>866</v>
      </c>
      <c r="K2183" s="20">
        <f>IF(M2183="",IF(I2183&lt;&gt;"",I2183-G2183,""),"")</f>
        <v>424.4</v>
      </c>
      <c r="L2183" s="25">
        <f>IF(M2183="",IF(K2183&lt;&gt;"",IF(G2183=0,IF(I2183=0,0,9.99),K2183/G2183),""),"")</f>
        <v>9.99</v>
      </c>
      <c r="M2183" s="28"/>
      <c r="N2183" s="31" t="str">
        <f>TRIM(CONCATENATE(Table1[[#This Row],[Intake]]," ",Table1[[#This Row],[Batch Number]]))</f>
        <v>S-1/OS 90</v>
      </c>
      <c r="O2183" s="34" t="str">
        <f>IF(VLOOKUP(Table1[[#This Row],[Intake Batch Combo]],Sheet2!A:B,2,FALSE)="","",VLOOKUP(Table1[[#This Row],[Intake Batch Combo]],Sheet2!A:B,2,FALSE))</f>
        <v>OSD Buy 90</v>
      </c>
      <c r="P2183" s="116" t="e">
        <v>#N/A</v>
      </c>
      <c r="Q2183" s="116" t="e">
        <v>#N/A</v>
      </c>
    </row>
    <row r="2184" spans="1:17">
      <c r="A2184" s="4" t="s">
        <v>1316</v>
      </c>
      <c r="B2184" s="15">
        <v>116</v>
      </c>
      <c r="C2184" s="64" t="s">
        <v>1084</v>
      </c>
      <c r="D2184" s="30">
        <v>44879</v>
      </c>
      <c r="E2184" s="59" t="s">
        <v>1</v>
      </c>
      <c r="F2184" s="14">
        <v>1695</v>
      </c>
      <c r="G2184" s="14">
        <v>404.59153261197389</v>
      </c>
      <c r="H2184" s="30">
        <v>45424</v>
      </c>
      <c r="I2184" s="118">
        <v>296.875</v>
      </c>
      <c r="J2184" s="15">
        <f>IF(M2184="",IF(AND(H2184&lt;&gt; "",D2184&lt;&gt;""),IF(H2184&gt;=D2184,H2184-D2184,0),""),"")</f>
        <v>545</v>
      </c>
      <c r="K2184" s="20">
        <f>IF(M2184="",IF(I2184&lt;&gt;"",I2184-G2184,""),"")</f>
        <v>-107.71653261197389</v>
      </c>
      <c r="L2184" s="25">
        <f>IF(M2184="",IF(K2184&lt;&gt;"",IF(G2184=0,IF(I2184=0,0,9.99),K2184/G2184),""),"")</f>
        <v>-0.2662352618122637</v>
      </c>
      <c r="N2184" s="58" t="str">
        <f>TRIM(CONCATENATE(Table1[[#This Row],[Intake]]," ",Table1[[#This Row],[Batch Number]]))</f>
        <v>S-1/OS 116</v>
      </c>
      <c r="O2184" s="112" t="str">
        <f>IF(VLOOKUP(Table1[[#This Row],[Intake Batch Combo]],Sheet2!A:B,2,FALSE)="","",VLOOKUP(Table1[[#This Row],[Intake Batch Combo]],Sheet2!A:B,2,FALSE))</f>
        <v>One Source Diagnostics Buy 116</v>
      </c>
      <c r="P2184" s="115" t="e">
        <v>#N/A</v>
      </c>
      <c r="Q2184" s="115" t="e">
        <v>#N/A</v>
      </c>
    </row>
    <row r="2185" spans="1:17">
      <c r="A2185" s="4" t="s">
        <v>1316</v>
      </c>
      <c r="B2185" s="15">
        <v>90</v>
      </c>
      <c r="C2185" s="15" t="s">
        <v>316</v>
      </c>
      <c r="D2185" s="30">
        <v>44559</v>
      </c>
      <c r="E2185" s="10" t="s">
        <v>1</v>
      </c>
      <c r="F2185" s="14">
        <v>300</v>
      </c>
      <c r="G2185" s="14">
        <v>0</v>
      </c>
      <c r="H2185" s="30">
        <v>45420</v>
      </c>
      <c r="I2185" s="120">
        <v>158.3365</v>
      </c>
      <c r="J2185" s="21">
        <f>IF(M2185="",IF(AND(H2185&lt;&gt; "",D2185&lt;&gt;""),IF(H2185&gt;=D2185,H2185-D2185,0),""),"")</f>
        <v>861</v>
      </c>
      <c r="K2185" s="20">
        <f>IF(M2185="",IF(I2185&lt;&gt;"",I2185-G2185,""),"")</f>
        <v>158.3365</v>
      </c>
      <c r="L2185" s="25">
        <f>IF(M2185="",IF(K2185&lt;&gt;"",IF(G2185=0,IF(I2185=0,0,9.99),K2185/G2185),""),"")</f>
        <v>9.99</v>
      </c>
      <c r="M2185" s="28"/>
      <c r="N2185" s="31" t="str">
        <f>TRIM(CONCATENATE(Table1[[#This Row],[Intake]]," ",Table1[[#This Row],[Batch Number]]))</f>
        <v>S-1/OS 90</v>
      </c>
      <c r="O2185" s="34" t="str">
        <f>IF(VLOOKUP(Table1[[#This Row],[Intake Batch Combo]],Sheet2!A:B,2,FALSE)="","",VLOOKUP(Table1[[#This Row],[Intake Batch Combo]],Sheet2!A:B,2,FALSE))</f>
        <v>OSD Buy 90</v>
      </c>
      <c r="P2185" s="116" t="e">
        <v>#N/A</v>
      </c>
      <c r="Q2185" s="116" t="e">
        <v>#N/A</v>
      </c>
    </row>
    <row r="2186" spans="1:17">
      <c r="A2186" s="4" t="s">
        <v>1316</v>
      </c>
      <c r="B2186" s="15">
        <v>90</v>
      </c>
      <c r="C2186" s="15" t="s">
        <v>316</v>
      </c>
      <c r="D2186" s="30">
        <v>44559</v>
      </c>
      <c r="E2186" s="10" t="s">
        <v>1</v>
      </c>
      <c r="F2186" s="14">
        <v>300</v>
      </c>
      <c r="G2186" s="14">
        <v>0</v>
      </c>
      <c r="H2186" s="30">
        <v>45420</v>
      </c>
      <c r="I2186" s="120">
        <v>158.3365</v>
      </c>
      <c r="J2186" s="21">
        <f>IF(M2186="",IF(AND(H2186&lt;&gt; "",D2186&lt;&gt;""),IF(H2186&gt;=D2186,H2186-D2186,0),""),"")</f>
        <v>861</v>
      </c>
      <c r="K2186" s="20">
        <f>IF(M2186="",IF(I2186&lt;&gt;"",I2186-G2186,""),"")</f>
        <v>158.3365</v>
      </c>
      <c r="L2186" s="25">
        <f>IF(M2186="",IF(K2186&lt;&gt;"",IF(G2186=0,IF(I2186=0,0,9.99),K2186/G2186),""),"")</f>
        <v>9.99</v>
      </c>
      <c r="M2186" s="28"/>
      <c r="N2186" s="31" t="str">
        <f>TRIM(CONCATENATE(Table1[[#This Row],[Intake]]," ",Table1[[#This Row],[Batch Number]]))</f>
        <v>S-1/OS 90</v>
      </c>
      <c r="O2186" s="34" t="str">
        <f>IF(VLOOKUP(Table1[[#This Row],[Intake Batch Combo]],Sheet2!A:B,2,FALSE)="","",VLOOKUP(Table1[[#This Row],[Intake Batch Combo]],Sheet2!A:B,2,FALSE))</f>
        <v>OSD Buy 90</v>
      </c>
      <c r="P2186" s="116" t="e">
        <v>#N/A</v>
      </c>
      <c r="Q2186" s="116" t="e">
        <v>#N/A</v>
      </c>
    </row>
    <row r="2187" spans="1:17">
      <c r="A2187" s="4" t="s">
        <v>1316</v>
      </c>
      <c r="B2187" s="15">
        <v>90</v>
      </c>
      <c r="C2187" s="15" t="s">
        <v>317</v>
      </c>
      <c r="D2187" s="30">
        <v>44559</v>
      </c>
      <c r="E2187" s="10" t="s">
        <v>1</v>
      </c>
      <c r="F2187" s="14">
        <v>300</v>
      </c>
      <c r="G2187" s="14">
        <v>0</v>
      </c>
      <c r="H2187" s="30">
        <v>45420</v>
      </c>
      <c r="I2187" s="120">
        <v>237.5</v>
      </c>
      <c r="J2187" s="21">
        <f>IF(M2187="",IF(AND(H2187&lt;&gt; "",D2187&lt;&gt;""),IF(H2187&gt;=D2187,H2187-D2187,0),""),"")</f>
        <v>861</v>
      </c>
      <c r="K2187" s="20">
        <f>IF(M2187="",IF(I2187&lt;&gt;"",I2187-G2187,""),"")</f>
        <v>237.5</v>
      </c>
      <c r="L2187" s="25">
        <f>IF(M2187="",IF(K2187&lt;&gt;"",IF(G2187=0,IF(I2187=0,0,9.99),K2187/G2187),""),"")</f>
        <v>9.99</v>
      </c>
      <c r="M2187" s="28"/>
      <c r="N2187" s="31" t="str">
        <f>TRIM(CONCATENATE(Table1[[#This Row],[Intake]]," ",Table1[[#This Row],[Batch Number]]))</f>
        <v>S-1/OS 90</v>
      </c>
      <c r="O2187" s="34" t="str">
        <f>IF(VLOOKUP(Table1[[#This Row],[Intake Batch Combo]],Sheet2!A:B,2,FALSE)="","",VLOOKUP(Table1[[#This Row],[Intake Batch Combo]],Sheet2!A:B,2,FALSE))</f>
        <v>OSD Buy 90</v>
      </c>
      <c r="P2187" s="116" t="e">
        <v>#N/A</v>
      </c>
      <c r="Q2187" s="116" t="e">
        <v>#N/A</v>
      </c>
    </row>
    <row r="2188" spans="1:17">
      <c r="A2188" s="4" t="s">
        <v>1316</v>
      </c>
      <c r="B2188" s="15">
        <v>90</v>
      </c>
      <c r="C2188" s="15" t="s">
        <v>317</v>
      </c>
      <c r="D2188" s="30">
        <v>44559</v>
      </c>
      <c r="E2188" s="10" t="s">
        <v>1</v>
      </c>
      <c r="F2188" s="14">
        <v>300</v>
      </c>
      <c r="G2188" s="14">
        <v>0</v>
      </c>
      <c r="H2188" s="30">
        <v>45420</v>
      </c>
      <c r="I2188" s="120">
        <v>237.5</v>
      </c>
      <c r="J2188" s="21">
        <f>IF(M2188="",IF(AND(H2188&lt;&gt; "",D2188&lt;&gt;""),IF(H2188&gt;=D2188,H2188-D2188,0),""),"")</f>
        <v>861</v>
      </c>
      <c r="K2188" s="20">
        <f>IF(M2188="",IF(I2188&lt;&gt;"",I2188-G2188,""),"")</f>
        <v>237.5</v>
      </c>
      <c r="L2188" s="25">
        <f>IF(M2188="",IF(K2188&lt;&gt;"",IF(G2188=0,IF(I2188=0,0,9.99),K2188/G2188),""),"")</f>
        <v>9.99</v>
      </c>
      <c r="M2188" s="28"/>
      <c r="N2188" s="31" t="str">
        <f>TRIM(CONCATENATE(Table1[[#This Row],[Intake]]," ",Table1[[#This Row],[Batch Number]]))</f>
        <v>S-1/OS 90</v>
      </c>
      <c r="O2188" s="34" t="str">
        <f>IF(VLOOKUP(Table1[[#This Row],[Intake Batch Combo]],Sheet2!A:B,2,FALSE)="","",VLOOKUP(Table1[[#This Row],[Intake Batch Combo]],Sheet2!A:B,2,FALSE))</f>
        <v>OSD Buy 90</v>
      </c>
      <c r="P2188" s="116" t="e">
        <v>#N/A</v>
      </c>
      <c r="Q2188" s="116" t="e">
        <v>#N/A</v>
      </c>
    </row>
    <row r="2189" spans="1:17">
      <c r="A2189" s="4" t="s">
        <v>1316</v>
      </c>
      <c r="B2189" s="15">
        <v>90</v>
      </c>
      <c r="C2189" s="15" t="s">
        <v>328</v>
      </c>
      <c r="D2189" s="30">
        <v>44559</v>
      </c>
      <c r="E2189" s="10" t="s">
        <v>1</v>
      </c>
      <c r="F2189" s="14">
        <v>300</v>
      </c>
      <c r="G2189" s="14">
        <v>0</v>
      </c>
      <c r="H2189" s="30">
        <v>45420</v>
      </c>
      <c r="I2189" s="120">
        <v>370.5</v>
      </c>
      <c r="J2189" s="21">
        <f>IF(M2189="",IF(AND(H2189&lt;&gt; "",D2189&lt;&gt;""),IF(H2189&gt;=D2189,H2189-D2189,0),""),"")</f>
        <v>861</v>
      </c>
      <c r="K2189" s="20">
        <f>IF(M2189="",IF(I2189&lt;&gt;"",I2189-G2189,""),"")</f>
        <v>370.5</v>
      </c>
      <c r="L2189" s="25">
        <f>IF(M2189="",IF(K2189&lt;&gt;"",IF(G2189=0,IF(I2189=0,0,9.99),K2189/G2189),""),"")</f>
        <v>9.99</v>
      </c>
      <c r="M2189" s="28"/>
      <c r="N2189" s="31" t="str">
        <f>TRIM(CONCATENATE(Table1[[#This Row],[Intake]]," ",Table1[[#This Row],[Batch Number]]))</f>
        <v>S-1/OS 90</v>
      </c>
      <c r="O2189" s="34" t="str">
        <f>IF(VLOOKUP(Table1[[#This Row],[Intake Batch Combo]],Sheet2!A:B,2,FALSE)="","",VLOOKUP(Table1[[#This Row],[Intake Batch Combo]],Sheet2!A:B,2,FALSE))</f>
        <v>OSD Buy 90</v>
      </c>
      <c r="P2189" s="116" t="e">
        <v>#N/A</v>
      </c>
      <c r="Q2189" s="116" t="e">
        <v>#N/A</v>
      </c>
    </row>
    <row r="2190" spans="1:17">
      <c r="A2190" s="4" t="s">
        <v>1316</v>
      </c>
      <c r="B2190" s="15">
        <v>90</v>
      </c>
      <c r="C2190" s="15" t="s">
        <v>328</v>
      </c>
      <c r="D2190" s="30">
        <v>44559</v>
      </c>
      <c r="E2190" s="10" t="s">
        <v>1</v>
      </c>
      <c r="F2190" s="14">
        <v>300</v>
      </c>
      <c r="G2190" s="14">
        <v>0</v>
      </c>
      <c r="H2190" s="30">
        <v>45420</v>
      </c>
      <c r="I2190" s="120">
        <v>370.5</v>
      </c>
      <c r="J2190" s="21">
        <f>IF(M2190="",IF(AND(H2190&lt;&gt; "",D2190&lt;&gt;""),IF(H2190&gt;=D2190,H2190-D2190,0),""),"")</f>
        <v>861</v>
      </c>
      <c r="K2190" s="20">
        <f>IF(M2190="",IF(I2190&lt;&gt;"",I2190-G2190,""),"")</f>
        <v>370.5</v>
      </c>
      <c r="L2190" s="25">
        <f>IF(M2190="",IF(K2190&lt;&gt;"",IF(G2190=0,IF(I2190=0,0,9.99),K2190/G2190),""),"")</f>
        <v>9.99</v>
      </c>
      <c r="M2190" s="28"/>
      <c r="N2190" s="31" t="str">
        <f>TRIM(CONCATENATE(Table1[[#This Row],[Intake]]," ",Table1[[#This Row],[Batch Number]]))</f>
        <v>S-1/OS 90</v>
      </c>
      <c r="O2190" s="34" t="str">
        <f>IF(VLOOKUP(Table1[[#This Row],[Intake Batch Combo]],Sheet2!A:B,2,FALSE)="","",VLOOKUP(Table1[[#This Row],[Intake Batch Combo]],Sheet2!A:B,2,FALSE))</f>
        <v>OSD Buy 90</v>
      </c>
      <c r="P2190" s="116" t="e">
        <v>#N/A</v>
      </c>
      <c r="Q2190" s="116" t="e">
        <v>#N/A</v>
      </c>
    </row>
    <row r="2191" spans="1:17">
      <c r="A2191" s="4" t="s">
        <v>1316</v>
      </c>
      <c r="B2191" s="15">
        <v>116</v>
      </c>
      <c r="C2191" s="65" t="s">
        <v>1147</v>
      </c>
      <c r="D2191" s="30">
        <v>44879</v>
      </c>
      <c r="E2191" s="59" t="s">
        <v>1</v>
      </c>
      <c r="F2191" s="109">
        <v>300</v>
      </c>
      <c r="G2191" s="14">
        <v>71.609120816278562</v>
      </c>
      <c r="H2191" s="30">
        <v>45420</v>
      </c>
      <c r="I2191" s="118">
        <v>70.833438806653149</v>
      </c>
      <c r="J2191" s="15">
        <f>IF(M2191="",IF(AND(H2191&lt;&gt; "",D2191&lt;&gt;""),IF(H2191&gt;=D2191,H2191-D2191,0),""),"")</f>
        <v>541</v>
      </c>
      <c r="K2191" s="20">
        <f>IF(M2191="",IF(I2191&lt;&gt;"",I2191-G2191,""),"")</f>
        <v>-0.77568200962541312</v>
      </c>
      <c r="L2191" s="25">
        <f>IF(M2191="",IF(K2191&lt;&gt;"",IF(G2191=0,IF(I2191=0,0,9.99),K2191/G2191),""),"")</f>
        <v>-1.083216775717041E-2</v>
      </c>
      <c r="N2191" s="58" t="str">
        <f>TRIM(CONCATENATE(Table1[[#This Row],[Intake]]," ",Table1[[#This Row],[Batch Number]]))</f>
        <v>S-1/OS 116</v>
      </c>
      <c r="O2191" s="112" t="str">
        <f>IF(VLOOKUP(Table1[[#This Row],[Intake Batch Combo]],Sheet2!A:B,2,FALSE)="","",VLOOKUP(Table1[[#This Row],[Intake Batch Combo]],Sheet2!A:B,2,FALSE))</f>
        <v>One Source Diagnostics Buy 116</v>
      </c>
      <c r="P2191" s="115" t="e">
        <v>#N/A</v>
      </c>
      <c r="Q2191" s="115" t="e">
        <v>#N/A</v>
      </c>
    </row>
    <row r="2192" spans="1:17">
      <c r="A2192" s="4" t="s">
        <v>1316</v>
      </c>
      <c r="B2192" s="15">
        <v>116</v>
      </c>
      <c r="C2192" s="65" t="s">
        <v>1147</v>
      </c>
      <c r="D2192" s="30">
        <v>44879</v>
      </c>
      <c r="E2192" s="59" t="s">
        <v>1</v>
      </c>
      <c r="F2192" s="109">
        <v>300</v>
      </c>
      <c r="G2192" s="14">
        <v>71.609120816278562</v>
      </c>
      <c r="H2192" s="30">
        <v>45420</v>
      </c>
      <c r="I2192" s="118">
        <v>70.833438806653149</v>
      </c>
      <c r="J2192" s="15">
        <f>IF(M2192="",IF(AND(H2192&lt;&gt; "",D2192&lt;&gt;""),IF(H2192&gt;=D2192,H2192-D2192,0),""),"")</f>
        <v>541</v>
      </c>
      <c r="K2192" s="20">
        <f>IF(M2192="",IF(I2192&lt;&gt;"",I2192-G2192,""),"")</f>
        <v>-0.77568200962541312</v>
      </c>
      <c r="L2192" s="25">
        <f>IF(M2192="",IF(K2192&lt;&gt;"",IF(G2192=0,IF(I2192=0,0,9.99),K2192/G2192),""),"")</f>
        <v>-1.083216775717041E-2</v>
      </c>
      <c r="N2192" s="58" t="str">
        <f>TRIM(CONCATENATE(Table1[[#This Row],[Intake]]," ",Table1[[#This Row],[Batch Number]]))</f>
        <v>S-1/OS 116</v>
      </c>
      <c r="O2192" s="112" t="str">
        <f>IF(VLOOKUP(Table1[[#This Row],[Intake Batch Combo]],Sheet2!A:B,2,FALSE)="","",VLOOKUP(Table1[[#This Row],[Intake Batch Combo]],Sheet2!A:B,2,FALSE))</f>
        <v>One Source Diagnostics Buy 116</v>
      </c>
      <c r="P2192" s="115" t="e">
        <v>#N/A</v>
      </c>
      <c r="Q2192" s="115" t="e">
        <v>#N/A</v>
      </c>
    </row>
    <row r="2193" spans="1:17">
      <c r="A2193" s="4" t="s">
        <v>1316</v>
      </c>
      <c r="B2193" s="15">
        <v>116</v>
      </c>
      <c r="C2193" s="65" t="s">
        <v>1147</v>
      </c>
      <c r="D2193" s="30">
        <v>44879</v>
      </c>
      <c r="E2193" s="59" t="s">
        <v>1</v>
      </c>
      <c r="F2193" s="14">
        <v>1695</v>
      </c>
      <c r="G2193" s="14">
        <v>404.59153261197389</v>
      </c>
      <c r="H2193" s="30">
        <v>45420</v>
      </c>
      <c r="I2193" s="120">
        <v>400.20892925759028</v>
      </c>
      <c r="J2193" s="15">
        <f>IF(M2193="",IF(AND(H2193&lt;&gt; "",D2193&lt;&gt;""),IF(H2193&gt;=D2193,H2193-D2193,0),""),"")</f>
        <v>541</v>
      </c>
      <c r="K2193" s="20">
        <f>IF(M2193="",IF(I2193&lt;&gt;"",I2193-G2193,""),"")</f>
        <v>-4.3826033543836047</v>
      </c>
      <c r="L2193" s="25">
        <f>IF(M2193="",IF(K2193&lt;&gt;"",IF(G2193=0,IF(I2193=0,0,9.99),K2193/G2193),""),"")</f>
        <v>-1.0832167757170462E-2</v>
      </c>
      <c r="N2193" s="58" t="str">
        <f>TRIM(CONCATENATE(Table1[[#This Row],[Intake]]," ",Table1[[#This Row],[Batch Number]]))</f>
        <v>S-1/OS 116</v>
      </c>
      <c r="O2193" s="112" t="str">
        <f>IF(VLOOKUP(Table1[[#This Row],[Intake Batch Combo]],Sheet2!A:B,2,FALSE)="","",VLOOKUP(Table1[[#This Row],[Intake Batch Combo]],Sheet2!A:B,2,FALSE))</f>
        <v>One Source Diagnostics Buy 116</v>
      </c>
      <c r="P2193" s="115" t="e">
        <v>#N/A</v>
      </c>
      <c r="Q2193" s="115" t="e">
        <v>#N/A</v>
      </c>
    </row>
    <row r="2194" spans="1:17">
      <c r="A2194" s="4" t="s">
        <v>1316</v>
      </c>
      <c r="B2194" s="15">
        <v>116</v>
      </c>
      <c r="C2194" s="65" t="s">
        <v>1147</v>
      </c>
      <c r="D2194" s="30">
        <v>44879</v>
      </c>
      <c r="E2194" s="59" t="s">
        <v>1</v>
      </c>
      <c r="F2194" s="14">
        <v>1695</v>
      </c>
      <c r="G2194" s="14">
        <v>404.59153261197389</v>
      </c>
      <c r="H2194" s="30">
        <v>45420</v>
      </c>
      <c r="I2194" s="120">
        <v>400.20892925759028</v>
      </c>
      <c r="J2194" s="15">
        <f>IF(M2194="",IF(AND(H2194&lt;&gt; "",D2194&lt;&gt;""),IF(H2194&gt;=D2194,H2194-D2194,0),""),"")</f>
        <v>541</v>
      </c>
      <c r="K2194" s="20">
        <f>IF(M2194="",IF(I2194&lt;&gt;"",I2194-G2194,""),"")</f>
        <v>-4.3826033543836047</v>
      </c>
      <c r="L2194" s="25">
        <f>IF(M2194="",IF(K2194&lt;&gt;"",IF(G2194=0,IF(I2194=0,0,9.99),K2194/G2194),""),"")</f>
        <v>-1.0832167757170462E-2</v>
      </c>
      <c r="N2194" s="58" t="str">
        <f>TRIM(CONCATENATE(Table1[[#This Row],[Intake]]," ",Table1[[#This Row],[Batch Number]]))</f>
        <v>S-1/OS 116</v>
      </c>
      <c r="O2194" s="112" t="str">
        <f>IF(VLOOKUP(Table1[[#This Row],[Intake Batch Combo]],Sheet2!A:B,2,FALSE)="","",VLOOKUP(Table1[[#This Row],[Intake Batch Combo]],Sheet2!A:B,2,FALSE))</f>
        <v>One Source Diagnostics Buy 116</v>
      </c>
      <c r="P2194" s="115" t="e">
        <v>#N/A</v>
      </c>
      <c r="Q2194" s="115" t="e">
        <v>#N/A</v>
      </c>
    </row>
    <row r="2195" spans="1:17">
      <c r="A2195" s="4" t="s">
        <v>1316</v>
      </c>
      <c r="B2195" s="15">
        <v>116</v>
      </c>
      <c r="C2195" s="65" t="s">
        <v>1147</v>
      </c>
      <c r="D2195" s="30">
        <v>44879</v>
      </c>
      <c r="E2195" s="59" t="s">
        <v>1</v>
      </c>
      <c r="F2195" s="14">
        <v>1695</v>
      </c>
      <c r="G2195" s="14">
        <v>404.59153261197389</v>
      </c>
      <c r="H2195" s="30">
        <v>45420</v>
      </c>
      <c r="I2195" s="118">
        <v>400.20892925759028</v>
      </c>
      <c r="J2195" s="15">
        <f>IF(M2195="",IF(AND(H2195&lt;&gt; "",D2195&lt;&gt;""),IF(H2195&gt;=D2195,H2195-D2195,0),""),"")</f>
        <v>541</v>
      </c>
      <c r="K2195" s="20">
        <f>IF(M2195="",IF(I2195&lt;&gt;"",I2195-G2195,""),"")</f>
        <v>-4.3826033543836047</v>
      </c>
      <c r="L2195" s="25">
        <f>IF(M2195="",IF(K2195&lt;&gt;"",IF(G2195=0,IF(I2195=0,0,9.99),K2195/G2195),""),"")</f>
        <v>-1.0832167757170462E-2</v>
      </c>
      <c r="N2195" s="58" t="str">
        <f>TRIM(CONCATENATE(Table1[[#This Row],[Intake]]," ",Table1[[#This Row],[Batch Number]]))</f>
        <v>S-1/OS 116</v>
      </c>
      <c r="O2195" s="112" t="str">
        <f>IF(VLOOKUP(Table1[[#This Row],[Intake Batch Combo]],Sheet2!A:B,2,FALSE)="","",VLOOKUP(Table1[[#This Row],[Intake Batch Combo]],Sheet2!A:B,2,FALSE))</f>
        <v>One Source Diagnostics Buy 116</v>
      </c>
      <c r="P2195" s="115" t="e">
        <v>#N/A</v>
      </c>
      <c r="Q2195" s="115" t="e">
        <v>#N/A</v>
      </c>
    </row>
    <row r="2196" spans="1:17">
      <c r="A2196" s="4" t="s">
        <v>1316</v>
      </c>
      <c r="B2196" s="15">
        <v>118</v>
      </c>
      <c r="C2196" s="65" t="s">
        <v>1802</v>
      </c>
      <c r="D2196" s="30">
        <v>44897</v>
      </c>
      <c r="E2196" s="60" t="s">
        <v>1</v>
      </c>
      <c r="F2196" s="14">
        <v>1695</v>
      </c>
      <c r="G2196" s="14">
        <v>404.96364199804663</v>
      </c>
      <c r="H2196" s="30">
        <v>45420</v>
      </c>
      <c r="I2196" s="118">
        <v>475</v>
      </c>
      <c r="J2196" s="15">
        <f>IF(M2196="",IF(AND(H2196&lt;&gt; "",D2196&lt;&gt;""),IF(H2196&gt;=D2196,H2196-D2196,0),""),"")</f>
        <v>523</v>
      </c>
      <c r="K2196" s="20">
        <f>IF(M2196="",IF(I2196&lt;&gt;"",I2196-G2196,""),"")</f>
        <v>70.036358001953374</v>
      </c>
      <c r="L2196" s="25">
        <f>IF(M2196="",IF(K2196&lt;&gt;"",IF(G2196=0,IF(I2196=0,0,9.99),K2196/G2196),""),"")</f>
        <v>0.17294480476420449</v>
      </c>
      <c r="N2196" s="58" t="str">
        <f>TRIM(CONCATENATE(Table1[[#This Row],[Intake]]," ",Table1[[#This Row],[Batch Number]]))</f>
        <v>S-1/OS 118</v>
      </c>
      <c r="O2196" s="112" t="str">
        <f>IF(VLOOKUP(Table1[[#This Row],[Intake Batch Combo]],Sheet2!A:B,2,FALSE)="","",VLOOKUP(Table1[[#This Row],[Intake Batch Combo]],Sheet2!A:B,2,FALSE))</f>
        <v>One Source Diagnostics Buy 118</v>
      </c>
      <c r="P2196" s="115" t="s">
        <v>2383</v>
      </c>
      <c r="Q2196" s="115" t="e">
        <v>#N/A</v>
      </c>
    </row>
    <row r="2197" spans="1:17">
      <c r="A2197" s="4" t="s">
        <v>1316</v>
      </c>
      <c r="B2197" s="15">
        <v>118</v>
      </c>
      <c r="C2197" s="65" t="s">
        <v>1802</v>
      </c>
      <c r="D2197" s="30">
        <v>44897</v>
      </c>
      <c r="E2197" s="60" t="s">
        <v>1</v>
      </c>
      <c r="F2197" s="14">
        <v>1695</v>
      </c>
      <c r="G2197" s="14">
        <v>404.96364199804663</v>
      </c>
      <c r="H2197" s="30">
        <v>45420</v>
      </c>
      <c r="I2197" s="120">
        <v>475</v>
      </c>
      <c r="J2197" s="15">
        <f>IF(M2197="",IF(AND(H2197&lt;&gt; "",D2197&lt;&gt;""),IF(H2197&gt;=D2197,H2197-D2197,0),""),"")</f>
        <v>523</v>
      </c>
      <c r="K2197" s="20">
        <f>IF(M2197="",IF(I2197&lt;&gt;"",I2197-G2197,""),"")</f>
        <v>70.036358001953374</v>
      </c>
      <c r="L2197" s="25">
        <f>IF(M2197="",IF(K2197&lt;&gt;"",IF(G2197=0,IF(I2197=0,0,9.99),K2197/G2197),""),"")</f>
        <v>0.17294480476420449</v>
      </c>
      <c r="N2197" s="58" t="str">
        <f>TRIM(CONCATENATE(Table1[[#This Row],[Intake]]," ",Table1[[#This Row],[Batch Number]]))</f>
        <v>S-1/OS 118</v>
      </c>
      <c r="O2197" s="112" t="str">
        <f>IF(VLOOKUP(Table1[[#This Row],[Intake Batch Combo]],Sheet2!A:B,2,FALSE)="","",VLOOKUP(Table1[[#This Row],[Intake Batch Combo]],Sheet2!A:B,2,FALSE))</f>
        <v>One Source Diagnostics Buy 118</v>
      </c>
      <c r="P2197" s="115" t="s">
        <v>2383</v>
      </c>
      <c r="Q2197" s="115" t="e">
        <v>#N/A</v>
      </c>
    </row>
    <row r="2198" spans="1:17">
      <c r="A2198" s="4" t="s">
        <v>1316</v>
      </c>
      <c r="B2198" s="15">
        <v>118</v>
      </c>
      <c r="C2198" s="65" t="s">
        <v>1829</v>
      </c>
      <c r="D2198" s="30">
        <v>44897</v>
      </c>
      <c r="E2198" s="60" t="s">
        <v>1</v>
      </c>
      <c r="F2198" s="14">
        <v>1695</v>
      </c>
      <c r="G2198" s="14">
        <v>404.96364199804663</v>
      </c>
      <c r="H2198" s="30">
        <v>45420</v>
      </c>
      <c r="I2198" s="120">
        <v>475</v>
      </c>
      <c r="J2198" s="15">
        <f>IF(M2198="",IF(AND(H2198&lt;&gt; "",D2198&lt;&gt;""),IF(H2198&gt;=D2198,H2198-D2198,0),""),"")</f>
        <v>523</v>
      </c>
      <c r="K2198" s="20">
        <f>IF(M2198="",IF(I2198&lt;&gt;"",I2198-G2198,""),"")</f>
        <v>70.036358001953374</v>
      </c>
      <c r="L2198" s="25">
        <f>IF(M2198="",IF(K2198&lt;&gt;"",IF(G2198=0,IF(I2198=0,0,9.99),K2198/G2198),""),"")</f>
        <v>0.17294480476420449</v>
      </c>
      <c r="N2198" s="58" t="str">
        <f>TRIM(CONCATENATE(Table1[[#This Row],[Intake]]," ",Table1[[#This Row],[Batch Number]]))</f>
        <v>S-1/OS 118</v>
      </c>
      <c r="O2198" s="112" t="str">
        <f>IF(VLOOKUP(Table1[[#This Row],[Intake Batch Combo]],Sheet2!A:B,2,FALSE)="","",VLOOKUP(Table1[[#This Row],[Intake Batch Combo]],Sheet2!A:B,2,FALSE))</f>
        <v>One Source Diagnostics Buy 118</v>
      </c>
      <c r="P2198" s="115" t="s">
        <v>2383</v>
      </c>
      <c r="Q2198" s="115" t="e">
        <v>#N/A</v>
      </c>
    </row>
    <row r="2199" spans="1:17">
      <c r="A2199" s="4" t="s">
        <v>1316</v>
      </c>
      <c r="B2199" s="38">
        <v>97</v>
      </c>
      <c r="C2199" s="62" t="s">
        <v>473</v>
      </c>
      <c r="D2199" s="39">
        <v>44631</v>
      </c>
      <c r="E2199" s="10" t="s">
        <v>1</v>
      </c>
      <c r="F2199" s="36">
        <v>1695</v>
      </c>
      <c r="G2199" s="36">
        <v>408.58132852990423</v>
      </c>
      <c r="H2199" s="39">
        <v>45420</v>
      </c>
      <c r="I2199" s="118">
        <v>475</v>
      </c>
      <c r="J2199" s="38">
        <f>IF(M2199="",IF(AND(H2199&lt;&gt; "",D2199&lt;&gt;""),IF(H2199&gt;=D2199,H2199-D2199,0),""),"")</f>
        <v>789</v>
      </c>
      <c r="K2199" s="37">
        <f>IF(M2199="",IF(I2199&lt;&gt;"",I2199-G2199,""),"")</f>
        <v>66.418671470095774</v>
      </c>
      <c r="L2199" s="31">
        <f>IF(M2199="",IF(K2199&lt;&gt;"",IF(G2199=0,IF(I2199=0,0,9.99),K2199/G2199),""),"")</f>
        <v>0.16255924300083274</v>
      </c>
      <c r="M2199" s="35"/>
      <c r="N2199" s="33" t="str">
        <f>TRIM(CONCATENATE(Table1[[#This Row],[Intake]]," ",Table1[[#This Row],[Batch Number]]))</f>
        <v>S-1/OS 97</v>
      </c>
      <c r="O2199" s="35" t="str">
        <f>IF(VLOOKUP(Table1[[#This Row],[Intake Batch Combo]],Sheet2!A:B,2,FALSE)="","",VLOOKUP(Table1[[#This Row],[Intake Batch Combo]],Sheet2!A:B,2,FALSE))</f>
        <v>One Source Diagnostics Buy 97.2</v>
      </c>
      <c r="P2199" s="116" t="s">
        <v>2384</v>
      </c>
      <c r="Q2199" s="116" t="e">
        <v>#N/A</v>
      </c>
    </row>
    <row r="2200" spans="1:17">
      <c r="A2200" s="4" t="s">
        <v>1316</v>
      </c>
      <c r="B2200" s="15">
        <v>90</v>
      </c>
      <c r="C2200" s="15" t="s">
        <v>316</v>
      </c>
      <c r="D2200" s="30">
        <v>44559</v>
      </c>
      <c r="E2200" s="10" t="s">
        <v>1</v>
      </c>
      <c r="F2200" s="14">
        <v>1695</v>
      </c>
      <c r="G2200" s="14">
        <v>435.04260145388702</v>
      </c>
      <c r="H2200" s="30">
        <v>45420</v>
      </c>
      <c r="I2200" s="120">
        <v>158.3365</v>
      </c>
      <c r="J2200" s="21">
        <f>IF(M2200="",IF(AND(H2200&lt;&gt; "",D2200&lt;&gt;""),IF(H2200&gt;=D2200,H2200-D2200,0),""),"")</f>
        <v>861</v>
      </c>
      <c r="K2200" s="20">
        <f>IF(M2200="",IF(I2200&lt;&gt;"",I2200-G2200,""),"")</f>
        <v>-276.70610145388702</v>
      </c>
      <c r="L2200" s="25">
        <f>IF(M2200="",IF(K2200&lt;&gt;"",IF(G2200=0,IF(I2200=0,0,9.99),K2200/G2200),""),"")</f>
        <v>-0.63604368981141468</v>
      </c>
      <c r="M2200" s="28"/>
      <c r="N2200" s="31" t="str">
        <f>TRIM(CONCATENATE(Table1[[#This Row],[Intake]]," ",Table1[[#This Row],[Batch Number]]))</f>
        <v>S-1/OS 90</v>
      </c>
      <c r="O2200" s="34" t="str">
        <f>IF(VLOOKUP(Table1[[#This Row],[Intake Batch Combo]],Sheet2!A:B,2,FALSE)="","",VLOOKUP(Table1[[#This Row],[Intake Batch Combo]],Sheet2!A:B,2,FALSE))</f>
        <v>OSD Buy 90</v>
      </c>
      <c r="P2200" s="116" t="e">
        <v>#N/A</v>
      </c>
      <c r="Q2200" s="116" t="e">
        <v>#N/A</v>
      </c>
    </row>
    <row r="2201" spans="1:17">
      <c r="A2201" s="4" t="s">
        <v>1316</v>
      </c>
      <c r="B2201" s="15">
        <v>90</v>
      </c>
      <c r="C2201" s="15" t="s">
        <v>317</v>
      </c>
      <c r="D2201" s="30">
        <v>44559</v>
      </c>
      <c r="E2201" s="10" t="s">
        <v>1</v>
      </c>
      <c r="F2201" s="14">
        <v>1695</v>
      </c>
      <c r="G2201" s="14">
        <v>435.04260145388702</v>
      </c>
      <c r="H2201" s="30">
        <v>45420</v>
      </c>
      <c r="I2201" s="120">
        <v>237.5</v>
      </c>
      <c r="J2201" s="21">
        <f>IF(M2201="",IF(AND(H2201&lt;&gt; "",D2201&lt;&gt;""),IF(H2201&gt;=D2201,H2201-D2201,0),""),"")</f>
        <v>861</v>
      </c>
      <c r="K2201" s="20">
        <f>IF(M2201="",IF(I2201&lt;&gt;"",I2201-G2201,""),"")</f>
        <v>-197.54260145388702</v>
      </c>
      <c r="L2201" s="25">
        <f>IF(M2201="",IF(K2201&lt;&gt;"",IF(G2201=0,IF(I2201=0,0,9.99),K2201/G2201),""),"")</f>
        <v>-0.45407645318805828</v>
      </c>
      <c r="M2201" s="28"/>
      <c r="N2201" s="31" t="str">
        <f>TRIM(CONCATENATE(Table1[[#This Row],[Intake]]," ",Table1[[#This Row],[Batch Number]]))</f>
        <v>S-1/OS 90</v>
      </c>
      <c r="O2201" s="34" t="str">
        <f>IF(VLOOKUP(Table1[[#This Row],[Intake Batch Combo]],Sheet2!A:B,2,FALSE)="","",VLOOKUP(Table1[[#This Row],[Intake Batch Combo]],Sheet2!A:B,2,FALSE))</f>
        <v>OSD Buy 90</v>
      </c>
      <c r="P2201" s="116" t="e">
        <v>#N/A</v>
      </c>
      <c r="Q2201" s="116" t="e">
        <v>#N/A</v>
      </c>
    </row>
    <row r="2202" spans="1:17">
      <c r="A2202" s="4" t="s">
        <v>1316</v>
      </c>
      <c r="B2202" s="15">
        <v>90</v>
      </c>
      <c r="C2202" s="15" t="s">
        <v>328</v>
      </c>
      <c r="D2202" s="30">
        <v>44559</v>
      </c>
      <c r="E2202" s="10" t="s">
        <v>1</v>
      </c>
      <c r="F2202" s="14">
        <v>1695</v>
      </c>
      <c r="G2202" s="14">
        <v>435.04260145388702</v>
      </c>
      <c r="H2202" s="30">
        <v>45420</v>
      </c>
      <c r="I2202" s="120">
        <v>370.5</v>
      </c>
      <c r="J2202" s="21">
        <f>IF(M2202="",IF(AND(H2202&lt;&gt; "",D2202&lt;&gt;""),IF(H2202&gt;=D2202,H2202-D2202,0),""),"")</f>
        <v>861</v>
      </c>
      <c r="K2202" s="20">
        <f>IF(M2202="",IF(I2202&lt;&gt;"",I2202-G2202,""),"")</f>
        <v>-64.542601453887016</v>
      </c>
      <c r="L2202" s="25">
        <f>IF(M2202="",IF(K2202&lt;&gt;"",IF(G2202=0,IF(I2202=0,0,9.99),K2202/G2202),""),"")</f>
        <v>-0.1483592669733709</v>
      </c>
      <c r="M2202" s="28"/>
      <c r="N2202" s="31" t="str">
        <f>TRIM(CONCATENATE(Table1[[#This Row],[Intake]]," ",Table1[[#This Row],[Batch Number]]))</f>
        <v>S-1/OS 90</v>
      </c>
      <c r="O2202" s="34" t="str">
        <f>IF(VLOOKUP(Table1[[#This Row],[Intake Batch Combo]],Sheet2!A:B,2,FALSE)="","",VLOOKUP(Table1[[#This Row],[Intake Batch Combo]],Sheet2!A:B,2,FALSE))</f>
        <v>OSD Buy 90</v>
      </c>
      <c r="P2202" s="116" t="e">
        <v>#N/A</v>
      </c>
      <c r="Q2202" s="116" t="e">
        <v>#N/A</v>
      </c>
    </row>
    <row r="2203" spans="1:17">
      <c r="A2203" s="4" t="s">
        <v>1316</v>
      </c>
      <c r="B2203" s="15">
        <v>90</v>
      </c>
      <c r="C2203" s="15" t="s">
        <v>328</v>
      </c>
      <c r="D2203" s="30">
        <v>44559</v>
      </c>
      <c r="E2203" s="10" t="s">
        <v>1</v>
      </c>
      <c r="F2203" s="14">
        <v>1695</v>
      </c>
      <c r="G2203" s="14">
        <v>435.04260145388702</v>
      </c>
      <c r="H2203" s="30">
        <v>45420</v>
      </c>
      <c r="I2203" s="120">
        <v>370.5</v>
      </c>
      <c r="J2203" s="21">
        <f>IF(M2203="",IF(AND(H2203&lt;&gt; "",D2203&lt;&gt;""),IF(H2203&gt;=D2203,H2203-D2203,0),""),"")</f>
        <v>861</v>
      </c>
      <c r="K2203" s="20">
        <f>IF(M2203="",IF(I2203&lt;&gt;"",I2203-G2203,""),"")</f>
        <v>-64.542601453887016</v>
      </c>
      <c r="L2203" s="25">
        <f>IF(M2203="",IF(K2203&lt;&gt;"",IF(G2203=0,IF(I2203=0,0,9.99),K2203/G2203),""),"")</f>
        <v>-0.1483592669733709</v>
      </c>
      <c r="M2203" s="28"/>
      <c r="N2203" s="31" t="str">
        <f>TRIM(CONCATENATE(Table1[[#This Row],[Intake]]," ",Table1[[#This Row],[Batch Number]]))</f>
        <v>S-1/OS 90</v>
      </c>
      <c r="O2203" s="34" t="str">
        <f>IF(VLOOKUP(Table1[[#This Row],[Intake Batch Combo]],Sheet2!A:B,2,FALSE)="","",VLOOKUP(Table1[[#This Row],[Intake Batch Combo]],Sheet2!A:B,2,FALSE))</f>
        <v>OSD Buy 90</v>
      </c>
      <c r="P2203" s="116" t="e">
        <v>#N/A</v>
      </c>
      <c r="Q2203" s="116" t="e">
        <v>#N/A</v>
      </c>
    </row>
    <row r="2204" spans="1:17">
      <c r="A2204" s="4" t="s">
        <v>1316</v>
      </c>
      <c r="B2204" s="15">
        <v>90</v>
      </c>
      <c r="C2204" s="15" t="s">
        <v>328</v>
      </c>
      <c r="D2204" s="30">
        <v>44559</v>
      </c>
      <c r="E2204" s="10" t="s">
        <v>1</v>
      </c>
      <c r="F2204" s="14">
        <v>1695</v>
      </c>
      <c r="G2204" s="14">
        <v>435.04260145388702</v>
      </c>
      <c r="H2204" s="30">
        <v>45420</v>
      </c>
      <c r="I2204" s="118">
        <v>370.5</v>
      </c>
      <c r="J2204" s="21">
        <f>IF(M2204="",IF(AND(H2204&lt;&gt; "",D2204&lt;&gt;""),IF(H2204&gt;=D2204,H2204-D2204,0),""),"")</f>
        <v>861</v>
      </c>
      <c r="K2204" s="20">
        <f>IF(M2204="",IF(I2204&lt;&gt;"",I2204-G2204,""),"")</f>
        <v>-64.542601453887016</v>
      </c>
      <c r="L2204" s="25">
        <f>IF(M2204="",IF(K2204&lt;&gt;"",IF(G2204=0,IF(I2204=0,0,9.99),K2204/G2204),""),"")</f>
        <v>-0.1483592669733709</v>
      </c>
      <c r="M2204" s="28"/>
      <c r="N2204" s="31" t="str">
        <f>TRIM(CONCATENATE(Table1[[#This Row],[Intake]]," ",Table1[[#This Row],[Batch Number]]))</f>
        <v>S-1/OS 90</v>
      </c>
      <c r="O2204" s="34" t="str">
        <f>IF(VLOOKUP(Table1[[#This Row],[Intake Batch Combo]],Sheet2!A:B,2,FALSE)="","",VLOOKUP(Table1[[#This Row],[Intake Batch Combo]],Sheet2!A:B,2,FALSE))</f>
        <v>OSD Buy 90</v>
      </c>
      <c r="P2204" s="116" t="e">
        <v>#N/A</v>
      </c>
      <c r="Q2204" s="116" t="e">
        <v>#N/A</v>
      </c>
    </row>
    <row r="2205" spans="1:17">
      <c r="A2205" s="4" t="s">
        <v>1314</v>
      </c>
      <c r="B2205" s="43">
        <v>71</v>
      </c>
      <c r="C2205" s="64" t="s">
        <v>797</v>
      </c>
      <c r="D2205" s="47">
        <v>44670</v>
      </c>
      <c r="E2205" s="59" t="s">
        <v>0</v>
      </c>
      <c r="F2205" s="41">
        <v>250</v>
      </c>
      <c r="G2205" s="41">
        <v>59.962482989979854</v>
      </c>
      <c r="H2205" s="47">
        <v>45413</v>
      </c>
      <c r="I2205" s="120">
        <v>47.5</v>
      </c>
      <c r="J2205" s="43">
        <f>IF(M2205="",IF(AND(H2205&lt;&gt; "",D2205&lt;&gt;""),IF(H2205&gt;=D2205,H2205-D2205,0),""),"")</f>
        <v>743</v>
      </c>
      <c r="K2205" s="42">
        <f>IF(M2205="",IF(I2205&lt;&gt;"",I2205-G2205,""),"")</f>
        <v>-12.462482989979854</v>
      </c>
      <c r="L2205" s="44">
        <f>IF(M2205="",IF(K2205&lt;&gt;"",IF(G2205=0,IF(I2205=0,0,9.99),K2205/G2205),""),"")</f>
        <v>-0.20783800750983614</v>
      </c>
      <c r="M2205" s="45"/>
      <c r="N2205" s="46" t="str">
        <f>TRIM(CONCATENATE(Table1[[#This Row],[Intake]]," ",Table1[[#This Row],[Batch Number]]))</f>
        <v>S-1/EB 71</v>
      </c>
      <c r="O2205" s="45" t="str">
        <f>IF(VLOOKUP(Table1[[#This Row],[Intake Batch Combo]],Sheet2!A:B,2,FALSE)="","",VLOOKUP(Table1[[#This Row],[Intake Batch Combo]],Sheet2!A:B,2,FALSE))</f>
        <v>Expert MRI Buy 71</v>
      </c>
      <c r="P2205" s="116" t="e">
        <v>#N/A</v>
      </c>
      <c r="Q2205" s="116" t="e">
        <v>#N/A</v>
      </c>
    </row>
    <row r="2206" spans="1:17">
      <c r="A2206" s="4" t="s">
        <v>1316</v>
      </c>
      <c r="B2206" s="15">
        <v>90</v>
      </c>
      <c r="C2206" s="15" t="s">
        <v>50</v>
      </c>
      <c r="D2206" s="30">
        <v>44559</v>
      </c>
      <c r="E2206" s="10" t="s">
        <v>0</v>
      </c>
      <c r="F2206" s="109">
        <v>250</v>
      </c>
      <c r="G2206" s="14">
        <v>64.165575435676601</v>
      </c>
      <c r="H2206" s="30">
        <v>45413</v>
      </c>
      <c r="I2206" s="120">
        <v>285</v>
      </c>
      <c r="J2206" s="21">
        <f>IF(M2206="",IF(AND(H2206&lt;&gt; "",D2206&lt;&gt;""),IF(H2206&gt;=D2206,H2206-D2206,0),""),"")</f>
        <v>854</v>
      </c>
      <c r="K2206" s="20">
        <f>IF(M2206="",IF(I2206&lt;&gt;"",I2206-G2206,""),"")</f>
        <v>220.8344245643234</v>
      </c>
      <c r="L2206" s="25">
        <f>IF(M2206="",IF(K2206&lt;&gt;"",IF(G2206=0,IF(I2206=0,0,9.99),K2206/G2206),""),"")</f>
        <v>3.4416339768619544</v>
      </c>
      <c r="M2206" s="28"/>
      <c r="N2206" s="31" t="str">
        <f>TRIM(CONCATENATE(Table1[[#This Row],[Intake]]," ",Table1[[#This Row],[Batch Number]]))</f>
        <v>S-1/OS 90</v>
      </c>
      <c r="O2206" s="34" t="str">
        <f>IF(VLOOKUP(Table1[[#This Row],[Intake Batch Combo]],Sheet2!A:B,2,FALSE)="","",VLOOKUP(Table1[[#This Row],[Intake Batch Combo]],Sheet2!A:B,2,FALSE))</f>
        <v>OSD Buy 90</v>
      </c>
      <c r="P2206" s="116" t="e">
        <v>#N/A</v>
      </c>
      <c r="Q2206" s="116" t="e">
        <v>#N/A</v>
      </c>
    </row>
    <row r="2207" spans="1:17">
      <c r="A2207" s="4" t="s">
        <v>1316</v>
      </c>
      <c r="B2207" s="15">
        <v>90</v>
      </c>
      <c r="C2207" s="15" t="s">
        <v>50</v>
      </c>
      <c r="D2207" s="30">
        <v>44559</v>
      </c>
      <c r="E2207" s="10" t="s">
        <v>0</v>
      </c>
      <c r="F2207" s="109">
        <v>250</v>
      </c>
      <c r="G2207" s="14">
        <v>64.165575435676601</v>
      </c>
      <c r="H2207" s="30">
        <v>45413</v>
      </c>
      <c r="I2207" s="118">
        <v>285</v>
      </c>
      <c r="J2207" s="21">
        <f>IF(M2207="",IF(AND(H2207&lt;&gt; "",D2207&lt;&gt;""),IF(H2207&gt;=D2207,H2207-D2207,0),""),"")</f>
        <v>854</v>
      </c>
      <c r="K2207" s="20">
        <f>IF(M2207="",IF(I2207&lt;&gt;"",I2207-G2207,""),"")</f>
        <v>220.8344245643234</v>
      </c>
      <c r="L2207" s="25">
        <f>IF(M2207="",IF(K2207&lt;&gt;"",IF(G2207=0,IF(I2207=0,0,9.99),K2207/G2207),""),"")</f>
        <v>3.4416339768619544</v>
      </c>
      <c r="M2207" s="28"/>
      <c r="N2207" s="31" t="str">
        <f>TRIM(CONCATENATE(Table1[[#This Row],[Intake]]," ",Table1[[#This Row],[Batch Number]]))</f>
        <v>S-1/OS 90</v>
      </c>
      <c r="O2207" s="34" t="str">
        <f>IF(VLOOKUP(Table1[[#This Row],[Intake Batch Combo]],Sheet2!A:B,2,FALSE)="","",VLOOKUP(Table1[[#This Row],[Intake Batch Combo]],Sheet2!A:B,2,FALSE))</f>
        <v>OSD Buy 90</v>
      </c>
      <c r="P2207" s="116" t="e">
        <v>#N/A</v>
      </c>
      <c r="Q2207" s="116" t="e">
        <v>#N/A</v>
      </c>
    </row>
    <row r="2208" spans="1:17">
      <c r="A2208" s="4" t="s">
        <v>1314</v>
      </c>
      <c r="B2208" s="43">
        <v>71</v>
      </c>
      <c r="C2208" s="64" t="s">
        <v>695</v>
      </c>
      <c r="D2208" s="47">
        <v>44670</v>
      </c>
      <c r="E2208" s="59" t="s">
        <v>0</v>
      </c>
      <c r="F2208" s="41">
        <v>1100</v>
      </c>
      <c r="G2208" s="41">
        <v>263.83492515591138</v>
      </c>
      <c r="H2208" s="47">
        <v>45413</v>
      </c>
      <c r="I2208" s="118">
        <v>475</v>
      </c>
      <c r="J2208" s="43">
        <f>IF(M2208="",IF(AND(H2208&lt;&gt; "",D2208&lt;&gt;""),IF(H2208&gt;=D2208,H2208-D2208,0),""),"")</f>
        <v>743</v>
      </c>
      <c r="K2208" s="42">
        <f>IF(M2208="",IF(I2208&lt;&gt;"",I2208-G2208,""),"")</f>
        <v>211.16507484408862</v>
      </c>
      <c r="L2208" s="44">
        <f>IF(M2208="",IF(K2208&lt;&gt;"",IF(G2208=0,IF(I2208=0,0,9.99),K2208/G2208),""),"")</f>
        <v>0.80036816475037231</v>
      </c>
      <c r="M2208" s="45"/>
      <c r="N2208" s="46" t="str">
        <f>TRIM(CONCATENATE(Table1[[#This Row],[Intake]]," ",Table1[[#This Row],[Batch Number]]))</f>
        <v>S-1/EB 71</v>
      </c>
      <c r="O2208" s="45" t="str">
        <f>IF(VLOOKUP(Table1[[#This Row],[Intake Batch Combo]],Sheet2!A:B,2,FALSE)="","",VLOOKUP(Table1[[#This Row],[Intake Batch Combo]],Sheet2!A:B,2,FALSE))</f>
        <v>Expert MRI Buy 71</v>
      </c>
      <c r="P2208" s="116" t="e">
        <v>#N/A</v>
      </c>
      <c r="Q2208" s="116" t="e">
        <v>#N/A</v>
      </c>
    </row>
    <row r="2209" spans="1:17">
      <c r="A2209" s="4" t="s">
        <v>1316</v>
      </c>
      <c r="B2209" s="15">
        <v>118</v>
      </c>
      <c r="C2209" s="64" t="s">
        <v>1529</v>
      </c>
      <c r="D2209" s="30">
        <v>44897</v>
      </c>
      <c r="E2209" s="60" t="s">
        <v>1</v>
      </c>
      <c r="F2209" s="14">
        <v>1695</v>
      </c>
      <c r="G2209" s="14">
        <v>404.96364199804663</v>
      </c>
      <c r="H2209" s="30">
        <v>45413</v>
      </c>
      <c r="I2209" s="118">
        <v>380</v>
      </c>
      <c r="J2209" s="15">
        <f>IF(M2209="",IF(AND(H2209&lt;&gt; "",D2209&lt;&gt;""),IF(H2209&gt;=D2209,H2209-D2209,0),""),"")</f>
        <v>516</v>
      </c>
      <c r="K2209" s="20">
        <f>IF(M2209="",IF(I2209&lt;&gt;"",I2209-G2209,""),"")</f>
        <v>-24.963641998046626</v>
      </c>
      <c r="L2209" s="25">
        <f>IF(M2209="",IF(K2209&lt;&gt;"",IF(G2209=0,IF(I2209=0,0,9.99),K2209/G2209),""),"")</f>
        <v>-6.1644156188636411E-2</v>
      </c>
      <c r="N2209" s="58" t="str">
        <f>TRIM(CONCATENATE(Table1[[#This Row],[Intake]]," ",Table1[[#This Row],[Batch Number]]))</f>
        <v>S-1/OS 118</v>
      </c>
      <c r="O2209" s="112" t="str">
        <f>IF(VLOOKUP(Table1[[#This Row],[Intake Batch Combo]],Sheet2!A:B,2,FALSE)="","",VLOOKUP(Table1[[#This Row],[Intake Batch Combo]],Sheet2!A:B,2,FALSE))</f>
        <v>One Source Diagnostics Buy 118</v>
      </c>
      <c r="P2209" s="115" t="s">
        <v>2383</v>
      </c>
      <c r="Q2209" s="115" t="e">
        <v>#N/A</v>
      </c>
    </row>
    <row r="2210" spans="1:17">
      <c r="A2210" s="4" t="s">
        <v>1316</v>
      </c>
      <c r="B2210" s="15">
        <v>118</v>
      </c>
      <c r="C2210" s="64" t="s">
        <v>1683</v>
      </c>
      <c r="D2210" s="30">
        <v>44897</v>
      </c>
      <c r="E2210" s="60" t="s">
        <v>1</v>
      </c>
      <c r="F2210" s="14">
        <v>1695</v>
      </c>
      <c r="G2210" s="14">
        <v>404.96364199804663</v>
      </c>
      <c r="H2210" s="30">
        <v>45413</v>
      </c>
      <c r="I2210" s="118">
        <v>475</v>
      </c>
      <c r="J2210" s="15">
        <f>IF(M2210="",IF(AND(H2210&lt;&gt; "",D2210&lt;&gt;""),IF(H2210&gt;=D2210,H2210-D2210,0),""),"")</f>
        <v>516</v>
      </c>
      <c r="K2210" s="20">
        <f>IF(M2210="",IF(I2210&lt;&gt;"",I2210-G2210,""),"")</f>
        <v>70.036358001953374</v>
      </c>
      <c r="L2210" s="25">
        <f>IF(M2210="",IF(K2210&lt;&gt;"",IF(G2210=0,IF(I2210=0,0,9.99),K2210/G2210),""),"")</f>
        <v>0.17294480476420449</v>
      </c>
      <c r="N2210" s="58" t="str">
        <f>TRIM(CONCATENATE(Table1[[#This Row],[Intake]]," ",Table1[[#This Row],[Batch Number]]))</f>
        <v>S-1/OS 118</v>
      </c>
      <c r="O2210" s="112" t="str">
        <f>IF(VLOOKUP(Table1[[#This Row],[Intake Batch Combo]],Sheet2!A:B,2,FALSE)="","",VLOOKUP(Table1[[#This Row],[Intake Batch Combo]],Sheet2!A:B,2,FALSE))</f>
        <v>One Source Diagnostics Buy 118</v>
      </c>
      <c r="P2210" s="115" t="s">
        <v>2383</v>
      </c>
      <c r="Q2210" s="115" t="e">
        <v>#N/A</v>
      </c>
    </row>
    <row r="2211" spans="1:17">
      <c r="A2211" s="4" t="s">
        <v>1316</v>
      </c>
      <c r="B2211" s="15">
        <v>118</v>
      </c>
      <c r="C2211" s="64" t="s">
        <v>1683</v>
      </c>
      <c r="D2211" s="30">
        <v>44897</v>
      </c>
      <c r="E2211" s="60" t="s">
        <v>1</v>
      </c>
      <c r="F2211" s="14">
        <v>1695</v>
      </c>
      <c r="G2211" s="14">
        <v>404.96364199804663</v>
      </c>
      <c r="H2211" s="30">
        <v>45413</v>
      </c>
      <c r="I2211" s="120">
        <v>475</v>
      </c>
      <c r="J2211" s="15">
        <f>IF(M2211="",IF(AND(H2211&lt;&gt; "",D2211&lt;&gt;""),IF(H2211&gt;=D2211,H2211-D2211,0),""),"")</f>
        <v>516</v>
      </c>
      <c r="K2211" s="20">
        <f>IF(M2211="",IF(I2211&lt;&gt;"",I2211-G2211,""),"")</f>
        <v>70.036358001953374</v>
      </c>
      <c r="L2211" s="25">
        <f>IF(M2211="",IF(K2211&lt;&gt;"",IF(G2211=0,IF(I2211=0,0,9.99),K2211/G2211),""),"")</f>
        <v>0.17294480476420449</v>
      </c>
      <c r="N2211" s="58" t="str">
        <f>TRIM(CONCATENATE(Table1[[#This Row],[Intake]]," ",Table1[[#This Row],[Batch Number]]))</f>
        <v>S-1/OS 118</v>
      </c>
      <c r="O2211" s="112" t="str">
        <f>IF(VLOOKUP(Table1[[#This Row],[Intake Batch Combo]],Sheet2!A:B,2,FALSE)="","",VLOOKUP(Table1[[#This Row],[Intake Batch Combo]],Sheet2!A:B,2,FALSE))</f>
        <v>One Source Diagnostics Buy 118</v>
      </c>
      <c r="P2211" s="115" t="s">
        <v>2383</v>
      </c>
      <c r="Q2211" s="115" t="e">
        <v>#N/A</v>
      </c>
    </row>
    <row r="2212" spans="1:17">
      <c r="A2212" s="4" t="s">
        <v>1316</v>
      </c>
      <c r="B2212" s="15">
        <v>118</v>
      </c>
      <c r="C2212" s="64" t="s">
        <v>1717</v>
      </c>
      <c r="D2212" s="30">
        <v>44897</v>
      </c>
      <c r="E2212" s="60" t="s">
        <v>1</v>
      </c>
      <c r="F2212" s="14">
        <v>1695</v>
      </c>
      <c r="G2212" s="14">
        <v>404.96364199804663</v>
      </c>
      <c r="H2212" s="30">
        <v>45413</v>
      </c>
      <c r="I2212" s="118">
        <v>617.5</v>
      </c>
      <c r="J2212" s="15">
        <f>IF(M2212="",IF(AND(H2212&lt;&gt; "",D2212&lt;&gt;""),IF(H2212&gt;=D2212,H2212-D2212,0),""),"")</f>
        <v>516</v>
      </c>
      <c r="K2212" s="20">
        <f>IF(M2212="",IF(I2212&lt;&gt;"",I2212-G2212,""),"")</f>
        <v>212.53635800195337</v>
      </c>
      <c r="L2212" s="25">
        <f>IF(M2212="",IF(K2212&lt;&gt;"",IF(G2212=0,IF(I2212=0,0,9.99),K2212/G2212),""),"")</f>
        <v>0.5248282461934658</v>
      </c>
      <c r="N2212" s="58" t="str">
        <f>TRIM(CONCATENATE(Table1[[#This Row],[Intake]]," ",Table1[[#This Row],[Batch Number]]))</f>
        <v>S-1/OS 118</v>
      </c>
      <c r="O2212" s="112" t="str">
        <f>IF(VLOOKUP(Table1[[#This Row],[Intake Batch Combo]],Sheet2!A:B,2,FALSE)="","",VLOOKUP(Table1[[#This Row],[Intake Batch Combo]],Sheet2!A:B,2,FALSE))</f>
        <v>One Source Diagnostics Buy 118</v>
      </c>
      <c r="P2212" s="115" t="s">
        <v>2383</v>
      </c>
      <c r="Q2212" s="115" t="e">
        <v>#N/A</v>
      </c>
    </row>
    <row r="2213" spans="1:17">
      <c r="A2213" s="4" t="s">
        <v>1316</v>
      </c>
      <c r="B2213" s="15">
        <v>118</v>
      </c>
      <c r="C2213" s="64" t="s">
        <v>1717</v>
      </c>
      <c r="D2213" s="30">
        <v>44897</v>
      </c>
      <c r="E2213" s="60" t="s">
        <v>1</v>
      </c>
      <c r="F2213" s="14">
        <v>1695</v>
      </c>
      <c r="G2213" s="14">
        <v>404.96364199804663</v>
      </c>
      <c r="H2213" s="30">
        <v>45413</v>
      </c>
      <c r="I2213" s="118">
        <v>617.5</v>
      </c>
      <c r="J2213" s="15">
        <f>IF(M2213="",IF(AND(H2213&lt;&gt; "",D2213&lt;&gt;""),IF(H2213&gt;=D2213,H2213-D2213,0),""),"")</f>
        <v>516</v>
      </c>
      <c r="K2213" s="20">
        <f>IF(M2213="",IF(I2213&lt;&gt;"",I2213-G2213,""),"")</f>
        <v>212.53635800195337</v>
      </c>
      <c r="L2213" s="25">
        <f>IF(M2213="",IF(K2213&lt;&gt;"",IF(G2213=0,IF(I2213=0,0,9.99),K2213/G2213),""),"")</f>
        <v>0.5248282461934658</v>
      </c>
      <c r="N2213" s="58" t="str">
        <f>TRIM(CONCATENATE(Table1[[#This Row],[Intake]]," ",Table1[[#This Row],[Batch Number]]))</f>
        <v>S-1/OS 118</v>
      </c>
      <c r="O2213" s="112" t="str">
        <f>IF(VLOOKUP(Table1[[#This Row],[Intake Batch Combo]],Sheet2!A:B,2,FALSE)="","",VLOOKUP(Table1[[#This Row],[Intake Batch Combo]],Sheet2!A:B,2,FALSE))</f>
        <v>One Source Diagnostics Buy 118</v>
      </c>
      <c r="P2213" s="115" t="s">
        <v>2383</v>
      </c>
      <c r="Q2213" s="115" t="e">
        <v>#N/A</v>
      </c>
    </row>
    <row r="2214" spans="1:17">
      <c r="A2214" s="4" t="s">
        <v>1314</v>
      </c>
      <c r="B2214" s="43">
        <v>71</v>
      </c>
      <c r="C2214" s="64" t="s">
        <v>797</v>
      </c>
      <c r="D2214" s="47">
        <v>44670</v>
      </c>
      <c r="E2214" s="59" t="s">
        <v>1</v>
      </c>
      <c r="F2214" s="41">
        <v>1695</v>
      </c>
      <c r="G2214" s="41">
        <v>406.54563467206344</v>
      </c>
      <c r="H2214" s="47">
        <v>45413</v>
      </c>
      <c r="I2214" s="120">
        <v>475</v>
      </c>
      <c r="J2214" s="43">
        <f>IF(M2214="",IF(AND(H2214&lt;&gt; "",D2214&lt;&gt;""),IF(H2214&gt;=D2214,H2214-D2214,0),""),"")</f>
        <v>743</v>
      </c>
      <c r="K2214" s="42">
        <f>IF(M2214="",IF(I2214&lt;&gt;"",I2214-G2214,""),"")</f>
        <v>68.454365327936557</v>
      </c>
      <c r="L2214" s="44">
        <f>IF(M2214="",IF(K2214&lt;&gt;"",IF(G2214=0,IF(I2214=0,0,9.99),K2214/G2214),""),"")</f>
        <v>0.16838051989699676</v>
      </c>
      <c r="M2214" s="45"/>
      <c r="N2214" s="46" t="str">
        <f>TRIM(CONCATENATE(Table1[[#This Row],[Intake]]," ",Table1[[#This Row],[Batch Number]]))</f>
        <v>S-1/EB 71</v>
      </c>
      <c r="O2214" s="45" t="str">
        <f>IF(VLOOKUP(Table1[[#This Row],[Intake Batch Combo]],Sheet2!A:B,2,FALSE)="","",VLOOKUP(Table1[[#This Row],[Intake Batch Combo]],Sheet2!A:B,2,FALSE))</f>
        <v>Expert MRI Buy 71</v>
      </c>
      <c r="P2214" s="116" t="e">
        <v>#N/A</v>
      </c>
      <c r="Q2214" s="116" t="e">
        <v>#N/A</v>
      </c>
    </row>
    <row r="2215" spans="1:17">
      <c r="A2215" s="4" t="s">
        <v>1314</v>
      </c>
      <c r="B2215" s="43">
        <v>71</v>
      </c>
      <c r="C2215" s="64" t="s">
        <v>797</v>
      </c>
      <c r="D2215" s="47">
        <v>44670</v>
      </c>
      <c r="E2215" s="59" t="s">
        <v>1</v>
      </c>
      <c r="F2215" s="41">
        <v>1695</v>
      </c>
      <c r="G2215" s="41">
        <v>406.54563467206344</v>
      </c>
      <c r="H2215" s="47">
        <v>45413</v>
      </c>
      <c r="I2215" s="118">
        <v>475</v>
      </c>
      <c r="J2215" s="43">
        <f>IF(M2215="",IF(AND(H2215&lt;&gt; "",D2215&lt;&gt;""),IF(H2215&gt;=D2215,H2215-D2215,0),""),"")</f>
        <v>743</v>
      </c>
      <c r="K2215" s="42">
        <f>IF(M2215="",IF(I2215&lt;&gt;"",I2215-G2215,""),"")</f>
        <v>68.454365327936557</v>
      </c>
      <c r="L2215" s="44">
        <f>IF(M2215="",IF(K2215&lt;&gt;"",IF(G2215=0,IF(I2215=0,0,9.99),K2215/G2215),""),"")</f>
        <v>0.16838051989699676</v>
      </c>
      <c r="M2215" s="45"/>
      <c r="N2215" s="46" t="str">
        <f>TRIM(CONCATENATE(Table1[[#This Row],[Intake]]," ",Table1[[#This Row],[Batch Number]]))</f>
        <v>S-1/EB 71</v>
      </c>
      <c r="O2215" s="45" t="str">
        <f>IF(VLOOKUP(Table1[[#This Row],[Intake Batch Combo]],Sheet2!A:B,2,FALSE)="","",VLOOKUP(Table1[[#This Row],[Intake Batch Combo]],Sheet2!A:B,2,FALSE))</f>
        <v>Expert MRI Buy 71</v>
      </c>
      <c r="P2215" s="116" t="e">
        <v>#N/A</v>
      </c>
      <c r="Q2215" s="116" t="e">
        <v>#N/A</v>
      </c>
    </row>
    <row r="2216" spans="1:17">
      <c r="A2216" s="4" t="s">
        <v>1314</v>
      </c>
      <c r="B2216" s="43">
        <v>71</v>
      </c>
      <c r="C2216" s="64" t="s">
        <v>973</v>
      </c>
      <c r="D2216" s="47">
        <v>44670</v>
      </c>
      <c r="E2216" s="59" t="s">
        <v>1</v>
      </c>
      <c r="F2216" s="41">
        <v>1695</v>
      </c>
      <c r="G2216" s="41">
        <v>406.54563467206344</v>
      </c>
      <c r="H2216" s="47">
        <v>45413</v>
      </c>
      <c r="I2216" s="120">
        <v>475</v>
      </c>
      <c r="J2216" s="43">
        <f>IF(M2216="",IF(AND(H2216&lt;&gt; "",D2216&lt;&gt;""),IF(H2216&gt;=D2216,H2216-D2216,0),""),"")</f>
        <v>743</v>
      </c>
      <c r="K2216" s="42">
        <f>IF(M2216="",IF(I2216&lt;&gt;"",I2216-G2216,""),"")</f>
        <v>68.454365327936557</v>
      </c>
      <c r="L2216" s="44">
        <f>IF(M2216="",IF(K2216&lt;&gt;"",IF(G2216=0,IF(I2216=0,0,9.99),K2216/G2216),""),"")</f>
        <v>0.16838051989699676</v>
      </c>
      <c r="M2216" s="45"/>
      <c r="N2216" s="46" t="str">
        <f>TRIM(CONCATENATE(Table1[[#This Row],[Intake]]," ",Table1[[#This Row],[Batch Number]]))</f>
        <v>S-1/EB 71</v>
      </c>
      <c r="O2216" s="45" t="str">
        <f>IF(VLOOKUP(Table1[[#This Row],[Intake Batch Combo]],Sheet2!A:B,2,FALSE)="","",VLOOKUP(Table1[[#This Row],[Intake Batch Combo]],Sheet2!A:B,2,FALSE))</f>
        <v>Expert MRI Buy 71</v>
      </c>
      <c r="P2216" s="116" t="e">
        <v>#N/A</v>
      </c>
      <c r="Q2216" s="116" t="e">
        <v>#N/A</v>
      </c>
    </row>
    <row r="2217" spans="1:17">
      <c r="A2217" s="4" t="s">
        <v>1316</v>
      </c>
      <c r="B2217" s="38">
        <v>97</v>
      </c>
      <c r="C2217" s="15" t="s">
        <v>518</v>
      </c>
      <c r="D2217" s="39">
        <v>44631</v>
      </c>
      <c r="E2217" s="10" t="s">
        <v>1</v>
      </c>
      <c r="F2217" s="36">
        <v>1695</v>
      </c>
      <c r="G2217" s="36">
        <v>408.58132852990423</v>
      </c>
      <c r="H2217" s="39">
        <v>45413</v>
      </c>
      <c r="I2217" s="120">
        <v>477.61250000000001</v>
      </c>
      <c r="J2217" s="38">
        <f>IF(M2217="",IF(AND(H2217&lt;&gt; "",D2217&lt;&gt;""),IF(H2217&gt;=D2217,H2217-D2217,0),""),"")</f>
        <v>782</v>
      </c>
      <c r="K2217" s="37">
        <f>IF(M2217="",IF(I2217&lt;&gt;"",I2217-G2217,""),"")</f>
        <v>69.031171470095785</v>
      </c>
      <c r="L2217" s="31">
        <f>IF(M2217="",IF(K2217&lt;&gt;"",IF(G2217=0,IF(I2217=0,0,9.99),K2217/G2217),""),"")</f>
        <v>0.16895331883733733</v>
      </c>
      <c r="M2217" s="35"/>
      <c r="N2217" s="33" t="str">
        <f>TRIM(CONCATENATE(Table1[[#This Row],[Intake]]," ",Table1[[#This Row],[Batch Number]]))</f>
        <v>S-1/OS 97</v>
      </c>
      <c r="O2217" s="35" t="str">
        <f>IF(VLOOKUP(Table1[[#This Row],[Intake Batch Combo]],Sheet2!A:B,2,FALSE)="","",VLOOKUP(Table1[[#This Row],[Intake Batch Combo]],Sheet2!A:B,2,FALSE))</f>
        <v>One Source Diagnostics Buy 97.2</v>
      </c>
      <c r="P2217" s="116" t="s">
        <v>2384</v>
      </c>
      <c r="Q2217" s="116" t="e">
        <v>#N/A</v>
      </c>
    </row>
    <row r="2218" spans="1:17">
      <c r="A2218" s="4" t="s">
        <v>1316</v>
      </c>
      <c r="B2218" s="15">
        <v>90</v>
      </c>
      <c r="C2218" s="15" t="s">
        <v>50</v>
      </c>
      <c r="D2218" s="30">
        <v>44559</v>
      </c>
      <c r="E2218" s="10" t="s">
        <v>1</v>
      </c>
      <c r="F2218" s="14">
        <v>1695</v>
      </c>
      <c r="G2218" s="14">
        <v>435.04260145388702</v>
      </c>
      <c r="H2218" s="30">
        <v>45413</v>
      </c>
      <c r="I2218" s="120">
        <v>285</v>
      </c>
      <c r="J2218" s="21">
        <f>IF(M2218="",IF(AND(H2218&lt;&gt; "",D2218&lt;&gt;""),IF(H2218&gt;=D2218,H2218-D2218,0),""),"")</f>
        <v>854</v>
      </c>
      <c r="K2218" s="20">
        <f>IF(M2218="",IF(I2218&lt;&gt;"",I2218-G2218,""),"")</f>
        <v>-150.04260145388702</v>
      </c>
      <c r="L2218" s="25">
        <f>IF(M2218="",IF(K2218&lt;&gt;"",IF(G2218=0,IF(I2218=0,0,9.99),K2218/G2218),""),"")</f>
        <v>-0.34489174382566989</v>
      </c>
      <c r="M2218" s="28"/>
      <c r="N2218" s="31" t="str">
        <f>TRIM(CONCATENATE(Table1[[#This Row],[Intake]]," ",Table1[[#This Row],[Batch Number]]))</f>
        <v>S-1/OS 90</v>
      </c>
      <c r="O2218" s="34" t="str">
        <f>IF(VLOOKUP(Table1[[#This Row],[Intake Batch Combo]],Sheet2!A:B,2,FALSE)="","",VLOOKUP(Table1[[#This Row],[Intake Batch Combo]],Sheet2!A:B,2,FALSE))</f>
        <v>OSD Buy 90</v>
      </c>
      <c r="P2218" s="116" t="e">
        <v>#N/A</v>
      </c>
      <c r="Q2218" s="116" t="e">
        <v>#N/A</v>
      </c>
    </row>
    <row r="2219" spans="1:17">
      <c r="A2219" s="4" t="s">
        <v>1316</v>
      </c>
      <c r="B2219" s="15">
        <v>90</v>
      </c>
      <c r="C2219" s="15" t="s">
        <v>50</v>
      </c>
      <c r="D2219" s="30">
        <v>44559</v>
      </c>
      <c r="E2219" s="10" t="s">
        <v>1</v>
      </c>
      <c r="F2219" s="14">
        <v>1695</v>
      </c>
      <c r="G2219" s="14">
        <v>435.04260145388702</v>
      </c>
      <c r="H2219" s="30">
        <v>45413</v>
      </c>
      <c r="I2219" s="118">
        <v>285</v>
      </c>
      <c r="J2219" s="21">
        <f>IF(M2219="",IF(AND(H2219&lt;&gt; "",D2219&lt;&gt;""),IF(H2219&gt;=D2219,H2219-D2219,0),""),"")</f>
        <v>854</v>
      </c>
      <c r="K2219" s="20">
        <f>IF(M2219="",IF(I2219&lt;&gt;"",I2219-G2219,""),"")</f>
        <v>-150.04260145388702</v>
      </c>
      <c r="L2219" s="25">
        <f>IF(M2219="",IF(K2219&lt;&gt;"",IF(G2219=0,IF(I2219=0,0,9.99),K2219/G2219),""),"")</f>
        <v>-0.34489174382566989</v>
      </c>
      <c r="M2219" s="28"/>
      <c r="N2219" s="31" t="str">
        <f>TRIM(CONCATENATE(Table1[[#This Row],[Intake]]," ",Table1[[#This Row],[Batch Number]]))</f>
        <v>S-1/OS 90</v>
      </c>
      <c r="O2219" s="34" t="str">
        <f>IF(VLOOKUP(Table1[[#This Row],[Intake Batch Combo]],Sheet2!A:B,2,FALSE)="","",VLOOKUP(Table1[[#This Row],[Intake Batch Combo]],Sheet2!A:B,2,FALSE))</f>
        <v>OSD Buy 90</v>
      </c>
      <c r="P2219" s="116" t="e">
        <v>#N/A</v>
      </c>
      <c r="Q2219" s="116" t="e">
        <v>#N/A</v>
      </c>
    </row>
    <row r="2220" spans="1:17">
      <c r="A2220" s="4" t="s">
        <v>1886</v>
      </c>
      <c r="B2220" s="15">
        <v>5</v>
      </c>
      <c r="C2220" s="15">
        <v>20553</v>
      </c>
      <c r="D2220" s="30">
        <v>45195</v>
      </c>
      <c r="E2220" s="10" t="s">
        <v>0</v>
      </c>
      <c r="F2220" s="14">
        <v>620</v>
      </c>
      <c r="G2220" s="14">
        <v>139.74888228164673</v>
      </c>
      <c r="H2220" s="30">
        <v>45412</v>
      </c>
      <c r="I2220" s="118">
        <v>186.72975202173629</v>
      </c>
      <c r="J2220" s="15">
        <f>IF(M2220="",IF(AND(H2220&lt;&gt; "",D2220&lt;&gt;""),IF(H2220&gt;=D2220,H2220-D2220,0),""),"")</f>
        <v>217</v>
      </c>
      <c r="K2220" s="20">
        <f>IF(M2220="",IF(I2220&lt;&gt;"",I2220-G2220,""),"")</f>
        <v>46.98086974008956</v>
      </c>
      <c r="L2220" s="25">
        <f>IF(M2220="",IF(K2220&lt;&gt;"",IF(G2220=0,IF(I2220=0,0,9.99),K2220/G2220),""),"")</f>
        <v>0.33618064755183785</v>
      </c>
      <c r="M2220" s="111"/>
      <c r="N2220" s="58" t="str">
        <f>TRIM(CONCATENATE(Table1[[#This Row],[Intake]]," ",Table1[[#This Row],[Batch Number]]))</f>
        <v>S-1/TI 5</v>
      </c>
      <c r="O2220" s="112" t="str">
        <f>IF(VLOOKUP(Table1[[#This Row],[Intake Batch Combo]],Sheet2!A:B,2,FALSE)="","",VLOOKUP(Table1[[#This Row],[Intake Batch Combo]],Sheet2!A:B,2,FALSE))</f>
        <v>Texas Injury Group Batch 05</v>
      </c>
      <c r="P2220" s="115" t="s">
        <v>2378</v>
      </c>
      <c r="Q2220" s="115">
        <v>20553</v>
      </c>
    </row>
    <row r="2221" spans="1:17">
      <c r="A2221" s="4" t="s">
        <v>1886</v>
      </c>
      <c r="B2221" s="15">
        <v>5</v>
      </c>
      <c r="C2221" s="15">
        <v>20553</v>
      </c>
      <c r="D2221" s="30">
        <v>45195</v>
      </c>
      <c r="E2221" s="10" t="s">
        <v>0</v>
      </c>
      <c r="F2221" s="14">
        <v>620</v>
      </c>
      <c r="G2221" s="14">
        <v>139.74888228164673</v>
      </c>
      <c r="H2221" s="30">
        <v>45412</v>
      </c>
      <c r="I2221" s="120">
        <v>312.48963977597617</v>
      </c>
      <c r="J2221" s="15">
        <f>IF(M2221="",IF(AND(H2221&lt;&gt; "",D2221&lt;&gt;""),IF(H2221&gt;=D2221,H2221-D2221,0),""),"")</f>
        <v>217</v>
      </c>
      <c r="K2221" s="20">
        <f>IF(M2221="",IF(I2221&lt;&gt;"",I2221-G2221,""),"")</f>
        <v>172.74075749432944</v>
      </c>
      <c r="L2221" s="25">
        <f>IF(M2221="",IF(K2221&lt;&gt;"",IF(G2221=0,IF(I2221=0,0,9.99),K2221/G2221),""),"")</f>
        <v>1.2360797072150576</v>
      </c>
      <c r="M2221" s="111"/>
      <c r="N2221" s="58" t="str">
        <f>TRIM(CONCATENATE(Table1[[#This Row],[Intake]]," ",Table1[[#This Row],[Batch Number]]))</f>
        <v>S-1/TI 5</v>
      </c>
      <c r="O2221" s="112" t="str">
        <f>IF(VLOOKUP(Table1[[#This Row],[Intake Batch Combo]],Sheet2!A:B,2,FALSE)="","",VLOOKUP(Table1[[#This Row],[Intake Batch Combo]],Sheet2!A:B,2,FALSE))</f>
        <v>Texas Injury Group Batch 05</v>
      </c>
      <c r="P2221" s="115" t="s">
        <v>2378</v>
      </c>
      <c r="Q2221" s="115">
        <v>20553</v>
      </c>
    </row>
    <row r="2222" spans="1:17">
      <c r="A2222" s="4" t="s">
        <v>1886</v>
      </c>
      <c r="B2222" s="15">
        <v>5</v>
      </c>
      <c r="C2222" s="15">
        <v>20553</v>
      </c>
      <c r="D2222" s="30">
        <v>45195</v>
      </c>
      <c r="E2222" s="10" t="s">
        <v>0</v>
      </c>
      <c r="F2222" s="14">
        <v>620</v>
      </c>
      <c r="G2222" s="14">
        <v>139.74888228164673</v>
      </c>
      <c r="H2222" s="30">
        <v>45412</v>
      </c>
      <c r="I2222" s="118">
        <v>376.09625608823643</v>
      </c>
      <c r="J2222" s="15">
        <f>IF(M2222="",IF(AND(H2222&lt;&gt; "",D2222&lt;&gt;""),IF(H2222&gt;=D2222,H2222-D2222,0),""),"")</f>
        <v>217</v>
      </c>
      <c r="K2222" s="20">
        <f>IF(M2222="",IF(I2222&lt;&gt;"",I2222-G2222,""),"")</f>
        <v>236.3473738065897</v>
      </c>
      <c r="L2222" s="25">
        <f>IF(M2222="",IF(K2222&lt;&gt;"",IF(G2222=0,IF(I2222=0,0,9.99),K2222/G2222),""),"")</f>
        <v>1.6912290813908661</v>
      </c>
      <c r="M2222" s="111"/>
      <c r="N2222" s="58" t="str">
        <f>TRIM(CONCATENATE(Table1[[#This Row],[Intake]]," ",Table1[[#This Row],[Batch Number]]))</f>
        <v>S-1/TI 5</v>
      </c>
      <c r="O2222" s="112" t="str">
        <f>IF(VLOOKUP(Table1[[#This Row],[Intake Batch Combo]],Sheet2!A:B,2,FALSE)="","",VLOOKUP(Table1[[#This Row],[Intake Batch Combo]],Sheet2!A:B,2,FALSE))</f>
        <v>Texas Injury Group Batch 05</v>
      </c>
      <c r="P2222" s="115" t="s">
        <v>2378</v>
      </c>
      <c r="Q2222" s="115">
        <v>20553</v>
      </c>
    </row>
    <row r="2223" spans="1:17">
      <c r="A2223" s="4" t="s">
        <v>1886</v>
      </c>
      <c r="B2223" s="15">
        <v>5</v>
      </c>
      <c r="C2223" s="15">
        <v>95816</v>
      </c>
      <c r="D2223" s="30">
        <v>45195</v>
      </c>
      <c r="E2223" s="10" t="s">
        <v>0</v>
      </c>
      <c r="F2223" s="14">
        <v>4716</v>
      </c>
      <c r="G2223" s="14">
        <v>1062.993111032655</v>
      </c>
      <c r="H2223" s="30">
        <v>45412</v>
      </c>
      <c r="I2223" s="118">
        <v>1363.3047864304999</v>
      </c>
      <c r="J2223" s="15">
        <f>IF(M2223="",IF(AND(H2223&lt;&gt; "",D2223&lt;&gt;""),IF(H2223&gt;=D2223,H2223-D2223,0),""),"")</f>
        <v>217</v>
      </c>
      <c r="K2223" s="20">
        <f>IF(M2223="",IF(I2223&lt;&gt;"",I2223-G2223,""),"")</f>
        <v>300.31167539784497</v>
      </c>
      <c r="L2223" s="25">
        <f>IF(M2223="",IF(K2223&lt;&gt;"",IF(G2223=0,IF(I2223=0,0,9.99),K2223/G2223),""),"")</f>
        <v>0.28251516616707356</v>
      </c>
      <c r="M2223" s="111"/>
      <c r="N2223" s="58" t="str">
        <f>TRIM(CONCATENATE(Table1[[#This Row],[Intake]]," ",Table1[[#This Row],[Batch Number]]))</f>
        <v>S-1/TI 5</v>
      </c>
      <c r="O2223" s="112" t="str">
        <f>IF(VLOOKUP(Table1[[#This Row],[Intake Batch Combo]],Sheet2!A:B,2,FALSE)="","",VLOOKUP(Table1[[#This Row],[Intake Batch Combo]],Sheet2!A:B,2,FALSE))</f>
        <v>Texas Injury Group Batch 05</v>
      </c>
      <c r="P2223" s="115" t="s">
        <v>2378</v>
      </c>
      <c r="Q2223" s="115">
        <v>95816</v>
      </c>
    </row>
    <row r="2224" spans="1:17">
      <c r="A2224" s="4" t="s">
        <v>1886</v>
      </c>
      <c r="B2224" s="15">
        <v>5</v>
      </c>
      <c r="C2224" s="15">
        <v>95816</v>
      </c>
      <c r="D2224" s="30">
        <v>45195</v>
      </c>
      <c r="E2224" s="10" t="s">
        <v>0</v>
      </c>
      <c r="F2224" s="14">
        <v>4716</v>
      </c>
      <c r="G2224" s="14">
        <v>1062.993111032655</v>
      </c>
      <c r="H2224" s="30">
        <v>45412</v>
      </c>
      <c r="I2224" s="118">
        <v>1626.7080606691923</v>
      </c>
      <c r="J2224" s="15">
        <f>IF(M2224="",IF(AND(H2224&lt;&gt; "",D2224&lt;&gt;""),IF(H2224&gt;=D2224,H2224-D2224,0),""),"")</f>
        <v>217</v>
      </c>
      <c r="K2224" s="20">
        <f>IF(M2224="",IF(I2224&lt;&gt;"",I2224-G2224,""),"")</f>
        <v>563.71494963653731</v>
      </c>
      <c r="L2224" s="25">
        <f>IF(M2224="",IF(K2224&lt;&gt;"",IF(G2224=0,IF(I2224=0,0,9.99),K2224/G2224),""),"")</f>
        <v>0.53030912786340734</v>
      </c>
      <c r="M2224" s="111"/>
      <c r="N2224" s="58" t="str">
        <f>TRIM(CONCATENATE(Table1[[#This Row],[Intake]]," ",Table1[[#This Row],[Batch Number]]))</f>
        <v>S-1/TI 5</v>
      </c>
      <c r="O2224" s="112" t="str">
        <f>IF(VLOOKUP(Table1[[#This Row],[Intake Batch Combo]],Sheet2!A:B,2,FALSE)="","",VLOOKUP(Table1[[#This Row],[Intake Batch Combo]],Sheet2!A:B,2,FALSE))</f>
        <v>Texas Injury Group Batch 05</v>
      </c>
      <c r="P2224" s="115" t="s">
        <v>2378</v>
      </c>
      <c r="Q2224" s="115">
        <v>95816</v>
      </c>
    </row>
    <row r="2225" spans="1:17">
      <c r="A2225" s="4" t="s">
        <v>1886</v>
      </c>
      <c r="B2225" s="15">
        <v>5</v>
      </c>
      <c r="C2225" s="15">
        <v>95957</v>
      </c>
      <c r="D2225" s="30">
        <v>45195</v>
      </c>
      <c r="E2225" s="10" t="s">
        <v>0</v>
      </c>
      <c r="F2225" s="14">
        <v>3384</v>
      </c>
      <c r="G2225" s="14">
        <v>762.75841555014927</v>
      </c>
      <c r="H2225" s="30">
        <v>45412</v>
      </c>
      <c r="I2225" s="118">
        <v>978.24923606463346</v>
      </c>
      <c r="J2225" s="15">
        <f>IF(M2225="",IF(AND(H2225&lt;&gt; "",D2225&lt;&gt;""),IF(H2225&gt;=D2225,H2225-D2225,0),""),"")</f>
        <v>217</v>
      </c>
      <c r="K2225" s="20">
        <f>IF(M2225="",IF(I2225&lt;&gt;"",I2225-G2225,""),"")</f>
        <v>215.4908205144842</v>
      </c>
      <c r="L2225" s="25">
        <f>IF(M2225="",IF(K2225&lt;&gt;"",IF(G2225=0,IF(I2225=0,0,9.99),K2225/G2225),""),"")</f>
        <v>0.28251516616707362</v>
      </c>
      <c r="M2225" s="111"/>
      <c r="N2225" s="58" t="str">
        <f>TRIM(CONCATENATE(Table1[[#This Row],[Intake]]," ",Table1[[#This Row],[Batch Number]]))</f>
        <v>S-1/TI 5</v>
      </c>
      <c r="O2225" s="112" t="str">
        <f>IF(VLOOKUP(Table1[[#This Row],[Intake Batch Combo]],Sheet2!A:B,2,FALSE)="","",VLOOKUP(Table1[[#This Row],[Intake Batch Combo]],Sheet2!A:B,2,FALSE))</f>
        <v>Texas Injury Group Batch 05</v>
      </c>
      <c r="P2225" s="115" t="s">
        <v>2378</v>
      </c>
      <c r="Q2225" s="115">
        <v>95957</v>
      </c>
    </row>
    <row r="2226" spans="1:17">
      <c r="A2226" s="4" t="s">
        <v>1886</v>
      </c>
      <c r="B2226" s="15">
        <v>5</v>
      </c>
      <c r="C2226" s="15">
        <v>95957</v>
      </c>
      <c r="D2226" s="30">
        <v>45195</v>
      </c>
      <c r="E2226" s="10" t="s">
        <v>0</v>
      </c>
      <c r="F2226" s="14">
        <v>3384</v>
      </c>
      <c r="G2226" s="14">
        <v>762.75841555014927</v>
      </c>
      <c r="H2226" s="30">
        <v>45412</v>
      </c>
      <c r="I2226" s="118">
        <v>1167.2561656710234</v>
      </c>
      <c r="J2226" s="15">
        <f>IF(M2226="",IF(AND(H2226&lt;&gt; "",D2226&lt;&gt;""),IF(H2226&gt;=D2226,H2226-D2226,0),""),"")</f>
        <v>217</v>
      </c>
      <c r="K2226" s="20">
        <f>IF(M2226="",IF(I2226&lt;&gt;"",I2226-G2226,""),"")</f>
        <v>404.49775012087412</v>
      </c>
      <c r="L2226" s="25">
        <f>IF(M2226="",IF(K2226&lt;&gt;"",IF(G2226=0,IF(I2226=0,0,9.99),K2226/G2226),""),"")</f>
        <v>0.53030912786340734</v>
      </c>
      <c r="M2226" s="111"/>
      <c r="N2226" s="58" t="str">
        <f>TRIM(CONCATENATE(Table1[[#This Row],[Intake]]," ",Table1[[#This Row],[Batch Number]]))</f>
        <v>S-1/TI 5</v>
      </c>
      <c r="O2226" s="112" t="str">
        <f>IF(VLOOKUP(Table1[[#This Row],[Intake Batch Combo]],Sheet2!A:B,2,FALSE)="","",VLOOKUP(Table1[[#This Row],[Intake Batch Combo]],Sheet2!A:B,2,FALSE))</f>
        <v>Texas Injury Group Batch 05</v>
      </c>
      <c r="P2226" s="115" t="s">
        <v>2378</v>
      </c>
      <c r="Q2226" s="115">
        <v>95957</v>
      </c>
    </row>
    <row r="2227" spans="1:17">
      <c r="A2227" s="4" t="s">
        <v>1886</v>
      </c>
      <c r="B2227" s="15">
        <v>5</v>
      </c>
      <c r="C2227" s="15">
        <v>99204</v>
      </c>
      <c r="D2227" s="30">
        <v>45195</v>
      </c>
      <c r="E2227" s="10" t="s">
        <v>0</v>
      </c>
      <c r="F2227" s="14">
        <v>1334</v>
      </c>
      <c r="G2227" s="14">
        <v>300.68549832857542</v>
      </c>
      <c r="H2227" s="30">
        <v>45412</v>
      </c>
      <c r="I2227" s="118">
        <v>350</v>
      </c>
      <c r="J2227" s="15">
        <f>IF(M2227="",IF(AND(H2227&lt;&gt; "",D2227&lt;&gt;""),IF(H2227&gt;=D2227,H2227-D2227,0),""),"")</f>
        <v>217</v>
      </c>
      <c r="K2227" s="20">
        <f>IF(M2227="",IF(I2227&lt;&gt;"",I2227-G2227,""),"")</f>
        <v>49.31450167142458</v>
      </c>
      <c r="L2227" s="25">
        <f>IF(M2227="",IF(K2227&lt;&gt;"",IF(G2227=0,IF(I2227=0,0,9.99),K2227/G2227),""),"")</f>
        <v>0.16400691734569767</v>
      </c>
      <c r="N2227" s="58" t="str">
        <f>TRIM(CONCATENATE(Table1[[#This Row],[Intake]]," ",Table1[[#This Row],[Batch Number]]))</f>
        <v>S-1/TI 5</v>
      </c>
      <c r="O2227" s="112" t="str">
        <f>IF(VLOOKUP(Table1[[#This Row],[Intake Batch Combo]],Sheet2!A:B,2,FALSE)="","",VLOOKUP(Table1[[#This Row],[Intake Batch Combo]],Sheet2!A:B,2,FALSE))</f>
        <v>Texas Injury Group Batch 05</v>
      </c>
      <c r="P2227" s="115" t="s">
        <v>2378</v>
      </c>
      <c r="Q2227" s="115">
        <v>99204</v>
      </c>
    </row>
    <row r="2228" spans="1:17">
      <c r="A2228" s="4" t="s">
        <v>1886</v>
      </c>
      <c r="B2228" s="15">
        <v>5</v>
      </c>
      <c r="C2228" s="15">
        <v>99204</v>
      </c>
      <c r="D2228" s="30">
        <v>45195</v>
      </c>
      <c r="E2228" s="10" t="s">
        <v>0</v>
      </c>
      <c r="F2228" s="14">
        <v>1334</v>
      </c>
      <c r="G2228" s="14">
        <v>300.68549832857542</v>
      </c>
      <c r="H2228" s="30">
        <v>45412</v>
      </c>
      <c r="I2228" s="118">
        <v>401.77014386612296</v>
      </c>
      <c r="J2228" s="15">
        <f>IF(M2228="",IF(AND(H2228&lt;&gt; "",D2228&lt;&gt;""),IF(H2228&gt;=D2228,H2228-D2228,0),""),"")</f>
        <v>217</v>
      </c>
      <c r="K2228" s="20">
        <f>IF(M2228="",IF(I2228&lt;&gt;"",I2228-G2228,""),"")</f>
        <v>101.08464553754754</v>
      </c>
      <c r="L2228" s="25">
        <f>IF(M2228="",IF(K2228&lt;&gt;"",IF(G2228=0,IF(I2228=0,0,9.99),K2228/G2228),""),"")</f>
        <v>0.33618064755183785</v>
      </c>
      <c r="N2228" s="58" t="str">
        <f>TRIM(CONCATENATE(Table1[[#This Row],[Intake]]," ",Table1[[#This Row],[Batch Number]]))</f>
        <v>S-1/TI 5</v>
      </c>
      <c r="O2228" s="112" t="str">
        <f>IF(VLOOKUP(Table1[[#This Row],[Intake Batch Combo]],Sheet2!A:B,2,FALSE)="","",VLOOKUP(Table1[[#This Row],[Intake Batch Combo]],Sheet2!A:B,2,FALSE))</f>
        <v>Texas Injury Group Batch 05</v>
      </c>
      <c r="P2228" s="115" t="s">
        <v>2378</v>
      </c>
      <c r="Q2228" s="115">
        <v>99204</v>
      </c>
    </row>
    <row r="2229" spans="1:17">
      <c r="A2229" s="4" t="s">
        <v>1886</v>
      </c>
      <c r="B2229" s="15">
        <v>5</v>
      </c>
      <c r="C2229" s="15">
        <v>99204</v>
      </c>
      <c r="D2229" s="30">
        <v>45195</v>
      </c>
      <c r="E2229" s="10" t="s">
        <v>0</v>
      </c>
      <c r="F2229" s="14">
        <v>1334</v>
      </c>
      <c r="G2229" s="14">
        <v>300.68549832857542</v>
      </c>
      <c r="H2229" s="30">
        <v>45412</v>
      </c>
      <c r="I2229" s="118">
        <v>427.81885687764117</v>
      </c>
      <c r="J2229" s="15">
        <f>IF(M2229="",IF(AND(H2229&lt;&gt; "",D2229&lt;&gt;""),IF(H2229&gt;=D2229,H2229-D2229,0),""),"")</f>
        <v>217</v>
      </c>
      <c r="K2229" s="20">
        <f>IF(M2229="",IF(I2229&lt;&gt;"",I2229-G2229,""),"")</f>
        <v>127.13335854906575</v>
      </c>
      <c r="L2229" s="25">
        <f>IF(M2229="",IF(K2229&lt;&gt;"",IF(G2229=0,IF(I2229=0,0,9.99),K2229/G2229),""),"")</f>
        <v>0.42281173936143807</v>
      </c>
      <c r="N2229" s="58" t="str">
        <f>TRIM(CONCATENATE(Table1[[#This Row],[Intake]]," ",Table1[[#This Row],[Batch Number]]))</f>
        <v>S-1/TI 5</v>
      </c>
      <c r="O2229" s="112" t="str">
        <f>IF(VLOOKUP(Table1[[#This Row],[Intake Batch Combo]],Sheet2!A:B,2,FALSE)="","",VLOOKUP(Table1[[#This Row],[Intake Batch Combo]],Sheet2!A:B,2,FALSE))</f>
        <v>Texas Injury Group Batch 05</v>
      </c>
      <c r="P2229" s="115" t="s">
        <v>2378</v>
      </c>
      <c r="Q2229" s="115">
        <v>99204</v>
      </c>
    </row>
    <row r="2230" spans="1:17">
      <c r="A2230" s="4" t="s">
        <v>1886</v>
      </c>
      <c r="B2230" s="15">
        <v>5</v>
      </c>
      <c r="C2230" s="15">
        <v>99204</v>
      </c>
      <c r="D2230" s="30">
        <v>45195</v>
      </c>
      <c r="E2230" s="10" t="s">
        <v>0</v>
      </c>
      <c r="F2230" s="14">
        <v>1334</v>
      </c>
      <c r="G2230" s="14">
        <v>300.68549832857542</v>
      </c>
      <c r="H2230" s="30">
        <v>45412</v>
      </c>
      <c r="I2230" s="118">
        <v>627.08573661898811</v>
      </c>
      <c r="J2230" s="15">
        <f>IF(M2230="",IF(AND(H2230&lt;&gt; "",D2230&lt;&gt;""),IF(H2230&gt;=D2230,H2230-D2230,0),""),"")</f>
        <v>217</v>
      </c>
      <c r="K2230" s="20">
        <f>IF(M2230="",IF(I2230&lt;&gt;"",I2230-G2230,""),"")</f>
        <v>326.40023829041269</v>
      </c>
      <c r="L2230" s="25">
        <f>IF(M2230="",IF(K2230&lt;&gt;"",IF(G2230=0,IF(I2230=0,0,9.99),K2230/G2230),""),"")</f>
        <v>1.0855203862666412</v>
      </c>
      <c r="N2230" s="58" t="str">
        <f>TRIM(CONCATENATE(Table1[[#This Row],[Intake]]," ",Table1[[#This Row],[Batch Number]]))</f>
        <v>S-1/TI 5</v>
      </c>
      <c r="O2230" s="112" t="str">
        <f>IF(VLOOKUP(Table1[[#This Row],[Intake Batch Combo]],Sheet2!A:B,2,FALSE)="","",VLOOKUP(Table1[[#This Row],[Intake Batch Combo]],Sheet2!A:B,2,FALSE))</f>
        <v>Texas Injury Group Batch 05</v>
      </c>
      <c r="P2230" s="115" t="s">
        <v>2378</v>
      </c>
      <c r="Q2230" s="115">
        <v>99204</v>
      </c>
    </row>
    <row r="2231" spans="1:17">
      <c r="A2231" s="4" t="s">
        <v>1886</v>
      </c>
      <c r="B2231" s="15">
        <v>5</v>
      </c>
      <c r="C2231" s="15">
        <v>99204</v>
      </c>
      <c r="D2231" s="30">
        <v>45195</v>
      </c>
      <c r="E2231" s="10" t="s">
        <v>0</v>
      </c>
      <c r="F2231" s="14">
        <v>1334</v>
      </c>
      <c r="G2231" s="14">
        <v>300.68549832857542</v>
      </c>
      <c r="H2231" s="30">
        <v>45412</v>
      </c>
      <c r="I2231" s="118">
        <v>672.35674106637452</v>
      </c>
      <c r="J2231" s="15">
        <f>IF(M2231="",IF(AND(H2231&lt;&gt; "",D2231&lt;&gt;""),IF(H2231&gt;=D2231,H2231-D2231,0),""),"")</f>
        <v>217</v>
      </c>
      <c r="K2231" s="20">
        <f>IF(M2231="",IF(I2231&lt;&gt;"",I2231-G2231,""),"")</f>
        <v>371.6712427377991</v>
      </c>
      <c r="L2231" s="25">
        <f>IF(M2231="",IF(K2231&lt;&gt;"",IF(G2231=0,IF(I2231=0,0,9.99),K2231/G2231),""),"")</f>
        <v>1.2360797072150573</v>
      </c>
      <c r="N2231" s="58" t="str">
        <f>TRIM(CONCATENATE(Table1[[#This Row],[Intake]]," ",Table1[[#This Row],[Batch Number]]))</f>
        <v>S-1/TI 5</v>
      </c>
      <c r="O2231" s="112" t="str">
        <f>IF(VLOOKUP(Table1[[#This Row],[Intake Batch Combo]],Sheet2!A:B,2,FALSE)="","",VLOOKUP(Table1[[#This Row],[Intake Batch Combo]],Sheet2!A:B,2,FALSE))</f>
        <v>Texas Injury Group Batch 05</v>
      </c>
      <c r="P2231" s="115" t="s">
        <v>2378</v>
      </c>
      <c r="Q2231" s="115">
        <v>99204</v>
      </c>
    </row>
    <row r="2232" spans="1:17">
      <c r="A2232" s="4" t="s">
        <v>1886</v>
      </c>
      <c r="B2232" s="15">
        <v>5</v>
      </c>
      <c r="C2232" s="15">
        <v>99204</v>
      </c>
      <c r="D2232" s="30">
        <v>45195</v>
      </c>
      <c r="E2232" s="10" t="s">
        <v>0</v>
      </c>
      <c r="F2232" s="14">
        <v>1334</v>
      </c>
      <c r="G2232" s="14">
        <v>300.68549832857542</v>
      </c>
      <c r="H2232" s="30">
        <v>45412</v>
      </c>
      <c r="I2232" s="118">
        <v>809.21355745436676</v>
      </c>
      <c r="J2232" s="15">
        <f>IF(M2232="",IF(AND(H2232&lt;&gt; "",D2232&lt;&gt;""),IF(H2232&gt;=D2232,H2232-D2232,0),""),"")</f>
        <v>217</v>
      </c>
      <c r="K2232" s="20">
        <f>IF(M2232="",IF(I2232&lt;&gt;"",I2232-G2232,""),"")</f>
        <v>508.52805912579134</v>
      </c>
      <c r="L2232" s="25">
        <f>IF(M2232="",IF(K2232&lt;&gt;"",IF(G2232=0,IF(I2232=0,0,9.99),K2232/G2232),""),"")</f>
        <v>1.6912290813908659</v>
      </c>
      <c r="N2232" s="58" t="str">
        <f>TRIM(CONCATENATE(Table1[[#This Row],[Intake]]," ",Table1[[#This Row],[Batch Number]]))</f>
        <v>S-1/TI 5</v>
      </c>
      <c r="O2232" s="112" t="str">
        <f>IF(VLOOKUP(Table1[[#This Row],[Intake Batch Combo]],Sheet2!A:B,2,FALSE)="","",VLOOKUP(Table1[[#This Row],[Intake Batch Combo]],Sheet2!A:B,2,FALSE))</f>
        <v>Texas Injury Group Batch 05</v>
      </c>
      <c r="P2232" s="115" t="s">
        <v>2378</v>
      </c>
      <c r="Q2232" s="115">
        <v>99204</v>
      </c>
    </row>
    <row r="2233" spans="1:17">
      <c r="A2233" s="4" t="s">
        <v>1886</v>
      </c>
      <c r="B2233" s="15">
        <v>5</v>
      </c>
      <c r="C2233" s="15">
        <v>99204</v>
      </c>
      <c r="D2233" s="30">
        <v>45195</v>
      </c>
      <c r="E2233" s="10" t="s">
        <v>0</v>
      </c>
      <c r="F2233" s="14">
        <v>1467.4</v>
      </c>
      <c r="G2233" s="14">
        <v>330.75404816143293</v>
      </c>
      <c r="H2233" s="30">
        <v>45412</v>
      </c>
      <c r="I2233" s="118">
        <v>470.60074256540531</v>
      </c>
      <c r="J2233" s="15">
        <f>IF(M2233="",IF(AND(H2233&lt;&gt; "",D2233&lt;&gt;""),IF(H2233&gt;=D2233,H2233-D2233,0),""),"")</f>
        <v>217</v>
      </c>
      <c r="K2233" s="20">
        <f>IF(M2233="",IF(I2233&lt;&gt;"",I2233-G2233,""),"")</f>
        <v>139.84669440397238</v>
      </c>
      <c r="L2233" s="25">
        <f>IF(M2233="",IF(K2233&lt;&gt;"",IF(G2233=0,IF(I2233=0,0,9.99),K2233/G2233),""),"")</f>
        <v>0.42281173936143823</v>
      </c>
      <c r="N2233" s="58" t="str">
        <f>TRIM(CONCATENATE(Table1[[#This Row],[Intake]]," ",Table1[[#This Row],[Batch Number]]))</f>
        <v>S-1/TI 5</v>
      </c>
      <c r="O2233" s="112" t="str">
        <f>IF(VLOOKUP(Table1[[#This Row],[Intake Batch Combo]],Sheet2!A:B,2,FALSE)="","",VLOOKUP(Table1[[#This Row],[Intake Batch Combo]],Sheet2!A:B,2,FALSE))</f>
        <v>Texas Injury Group Batch 05</v>
      </c>
      <c r="P2233" s="115" t="s">
        <v>2378</v>
      </c>
      <c r="Q2233" s="115">
        <v>99204</v>
      </c>
    </row>
    <row r="2234" spans="1:17">
      <c r="A2234" s="4" t="s">
        <v>1886</v>
      </c>
      <c r="B2234" s="15">
        <v>5</v>
      </c>
      <c r="C2234" s="15">
        <v>99215</v>
      </c>
      <c r="D2234" s="30">
        <v>45195</v>
      </c>
      <c r="E2234" s="10" t="s">
        <v>0</v>
      </c>
      <c r="F2234" s="14">
        <v>1437.1</v>
      </c>
      <c r="G2234" s="14">
        <v>323.92438504347501</v>
      </c>
      <c r="H2234" s="30">
        <v>45412</v>
      </c>
      <c r="I2234" s="118">
        <v>675.5509086170523</v>
      </c>
      <c r="J2234" s="15">
        <f>IF(M2234="",IF(AND(H2234&lt;&gt; "",D2234&lt;&gt;""),IF(H2234&gt;=D2234,H2234-D2234,0),""),"")</f>
        <v>217</v>
      </c>
      <c r="K2234" s="20">
        <f>IF(M2234="",IF(I2234&lt;&gt;"",I2234-G2234,""),"")</f>
        <v>351.62652357357729</v>
      </c>
      <c r="L2234" s="25">
        <f>IF(M2234="",IF(K2234&lt;&gt;"",IF(G2234=0,IF(I2234=0,0,9.99),K2234/G2234),""),"")</f>
        <v>1.0855203862666414</v>
      </c>
      <c r="M2234" s="112"/>
      <c r="N2234" s="58" t="str">
        <f>TRIM(CONCATENATE(Table1[[#This Row],[Intake]]," ",Table1[[#This Row],[Batch Number]]))</f>
        <v>S-1/TI 5</v>
      </c>
      <c r="O2234" s="112" t="str">
        <f>IF(VLOOKUP(Table1[[#This Row],[Intake Batch Combo]],Sheet2!A:B,2,FALSE)="","",VLOOKUP(Table1[[#This Row],[Intake Batch Combo]],Sheet2!A:B,2,FALSE))</f>
        <v>Texas Injury Group Batch 05</v>
      </c>
      <c r="P2234" s="115" t="s">
        <v>2378</v>
      </c>
      <c r="Q2234" s="115">
        <v>99215</v>
      </c>
    </row>
    <row r="2235" spans="1:17">
      <c r="A2235" s="4" t="s">
        <v>1886</v>
      </c>
      <c r="B2235" s="15">
        <v>5</v>
      </c>
      <c r="C2235" s="15">
        <v>99215</v>
      </c>
      <c r="D2235" s="30">
        <v>45195</v>
      </c>
      <c r="E2235" s="10" t="s">
        <v>0</v>
      </c>
      <c r="F2235" s="14">
        <v>1437.1</v>
      </c>
      <c r="G2235" s="14">
        <v>323.92438504347501</v>
      </c>
      <c r="H2235" s="30">
        <v>45412</v>
      </c>
      <c r="I2235" s="118">
        <v>675.5509086170523</v>
      </c>
      <c r="J2235" s="15">
        <f>IF(M2235="",IF(AND(H2235&lt;&gt; "",D2235&lt;&gt;""),IF(H2235&gt;=D2235,H2235-D2235,0),""),"")</f>
        <v>217</v>
      </c>
      <c r="K2235" s="20">
        <f>IF(M2235="",IF(I2235&lt;&gt;"",I2235-G2235,""),"")</f>
        <v>351.62652357357729</v>
      </c>
      <c r="L2235" s="25">
        <f>IF(M2235="",IF(K2235&lt;&gt;"",IF(G2235=0,IF(I2235=0,0,9.99),K2235/G2235),""),"")</f>
        <v>1.0855203862666414</v>
      </c>
      <c r="N2235" s="58" t="str">
        <f>TRIM(CONCATENATE(Table1[[#This Row],[Intake]]," ",Table1[[#This Row],[Batch Number]]))</f>
        <v>S-1/TI 5</v>
      </c>
      <c r="O2235" s="3" t="str">
        <f>IF(VLOOKUP(Table1[[#This Row],[Intake Batch Combo]],Sheet2!A:B,2,FALSE)="","",VLOOKUP(Table1[[#This Row],[Intake Batch Combo]],Sheet2!A:B,2,FALSE))</f>
        <v>Texas Injury Group Batch 05</v>
      </c>
      <c r="P2235" s="115" t="s">
        <v>2378</v>
      </c>
      <c r="Q2235" s="115">
        <v>99215</v>
      </c>
    </row>
    <row r="2236" spans="1:17">
      <c r="A2236" s="4" t="s">
        <v>1886</v>
      </c>
      <c r="B2236" s="15">
        <v>5</v>
      </c>
      <c r="C2236" s="15">
        <v>99442</v>
      </c>
      <c r="D2236" s="30">
        <v>45195</v>
      </c>
      <c r="E2236" s="10" t="s">
        <v>0</v>
      </c>
      <c r="F2236" s="14">
        <v>661.7</v>
      </c>
      <c r="G2236" s="14">
        <v>149.14812162220267</v>
      </c>
      <c r="H2236" s="30">
        <v>45412</v>
      </c>
      <c r="I2236" s="118">
        <v>100</v>
      </c>
      <c r="J2236" s="15">
        <f>IF(M2236="",IF(AND(H2236&lt;&gt; "",D2236&lt;&gt;""),IF(H2236&gt;=D2236,H2236-D2236,0),""),"")</f>
        <v>217</v>
      </c>
      <c r="K2236" s="20">
        <f>IF(M2236="",IF(I2236&lt;&gt;"",I2236-G2236,""),"")</f>
        <v>-49.148121622202666</v>
      </c>
      <c r="L2236" s="25">
        <f>IF(M2236="",IF(K2236&lt;&gt;"",IF(G2236=0,IF(I2236=0,0,9.99),K2236/G2236),""),"")</f>
        <v>-0.32952558227113682</v>
      </c>
      <c r="N2236" s="58" t="str">
        <f>TRIM(CONCATENATE(Table1[[#This Row],[Intake]]," ",Table1[[#This Row],[Batch Number]]))</f>
        <v>S-1/TI 5</v>
      </c>
      <c r="O2236" s="3" t="str">
        <f>IF(VLOOKUP(Table1[[#This Row],[Intake Batch Combo]],Sheet2!A:B,2,FALSE)="","",VLOOKUP(Table1[[#This Row],[Intake Batch Combo]],Sheet2!A:B,2,FALSE))</f>
        <v>Texas Injury Group Batch 05</v>
      </c>
      <c r="P2236" s="115" t="s">
        <v>2378</v>
      </c>
      <c r="Q2236" s="115">
        <v>99442</v>
      </c>
    </row>
    <row r="2237" spans="1:17">
      <c r="A2237" s="4" t="s">
        <v>1886</v>
      </c>
      <c r="B2237" s="15">
        <v>5</v>
      </c>
      <c r="C2237" s="107">
        <v>99442</v>
      </c>
      <c r="D2237" s="30">
        <v>45195</v>
      </c>
      <c r="E2237" s="10" t="s">
        <v>0</v>
      </c>
      <c r="F2237" s="14">
        <v>661.7</v>
      </c>
      <c r="G2237" s="14">
        <v>149.14812162220267</v>
      </c>
      <c r="H2237" s="30">
        <v>45412</v>
      </c>
      <c r="I2237" s="118">
        <v>100</v>
      </c>
      <c r="J2237" s="15">
        <f>IF(M2237="",IF(AND(H2237&lt;&gt; "",D2237&lt;&gt;""),IF(H2237&gt;=D2237,H2237-D2237,0),""),"")</f>
        <v>217</v>
      </c>
      <c r="K2237" s="20">
        <f>IF(M2237="",IF(I2237&lt;&gt;"",I2237-G2237,""),"")</f>
        <v>-49.148121622202666</v>
      </c>
      <c r="L2237" s="25">
        <f>IF(M2237="",IF(K2237&lt;&gt;"",IF(G2237=0,IF(I2237=0,0,9.99),K2237/G2237),""),"")</f>
        <v>-0.32952558227113682</v>
      </c>
      <c r="N2237" s="58" t="str">
        <f>TRIM(CONCATENATE(Table1[[#This Row],[Intake]]," ",Table1[[#This Row],[Batch Number]]))</f>
        <v>S-1/TI 5</v>
      </c>
      <c r="O2237" s="3" t="str">
        <f>IF(VLOOKUP(Table1[[#This Row],[Intake Batch Combo]],Sheet2!A:B,2,FALSE)="","",VLOOKUP(Table1[[#This Row],[Intake Batch Combo]],Sheet2!A:B,2,FALSE))</f>
        <v>Texas Injury Group Batch 05</v>
      </c>
      <c r="P2237" s="115" t="s">
        <v>2378</v>
      </c>
      <c r="Q2237" s="115">
        <v>99442</v>
      </c>
    </row>
    <row r="2238" spans="1:17">
      <c r="A2238" s="4" t="s">
        <v>1886</v>
      </c>
      <c r="B2238" s="15">
        <v>5</v>
      </c>
      <c r="C2238" s="15">
        <v>99442</v>
      </c>
      <c r="D2238" s="30">
        <v>45195</v>
      </c>
      <c r="E2238" s="10" t="s">
        <v>0</v>
      </c>
      <c r="F2238" s="14">
        <v>661.7</v>
      </c>
      <c r="G2238" s="14">
        <v>149.14812162220267</v>
      </c>
      <c r="H2238" s="30">
        <v>45412</v>
      </c>
      <c r="I2238" s="118">
        <v>191.28472798580617</v>
      </c>
      <c r="J2238" s="15">
        <f>IF(M2238="",IF(AND(H2238&lt;&gt; "",D2238&lt;&gt;""),IF(H2238&gt;=D2238,H2238-D2238,0),""),"")</f>
        <v>217</v>
      </c>
      <c r="K2238" s="20">
        <f>IF(M2238="",IF(I2238&lt;&gt;"",I2238-G2238,""),"")</f>
        <v>42.136606363603505</v>
      </c>
      <c r="L2238" s="25">
        <f>IF(M2238="",IF(K2238&lt;&gt;"",IF(G2238=0,IF(I2238=0,0,9.99),K2238/G2238),""),"")</f>
        <v>0.28251516616707373</v>
      </c>
      <c r="N2238" s="58" t="str">
        <f>TRIM(CONCATENATE(Table1[[#This Row],[Intake]]," ",Table1[[#This Row],[Batch Number]]))</f>
        <v>S-1/TI 5</v>
      </c>
      <c r="O2238" s="3" t="str">
        <f>IF(VLOOKUP(Table1[[#This Row],[Intake Batch Combo]],Sheet2!A:B,2,FALSE)="","",VLOOKUP(Table1[[#This Row],[Intake Batch Combo]],Sheet2!A:B,2,FALSE))</f>
        <v>Texas Injury Group Batch 05</v>
      </c>
      <c r="P2238" s="115" t="s">
        <v>2378</v>
      </c>
      <c r="Q2238" s="115">
        <v>99442</v>
      </c>
    </row>
    <row r="2239" spans="1:17">
      <c r="A2239" s="4" t="s">
        <v>1886</v>
      </c>
      <c r="B2239" s="15">
        <v>5</v>
      </c>
      <c r="C2239" s="15">
        <v>99442</v>
      </c>
      <c r="D2239" s="30">
        <v>45195</v>
      </c>
      <c r="E2239" s="10" t="s">
        <v>0</v>
      </c>
      <c r="F2239" s="14">
        <v>661.7</v>
      </c>
      <c r="G2239" s="14">
        <v>149.14812162220267</v>
      </c>
      <c r="H2239" s="30">
        <v>45412</v>
      </c>
      <c r="I2239" s="118">
        <v>191.28472798580617</v>
      </c>
      <c r="J2239" s="15">
        <f>IF(M2239="",IF(AND(H2239&lt;&gt; "",D2239&lt;&gt;""),IF(H2239&gt;=D2239,H2239-D2239,0),""),"")</f>
        <v>217</v>
      </c>
      <c r="K2239" s="20">
        <f>IF(M2239="",IF(I2239&lt;&gt;"",I2239-G2239,""),"")</f>
        <v>42.136606363603505</v>
      </c>
      <c r="L2239" s="25">
        <f>IF(M2239="",IF(K2239&lt;&gt;"",IF(G2239=0,IF(I2239=0,0,9.99),K2239/G2239),""),"")</f>
        <v>0.28251516616707373</v>
      </c>
      <c r="M2239" s="112"/>
      <c r="N2239" s="58" t="str">
        <f>TRIM(CONCATENATE(Table1[[#This Row],[Intake]]," ",Table1[[#This Row],[Batch Number]]))</f>
        <v>S-1/TI 5</v>
      </c>
      <c r="O2239" s="112" t="str">
        <f>IF(VLOOKUP(Table1[[#This Row],[Intake Batch Combo]],Sheet2!A:B,2,FALSE)="","",VLOOKUP(Table1[[#This Row],[Intake Batch Combo]],Sheet2!A:B,2,FALSE))</f>
        <v>Texas Injury Group Batch 05</v>
      </c>
      <c r="P2239" s="115" t="s">
        <v>2378</v>
      </c>
      <c r="Q2239" s="115">
        <v>99442</v>
      </c>
    </row>
    <row r="2240" spans="1:17">
      <c r="A2240" s="4" t="s">
        <v>1886</v>
      </c>
      <c r="B2240" s="15">
        <v>5</v>
      </c>
      <c r="C2240" s="15">
        <v>99442</v>
      </c>
      <c r="D2240" s="30">
        <v>45195</v>
      </c>
      <c r="E2240" s="10" t="s">
        <v>0</v>
      </c>
      <c r="F2240" s="14">
        <v>661.7</v>
      </c>
      <c r="G2240" s="14">
        <v>149.14812162220267</v>
      </c>
      <c r="H2240" s="30">
        <v>45412</v>
      </c>
      <c r="I2240" s="118">
        <v>375.73179489282114</v>
      </c>
      <c r="J2240" s="15">
        <f>IF(M2240="",IF(AND(H2240&lt;&gt; "",D2240&lt;&gt;""),IF(H2240&gt;=D2240,H2240-D2240,0),""),"")</f>
        <v>217</v>
      </c>
      <c r="K2240" s="20">
        <f>IF(M2240="",IF(I2240&lt;&gt;"",I2240-G2240,""),"")</f>
        <v>226.58367327061848</v>
      </c>
      <c r="L2240" s="25">
        <f>IF(M2240="",IF(K2240&lt;&gt;"",IF(G2240=0,IF(I2240=0,0,9.99),K2240/G2240),""),"")</f>
        <v>1.5191855640298491</v>
      </c>
      <c r="N2240" s="58" t="str">
        <f>TRIM(CONCATENATE(Table1[[#This Row],[Intake]]," ",Table1[[#This Row],[Batch Number]]))</f>
        <v>S-1/TI 5</v>
      </c>
      <c r="O2240" s="3" t="str">
        <f>IF(VLOOKUP(Table1[[#This Row],[Intake Batch Combo]],Sheet2!A:B,2,FALSE)="","",VLOOKUP(Table1[[#This Row],[Intake Batch Combo]],Sheet2!A:B,2,FALSE))</f>
        <v>Texas Injury Group Batch 05</v>
      </c>
      <c r="P2240" s="115" t="s">
        <v>2378</v>
      </c>
      <c r="Q2240" s="115">
        <v>99442</v>
      </c>
    </row>
    <row r="2241" spans="1:17">
      <c r="A2241" s="4" t="s">
        <v>1886</v>
      </c>
      <c r="B2241" s="15">
        <v>5</v>
      </c>
      <c r="C2241" s="15">
        <v>99442</v>
      </c>
      <c r="D2241" s="30">
        <v>45195</v>
      </c>
      <c r="E2241" s="10" t="s">
        <v>0</v>
      </c>
      <c r="F2241" s="14">
        <v>661.7</v>
      </c>
      <c r="G2241" s="14">
        <v>149.14812162220267</v>
      </c>
      <c r="H2241" s="30">
        <v>45412</v>
      </c>
      <c r="I2241" s="118">
        <v>375.73179489282114</v>
      </c>
      <c r="J2241" s="15">
        <f>IF(M2241="",IF(AND(H2241&lt;&gt; "",D2241&lt;&gt;""),IF(H2241&gt;=D2241,H2241-D2241,0),""),"")</f>
        <v>217</v>
      </c>
      <c r="K2241" s="20">
        <f>IF(M2241="",IF(I2241&lt;&gt;"",I2241-G2241,""),"")</f>
        <v>226.58367327061848</v>
      </c>
      <c r="L2241" s="25">
        <f>IF(M2241="",IF(K2241&lt;&gt;"",IF(G2241=0,IF(I2241=0,0,9.99),K2241/G2241),""),"")</f>
        <v>1.5191855640298491</v>
      </c>
      <c r="N2241" s="58" t="str">
        <f>TRIM(CONCATENATE(Table1[[#This Row],[Intake]]," ",Table1[[#This Row],[Batch Number]]))</f>
        <v>S-1/TI 5</v>
      </c>
      <c r="O2241" s="3" t="str">
        <f>IF(VLOOKUP(Table1[[#This Row],[Intake Batch Combo]],Sheet2!A:B,2,FALSE)="","",VLOOKUP(Table1[[#This Row],[Intake Batch Combo]],Sheet2!A:B,2,FALSE))</f>
        <v>Texas Injury Group Batch 05</v>
      </c>
      <c r="P2241" s="115" t="s">
        <v>2378</v>
      </c>
      <c r="Q2241" s="115">
        <v>99442</v>
      </c>
    </row>
    <row r="2242" spans="1:17">
      <c r="A2242" s="4" t="s">
        <v>1886</v>
      </c>
      <c r="B2242" s="15">
        <v>5</v>
      </c>
      <c r="C2242" s="15">
        <v>99442</v>
      </c>
      <c r="D2242" s="30">
        <v>45195</v>
      </c>
      <c r="E2242" s="10" t="s">
        <v>0</v>
      </c>
      <c r="F2242" s="14">
        <v>661.7</v>
      </c>
      <c r="G2242" s="14">
        <v>149.14812162220267</v>
      </c>
      <c r="H2242" s="30">
        <v>45412</v>
      </c>
      <c r="I2242" s="118">
        <v>586.69633611762981</v>
      </c>
      <c r="J2242" s="15">
        <f>IF(M2242="",IF(AND(H2242&lt;&gt; "",D2242&lt;&gt;""),IF(H2242&gt;=D2242,H2242-D2242,0),""),"")</f>
        <v>217</v>
      </c>
      <c r="K2242" s="20">
        <f>IF(M2242="",IF(I2242&lt;&gt;"",I2242-G2242,""),"")</f>
        <v>437.54821449542715</v>
      </c>
      <c r="L2242" s="25">
        <f>IF(M2242="",IF(K2242&lt;&gt;"",IF(G2242=0,IF(I2242=0,0,9.99),K2242/G2242),""),"")</f>
        <v>2.9336488434212526</v>
      </c>
      <c r="M2242" s="112"/>
      <c r="N2242" s="58" t="str">
        <f>TRIM(CONCATENATE(Table1[[#This Row],[Intake]]," ",Table1[[#This Row],[Batch Number]]))</f>
        <v>S-1/TI 5</v>
      </c>
      <c r="O2242" s="112" t="str">
        <f>IF(VLOOKUP(Table1[[#This Row],[Intake Batch Combo]],Sheet2!A:B,2,FALSE)="","",VLOOKUP(Table1[[#This Row],[Intake Batch Combo]],Sheet2!A:B,2,FALSE))</f>
        <v>Texas Injury Group Batch 05</v>
      </c>
      <c r="P2242" s="115" t="s">
        <v>2378</v>
      </c>
      <c r="Q2242" s="115">
        <v>99442</v>
      </c>
    </row>
    <row r="2243" spans="1:17">
      <c r="A2243" s="4" t="s">
        <v>1886</v>
      </c>
      <c r="B2243" s="15">
        <v>5</v>
      </c>
      <c r="C2243" s="15">
        <v>99443</v>
      </c>
      <c r="D2243" s="30">
        <v>45195</v>
      </c>
      <c r="E2243" s="10" t="s">
        <v>0</v>
      </c>
      <c r="F2243" s="14">
        <v>973.2</v>
      </c>
      <c r="G2243" s="14">
        <v>219.3606648975784</v>
      </c>
      <c r="H2243" s="30">
        <v>45412</v>
      </c>
      <c r="I2243" s="118">
        <v>223.9078127589222</v>
      </c>
      <c r="J2243" s="15">
        <f>IF(M2243="",IF(AND(H2243&lt;&gt; "",D2243&lt;&gt;""),IF(H2243&gt;=D2243,H2243-D2243,0),""),"")</f>
        <v>217</v>
      </c>
      <c r="K2243" s="20">
        <f>IF(M2243="",IF(I2243&lt;&gt;"",I2243-G2243,""),"")</f>
        <v>4.5471478613438023</v>
      </c>
      <c r="L2243" s="25">
        <f>IF(M2243="",IF(K2243&lt;&gt;"",IF(G2243=0,IF(I2243=0,0,9.99),K2243/G2243),""),"")</f>
        <v>2.0729094085609693E-2</v>
      </c>
      <c r="M2243" s="111"/>
      <c r="N2243" s="58" t="str">
        <f>TRIM(CONCATENATE(Table1[[#This Row],[Intake]]," ",Table1[[#This Row],[Batch Number]]))</f>
        <v>S-1/TI 5</v>
      </c>
      <c r="O2243" s="111" t="str">
        <f>IF(VLOOKUP(Table1[[#This Row],[Intake Batch Combo]],Sheet2!A:B,2,FALSE)="","",VLOOKUP(Table1[[#This Row],[Intake Batch Combo]],Sheet2!A:B,2,FALSE))</f>
        <v>Texas Injury Group Batch 05</v>
      </c>
      <c r="P2243" s="115" t="s">
        <v>2378</v>
      </c>
      <c r="Q2243" s="115">
        <v>99443</v>
      </c>
    </row>
    <row r="2244" spans="1:17">
      <c r="A2244" s="4" t="s">
        <v>1886</v>
      </c>
      <c r="B2244" s="15">
        <v>5</v>
      </c>
      <c r="C2244" s="15">
        <v>99443</v>
      </c>
      <c r="D2244" s="30">
        <v>45195</v>
      </c>
      <c r="E2244" s="10" t="s">
        <v>0</v>
      </c>
      <c r="F2244" s="14">
        <v>973.2</v>
      </c>
      <c r="G2244" s="14">
        <v>219.3606648975784</v>
      </c>
      <c r="H2244" s="30">
        <v>45412</v>
      </c>
      <c r="I2244" s="118">
        <v>335.68962778695033</v>
      </c>
      <c r="J2244" s="15">
        <f>IF(M2244="",IF(AND(H2244&lt;&gt; "",D2244&lt;&gt;""),IF(H2244&gt;=D2244,H2244-D2244,0),""),"")</f>
        <v>217</v>
      </c>
      <c r="K2244" s="20">
        <f>IF(M2244="",IF(I2244&lt;&gt;"",I2244-G2244,""),"")</f>
        <v>116.32896288937192</v>
      </c>
      <c r="L2244" s="25">
        <f>IF(M2244="",IF(K2244&lt;&gt;"",IF(G2244=0,IF(I2244=0,0,9.99),K2244/G2244),""),"")</f>
        <v>0.53030912786340723</v>
      </c>
      <c r="M2244" s="111"/>
      <c r="N2244" s="58" t="str">
        <f>TRIM(CONCATENATE(Table1[[#This Row],[Intake]]," ",Table1[[#This Row],[Batch Number]]))</f>
        <v>S-1/TI 5</v>
      </c>
      <c r="O2244" s="111" t="str">
        <f>IF(VLOOKUP(Table1[[#This Row],[Intake Batch Combo]],Sheet2!A:B,2,FALSE)="","",VLOOKUP(Table1[[#This Row],[Intake Batch Combo]],Sheet2!A:B,2,FALSE))</f>
        <v>Texas Injury Group Batch 05</v>
      </c>
      <c r="P2244" s="115" t="s">
        <v>2378</v>
      </c>
      <c r="Q2244" s="115">
        <v>99443</v>
      </c>
    </row>
    <row r="2245" spans="1:17">
      <c r="A2245" s="4" t="s">
        <v>1886</v>
      </c>
      <c r="B2245" s="15">
        <v>5</v>
      </c>
      <c r="C2245" s="15">
        <v>97110</v>
      </c>
      <c r="D2245" s="30">
        <v>45195</v>
      </c>
      <c r="E2245" s="10" t="s">
        <v>0</v>
      </c>
      <c r="F2245" s="14">
        <v>122.64</v>
      </c>
      <c r="G2245" s="14">
        <v>27.643230521001865</v>
      </c>
      <c r="H2245" s="30">
        <v>45412</v>
      </c>
      <c r="I2245" s="118">
        <v>42.302687989921488</v>
      </c>
      <c r="J2245" s="15">
        <f>IF(M2245="",IF(AND(H2245&lt;&gt; "",D2245&lt;&gt;""),IF(H2245&gt;=D2245,H2245-D2245,0),""),"")</f>
        <v>217</v>
      </c>
      <c r="K2245" s="20">
        <f>IF(M2245="",IF(I2245&lt;&gt;"",I2245-G2245,""),"")</f>
        <v>14.659457468919623</v>
      </c>
      <c r="L2245" s="25">
        <f>IF(M2245="",IF(K2245&lt;&gt;"",IF(G2245=0,IF(I2245=0,0,9.99),K2245/G2245),""),"")</f>
        <v>0.53030912786340734</v>
      </c>
      <c r="M2245" s="111"/>
      <c r="N2245" s="58" t="str">
        <f>TRIM(CONCATENATE(Table1[[#This Row],[Intake]]," ",Table1[[#This Row],[Batch Number]]))</f>
        <v>S-1/TI 5</v>
      </c>
      <c r="O2245" s="111" t="str">
        <f>IF(VLOOKUP(Table1[[#This Row],[Intake Batch Combo]],Sheet2!A:B,2,FALSE)="","",VLOOKUP(Table1[[#This Row],[Intake Batch Combo]],Sheet2!A:B,2,FALSE))</f>
        <v>Texas Injury Group Batch 05</v>
      </c>
      <c r="P2245" s="115" t="s">
        <v>2378</v>
      </c>
      <c r="Q2245" s="115" t="e">
        <v>#N/A</v>
      </c>
    </row>
    <row r="2246" spans="1:17">
      <c r="A2246" s="4" t="s">
        <v>1886</v>
      </c>
      <c r="B2246" s="15">
        <v>5</v>
      </c>
      <c r="C2246" s="15">
        <v>96372</v>
      </c>
      <c r="D2246" s="30">
        <v>45195</v>
      </c>
      <c r="E2246" s="10" t="s">
        <v>0</v>
      </c>
      <c r="F2246" s="14">
        <v>140</v>
      </c>
      <c r="G2246" s="14">
        <v>31.556199224887969</v>
      </c>
      <c r="H2246" s="30">
        <v>45412</v>
      </c>
      <c r="I2246" s="118">
        <v>84.924961052182411</v>
      </c>
      <c r="J2246" s="15">
        <f>IF(M2246="",IF(AND(H2246&lt;&gt; "",D2246&lt;&gt;""),IF(H2246&gt;=D2246,H2246-D2246,0),""),"")</f>
        <v>217</v>
      </c>
      <c r="K2246" s="20">
        <f>IF(M2246="",IF(I2246&lt;&gt;"",I2246-G2246,""),"")</f>
        <v>53.368761827294442</v>
      </c>
      <c r="L2246" s="25">
        <f>IF(M2246="",IF(K2246&lt;&gt;"",IF(G2246=0,IF(I2246=0,0,9.99),K2246/G2246),""),"")</f>
        <v>1.6912290813908661</v>
      </c>
      <c r="M2246" s="111"/>
      <c r="N2246" s="58" t="str">
        <f>TRIM(CONCATENATE(Table1[[#This Row],[Intake]]," ",Table1[[#This Row],[Batch Number]]))</f>
        <v>S-1/TI 5</v>
      </c>
      <c r="O2246" s="112" t="str">
        <f>IF(VLOOKUP(Table1[[#This Row],[Intake Batch Combo]],Sheet2!A:B,2,FALSE)="","",VLOOKUP(Table1[[#This Row],[Intake Batch Combo]],Sheet2!A:B,2,FALSE))</f>
        <v>Texas Injury Group Batch 05</v>
      </c>
      <c r="P2246" s="115" t="s">
        <v>2378</v>
      </c>
      <c r="Q2246" s="115" t="e">
        <v>#N/A</v>
      </c>
    </row>
    <row r="2247" spans="1:17">
      <c r="A2247" s="4" t="s">
        <v>1886</v>
      </c>
      <c r="B2247" s="15">
        <v>5</v>
      </c>
      <c r="C2247" s="15">
        <v>97112</v>
      </c>
      <c r="D2247" s="30">
        <v>45195</v>
      </c>
      <c r="E2247" s="10" t="s">
        <v>0</v>
      </c>
      <c r="F2247" s="14">
        <v>140.4</v>
      </c>
      <c r="G2247" s="14">
        <v>31.646359794101937</v>
      </c>
      <c r="H2247" s="30">
        <v>45412</v>
      </c>
      <c r="I2247" s="118">
        <v>48.428713256563739</v>
      </c>
      <c r="J2247" s="15">
        <f>IF(M2247="",IF(AND(H2247&lt;&gt; "",D2247&lt;&gt;""),IF(H2247&gt;=D2247,H2247-D2247,0),""),"")</f>
        <v>217</v>
      </c>
      <c r="K2247" s="20">
        <f>IF(M2247="",IF(I2247&lt;&gt;"",I2247-G2247,""),"")</f>
        <v>16.782353462461803</v>
      </c>
      <c r="L2247" s="25">
        <f>IF(M2247="",IF(K2247&lt;&gt;"",IF(G2247=0,IF(I2247=0,0,9.99),K2247/G2247),""),"")</f>
        <v>0.53030912786340756</v>
      </c>
      <c r="M2247" s="111"/>
      <c r="N2247" s="58" t="str">
        <f>TRIM(CONCATENATE(Table1[[#This Row],[Intake]]," ",Table1[[#This Row],[Batch Number]]))</f>
        <v>S-1/TI 5</v>
      </c>
      <c r="O2247" s="112" t="str">
        <f>IF(VLOOKUP(Table1[[#This Row],[Intake Batch Combo]],Sheet2!A:B,2,FALSE)="","",VLOOKUP(Table1[[#This Row],[Intake Batch Combo]],Sheet2!A:B,2,FALSE))</f>
        <v>Texas Injury Group Batch 05</v>
      </c>
      <c r="P2247" s="115" t="s">
        <v>2378</v>
      </c>
      <c r="Q2247" s="115" t="e">
        <v>#N/A</v>
      </c>
    </row>
    <row r="2248" spans="1:17">
      <c r="A2248" s="4" t="s">
        <v>1886</v>
      </c>
      <c r="B2248" s="15">
        <v>5</v>
      </c>
      <c r="C2248" s="15">
        <v>92537</v>
      </c>
      <c r="D2248" s="30">
        <v>45195</v>
      </c>
      <c r="E2248" s="10" t="s">
        <v>0</v>
      </c>
      <c r="F2248" s="14">
        <v>492</v>
      </c>
      <c r="G2248" s="14">
        <v>110.89750013317772</v>
      </c>
      <c r="H2248" s="30">
        <v>45412</v>
      </c>
      <c r="I2248" s="118">
        <v>142.22772581081549</v>
      </c>
      <c r="J2248" s="15">
        <f>IF(M2248="",IF(AND(H2248&lt;&gt; "",D2248&lt;&gt;""),IF(H2248&gt;=D2248,H2248-D2248,0),""),"")</f>
        <v>217</v>
      </c>
      <c r="K2248" s="20">
        <f>IF(M2248="",IF(I2248&lt;&gt;"",I2248-G2248,""),"")</f>
        <v>31.33022567763777</v>
      </c>
      <c r="L2248" s="25">
        <f>IF(M2248="",IF(K2248&lt;&gt;"",IF(G2248=0,IF(I2248=0,0,9.99),K2248/G2248),""),"")</f>
        <v>0.28251516616707362</v>
      </c>
      <c r="M2248" s="111"/>
      <c r="N2248" s="58" t="str">
        <f>TRIM(CONCATENATE(Table1[[#This Row],[Intake]]," ",Table1[[#This Row],[Batch Number]]))</f>
        <v>S-1/TI 5</v>
      </c>
      <c r="O2248" s="112" t="str">
        <f>IF(VLOOKUP(Table1[[#This Row],[Intake Batch Combo]],Sheet2!A:B,2,FALSE)="","",VLOOKUP(Table1[[#This Row],[Intake Batch Combo]],Sheet2!A:B,2,FALSE))</f>
        <v>Texas Injury Group Batch 05</v>
      </c>
      <c r="P2248" s="115" t="s">
        <v>2378</v>
      </c>
      <c r="Q2248" s="115" t="e">
        <v>#N/A</v>
      </c>
    </row>
    <row r="2249" spans="1:17">
      <c r="A2249" s="4" t="s">
        <v>1886</v>
      </c>
      <c r="B2249" s="15">
        <v>5</v>
      </c>
      <c r="C2249" s="15">
        <v>20552</v>
      </c>
      <c r="D2249" s="30">
        <v>45195</v>
      </c>
      <c r="E2249" s="10" t="s">
        <v>0</v>
      </c>
      <c r="F2249" s="14">
        <v>540</v>
      </c>
      <c r="G2249" s="14">
        <v>121.71676843885361</v>
      </c>
      <c r="H2249" s="30">
        <v>45412</v>
      </c>
      <c r="I2249" s="120">
        <v>146.5861728359713</v>
      </c>
      <c r="J2249" s="15">
        <f>IF(M2249="",IF(AND(H2249&lt;&gt; "",D2249&lt;&gt;""),IF(H2249&gt;=D2249,H2249-D2249,0),""),"")</f>
        <v>217</v>
      </c>
      <c r="K2249" s="20">
        <f>IF(M2249="",IF(I2249&lt;&gt;"",I2249-G2249,""),"")</f>
        <v>24.869404397117691</v>
      </c>
      <c r="L2249" s="25">
        <f>IF(M2249="",IF(K2249&lt;&gt;"",IF(G2249=0,IF(I2249=0,0,9.99),K2249/G2249),""),"")</f>
        <v>0.2043219247117232</v>
      </c>
      <c r="M2249" s="111"/>
      <c r="N2249" s="58" t="str">
        <f>TRIM(CONCATENATE(Table1[[#This Row],[Intake]]," ",Table1[[#This Row],[Batch Number]]))</f>
        <v>S-1/TI 5</v>
      </c>
      <c r="O2249" s="112" t="str">
        <f>IF(VLOOKUP(Table1[[#This Row],[Intake Batch Combo]],Sheet2!A:B,2,FALSE)="","",VLOOKUP(Table1[[#This Row],[Intake Batch Combo]],Sheet2!A:B,2,FALSE))</f>
        <v>Texas Injury Group Batch 05</v>
      </c>
      <c r="P2249" s="115" t="s">
        <v>2378</v>
      </c>
      <c r="Q2249" s="115" t="e">
        <v>#N/A</v>
      </c>
    </row>
    <row r="2250" spans="1:17">
      <c r="A2250" s="4" t="s">
        <v>1886</v>
      </c>
      <c r="B2250" s="15">
        <v>5</v>
      </c>
      <c r="C2250" s="15">
        <v>20552</v>
      </c>
      <c r="D2250" s="30">
        <v>45195</v>
      </c>
      <c r="E2250" s="10" t="s">
        <v>0</v>
      </c>
      <c r="F2250" s="14">
        <v>540</v>
      </c>
      <c r="G2250" s="14">
        <v>121.71676843885361</v>
      </c>
      <c r="H2250" s="30">
        <v>45412</v>
      </c>
      <c r="I2250" s="118">
        <v>162.63559047054451</v>
      </c>
      <c r="J2250" s="15">
        <f>IF(M2250="",IF(AND(H2250&lt;&gt; "",D2250&lt;&gt;""),IF(H2250&gt;=D2250,H2250-D2250,0),""),"")</f>
        <v>217</v>
      </c>
      <c r="K2250" s="20">
        <f>IF(M2250="",IF(I2250&lt;&gt;"",I2250-G2250,""),"")</f>
        <v>40.918822031690908</v>
      </c>
      <c r="L2250" s="25">
        <f>IF(M2250="",IF(K2250&lt;&gt;"",IF(G2250=0,IF(I2250=0,0,9.99),K2250/G2250),""),"")</f>
        <v>0.33618064755183785</v>
      </c>
      <c r="M2250" s="111"/>
      <c r="N2250" s="58" t="str">
        <f>TRIM(CONCATENATE(Table1[[#This Row],[Intake]]," ",Table1[[#This Row],[Batch Number]]))</f>
        <v>S-1/TI 5</v>
      </c>
      <c r="O2250" s="112" t="str">
        <f>IF(VLOOKUP(Table1[[#This Row],[Intake Batch Combo]],Sheet2!A:B,2,FALSE)="","",VLOOKUP(Table1[[#This Row],[Intake Batch Combo]],Sheet2!A:B,2,FALSE))</f>
        <v>Texas Injury Group Batch 05</v>
      </c>
      <c r="P2250" s="115" t="s">
        <v>2378</v>
      </c>
      <c r="Q2250" s="115" t="e">
        <v>#N/A</v>
      </c>
    </row>
    <row r="2251" spans="1:17">
      <c r="A2251" s="4" t="s">
        <v>1886</v>
      </c>
      <c r="B2251" s="15">
        <v>5</v>
      </c>
      <c r="C2251" s="15">
        <v>20552</v>
      </c>
      <c r="D2251" s="30">
        <v>45195</v>
      </c>
      <c r="E2251" s="10" t="s">
        <v>0</v>
      </c>
      <c r="F2251" s="14">
        <v>540</v>
      </c>
      <c r="G2251" s="14">
        <v>121.71676843885361</v>
      </c>
      <c r="H2251" s="30">
        <v>45412</v>
      </c>
      <c r="I2251" s="118">
        <v>253.84280192972531</v>
      </c>
      <c r="J2251" s="15">
        <f>IF(M2251="",IF(AND(H2251&lt;&gt; "",D2251&lt;&gt;""),IF(H2251&gt;=D2251,H2251-D2251,0),""),"")</f>
        <v>217</v>
      </c>
      <c r="K2251" s="20">
        <f>IF(M2251="",IF(I2251&lt;&gt;"",I2251-G2251,""),"")</f>
        <v>132.12603349087169</v>
      </c>
      <c r="L2251" s="25">
        <f>IF(M2251="",IF(K2251&lt;&gt;"",IF(G2251=0,IF(I2251=0,0,9.99),K2251/G2251),""),"")</f>
        <v>1.0855203862666412</v>
      </c>
      <c r="M2251" s="111"/>
      <c r="N2251" s="58" t="str">
        <f>TRIM(CONCATENATE(Table1[[#This Row],[Intake]]," ",Table1[[#This Row],[Batch Number]]))</f>
        <v>S-1/TI 5</v>
      </c>
      <c r="O2251" s="112" t="str">
        <f>IF(VLOOKUP(Table1[[#This Row],[Intake Batch Combo]],Sheet2!A:B,2,FALSE)="","",VLOOKUP(Table1[[#This Row],[Intake Batch Combo]],Sheet2!A:B,2,FALSE))</f>
        <v>Texas Injury Group Batch 05</v>
      </c>
      <c r="P2251" s="115" t="s">
        <v>2378</v>
      </c>
      <c r="Q2251" s="115" t="e">
        <v>#N/A</v>
      </c>
    </row>
    <row r="2252" spans="1:17">
      <c r="A2252" s="4" t="s">
        <v>1886</v>
      </c>
      <c r="B2252" s="15">
        <v>5</v>
      </c>
      <c r="C2252" s="15">
        <v>20552</v>
      </c>
      <c r="D2252" s="30">
        <v>45195</v>
      </c>
      <c r="E2252" s="10" t="s">
        <v>0</v>
      </c>
      <c r="F2252" s="14">
        <v>540</v>
      </c>
      <c r="G2252" s="14">
        <v>121.71676843885361</v>
      </c>
      <c r="H2252" s="30">
        <v>45412</v>
      </c>
      <c r="I2252" s="118">
        <v>253.84280192972531</v>
      </c>
      <c r="J2252" s="15">
        <f>IF(M2252="",IF(AND(H2252&lt;&gt; "",D2252&lt;&gt;""),IF(H2252&gt;=D2252,H2252-D2252,0),""),"")</f>
        <v>217</v>
      </c>
      <c r="K2252" s="20">
        <f>IF(M2252="",IF(I2252&lt;&gt;"",I2252-G2252,""),"")</f>
        <v>132.12603349087169</v>
      </c>
      <c r="L2252" s="25">
        <f>IF(M2252="",IF(K2252&lt;&gt;"",IF(G2252=0,IF(I2252=0,0,9.99),K2252/G2252),""),"")</f>
        <v>1.0855203862666412</v>
      </c>
      <c r="M2252" s="111"/>
      <c r="N2252" s="58" t="str">
        <f>TRIM(CONCATENATE(Table1[[#This Row],[Intake]]," ",Table1[[#This Row],[Batch Number]]))</f>
        <v>S-1/TI 5</v>
      </c>
      <c r="O2252" s="112" t="str">
        <f>IF(VLOOKUP(Table1[[#This Row],[Intake Batch Combo]],Sheet2!A:B,2,FALSE)="","",VLOOKUP(Table1[[#This Row],[Intake Batch Combo]],Sheet2!A:B,2,FALSE))</f>
        <v>Texas Injury Group Batch 05</v>
      </c>
      <c r="P2252" s="115" t="s">
        <v>2378</v>
      </c>
      <c r="Q2252" s="115" t="e">
        <v>#N/A</v>
      </c>
    </row>
    <row r="2253" spans="1:17">
      <c r="A2253" s="4" t="s">
        <v>1886</v>
      </c>
      <c r="B2253" s="15">
        <v>5</v>
      </c>
      <c r="C2253" s="15">
        <v>20552</v>
      </c>
      <c r="D2253" s="30">
        <v>45195</v>
      </c>
      <c r="E2253" s="10" t="s">
        <v>0</v>
      </c>
      <c r="F2253" s="14">
        <v>540</v>
      </c>
      <c r="G2253" s="14">
        <v>121.71676843885361</v>
      </c>
      <c r="H2253" s="30">
        <v>45412</v>
      </c>
      <c r="I2253" s="118">
        <v>327.56770691556079</v>
      </c>
      <c r="J2253" s="15">
        <f>IF(M2253="",IF(AND(H2253&lt;&gt; "",D2253&lt;&gt;""),IF(H2253&gt;=D2253,H2253-D2253,0),""),"")</f>
        <v>217</v>
      </c>
      <c r="K2253" s="20">
        <f>IF(M2253="",IF(I2253&lt;&gt;"",I2253-G2253,""),"")</f>
        <v>205.8509384767072</v>
      </c>
      <c r="L2253" s="25">
        <f>IF(M2253="",IF(K2253&lt;&gt;"",IF(G2253=0,IF(I2253=0,0,9.99),K2253/G2253),""),"")</f>
        <v>1.6912290813908666</v>
      </c>
      <c r="M2253" s="111"/>
      <c r="N2253" s="58" t="str">
        <f>TRIM(CONCATENATE(Table1[[#This Row],[Intake]]," ",Table1[[#This Row],[Batch Number]]))</f>
        <v>S-1/TI 5</v>
      </c>
      <c r="O2253" s="112" t="str">
        <f>IF(VLOOKUP(Table1[[#This Row],[Intake Batch Combo]],Sheet2!A:B,2,FALSE)="","",VLOOKUP(Table1[[#This Row],[Intake Batch Combo]],Sheet2!A:B,2,FALSE))</f>
        <v>Texas Injury Group Batch 05</v>
      </c>
      <c r="P2253" s="115" t="s">
        <v>2378</v>
      </c>
      <c r="Q2253" s="115" t="e">
        <v>#N/A</v>
      </c>
    </row>
    <row r="2254" spans="1:17">
      <c r="A2254" s="4" t="s">
        <v>1886</v>
      </c>
      <c r="B2254" s="15">
        <v>5</v>
      </c>
      <c r="C2254" s="15">
        <v>99213</v>
      </c>
      <c r="D2254" s="30">
        <v>45195</v>
      </c>
      <c r="E2254" s="10" t="s">
        <v>0</v>
      </c>
      <c r="F2254" s="14">
        <v>661.7</v>
      </c>
      <c r="G2254" s="14">
        <v>149.14812162220267</v>
      </c>
      <c r="H2254" s="30">
        <v>45412</v>
      </c>
      <c r="I2254" s="118">
        <v>171.26780101719319</v>
      </c>
      <c r="J2254" s="15">
        <f>IF(M2254="",IF(AND(H2254&lt;&gt; "",D2254&lt;&gt;""),IF(H2254&gt;=D2254,H2254-D2254,0),""),"")</f>
        <v>217</v>
      </c>
      <c r="K2254" s="20">
        <f>IF(M2254="",IF(I2254&lt;&gt;"",I2254-G2254,""),"")</f>
        <v>22.119679394990527</v>
      </c>
      <c r="L2254" s="25">
        <f>IF(M2254="",IF(K2254&lt;&gt;"",IF(G2254=0,IF(I2254=0,0,9.99),K2254/G2254),""),"")</f>
        <v>0.14830679162705407</v>
      </c>
      <c r="M2254" s="111"/>
      <c r="N2254" s="58" t="str">
        <f>TRIM(CONCATENATE(Table1[[#This Row],[Intake]]," ",Table1[[#This Row],[Batch Number]]))</f>
        <v>S-1/TI 5</v>
      </c>
      <c r="O2254" s="112" t="str">
        <f>IF(VLOOKUP(Table1[[#This Row],[Intake Batch Combo]],Sheet2!A:B,2,FALSE)="","",VLOOKUP(Table1[[#This Row],[Intake Batch Combo]],Sheet2!A:B,2,FALSE))</f>
        <v>Texas Injury Group Batch 05</v>
      </c>
      <c r="P2254" s="115" t="s">
        <v>2378</v>
      </c>
      <c r="Q2254" s="115" t="e">
        <v>#N/A</v>
      </c>
    </row>
    <row r="2255" spans="1:17">
      <c r="A2255" s="4" t="s">
        <v>1886</v>
      </c>
      <c r="B2255" s="15">
        <v>5</v>
      </c>
      <c r="C2255" s="15">
        <v>99213</v>
      </c>
      <c r="D2255" s="30">
        <v>45195</v>
      </c>
      <c r="E2255" s="10" t="s">
        <v>0</v>
      </c>
      <c r="F2255" s="14">
        <v>661.7</v>
      </c>
      <c r="G2255" s="14">
        <v>149.14812162220267</v>
      </c>
      <c r="H2255" s="30">
        <v>45412</v>
      </c>
      <c r="I2255" s="118">
        <v>375.73179489282114</v>
      </c>
      <c r="J2255" s="15">
        <f>IF(M2255="",IF(AND(H2255&lt;&gt; "",D2255&lt;&gt;""),IF(H2255&gt;=D2255,H2255-D2255,0),""),"")</f>
        <v>217</v>
      </c>
      <c r="K2255" s="20">
        <f>IF(M2255="",IF(I2255&lt;&gt;"",I2255-G2255,""),"")</f>
        <v>226.58367327061848</v>
      </c>
      <c r="L2255" s="25">
        <f>IF(M2255="",IF(K2255&lt;&gt;"",IF(G2255=0,IF(I2255=0,0,9.99),K2255/G2255),""),"")</f>
        <v>1.5191855640298491</v>
      </c>
      <c r="M2255" s="111"/>
      <c r="N2255" s="58" t="str">
        <f>TRIM(CONCATENATE(Table1[[#This Row],[Intake]]," ",Table1[[#This Row],[Batch Number]]))</f>
        <v>S-1/TI 5</v>
      </c>
      <c r="O2255" s="112" t="str">
        <f>IF(VLOOKUP(Table1[[#This Row],[Intake Batch Combo]],Sheet2!A:B,2,FALSE)="","",VLOOKUP(Table1[[#This Row],[Intake Batch Combo]],Sheet2!A:B,2,FALSE))</f>
        <v>Texas Injury Group Batch 05</v>
      </c>
      <c r="P2255" s="115" t="s">
        <v>2378</v>
      </c>
      <c r="Q2255" s="115" t="e">
        <v>#N/A</v>
      </c>
    </row>
    <row r="2256" spans="1:17">
      <c r="A2256" s="4" t="s">
        <v>1886</v>
      </c>
      <c r="B2256" s="15">
        <v>5</v>
      </c>
      <c r="C2256" s="15">
        <v>99213</v>
      </c>
      <c r="D2256" s="30">
        <v>45195</v>
      </c>
      <c r="E2256" s="10" t="s">
        <v>0</v>
      </c>
      <c r="F2256" s="14">
        <v>661.7</v>
      </c>
      <c r="G2256" s="14">
        <v>149.14812162220267</v>
      </c>
      <c r="H2256" s="30">
        <v>45412</v>
      </c>
      <c r="I2256" s="120">
        <v>375.73179489282114</v>
      </c>
      <c r="J2256" s="15">
        <f>IF(M2256="",IF(AND(H2256&lt;&gt; "",D2256&lt;&gt;""),IF(H2256&gt;=D2256,H2256-D2256,0),""),"")</f>
        <v>217</v>
      </c>
      <c r="K2256" s="20">
        <f>IF(M2256="",IF(I2256&lt;&gt;"",I2256-G2256,""),"")</f>
        <v>226.58367327061848</v>
      </c>
      <c r="L2256" s="25">
        <f>IF(M2256="",IF(K2256&lt;&gt;"",IF(G2256=0,IF(I2256=0,0,9.99),K2256/G2256),""),"")</f>
        <v>1.5191855640298491</v>
      </c>
      <c r="M2256" s="111"/>
      <c r="N2256" s="58" t="str">
        <f>TRIM(CONCATENATE(Table1[[#This Row],[Intake]]," ",Table1[[#This Row],[Batch Number]]))</f>
        <v>S-1/TI 5</v>
      </c>
      <c r="O2256" s="112" t="str">
        <f>IF(VLOOKUP(Table1[[#This Row],[Intake Batch Combo]],Sheet2!A:B,2,FALSE)="","",VLOOKUP(Table1[[#This Row],[Intake Batch Combo]],Sheet2!A:B,2,FALSE))</f>
        <v>Texas Injury Group Batch 05</v>
      </c>
      <c r="P2256" s="115" t="s">
        <v>2378</v>
      </c>
      <c r="Q2256" s="115" t="e">
        <v>#N/A</v>
      </c>
    </row>
    <row r="2257" spans="1:17">
      <c r="A2257" s="4" t="s">
        <v>1886</v>
      </c>
      <c r="B2257" s="15">
        <v>5</v>
      </c>
      <c r="C2257" s="15">
        <v>99213</v>
      </c>
      <c r="D2257" s="30">
        <v>45195</v>
      </c>
      <c r="E2257" s="10" t="s">
        <v>0</v>
      </c>
      <c r="F2257" s="14">
        <v>661.7</v>
      </c>
      <c r="G2257" s="14">
        <v>149.14812162220267</v>
      </c>
      <c r="H2257" s="30">
        <v>45412</v>
      </c>
      <c r="I2257" s="118">
        <v>375.73179489282114</v>
      </c>
      <c r="J2257" s="15">
        <f>IF(M2257="",IF(AND(H2257&lt;&gt; "",D2257&lt;&gt;""),IF(H2257&gt;=D2257,H2257-D2257,0),""),"")</f>
        <v>217</v>
      </c>
      <c r="K2257" s="20">
        <f>IF(M2257="",IF(I2257&lt;&gt;"",I2257-G2257,""),"")</f>
        <v>226.58367327061848</v>
      </c>
      <c r="L2257" s="25">
        <f>IF(M2257="",IF(K2257&lt;&gt;"",IF(G2257=0,IF(I2257=0,0,9.99),K2257/G2257),""),"")</f>
        <v>1.5191855640298491</v>
      </c>
      <c r="M2257" s="111"/>
      <c r="N2257" s="58" t="str">
        <f>TRIM(CONCATENATE(Table1[[#This Row],[Intake]]," ",Table1[[#This Row],[Batch Number]]))</f>
        <v>S-1/TI 5</v>
      </c>
      <c r="O2257" s="112" t="str">
        <f>IF(VLOOKUP(Table1[[#This Row],[Intake Batch Combo]],Sheet2!A:B,2,FALSE)="","",VLOOKUP(Table1[[#This Row],[Intake Batch Combo]],Sheet2!A:B,2,FALSE))</f>
        <v>Texas Injury Group Batch 05</v>
      </c>
      <c r="P2257" s="115" t="s">
        <v>2378</v>
      </c>
      <c r="Q2257" s="115" t="e">
        <v>#N/A</v>
      </c>
    </row>
    <row r="2258" spans="1:17">
      <c r="A2258" s="4" t="s">
        <v>1886</v>
      </c>
      <c r="B2258" s="15">
        <v>5</v>
      </c>
      <c r="C2258" s="15">
        <v>99213</v>
      </c>
      <c r="D2258" s="30">
        <v>45195</v>
      </c>
      <c r="E2258" s="10" t="s">
        <v>0</v>
      </c>
      <c r="F2258" s="14">
        <v>661.7</v>
      </c>
      <c r="G2258" s="14">
        <v>149.14812162220267</v>
      </c>
      <c r="H2258" s="30">
        <v>45412</v>
      </c>
      <c r="I2258" s="118">
        <v>375.73179489282114</v>
      </c>
      <c r="J2258" s="15">
        <f>IF(M2258="",IF(AND(H2258&lt;&gt; "",D2258&lt;&gt;""),IF(H2258&gt;=D2258,H2258-D2258,0),""),"")</f>
        <v>217</v>
      </c>
      <c r="K2258" s="20">
        <f>IF(M2258="",IF(I2258&lt;&gt;"",I2258-G2258,""),"")</f>
        <v>226.58367327061848</v>
      </c>
      <c r="L2258" s="25">
        <f>IF(M2258="",IF(K2258&lt;&gt;"",IF(G2258=0,IF(I2258=0,0,9.99),K2258/G2258),""),"")</f>
        <v>1.5191855640298491</v>
      </c>
      <c r="M2258" s="111"/>
      <c r="N2258" s="58" t="str">
        <f>TRIM(CONCATENATE(Table1[[#This Row],[Intake]]," ",Table1[[#This Row],[Batch Number]]))</f>
        <v>S-1/TI 5</v>
      </c>
      <c r="O2258" s="112" t="str">
        <f>IF(VLOOKUP(Table1[[#This Row],[Intake Batch Combo]],Sheet2!A:B,2,FALSE)="","",VLOOKUP(Table1[[#This Row],[Intake Batch Combo]],Sheet2!A:B,2,FALSE))</f>
        <v>Texas Injury Group Batch 05</v>
      </c>
      <c r="P2258" s="115" t="s">
        <v>2378</v>
      </c>
      <c r="Q2258" s="115" t="e">
        <v>#N/A</v>
      </c>
    </row>
    <row r="2259" spans="1:17">
      <c r="A2259" s="4" t="s">
        <v>1886</v>
      </c>
      <c r="B2259" s="15">
        <v>5</v>
      </c>
      <c r="C2259" s="15">
        <v>99213</v>
      </c>
      <c r="D2259" s="30">
        <v>45195</v>
      </c>
      <c r="E2259" s="10" t="s">
        <v>0</v>
      </c>
      <c r="F2259" s="14">
        <v>661.7</v>
      </c>
      <c r="G2259" s="14">
        <v>149.14812162220267</v>
      </c>
      <c r="H2259" s="30">
        <v>45412</v>
      </c>
      <c r="I2259" s="118">
        <v>586.69633611762981</v>
      </c>
      <c r="J2259" s="15">
        <f>IF(M2259="",IF(AND(H2259&lt;&gt; "",D2259&lt;&gt;""),IF(H2259&gt;=D2259,H2259-D2259,0),""),"")</f>
        <v>217</v>
      </c>
      <c r="K2259" s="20">
        <f>IF(M2259="",IF(I2259&lt;&gt;"",I2259-G2259,""),"")</f>
        <v>437.54821449542715</v>
      </c>
      <c r="L2259" s="25">
        <f>IF(M2259="",IF(K2259&lt;&gt;"",IF(G2259=0,IF(I2259=0,0,9.99),K2259/G2259),""),"")</f>
        <v>2.9336488434212526</v>
      </c>
      <c r="M2259" s="111"/>
      <c r="N2259" s="58" t="str">
        <f>TRIM(CONCATENATE(Table1[[#This Row],[Intake]]," ",Table1[[#This Row],[Batch Number]]))</f>
        <v>S-1/TI 5</v>
      </c>
      <c r="O2259" s="112" t="str">
        <f>IF(VLOOKUP(Table1[[#This Row],[Intake Batch Combo]],Sheet2!A:B,2,FALSE)="","",VLOOKUP(Table1[[#This Row],[Intake Batch Combo]],Sheet2!A:B,2,FALSE))</f>
        <v>Texas Injury Group Batch 05</v>
      </c>
      <c r="P2259" s="115" t="s">
        <v>2378</v>
      </c>
      <c r="Q2259" s="115" t="e">
        <v>#N/A</v>
      </c>
    </row>
    <row r="2260" spans="1:17">
      <c r="A2260" s="4" t="s">
        <v>1886</v>
      </c>
      <c r="B2260" s="15">
        <v>5</v>
      </c>
      <c r="C2260" s="15">
        <v>99213</v>
      </c>
      <c r="D2260" s="30">
        <v>45195</v>
      </c>
      <c r="E2260" s="10" t="s">
        <v>0</v>
      </c>
      <c r="F2260" s="14">
        <v>661.7</v>
      </c>
      <c r="G2260" s="14">
        <v>149.14812162220267</v>
      </c>
      <c r="H2260" s="30">
        <v>45412</v>
      </c>
      <c r="I2260" s="118">
        <v>586.69633611762981</v>
      </c>
      <c r="J2260" s="15">
        <f>IF(M2260="",IF(AND(H2260&lt;&gt; "",D2260&lt;&gt;""),IF(H2260&gt;=D2260,H2260-D2260,0),""),"")</f>
        <v>217</v>
      </c>
      <c r="K2260" s="20">
        <f>IF(M2260="",IF(I2260&lt;&gt;"",I2260-G2260,""),"")</f>
        <v>437.54821449542715</v>
      </c>
      <c r="L2260" s="25">
        <f>IF(M2260="",IF(K2260&lt;&gt;"",IF(G2260=0,IF(I2260=0,0,9.99),K2260/G2260),""),"")</f>
        <v>2.9336488434212526</v>
      </c>
      <c r="M2260" s="111"/>
      <c r="N2260" s="58" t="str">
        <f>TRIM(CONCATENATE(Table1[[#This Row],[Intake]]," ",Table1[[#This Row],[Batch Number]]))</f>
        <v>S-1/TI 5</v>
      </c>
      <c r="O2260" s="112" t="str">
        <f>IF(VLOOKUP(Table1[[#This Row],[Intake Batch Combo]],Sheet2!A:B,2,FALSE)="","",VLOOKUP(Table1[[#This Row],[Intake Batch Combo]],Sheet2!A:B,2,FALSE))</f>
        <v>Texas Injury Group Batch 05</v>
      </c>
      <c r="P2260" s="115" t="s">
        <v>2378</v>
      </c>
      <c r="Q2260" s="115" t="e">
        <v>#N/A</v>
      </c>
    </row>
    <row r="2261" spans="1:17">
      <c r="A2261" s="4" t="s">
        <v>1886</v>
      </c>
      <c r="B2261" s="15">
        <v>5</v>
      </c>
      <c r="C2261" s="15">
        <v>99214</v>
      </c>
      <c r="D2261" s="30">
        <v>45195</v>
      </c>
      <c r="E2261" s="10" t="s">
        <v>0</v>
      </c>
      <c r="F2261" s="14">
        <v>978</v>
      </c>
      <c r="G2261" s="14">
        <v>220.44259172814597</v>
      </c>
      <c r="H2261" s="30">
        <v>45412</v>
      </c>
      <c r="I2261" s="120">
        <v>265.48384635848134</v>
      </c>
      <c r="J2261" s="15">
        <f>IF(M2261="",IF(AND(H2261&lt;&gt; "",D2261&lt;&gt;""),IF(H2261&gt;=D2261,H2261-D2261,0),""),"")</f>
        <v>217</v>
      </c>
      <c r="K2261" s="20">
        <f>IF(M2261="",IF(I2261&lt;&gt;"",I2261-G2261,""),"")</f>
        <v>45.041254630335374</v>
      </c>
      <c r="L2261" s="25">
        <f>IF(M2261="",IF(K2261&lt;&gt;"",IF(G2261=0,IF(I2261=0,0,9.99),K2261/G2261),""),"")</f>
        <v>0.2043219247117232</v>
      </c>
      <c r="N2261" s="58" t="str">
        <f>TRIM(CONCATENATE(Table1[[#This Row],[Intake]]," ",Table1[[#This Row],[Batch Number]]))</f>
        <v>S-1/TI 5</v>
      </c>
      <c r="O2261" s="112" t="str">
        <f>IF(VLOOKUP(Table1[[#This Row],[Intake Batch Combo]],Sheet2!A:B,2,FALSE)="","",VLOOKUP(Table1[[#This Row],[Intake Batch Combo]],Sheet2!A:B,2,FALSE))</f>
        <v>Texas Injury Group Batch 05</v>
      </c>
      <c r="P2261" s="115" t="s">
        <v>2378</v>
      </c>
      <c r="Q2261" s="115" t="e">
        <v>#N/A</v>
      </c>
    </row>
    <row r="2262" spans="1:17">
      <c r="A2262" s="4" t="s">
        <v>1886</v>
      </c>
      <c r="B2262" s="15">
        <v>5</v>
      </c>
      <c r="C2262" s="15">
        <v>99214</v>
      </c>
      <c r="D2262" s="30">
        <v>45195</v>
      </c>
      <c r="E2262" s="10" t="s">
        <v>0</v>
      </c>
      <c r="F2262" s="14">
        <v>978</v>
      </c>
      <c r="G2262" s="14">
        <v>220.44259172814597</v>
      </c>
      <c r="H2262" s="30">
        <v>45412</v>
      </c>
      <c r="I2262" s="120">
        <v>294.55112496331952</v>
      </c>
      <c r="J2262" s="15">
        <f>IF(M2262="",IF(AND(H2262&lt;&gt; "",D2262&lt;&gt;""),IF(H2262&gt;=D2262,H2262-D2262,0),""),"")</f>
        <v>217</v>
      </c>
      <c r="K2262" s="20">
        <f>IF(M2262="",IF(I2262&lt;&gt;"",I2262-G2262,""),"")</f>
        <v>74.108533235173553</v>
      </c>
      <c r="L2262" s="25">
        <f>IF(M2262="",IF(K2262&lt;&gt;"",IF(G2262=0,IF(I2262=0,0,9.99),K2262/G2262),""),"")</f>
        <v>0.33618064755183796</v>
      </c>
      <c r="N2262" s="58" t="str">
        <f>TRIM(CONCATENATE(Table1[[#This Row],[Intake]]," ",Table1[[#This Row],[Batch Number]]))</f>
        <v>S-1/TI 5</v>
      </c>
      <c r="O2262" s="112" t="str">
        <f>IF(VLOOKUP(Table1[[#This Row],[Intake Batch Combo]],Sheet2!A:B,2,FALSE)="","",VLOOKUP(Table1[[#This Row],[Intake Batch Combo]],Sheet2!A:B,2,FALSE))</f>
        <v>Texas Injury Group Batch 05</v>
      </c>
      <c r="P2262" s="115" t="s">
        <v>2378</v>
      </c>
      <c r="Q2262" s="115" t="e">
        <v>#N/A</v>
      </c>
    </row>
    <row r="2263" spans="1:17">
      <c r="A2263" s="4" t="s">
        <v>1886</v>
      </c>
      <c r="B2263" s="15">
        <v>5</v>
      </c>
      <c r="C2263" s="15">
        <v>99214</v>
      </c>
      <c r="D2263" s="30">
        <v>45195</v>
      </c>
      <c r="E2263" s="10" t="s">
        <v>0</v>
      </c>
      <c r="F2263" s="14">
        <v>978</v>
      </c>
      <c r="G2263" s="14">
        <v>220.44259172814597</v>
      </c>
      <c r="H2263" s="30">
        <v>45412</v>
      </c>
      <c r="I2263" s="120">
        <v>294.55112496331952</v>
      </c>
      <c r="J2263" s="15">
        <f>IF(M2263="",IF(AND(H2263&lt;&gt; "",D2263&lt;&gt;""),IF(H2263&gt;=D2263,H2263-D2263,0),""),"")</f>
        <v>217</v>
      </c>
      <c r="K2263" s="20">
        <f>IF(M2263="",IF(I2263&lt;&gt;"",I2263-G2263,""),"")</f>
        <v>74.108533235173553</v>
      </c>
      <c r="L2263" s="25">
        <f>IF(M2263="",IF(K2263&lt;&gt;"",IF(G2263=0,IF(I2263=0,0,9.99),K2263/G2263),""),"")</f>
        <v>0.33618064755183796</v>
      </c>
      <c r="N2263" s="58" t="str">
        <f>TRIM(CONCATENATE(Table1[[#This Row],[Intake]]," ",Table1[[#This Row],[Batch Number]]))</f>
        <v>S-1/TI 5</v>
      </c>
      <c r="O2263" s="112" t="str">
        <f>IF(VLOOKUP(Table1[[#This Row],[Intake Batch Combo]],Sheet2!A:B,2,FALSE)="","",VLOOKUP(Table1[[#This Row],[Intake Batch Combo]],Sheet2!A:B,2,FALSE))</f>
        <v>Texas Injury Group Batch 05</v>
      </c>
      <c r="P2263" s="115" t="s">
        <v>2378</v>
      </c>
      <c r="Q2263" s="115" t="e">
        <v>#N/A</v>
      </c>
    </row>
    <row r="2264" spans="1:17">
      <c r="A2264" s="4" t="s">
        <v>1886</v>
      </c>
      <c r="B2264" s="15">
        <v>5</v>
      </c>
      <c r="C2264" s="15">
        <v>99214</v>
      </c>
      <c r="D2264" s="30">
        <v>45195</v>
      </c>
      <c r="E2264" s="10" t="s">
        <v>0</v>
      </c>
      <c r="F2264" s="14">
        <v>978</v>
      </c>
      <c r="G2264" s="14">
        <v>220.44259172814597</v>
      </c>
      <c r="H2264" s="30">
        <v>45412</v>
      </c>
      <c r="I2264" s="118">
        <v>398.65597283735622</v>
      </c>
      <c r="J2264" s="15">
        <f>IF(M2264="",IF(AND(H2264&lt;&gt; "",D2264&lt;&gt;""),IF(H2264&gt;=D2264,H2264-D2264,0),""),"")</f>
        <v>217</v>
      </c>
      <c r="K2264" s="20">
        <f>IF(M2264="",IF(I2264&lt;&gt;"",I2264-G2264,""),"")</f>
        <v>178.21338110921025</v>
      </c>
      <c r="L2264" s="25">
        <f>IF(M2264="",IF(K2264&lt;&gt;"",IF(G2264=0,IF(I2264=0,0,9.99),K2264/G2264),""),"")</f>
        <v>0.80843443053412478</v>
      </c>
      <c r="N2264" s="58" t="str">
        <f>TRIM(CONCATENATE(Table1[[#This Row],[Intake]]," ",Table1[[#This Row],[Batch Number]]))</f>
        <v>S-1/TI 5</v>
      </c>
      <c r="O2264" s="112" t="str">
        <f>IF(VLOOKUP(Table1[[#This Row],[Intake Batch Combo]],Sheet2!A:B,2,FALSE)="","",VLOOKUP(Table1[[#This Row],[Intake Batch Combo]],Sheet2!A:B,2,FALSE))</f>
        <v>Texas Injury Group Batch 05</v>
      </c>
      <c r="P2264" s="115" t="s">
        <v>2378</v>
      </c>
      <c r="Q2264" s="115" t="e">
        <v>#N/A</v>
      </c>
    </row>
    <row r="2265" spans="1:17">
      <c r="A2265" s="4" t="s">
        <v>1886</v>
      </c>
      <c r="B2265" s="15">
        <v>5</v>
      </c>
      <c r="C2265" s="15">
        <v>99214</v>
      </c>
      <c r="D2265" s="30">
        <v>45195</v>
      </c>
      <c r="E2265" s="10" t="s">
        <v>0</v>
      </c>
      <c r="F2265" s="14">
        <v>978</v>
      </c>
      <c r="G2265" s="14">
        <v>220.44259172814597</v>
      </c>
      <c r="H2265" s="30">
        <v>45412</v>
      </c>
      <c r="I2265" s="120">
        <v>593.26151363596</v>
      </c>
      <c r="J2265" s="15">
        <f>IF(M2265="",IF(AND(H2265&lt;&gt; "",D2265&lt;&gt;""),IF(H2265&gt;=D2265,H2265-D2265,0),""),"")</f>
        <v>217</v>
      </c>
      <c r="K2265" s="20">
        <f>IF(M2265="",IF(I2265&lt;&gt;"",I2265-G2265,""),"")</f>
        <v>372.818921907814</v>
      </c>
      <c r="L2265" s="25">
        <f>IF(M2265="",IF(K2265&lt;&gt;"",IF(G2265=0,IF(I2265=0,0,9.99),K2265/G2265),""),"")</f>
        <v>1.6912290813908659</v>
      </c>
      <c r="N2265" s="58" t="str">
        <f>TRIM(CONCATENATE(Table1[[#This Row],[Intake]]," ",Table1[[#This Row],[Batch Number]]))</f>
        <v>S-1/TI 5</v>
      </c>
      <c r="O2265" s="112" t="str">
        <f>IF(VLOOKUP(Table1[[#This Row],[Intake Batch Combo]],Sheet2!A:B,2,FALSE)="","",VLOOKUP(Table1[[#This Row],[Intake Batch Combo]],Sheet2!A:B,2,FALSE))</f>
        <v>Texas Injury Group Batch 05</v>
      </c>
      <c r="P2265" s="115" t="s">
        <v>2378</v>
      </c>
      <c r="Q2265" s="115" t="e">
        <v>#N/A</v>
      </c>
    </row>
    <row r="2266" spans="1:17">
      <c r="A2266" s="4" t="s">
        <v>1886</v>
      </c>
      <c r="B2266" s="15">
        <v>5</v>
      </c>
      <c r="C2266" s="15">
        <v>99214</v>
      </c>
      <c r="D2266" s="30">
        <v>45195</v>
      </c>
      <c r="E2266" s="10" t="s">
        <v>0</v>
      </c>
      <c r="F2266" s="14">
        <v>978</v>
      </c>
      <c r="G2266" s="14">
        <v>220.44259172814597</v>
      </c>
      <c r="H2266" s="30">
        <v>45412</v>
      </c>
      <c r="I2266" s="120">
        <v>593.26151363596</v>
      </c>
      <c r="J2266" s="15">
        <f>IF(M2266="",IF(AND(H2266&lt;&gt; "",D2266&lt;&gt;""),IF(H2266&gt;=D2266,H2266-D2266,0),""),"")</f>
        <v>217</v>
      </c>
      <c r="K2266" s="20">
        <f>IF(M2266="",IF(I2266&lt;&gt;"",I2266-G2266,""),"")</f>
        <v>372.818921907814</v>
      </c>
      <c r="L2266" s="25">
        <f>IF(M2266="",IF(K2266&lt;&gt;"",IF(G2266=0,IF(I2266=0,0,9.99),K2266/G2266),""),"")</f>
        <v>1.6912290813908659</v>
      </c>
      <c r="N2266" s="58" t="str">
        <f>TRIM(CONCATENATE(Table1[[#This Row],[Intake]]," ",Table1[[#This Row],[Batch Number]]))</f>
        <v>S-1/TI 5</v>
      </c>
      <c r="O2266" s="112" t="str">
        <f>IF(VLOOKUP(Table1[[#This Row],[Intake Batch Combo]],Sheet2!A:B,2,FALSE)="","",VLOOKUP(Table1[[#This Row],[Intake Batch Combo]],Sheet2!A:B,2,FALSE))</f>
        <v>Texas Injury Group Batch 05</v>
      </c>
      <c r="P2266" s="115" t="s">
        <v>2378</v>
      </c>
      <c r="Q2266" s="115" t="e">
        <v>#N/A</v>
      </c>
    </row>
    <row r="2267" spans="1:17">
      <c r="A2267" s="4" t="s">
        <v>1886</v>
      </c>
      <c r="B2267" s="15">
        <v>5</v>
      </c>
      <c r="C2267" s="15">
        <v>99214</v>
      </c>
      <c r="D2267" s="30">
        <v>45195</v>
      </c>
      <c r="E2267" s="10" t="s">
        <v>0</v>
      </c>
      <c r="F2267" s="14">
        <v>978</v>
      </c>
      <c r="G2267" s="14">
        <v>220.44259172814597</v>
      </c>
      <c r="H2267" s="30">
        <v>45412</v>
      </c>
      <c r="I2267" s="118">
        <v>593.26151363596</v>
      </c>
      <c r="J2267" s="15">
        <f>IF(M2267="",IF(AND(H2267&lt;&gt; "",D2267&lt;&gt;""),IF(H2267&gt;=D2267,H2267-D2267,0),""),"")</f>
        <v>217</v>
      </c>
      <c r="K2267" s="20">
        <f>IF(M2267="",IF(I2267&lt;&gt;"",I2267-G2267,""),"")</f>
        <v>372.818921907814</v>
      </c>
      <c r="L2267" s="25">
        <f>IF(M2267="",IF(K2267&lt;&gt;"",IF(G2267=0,IF(I2267=0,0,9.99),K2267/G2267),""),"")</f>
        <v>1.6912290813908659</v>
      </c>
      <c r="N2267" s="58" t="str">
        <f>TRIM(CONCATENATE(Table1[[#This Row],[Intake]]," ",Table1[[#This Row],[Batch Number]]))</f>
        <v>S-1/TI 5</v>
      </c>
      <c r="O2267" s="112" t="str">
        <f>IF(VLOOKUP(Table1[[#This Row],[Intake Batch Combo]],Sheet2!A:B,2,FALSE)="","",VLOOKUP(Table1[[#This Row],[Intake Batch Combo]],Sheet2!A:B,2,FALSE))</f>
        <v>Texas Injury Group Batch 05</v>
      </c>
      <c r="P2267" s="115" t="s">
        <v>2378</v>
      </c>
      <c r="Q2267" s="115" t="e">
        <v>#N/A</v>
      </c>
    </row>
    <row r="2268" spans="1:17">
      <c r="A2268" s="4" t="s">
        <v>1886</v>
      </c>
      <c r="B2268" s="15">
        <v>5</v>
      </c>
      <c r="C2268" s="15">
        <v>99214</v>
      </c>
      <c r="D2268" s="30">
        <v>45195</v>
      </c>
      <c r="E2268" s="10" t="s">
        <v>0</v>
      </c>
      <c r="F2268" s="14">
        <v>978</v>
      </c>
      <c r="G2268" s="14">
        <v>220.44259172814597</v>
      </c>
      <c r="H2268" s="30">
        <v>45412</v>
      </c>
      <c r="I2268" s="118">
        <v>593.26151363596</v>
      </c>
      <c r="J2268" s="15">
        <f>IF(M2268="",IF(AND(H2268&lt;&gt; "",D2268&lt;&gt;""),IF(H2268&gt;=D2268,H2268-D2268,0),""),"")</f>
        <v>217</v>
      </c>
      <c r="K2268" s="20">
        <f>IF(M2268="",IF(I2268&lt;&gt;"",I2268-G2268,""),"")</f>
        <v>372.818921907814</v>
      </c>
      <c r="L2268" s="25">
        <f>IF(M2268="",IF(K2268&lt;&gt;"",IF(G2268=0,IF(I2268=0,0,9.99),K2268/G2268),""),"")</f>
        <v>1.6912290813908659</v>
      </c>
      <c r="N2268" s="58" t="str">
        <f>TRIM(CONCATENATE(Table1[[#This Row],[Intake]]," ",Table1[[#This Row],[Batch Number]]))</f>
        <v>S-1/TI 5</v>
      </c>
      <c r="O2268" s="112" t="str">
        <f>IF(VLOOKUP(Table1[[#This Row],[Intake Batch Combo]],Sheet2!A:B,2,FALSE)="","",VLOOKUP(Table1[[#This Row],[Intake Batch Combo]],Sheet2!A:B,2,FALSE))</f>
        <v>Texas Injury Group Batch 05</v>
      </c>
      <c r="P2268" s="115" t="s">
        <v>2378</v>
      </c>
      <c r="Q2268" s="115" t="e">
        <v>#N/A</v>
      </c>
    </row>
    <row r="2269" spans="1:17">
      <c r="A2269" s="4" t="s">
        <v>1886</v>
      </c>
      <c r="B2269" s="15">
        <v>5</v>
      </c>
      <c r="C2269" s="15">
        <v>99214</v>
      </c>
      <c r="D2269" s="30">
        <v>45195</v>
      </c>
      <c r="E2269" s="10" t="s">
        <v>0</v>
      </c>
      <c r="F2269" s="14">
        <v>978</v>
      </c>
      <c r="G2269" s="14">
        <v>220.44259172814597</v>
      </c>
      <c r="H2269" s="30">
        <v>45412</v>
      </c>
      <c r="I2269" s="120">
        <v>593.26151363596</v>
      </c>
      <c r="J2269" s="15">
        <f>IF(M2269="",IF(AND(H2269&lt;&gt; "",D2269&lt;&gt;""),IF(H2269&gt;=D2269,H2269-D2269,0),""),"")</f>
        <v>217</v>
      </c>
      <c r="K2269" s="20">
        <f>IF(M2269="",IF(I2269&lt;&gt;"",I2269-G2269,""),"")</f>
        <v>372.818921907814</v>
      </c>
      <c r="L2269" s="25">
        <f>IF(M2269="",IF(K2269&lt;&gt;"",IF(G2269=0,IF(I2269=0,0,9.99),K2269/G2269),""),"")</f>
        <v>1.6912290813908659</v>
      </c>
      <c r="N2269" s="58" t="str">
        <f>TRIM(CONCATENATE(Table1[[#This Row],[Intake]]," ",Table1[[#This Row],[Batch Number]]))</f>
        <v>S-1/TI 5</v>
      </c>
      <c r="O2269" s="112" t="str">
        <f>IF(VLOOKUP(Table1[[#This Row],[Intake Batch Combo]],Sheet2!A:B,2,FALSE)="","",VLOOKUP(Table1[[#This Row],[Intake Batch Combo]],Sheet2!A:B,2,FALSE))</f>
        <v>Texas Injury Group Batch 05</v>
      </c>
      <c r="P2269" s="115" t="s">
        <v>2378</v>
      </c>
      <c r="Q2269" s="115" t="e">
        <v>#N/A</v>
      </c>
    </row>
    <row r="2270" spans="1:17">
      <c r="A2270" s="4" t="s">
        <v>1886</v>
      </c>
      <c r="B2270" s="15">
        <v>5</v>
      </c>
      <c r="C2270" s="15">
        <v>99214</v>
      </c>
      <c r="D2270" s="30">
        <v>45195</v>
      </c>
      <c r="E2270" s="10" t="s">
        <v>0</v>
      </c>
      <c r="F2270" s="14">
        <v>978</v>
      </c>
      <c r="G2270" s="14">
        <v>220.44259172814597</v>
      </c>
      <c r="H2270" s="30">
        <v>45412</v>
      </c>
      <c r="I2270" s="120">
        <v>593.26151363596</v>
      </c>
      <c r="J2270" s="15">
        <f>IF(M2270="",IF(AND(H2270&lt;&gt; "",D2270&lt;&gt;""),IF(H2270&gt;=D2270,H2270-D2270,0),""),"")</f>
        <v>217</v>
      </c>
      <c r="K2270" s="20">
        <f>IF(M2270="",IF(I2270&lt;&gt;"",I2270-G2270,""),"")</f>
        <v>372.818921907814</v>
      </c>
      <c r="L2270" s="25">
        <f>IF(M2270="",IF(K2270&lt;&gt;"",IF(G2270=0,IF(I2270=0,0,9.99),K2270/G2270),""),"")</f>
        <v>1.6912290813908659</v>
      </c>
      <c r="N2270" s="58" t="str">
        <f>TRIM(CONCATENATE(Table1[[#This Row],[Intake]]," ",Table1[[#This Row],[Batch Number]]))</f>
        <v>S-1/TI 5</v>
      </c>
      <c r="O2270" s="112" t="str">
        <f>IF(VLOOKUP(Table1[[#This Row],[Intake Batch Combo]],Sheet2!A:B,2,FALSE)="","",VLOOKUP(Table1[[#This Row],[Intake Batch Combo]],Sheet2!A:B,2,FALSE))</f>
        <v>Texas Injury Group Batch 05</v>
      </c>
      <c r="P2270" s="115" t="s">
        <v>2378</v>
      </c>
      <c r="Q2270" s="115" t="e">
        <v>#N/A</v>
      </c>
    </row>
    <row r="2271" spans="1:17">
      <c r="A2271" s="4" t="s">
        <v>1886</v>
      </c>
      <c r="B2271" s="15">
        <v>5</v>
      </c>
      <c r="C2271" s="15">
        <v>99214</v>
      </c>
      <c r="D2271" s="30">
        <v>45195</v>
      </c>
      <c r="E2271" s="10" t="s">
        <v>0</v>
      </c>
      <c r="F2271" s="14">
        <v>978</v>
      </c>
      <c r="G2271" s="14">
        <v>220.44259172814597</v>
      </c>
      <c r="H2271" s="30">
        <v>45412</v>
      </c>
      <c r="I2271" s="120">
        <v>593.26151363596</v>
      </c>
      <c r="J2271" s="15">
        <f>IF(M2271="",IF(AND(H2271&lt;&gt; "",D2271&lt;&gt;""),IF(H2271&gt;=D2271,H2271-D2271,0),""),"")</f>
        <v>217</v>
      </c>
      <c r="K2271" s="20">
        <f>IF(M2271="",IF(I2271&lt;&gt;"",I2271-G2271,""),"")</f>
        <v>372.818921907814</v>
      </c>
      <c r="L2271" s="25">
        <f>IF(M2271="",IF(K2271&lt;&gt;"",IF(G2271=0,IF(I2271=0,0,9.99),K2271/G2271),""),"")</f>
        <v>1.6912290813908659</v>
      </c>
      <c r="N2271" s="58" t="str">
        <f>TRIM(CONCATENATE(Table1[[#This Row],[Intake]]," ",Table1[[#This Row],[Batch Number]]))</f>
        <v>S-1/TI 5</v>
      </c>
      <c r="O2271" s="112" t="str">
        <f>IF(VLOOKUP(Table1[[#This Row],[Intake Batch Combo]],Sheet2!A:B,2,FALSE)="","",VLOOKUP(Table1[[#This Row],[Intake Batch Combo]],Sheet2!A:B,2,FALSE))</f>
        <v>Texas Injury Group Batch 05</v>
      </c>
      <c r="P2271" s="115" t="s">
        <v>2378</v>
      </c>
      <c r="Q2271" s="115" t="e">
        <v>#N/A</v>
      </c>
    </row>
    <row r="2272" spans="1:17">
      <c r="A2272" s="4" t="s">
        <v>1886</v>
      </c>
      <c r="B2272" s="15">
        <v>5</v>
      </c>
      <c r="C2272" s="15">
        <v>92540</v>
      </c>
      <c r="D2272" s="30">
        <v>45195</v>
      </c>
      <c r="E2272" s="10" t="s">
        <v>0</v>
      </c>
      <c r="F2272" s="14">
        <v>1332</v>
      </c>
      <c r="G2272" s="14">
        <v>300.23469548250557</v>
      </c>
      <c r="H2272" s="30">
        <v>45412</v>
      </c>
      <c r="I2272" s="118">
        <v>385.0555503658664</v>
      </c>
      <c r="J2272" s="15">
        <f>IF(M2272="",IF(AND(H2272&lt;&gt; "",D2272&lt;&gt;""),IF(H2272&gt;=D2272,H2272-D2272,0),""),"")</f>
        <v>217</v>
      </c>
      <c r="K2272" s="20">
        <f>IF(M2272="",IF(I2272&lt;&gt;"",I2272-G2272,""),"")</f>
        <v>84.820854883360823</v>
      </c>
      <c r="L2272" s="25">
        <f>IF(M2272="",IF(K2272&lt;&gt;"",IF(G2272=0,IF(I2272=0,0,9.99),K2272/G2272),""),"")</f>
        <v>0.28251516616707367</v>
      </c>
      <c r="N2272" s="58" t="str">
        <f>TRIM(CONCATENATE(Table1[[#This Row],[Intake]]," ",Table1[[#This Row],[Batch Number]]))</f>
        <v>S-1/TI 5</v>
      </c>
      <c r="O2272" s="112" t="str">
        <f>IF(VLOOKUP(Table1[[#This Row],[Intake Batch Combo]],Sheet2!A:B,2,FALSE)="","",VLOOKUP(Table1[[#This Row],[Intake Batch Combo]],Sheet2!A:B,2,FALSE))</f>
        <v>Texas Injury Group Batch 05</v>
      </c>
      <c r="P2272" s="115" t="s">
        <v>2378</v>
      </c>
      <c r="Q2272" s="115" t="e">
        <v>#N/A</v>
      </c>
    </row>
    <row r="2273" spans="1:17">
      <c r="A2273" s="4" t="s">
        <v>1886</v>
      </c>
      <c r="B2273" s="15">
        <v>5</v>
      </c>
      <c r="C2273" s="15">
        <v>96132</v>
      </c>
      <c r="D2273" s="30">
        <v>45195</v>
      </c>
      <c r="E2273" s="10" t="s">
        <v>0</v>
      </c>
      <c r="F2273" s="14">
        <v>1572</v>
      </c>
      <c r="G2273" s="14">
        <v>354.33103701088493</v>
      </c>
      <c r="H2273" s="30">
        <v>45412</v>
      </c>
      <c r="I2273" s="118">
        <v>454.43492881016658</v>
      </c>
      <c r="J2273" s="15">
        <f>IF(M2273="",IF(AND(H2273&lt;&gt; "",D2273&lt;&gt;""),IF(H2273&gt;=D2273,H2273-D2273,0),""),"")</f>
        <v>217</v>
      </c>
      <c r="K2273" s="20">
        <f>IF(M2273="",IF(I2273&lt;&gt;"",I2273-G2273,""),"")</f>
        <v>100.10389179928166</v>
      </c>
      <c r="L2273" s="25">
        <f>IF(M2273="",IF(K2273&lt;&gt;"",IF(G2273=0,IF(I2273=0,0,9.99),K2273/G2273),""),"")</f>
        <v>0.28251516616707356</v>
      </c>
      <c r="N2273" s="58" t="str">
        <f>TRIM(CONCATENATE(Table1[[#This Row],[Intake]]," ",Table1[[#This Row],[Batch Number]]))</f>
        <v>S-1/TI 5</v>
      </c>
      <c r="O2273" s="3" t="str">
        <f>IF(VLOOKUP(Table1[[#This Row],[Intake Batch Combo]],Sheet2!A:B,2,FALSE)="","",VLOOKUP(Table1[[#This Row],[Intake Batch Combo]],Sheet2!A:B,2,FALSE))</f>
        <v>Texas Injury Group Batch 05</v>
      </c>
      <c r="P2273" s="115" t="s">
        <v>2378</v>
      </c>
      <c r="Q2273" s="115" t="e">
        <v>#N/A</v>
      </c>
    </row>
    <row r="2274" spans="1:17">
      <c r="A2274" s="4" t="s">
        <v>2395</v>
      </c>
      <c r="B2274" s="15">
        <v>15.1</v>
      </c>
      <c r="C2274" s="15"/>
      <c r="D2274" s="30">
        <v>45021</v>
      </c>
      <c r="E2274" s="10" t="s">
        <v>1</v>
      </c>
      <c r="F2274" s="14">
        <v>2300</v>
      </c>
      <c r="G2274" s="14">
        <v>432.04350000000113</v>
      </c>
      <c r="H2274" s="30">
        <v>45411</v>
      </c>
      <c r="I2274" s="118">
        <v>465</v>
      </c>
      <c r="J2274" s="15">
        <f>IF(M2274="",IF(AND(H2274&lt;&gt; "",D2274&lt;&gt;""),IF(H2274&gt;=D2274,H2274-D2274,0),""),"")</f>
        <v>390</v>
      </c>
      <c r="K2274" s="20">
        <f>IF(M2274="",IF(I2274&lt;&gt;"",I2274-G2274,""),"")</f>
        <v>32.956499999998869</v>
      </c>
      <c r="L2274" s="25">
        <f>IF(M2274="",IF(K2274&lt;&gt;"",IF(G2274=0,IF(I2274=0,0,9.99),K2274/G2274),""),"")</f>
        <v>7.6280513420520807E-2</v>
      </c>
      <c r="N2274" s="58" t="str">
        <f>TRIM(CONCATENATE(Table1[[#This Row],[Intake]]," ",Table1[[#This Row],[Batch Number]]))</f>
        <v>S-1/SCI 15.1</v>
      </c>
      <c r="O2274" s="3" t="str">
        <f>IF(VLOOKUP(Table1[[#This Row],[Intake Batch Combo]],Sheet2!A:B,2,FALSE)="","",VLOOKUP(Table1[[#This Row],[Intake Batch Combo]],Sheet2!A:B,2,FALSE))</f>
        <v>SoCal Imaging Batch 15.1</v>
      </c>
      <c r="P2274" s="115" t="e">
        <v>#N/A</v>
      </c>
      <c r="Q2274" s="115" t="e">
        <v>#N/A</v>
      </c>
    </row>
    <row r="2275" spans="1:17">
      <c r="A2275" s="4" t="s">
        <v>2395</v>
      </c>
      <c r="B2275" s="15">
        <v>15.1</v>
      </c>
      <c r="C2275" s="15"/>
      <c r="D2275" s="30">
        <v>45021</v>
      </c>
      <c r="E2275" s="10" t="s">
        <v>1</v>
      </c>
      <c r="F2275" s="14">
        <v>2300</v>
      </c>
      <c r="G2275" s="14">
        <v>432.04350000000113</v>
      </c>
      <c r="H2275" s="30">
        <v>45411</v>
      </c>
      <c r="I2275" s="118">
        <v>465</v>
      </c>
      <c r="J2275" s="15">
        <f>IF(M2275="",IF(AND(H2275&lt;&gt; "",D2275&lt;&gt;""),IF(H2275&gt;=D2275,H2275-D2275,0),""),"")</f>
        <v>390</v>
      </c>
      <c r="K2275" s="20">
        <f>IF(M2275="",IF(I2275&lt;&gt;"",I2275-G2275,""),"")</f>
        <v>32.956499999998869</v>
      </c>
      <c r="L2275" s="25">
        <f>IF(M2275="",IF(K2275&lt;&gt;"",IF(G2275=0,IF(I2275=0,0,9.99),K2275/G2275),""),"")</f>
        <v>7.6280513420520807E-2</v>
      </c>
      <c r="N2275" s="58" t="str">
        <f>TRIM(CONCATENATE(Table1[[#This Row],[Intake]]," ",Table1[[#This Row],[Batch Number]]))</f>
        <v>S-1/SCI 15.1</v>
      </c>
      <c r="O2275" s="3" t="str">
        <f>IF(VLOOKUP(Table1[[#This Row],[Intake Batch Combo]],Sheet2!A:B,2,FALSE)="","",VLOOKUP(Table1[[#This Row],[Intake Batch Combo]],Sheet2!A:B,2,FALSE))</f>
        <v>SoCal Imaging Batch 15.1</v>
      </c>
      <c r="P2275" s="115" t="e">
        <v>#N/A</v>
      </c>
      <c r="Q2275" s="115" t="e">
        <v>#N/A</v>
      </c>
    </row>
    <row r="2276" spans="1:17">
      <c r="A2276" s="4" t="s">
        <v>1314</v>
      </c>
      <c r="B2276" s="43">
        <v>71</v>
      </c>
      <c r="C2276" s="64" t="s">
        <v>736</v>
      </c>
      <c r="D2276" s="47">
        <v>44670</v>
      </c>
      <c r="E2276" s="59" t="s">
        <v>0</v>
      </c>
      <c r="F2276" s="41">
        <v>250</v>
      </c>
      <c r="G2276" s="41">
        <v>59.962482989979854</v>
      </c>
      <c r="H2276" s="47">
        <v>45406</v>
      </c>
      <c r="I2276" s="118">
        <v>348.75</v>
      </c>
      <c r="J2276" s="43">
        <f>IF(M2276="",IF(AND(H2276&lt;&gt; "",D2276&lt;&gt;""),IF(H2276&gt;=D2276,H2276-D2276,0),""),"")</f>
        <v>736</v>
      </c>
      <c r="K2276" s="42">
        <f>IF(M2276="",IF(I2276&lt;&gt;"",I2276-G2276,""),"")</f>
        <v>288.78751701002017</v>
      </c>
      <c r="L2276" s="44">
        <f>IF(M2276="",IF(K2276&lt;&gt;"",IF(G2276=0,IF(I2276=0,0,9.99),K2276/G2276),""),"")</f>
        <v>4.8161367343356769</v>
      </c>
      <c r="M2276" s="45"/>
      <c r="N2276" s="46" t="str">
        <f>TRIM(CONCATENATE(Table1[[#This Row],[Intake]]," ",Table1[[#This Row],[Batch Number]]))</f>
        <v>S-1/EB 71</v>
      </c>
      <c r="O2276" s="45" t="str">
        <f>IF(VLOOKUP(Table1[[#This Row],[Intake Batch Combo]],Sheet2!A:B,2,FALSE)="","",VLOOKUP(Table1[[#This Row],[Intake Batch Combo]],Sheet2!A:B,2,FALSE))</f>
        <v>Expert MRI Buy 71</v>
      </c>
      <c r="P2276" s="116" t="e">
        <v>#N/A</v>
      </c>
      <c r="Q2276" s="116" t="e">
        <v>#N/A</v>
      </c>
    </row>
    <row r="2277" spans="1:17">
      <c r="A2277" s="4" t="s">
        <v>1314</v>
      </c>
      <c r="B2277" s="43">
        <v>71</v>
      </c>
      <c r="C2277" s="64" t="s">
        <v>736</v>
      </c>
      <c r="D2277" s="47">
        <v>44670</v>
      </c>
      <c r="E2277" s="59" t="s">
        <v>0</v>
      </c>
      <c r="F2277" s="41">
        <v>250</v>
      </c>
      <c r="G2277" s="41">
        <v>59.962482989979854</v>
      </c>
      <c r="H2277" s="47">
        <v>45406</v>
      </c>
      <c r="I2277" s="118">
        <v>348.75</v>
      </c>
      <c r="J2277" s="43">
        <f>IF(M2277="",IF(AND(H2277&lt;&gt; "",D2277&lt;&gt;""),IF(H2277&gt;=D2277,H2277-D2277,0),""),"")</f>
        <v>736</v>
      </c>
      <c r="K2277" s="42">
        <f>IF(M2277="",IF(I2277&lt;&gt;"",I2277-G2277,""),"")</f>
        <v>288.78751701002017</v>
      </c>
      <c r="L2277" s="44">
        <f>IF(M2277="",IF(K2277&lt;&gt;"",IF(G2277=0,IF(I2277=0,0,9.99),K2277/G2277),""),"")</f>
        <v>4.8161367343356769</v>
      </c>
      <c r="M2277" s="45"/>
      <c r="N2277" s="46" t="str">
        <f>TRIM(CONCATENATE(Table1[[#This Row],[Intake]]," ",Table1[[#This Row],[Batch Number]]))</f>
        <v>S-1/EB 71</v>
      </c>
      <c r="O2277" s="45" t="str">
        <f>IF(VLOOKUP(Table1[[#This Row],[Intake Batch Combo]],Sheet2!A:B,2,FALSE)="","",VLOOKUP(Table1[[#This Row],[Intake Batch Combo]],Sheet2!A:B,2,FALSE))</f>
        <v>Expert MRI Buy 71</v>
      </c>
      <c r="P2277" s="116" t="e">
        <v>#N/A</v>
      </c>
      <c r="Q2277" s="116" t="e">
        <v>#N/A</v>
      </c>
    </row>
    <row r="2278" spans="1:17">
      <c r="A2278" s="4" t="s">
        <v>1314</v>
      </c>
      <c r="B2278" s="43">
        <v>71</v>
      </c>
      <c r="C2278" s="64" t="s">
        <v>736</v>
      </c>
      <c r="D2278" s="47">
        <v>44670</v>
      </c>
      <c r="E2278" s="59" t="s">
        <v>0</v>
      </c>
      <c r="F2278" s="41">
        <v>250</v>
      </c>
      <c r="G2278" s="41">
        <v>59.962482989979854</v>
      </c>
      <c r="H2278" s="47">
        <v>45406</v>
      </c>
      <c r="I2278" s="118">
        <v>348.75</v>
      </c>
      <c r="J2278" s="43">
        <f>IF(M2278="",IF(AND(H2278&lt;&gt; "",D2278&lt;&gt;""),IF(H2278&gt;=D2278,H2278-D2278,0),""),"")</f>
        <v>736</v>
      </c>
      <c r="K2278" s="42">
        <f>IF(M2278="",IF(I2278&lt;&gt;"",I2278-G2278,""),"")</f>
        <v>288.78751701002017</v>
      </c>
      <c r="L2278" s="44">
        <f>IF(M2278="",IF(K2278&lt;&gt;"",IF(G2278=0,IF(I2278=0,0,9.99),K2278/G2278),""),"")</f>
        <v>4.8161367343356769</v>
      </c>
      <c r="M2278" s="45"/>
      <c r="N2278" s="46" t="str">
        <f>TRIM(CONCATENATE(Table1[[#This Row],[Intake]]," ",Table1[[#This Row],[Batch Number]]))</f>
        <v>S-1/EB 71</v>
      </c>
      <c r="O2278" s="45" t="str">
        <f>IF(VLOOKUP(Table1[[#This Row],[Intake Batch Combo]],Sheet2!A:B,2,FALSE)="","",VLOOKUP(Table1[[#This Row],[Intake Batch Combo]],Sheet2!A:B,2,FALSE))</f>
        <v>Expert MRI Buy 71</v>
      </c>
      <c r="P2278" s="116" t="e">
        <v>#N/A</v>
      </c>
      <c r="Q2278" s="116" t="e">
        <v>#N/A</v>
      </c>
    </row>
    <row r="2279" spans="1:17">
      <c r="A2279" s="4" t="s">
        <v>1314</v>
      </c>
      <c r="B2279" s="43">
        <v>71</v>
      </c>
      <c r="C2279" s="64" t="s">
        <v>712</v>
      </c>
      <c r="D2279" s="47">
        <v>44670</v>
      </c>
      <c r="E2279" s="59" t="s">
        <v>1</v>
      </c>
      <c r="F2279" s="41">
        <v>300</v>
      </c>
      <c r="G2279" s="41">
        <v>71.954979587975828</v>
      </c>
      <c r="H2279" s="47">
        <v>45406</v>
      </c>
      <c r="I2279" s="118">
        <v>206.66460000000001</v>
      </c>
      <c r="J2279" s="43">
        <f>IF(M2279="",IF(AND(H2279&lt;&gt; "",D2279&lt;&gt;""),IF(H2279&gt;=D2279,H2279-D2279,0),""),"")</f>
        <v>736</v>
      </c>
      <c r="K2279" s="42">
        <f>IF(M2279="",IF(I2279&lt;&gt;"",I2279-G2279,""),"")</f>
        <v>134.70962041202418</v>
      </c>
      <c r="L2279" s="44">
        <f>IF(M2279="",IF(K2279&lt;&gt;"",IF(G2279=0,IF(I2279=0,0,9.99),K2279/G2279),""),"")</f>
        <v>1.8721375668979425</v>
      </c>
      <c r="M2279" s="45"/>
      <c r="N2279" s="46" t="str">
        <f>TRIM(CONCATENATE(Table1[[#This Row],[Intake]]," ",Table1[[#This Row],[Batch Number]]))</f>
        <v>S-1/EB 71</v>
      </c>
      <c r="O2279" s="45" t="str">
        <f>IF(VLOOKUP(Table1[[#This Row],[Intake Batch Combo]],Sheet2!A:B,2,FALSE)="","",VLOOKUP(Table1[[#This Row],[Intake Batch Combo]],Sheet2!A:B,2,FALSE))</f>
        <v>Expert MRI Buy 71</v>
      </c>
      <c r="P2279" s="116" t="e">
        <v>#N/A</v>
      </c>
      <c r="Q2279" s="116" t="e">
        <v>#N/A</v>
      </c>
    </row>
    <row r="2280" spans="1:17">
      <c r="A2280" s="4" t="s">
        <v>1314</v>
      </c>
      <c r="B2280" s="43">
        <v>71</v>
      </c>
      <c r="C2280" s="64" t="s">
        <v>712</v>
      </c>
      <c r="D2280" s="47">
        <v>44670</v>
      </c>
      <c r="E2280" s="59" t="s">
        <v>1</v>
      </c>
      <c r="F2280" s="41">
        <v>300</v>
      </c>
      <c r="G2280" s="41">
        <v>71.954979587975828</v>
      </c>
      <c r="H2280" s="47">
        <v>45406</v>
      </c>
      <c r="I2280" s="118">
        <v>206.66460000000001</v>
      </c>
      <c r="J2280" s="43">
        <f>IF(M2280="",IF(AND(H2280&lt;&gt; "",D2280&lt;&gt;""),IF(H2280&gt;=D2280,H2280-D2280,0),""),"")</f>
        <v>736</v>
      </c>
      <c r="K2280" s="42">
        <f>IF(M2280="",IF(I2280&lt;&gt;"",I2280-G2280,""),"")</f>
        <v>134.70962041202418</v>
      </c>
      <c r="L2280" s="44">
        <f>IF(M2280="",IF(K2280&lt;&gt;"",IF(G2280=0,IF(I2280=0,0,9.99),K2280/G2280),""),"")</f>
        <v>1.8721375668979425</v>
      </c>
      <c r="M2280" s="45"/>
      <c r="N2280" s="46" t="str">
        <f>TRIM(CONCATENATE(Table1[[#This Row],[Intake]]," ",Table1[[#This Row],[Batch Number]]))</f>
        <v>S-1/EB 71</v>
      </c>
      <c r="O2280" s="45" t="str">
        <f>IF(VLOOKUP(Table1[[#This Row],[Intake Batch Combo]],Sheet2!A:B,2,FALSE)="","",VLOOKUP(Table1[[#This Row],[Intake Batch Combo]],Sheet2!A:B,2,FALSE))</f>
        <v>Expert MRI Buy 71</v>
      </c>
      <c r="P2280" s="116" t="e">
        <v>#N/A</v>
      </c>
      <c r="Q2280" s="116" t="e">
        <v>#N/A</v>
      </c>
    </row>
    <row r="2281" spans="1:17">
      <c r="A2281" s="4" t="s">
        <v>1314</v>
      </c>
      <c r="B2281" s="43">
        <v>71</v>
      </c>
      <c r="C2281" s="64" t="s">
        <v>712</v>
      </c>
      <c r="D2281" s="47">
        <v>44670</v>
      </c>
      <c r="E2281" s="59" t="s">
        <v>1</v>
      </c>
      <c r="F2281" s="41">
        <v>300</v>
      </c>
      <c r="G2281" s="41">
        <v>71.954979587975828</v>
      </c>
      <c r="H2281" s="47">
        <v>45406</v>
      </c>
      <c r="I2281" s="118">
        <v>206.66460000000001</v>
      </c>
      <c r="J2281" s="43">
        <f>IF(M2281="",IF(AND(H2281&lt;&gt; "",D2281&lt;&gt;""),IF(H2281&gt;=D2281,H2281-D2281,0),""),"")</f>
        <v>736</v>
      </c>
      <c r="K2281" s="42">
        <f>IF(M2281="",IF(I2281&lt;&gt;"",I2281-G2281,""),"")</f>
        <v>134.70962041202418</v>
      </c>
      <c r="L2281" s="44">
        <f>IF(M2281="",IF(K2281&lt;&gt;"",IF(G2281=0,IF(I2281=0,0,9.99),K2281/G2281),""),"")</f>
        <v>1.8721375668979425</v>
      </c>
      <c r="M2281" s="45"/>
      <c r="N2281" s="46" t="str">
        <f>TRIM(CONCATENATE(Table1[[#This Row],[Intake]]," ",Table1[[#This Row],[Batch Number]]))</f>
        <v>S-1/EB 71</v>
      </c>
      <c r="O2281" s="45" t="str">
        <f>IF(VLOOKUP(Table1[[#This Row],[Intake Batch Combo]],Sheet2!A:B,2,FALSE)="","",VLOOKUP(Table1[[#This Row],[Intake Batch Combo]],Sheet2!A:B,2,FALSE))</f>
        <v>Expert MRI Buy 71</v>
      </c>
      <c r="P2281" s="116" t="e">
        <v>#N/A</v>
      </c>
      <c r="Q2281" s="116" t="e">
        <v>#N/A</v>
      </c>
    </row>
    <row r="2282" spans="1:17">
      <c r="A2282" s="4" t="s">
        <v>1314</v>
      </c>
      <c r="B2282" s="43">
        <v>71</v>
      </c>
      <c r="C2282" s="64" t="s">
        <v>712</v>
      </c>
      <c r="D2282" s="47">
        <v>44670</v>
      </c>
      <c r="E2282" s="59" t="s">
        <v>1</v>
      </c>
      <c r="F2282" s="41">
        <v>300</v>
      </c>
      <c r="G2282" s="41">
        <v>71.954979587975828</v>
      </c>
      <c r="H2282" s="47">
        <v>45406</v>
      </c>
      <c r="I2282" s="118">
        <v>206.66460000000001</v>
      </c>
      <c r="J2282" s="43">
        <f>IF(M2282="",IF(AND(H2282&lt;&gt; "",D2282&lt;&gt;""),IF(H2282&gt;=D2282,H2282-D2282,0),""),"")</f>
        <v>736</v>
      </c>
      <c r="K2282" s="42">
        <f>IF(M2282="",IF(I2282&lt;&gt;"",I2282-G2282,""),"")</f>
        <v>134.70962041202418</v>
      </c>
      <c r="L2282" s="44">
        <f>IF(M2282="",IF(K2282&lt;&gt;"",IF(G2282=0,IF(I2282=0,0,9.99),K2282/G2282),""),"")</f>
        <v>1.8721375668979425</v>
      </c>
      <c r="M2282" s="45"/>
      <c r="N2282" s="46" t="str">
        <f>TRIM(CONCATENATE(Table1[[#This Row],[Intake]]," ",Table1[[#This Row],[Batch Number]]))</f>
        <v>S-1/EB 71</v>
      </c>
      <c r="O2282" s="45" t="str">
        <f>IF(VLOOKUP(Table1[[#This Row],[Intake Batch Combo]],Sheet2!A:B,2,FALSE)="","",VLOOKUP(Table1[[#This Row],[Intake Batch Combo]],Sheet2!A:B,2,FALSE))</f>
        <v>Expert MRI Buy 71</v>
      </c>
      <c r="P2282" s="116" t="e">
        <v>#N/A</v>
      </c>
      <c r="Q2282" s="116" t="e">
        <v>#N/A</v>
      </c>
    </row>
    <row r="2283" spans="1:17">
      <c r="A2283" s="4" t="s">
        <v>1314</v>
      </c>
      <c r="B2283" s="43">
        <v>71</v>
      </c>
      <c r="C2283" s="64" t="s">
        <v>712</v>
      </c>
      <c r="D2283" s="47">
        <v>44670</v>
      </c>
      <c r="E2283" s="59" t="s">
        <v>1</v>
      </c>
      <c r="F2283" s="41">
        <v>300</v>
      </c>
      <c r="G2283" s="41">
        <v>71.954979587975828</v>
      </c>
      <c r="H2283" s="47">
        <v>45406</v>
      </c>
      <c r="I2283" s="118">
        <v>206.66460000000001</v>
      </c>
      <c r="J2283" s="43">
        <f>IF(M2283="",IF(AND(H2283&lt;&gt; "",D2283&lt;&gt;""),IF(H2283&gt;=D2283,H2283-D2283,0),""),"")</f>
        <v>736</v>
      </c>
      <c r="K2283" s="42">
        <f>IF(M2283="",IF(I2283&lt;&gt;"",I2283-G2283,""),"")</f>
        <v>134.70962041202418</v>
      </c>
      <c r="L2283" s="44">
        <f>IF(M2283="",IF(K2283&lt;&gt;"",IF(G2283=0,IF(I2283=0,0,9.99),K2283/G2283),""),"")</f>
        <v>1.8721375668979425</v>
      </c>
      <c r="M2283" s="45"/>
      <c r="N2283" s="46" t="str">
        <f>TRIM(CONCATENATE(Table1[[#This Row],[Intake]]," ",Table1[[#This Row],[Batch Number]]))</f>
        <v>S-1/EB 71</v>
      </c>
      <c r="O2283" s="45" t="str">
        <f>IF(VLOOKUP(Table1[[#This Row],[Intake Batch Combo]],Sheet2!A:B,2,FALSE)="","",VLOOKUP(Table1[[#This Row],[Intake Batch Combo]],Sheet2!A:B,2,FALSE))</f>
        <v>Expert MRI Buy 71</v>
      </c>
      <c r="P2283" s="116" t="e">
        <v>#N/A</v>
      </c>
      <c r="Q2283" s="116" t="e">
        <v>#N/A</v>
      </c>
    </row>
    <row r="2284" spans="1:17">
      <c r="A2284" s="4" t="s">
        <v>1314</v>
      </c>
      <c r="B2284" s="43">
        <v>71</v>
      </c>
      <c r="C2284" s="64" t="s">
        <v>712</v>
      </c>
      <c r="D2284" s="47">
        <v>44670</v>
      </c>
      <c r="E2284" s="59" t="s">
        <v>1</v>
      </c>
      <c r="F2284" s="41">
        <v>300</v>
      </c>
      <c r="G2284" s="41">
        <v>71.954979587975828</v>
      </c>
      <c r="H2284" s="47">
        <v>45406</v>
      </c>
      <c r="I2284" s="118">
        <v>206.66460000000001</v>
      </c>
      <c r="J2284" s="43">
        <f>IF(M2284="",IF(AND(H2284&lt;&gt; "",D2284&lt;&gt;""),IF(H2284&gt;=D2284,H2284-D2284,0),""),"")</f>
        <v>736</v>
      </c>
      <c r="K2284" s="42">
        <f>IF(M2284="",IF(I2284&lt;&gt;"",I2284-G2284,""),"")</f>
        <v>134.70962041202418</v>
      </c>
      <c r="L2284" s="44">
        <f>IF(M2284="",IF(K2284&lt;&gt;"",IF(G2284=0,IF(I2284=0,0,9.99),K2284/G2284),""),"")</f>
        <v>1.8721375668979425</v>
      </c>
      <c r="M2284" s="45"/>
      <c r="N2284" s="46" t="str">
        <f>TRIM(CONCATENATE(Table1[[#This Row],[Intake]]," ",Table1[[#This Row],[Batch Number]]))</f>
        <v>S-1/EB 71</v>
      </c>
      <c r="O2284" s="45" t="str">
        <f>IF(VLOOKUP(Table1[[#This Row],[Intake Batch Combo]],Sheet2!A:B,2,FALSE)="","",VLOOKUP(Table1[[#This Row],[Intake Batch Combo]],Sheet2!A:B,2,FALSE))</f>
        <v>Expert MRI Buy 71</v>
      </c>
      <c r="P2284" s="116" t="e">
        <v>#N/A</v>
      </c>
      <c r="Q2284" s="116" t="e">
        <v>#N/A</v>
      </c>
    </row>
    <row r="2285" spans="1:17">
      <c r="A2285" s="4" t="s">
        <v>1316</v>
      </c>
      <c r="B2285" s="15">
        <v>116</v>
      </c>
      <c r="C2285" s="64" t="s">
        <v>1221</v>
      </c>
      <c r="D2285" s="30">
        <v>44879</v>
      </c>
      <c r="E2285" s="59" t="s">
        <v>1</v>
      </c>
      <c r="F2285" s="14">
        <v>1695</v>
      </c>
      <c r="G2285" s="14">
        <v>404.59153261197389</v>
      </c>
      <c r="H2285" s="30">
        <v>45406</v>
      </c>
      <c r="I2285" s="118">
        <v>465</v>
      </c>
      <c r="J2285" s="15">
        <f>IF(M2285="",IF(AND(H2285&lt;&gt; "",D2285&lt;&gt;""),IF(H2285&gt;=D2285,H2285-D2285,0),""),"")</f>
        <v>527</v>
      </c>
      <c r="K2285" s="20">
        <f>IF(M2285="",IF(I2285&lt;&gt;"",I2285-G2285,""),"")</f>
        <v>60.408467388026111</v>
      </c>
      <c r="L2285" s="25">
        <f>IF(M2285="",IF(K2285&lt;&gt;"",IF(G2285=0,IF(I2285=0,0,9.99),K2285/G2285),""),"")</f>
        <v>0.1493072951824754</v>
      </c>
      <c r="M2285" s="111"/>
      <c r="N2285" s="58" t="str">
        <f>TRIM(CONCATENATE(Table1[[#This Row],[Intake]]," ",Table1[[#This Row],[Batch Number]]))</f>
        <v>S-1/OS 116</v>
      </c>
      <c r="O2285" s="111" t="str">
        <f>IF(VLOOKUP(Table1[[#This Row],[Intake Batch Combo]],Sheet2!A:B,2,FALSE)="","",VLOOKUP(Table1[[#This Row],[Intake Batch Combo]],Sheet2!A:B,2,FALSE))</f>
        <v>One Source Diagnostics Buy 116</v>
      </c>
      <c r="P2285" s="115" t="e">
        <v>#N/A</v>
      </c>
      <c r="Q2285" s="115" t="e">
        <v>#N/A</v>
      </c>
    </row>
    <row r="2286" spans="1:17">
      <c r="A2286" s="4" t="s">
        <v>1316</v>
      </c>
      <c r="B2286" s="15">
        <v>116</v>
      </c>
      <c r="C2286" s="64" t="s">
        <v>1221</v>
      </c>
      <c r="D2286" s="30">
        <v>44879</v>
      </c>
      <c r="E2286" s="59" t="s">
        <v>1</v>
      </c>
      <c r="F2286" s="14">
        <v>1695</v>
      </c>
      <c r="G2286" s="14">
        <v>404.59153261197389</v>
      </c>
      <c r="H2286" s="30">
        <v>45406</v>
      </c>
      <c r="I2286" s="118">
        <v>465</v>
      </c>
      <c r="J2286" s="15">
        <f>IF(M2286="",IF(AND(H2286&lt;&gt; "",D2286&lt;&gt;""),IF(H2286&gt;=D2286,H2286-D2286,0),""),"")</f>
        <v>527</v>
      </c>
      <c r="K2286" s="20">
        <f>IF(M2286="",IF(I2286&lt;&gt;"",I2286-G2286,""),"")</f>
        <v>60.408467388026111</v>
      </c>
      <c r="L2286" s="25">
        <f>IF(M2286="",IF(K2286&lt;&gt;"",IF(G2286=0,IF(I2286=0,0,9.99),K2286/G2286),""),"")</f>
        <v>0.1493072951824754</v>
      </c>
      <c r="M2286" s="111"/>
      <c r="N2286" s="58" t="str">
        <f>TRIM(CONCATENATE(Table1[[#This Row],[Intake]]," ",Table1[[#This Row],[Batch Number]]))</f>
        <v>S-1/OS 116</v>
      </c>
      <c r="O2286" s="111" t="str">
        <f>IF(VLOOKUP(Table1[[#This Row],[Intake Batch Combo]],Sheet2!A:B,2,FALSE)="","",VLOOKUP(Table1[[#This Row],[Intake Batch Combo]],Sheet2!A:B,2,FALSE))</f>
        <v>One Source Diagnostics Buy 116</v>
      </c>
      <c r="P2286" s="115" t="e">
        <v>#N/A</v>
      </c>
      <c r="Q2286" s="115" t="e">
        <v>#N/A</v>
      </c>
    </row>
    <row r="2287" spans="1:17">
      <c r="A2287" s="4" t="s">
        <v>1316</v>
      </c>
      <c r="B2287" s="15">
        <v>116</v>
      </c>
      <c r="C2287" s="64" t="s">
        <v>1221</v>
      </c>
      <c r="D2287" s="30">
        <v>44879</v>
      </c>
      <c r="E2287" s="59" t="s">
        <v>1</v>
      </c>
      <c r="F2287" s="14">
        <v>1695</v>
      </c>
      <c r="G2287" s="14">
        <v>404.59153261197389</v>
      </c>
      <c r="H2287" s="30">
        <v>45406</v>
      </c>
      <c r="I2287" s="118">
        <v>465</v>
      </c>
      <c r="J2287" s="15">
        <f>IF(M2287="",IF(AND(H2287&lt;&gt; "",D2287&lt;&gt;""),IF(H2287&gt;=D2287,H2287-D2287,0),""),"")</f>
        <v>527</v>
      </c>
      <c r="K2287" s="20">
        <f>IF(M2287="",IF(I2287&lt;&gt;"",I2287-G2287,""),"")</f>
        <v>60.408467388026111</v>
      </c>
      <c r="L2287" s="25">
        <f>IF(M2287="",IF(K2287&lt;&gt;"",IF(G2287=0,IF(I2287=0,0,9.99),K2287/G2287),""),"")</f>
        <v>0.1493072951824754</v>
      </c>
      <c r="M2287" s="111"/>
      <c r="N2287" s="58" t="str">
        <f>TRIM(CONCATENATE(Table1[[#This Row],[Intake]]," ",Table1[[#This Row],[Batch Number]]))</f>
        <v>S-1/OS 116</v>
      </c>
      <c r="O2287" s="111" t="str">
        <f>IF(VLOOKUP(Table1[[#This Row],[Intake Batch Combo]],Sheet2!A:B,2,FALSE)="","",VLOOKUP(Table1[[#This Row],[Intake Batch Combo]],Sheet2!A:B,2,FALSE))</f>
        <v>One Source Diagnostics Buy 116</v>
      </c>
      <c r="P2287" s="115" t="e">
        <v>#N/A</v>
      </c>
      <c r="Q2287" s="115" t="e">
        <v>#N/A</v>
      </c>
    </row>
    <row r="2288" spans="1:17">
      <c r="A2288" s="4" t="s">
        <v>1316</v>
      </c>
      <c r="B2288" s="15">
        <v>116</v>
      </c>
      <c r="C2288" s="64" t="s">
        <v>1221</v>
      </c>
      <c r="D2288" s="30">
        <v>44879</v>
      </c>
      <c r="E2288" s="59" t="s">
        <v>1</v>
      </c>
      <c r="F2288" s="14">
        <v>1695</v>
      </c>
      <c r="G2288" s="14">
        <v>404.59153261197389</v>
      </c>
      <c r="H2288" s="30">
        <v>45406</v>
      </c>
      <c r="I2288" s="118">
        <v>465</v>
      </c>
      <c r="J2288" s="15">
        <f>IF(M2288="",IF(AND(H2288&lt;&gt; "",D2288&lt;&gt;""),IF(H2288&gt;=D2288,H2288-D2288,0),""),"")</f>
        <v>527</v>
      </c>
      <c r="K2288" s="20">
        <f>IF(M2288="",IF(I2288&lt;&gt;"",I2288-G2288,""),"")</f>
        <v>60.408467388026111</v>
      </c>
      <c r="L2288" s="25">
        <f>IF(M2288="",IF(K2288&lt;&gt;"",IF(G2288=0,IF(I2288=0,0,9.99),K2288/G2288),""),"")</f>
        <v>0.1493072951824754</v>
      </c>
      <c r="M2288" s="111"/>
      <c r="N2288" s="58" t="str">
        <f>TRIM(CONCATENATE(Table1[[#This Row],[Intake]]," ",Table1[[#This Row],[Batch Number]]))</f>
        <v>S-1/OS 116</v>
      </c>
      <c r="O2288" s="111" t="str">
        <f>IF(VLOOKUP(Table1[[#This Row],[Intake Batch Combo]],Sheet2!A:B,2,FALSE)="","",VLOOKUP(Table1[[#This Row],[Intake Batch Combo]],Sheet2!A:B,2,FALSE))</f>
        <v>One Source Diagnostics Buy 116</v>
      </c>
      <c r="P2288" s="115" t="e">
        <v>#N/A</v>
      </c>
      <c r="Q2288" s="115" t="e">
        <v>#N/A</v>
      </c>
    </row>
    <row r="2289" spans="1:17">
      <c r="A2289" s="4" t="s">
        <v>1316</v>
      </c>
      <c r="B2289" s="15">
        <v>116</v>
      </c>
      <c r="C2289" s="64" t="s">
        <v>1221</v>
      </c>
      <c r="D2289" s="30">
        <v>44879</v>
      </c>
      <c r="E2289" s="59" t="s">
        <v>1</v>
      </c>
      <c r="F2289" s="14">
        <v>1695</v>
      </c>
      <c r="G2289" s="14">
        <v>404.59153261197389</v>
      </c>
      <c r="H2289" s="30">
        <v>45406</v>
      </c>
      <c r="I2289" s="118">
        <v>465</v>
      </c>
      <c r="J2289" s="15">
        <f>IF(M2289="",IF(AND(H2289&lt;&gt; "",D2289&lt;&gt;""),IF(H2289&gt;=D2289,H2289-D2289,0),""),"")</f>
        <v>527</v>
      </c>
      <c r="K2289" s="20">
        <f>IF(M2289="",IF(I2289&lt;&gt;"",I2289-G2289,""),"")</f>
        <v>60.408467388026111</v>
      </c>
      <c r="L2289" s="25">
        <f>IF(M2289="",IF(K2289&lt;&gt;"",IF(G2289=0,IF(I2289=0,0,9.99),K2289/G2289),""),"")</f>
        <v>0.1493072951824754</v>
      </c>
      <c r="M2289" s="111"/>
      <c r="N2289" s="58" t="str">
        <f>TRIM(CONCATENATE(Table1[[#This Row],[Intake]]," ",Table1[[#This Row],[Batch Number]]))</f>
        <v>S-1/OS 116</v>
      </c>
      <c r="O2289" s="111" t="str">
        <f>IF(VLOOKUP(Table1[[#This Row],[Intake Batch Combo]],Sheet2!A:B,2,FALSE)="","",VLOOKUP(Table1[[#This Row],[Intake Batch Combo]],Sheet2!A:B,2,FALSE))</f>
        <v>One Source Diagnostics Buy 116</v>
      </c>
      <c r="P2289" s="115" t="e">
        <v>#N/A</v>
      </c>
      <c r="Q2289" s="115" t="e">
        <v>#N/A</v>
      </c>
    </row>
    <row r="2290" spans="1:17">
      <c r="A2290" s="4" t="s">
        <v>1316</v>
      </c>
      <c r="B2290" s="15">
        <v>116</v>
      </c>
      <c r="C2290" s="64" t="s">
        <v>1234</v>
      </c>
      <c r="D2290" s="30">
        <v>44879</v>
      </c>
      <c r="E2290" s="59" t="s">
        <v>1</v>
      </c>
      <c r="F2290" s="14">
        <v>1695</v>
      </c>
      <c r="G2290" s="14">
        <v>404.59153261197389</v>
      </c>
      <c r="H2290" s="30">
        <v>45406</v>
      </c>
      <c r="I2290" s="118">
        <v>279</v>
      </c>
      <c r="J2290" s="15">
        <f>IF(M2290="",IF(AND(H2290&lt;&gt; "",D2290&lt;&gt;""),IF(H2290&gt;=D2290,H2290-D2290,0),""),"")</f>
        <v>527</v>
      </c>
      <c r="K2290" s="20">
        <f>IF(M2290="",IF(I2290&lt;&gt;"",I2290-G2290,""),"")</f>
        <v>-125.59153261197389</v>
      </c>
      <c r="L2290" s="25">
        <f>IF(M2290="",IF(K2290&lt;&gt;"",IF(G2290=0,IF(I2290=0,0,9.99),K2290/G2290),""),"")</f>
        <v>-0.31041562289051478</v>
      </c>
      <c r="M2290" s="111"/>
      <c r="N2290" s="58" t="str">
        <f>TRIM(CONCATENATE(Table1[[#This Row],[Intake]]," ",Table1[[#This Row],[Batch Number]]))</f>
        <v>S-1/OS 116</v>
      </c>
      <c r="O2290" s="111" t="str">
        <f>IF(VLOOKUP(Table1[[#This Row],[Intake Batch Combo]],Sheet2!A:B,2,FALSE)="","",VLOOKUP(Table1[[#This Row],[Intake Batch Combo]],Sheet2!A:B,2,FALSE))</f>
        <v>One Source Diagnostics Buy 116</v>
      </c>
      <c r="P2290" s="115" t="e">
        <v>#N/A</v>
      </c>
      <c r="Q2290" s="115" t="e">
        <v>#N/A</v>
      </c>
    </row>
    <row r="2291" spans="1:17">
      <c r="A2291" s="4" t="s">
        <v>1316</v>
      </c>
      <c r="B2291" s="15">
        <v>116</v>
      </c>
      <c r="C2291" s="64" t="s">
        <v>1234</v>
      </c>
      <c r="D2291" s="30">
        <v>44879</v>
      </c>
      <c r="E2291" s="59" t="s">
        <v>1</v>
      </c>
      <c r="F2291" s="14">
        <v>1695</v>
      </c>
      <c r="G2291" s="14">
        <v>404.59153261197389</v>
      </c>
      <c r="H2291" s="30">
        <v>45406</v>
      </c>
      <c r="I2291" s="118">
        <v>279</v>
      </c>
      <c r="J2291" s="15">
        <f>IF(M2291="",IF(AND(H2291&lt;&gt; "",D2291&lt;&gt;""),IF(H2291&gt;=D2291,H2291-D2291,0),""),"")</f>
        <v>527</v>
      </c>
      <c r="K2291" s="20">
        <f>IF(M2291="",IF(I2291&lt;&gt;"",I2291-G2291,""),"")</f>
        <v>-125.59153261197389</v>
      </c>
      <c r="L2291" s="25">
        <f>IF(M2291="",IF(K2291&lt;&gt;"",IF(G2291=0,IF(I2291=0,0,9.99),K2291/G2291),""),"")</f>
        <v>-0.31041562289051478</v>
      </c>
      <c r="M2291" s="111"/>
      <c r="N2291" s="58" t="str">
        <f>TRIM(CONCATENATE(Table1[[#This Row],[Intake]]," ",Table1[[#This Row],[Batch Number]]))</f>
        <v>S-1/OS 116</v>
      </c>
      <c r="O2291" s="111" t="str">
        <f>IF(VLOOKUP(Table1[[#This Row],[Intake Batch Combo]],Sheet2!A:B,2,FALSE)="","",VLOOKUP(Table1[[#This Row],[Intake Batch Combo]],Sheet2!A:B,2,FALSE))</f>
        <v>One Source Diagnostics Buy 116</v>
      </c>
      <c r="P2291" s="115" t="e">
        <v>#N/A</v>
      </c>
      <c r="Q2291" s="115" t="e">
        <v>#N/A</v>
      </c>
    </row>
    <row r="2292" spans="1:17">
      <c r="A2292" s="4" t="s">
        <v>1316</v>
      </c>
      <c r="B2292" s="15">
        <v>116</v>
      </c>
      <c r="C2292" s="64" t="s">
        <v>1234</v>
      </c>
      <c r="D2292" s="30">
        <v>44879</v>
      </c>
      <c r="E2292" s="59" t="s">
        <v>1</v>
      </c>
      <c r="F2292" s="14">
        <v>1695</v>
      </c>
      <c r="G2292" s="14">
        <v>404.59153261197389</v>
      </c>
      <c r="H2292" s="30">
        <v>45406</v>
      </c>
      <c r="I2292" s="120">
        <v>279</v>
      </c>
      <c r="J2292" s="15">
        <f>IF(M2292="",IF(AND(H2292&lt;&gt; "",D2292&lt;&gt;""),IF(H2292&gt;=D2292,H2292-D2292,0),""),"")</f>
        <v>527</v>
      </c>
      <c r="K2292" s="20">
        <f>IF(M2292="",IF(I2292&lt;&gt;"",I2292-G2292,""),"")</f>
        <v>-125.59153261197389</v>
      </c>
      <c r="L2292" s="25">
        <f>IF(M2292="",IF(K2292&lt;&gt;"",IF(G2292=0,IF(I2292=0,0,9.99),K2292/G2292),""),"")</f>
        <v>-0.31041562289051478</v>
      </c>
      <c r="M2292" s="111"/>
      <c r="N2292" s="58" t="str">
        <f>TRIM(CONCATENATE(Table1[[#This Row],[Intake]]," ",Table1[[#This Row],[Batch Number]]))</f>
        <v>S-1/OS 116</v>
      </c>
      <c r="O2292" s="111" t="str">
        <f>IF(VLOOKUP(Table1[[#This Row],[Intake Batch Combo]],Sheet2!A:B,2,FALSE)="","",VLOOKUP(Table1[[#This Row],[Intake Batch Combo]],Sheet2!A:B,2,FALSE))</f>
        <v>One Source Diagnostics Buy 116</v>
      </c>
      <c r="P2292" s="115" t="e">
        <v>#N/A</v>
      </c>
      <c r="Q2292" s="115" t="e">
        <v>#N/A</v>
      </c>
    </row>
    <row r="2293" spans="1:17">
      <c r="A2293" s="4" t="s">
        <v>1316</v>
      </c>
      <c r="B2293" s="15">
        <v>116</v>
      </c>
      <c r="C2293" s="64" t="s">
        <v>1267</v>
      </c>
      <c r="D2293" s="30">
        <v>44879</v>
      </c>
      <c r="E2293" s="59" t="s">
        <v>1</v>
      </c>
      <c r="F2293" s="14">
        <v>1695</v>
      </c>
      <c r="G2293" s="14">
        <v>404.59153261197389</v>
      </c>
      <c r="H2293" s="30">
        <v>45406</v>
      </c>
      <c r="I2293" s="118">
        <v>558</v>
      </c>
      <c r="J2293" s="15">
        <f>IF(M2293="",IF(AND(H2293&lt;&gt; "",D2293&lt;&gt;""),IF(H2293&gt;=D2293,H2293-D2293,0),""),"")</f>
        <v>527</v>
      </c>
      <c r="K2293" s="20">
        <f>IF(M2293="",IF(I2293&lt;&gt;"",I2293-G2293,""),"")</f>
        <v>153.40846738802611</v>
      </c>
      <c r="L2293" s="25">
        <f>IF(M2293="",IF(K2293&lt;&gt;"",IF(G2293=0,IF(I2293=0,0,9.99),K2293/G2293),""),"")</f>
        <v>0.37916875421897051</v>
      </c>
      <c r="M2293" s="111"/>
      <c r="N2293" s="58" t="str">
        <f>TRIM(CONCATENATE(Table1[[#This Row],[Intake]]," ",Table1[[#This Row],[Batch Number]]))</f>
        <v>S-1/OS 116</v>
      </c>
      <c r="O2293" s="111" t="str">
        <f>IF(VLOOKUP(Table1[[#This Row],[Intake Batch Combo]],Sheet2!A:B,2,FALSE)="","",VLOOKUP(Table1[[#This Row],[Intake Batch Combo]],Sheet2!A:B,2,FALSE))</f>
        <v>One Source Diagnostics Buy 116</v>
      </c>
      <c r="P2293" s="115" t="e">
        <v>#N/A</v>
      </c>
      <c r="Q2293" s="115" t="e">
        <v>#N/A</v>
      </c>
    </row>
    <row r="2294" spans="1:17">
      <c r="A2294" s="4" t="s">
        <v>1316</v>
      </c>
      <c r="B2294" s="15">
        <v>118</v>
      </c>
      <c r="C2294" s="64" t="s">
        <v>1556</v>
      </c>
      <c r="D2294" s="30">
        <v>44897</v>
      </c>
      <c r="E2294" s="60" t="s">
        <v>1</v>
      </c>
      <c r="F2294" s="14">
        <v>1695</v>
      </c>
      <c r="G2294" s="14">
        <v>404.96364199804663</v>
      </c>
      <c r="H2294" s="30">
        <v>45406</v>
      </c>
      <c r="I2294" s="118">
        <v>558</v>
      </c>
      <c r="J2294" s="15">
        <f>IF(M2294="",IF(AND(H2294&lt;&gt; "",D2294&lt;&gt;""),IF(H2294&gt;=D2294,H2294-D2294,0),""),"")</f>
        <v>509</v>
      </c>
      <c r="K2294" s="20">
        <f>IF(M2294="",IF(I2294&lt;&gt;"",I2294-G2294,""),"")</f>
        <v>153.03635800195337</v>
      </c>
      <c r="L2294" s="25">
        <f>IF(M2294="",IF(K2294&lt;&gt;"",IF(G2294=0,IF(I2294=0,0,9.99),K2294/G2294),""),"")</f>
        <v>0.37790147591247603</v>
      </c>
      <c r="M2294" s="111"/>
      <c r="N2294" s="58" t="str">
        <f>TRIM(CONCATENATE(Table1[[#This Row],[Intake]]," ",Table1[[#This Row],[Batch Number]]))</f>
        <v>S-1/OS 118</v>
      </c>
      <c r="O2294" s="111" t="str">
        <f>IF(VLOOKUP(Table1[[#This Row],[Intake Batch Combo]],Sheet2!A:B,2,FALSE)="","",VLOOKUP(Table1[[#This Row],[Intake Batch Combo]],Sheet2!A:B,2,FALSE))</f>
        <v>One Source Diagnostics Buy 118</v>
      </c>
      <c r="P2294" s="115" t="s">
        <v>2383</v>
      </c>
      <c r="Q2294" s="115" t="e">
        <v>#N/A</v>
      </c>
    </row>
    <row r="2295" spans="1:17">
      <c r="A2295" s="4" t="s">
        <v>1316</v>
      </c>
      <c r="B2295" s="15">
        <v>118</v>
      </c>
      <c r="C2295" s="64" t="s">
        <v>1556</v>
      </c>
      <c r="D2295" s="30">
        <v>44897</v>
      </c>
      <c r="E2295" s="60" t="s">
        <v>1</v>
      </c>
      <c r="F2295" s="14">
        <v>1695</v>
      </c>
      <c r="G2295" s="14">
        <v>404.96364199804663</v>
      </c>
      <c r="H2295" s="30">
        <v>45406</v>
      </c>
      <c r="I2295" s="118">
        <v>558</v>
      </c>
      <c r="J2295" s="15">
        <f>IF(M2295="",IF(AND(H2295&lt;&gt; "",D2295&lt;&gt;""),IF(H2295&gt;=D2295,H2295-D2295,0),""),"")</f>
        <v>509</v>
      </c>
      <c r="K2295" s="20">
        <f>IF(M2295="",IF(I2295&lt;&gt;"",I2295-G2295,""),"")</f>
        <v>153.03635800195337</v>
      </c>
      <c r="L2295" s="25">
        <f>IF(M2295="",IF(K2295&lt;&gt;"",IF(G2295=0,IF(I2295=0,0,9.99),K2295/G2295),""),"")</f>
        <v>0.37790147591247603</v>
      </c>
      <c r="M2295" s="111"/>
      <c r="N2295" s="58" t="str">
        <f>TRIM(CONCATENATE(Table1[[#This Row],[Intake]]," ",Table1[[#This Row],[Batch Number]]))</f>
        <v>S-1/OS 118</v>
      </c>
      <c r="O2295" s="111" t="str">
        <f>IF(VLOOKUP(Table1[[#This Row],[Intake Batch Combo]],Sheet2!A:B,2,FALSE)="","",VLOOKUP(Table1[[#This Row],[Intake Batch Combo]],Sheet2!A:B,2,FALSE))</f>
        <v>One Source Diagnostics Buy 118</v>
      </c>
      <c r="P2295" s="115" t="s">
        <v>2383</v>
      </c>
      <c r="Q2295" s="115" t="e">
        <v>#N/A</v>
      </c>
    </row>
    <row r="2296" spans="1:17">
      <c r="A2296" s="4" t="s">
        <v>1316</v>
      </c>
      <c r="B2296" s="15">
        <v>118</v>
      </c>
      <c r="C2296" s="64" t="s">
        <v>1588</v>
      </c>
      <c r="D2296" s="30">
        <v>44897</v>
      </c>
      <c r="E2296" s="60" t="s">
        <v>1</v>
      </c>
      <c r="F2296" s="14">
        <v>1695</v>
      </c>
      <c r="G2296" s="14">
        <v>404.96364199804663</v>
      </c>
      <c r="H2296" s="30">
        <v>45406</v>
      </c>
      <c r="I2296" s="118">
        <v>465</v>
      </c>
      <c r="J2296" s="15">
        <f>IF(M2296="",IF(AND(H2296&lt;&gt; "",D2296&lt;&gt;""),IF(H2296&gt;=D2296,H2296-D2296,0),""),"")</f>
        <v>509</v>
      </c>
      <c r="K2296" s="20">
        <f>IF(M2296="",IF(I2296&lt;&gt;"",I2296-G2296,""),"")</f>
        <v>60.036358001953374</v>
      </c>
      <c r="L2296" s="25">
        <f>IF(M2296="",IF(K2296&lt;&gt;"",IF(G2296=0,IF(I2296=0,0,9.99),K2296/G2296),""),"")</f>
        <v>0.14825122992706333</v>
      </c>
      <c r="M2296" s="111"/>
      <c r="N2296" s="58" t="str">
        <f>TRIM(CONCATENATE(Table1[[#This Row],[Intake]]," ",Table1[[#This Row],[Batch Number]]))</f>
        <v>S-1/OS 118</v>
      </c>
      <c r="O2296" s="111" t="str">
        <f>IF(VLOOKUP(Table1[[#This Row],[Intake Batch Combo]],Sheet2!A:B,2,FALSE)="","",VLOOKUP(Table1[[#This Row],[Intake Batch Combo]],Sheet2!A:B,2,FALSE))</f>
        <v>One Source Diagnostics Buy 118</v>
      </c>
      <c r="P2296" s="115" t="s">
        <v>2383</v>
      </c>
      <c r="Q2296" s="115" t="e">
        <v>#N/A</v>
      </c>
    </row>
    <row r="2297" spans="1:17">
      <c r="A2297" s="4" t="s">
        <v>1316</v>
      </c>
      <c r="B2297" s="15">
        <v>118</v>
      </c>
      <c r="C2297" s="64" t="s">
        <v>1715</v>
      </c>
      <c r="D2297" s="30">
        <v>44897</v>
      </c>
      <c r="E2297" s="60" t="s">
        <v>1</v>
      </c>
      <c r="F2297" s="14">
        <v>1695</v>
      </c>
      <c r="G2297" s="14">
        <v>404.96364199804663</v>
      </c>
      <c r="H2297" s="30">
        <v>45406</v>
      </c>
      <c r="I2297" s="118">
        <v>465</v>
      </c>
      <c r="J2297" s="15">
        <f>IF(M2297="",IF(AND(H2297&lt;&gt; "",D2297&lt;&gt;""),IF(H2297&gt;=D2297,H2297-D2297,0),""),"")</f>
        <v>509</v>
      </c>
      <c r="K2297" s="20">
        <f>IF(M2297="",IF(I2297&lt;&gt;"",I2297-G2297,""),"")</f>
        <v>60.036358001953374</v>
      </c>
      <c r="L2297" s="25">
        <f>IF(M2297="",IF(K2297&lt;&gt;"",IF(G2297=0,IF(I2297=0,0,9.99),K2297/G2297),""),"")</f>
        <v>0.14825122992706333</v>
      </c>
      <c r="M2297" s="111"/>
      <c r="N2297" s="58" t="str">
        <f>TRIM(CONCATENATE(Table1[[#This Row],[Intake]]," ",Table1[[#This Row],[Batch Number]]))</f>
        <v>S-1/OS 118</v>
      </c>
      <c r="O2297" s="111" t="str">
        <f>IF(VLOOKUP(Table1[[#This Row],[Intake Batch Combo]],Sheet2!A:B,2,FALSE)="","",VLOOKUP(Table1[[#This Row],[Intake Batch Combo]],Sheet2!A:B,2,FALSE))</f>
        <v>One Source Diagnostics Buy 118</v>
      </c>
      <c r="P2297" s="115" t="s">
        <v>2383</v>
      </c>
      <c r="Q2297" s="115" t="e">
        <v>#N/A</v>
      </c>
    </row>
    <row r="2298" spans="1:17">
      <c r="A2298" s="4" t="s">
        <v>1316</v>
      </c>
      <c r="B2298" s="15">
        <v>118</v>
      </c>
      <c r="C2298" s="64" t="s">
        <v>1715</v>
      </c>
      <c r="D2298" s="30">
        <v>44897</v>
      </c>
      <c r="E2298" s="60" t="s">
        <v>1</v>
      </c>
      <c r="F2298" s="14">
        <v>1695</v>
      </c>
      <c r="G2298" s="14">
        <v>404.96364199804663</v>
      </c>
      <c r="H2298" s="30">
        <v>45406</v>
      </c>
      <c r="I2298" s="118">
        <v>465</v>
      </c>
      <c r="J2298" s="15">
        <f>IF(M2298="",IF(AND(H2298&lt;&gt; "",D2298&lt;&gt;""),IF(H2298&gt;=D2298,H2298-D2298,0),""),"")</f>
        <v>509</v>
      </c>
      <c r="K2298" s="20">
        <f>IF(M2298="",IF(I2298&lt;&gt;"",I2298-G2298,""),"")</f>
        <v>60.036358001953374</v>
      </c>
      <c r="L2298" s="25">
        <f>IF(M2298="",IF(K2298&lt;&gt;"",IF(G2298=0,IF(I2298=0,0,9.99),K2298/G2298),""),"")</f>
        <v>0.14825122992706333</v>
      </c>
      <c r="M2298" s="111"/>
      <c r="N2298" s="58" t="str">
        <f>TRIM(CONCATENATE(Table1[[#This Row],[Intake]]," ",Table1[[#This Row],[Batch Number]]))</f>
        <v>S-1/OS 118</v>
      </c>
      <c r="O2298" s="111" t="str">
        <f>IF(VLOOKUP(Table1[[#This Row],[Intake Batch Combo]],Sheet2!A:B,2,FALSE)="","",VLOOKUP(Table1[[#This Row],[Intake Batch Combo]],Sheet2!A:B,2,FALSE))</f>
        <v>One Source Diagnostics Buy 118</v>
      </c>
      <c r="P2298" s="115" t="s">
        <v>2383</v>
      </c>
      <c r="Q2298" s="115" t="e">
        <v>#N/A</v>
      </c>
    </row>
    <row r="2299" spans="1:17">
      <c r="A2299" s="4" t="s">
        <v>1316</v>
      </c>
      <c r="B2299" s="15">
        <v>118</v>
      </c>
      <c r="C2299" s="64" t="s">
        <v>1715</v>
      </c>
      <c r="D2299" s="30">
        <v>44897</v>
      </c>
      <c r="E2299" s="60" t="s">
        <v>1</v>
      </c>
      <c r="F2299" s="14">
        <v>1695</v>
      </c>
      <c r="G2299" s="14">
        <v>404.96364199804663</v>
      </c>
      <c r="H2299" s="30">
        <v>45406</v>
      </c>
      <c r="I2299" s="118">
        <v>465</v>
      </c>
      <c r="J2299" s="15">
        <f>IF(M2299="",IF(AND(H2299&lt;&gt; "",D2299&lt;&gt;""),IF(H2299&gt;=D2299,H2299-D2299,0),""),"")</f>
        <v>509</v>
      </c>
      <c r="K2299" s="20">
        <f>IF(M2299="",IF(I2299&lt;&gt;"",I2299-G2299,""),"")</f>
        <v>60.036358001953374</v>
      </c>
      <c r="L2299" s="25">
        <f>IF(M2299="",IF(K2299&lt;&gt;"",IF(G2299=0,IF(I2299=0,0,9.99),K2299/G2299),""),"")</f>
        <v>0.14825122992706333</v>
      </c>
      <c r="M2299" s="111"/>
      <c r="N2299" s="58" t="str">
        <f>TRIM(CONCATENATE(Table1[[#This Row],[Intake]]," ",Table1[[#This Row],[Batch Number]]))</f>
        <v>S-1/OS 118</v>
      </c>
      <c r="O2299" s="111" t="str">
        <f>IF(VLOOKUP(Table1[[#This Row],[Intake Batch Combo]],Sheet2!A:B,2,FALSE)="","",VLOOKUP(Table1[[#This Row],[Intake Batch Combo]],Sheet2!A:B,2,FALSE))</f>
        <v>One Source Diagnostics Buy 118</v>
      </c>
      <c r="P2299" s="115" t="s">
        <v>2383</v>
      </c>
      <c r="Q2299" s="115" t="e">
        <v>#N/A</v>
      </c>
    </row>
    <row r="2300" spans="1:17">
      <c r="A2300" s="4" t="s">
        <v>1316</v>
      </c>
      <c r="B2300" s="15">
        <v>118</v>
      </c>
      <c r="C2300" s="64" t="s">
        <v>1811</v>
      </c>
      <c r="D2300" s="30">
        <v>44897</v>
      </c>
      <c r="E2300" s="60" t="s">
        <v>1</v>
      </c>
      <c r="F2300" s="14">
        <v>1695</v>
      </c>
      <c r="G2300" s="14">
        <v>404.96364199804663</v>
      </c>
      <c r="H2300" s="30">
        <v>45406</v>
      </c>
      <c r="I2300" s="118">
        <v>604.5</v>
      </c>
      <c r="J2300" s="15">
        <f>IF(M2300="",IF(AND(H2300&lt;&gt; "",D2300&lt;&gt;""),IF(H2300&gt;=D2300,H2300-D2300,0),""),"")</f>
        <v>509</v>
      </c>
      <c r="K2300" s="20">
        <f>IF(M2300="",IF(I2300&lt;&gt;"",I2300-G2300,""),"")</f>
        <v>199.53635800195337</v>
      </c>
      <c r="L2300" s="25">
        <f>IF(M2300="",IF(K2300&lt;&gt;"",IF(G2300=0,IF(I2300=0,0,9.99),K2300/G2300),""),"")</f>
        <v>0.49272659890518233</v>
      </c>
      <c r="M2300" s="111"/>
      <c r="N2300" s="58" t="str">
        <f>TRIM(CONCATENATE(Table1[[#This Row],[Intake]]," ",Table1[[#This Row],[Batch Number]]))</f>
        <v>S-1/OS 118</v>
      </c>
      <c r="O2300" s="111" t="str">
        <f>IF(VLOOKUP(Table1[[#This Row],[Intake Batch Combo]],Sheet2!A:B,2,FALSE)="","",VLOOKUP(Table1[[#This Row],[Intake Batch Combo]],Sheet2!A:B,2,FALSE))</f>
        <v>One Source Diagnostics Buy 118</v>
      </c>
      <c r="P2300" s="115" t="s">
        <v>2383</v>
      </c>
      <c r="Q2300" s="115" t="e">
        <v>#N/A</v>
      </c>
    </row>
    <row r="2301" spans="1:17">
      <c r="A2301" s="4" t="s">
        <v>1314</v>
      </c>
      <c r="B2301" s="43">
        <v>71</v>
      </c>
      <c r="C2301" s="64" t="s">
        <v>578</v>
      </c>
      <c r="D2301" s="47">
        <v>44670</v>
      </c>
      <c r="E2301" s="59" t="s">
        <v>1</v>
      </c>
      <c r="F2301" s="41">
        <v>1695</v>
      </c>
      <c r="G2301" s="41">
        <v>406.54563467206344</v>
      </c>
      <c r="H2301" s="47">
        <v>45406</v>
      </c>
      <c r="I2301" s="118">
        <v>465</v>
      </c>
      <c r="J2301" s="43">
        <f>IF(M2301="",IF(AND(H2301&lt;&gt; "",D2301&lt;&gt;""),IF(H2301&gt;=D2301,H2301-D2301,0),""),"")</f>
        <v>736</v>
      </c>
      <c r="K2301" s="42">
        <f>IF(M2301="",IF(I2301&lt;&gt;"",I2301-G2301,""),"")</f>
        <v>58.454365327936557</v>
      </c>
      <c r="L2301" s="44">
        <f>IF(M2301="",IF(K2301&lt;&gt;"",IF(G2301=0,IF(I2301=0,0,9.99),K2301/G2301),""),"")</f>
        <v>0.14378303526758632</v>
      </c>
      <c r="M2301" s="45"/>
      <c r="N2301" s="46" t="str">
        <f>TRIM(CONCATENATE(Table1[[#This Row],[Intake]]," ",Table1[[#This Row],[Batch Number]]))</f>
        <v>S-1/EB 71</v>
      </c>
      <c r="O2301" s="45" t="str">
        <f>IF(VLOOKUP(Table1[[#This Row],[Intake Batch Combo]],Sheet2!A:B,2,FALSE)="","",VLOOKUP(Table1[[#This Row],[Intake Batch Combo]],Sheet2!A:B,2,FALSE))</f>
        <v>Expert MRI Buy 71</v>
      </c>
      <c r="P2301" s="116" t="e">
        <v>#N/A</v>
      </c>
      <c r="Q2301" s="116" t="e">
        <v>#N/A</v>
      </c>
    </row>
    <row r="2302" spans="1:17">
      <c r="A2302" s="4" t="s">
        <v>1314</v>
      </c>
      <c r="B2302" s="43">
        <v>71</v>
      </c>
      <c r="C2302" s="64" t="s">
        <v>712</v>
      </c>
      <c r="D2302" s="47">
        <v>44670</v>
      </c>
      <c r="E2302" s="59" t="s">
        <v>1</v>
      </c>
      <c r="F2302" s="41">
        <v>1695</v>
      </c>
      <c r="G2302" s="41">
        <v>406.54563467206344</v>
      </c>
      <c r="H2302" s="47">
        <v>45406</v>
      </c>
      <c r="I2302" s="118">
        <v>206.66460000000001</v>
      </c>
      <c r="J2302" s="43">
        <f>IF(M2302="",IF(AND(H2302&lt;&gt; "",D2302&lt;&gt;""),IF(H2302&gt;=D2302,H2302-D2302,0),""),"")</f>
        <v>736</v>
      </c>
      <c r="K2302" s="42">
        <f>IF(M2302="",IF(I2302&lt;&gt;"",I2302-G2302,""),"")</f>
        <v>-199.88103467206344</v>
      </c>
      <c r="L2302" s="44">
        <f>IF(M2302="",IF(K2302&lt;&gt;"",IF(G2302=0,IF(I2302=0,0,9.99),K2302/G2302),""),"")</f>
        <v>-0.49165706780567392</v>
      </c>
      <c r="M2302" s="45"/>
      <c r="N2302" s="46" t="str">
        <f>TRIM(CONCATENATE(Table1[[#This Row],[Intake]]," ",Table1[[#This Row],[Batch Number]]))</f>
        <v>S-1/EB 71</v>
      </c>
      <c r="O2302" s="45" t="str">
        <f>IF(VLOOKUP(Table1[[#This Row],[Intake Batch Combo]],Sheet2!A:B,2,FALSE)="","",VLOOKUP(Table1[[#This Row],[Intake Batch Combo]],Sheet2!A:B,2,FALSE))</f>
        <v>Expert MRI Buy 71</v>
      </c>
      <c r="P2302" s="116" t="e">
        <v>#N/A</v>
      </c>
      <c r="Q2302" s="116" t="e">
        <v>#N/A</v>
      </c>
    </row>
    <row r="2303" spans="1:17">
      <c r="A2303" s="4" t="s">
        <v>1314</v>
      </c>
      <c r="B2303" s="43">
        <v>71</v>
      </c>
      <c r="C2303" s="64" t="s">
        <v>712</v>
      </c>
      <c r="D2303" s="47">
        <v>44670</v>
      </c>
      <c r="E2303" s="59" t="s">
        <v>1</v>
      </c>
      <c r="F2303" s="41">
        <v>1695</v>
      </c>
      <c r="G2303" s="41">
        <v>406.54563467206344</v>
      </c>
      <c r="H2303" s="47">
        <v>45406</v>
      </c>
      <c r="I2303" s="118">
        <v>206.66460000000001</v>
      </c>
      <c r="J2303" s="43">
        <f>IF(M2303="",IF(AND(H2303&lt;&gt; "",D2303&lt;&gt;""),IF(H2303&gt;=D2303,H2303-D2303,0),""),"")</f>
        <v>736</v>
      </c>
      <c r="K2303" s="42">
        <f>IF(M2303="",IF(I2303&lt;&gt;"",I2303-G2303,""),"")</f>
        <v>-199.88103467206344</v>
      </c>
      <c r="L2303" s="44">
        <f>IF(M2303="",IF(K2303&lt;&gt;"",IF(G2303=0,IF(I2303=0,0,9.99),K2303/G2303),""),"")</f>
        <v>-0.49165706780567392</v>
      </c>
      <c r="M2303" s="45"/>
      <c r="N2303" s="46" t="str">
        <f>TRIM(CONCATENATE(Table1[[#This Row],[Intake]]," ",Table1[[#This Row],[Batch Number]]))</f>
        <v>S-1/EB 71</v>
      </c>
      <c r="O2303" s="45" t="str">
        <f>IF(VLOOKUP(Table1[[#This Row],[Intake Batch Combo]],Sheet2!A:B,2,FALSE)="","",VLOOKUP(Table1[[#This Row],[Intake Batch Combo]],Sheet2!A:B,2,FALSE))</f>
        <v>Expert MRI Buy 71</v>
      </c>
      <c r="P2303" s="116" t="e">
        <v>#N/A</v>
      </c>
      <c r="Q2303" s="116" t="e">
        <v>#N/A</v>
      </c>
    </row>
    <row r="2304" spans="1:17">
      <c r="A2304" s="4" t="s">
        <v>1314</v>
      </c>
      <c r="B2304" s="43">
        <v>71</v>
      </c>
      <c r="C2304" s="64" t="s">
        <v>712</v>
      </c>
      <c r="D2304" s="47">
        <v>44670</v>
      </c>
      <c r="E2304" s="59" t="s">
        <v>1</v>
      </c>
      <c r="F2304" s="41">
        <v>1695</v>
      </c>
      <c r="G2304" s="41">
        <v>406.54563467206344</v>
      </c>
      <c r="H2304" s="47">
        <v>45406</v>
      </c>
      <c r="I2304" s="120">
        <v>206.66460000000001</v>
      </c>
      <c r="J2304" s="43">
        <f>IF(M2304="",IF(AND(H2304&lt;&gt; "",D2304&lt;&gt;""),IF(H2304&gt;=D2304,H2304-D2304,0),""),"")</f>
        <v>736</v>
      </c>
      <c r="K2304" s="42">
        <f>IF(M2304="",IF(I2304&lt;&gt;"",I2304-G2304,""),"")</f>
        <v>-199.88103467206344</v>
      </c>
      <c r="L2304" s="44">
        <f>IF(M2304="",IF(K2304&lt;&gt;"",IF(G2304=0,IF(I2304=0,0,9.99),K2304/G2304),""),"")</f>
        <v>-0.49165706780567392</v>
      </c>
      <c r="M2304" s="45"/>
      <c r="N2304" s="46" t="str">
        <f>TRIM(CONCATENATE(Table1[[#This Row],[Intake]]," ",Table1[[#This Row],[Batch Number]]))</f>
        <v>S-1/EB 71</v>
      </c>
      <c r="O2304" s="45" t="str">
        <f>IF(VLOOKUP(Table1[[#This Row],[Intake Batch Combo]],Sheet2!A:B,2,FALSE)="","",VLOOKUP(Table1[[#This Row],[Intake Batch Combo]],Sheet2!A:B,2,FALSE))</f>
        <v>Expert MRI Buy 71</v>
      </c>
      <c r="P2304" s="116" t="e">
        <v>#N/A</v>
      </c>
      <c r="Q2304" s="116" t="e">
        <v>#N/A</v>
      </c>
    </row>
    <row r="2305" spans="1:17">
      <c r="A2305" s="4" t="s">
        <v>1314</v>
      </c>
      <c r="B2305" s="43">
        <v>71</v>
      </c>
      <c r="C2305" s="64" t="s">
        <v>718</v>
      </c>
      <c r="D2305" s="47">
        <v>44670</v>
      </c>
      <c r="E2305" s="59" t="s">
        <v>1</v>
      </c>
      <c r="F2305" s="41">
        <v>1695</v>
      </c>
      <c r="G2305" s="41">
        <v>406.54563467206344</v>
      </c>
      <c r="H2305" s="47">
        <v>45406</v>
      </c>
      <c r="I2305" s="120">
        <v>618.45000000000005</v>
      </c>
      <c r="J2305" s="43">
        <f>IF(M2305="",IF(AND(H2305&lt;&gt; "",D2305&lt;&gt;""),IF(H2305&gt;=D2305,H2305-D2305,0),""),"")</f>
        <v>736</v>
      </c>
      <c r="K2305" s="42">
        <f>IF(M2305="",IF(I2305&lt;&gt;"",I2305-G2305,""),"")</f>
        <v>211.9043653279366</v>
      </c>
      <c r="L2305" s="44">
        <f>IF(M2305="",IF(K2305&lt;&gt;"",IF(G2305=0,IF(I2305=0,0,9.99),K2305/G2305),""),"")</f>
        <v>0.52123143690588991</v>
      </c>
      <c r="M2305" s="45"/>
      <c r="N2305" s="46" t="str">
        <f>TRIM(CONCATENATE(Table1[[#This Row],[Intake]]," ",Table1[[#This Row],[Batch Number]]))</f>
        <v>S-1/EB 71</v>
      </c>
      <c r="O2305" s="45" t="str">
        <f>IF(VLOOKUP(Table1[[#This Row],[Intake Batch Combo]],Sheet2!A:B,2,FALSE)="","",VLOOKUP(Table1[[#This Row],[Intake Batch Combo]],Sheet2!A:B,2,FALSE))</f>
        <v>Expert MRI Buy 71</v>
      </c>
      <c r="P2305" s="116" t="e">
        <v>#N/A</v>
      </c>
      <c r="Q2305" s="116" t="e">
        <v>#N/A</v>
      </c>
    </row>
    <row r="2306" spans="1:17">
      <c r="A2306" s="4" t="s">
        <v>1314</v>
      </c>
      <c r="B2306" s="43">
        <v>71</v>
      </c>
      <c r="C2306" s="64" t="s">
        <v>718</v>
      </c>
      <c r="D2306" s="47">
        <v>44670</v>
      </c>
      <c r="E2306" s="59" t="s">
        <v>1</v>
      </c>
      <c r="F2306" s="41">
        <v>1695</v>
      </c>
      <c r="G2306" s="41">
        <v>406.54563467206344</v>
      </c>
      <c r="H2306" s="47">
        <v>45406</v>
      </c>
      <c r="I2306" s="118">
        <v>618.45000000000005</v>
      </c>
      <c r="J2306" s="43">
        <f>IF(M2306="",IF(AND(H2306&lt;&gt; "",D2306&lt;&gt;""),IF(H2306&gt;=D2306,H2306-D2306,0),""),"")</f>
        <v>736</v>
      </c>
      <c r="K2306" s="42">
        <f>IF(M2306="",IF(I2306&lt;&gt;"",I2306-G2306,""),"")</f>
        <v>211.9043653279366</v>
      </c>
      <c r="L2306" s="44">
        <f>IF(M2306="",IF(K2306&lt;&gt;"",IF(G2306=0,IF(I2306=0,0,9.99),K2306/G2306),""),"")</f>
        <v>0.52123143690588991</v>
      </c>
      <c r="M2306" s="45"/>
      <c r="N2306" s="46" t="str">
        <f>TRIM(CONCATENATE(Table1[[#This Row],[Intake]]," ",Table1[[#This Row],[Batch Number]]))</f>
        <v>S-1/EB 71</v>
      </c>
      <c r="O2306" s="45" t="str">
        <f>IF(VLOOKUP(Table1[[#This Row],[Intake Batch Combo]],Sheet2!A:B,2,FALSE)="","",VLOOKUP(Table1[[#This Row],[Intake Batch Combo]],Sheet2!A:B,2,FALSE))</f>
        <v>Expert MRI Buy 71</v>
      </c>
      <c r="P2306" s="116" t="e">
        <v>#N/A</v>
      </c>
      <c r="Q2306" s="116" t="e">
        <v>#N/A</v>
      </c>
    </row>
    <row r="2307" spans="1:17">
      <c r="A2307" s="4" t="s">
        <v>1314</v>
      </c>
      <c r="B2307" s="43">
        <v>71</v>
      </c>
      <c r="C2307" s="64" t="s">
        <v>736</v>
      </c>
      <c r="D2307" s="47">
        <v>44670</v>
      </c>
      <c r="E2307" s="59" t="s">
        <v>1</v>
      </c>
      <c r="F2307" s="41">
        <v>1695</v>
      </c>
      <c r="G2307" s="41">
        <v>406.54563467206344</v>
      </c>
      <c r="H2307" s="47">
        <v>45406</v>
      </c>
      <c r="I2307" s="118">
        <v>348.75</v>
      </c>
      <c r="J2307" s="43">
        <f>IF(M2307="",IF(AND(H2307&lt;&gt; "",D2307&lt;&gt;""),IF(H2307&gt;=D2307,H2307-D2307,0),""),"")</f>
        <v>736</v>
      </c>
      <c r="K2307" s="42">
        <f>IF(M2307="",IF(I2307&lt;&gt;"",I2307-G2307,""),"")</f>
        <v>-57.795634672063443</v>
      </c>
      <c r="L2307" s="44">
        <f>IF(M2307="",IF(K2307&lt;&gt;"",IF(G2307=0,IF(I2307=0,0,9.99),K2307/G2307),""),"")</f>
        <v>-0.14216272354931025</v>
      </c>
      <c r="M2307" s="45"/>
      <c r="N2307" s="46" t="str">
        <f>TRIM(CONCATENATE(Table1[[#This Row],[Intake]]," ",Table1[[#This Row],[Batch Number]]))</f>
        <v>S-1/EB 71</v>
      </c>
      <c r="O2307" s="45" t="str">
        <f>IF(VLOOKUP(Table1[[#This Row],[Intake Batch Combo]],Sheet2!A:B,2,FALSE)="","",VLOOKUP(Table1[[#This Row],[Intake Batch Combo]],Sheet2!A:B,2,FALSE))</f>
        <v>Expert MRI Buy 71</v>
      </c>
      <c r="P2307" s="116" t="e">
        <v>#N/A</v>
      </c>
      <c r="Q2307" s="116" t="e">
        <v>#N/A</v>
      </c>
    </row>
    <row r="2308" spans="1:17">
      <c r="A2308" s="4" t="s">
        <v>1314</v>
      </c>
      <c r="B2308" s="43">
        <v>71</v>
      </c>
      <c r="C2308" s="64" t="s">
        <v>736</v>
      </c>
      <c r="D2308" s="47">
        <v>44670</v>
      </c>
      <c r="E2308" s="59" t="s">
        <v>1</v>
      </c>
      <c r="F2308" s="41">
        <v>1695</v>
      </c>
      <c r="G2308" s="41">
        <v>406.54563467206344</v>
      </c>
      <c r="H2308" s="47">
        <v>45406</v>
      </c>
      <c r="I2308" s="118">
        <v>348.75</v>
      </c>
      <c r="J2308" s="43">
        <f>IF(M2308="",IF(AND(H2308&lt;&gt; "",D2308&lt;&gt;""),IF(H2308&gt;=D2308,H2308-D2308,0),""),"")</f>
        <v>736</v>
      </c>
      <c r="K2308" s="42">
        <f>IF(M2308="",IF(I2308&lt;&gt;"",I2308-G2308,""),"")</f>
        <v>-57.795634672063443</v>
      </c>
      <c r="L2308" s="44">
        <f>IF(M2308="",IF(K2308&lt;&gt;"",IF(G2308=0,IF(I2308=0,0,9.99),K2308/G2308),""),"")</f>
        <v>-0.14216272354931025</v>
      </c>
      <c r="M2308" s="45"/>
      <c r="N2308" s="46" t="str">
        <f>TRIM(CONCATENATE(Table1[[#This Row],[Intake]]," ",Table1[[#This Row],[Batch Number]]))</f>
        <v>S-1/EB 71</v>
      </c>
      <c r="O2308" s="45" t="str">
        <f>IF(VLOOKUP(Table1[[#This Row],[Intake Batch Combo]],Sheet2!A:B,2,FALSE)="","",VLOOKUP(Table1[[#This Row],[Intake Batch Combo]],Sheet2!A:B,2,FALSE))</f>
        <v>Expert MRI Buy 71</v>
      </c>
      <c r="P2308" s="116" t="e">
        <v>#N/A</v>
      </c>
      <c r="Q2308" s="116" t="e">
        <v>#N/A</v>
      </c>
    </row>
    <row r="2309" spans="1:17">
      <c r="A2309" s="4" t="s">
        <v>1314</v>
      </c>
      <c r="B2309" s="43">
        <v>71</v>
      </c>
      <c r="C2309" s="64" t="s">
        <v>736</v>
      </c>
      <c r="D2309" s="47">
        <v>44670</v>
      </c>
      <c r="E2309" s="59" t="s">
        <v>1</v>
      </c>
      <c r="F2309" s="41">
        <v>1695</v>
      </c>
      <c r="G2309" s="41">
        <v>406.54563467206344</v>
      </c>
      <c r="H2309" s="47">
        <v>45406</v>
      </c>
      <c r="I2309" s="118">
        <v>348.75</v>
      </c>
      <c r="J2309" s="43">
        <f>IF(M2309="",IF(AND(H2309&lt;&gt; "",D2309&lt;&gt;""),IF(H2309&gt;=D2309,H2309-D2309,0),""),"")</f>
        <v>736</v>
      </c>
      <c r="K2309" s="42">
        <f>IF(M2309="",IF(I2309&lt;&gt;"",I2309-G2309,""),"")</f>
        <v>-57.795634672063443</v>
      </c>
      <c r="L2309" s="44">
        <f>IF(M2309="",IF(K2309&lt;&gt;"",IF(G2309=0,IF(I2309=0,0,9.99),K2309/G2309),""),"")</f>
        <v>-0.14216272354931025</v>
      </c>
      <c r="M2309" s="45"/>
      <c r="N2309" s="46" t="str">
        <f>TRIM(CONCATENATE(Table1[[#This Row],[Intake]]," ",Table1[[#This Row],[Batch Number]]))</f>
        <v>S-1/EB 71</v>
      </c>
      <c r="O2309" s="45" t="str">
        <f>IF(VLOOKUP(Table1[[#This Row],[Intake Batch Combo]],Sheet2!A:B,2,FALSE)="","",VLOOKUP(Table1[[#This Row],[Intake Batch Combo]],Sheet2!A:B,2,FALSE))</f>
        <v>Expert MRI Buy 71</v>
      </c>
      <c r="P2309" s="116" t="e">
        <v>#N/A</v>
      </c>
      <c r="Q2309" s="116" t="e">
        <v>#N/A</v>
      </c>
    </row>
    <row r="2310" spans="1:17">
      <c r="A2310" s="4" t="s">
        <v>1314</v>
      </c>
      <c r="B2310" s="43">
        <v>71</v>
      </c>
      <c r="C2310" s="64" t="s">
        <v>736</v>
      </c>
      <c r="D2310" s="47">
        <v>44670</v>
      </c>
      <c r="E2310" s="59" t="s">
        <v>1</v>
      </c>
      <c r="F2310" s="41">
        <v>1695</v>
      </c>
      <c r="G2310" s="41">
        <v>406.54563467206344</v>
      </c>
      <c r="H2310" s="47">
        <v>45406</v>
      </c>
      <c r="I2310" s="118">
        <v>348.75</v>
      </c>
      <c r="J2310" s="43">
        <f>IF(M2310="",IF(AND(H2310&lt;&gt; "",D2310&lt;&gt;""),IF(H2310&gt;=D2310,H2310-D2310,0),""),"")</f>
        <v>736</v>
      </c>
      <c r="K2310" s="42">
        <f>IF(M2310="",IF(I2310&lt;&gt;"",I2310-G2310,""),"")</f>
        <v>-57.795634672063443</v>
      </c>
      <c r="L2310" s="44">
        <f>IF(M2310="",IF(K2310&lt;&gt;"",IF(G2310=0,IF(I2310=0,0,9.99),K2310/G2310),""),"")</f>
        <v>-0.14216272354931025</v>
      </c>
      <c r="M2310" s="45"/>
      <c r="N2310" s="46" t="str">
        <f>TRIM(CONCATENATE(Table1[[#This Row],[Intake]]," ",Table1[[#This Row],[Batch Number]]))</f>
        <v>S-1/EB 71</v>
      </c>
      <c r="O2310" s="45" t="str">
        <f>IF(VLOOKUP(Table1[[#This Row],[Intake Batch Combo]],Sheet2!A:B,2,FALSE)="","",VLOOKUP(Table1[[#This Row],[Intake Batch Combo]],Sheet2!A:B,2,FALSE))</f>
        <v>Expert MRI Buy 71</v>
      </c>
      <c r="P2310" s="116" t="e">
        <v>#N/A</v>
      </c>
      <c r="Q2310" s="116" t="e">
        <v>#N/A</v>
      </c>
    </row>
    <row r="2311" spans="1:17">
      <c r="A2311" s="4" t="s">
        <v>1314</v>
      </c>
      <c r="B2311" s="43">
        <v>71</v>
      </c>
      <c r="C2311" s="64" t="s">
        <v>736</v>
      </c>
      <c r="D2311" s="47">
        <v>44670</v>
      </c>
      <c r="E2311" s="59" t="s">
        <v>1</v>
      </c>
      <c r="F2311" s="41">
        <v>1695</v>
      </c>
      <c r="G2311" s="41">
        <v>406.54563467206344</v>
      </c>
      <c r="H2311" s="47">
        <v>45406</v>
      </c>
      <c r="I2311" s="118">
        <v>348.75</v>
      </c>
      <c r="J2311" s="43">
        <f>IF(M2311="",IF(AND(H2311&lt;&gt; "",D2311&lt;&gt;""),IF(H2311&gt;=D2311,H2311-D2311,0),""),"")</f>
        <v>736</v>
      </c>
      <c r="K2311" s="42">
        <f>IF(M2311="",IF(I2311&lt;&gt;"",I2311-G2311,""),"")</f>
        <v>-57.795634672063443</v>
      </c>
      <c r="L2311" s="44">
        <f>IF(M2311="",IF(K2311&lt;&gt;"",IF(G2311=0,IF(I2311=0,0,9.99),K2311/G2311),""),"")</f>
        <v>-0.14216272354931025</v>
      </c>
      <c r="M2311" s="45"/>
      <c r="N2311" s="46" t="str">
        <f>TRIM(CONCATENATE(Table1[[#This Row],[Intake]]," ",Table1[[#This Row],[Batch Number]]))</f>
        <v>S-1/EB 71</v>
      </c>
      <c r="O2311" s="45" t="str">
        <f>IF(VLOOKUP(Table1[[#This Row],[Intake Batch Combo]],Sheet2!A:B,2,FALSE)="","",VLOOKUP(Table1[[#This Row],[Intake Batch Combo]],Sheet2!A:B,2,FALSE))</f>
        <v>Expert MRI Buy 71</v>
      </c>
      <c r="P2311" s="116" t="e">
        <v>#N/A</v>
      </c>
      <c r="Q2311" s="116" t="e">
        <v>#N/A</v>
      </c>
    </row>
    <row r="2312" spans="1:17">
      <c r="A2312" s="4" t="s">
        <v>1314</v>
      </c>
      <c r="B2312" s="43">
        <v>71</v>
      </c>
      <c r="C2312" s="64" t="s">
        <v>745</v>
      </c>
      <c r="D2312" s="47">
        <v>44670</v>
      </c>
      <c r="E2312" s="59" t="s">
        <v>1</v>
      </c>
      <c r="F2312" s="41">
        <v>1695</v>
      </c>
      <c r="G2312" s="41">
        <v>406.54563467206344</v>
      </c>
      <c r="H2312" s="47">
        <v>45406</v>
      </c>
      <c r="I2312" s="118">
        <v>465</v>
      </c>
      <c r="J2312" s="43">
        <f>IF(M2312="",IF(AND(H2312&lt;&gt; "",D2312&lt;&gt;""),IF(H2312&gt;=D2312,H2312-D2312,0),""),"")</f>
        <v>736</v>
      </c>
      <c r="K2312" s="42">
        <f>IF(M2312="",IF(I2312&lt;&gt;"",I2312-G2312,""),"")</f>
        <v>58.454365327936557</v>
      </c>
      <c r="L2312" s="44">
        <f>IF(M2312="",IF(K2312&lt;&gt;"",IF(G2312=0,IF(I2312=0,0,9.99),K2312/G2312),""),"")</f>
        <v>0.14378303526758632</v>
      </c>
      <c r="M2312" s="45"/>
      <c r="N2312" s="46" t="str">
        <f>TRIM(CONCATENATE(Table1[[#This Row],[Intake]]," ",Table1[[#This Row],[Batch Number]]))</f>
        <v>S-1/EB 71</v>
      </c>
      <c r="O2312" s="45" t="str">
        <f>IF(VLOOKUP(Table1[[#This Row],[Intake Batch Combo]],Sheet2!A:B,2,FALSE)="","",VLOOKUP(Table1[[#This Row],[Intake Batch Combo]],Sheet2!A:B,2,FALSE))</f>
        <v>Expert MRI Buy 71</v>
      </c>
      <c r="P2312" s="116" t="e">
        <v>#N/A</v>
      </c>
      <c r="Q2312" s="116" t="e">
        <v>#N/A</v>
      </c>
    </row>
    <row r="2313" spans="1:17">
      <c r="A2313" s="4" t="s">
        <v>1314</v>
      </c>
      <c r="B2313" s="43">
        <v>71</v>
      </c>
      <c r="C2313" s="64" t="s">
        <v>745</v>
      </c>
      <c r="D2313" s="47">
        <v>44670</v>
      </c>
      <c r="E2313" s="59" t="s">
        <v>1</v>
      </c>
      <c r="F2313" s="41">
        <v>1695</v>
      </c>
      <c r="G2313" s="41">
        <v>406.54563467206344</v>
      </c>
      <c r="H2313" s="47">
        <v>45406</v>
      </c>
      <c r="I2313" s="118">
        <v>465</v>
      </c>
      <c r="J2313" s="43">
        <f>IF(M2313="",IF(AND(H2313&lt;&gt; "",D2313&lt;&gt;""),IF(H2313&gt;=D2313,H2313-D2313,0),""),"")</f>
        <v>736</v>
      </c>
      <c r="K2313" s="42">
        <f>IF(M2313="",IF(I2313&lt;&gt;"",I2313-G2313,""),"")</f>
        <v>58.454365327936557</v>
      </c>
      <c r="L2313" s="44">
        <f>IF(M2313="",IF(K2313&lt;&gt;"",IF(G2313=0,IF(I2313=0,0,9.99),K2313/G2313),""),"")</f>
        <v>0.14378303526758632</v>
      </c>
      <c r="M2313" s="45"/>
      <c r="N2313" s="46" t="str">
        <f>TRIM(CONCATENATE(Table1[[#This Row],[Intake]]," ",Table1[[#This Row],[Batch Number]]))</f>
        <v>S-1/EB 71</v>
      </c>
      <c r="O2313" s="45" t="str">
        <f>IF(VLOOKUP(Table1[[#This Row],[Intake Batch Combo]],Sheet2!A:B,2,FALSE)="","",VLOOKUP(Table1[[#This Row],[Intake Batch Combo]],Sheet2!A:B,2,FALSE))</f>
        <v>Expert MRI Buy 71</v>
      </c>
      <c r="P2313" s="116" t="e">
        <v>#N/A</v>
      </c>
      <c r="Q2313" s="116" t="e">
        <v>#N/A</v>
      </c>
    </row>
    <row r="2314" spans="1:17">
      <c r="A2314" s="4" t="s">
        <v>1316</v>
      </c>
      <c r="B2314" s="38">
        <v>97</v>
      </c>
      <c r="C2314" s="15" t="s">
        <v>514</v>
      </c>
      <c r="D2314" s="39">
        <v>44631</v>
      </c>
      <c r="E2314" s="10" t="s">
        <v>1</v>
      </c>
      <c r="F2314" s="36">
        <v>1695</v>
      </c>
      <c r="G2314" s="36">
        <v>408.58132852990423</v>
      </c>
      <c r="H2314" s="39">
        <v>45406</v>
      </c>
      <c r="I2314" s="118">
        <v>604.5</v>
      </c>
      <c r="J2314" s="38">
        <f>IF(M2314="",IF(AND(H2314&lt;&gt; "",D2314&lt;&gt;""),IF(H2314&gt;=D2314,H2314-D2314,0),""),"")</f>
        <v>775</v>
      </c>
      <c r="K2314" s="37">
        <f>IF(M2314="",IF(I2314&lt;&gt;"",I2314-G2314,""),"")</f>
        <v>195.91867147009577</v>
      </c>
      <c r="L2314" s="31">
        <f>IF(M2314="",IF(K2314&lt;&gt;"",IF(G2314=0,IF(I2314=0,0,9.99),K2314/G2314),""),"")</f>
        <v>0.47950960504000711</v>
      </c>
      <c r="M2314" s="35"/>
      <c r="N2314" s="33" t="str">
        <f>TRIM(CONCATENATE(Table1[[#This Row],[Intake]]," ",Table1[[#This Row],[Batch Number]]))</f>
        <v>S-1/OS 97</v>
      </c>
      <c r="O2314" s="35" t="str">
        <f>IF(VLOOKUP(Table1[[#This Row],[Intake Batch Combo]],Sheet2!A:B,2,FALSE)="","",VLOOKUP(Table1[[#This Row],[Intake Batch Combo]],Sheet2!A:B,2,FALSE))</f>
        <v>One Source Diagnostics Buy 97.2</v>
      </c>
      <c r="P2314" s="116" t="s">
        <v>2384</v>
      </c>
      <c r="Q2314" s="116" t="e">
        <v>#N/A</v>
      </c>
    </row>
    <row r="2315" spans="1:17">
      <c r="A2315" s="4" t="s">
        <v>1316</v>
      </c>
      <c r="B2315" s="38">
        <v>97</v>
      </c>
      <c r="C2315" s="15" t="s">
        <v>525</v>
      </c>
      <c r="D2315" s="39">
        <v>44631</v>
      </c>
      <c r="E2315" s="10" t="s">
        <v>1</v>
      </c>
      <c r="F2315" s="36">
        <v>1695</v>
      </c>
      <c r="G2315" s="36">
        <v>408.58132852990423</v>
      </c>
      <c r="H2315" s="39">
        <v>45406</v>
      </c>
      <c r="I2315" s="118">
        <v>604.5</v>
      </c>
      <c r="J2315" s="38">
        <f>IF(M2315="",IF(AND(H2315&lt;&gt; "",D2315&lt;&gt;""),IF(H2315&gt;=D2315,H2315-D2315,0),""),"")</f>
        <v>775</v>
      </c>
      <c r="K2315" s="37">
        <f>IF(M2315="",IF(I2315&lt;&gt;"",I2315-G2315,""),"")</f>
        <v>195.91867147009577</v>
      </c>
      <c r="L2315" s="31">
        <f>IF(M2315="",IF(K2315&lt;&gt;"",IF(G2315=0,IF(I2315=0,0,9.99),K2315/G2315),""),"")</f>
        <v>0.47950960504000711</v>
      </c>
      <c r="M2315" s="35"/>
      <c r="N2315" s="33" t="str">
        <f>TRIM(CONCATENATE(Table1[[#This Row],[Intake]]," ",Table1[[#This Row],[Batch Number]]))</f>
        <v>S-1/OS 97</v>
      </c>
      <c r="O2315" s="35" t="str">
        <f>IF(VLOOKUP(Table1[[#This Row],[Intake Batch Combo]],Sheet2!A:B,2,FALSE)="","",VLOOKUP(Table1[[#This Row],[Intake Batch Combo]],Sheet2!A:B,2,FALSE))</f>
        <v>One Source Diagnostics Buy 97.2</v>
      </c>
      <c r="P2315" s="116" t="s">
        <v>2384</v>
      </c>
      <c r="Q2315" s="116" t="e">
        <v>#N/A</v>
      </c>
    </row>
    <row r="2316" spans="1:17">
      <c r="A2316" s="4" t="s">
        <v>1316</v>
      </c>
      <c r="B2316" s="15">
        <v>90</v>
      </c>
      <c r="C2316" s="15" t="s">
        <v>26</v>
      </c>
      <c r="D2316" s="30">
        <v>44559</v>
      </c>
      <c r="E2316" s="10" t="s">
        <v>1</v>
      </c>
      <c r="F2316" s="14">
        <v>1695</v>
      </c>
      <c r="G2316" s="14">
        <v>435.04260145388702</v>
      </c>
      <c r="H2316" s="30">
        <v>45406</v>
      </c>
      <c r="I2316" s="118">
        <v>558</v>
      </c>
      <c r="J2316" s="21">
        <f>IF(M2316="",IF(AND(H2316&lt;&gt; "",D2316&lt;&gt;""),IF(H2316&gt;=D2316,H2316-D2316,0),""),"")</f>
        <v>847</v>
      </c>
      <c r="K2316" s="20">
        <f>IF(M2316="",IF(I2316&lt;&gt;"",I2316-G2316,""),"")</f>
        <v>122.95739854611298</v>
      </c>
      <c r="L2316" s="25">
        <f>IF(M2316="",IF(K2316&lt;&gt;"",IF(G2316=0,IF(I2316=0,0,9.99),K2316/G2316),""),"")</f>
        <v>0.2826330068255305</v>
      </c>
      <c r="M2316" s="28"/>
      <c r="N2316" s="31" t="str">
        <f>TRIM(CONCATENATE(Table1[[#This Row],[Intake]]," ",Table1[[#This Row],[Batch Number]]))</f>
        <v>S-1/OS 90</v>
      </c>
      <c r="O2316" s="34" t="str">
        <f>IF(VLOOKUP(Table1[[#This Row],[Intake Batch Combo]],Sheet2!A:B,2,FALSE)="","",VLOOKUP(Table1[[#This Row],[Intake Batch Combo]],Sheet2!A:B,2,FALSE))</f>
        <v>OSD Buy 90</v>
      </c>
      <c r="P2316" s="116" t="e">
        <v>#N/A</v>
      </c>
      <c r="Q2316" s="116" t="e">
        <v>#N/A</v>
      </c>
    </row>
    <row r="2317" spans="1:17">
      <c r="A2317" s="4" t="s">
        <v>1316</v>
      </c>
      <c r="B2317" s="15">
        <v>90</v>
      </c>
      <c r="C2317" s="15" t="s">
        <v>26</v>
      </c>
      <c r="D2317" s="30">
        <v>44559</v>
      </c>
      <c r="E2317" s="10" t="s">
        <v>1</v>
      </c>
      <c r="F2317" s="14">
        <v>1695</v>
      </c>
      <c r="G2317" s="14">
        <v>435.04260145388702</v>
      </c>
      <c r="H2317" s="30">
        <v>45406</v>
      </c>
      <c r="I2317" s="118">
        <v>558</v>
      </c>
      <c r="J2317" s="21">
        <f>IF(M2317="",IF(AND(H2317&lt;&gt; "",D2317&lt;&gt;""),IF(H2317&gt;=D2317,H2317-D2317,0),""),"")</f>
        <v>847</v>
      </c>
      <c r="K2317" s="20">
        <f>IF(M2317="",IF(I2317&lt;&gt;"",I2317-G2317,""),"")</f>
        <v>122.95739854611298</v>
      </c>
      <c r="L2317" s="25">
        <f>IF(M2317="",IF(K2317&lt;&gt;"",IF(G2317=0,IF(I2317=0,0,9.99),K2317/G2317),""),"")</f>
        <v>0.2826330068255305</v>
      </c>
      <c r="M2317" s="28"/>
      <c r="N2317" s="31" t="str">
        <f>TRIM(CONCATENATE(Table1[[#This Row],[Intake]]," ",Table1[[#This Row],[Batch Number]]))</f>
        <v>S-1/OS 90</v>
      </c>
      <c r="O2317" s="34" t="str">
        <f>IF(VLOOKUP(Table1[[#This Row],[Intake Batch Combo]],Sheet2!A:B,2,FALSE)="","",VLOOKUP(Table1[[#This Row],[Intake Batch Combo]],Sheet2!A:B,2,FALSE))</f>
        <v>OSD Buy 90</v>
      </c>
      <c r="P2317" s="116" t="e">
        <v>#N/A</v>
      </c>
      <c r="Q2317" s="116" t="e">
        <v>#N/A</v>
      </c>
    </row>
    <row r="2318" spans="1:17">
      <c r="A2318" s="4" t="s">
        <v>1316</v>
      </c>
      <c r="B2318" s="15">
        <v>90</v>
      </c>
      <c r="C2318" s="15" t="s">
        <v>173</v>
      </c>
      <c r="D2318" s="30">
        <v>44559</v>
      </c>
      <c r="E2318" s="10" t="s">
        <v>1</v>
      </c>
      <c r="F2318" s="14">
        <v>1695</v>
      </c>
      <c r="G2318" s="14">
        <v>435.04260145388702</v>
      </c>
      <c r="H2318" s="30">
        <v>45406</v>
      </c>
      <c r="I2318" s="118">
        <v>744</v>
      </c>
      <c r="J2318" s="21">
        <f>IF(M2318="",IF(AND(H2318&lt;&gt; "",D2318&lt;&gt;""),IF(H2318&gt;=D2318,H2318-D2318,0),""),"")</f>
        <v>847</v>
      </c>
      <c r="K2318" s="20">
        <f>IF(M2318="",IF(I2318&lt;&gt;"",I2318-G2318,""),"")</f>
        <v>308.95739854611298</v>
      </c>
      <c r="L2318" s="25">
        <f>IF(M2318="",IF(K2318&lt;&gt;"",IF(G2318=0,IF(I2318=0,0,9.99),K2318/G2318),""),"")</f>
        <v>0.71017734243404063</v>
      </c>
      <c r="M2318" s="28"/>
      <c r="N2318" s="31" t="str">
        <f>TRIM(CONCATENATE(Table1[[#This Row],[Intake]]," ",Table1[[#This Row],[Batch Number]]))</f>
        <v>S-1/OS 90</v>
      </c>
      <c r="O2318" s="34" t="str">
        <f>IF(VLOOKUP(Table1[[#This Row],[Intake Batch Combo]],Sheet2!A:B,2,FALSE)="","",VLOOKUP(Table1[[#This Row],[Intake Batch Combo]],Sheet2!A:B,2,FALSE))</f>
        <v>OSD Buy 90</v>
      </c>
      <c r="P2318" s="116" t="e">
        <v>#N/A</v>
      </c>
      <c r="Q2318" s="116" t="e">
        <v>#N/A</v>
      </c>
    </row>
    <row r="2319" spans="1:17">
      <c r="A2319" s="4" t="s">
        <v>1316</v>
      </c>
      <c r="B2319" s="15">
        <v>118</v>
      </c>
      <c r="C2319" s="64" t="s">
        <v>1482</v>
      </c>
      <c r="D2319" s="30">
        <v>44897</v>
      </c>
      <c r="E2319" s="60" t="s">
        <v>1</v>
      </c>
      <c r="F2319" s="14">
        <v>300</v>
      </c>
      <c r="G2319" s="14">
        <v>71.674980884610022</v>
      </c>
      <c r="H2319" s="30">
        <v>45399</v>
      </c>
      <c r="I2319" s="118">
        <v>255.75</v>
      </c>
      <c r="J2319" s="15">
        <f>IF(M2319="",IF(AND(H2319&lt;&gt; "",D2319&lt;&gt;""),IF(H2319&gt;=D2319,H2319-D2319,0),""),"")</f>
        <v>502</v>
      </c>
      <c r="K2319" s="20">
        <f>IF(M2319="",IF(I2319&lt;&gt;"",I2319-G2319,""),"")</f>
        <v>184.07501911538998</v>
      </c>
      <c r="L2319" s="25">
        <f>IF(M2319="",IF(K2319&lt;&gt;"",IF(G2319=0,IF(I2319=0,0,9.99),K2319/G2319),""),"")</f>
        <v>2.5681906969983492</v>
      </c>
      <c r="M2319" s="111"/>
      <c r="N2319" s="58" t="str">
        <f>TRIM(CONCATENATE(Table1[[#This Row],[Intake]]," ",Table1[[#This Row],[Batch Number]]))</f>
        <v>S-1/OS 118</v>
      </c>
      <c r="O2319" s="111" t="str">
        <f>IF(VLOOKUP(Table1[[#This Row],[Intake Batch Combo]],Sheet2!A:B,2,FALSE)="","",VLOOKUP(Table1[[#This Row],[Intake Batch Combo]],Sheet2!A:B,2,FALSE))</f>
        <v>One Source Diagnostics Buy 118</v>
      </c>
      <c r="P2319" s="115" t="s">
        <v>2383</v>
      </c>
      <c r="Q2319" s="115" t="e">
        <v>#N/A</v>
      </c>
    </row>
    <row r="2320" spans="1:17">
      <c r="A2320" s="4" t="s">
        <v>1316</v>
      </c>
      <c r="B2320" s="15">
        <v>118</v>
      </c>
      <c r="C2320" s="64" t="s">
        <v>1482</v>
      </c>
      <c r="D2320" s="30">
        <v>44897</v>
      </c>
      <c r="E2320" s="60" t="s">
        <v>1</v>
      </c>
      <c r="F2320" s="14">
        <v>300</v>
      </c>
      <c r="G2320" s="14">
        <v>71.674980884610022</v>
      </c>
      <c r="H2320" s="30">
        <v>45399</v>
      </c>
      <c r="I2320" s="120">
        <v>255.75</v>
      </c>
      <c r="J2320" s="15">
        <f>IF(M2320="",IF(AND(H2320&lt;&gt; "",D2320&lt;&gt;""),IF(H2320&gt;=D2320,H2320-D2320,0),""),"")</f>
        <v>502</v>
      </c>
      <c r="K2320" s="20">
        <f>IF(M2320="",IF(I2320&lt;&gt;"",I2320-G2320,""),"")</f>
        <v>184.07501911538998</v>
      </c>
      <c r="L2320" s="25">
        <f>IF(M2320="",IF(K2320&lt;&gt;"",IF(G2320=0,IF(I2320=0,0,9.99),K2320/G2320),""),"")</f>
        <v>2.5681906969983492</v>
      </c>
      <c r="M2320" s="111"/>
      <c r="N2320" s="58" t="str">
        <f>TRIM(CONCATENATE(Table1[[#This Row],[Intake]]," ",Table1[[#This Row],[Batch Number]]))</f>
        <v>S-1/OS 118</v>
      </c>
      <c r="O2320" s="111" t="str">
        <f>IF(VLOOKUP(Table1[[#This Row],[Intake Batch Combo]],Sheet2!A:B,2,FALSE)="","",VLOOKUP(Table1[[#This Row],[Intake Batch Combo]],Sheet2!A:B,2,FALSE))</f>
        <v>One Source Diagnostics Buy 118</v>
      </c>
      <c r="P2320" s="115" t="s">
        <v>2383</v>
      </c>
      <c r="Q2320" s="115" t="e">
        <v>#N/A</v>
      </c>
    </row>
    <row r="2321" spans="1:17">
      <c r="A2321" s="4" t="s">
        <v>1316</v>
      </c>
      <c r="B2321" s="15">
        <v>118</v>
      </c>
      <c r="C2321" s="64" t="s">
        <v>1498</v>
      </c>
      <c r="D2321" s="30">
        <v>44897</v>
      </c>
      <c r="E2321" s="60" t="s">
        <v>0</v>
      </c>
      <c r="F2321" s="14">
        <v>1100</v>
      </c>
      <c r="G2321" s="14">
        <v>262.80826324357008</v>
      </c>
      <c r="H2321" s="30">
        <v>45399</v>
      </c>
      <c r="I2321" s="118">
        <v>203.9118</v>
      </c>
      <c r="J2321" s="15">
        <f>IF(M2321="",IF(AND(H2321&lt;&gt; "",D2321&lt;&gt;""),IF(H2321&gt;=D2321,H2321-D2321,0),""),"")</f>
        <v>502</v>
      </c>
      <c r="K2321" s="20">
        <f>IF(M2321="",IF(I2321&lt;&gt;"",I2321-G2321,""),"")</f>
        <v>-58.896463243570082</v>
      </c>
      <c r="L2321" s="25">
        <f>IF(M2321="",IF(K2321&lt;&gt;"",IF(G2321=0,IF(I2321=0,0,9.99),K2321/G2321),""),"")</f>
        <v>-0.22410430523253744</v>
      </c>
      <c r="M2321" s="111"/>
      <c r="N2321" s="58" t="str">
        <f>TRIM(CONCATENATE(Table1[[#This Row],[Intake]]," ",Table1[[#This Row],[Batch Number]]))</f>
        <v>S-1/OS 118</v>
      </c>
      <c r="O2321" s="111" t="str">
        <f>IF(VLOOKUP(Table1[[#This Row],[Intake Batch Combo]],Sheet2!A:B,2,FALSE)="","",VLOOKUP(Table1[[#This Row],[Intake Batch Combo]],Sheet2!A:B,2,FALSE))</f>
        <v>One Source Diagnostics Buy 118</v>
      </c>
      <c r="P2321" s="115" t="s">
        <v>2383</v>
      </c>
      <c r="Q2321" s="115" t="e">
        <v>#N/A</v>
      </c>
    </row>
    <row r="2322" spans="1:17">
      <c r="A2322" s="4" t="s">
        <v>1316</v>
      </c>
      <c r="B2322" s="15">
        <v>118</v>
      </c>
      <c r="C2322" s="64" t="s">
        <v>1498</v>
      </c>
      <c r="D2322" s="30">
        <v>44897</v>
      </c>
      <c r="E2322" s="60" t="s">
        <v>0</v>
      </c>
      <c r="F2322" s="14">
        <v>1100</v>
      </c>
      <c r="G2322" s="14">
        <v>262.80826324357008</v>
      </c>
      <c r="H2322" s="30">
        <v>45399</v>
      </c>
      <c r="I2322" s="118">
        <v>203.9118</v>
      </c>
      <c r="J2322" s="15">
        <f>IF(M2322="",IF(AND(H2322&lt;&gt; "",D2322&lt;&gt;""),IF(H2322&gt;=D2322,H2322-D2322,0),""),"")</f>
        <v>502</v>
      </c>
      <c r="K2322" s="20">
        <f>IF(M2322="",IF(I2322&lt;&gt;"",I2322-G2322,""),"")</f>
        <v>-58.896463243570082</v>
      </c>
      <c r="L2322" s="25">
        <f>IF(M2322="",IF(K2322&lt;&gt;"",IF(G2322=0,IF(I2322=0,0,9.99),K2322/G2322),""),"")</f>
        <v>-0.22410430523253744</v>
      </c>
      <c r="M2322" s="111"/>
      <c r="N2322" s="58" t="str">
        <f>TRIM(CONCATENATE(Table1[[#This Row],[Intake]]," ",Table1[[#This Row],[Batch Number]]))</f>
        <v>S-1/OS 118</v>
      </c>
      <c r="O2322" s="111" t="str">
        <f>IF(VLOOKUP(Table1[[#This Row],[Intake Batch Combo]],Sheet2!A:B,2,FALSE)="","",VLOOKUP(Table1[[#This Row],[Intake Batch Combo]],Sheet2!A:B,2,FALSE))</f>
        <v>One Source Diagnostics Buy 118</v>
      </c>
      <c r="P2322" s="115" t="s">
        <v>2383</v>
      </c>
      <c r="Q2322" s="115" t="e">
        <v>#N/A</v>
      </c>
    </row>
    <row r="2323" spans="1:17">
      <c r="A2323" s="4" t="s">
        <v>1316</v>
      </c>
      <c r="B2323" s="15">
        <v>116</v>
      </c>
      <c r="C2323" s="64" t="s">
        <v>1068</v>
      </c>
      <c r="D2323" s="30">
        <v>44879</v>
      </c>
      <c r="E2323" s="59" t="s">
        <v>1</v>
      </c>
      <c r="F2323" s="14">
        <v>1695</v>
      </c>
      <c r="G2323" s="14">
        <v>404.59153261197389</v>
      </c>
      <c r="H2323" s="30">
        <v>45399</v>
      </c>
      <c r="I2323" s="118">
        <v>607.29</v>
      </c>
      <c r="J2323" s="15">
        <f>IF(M2323="",IF(AND(H2323&lt;&gt; "",D2323&lt;&gt;""),IF(H2323&gt;=D2323,H2323-D2323,0),""),"")</f>
        <v>520</v>
      </c>
      <c r="K2323" s="20">
        <f>IF(M2323="",IF(I2323&lt;&gt;"",I2323-G2323,""),"")</f>
        <v>202.69846738802607</v>
      </c>
      <c r="L2323" s="25">
        <f>IF(M2323="",IF(K2323&lt;&gt;"",IF(G2323=0,IF(I2323=0,0,9.99),K2323/G2323),""),"")</f>
        <v>0.50099532750831277</v>
      </c>
      <c r="M2323" s="111"/>
      <c r="N2323" s="58" t="str">
        <f>TRIM(CONCATENATE(Table1[[#This Row],[Intake]]," ",Table1[[#This Row],[Batch Number]]))</f>
        <v>S-1/OS 116</v>
      </c>
      <c r="O2323" s="111" t="str">
        <f>IF(VLOOKUP(Table1[[#This Row],[Intake Batch Combo]],Sheet2!A:B,2,FALSE)="","",VLOOKUP(Table1[[#This Row],[Intake Batch Combo]],Sheet2!A:B,2,FALSE))</f>
        <v>One Source Diagnostics Buy 116</v>
      </c>
      <c r="P2323" s="115" t="e">
        <v>#N/A</v>
      </c>
      <c r="Q2323" s="115" t="e">
        <v>#N/A</v>
      </c>
    </row>
    <row r="2324" spans="1:17">
      <c r="A2324" s="4" t="s">
        <v>1316</v>
      </c>
      <c r="B2324" s="15">
        <v>116</v>
      </c>
      <c r="C2324" s="64" t="s">
        <v>1109</v>
      </c>
      <c r="D2324" s="30">
        <v>44879</v>
      </c>
      <c r="E2324" s="59" t="s">
        <v>1</v>
      </c>
      <c r="F2324" s="14">
        <v>1695</v>
      </c>
      <c r="G2324" s="14">
        <v>404.59153261197389</v>
      </c>
      <c r="H2324" s="30">
        <v>45399</v>
      </c>
      <c r="I2324" s="118">
        <v>1395</v>
      </c>
      <c r="J2324" s="15">
        <f>IF(M2324="",IF(AND(H2324&lt;&gt; "",D2324&lt;&gt;""),IF(H2324&gt;=D2324,H2324-D2324,0),""),"")</f>
        <v>520</v>
      </c>
      <c r="K2324" s="20">
        <f>IF(M2324="",IF(I2324&lt;&gt;"",I2324-G2324,""),"")</f>
        <v>990.40846738802611</v>
      </c>
      <c r="L2324" s="25">
        <f>IF(M2324="",IF(K2324&lt;&gt;"",IF(G2324=0,IF(I2324=0,0,9.99),K2324/G2324),""),"")</f>
        <v>2.4479218855474261</v>
      </c>
      <c r="M2324" s="111"/>
      <c r="N2324" s="58" t="str">
        <f>TRIM(CONCATENATE(Table1[[#This Row],[Intake]]," ",Table1[[#This Row],[Batch Number]]))</f>
        <v>S-1/OS 116</v>
      </c>
      <c r="O2324" s="111" t="str">
        <f>IF(VLOOKUP(Table1[[#This Row],[Intake Batch Combo]],Sheet2!A:B,2,FALSE)="","",VLOOKUP(Table1[[#This Row],[Intake Batch Combo]],Sheet2!A:B,2,FALSE))</f>
        <v>One Source Diagnostics Buy 116</v>
      </c>
      <c r="P2324" s="115" t="e">
        <v>#N/A</v>
      </c>
      <c r="Q2324" s="115" t="e">
        <v>#N/A</v>
      </c>
    </row>
    <row r="2325" spans="1:17">
      <c r="A2325" s="4" t="s">
        <v>1316</v>
      </c>
      <c r="B2325" s="15">
        <v>116</v>
      </c>
      <c r="C2325" s="64" t="s">
        <v>1243</v>
      </c>
      <c r="D2325" s="30">
        <v>44879</v>
      </c>
      <c r="E2325" s="59" t="s">
        <v>1</v>
      </c>
      <c r="F2325" s="14">
        <v>1695</v>
      </c>
      <c r="G2325" s="14">
        <v>404.59153261197389</v>
      </c>
      <c r="H2325" s="30">
        <v>45399</v>
      </c>
      <c r="I2325" s="118">
        <v>465</v>
      </c>
      <c r="J2325" s="15">
        <f>IF(M2325="",IF(AND(H2325&lt;&gt; "",D2325&lt;&gt;""),IF(H2325&gt;=D2325,H2325-D2325,0),""),"")</f>
        <v>520</v>
      </c>
      <c r="K2325" s="20">
        <f>IF(M2325="",IF(I2325&lt;&gt;"",I2325-G2325,""),"")</f>
        <v>60.408467388026111</v>
      </c>
      <c r="L2325" s="25">
        <f>IF(M2325="",IF(K2325&lt;&gt;"",IF(G2325=0,IF(I2325=0,0,9.99),K2325/G2325),""),"")</f>
        <v>0.1493072951824754</v>
      </c>
      <c r="M2325" s="111"/>
      <c r="N2325" s="58" t="str">
        <f>TRIM(CONCATENATE(Table1[[#This Row],[Intake]]," ",Table1[[#This Row],[Batch Number]]))</f>
        <v>S-1/OS 116</v>
      </c>
      <c r="O2325" s="111" t="str">
        <f>IF(VLOOKUP(Table1[[#This Row],[Intake Batch Combo]],Sheet2!A:B,2,FALSE)="","",VLOOKUP(Table1[[#This Row],[Intake Batch Combo]],Sheet2!A:B,2,FALSE))</f>
        <v>One Source Diagnostics Buy 116</v>
      </c>
      <c r="P2325" s="115" t="e">
        <v>#N/A</v>
      </c>
      <c r="Q2325" s="115" t="e">
        <v>#N/A</v>
      </c>
    </row>
    <row r="2326" spans="1:17">
      <c r="A2326" s="4" t="s">
        <v>1316</v>
      </c>
      <c r="B2326" s="15">
        <v>116</v>
      </c>
      <c r="C2326" s="64" t="s">
        <v>1282</v>
      </c>
      <c r="D2326" s="30">
        <v>44879</v>
      </c>
      <c r="E2326" s="59" t="s">
        <v>1</v>
      </c>
      <c r="F2326" s="14">
        <v>1695</v>
      </c>
      <c r="G2326" s="14">
        <v>404.59153261197389</v>
      </c>
      <c r="H2326" s="30">
        <v>45399</v>
      </c>
      <c r="I2326" s="120">
        <v>620.0030999999999</v>
      </c>
      <c r="J2326" s="15">
        <f>IF(M2326="",IF(AND(H2326&lt;&gt; "",D2326&lt;&gt;""),IF(H2326&gt;=D2326,H2326-D2326,0),""),"")</f>
        <v>520</v>
      </c>
      <c r="K2326" s="20">
        <f>IF(M2326="",IF(I2326&lt;&gt;"",I2326-G2326,""),"")</f>
        <v>215.41156738802601</v>
      </c>
      <c r="L2326" s="25">
        <f>IF(M2326="",IF(K2326&lt;&gt;"",IF(G2326=0,IF(I2326=0,0,9.99),K2326/G2326),""),"")</f>
        <v>0.53241738895860147</v>
      </c>
      <c r="M2326" s="111"/>
      <c r="N2326" s="58" t="str">
        <f>TRIM(CONCATENATE(Table1[[#This Row],[Intake]]," ",Table1[[#This Row],[Batch Number]]))</f>
        <v>S-1/OS 116</v>
      </c>
      <c r="O2326" s="111" t="str">
        <f>IF(VLOOKUP(Table1[[#This Row],[Intake Batch Combo]],Sheet2!A:B,2,FALSE)="","",VLOOKUP(Table1[[#This Row],[Intake Batch Combo]],Sheet2!A:B,2,FALSE))</f>
        <v>One Source Diagnostics Buy 116</v>
      </c>
      <c r="P2326" s="115" t="e">
        <v>#N/A</v>
      </c>
      <c r="Q2326" s="115" t="e">
        <v>#N/A</v>
      </c>
    </row>
    <row r="2327" spans="1:17">
      <c r="A2327" s="4" t="s">
        <v>1316</v>
      </c>
      <c r="B2327" s="15">
        <v>116</v>
      </c>
      <c r="C2327" s="64" t="s">
        <v>1282</v>
      </c>
      <c r="D2327" s="30">
        <v>44879</v>
      </c>
      <c r="E2327" s="59" t="s">
        <v>1</v>
      </c>
      <c r="F2327" s="14">
        <v>1695</v>
      </c>
      <c r="G2327" s="14">
        <v>404.59153261197389</v>
      </c>
      <c r="H2327" s="30">
        <v>45399</v>
      </c>
      <c r="I2327" s="118">
        <v>620.0030999999999</v>
      </c>
      <c r="J2327" s="15">
        <f>IF(M2327="",IF(AND(H2327&lt;&gt; "",D2327&lt;&gt;""),IF(H2327&gt;=D2327,H2327-D2327,0),""),"")</f>
        <v>520</v>
      </c>
      <c r="K2327" s="20">
        <f>IF(M2327="",IF(I2327&lt;&gt;"",I2327-G2327,""),"")</f>
        <v>215.41156738802601</v>
      </c>
      <c r="L2327" s="25">
        <f>IF(M2327="",IF(K2327&lt;&gt;"",IF(G2327=0,IF(I2327=0,0,9.99),K2327/G2327),""),"")</f>
        <v>0.53241738895860147</v>
      </c>
      <c r="M2327" s="111"/>
      <c r="N2327" s="58" t="str">
        <f>TRIM(CONCATENATE(Table1[[#This Row],[Intake]]," ",Table1[[#This Row],[Batch Number]]))</f>
        <v>S-1/OS 116</v>
      </c>
      <c r="O2327" s="111" t="str">
        <f>IF(VLOOKUP(Table1[[#This Row],[Intake Batch Combo]],Sheet2!A:B,2,FALSE)="","",VLOOKUP(Table1[[#This Row],[Intake Batch Combo]],Sheet2!A:B,2,FALSE))</f>
        <v>One Source Diagnostics Buy 116</v>
      </c>
      <c r="P2327" s="115" t="e">
        <v>#N/A</v>
      </c>
      <c r="Q2327" s="115" t="e">
        <v>#N/A</v>
      </c>
    </row>
    <row r="2328" spans="1:17">
      <c r="A2328" s="4" t="s">
        <v>1316</v>
      </c>
      <c r="B2328" s="15">
        <v>116</v>
      </c>
      <c r="C2328" s="64" t="s">
        <v>1282</v>
      </c>
      <c r="D2328" s="30">
        <v>44879</v>
      </c>
      <c r="E2328" s="59" t="s">
        <v>1</v>
      </c>
      <c r="F2328" s="14">
        <v>1695</v>
      </c>
      <c r="G2328" s="14">
        <v>404.59153261197389</v>
      </c>
      <c r="H2328" s="30">
        <v>45399</v>
      </c>
      <c r="I2328" s="118">
        <v>620.0030999999999</v>
      </c>
      <c r="J2328" s="15">
        <f>IF(M2328="",IF(AND(H2328&lt;&gt; "",D2328&lt;&gt;""),IF(H2328&gt;=D2328,H2328-D2328,0),""),"")</f>
        <v>520</v>
      </c>
      <c r="K2328" s="20">
        <f>IF(M2328="",IF(I2328&lt;&gt;"",I2328-G2328,""),"")</f>
        <v>215.41156738802601</v>
      </c>
      <c r="L2328" s="25">
        <f>IF(M2328="",IF(K2328&lt;&gt;"",IF(G2328=0,IF(I2328=0,0,9.99),K2328/G2328),""),"")</f>
        <v>0.53241738895860147</v>
      </c>
      <c r="M2328" s="111"/>
      <c r="N2328" s="58" t="str">
        <f>TRIM(CONCATENATE(Table1[[#This Row],[Intake]]," ",Table1[[#This Row],[Batch Number]]))</f>
        <v>S-1/OS 116</v>
      </c>
      <c r="O2328" s="111" t="str">
        <f>IF(VLOOKUP(Table1[[#This Row],[Intake Batch Combo]],Sheet2!A:B,2,FALSE)="","",VLOOKUP(Table1[[#This Row],[Intake Batch Combo]],Sheet2!A:B,2,FALSE))</f>
        <v>One Source Diagnostics Buy 116</v>
      </c>
      <c r="P2328" s="115" t="e">
        <v>#N/A</v>
      </c>
      <c r="Q2328" s="115" t="e">
        <v>#N/A</v>
      </c>
    </row>
    <row r="2329" spans="1:17">
      <c r="A2329" s="4" t="s">
        <v>1316</v>
      </c>
      <c r="B2329" s="15">
        <v>118</v>
      </c>
      <c r="C2329" s="64" t="s">
        <v>1482</v>
      </c>
      <c r="D2329" s="30">
        <v>44897</v>
      </c>
      <c r="E2329" s="60" t="s">
        <v>1</v>
      </c>
      <c r="F2329" s="14">
        <v>1695</v>
      </c>
      <c r="G2329" s="14">
        <v>404.96364199804663</v>
      </c>
      <c r="H2329" s="30">
        <v>45399</v>
      </c>
      <c r="I2329" s="118">
        <v>255.75</v>
      </c>
      <c r="J2329" s="15">
        <f>IF(M2329="",IF(AND(H2329&lt;&gt; "",D2329&lt;&gt;""),IF(H2329&gt;=D2329,H2329-D2329,0),""),"")</f>
        <v>502</v>
      </c>
      <c r="K2329" s="20">
        <f>IF(M2329="",IF(I2329&lt;&gt;"",I2329-G2329,""),"")</f>
        <v>-149.21364199804663</v>
      </c>
      <c r="L2329" s="25">
        <f>IF(M2329="",IF(K2329&lt;&gt;"",IF(G2329=0,IF(I2329=0,0,9.99),K2329/G2329),""),"")</f>
        <v>-0.36846182354011514</v>
      </c>
      <c r="M2329" s="111"/>
      <c r="N2329" s="58" t="str">
        <f>TRIM(CONCATENATE(Table1[[#This Row],[Intake]]," ",Table1[[#This Row],[Batch Number]]))</f>
        <v>S-1/OS 118</v>
      </c>
      <c r="O2329" s="111" t="str">
        <f>IF(VLOOKUP(Table1[[#This Row],[Intake Batch Combo]],Sheet2!A:B,2,FALSE)="","",VLOOKUP(Table1[[#This Row],[Intake Batch Combo]],Sheet2!A:B,2,FALSE))</f>
        <v>One Source Diagnostics Buy 118</v>
      </c>
      <c r="P2329" s="115" t="s">
        <v>2383</v>
      </c>
      <c r="Q2329" s="115" t="e">
        <v>#N/A</v>
      </c>
    </row>
    <row r="2330" spans="1:17">
      <c r="A2330" s="4" t="s">
        <v>1316</v>
      </c>
      <c r="B2330" s="15">
        <v>118</v>
      </c>
      <c r="C2330" s="64" t="s">
        <v>1518</v>
      </c>
      <c r="D2330" s="30">
        <v>44897</v>
      </c>
      <c r="E2330" s="60" t="s">
        <v>1</v>
      </c>
      <c r="F2330" s="14">
        <v>1695</v>
      </c>
      <c r="G2330" s="14">
        <v>404.96364199804663</v>
      </c>
      <c r="H2330" s="30">
        <v>45399</v>
      </c>
      <c r="I2330" s="118">
        <v>592.6146</v>
      </c>
      <c r="J2330" s="15">
        <f>IF(M2330="",IF(AND(H2330&lt;&gt; "",D2330&lt;&gt;""),IF(H2330&gt;=D2330,H2330-D2330,0),""),"")</f>
        <v>502</v>
      </c>
      <c r="K2330" s="20">
        <f>IF(M2330="",IF(I2330&lt;&gt;"",I2330-G2330,""),"")</f>
        <v>187.65095800195337</v>
      </c>
      <c r="L2330" s="25">
        <f>IF(M2330="",IF(K2330&lt;&gt;"",IF(G2330=0,IF(I2330=0,0,9.99),K2330/G2330),""),"")</f>
        <v>0.46337729746824657</v>
      </c>
      <c r="M2330" s="111"/>
      <c r="N2330" s="58" t="str">
        <f>TRIM(CONCATENATE(Table1[[#This Row],[Intake]]," ",Table1[[#This Row],[Batch Number]]))</f>
        <v>S-1/OS 118</v>
      </c>
      <c r="O2330" s="111" t="str">
        <f>IF(VLOOKUP(Table1[[#This Row],[Intake Batch Combo]],Sheet2!A:B,2,FALSE)="","",VLOOKUP(Table1[[#This Row],[Intake Batch Combo]],Sheet2!A:B,2,FALSE))</f>
        <v>One Source Diagnostics Buy 118</v>
      </c>
      <c r="P2330" s="115" t="s">
        <v>2383</v>
      </c>
      <c r="Q2330" s="115" t="e">
        <v>#N/A</v>
      </c>
    </row>
    <row r="2331" spans="1:17">
      <c r="A2331" s="4" t="s">
        <v>1316</v>
      </c>
      <c r="B2331" s="15">
        <v>118</v>
      </c>
      <c r="C2331" s="64" t="s">
        <v>1599</v>
      </c>
      <c r="D2331" s="30">
        <v>44897</v>
      </c>
      <c r="E2331" s="60" t="s">
        <v>1</v>
      </c>
      <c r="F2331" s="14">
        <v>1695</v>
      </c>
      <c r="G2331" s="14">
        <v>404.96364199804663</v>
      </c>
      <c r="H2331" s="30">
        <v>45399</v>
      </c>
      <c r="I2331" s="118">
        <v>558</v>
      </c>
      <c r="J2331" s="15">
        <f>IF(M2331="",IF(AND(H2331&lt;&gt; "",D2331&lt;&gt;""),IF(H2331&gt;=D2331,H2331-D2331,0),""),"")</f>
        <v>502</v>
      </c>
      <c r="K2331" s="20">
        <f>IF(M2331="",IF(I2331&lt;&gt;"",I2331-G2331,""),"")</f>
        <v>153.03635800195337</v>
      </c>
      <c r="L2331" s="25">
        <f>IF(M2331="",IF(K2331&lt;&gt;"",IF(G2331=0,IF(I2331=0,0,9.99),K2331/G2331),""),"")</f>
        <v>0.37790147591247603</v>
      </c>
      <c r="M2331" s="111"/>
      <c r="N2331" s="58" t="str">
        <f>TRIM(CONCATENATE(Table1[[#This Row],[Intake]]," ",Table1[[#This Row],[Batch Number]]))</f>
        <v>S-1/OS 118</v>
      </c>
      <c r="O2331" s="111" t="str">
        <f>IF(VLOOKUP(Table1[[#This Row],[Intake Batch Combo]],Sheet2!A:B,2,FALSE)="","",VLOOKUP(Table1[[#This Row],[Intake Batch Combo]],Sheet2!A:B,2,FALSE))</f>
        <v>One Source Diagnostics Buy 118</v>
      </c>
      <c r="P2331" s="115" t="s">
        <v>2383</v>
      </c>
      <c r="Q2331" s="115" t="e">
        <v>#N/A</v>
      </c>
    </row>
    <row r="2332" spans="1:17">
      <c r="A2332" s="4" t="s">
        <v>1316</v>
      </c>
      <c r="B2332" s="15">
        <v>118</v>
      </c>
      <c r="C2332" s="64" t="s">
        <v>1621</v>
      </c>
      <c r="D2332" s="30">
        <v>44897</v>
      </c>
      <c r="E2332" s="60" t="s">
        <v>1</v>
      </c>
      <c r="F2332" s="14">
        <v>1695</v>
      </c>
      <c r="G2332" s="14">
        <v>404.96364199804663</v>
      </c>
      <c r="H2332" s="30">
        <v>45399</v>
      </c>
      <c r="I2332" s="118">
        <v>681.99689999999998</v>
      </c>
      <c r="J2332" s="15">
        <f>IF(M2332="",IF(AND(H2332&lt;&gt; "",D2332&lt;&gt;""),IF(H2332&gt;=D2332,H2332-D2332,0),""),"")</f>
        <v>502</v>
      </c>
      <c r="K2332" s="20">
        <f>IF(M2332="",IF(I2332&lt;&gt;"",I2332-G2332,""),"")</f>
        <v>277.03325800195336</v>
      </c>
      <c r="L2332" s="25">
        <f>IF(M2332="",IF(K2332&lt;&gt;"",IF(G2332=0,IF(I2332=0,0,9.99),K2332/G2332),""),"")</f>
        <v>0.68409414888482667</v>
      </c>
      <c r="M2332" s="111"/>
      <c r="N2332" s="58" t="str">
        <f>TRIM(CONCATENATE(Table1[[#This Row],[Intake]]," ",Table1[[#This Row],[Batch Number]]))</f>
        <v>S-1/OS 118</v>
      </c>
      <c r="O2332" s="111" t="str">
        <f>IF(VLOOKUP(Table1[[#This Row],[Intake Batch Combo]],Sheet2!A:B,2,FALSE)="","",VLOOKUP(Table1[[#This Row],[Intake Batch Combo]],Sheet2!A:B,2,FALSE))</f>
        <v>One Source Diagnostics Buy 118</v>
      </c>
      <c r="P2332" s="115" t="s">
        <v>2383</v>
      </c>
      <c r="Q2332" s="115" t="e">
        <v>#N/A</v>
      </c>
    </row>
    <row r="2333" spans="1:17">
      <c r="A2333" s="4" t="s">
        <v>1316</v>
      </c>
      <c r="B2333" s="15">
        <v>118</v>
      </c>
      <c r="C2333" s="64" t="s">
        <v>1621</v>
      </c>
      <c r="D2333" s="30">
        <v>44897</v>
      </c>
      <c r="E2333" s="60" t="s">
        <v>1</v>
      </c>
      <c r="F2333" s="14">
        <v>1695</v>
      </c>
      <c r="G2333" s="14">
        <v>404.96364199804663</v>
      </c>
      <c r="H2333" s="30">
        <v>45399</v>
      </c>
      <c r="I2333" s="118">
        <v>681.99689999999998</v>
      </c>
      <c r="J2333" s="15">
        <f>IF(M2333="",IF(AND(H2333&lt;&gt; "",D2333&lt;&gt;""),IF(H2333&gt;=D2333,H2333-D2333,0),""),"")</f>
        <v>502</v>
      </c>
      <c r="K2333" s="20">
        <f>IF(M2333="",IF(I2333&lt;&gt;"",I2333-G2333,""),"")</f>
        <v>277.03325800195336</v>
      </c>
      <c r="L2333" s="25">
        <f>IF(M2333="",IF(K2333&lt;&gt;"",IF(G2333=0,IF(I2333=0,0,9.99),K2333/G2333),""),"")</f>
        <v>0.68409414888482667</v>
      </c>
      <c r="M2333" s="111"/>
      <c r="N2333" s="58" t="str">
        <f>TRIM(CONCATENATE(Table1[[#This Row],[Intake]]," ",Table1[[#This Row],[Batch Number]]))</f>
        <v>S-1/OS 118</v>
      </c>
      <c r="O2333" s="111" t="str">
        <f>IF(VLOOKUP(Table1[[#This Row],[Intake Batch Combo]],Sheet2!A:B,2,FALSE)="","",VLOOKUP(Table1[[#This Row],[Intake Batch Combo]],Sheet2!A:B,2,FALSE))</f>
        <v>One Source Diagnostics Buy 118</v>
      </c>
      <c r="P2333" s="115" t="s">
        <v>2383</v>
      </c>
      <c r="Q2333" s="115" t="e">
        <v>#N/A</v>
      </c>
    </row>
    <row r="2334" spans="1:17">
      <c r="A2334" s="4" t="s">
        <v>1316</v>
      </c>
      <c r="B2334" s="15">
        <v>118</v>
      </c>
      <c r="C2334" s="64" t="s">
        <v>1621</v>
      </c>
      <c r="D2334" s="30">
        <v>44897</v>
      </c>
      <c r="E2334" s="60" t="s">
        <v>1</v>
      </c>
      <c r="F2334" s="14">
        <v>1695</v>
      </c>
      <c r="G2334" s="14">
        <v>404.96364199804663</v>
      </c>
      <c r="H2334" s="30">
        <v>45399</v>
      </c>
      <c r="I2334" s="118">
        <v>681.99689999999998</v>
      </c>
      <c r="J2334" s="15">
        <f>IF(M2334="",IF(AND(H2334&lt;&gt; "",D2334&lt;&gt;""),IF(H2334&gt;=D2334,H2334-D2334,0),""),"")</f>
        <v>502</v>
      </c>
      <c r="K2334" s="20">
        <f>IF(M2334="",IF(I2334&lt;&gt;"",I2334-G2334,""),"")</f>
        <v>277.03325800195336</v>
      </c>
      <c r="L2334" s="25">
        <f>IF(M2334="",IF(K2334&lt;&gt;"",IF(G2334=0,IF(I2334=0,0,9.99),K2334/G2334),""),"")</f>
        <v>0.68409414888482667</v>
      </c>
      <c r="M2334" s="111"/>
      <c r="N2334" s="58" t="str">
        <f>TRIM(CONCATENATE(Table1[[#This Row],[Intake]]," ",Table1[[#This Row],[Batch Number]]))</f>
        <v>S-1/OS 118</v>
      </c>
      <c r="O2334" s="111" t="str">
        <f>IF(VLOOKUP(Table1[[#This Row],[Intake Batch Combo]],Sheet2!A:B,2,FALSE)="","",VLOOKUP(Table1[[#This Row],[Intake Batch Combo]],Sheet2!A:B,2,FALSE))</f>
        <v>One Source Diagnostics Buy 118</v>
      </c>
      <c r="P2334" s="115" t="s">
        <v>2383</v>
      </c>
      <c r="Q2334" s="115" t="e">
        <v>#N/A</v>
      </c>
    </row>
    <row r="2335" spans="1:17">
      <c r="A2335" s="4" t="s">
        <v>1316</v>
      </c>
      <c r="B2335" s="15">
        <v>118</v>
      </c>
      <c r="C2335" s="64" t="s">
        <v>1653</v>
      </c>
      <c r="D2335" s="30">
        <v>44897</v>
      </c>
      <c r="E2335" s="60" t="s">
        <v>1</v>
      </c>
      <c r="F2335" s="14">
        <v>1695</v>
      </c>
      <c r="G2335" s="14">
        <v>404.96364199804663</v>
      </c>
      <c r="H2335" s="30">
        <v>45399</v>
      </c>
      <c r="I2335" s="118">
        <v>511.5</v>
      </c>
      <c r="J2335" s="15">
        <f>IF(M2335="",IF(AND(H2335&lt;&gt; "",D2335&lt;&gt;""),IF(H2335&gt;=D2335,H2335-D2335,0),""),"")</f>
        <v>502</v>
      </c>
      <c r="K2335" s="20">
        <f>IF(M2335="",IF(I2335&lt;&gt;"",I2335-G2335,""),"")</f>
        <v>106.53635800195337</v>
      </c>
      <c r="L2335" s="25">
        <f>IF(M2335="",IF(K2335&lt;&gt;"",IF(G2335=0,IF(I2335=0,0,9.99),K2335/G2335),""),"")</f>
        <v>0.26307635291976966</v>
      </c>
      <c r="M2335" s="111"/>
      <c r="N2335" s="58" t="str">
        <f>TRIM(CONCATENATE(Table1[[#This Row],[Intake]]," ",Table1[[#This Row],[Batch Number]]))</f>
        <v>S-1/OS 118</v>
      </c>
      <c r="O2335" s="111" t="str">
        <f>IF(VLOOKUP(Table1[[#This Row],[Intake Batch Combo]],Sheet2!A:B,2,FALSE)="","",VLOOKUP(Table1[[#This Row],[Intake Batch Combo]],Sheet2!A:B,2,FALSE))</f>
        <v>One Source Diagnostics Buy 118</v>
      </c>
      <c r="P2335" s="115" t="s">
        <v>2383</v>
      </c>
      <c r="Q2335" s="115" t="e">
        <v>#N/A</v>
      </c>
    </row>
    <row r="2336" spans="1:17">
      <c r="A2336" s="4" t="s">
        <v>1316</v>
      </c>
      <c r="B2336" s="15">
        <v>118</v>
      </c>
      <c r="C2336" s="64" t="s">
        <v>1653</v>
      </c>
      <c r="D2336" s="30">
        <v>44897</v>
      </c>
      <c r="E2336" s="60" t="s">
        <v>1</v>
      </c>
      <c r="F2336" s="14">
        <v>1695</v>
      </c>
      <c r="G2336" s="14">
        <v>404.96364199804663</v>
      </c>
      <c r="H2336" s="30">
        <v>45399</v>
      </c>
      <c r="I2336" s="118">
        <v>511.5</v>
      </c>
      <c r="J2336" s="15">
        <f>IF(M2336="",IF(AND(H2336&lt;&gt; "",D2336&lt;&gt;""),IF(H2336&gt;=D2336,H2336-D2336,0),""),"")</f>
        <v>502</v>
      </c>
      <c r="K2336" s="20">
        <f>IF(M2336="",IF(I2336&lt;&gt;"",I2336-G2336,""),"")</f>
        <v>106.53635800195337</v>
      </c>
      <c r="L2336" s="25">
        <f>IF(M2336="",IF(K2336&lt;&gt;"",IF(G2336=0,IF(I2336=0,0,9.99),K2336/G2336),""),"")</f>
        <v>0.26307635291976966</v>
      </c>
      <c r="M2336" s="111"/>
      <c r="N2336" s="58" t="str">
        <f>TRIM(CONCATENATE(Table1[[#This Row],[Intake]]," ",Table1[[#This Row],[Batch Number]]))</f>
        <v>S-1/OS 118</v>
      </c>
      <c r="O2336" s="111" t="str">
        <f>IF(VLOOKUP(Table1[[#This Row],[Intake Batch Combo]],Sheet2!A:B,2,FALSE)="","",VLOOKUP(Table1[[#This Row],[Intake Batch Combo]],Sheet2!A:B,2,FALSE))</f>
        <v>One Source Diagnostics Buy 118</v>
      </c>
      <c r="P2336" s="115" t="s">
        <v>2383</v>
      </c>
      <c r="Q2336" s="115" t="e">
        <v>#N/A</v>
      </c>
    </row>
    <row r="2337" spans="1:17">
      <c r="A2337" s="4" t="s">
        <v>1314</v>
      </c>
      <c r="B2337" s="43">
        <v>71</v>
      </c>
      <c r="C2337" s="64" t="s">
        <v>710</v>
      </c>
      <c r="D2337" s="47">
        <v>44670</v>
      </c>
      <c r="E2337" s="59" t="s">
        <v>1</v>
      </c>
      <c r="F2337" s="41">
        <v>1695</v>
      </c>
      <c r="G2337" s="41">
        <v>406.54563467206344</v>
      </c>
      <c r="H2337" s="47">
        <v>45399</v>
      </c>
      <c r="I2337" s="118">
        <v>508.43100000000004</v>
      </c>
      <c r="J2337" s="43">
        <f>IF(M2337="",IF(AND(H2337&lt;&gt; "",D2337&lt;&gt;""),IF(H2337&gt;=D2337,H2337-D2337,0),""),"")</f>
        <v>729</v>
      </c>
      <c r="K2337" s="42">
        <f>IF(M2337="",IF(I2337&lt;&gt;"",I2337-G2337,""),"")</f>
        <v>101.8853653279366</v>
      </c>
      <c r="L2337" s="44">
        <f>IF(M2337="",IF(K2337&lt;&gt;"",IF(G2337=0,IF(I2337=0,0,9.99),K2337/G2337),""),"")</f>
        <v>0.250612370761579</v>
      </c>
      <c r="M2337" s="45"/>
      <c r="N2337" s="46" t="str">
        <f>TRIM(CONCATENATE(Table1[[#This Row],[Intake]]," ",Table1[[#This Row],[Batch Number]]))</f>
        <v>S-1/EB 71</v>
      </c>
      <c r="O2337" s="45" t="str">
        <f>IF(VLOOKUP(Table1[[#This Row],[Intake Batch Combo]],Sheet2!A:B,2,FALSE)="","",VLOOKUP(Table1[[#This Row],[Intake Batch Combo]],Sheet2!A:B,2,FALSE))</f>
        <v>Expert MRI Buy 71</v>
      </c>
      <c r="P2337" s="116" t="e">
        <v>#N/A</v>
      </c>
      <c r="Q2337" s="116" t="e">
        <v>#N/A</v>
      </c>
    </row>
    <row r="2338" spans="1:17">
      <c r="A2338" s="4" t="s">
        <v>1314</v>
      </c>
      <c r="B2338" s="43">
        <v>71</v>
      </c>
      <c r="C2338" s="64" t="s">
        <v>983</v>
      </c>
      <c r="D2338" s="47">
        <v>44670</v>
      </c>
      <c r="E2338" s="59" t="s">
        <v>1</v>
      </c>
      <c r="F2338" s="41">
        <v>1695</v>
      </c>
      <c r="G2338" s="41">
        <v>406.54563467206344</v>
      </c>
      <c r="H2338" s="47">
        <v>45399</v>
      </c>
      <c r="I2338" s="118">
        <v>186</v>
      </c>
      <c r="J2338" s="43">
        <f>IF(M2338="",IF(AND(H2338&lt;&gt; "",D2338&lt;&gt;""),IF(H2338&gt;=D2338,H2338-D2338,0),""),"")</f>
        <v>729</v>
      </c>
      <c r="K2338" s="42">
        <f>IF(M2338="",IF(I2338&lt;&gt;"",I2338-G2338,""),"")</f>
        <v>-220.54563467206344</v>
      </c>
      <c r="L2338" s="44">
        <f>IF(M2338="",IF(K2338&lt;&gt;"",IF(G2338=0,IF(I2338=0,0,9.99),K2338/G2338),""),"")</f>
        <v>-0.54248678589296551</v>
      </c>
      <c r="M2338" s="45"/>
      <c r="N2338" s="46" t="str">
        <f>TRIM(CONCATENATE(Table1[[#This Row],[Intake]]," ",Table1[[#This Row],[Batch Number]]))</f>
        <v>S-1/EB 71</v>
      </c>
      <c r="O2338" s="45" t="str">
        <f>IF(VLOOKUP(Table1[[#This Row],[Intake Batch Combo]],Sheet2!A:B,2,FALSE)="","",VLOOKUP(Table1[[#This Row],[Intake Batch Combo]],Sheet2!A:B,2,FALSE))</f>
        <v>Expert MRI Buy 71</v>
      </c>
      <c r="P2338" s="116" t="e">
        <v>#N/A</v>
      </c>
      <c r="Q2338" s="116" t="e">
        <v>#N/A</v>
      </c>
    </row>
    <row r="2339" spans="1:17">
      <c r="A2339" s="4" t="s">
        <v>1314</v>
      </c>
      <c r="B2339" s="43">
        <v>71</v>
      </c>
      <c r="C2339" s="64" t="s">
        <v>983</v>
      </c>
      <c r="D2339" s="47">
        <v>44670</v>
      </c>
      <c r="E2339" s="59" t="s">
        <v>1</v>
      </c>
      <c r="F2339" s="41">
        <v>1695</v>
      </c>
      <c r="G2339" s="41">
        <v>406.54563467206344</v>
      </c>
      <c r="H2339" s="47">
        <v>45399</v>
      </c>
      <c r="I2339" s="118">
        <v>186</v>
      </c>
      <c r="J2339" s="43">
        <f>IF(M2339="",IF(AND(H2339&lt;&gt; "",D2339&lt;&gt;""),IF(H2339&gt;=D2339,H2339-D2339,0),""),"")</f>
        <v>729</v>
      </c>
      <c r="K2339" s="42">
        <f>IF(M2339="",IF(I2339&lt;&gt;"",I2339-G2339,""),"")</f>
        <v>-220.54563467206344</v>
      </c>
      <c r="L2339" s="44">
        <f>IF(M2339="",IF(K2339&lt;&gt;"",IF(G2339=0,IF(I2339=0,0,9.99),K2339/G2339),""),"")</f>
        <v>-0.54248678589296551</v>
      </c>
      <c r="M2339" s="45"/>
      <c r="N2339" s="46" t="str">
        <f>TRIM(CONCATENATE(Table1[[#This Row],[Intake]]," ",Table1[[#This Row],[Batch Number]]))</f>
        <v>S-1/EB 71</v>
      </c>
      <c r="O2339" s="45" t="str">
        <f>IF(VLOOKUP(Table1[[#This Row],[Intake Batch Combo]],Sheet2!A:B,2,FALSE)="","",VLOOKUP(Table1[[#This Row],[Intake Batch Combo]],Sheet2!A:B,2,FALSE))</f>
        <v>Expert MRI Buy 71</v>
      </c>
      <c r="P2339" s="116" t="e">
        <v>#N/A</v>
      </c>
      <c r="Q2339" s="116" t="e">
        <v>#N/A</v>
      </c>
    </row>
    <row r="2340" spans="1:17">
      <c r="A2340" s="4" t="s">
        <v>1314</v>
      </c>
      <c r="B2340" s="43">
        <v>71</v>
      </c>
      <c r="C2340" s="64" t="s">
        <v>983</v>
      </c>
      <c r="D2340" s="47">
        <v>44670</v>
      </c>
      <c r="E2340" s="59" t="s">
        <v>1</v>
      </c>
      <c r="F2340" s="41">
        <v>1695</v>
      </c>
      <c r="G2340" s="41">
        <v>406.54563467206344</v>
      </c>
      <c r="H2340" s="47">
        <v>45399</v>
      </c>
      <c r="I2340" s="118">
        <v>186</v>
      </c>
      <c r="J2340" s="43">
        <f>IF(M2340="",IF(AND(H2340&lt;&gt; "",D2340&lt;&gt;""),IF(H2340&gt;=D2340,H2340-D2340,0),""),"")</f>
        <v>729</v>
      </c>
      <c r="K2340" s="42">
        <f>IF(M2340="",IF(I2340&lt;&gt;"",I2340-G2340,""),"")</f>
        <v>-220.54563467206344</v>
      </c>
      <c r="L2340" s="44">
        <f>IF(M2340="",IF(K2340&lt;&gt;"",IF(G2340=0,IF(I2340=0,0,9.99),K2340/G2340),""),"")</f>
        <v>-0.54248678589296551</v>
      </c>
      <c r="M2340" s="45"/>
      <c r="N2340" s="46" t="str">
        <f>TRIM(CONCATENATE(Table1[[#This Row],[Intake]]," ",Table1[[#This Row],[Batch Number]]))</f>
        <v>S-1/EB 71</v>
      </c>
      <c r="O2340" s="45" t="str">
        <f>IF(VLOOKUP(Table1[[#This Row],[Intake Batch Combo]],Sheet2!A:B,2,FALSE)="","",VLOOKUP(Table1[[#This Row],[Intake Batch Combo]],Sheet2!A:B,2,FALSE))</f>
        <v>Expert MRI Buy 71</v>
      </c>
      <c r="P2340" s="116" t="e">
        <v>#N/A</v>
      </c>
      <c r="Q2340" s="116" t="e">
        <v>#N/A</v>
      </c>
    </row>
    <row r="2341" spans="1:17">
      <c r="A2341" s="4" t="s">
        <v>1314</v>
      </c>
      <c r="B2341" s="43">
        <v>71</v>
      </c>
      <c r="C2341" s="64" t="s">
        <v>999</v>
      </c>
      <c r="D2341" s="47">
        <v>44670</v>
      </c>
      <c r="E2341" s="59" t="s">
        <v>1</v>
      </c>
      <c r="F2341" s="41">
        <v>1695</v>
      </c>
      <c r="G2341" s="41">
        <v>406.54563467206344</v>
      </c>
      <c r="H2341" s="47">
        <v>45399</v>
      </c>
      <c r="I2341" s="118">
        <v>465</v>
      </c>
      <c r="J2341" s="43">
        <f>IF(M2341="",IF(AND(H2341&lt;&gt; "",D2341&lt;&gt;""),IF(H2341&gt;=D2341,H2341-D2341,0),""),"")</f>
        <v>729</v>
      </c>
      <c r="K2341" s="42">
        <f>IF(M2341="",IF(I2341&lt;&gt;"",I2341-G2341,""),"")</f>
        <v>58.454365327936557</v>
      </c>
      <c r="L2341" s="44">
        <f>IF(M2341="",IF(K2341&lt;&gt;"",IF(G2341=0,IF(I2341=0,0,9.99),K2341/G2341),""),"")</f>
        <v>0.14378303526758632</v>
      </c>
      <c r="M2341" s="45"/>
      <c r="N2341" s="46" t="str">
        <f>TRIM(CONCATENATE(Table1[[#This Row],[Intake]]," ",Table1[[#This Row],[Batch Number]]))</f>
        <v>S-1/EB 71</v>
      </c>
      <c r="O2341" s="45" t="str">
        <f>IF(VLOOKUP(Table1[[#This Row],[Intake Batch Combo]],Sheet2!A:B,2,FALSE)="","",VLOOKUP(Table1[[#This Row],[Intake Batch Combo]],Sheet2!A:B,2,FALSE))</f>
        <v>Expert MRI Buy 71</v>
      </c>
      <c r="P2341" s="116" t="e">
        <v>#N/A</v>
      </c>
      <c r="Q2341" s="116" t="e">
        <v>#N/A</v>
      </c>
    </row>
    <row r="2342" spans="1:17">
      <c r="A2342" s="4" t="s">
        <v>1316</v>
      </c>
      <c r="B2342" s="38">
        <v>97</v>
      </c>
      <c r="C2342" s="15" t="s">
        <v>513</v>
      </c>
      <c r="D2342" s="39">
        <v>44631</v>
      </c>
      <c r="E2342" s="10" t="s">
        <v>1</v>
      </c>
      <c r="F2342" s="36">
        <v>1695</v>
      </c>
      <c r="G2342" s="36">
        <v>408.58132852990423</v>
      </c>
      <c r="H2342" s="39">
        <v>45399</v>
      </c>
      <c r="I2342" s="118">
        <v>302.13839999999999</v>
      </c>
      <c r="J2342" s="38">
        <f>IF(M2342="",IF(AND(H2342&lt;&gt; "",D2342&lt;&gt;""),IF(H2342&gt;=D2342,H2342-D2342,0),""),"")</f>
        <v>768</v>
      </c>
      <c r="K2342" s="37">
        <f>IF(M2342="",IF(I2342&lt;&gt;"",I2342-G2342,""),"")</f>
        <v>-106.44292852990424</v>
      </c>
      <c r="L2342" s="31">
        <f>IF(M2342="",IF(K2342&lt;&gt;"",IF(G2342=0,IF(I2342=0,0,9.99),K2342/G2342),""),"")</f>
        <v>-0.26051833771477306</v>
      </c>
      <c r="M2342" s="35"/>
      <c r="N2342" s="33" t="str">
        <f>TRIM(CONCATENATE(Table1[[#This Row],[Intake]]," ",Table1[[#This Row],[Batch Number]]))</f>
        <v>S-1/OS 97</v>
      </c>
      <c r="O2342" s="35" t="str">
        <f>IF(VLOOKUP(Table1[[#This Row],[Intake Batch Combo]],Sheet2!A:B,2,FALSE)="","",VLOOKUP(Table1[[#This Row],[Intake Batch Combo]],Sheet2!A:B,2,FALSE))</f>
        <v>One Source Diagnostics Buy 97.2</v>
      </c>
      <c r="P2342" s="116" t="s">
        <v>2384</v>
      </c>
      <c r="Q2342" s="116" t="e">
        <v>#N/A</v>
      </c>
    </row>
    <row r="2343" spans="1:17">
      <c r="A2343" s="4" t="s">
        <v>1314</v>
      </c>
      <c r="B2343" s="43">
        <v>71</v>
      </c>
      <c r="C2343" s="64" t="s">
        <v>884</v>
      </c>
      <c r="D2343" s="47">
        <v>44670</v>
      </c>
      <c r="E2343" s="59" t="s">
        <v>0</v>
      </c>
      <c r="F2343" s="41">
        <v>250</v>
      </c>
      <c r="G2343" s="41">
        <v>59.962482989979854</v>
      </c>
      <c r="H2343" s="47">
        <v>45392</v>
      </c>
      <c r="I2343" s="118">
        <v>323.00759999999997</v>
      </c>
      <c r="J2343" s="43">
        <f>IF(M2343="",IF(AND(H2343&lt;&gt; "",D2343&lt;&gt;""),IF(H2343&gt;=D2343,H2343-D2343,0),""),"")</f>
        <v>722</v>
      </c>
      <c r="K2343" s="42">
        <f>IF(M2343="",IF(I2343&lt;&gt;"",I2343-G2343,""),"")</f>
        <v>263.04511701002014</v>
      </c>
      <c r="L2343" s="44">
        <f>IF(M2343="",IF(K2343&lt;&gt;"",IF(G2343=0,IF(I2343=0,0,9.99),K2343/G2343),""),"")</f>
        <v>4.3868282948519122</v>
      </c>
      <c r="M2343" s="45"/>
      <c r="N2343" s="46" t="str">
        <f>TRIM(CONCATENATE(Table1[[#This Row],[Intake]]," ",Table1[[#This Row],[Batch Number]]))</f>
        <v>S-1/EB 71</v>
      </c>
      <c r="O2343" s="45" t="str">
        <f>IF(VLOOKUP(Table1[[#This Row],[Intake Batch Combo]],Sheet2!A:B,2,FALSE)="","",VLOOKUP(Table1[[#This Row],[Intake Batch Combo]],Sheet2!A:B,2,FALSE))</f>
        <v>Expert MRI Buy 71</v>
      </c>
      <c r="P2343" s="116" t="e">
        <v>#N/A</v>
      </c>
      <c r="Q2343" s="116" t="e">
        <v>#N/A</v>
      </c>
    </row>
    <row r="2344" spans="1:17">
      <c r="A2344" s="4" t="s">
        <v>1316</v>
      </c>
      <c r="B2344" s="15">
        <v>116</v>
      </c>
      <c r="C2344" s="64" t="s">
        <v>1210</v>
      </c>
      <c r="D2344" s="30">
        <v>44879</v>
      </c>
      <c r="E2344" s="59" t="s">
        <v>1</v>
      </c>
      <c r="F2344" s="14">
        <v>1695</v>
      </c>
      <c r="G2344" s="14">
        <v>404.59153261197389</v>
      </c>
      <c r="H2344" s="30">
        <v>45392</v>
      </c>
      <c r="I2344" s="118">
        <v>325.03499999999997</v>
      </c>
      <c r="J2344" s="15">
        <f>IF(M2344="",IF(AND(H2344&lt;&gt; "",D2344&lt;&gt;""),IF(H2344&gt;=D2344,H2344-D2344,0),""),"")</f>
        <v>513</v>
      </c>
      <c r="K2344" s="20">
        <f>IF(M2344="",IF(I2344&lt;&gt;"",I2344-G2344,""),"")</f>
        <v>-79.556532611973921</v>
      </c>
      <c r="L2344" s="25">
        <f>IF(M2344="",IF(K2344&lt;&gt;"",IF(G2344=0,IF(I2344=0,0,9.99),K2344/G2344),""),"")</f>
        <v>-0.19663420066744977</v>
      </c>
      <c r="M2344" s="111"/>
      <c r="N2344" s="58" t="str">
        <f>TRIM(CONCATENATE(Table1[[#This Row],[Intake]]," ",Table1[[#This Row],[Batch Number]]))</f>
        <v>S-1/OS 116</v>
      </c>
      <c r="O2344" s="111" t="str">
        <f>IF(VLOOKUP(Table1[[#This Row],[Intake Batch Combo]],Sheet2!A:B,2,FALSE)="","",VLOOKUP(Table1[[#This Row],[Intake Batch Combo]],Sheet2!A:B,2,FALSE))</f>
        <v>One Source Diagnostics Buy 116</v>
      </c>
      <c r="P2344" s="115" t="e">
        <v>#N/A</v>
      </c>
      <c r="Q2344" s="115" t="e">
        <v>#N/A</v>
      </c>
    </row>
    <row r="2345" spans="1:17">
      <c r="A2345" s="4" t="s">
        <v>1316</v>
      </c>
      <c r="B2345" s="15">
        <v>116</v>
      </c>
      <c r="C2345" s="64" t="s">
        <v>1210</v>
      </c>
      <c r="D2345" s="30">
        <v>44879</v>
      </c>
      <c r="E2345" s="59" t="s">
        <v>1</v>
      </c>
      <c r="F2345" s="14">
        <v>1695</v>
      </c>
      <c r="G2345" s="14">
        <v>404.59153261197389</v>
      </c>
      <c r="H2345" s="30">
        <v>45392</v>
      </c>
      <c r="I2345" s="120">
        <v>325.03499999999997</v>
      </c>
      <c r="J2345" s="15">
        <f>IF(M2345="",IF(AND(H2345&lt;&gt; "",D2345&lt;&gt;""),IF(H2345&gt;=D2345,H2345-D2345,0),""),"")</f>
        <v>513</v>
      </c>
      <c r="K2345" s="20">
        <f>IF(M2345="",IF(I2345&lt;&gt;"",I2345-G2345,""),"")</f>
        <v>-79.556532611973921</v>
      </c>
      <c r="L2345" s="25">
        <f>IF(M2345="",IF(K2345&lt;&gt;"",IF(G2345=0,IF(I2345=0,0,9.99),K2345/G2345),""),"")</f>
        <v>-0.19663420066744977</v>
      </c>
      <c r="M2345" s="111"/>
      <c r="N2345" s="58" t="str">
        <f>TRIM(CONCATENATE(Table1[[#This Row],[Intake]]," ",Table1[[#This Row],[Batch Number]]))</f>
        <v>S-1/OS 116</v>
      </c>
      <c r="O2345" s="111" t="str">
        <f>IF(VLOOKUP(Table1[[#This Row],[Intake Batch Combo]],Sheet2!A:B,2,FALSE)="","",VLOOKUP(Table1[[#This Row],[Intake Batch Combo]],Sheet2!A:B,2,FALSE))</f>
        <v>One Source Diagnostics Buy 116</v>
      </c>
      <c r="P2345" s="115" t="e">
        <v>#N/A</v>
      </c>
      <c r="Q2345" s="115" t="e">
        <v>#N/A</v>
      </c>
    </row>
    <row r="2346" spans="1:17">
      <c r="A2346" s="4" t="s">
        <v>1316</v>
      </c>
      <c r="B2346" s="15">
        <v>118</v>
      </c>
      <c r="C2346" s="64" t="s">
        <v>1643</v>
      </c>
      <c r="D2346" s="30">
        <v>44897</v>
      </c>
      <c r="E2346" s="60" t="s">
        <v>1</v>
      </c>
      <c r="F2346" s="14">
        <v>1695</v>
      </c>
      <c r="G2346" s="14">
        <v>404.96364199804663</v>
      </c>
      <c r="H2346" s="30">
        <v>45392</v>
      </c>
      <c r="I2346" s="118">
        <v>465</v>
      </c>
      <c r="J2346" s="15">
        <f>IF(M2346="",IF(AND(H2346&lt;&gt; "",D2346&lt;&gt;""),IF(H2346&gt;=D2346,H2346-D2346,0),""),"")</f>
        <v>495</v>
      </c>
      <c r="K2346" s="20">
        <f>IF(M2346="",IF(I2346&lt;&gt;"",I2346-G2346,""),"")</f>
        <v>60.036358001953374</v>
      </c>
      <c r="L2346" s="25">
        <f>IF(M2346="",IF(K2346&lt;&gt;"",IF(G2346=0,IF(I2346=0,0,9.99),K2346/G2346),""),"")</f>
        <v>0.14825122992706333</v>
      </c>
      <c r="M2346" s="111"/>
      <c r="N2346" s="58" t="str">
        <f>TRIM(CONCATENATE(Table1[[#This Row],[Intake]]," ",Table1[[#This Row],[Batch Number]]))</f>
        <v>S-1/OS 118</v>
      </c>
      <c r="O2346" s="111" t="str">
        <f>IF(VLOOKUP(Table1[[#This Row],[Intake Batch Combo]],Sheet2!A:B,2,FALSE)="","",VLOOKUP(Table1[[#This Row],[Intake Batch Combo]],Sheet2!A:B,2,FALSE))</f>
        <v>One Source Diagnostics Buy 118</v>
      </c>
      <c r="P2346" s="115" t="s">
        <v>2383</v>
      </c>
      <c r="Q2346" s="115" t="e">
        <v>#N/A</v>
      </c>
    </row>
    <row r="2347" spans="1:17">
      <c r="A2347" s="4" t="s">
        <v>1316</v>
      </c>
      <c r="B2347" s="15">
        <v>118</v>
      </c>
      <c r="C2347" s="64" t="s">
        <v>1643</v>
      </c>
      <c r="D2347" s="30">
        <v>44897</v>
      </c>
      <c r="E2347" s="60" t="s">
        <v>1</v>
      </c>
      <c r="F2347" s="14">
        <v>1695</v>
      </c>
      <c r="G2347" s="14">
        <v>404.96364199804663</v>
      </c>
      <c r="H2347" s="30">
        <v>45392</v>
      </c>
      <c r="I2347" s="118">
        <v>465</v>
      </c>
      <c r="J2347" s="15">
        <f>IF(M2347="",IF(AND(H2347&lt;&gt; "",D2347&lt;&gt;""),IF(H2347&gt;=D2347,H2347-D2347,0),""),"")</f>
        <v>495</v>
      </c>
      <c r="K2347" s="20">
        <f>IF(M2347="",IF(I2347&lt;&gt;"",I2347-G2347,""),"")</f>
        <v>60.036358001953374</v>
      </c>
      <c r="L2347" s="25">
        <f>IF(M2347="",IF(K2347&lt;&gt;"",IF(G2347=0,IF(I2347=0,0,9.99),K2347/G2347),""),"")</f>
        <v>0.14825122992706333</v>
      </c>
      <c r="M2347" s="111"/>
      <c r="N2347" s="58" t="str">
        <f>TRIM(CONCATENATE(Table1[[#This Row],[Intake]]," ",Table1[[#This Row],[Batch Number]]))</f>
        <v>S-1/OS 118</v>
      </c>
      <c r="O2347" s="111" t="str">
        <f>IF(VLOOKUP(Table1[[#This Row],[Intake Batch Combo]],Sheet2!A:B,2,FALSE)="","",VLOOKUP(Table1[[#This Row],[Intake Batch Combo]],Sheet2!A:B,2,FALSE))</f>
        <v>One Source Diagnostics Buy 118</v>
      </c>
      <c r="P2347" s="115" t="s">
        <v>2383</v>
      </c>
      <c r="Q2347" s="115" t="e">
        <v>#N/A</v>
      </c>
    </row>
    <row r="2348" spans="1:17">
      <c r="A2348" s="4" t="s">
        <v>1316</v>
      </c>
      <c r="B2348" s="15">
        <v>118</v>
      </c>
      <c r="C2348" s="64" t="s">
        <v>1662</v>
      </c>
      <c r="D2348" s="30">
        <v>44897</v>
      </c>
      <c r="E2348" s="60" t="s">
        <v>1</v>
      </c>
      <c r="F2348" s="14">
        <v>1695</v>
      </c>
      <c r="G2348" s="14">
        <v>404.96364199804663</v>
      </c>
      <c r="H2348" s="30">
        <v>45392</v>
      </c>
      <c r="I2348" s="118">
        <v>372</v>
      </c>
      <c r="J2348" s="15">
        <f>IF(M2348="",IF(AND(H2348&lt;&gt; "",D2348&lt;&gt;""),IF(H2348&gt;=D2348,H2348-D2348,0),""),"")</f>
        <v>495</v>
      </c>
      <c r="K2348" s="20">
        <f>IF(M2348="",IF(I2348&lt;&gt;"",I2348-G2348,""),"")</f>
        <v>-32.963641998046626</v>
      </c>
      <c r="L2348" s="25">
        <f>IF(M2348="",IF(K2348&lt;&gt;"",IF(G2348=0,IF(I2348=0,0,9.99),K2348/G2348),""),"")</f>
        <v>-8.139901605834933E-2</v>
      </c>
      <c r="M2348" s="111"/>
      <c r="N2348" s="58" t="str">
        <f>TRIM(CONCATENATE(Table1[[#This Row],[Intake]]," ",Table1[[#This Row],[Batch Number]]))</f>
        <v>S-1/OS 118</v>
      </c>
      <c r="O2348" s="111" t="str">
        <f>IF(VLOOKUP(Table1[[#This Row],[Intake Batch Combo]],Sheet2!A:B,2,FALSE)="","",VLOOKUP(Table1[[#This Row],[Intake Batch Combo]],Sheet2!A:B,2,FALSE))</f>
        <v>One Source Diagnostics Buy 118</v>
      </c>
      <c r="P2348" s="115" t="s">
        <v>2383</v>
      </c>
      <c r="Q2348" s="115" t="e">
        <v>#N/A</v>
      </c>
    </row>
    <row r="2349" spans="1:17">
      <c r="A2349" s="4" t="s">
        <v>1316</v>
      </c>
      <c r="B2349" s="15">
        <v>118</v>
      </c>
      <c r="C2349" s="64" t="s">
        <v>1708</v>
      </c>
      <c r="D2349" s="30">
        <v>44897</v>
      </c>
      <c r="E2349" s="60" t="s">
        <v>1</v>
      </c>
      <c r="F2349" s="14">
        <v>1695</v>
      </c>
      <c r="G2349" s="14">
        <v>404.96364199804663</v>
      </c>
      <c r="H2349" s="30">
        <v>45392</v>
      </c>
      <c r="I2349" s="118">
        <v>651</v>
      </c>
      <c r="J2349" s="15">
        <f>IF(M2349="",IF(AND(H2349&lt;&gt; "",D2349&lt;&gt;""),IF(H2349&gt;=D2349,H2349-D2349,0),""),"")</f>
        <v>495</v>
      </c>
      <c r="K2349" s="20">
        <f>IF(M2349="",IF(I2349&lt;&gt;"",I2349-G2349,""),"")</f>
        <v>246.03635800195337</v>
      </c>
      <c r="L2349" s="25">
        <f>IF(M2349="",IF(K2349&lt;&gt;"",IF(G2349=0,IF(I2349=0,0,9.99),K2349/G2349),""),"")</f>
        <v>0.60755172189788864</v>
      </c>
      <c r="M2349" s="111"/>
      <c r="N2349" s="58" t="str">
        <f>TRIM(CONCATENATE(Table1[[#This Row],[Intake]]," ",Table1[[#This Row],[Batch Number]]))</f>
        <v>S-1/OS 118</v>
      </c>
      <c r="O2349" s="111" t="str">
        <f>IF(VLOOKUP(Table1[[#This Row],[Intake Batch Combo]],Sheet2!A:B,2,FALSE)="","",VLOOKUP(Table1[[#This Row],[Intake Batch Combo]],Sheet2!A:B,2,FALSE))</f>
        <v>One Source Diagnostics Buy 118</v>
      </c>
      <c r="P2349" s="115" t="s">
        <v>2383</v>
      </c>
      <c r="Q2349" s="115" t="e">
        <v>#N/A</v>
      </c>
    </row>
    <row r="2350" spans="1:17">
      <c r="A2350" s="4" t="s">
        <v>1316</v>
      </c>
      <c r="B2350" s="15">
        <v>118</v>
      </c>
      <c r="C2350" s="64" t="s">
        <v>1708</v>
      </c>
      <c r="D2350" s="30">
        <v>44897</v>
      </c>
      <c r="E2350" s="60" t="s">
        <v>1</v>
      </c>
      <c r="F2350" s="14">
        <v>1695</v>
      </c>
      <c r="G2350" s="14">
        <v>404.96364199804663</v>
      </c>
      <c r="H2350" s="30">
        <v>45392</v>
      </c>
      <c r="I2350" s="118">
        <v>651</v>
      </c>
      <c r="J2350" s="15">
        <f>IF(M2350="",IF(AND(H2350&lt;&gt; "",D2350&lt;&gt;""),IF(H2350&gt;=D2350,H2350-D2350,0),""),"")</f>
        <v>495</v>
      </c>
      <c r="K2350" s="20">
        <f>IF(M2350="",IF(I2350&lt;&gt;"",I2350-G2350,""),"")</f>
        <v>246.03635800195337</v>
      </c>
      <c r="L2350" s="25">
        <f>IF(M2350="",IF(K2350&lt;&gt;"",IF(G2350=0,IF(I2350=0,0,9.99),K2350/G2350),""),"")</f>
        <v>0.60755172189788864</v>
      </c>
      <c r="M2350" s="111"/>
      <c r="N2350" s="58" t="str">
        <f>TRIM(CONCATENATE(Table1[[#This Row],[Intake]]," ",Table1[[#This Row],[Batch Number]]))</f>
        <v>S-1/OS 118</v>
      </c>
      <c r="O2350" s="111" t="str">
        <f>IF(VLOOKUP(Table1[[#This Row],[Intake Batch Combo]],Sheet2!A:B,2,FALSE)="","",VLOOKUP(Table1[[#This Row],[Intake Batch Combo]],Sheet2!A:B,2,FALSE))</f>
        <v>One Source Diagnostics Buy 118</v>
      </c>
      <c r="P2350" s="115" t="s">
        <v>2383</v>
      </c>
      <c r="Q2350" s="115" t="e">
        <v>#N/A</v>
      </c>
    </row>
    <row r="2351" spans="1:17">
      <c r="A2351" s="4" t="s">
        <v>1314</v>
      </c>
      <c r="B2351" s="43">
        <v>71</v>
      </c>
      <c r="C2351" s="64" t="s">
        <v>860</v>
      </c>
      <c r="D2351" s="47">
        <v>44670</v>
      </c>
      <c r="E2351" s="59" t="s">
        <v>1</v>
      </c>
      <c r="F2351" s="41">
        <v>1695</v>
      </c>
      <c r="G2351" s="41">
        <v>406.54563467206344</v>
      </c>
      <c r="H2351" s="47">
        <v>45392</v>
      </c>
      <c r="I2351" s="118">
        <v>646.03379999999993</v>
      </c>
      <c r="J2351" s="43">
        <f>IF(M2351="",IF(AND(H2351&lt;&gt; "",D2351&lt;&gt;""),IF(H2351&gt;=D2351,H2351-D2351,0),""),"")</f>
        <v>722</v>
      </c>
      <c r="K2351" s="42">
        <f>IF(M2351="",IF(I2351&lt;&gt;"",I2351-G2351,""),"")</f>
        <v>239.48816532793649</v>
      </c>
      <c r="L2351" s="44">
        <f>IF(M2351="",IF(K2351&lt;&gt;"",IF(G2351=0,IF(I2351=0,0,9.99),K2351/G2351),""),"")</f>
        <v>0.58908064655796288</v>
      </c>
      <c r="M2351" s="45"/>
      <c r="N2351" s="46" t="str">
        <f>TRIM(CONCATENATE(Table1[[#This Row],[Intake]]," ",Table1[[#This Row],[Batch Number]]))</f>
        <v>S-1/EB 71</v>
      </c>
      <c r="O2351" s="45" t="str">
        <f>IF(VLOOKUP(Table1[[#This Row],[Intake Batch Combo]],Sheet2!A:B,2,FALSE)="","",VLOOKUP(Table1[[#This Row],[Intake Batch Combo]],Sheet2!A:B,2,FALSE))</f>
        <v>Expert MRI Buy 71</v>
      </c>
      <c r="P2351" s="116" t="e">
        <v>#N/A</v>
      </c>
      <c r="Q2351" s="116" t="e">
        <v>#N/A</v>
      </c>
    </row>
    <row r="2352" spans="1:17">
      <c r="A2352" s="4" t="s">
        <v>1314</v>
      </c>
      <c r="B2352" s="43">
        <v>71</v>
      </c>
      <c r="C2352" s="64" t="s">
        <v>860</v>
      </c>
      <c r="D2352" s="47">
        <v>44670</v>
      </c>
      <c r="E2352" s="59" t="s">
        <v>1</v>
      </c>
      <c r="F2352" s="41">
        <v>1695</v>
      </c>
      <c r="G2352" s="41">
        <v>406.54563467206344</v>
      </c>
      <c r="H2352" s="47">
        <v>45392</v>
      </c>
      <c r="I2352" s="118">
        <v>646.03379999999993</v>
      </c>
      <c r="J2352" s="43">
        <f>IF(M2352="",IF(AND(H2352&lt;&gt; "",D2352&lt;&gt;""),IF(H2352&gt;=D2352,H2352-D2352,0),""),"")</f>
        <v>722</v>
      </c>
      <c r="K2352" s="42">
        <f>IF(M2352="",IF(I2352&lt;&gt;"",I2352-G2352,""),"")</f>
        <v>239.48816532793649</v>
      </c>
      <c r="L2352" s="44">
        <f>IF(M2352="",IF(K2352&lt;&gt;"",IF(G2352=0,IF(I2352=0,0,9.99),K2352/G2352),""),"")</f>
        <v>0.58908064655796288</v>
      </c>
      <c r="M2352" s="45"/>
      <c r="N2352" s="46" t="str">
        <f>TRIM(CONCATENATE(Table1[[#This Row],[Intake]]," ",Table1[[#This Row],[Batch Number]]))</f>
        <v>S-1/EB 71</v>
      </c>
      <c r="O2352" s="45" t="str">
        <f>IF(VLOOKUP(Table1[[#This Row],[Intake Batch Combo]],Sheet2!A:B,2,FALSE)="","",VLOOKUP(Table1[[#This Row],[Intake Batch Combo]],Sheet2!A:B,2,FALSE))</f>
        <v>Expert MRI Buy 71</v>
      </c>
      <c r="P2352" s="116" t="e">
        <v>#N/A</v>
      </c>
      <c r="Q2352" s="116" t="e">
        <v>#N/A</v>
      </c>
    </row>
    <row r="2353" spans="1:17">
      <c r="A2353" s="4" t="s">
        <v>1314</v>
      </c>
      <c r="B2353" s="43">
        <v>71</v>
      </c>
      <c r="C2353" s="64" t="s">
        <v>884</v>
      </c>
      <c r="D2353" s="47">
        <v>44670</v>
      </c>
      <c r="E2353" s="59" t="s">
        <v>1</v>
      </c>
      <c r="F2353" s="41">
        <v>1695</v>
      </c>
      <c r="G2353" s="41">
        <v>406.54563467206344</v>
      </c>
      <c r="H2353" s="47">
        <v>45392</v>
      </c>
      <c r="I2353" s="118">
        <v>323.00759999999997</v>
      </c>
      <c r="J2353" s="43">
        <f>IF(M2353="",IF(AND(H2353&lt;&gt; "",D2353&lt;&gt;""),IF(H2353&gt;=D2353,H2353-D2353,0),""),"")</f>
        <v>722</v>
      </c>
      <c r="K2353" s="42">
        <f>IF(M2353="",IF(I2353&lt;&gt;"",I2353-G2353,""),"")</f>
        <v>-83.538034672063475</v>
      </c>
      <c r="L2353" s="44">
        <f>IF(M2353="",IF(K2353&lt;&gt;"",IF(G2353=0,IF(I2353=0,0,9.99),K2353/G2353),""),"")</f>
        <v>-0.20548255238172392</v>
      </c>
      <c r="M2353" s="45"/>
      <c r="N2353" s="46" t="str">
        <f>TRIM(CONCATENATE(Table1[[#This Row],[Intake]]," ",Table1[[#This Row],[Batch Number]]))</f>
        <v>S-1/EB 71</v>
      </c>
      <c r="O2353" s="45" t="str">
        <f>IF(VLOOKUP(Table1[[#This Row],[Intake Batch Combo]],Sheet2!A:B,2,FALSE)="","",VLOOKUP(Table1[[#This Row],[Intake Batch Combo]],Sheet2!A:B,2,FALSE))</f>
        <v>Expert MRI Buy 71</v>
      </c>
      <c r="P2353" s="116" t="e">
        <v>#N/A</v>
      </c>
      <c r="Q2353" s="116" t="e">
        <v>#N/A</v>
      </c>
    </row>
    <row r="2354" spans="1:17">
      <c r="A2354" s="4" t="s">
        <v>1314</v>
      </c>
      <c r="B2354" s="43">
        <v>71</v>
      </c>
      <c r="C2354" s="64" t="s">
        <v>960</v>
      </c>
      <c r="D2354" s="47">
        <v>44670</v>
      </c>
      <c r="E2354" s="59" t="s">
        <v>1</v>
      </c>
      <c r="F2354" s="41">
        <v>1695</v>
      </c>
      <c r="G2354" s="41">
        <v>406.54563467206344</v>
      </c>
      <c r="H2354" s="47">
        <v>45392</v>
      </c>
      <c r="I2354" s="118">
        <v>465</v>
      </c>
      <c r="J2354" s="43">
        <f>IF(M2354="",IF(AND(H2354&lt;&gt; "",D2354&lt;&gt;""),IF(H2354&gt;=D2354,H2354-D2354,0),""),"")</f>
        <v>722</v>
      </c>
      <c r="K2354" s="42">
        <f>IF(M2354="",IF(I2354&lt;&gt;"",I2354-G2354,""),"")</f>
        <v>58.454365327936557</v>
      </c>
      <c r="L2354" s="44">
        <f>IF(M2354="",IF(K2354&lt;&gt;"",IF(G2354=0,IF(I2354=0,0,9.99),K2354/G2354),""),"")</f>
        <v>0.14378303526758632</v>
      </c>
      <c r="M2354" s="45"/>
      <c r="N2354" s="46" t="str">
        <f>TRIM(CONCATENATE(Table1[[#This Row],[Intake]]," ",Table1[[#This Row],[Batch Number]]))</f>
        <v>S-1/EB 71</v>
      </c>
      <c r="O2354" s="45" t="str">
        <f>IF(VLOOKUP(Table1[[#This Row],[Intake Batch Combo]],Sheet2!A:B,2,FALSE)="","",VLOOKUP(Table1[[#This Row],[Intake Batch Combo]],Sheet2!A:B,2,FALSE))</f>
        <v>Expert MRI Buy 71</v>
      </c>
      <c r="P2354" s="116" t="e">
        <v>#N/A</v>
      </c>
      <c r="Q2354" s="116" t="e">
        <v>#N/A</v>
      </c>
    </row>
    <row r="2355" spans="1:17">
      <c r="A2355" s="4" t="s">
        <v>1316</v>
      </c>
      <c r="B2355" s="15">
        <v>90</v>
      </c>
      <c r="C2355" s="15" t="s">
        <v>164</v>
      </c>
      <c r="D2355" s="30">
        <v>44559</v>
      </c>
      <c r="E2355" s="10" t="s">
        <v>1</v>
      </c>
      <c r="F2355" s="14">
        <v>1695</v>
      </c>
      <c r="G2355" s="14">
        <v>435.04260145388702</v>
      </c>
      <c r="H2355" s="30">
        <v>45392</v>
      </c>
      <c r="I2355" s="118">
        <v>325.5</v>
      </c>
      <c r="J2355" s="21">
        <f>IF(M2355="",IF(AND(H2355&lt;&gt; "",D2355&lt;&gt;""),IF(H2355&gt;=D2355,H2355-D2355,0),""),"")</f>
        <v>833</v>
      </c>
      <c r="K2355" s="20">
        <f>IF(M2355="",IF(I2355&lt;&gt;"",I2355-G2355,""),"")</f>
        <v>-109.54260145388702</v>
      </c>
      <c r="L2355" s="25">
        <f>IF(M2355="",IF(K2355&lt;&gt;"",IF(G2355=0,IF(I2355=0,0,9.99),K2355/G2355),""),"")</f>
        <v>-0.25179741268510725</v>
      </c>
      <c r="M2355" s="28"/>
      <c r="N2355" s="31" t="str">
        <f>TRIM(CONCATENATE(Table1[[#This Row],[Intake]]," ",Table1[[#This Row],[Batch Number]]))</f>
        <v>S-1/OS 90</v>
      </c>
      <c r="O2355" s="34" t="str">
        <f>IF(VLOOKUP(Table1[[#This Row],[Intake Batch Combo]],Sheet2!A:B,2,FALSE)="","",VLOOKUP(Table1[[#This Row],[Intake Batch Combo]],Sheet2!A:B,2,FALSE))</f>
        <v>OSD Buy 90</v>
      </c>
      <c r="P2355" s="116" t="e">
        <v>#N/A</v>
      </c>
      <c r="Q2355" s="116" t="e">
        <v>#N/A</v>
      </c>
    </row>
    <row r="2356" spans="1:17">
      <c r="A2356" s="4" t="s">
        <v>1316</v>
      </c>
      <c r="B2356" s="15">
        <v>90</v>
      </c>
      <c r="C2356" s="15" t="s">
        <v>164</v>
      </c>
      <c r="D2356" s="30">
        <v>44559</v>
      </c>
      <c r="E2356" s="10" t="s">
        <v>1</v>
      </c>
      <c r="F2356" s="14">
        <v>1695</v>
      </c>
      <c r="G2356" s="14">
        <v>435.04260145388702</v>
      </c>
      <c r="H2356" s="30">
        <v>45392</v>
      </c>
      <c r="I2356" s="118">
        <v>325.5</v>
      </c>
      <c r="J2356" s="21">
        <f>IF(M2356="",IF(AND(H2356&lt;&gt; "",D2356&lt;&gt;""),IF(H2356&gt;=D2356,H2356-D2356,0),""),"")</f>
        <v>833</v>
      </c>
      <c r="K2356" s="20">
        <f>IF(M2356="",IF(I2356&lt;&gt;"",I2356-G2356,""),"")</f>
        <v>-109.54260145388702</v>
      </c>
      <c r="L2356" s="25">
        <f>IF(M2356="",IF(K2356&lt;&gt;"",IF(G2356=0,IF(I2356=0,0,9.99),K2356/G2356),""),"")</f>
        <v>-0.25179741268510725</v>
      </c>
      <c r="M2356" s="28"/>
      <c r="N2356" s="31" t="str">
        <f>TRIM(CONCATENATE(Table1[[#This Row],[Intake]]," ",Table1[[#This Row],[Batch Number]]))</f>
        <v>S-1/OS 90</v>
      </c>
      <c r="O2356" s="34" t="str">
        <f>IF(VLOOKUP(Table1[[#This Row],[Intake Batch Combo]],Sheet2!A:B,2,FALSE)="","",VLOOKUP(Table1[[#This Row],[Intake Batch Combo]],Sheet2!A:B,2,FALSE))</f>
        <v>OSD Buy 90</v>
      </c>
      <c r="P2356" s="116" t="e">
        <v>#N/A</v>
      </c>
      <c r="Q2356" s="116" t="e">
        <v>#N/A</v>
      </c>
    </row>
    <row r="2357" spans="1:17">
      <c r="A2357" s="4" t="s">
        <v>2395</v>
      </c>
      <c r="B2357" s="15">
        <v>15.3</v>
      </c>
      <c r="C2357" s="15"/>
      <c r="D2357" s="30">
        <v>45021</v>
      </c>
      <c r="E2357" s="10" t="s">
        <v>1</v>
      </c>
      <c r="F2357" s="14"/>
      <c r="G2357" s="14"/>
      <c r="H2357" s="30">
        <v>45386</v>
      </c>
      <c r="I2357" s="118">
        <v>46.5</v>
      </c>
      <c r="J2357" s="15">
        <f>IF(M2357="",IF(AND(H2357&lt;&gt; "",D2357&lt;&gt;""),IF(H2357&gt;=D2357,H2357-D2357,0),""),"")</f>
        <v>365</v>
      </c>
      <c r="K2357" s="20">
        <f>IF(M2357="",IF(I2357&lt;&gt;"",I2357-G2357,""),"")</f>
        <v>46.5</v>
      </c>
      <c r="L2357" s="25">
        <f>IF(M2357="",IF(K2357&lt;&gt;"",IF(G2357=0,IF(I2357=0,0,9.99),K2357/G2357),""),"")</f>
        <v>9.99</v>
      </c>
      <c r="M2357" s="111"/>
      <c r="N2357" s="58" t="str">
        <f>TRIM(CONCATENATE(Table1[[#This Row],[Intake]]," ",Table1[[#This Row],[Batch Number]]))</f>
        <v>S-1/SCI 15.3</v>
      </c>
      <c r="O2357" s="111" t="str">
        <f>IF(VLOOKUP(Table1[[#This Row],[Intake Batch Combo]],Sheet2!A:B,2,FALSE)="","",VLOOKUP(Table1[[#This Row],[Intake Batch Combo]],Sheet2!A:B,2,FALSE))</f>
        <v>SoCal Imaging Batch 15.3</v>
      </c>
      <c r="P2357" s="115" t="s">
        <v>2393</v>
      </c>
      <c r="Q2357" s="115" t="e">
        <v>#N/A</v>
      </c>
    </row>
    <row r="2358" spans="1:17">
      <c r="A2358" s="4" t="s">
        <v>1316</v>
      </c>
      <c r="B2358" s="15">
        <v>118</v>
      </c>
      <c r="C2358" s="64" t="s">
        <v>1393</v>
      </c>
      <c r="D2358" s="30">
        <v>44897</v>
      </c>
      <c r="E2358" s="60" t="s">
        <v>0</v>
      </c>
      <c r="F2358" s="14">
        <v>250</v>
      </c>
      <c r="G2358" s="14">
        <v>59.729150737175019</v>
      </c>
      <c r="H2358" s="30">
        <v>45385</v>
      </c>
      <c r="I2358" s="118">
        <v>89.419499999999999</v>
      </c>
      <c r="J2358" s="15">
        <f>IF(M2358="",IF(AND(H2358&lt;&gt; "",D2358&lt;&gt;""),IF(H2358&gt;=D2358,H2358-D2358,0),""),"")</f>
        <v>488</v>
      </c>
      <c r="K2358" s="20">
        <f>IF(M2358="",IF(I2358&lt;&gt;"",I2358-G2358,""),"")</f>
        <v>29.690349262824981</v>
      </c>
      <c r="L2358" s="25">
        <f>IF(M2358="",IF(K2358&lt;&gt;"",IF(G2358=0,IF(I2358=0,0,9.99),K2358/G2358),""),"")</f>
        <v>0.49708306407152558</v>
      </c>
      <c r="M2358" s="111"/>
      <c r="N2358" s="58" t="str">
        <f>TRIM(CONCATENATE(Table1[[#This Row],[Intake]]," ",Table1[[#This Row],[Batch Number]]))</f>
        <v>S-1/OS 118</v>
      </c>
      <c r="O2358" s="111" t="str">
        <f>IF(VLOOKUP(Table1[[#This Row],[Intake Batch Combo]],Sheet2!A:B,2,FALSE)="","",VLOOKUP(Table1[[#This Row],[Intake Batch Combo]],Sheet2!A:B,2,FALSE))</f>
        <v>One Source Diagnostics Buy 118</v>
      </c>
      <c r="P2358" s="115" t="s">
        <v>2383</v>
      </c>
      <c r="Q2358" s="115" t="e">
        <v>#N/A</v>
      </c>
    </row>
    <row r="2359" spans="1:17">
      <c r="A2359" s="4" t="s">
        <v>1316</v>
      </c>
      <c r="B2359" s="15">
        <v>118</v>
      </c>
      <c r="C2359" s="64" t="s">
        <v>1400</v>
      </c>
      <c r="D2359" s="30">
        <v>44897</v>
      </c>
      <c r="E2359" s="60" t="s">
        <v>0</v>
      </c>
      <c r="F2359" s="14">
        <v>250</v>
      </c>
      <c r="G2359" s="14">
        <v>59.729150737175019</v>
      </c>
      <c r="H2359" s="30">
        <v>45385</v>
      </c>
      <c r="I2359" s="120">
        <v>0</v>
      </c>
      <c r="J2359" s="15">
        <f>IF(M2359="",IF(AND(H2359&lt;&gt; "",D2359&lt;&gt;""),IF(H2359&gt;=D2359,H2359-D2359,0),""),"")</f>
        <v>488</v>
      </c>
      <c r="K2359" s="20">
        <f>IF(M2359="",IF(I2359&lt;&gt;"",I2359-G2359,""),"")</f>
        <v>-59.729150737175019</v>
      </c>
      <c r="L2359" s="25">
        <f>IF(M2359="",IF(K2359&lt;&gt;"",IF(G2359=0,IF(I2359=0,0,9.99),K2359/G2359),""),"")</f>
        <v>-1</v>
      </c>
      <c r="M2359" s="111"/>
      <c r="N2359" s="58" t="str">
        <f>TRIM(CONCATENATE(Table1[[#This Row],[Intake]]," ",Table1[[#This Row],[Batch Number]]))</f>
        <v>S-1/OS 118</v>
      </c>
      <c r="O2359" s="111" t="str">
        <f>IF(VLOOKUP(Table1[[#This Row],[Intake Batch Combo]],Sheet2!A:B,2,FALSE)="","",VLOOKUP(Table1[[#This Row],[Intake Batch Combo]],Sheet2!A:B,2,FALSE))</f>
        <v>One Source Diagnostics Buy 118</v>
      </c>
      <c r="P2359" s="115" t="s">
        <v>2383</v>
      </c>
      <c r="Q2359" s="115" t="e">
        <v>#N/A</v>
      </c>
    </row>
    <row r="2360" spans="1:17">
      <c r="A2360" s="4" t="s">
        <v>1316</v>
      </c>
      <c r="B2360" s="15">
        <v>118</v>
      </c>
      <c r="C2360" s="64" t="s">
        <v>1400</v>
      </c>
      <c r="D2360" s="30">
        <v>44897</v>
      </c>
      <c r="E2360" s="60" t="s">
        <v>0</v>
      </c>
      <c r="F2360" s="14">
        <v>250</v>
      </c>
      <c r="G2360" s="14">
        <v>59.729150737175019</v>
      </c>
      <c r="H2360" s="30">
        <v>45385</v>
      </c>
      <c r="I2360" s="118">
        <v>0</v>
      </c>
      <c r="J2360" s="15">
        <f>IF(M2360="",IF(AND(H2360&lt;&gt; "",D2360&lt;&gt;""),IF(H2360&gt;=D2360,H2360-D2360,0),""),"")</f>
        <v>488</v>
      </c>
      <c r="K2360" s="20">
        <f>IF(M2360="",IF(I2360&lt;&gt;"",I2360-G2360,""),"")</f>
        <v>-59.729150737175019</v>
      </c>
      <c r="L2360" s="25">
        <f>IF(M2360="",IF(K2360&lt;&gt;"",IF(G2360=0,IF(I2360=0,0,9.99),K2360/G2360),""),"")</f>
        <v>-1</v>
      </c>
      <c r="M2360" s="111"/>
      <c r="N2360" s="58" t="str">
        <f>TRIM(CONCATENATE(Table1[[#This Row],[Intake]]," ",Table1[[#This Row],[Batch Number]]))</f>
        <v>S-1/OS 118</v>
      </c>
      <c r="O2360" s="111" t="str">
        <f>IF(VLOOKUP(Table1[[#This Row],[Intake Batch Combo]],Sheet2!A:B,2,FALSE)="","",VLOOKUP(Table1[[#This Row],[Intake Batch Combo]],Sheet2!A:B,2,FALSE))</f>
        <v>One Source Diagnostics Buy 118</v>
      </c>
      <c r="P2360" s="115" t="s">
        <v>2383</v>
      </c>
      <c r="Q2360" s="115" t="e">
        <v>#N/A</v>
      </c>
    </row>
    <row r="2361" spans="1:17">
      <c r="A2361" s="4" t="s">
        <v>1316</v>
      </c>
      <c r="B2361" s="15">
        <v>118</v>
      </c>
      <c r="C2361" s="64" t="s">
        <v>1400</v>
      </c>
      <c r="D2361" s="30">
        <v>44897</v>
      </c>
      <c r="E2361" s="60" t="s">
        <v>0</v>
      </c>
      <c r="F2361" s="14">
        <v>250</v>
      </c>
      <c r="G2361" s="14">
        <v>59.729150737175019</v>
      </c>
      <c r="H2361" s="30">
        <v>45385</v>
      </c>
      <c r="I2361" s="118">
        <v>0</v>
      </c>
      <c r="J2361" s="15">
        <f>IF(M2361="",IF(AND(H2361&lt;&gt; "",D2361&lt;&gt;""),IF(H2361&gt;=D2361,H2361-D2361,0),""),"")</f>
        <v>488</v>
      </c>
      <c r="K2361" s="20">
        <f>IF(M2361="",IF(I2361&lt;&gt;"",I2361-G2361,""),"")</f>
        <v>-59.729150737175019</v>
      </c>
      <c r="L2361" s="25">
        <f>IF(M2361="",IF(K2361&lt;&gt;"",IF(G2361=0,IF(I2361=0,0,9.99),K2361/G2361),""),"")</f>
        <v>-1</v>
      </c>
      <c r="M2361" s="111"/>
      <c r="N2361" s="58" t="str">
        <f>TRIM(CONCATENATE(Table1[[#This Row],[Intake]]," ",Table1[[#This Row],[Batch Number]]))</f>
        <v>S-1/OS 118</v>
      </c>
      <c r="O2361" s="111" t="str">
        <f>IF(VLOOKUP(Table1[[#This Row],[Intake Batch Combo]],Sheet2!A:B,2,FALSE)="","",VLOOKUP(Table1[[#This Row],[Intake Batch Combo]],Sheet2!A:B,2,FALSE))</f>
        <v>One Source Diagnostics Buy 118</v>
      </c>
      <c r="P2361" s="115" t="s">
        <v>2383</v>
      </c>
      <c r="Q2361" s="115" t="e">
        <v>#N/A</v>
      </c>
    </row>
    <row r="2362" spans="1:17">
      <c r="A2362" s="4" t="s">
        <v>1316</v>
      </c>
      <c r="B2362" s="15">
        <v>118</v>
      </c>
      <c r="C2362" s="64" t="s">
        <v>1400</v>
      </c>
      <c r="D2362" s="30">
        <v>44897</v>
      </c>
      <c r="E2362" s="60" t="s">
        <v>0</v>
      </c>
      <c r="F2362" s="14">
        <v>250</v>
      </c>
      <c r="G2362" s="14">
        <v>59.729150737175019</v>
      </c>
      <c r="H2362" s="30">
        <v>45385</v>
      </c>
      <c r="I2362" s="120">
        <v>0</v>
      </c>
      <c r="J2362" s="15">
        <f>IF(M2362="",IF(AND(H2362&lt;&gt; "",D2362&lt;&gt;""),IF(H2362&gt;=D2362,H2362-D2362,0),""),"")</f>
        <v>488</v>
      </c>
      <c r="K2362" s="20">
        <f>IF(M2362="",IF(I2362&lt;&gt;"",I2362-G2362,""),"")</f>
        <v>-59.729150737175019</v>
      </c>
      <c r="L2362" s="25">
        <f>IF(M2362="",IF(K2362&lt;&gt;"",IF(G2362=0,IF(I2362=0,0,9.99),K2362/G2362),""),"")</f>
        <v>-1</v>
      </c>
      <c r="M2362" s="111"/>
      <c r="N2362" s="58" t="str">
        <f>TRIM(CONCATENATE(Table1[[#This Row],[Intake]]," ",Table1[[#This Row],[Batch Number]]))</f>
        <v>S-1/OS 118</v>
      </c>
      <c r="O2362" s="111" t="str">
        <f>IF(VLOOKUP(Table1[[#This Row],[Intake Batch Combo]],Sheet2!A:B,2,FALSE)="","",VLOOKUP(Table1[[#This Row],[Intake Batch Combo]],Sheet2!A:B,2,FALSE))</f>
        <v>One Source Diagnostics Buy 118</v>
      </c>
      <c r="P2362" s="115" t="s">
        <v>2383</v>
      </c>
      <c r="Q2362" s="115" t="e">
        <v>#N/A</v>
      </c>
    </row>
    <row r="2363" spans="1:17">
      <c r="A2363" s="4" t="s">
        <v>1316</v>
      </c>
      <c r="B2363" s="15">
        <v>116</v>
      </c>
      <c r="C2363" s="64" t="s">
        <v>1190</v>
      </c>
      <c r="D2363" s="30">
        <v>44879</v>
      </c>
      <c r="E2363" s="59" t="s">
        <v>1</v>
      </c>
      <c r="F2363" s="14">
        <v>1695</v>
      </c>
      <c r="G2363" s="14">
        <v>404.59153261197389</v>
      </c>
      <c r="H2363" s="30">
        <v>45385</v>
      </c>
      <c r="I2363" s="120">
        <v>465</v>
      </c>
      <c r="J2363" s="15">
        <f>IF(M2363="",IF(AND(H2363&lt;&gt; "",D2363&lt;&gt;""),IF(H2363&gt;=D2363,H2363-D2363,0),""),"")</f>
        <v>506</v>
      </c>
      <c r="K2363" s="20">
        <f>IF(M2363="",IF(I2363&lt;&gt;"",I2363-G2363,""),"")</f>
        <v>60.408467388026111</v>
      </c>
      <c r="L2363" s="25">
        <f>IF(M2363="",IF(K2363&lt;&gt;"",IF(G2363=0,IF(I2363=0,0,9.99),K2363/G2363),""),"")</f>
        <v>0.1493072951824754</v>
      </c>
      <c r="M2363" s="111"/>
      <c r="N2363" s="58" t="str">
        <f>TRIM(CONCATENATE(Table1[[#This Row],[Intake]]," ",Table1[[#This Row],[Batch Number]]))</f>
        <v>S-1/OS 116</v>
      </c>
      <c r="O2363" s="111" t="str">
        <f>IF(VLOOKUP(Table1[[#This Row],[Intake Batch Combo]],Sheet2!A:B,2,FALSE)="","",VLOOKUP(Table1[[#This Row],[Intake Batch Combo]],Sheet2!A:B,2,FALSE))</f>
        <v>One Source Diagnostics Buy 116</v>
      </c>
      <c r="P2363" s="115" t="e">
        <v>#N/A</v>
      </c>
      <c r="Q2363" s="115" t="e">
        <v>#N/A</v>
      </c>
    </row>
    <row r="2364" spans="1:17">
      <c r="A2364" s="4" t="s">
        <v>1316</v>
      </c>
      <c r="B2364" s="15">
        <v>116</v>
      </c>
      <c r="C2364" s="64" t="s">
        <v>1190</v>
      </c>
      <c r="D2364" s="30">
        <v>44879</v>
      </c>
      <c r="E2364" s="59" t="s">
        <v>1</v>
      </c>
      <c r="F2364" s="14">
        <v>1695</v>
      </c>
      <c r="G2364" s="14">
        <v>404.59153261197389</v>
      </c>
      <c r="H2364" s="30">
        <v>45385</v>
      </c>
      <c r="I2364" s="120">
        <v>465</v>
      </c>
      <c r="J2364" s="15">
        <f>IF(M2364="",IF(AND(H2364&lt;&gt; "",D2364&lt;&gt;""),IF(H2364&gt;=D2364,H2364-D2364,0),""),"")</f>
        <v>506</v>
      </c>
      <c r="K2364" s="20">
        <f>IF(M2364="",IF(I2364&lt;&gt;"",I2364-G2364,""),"")</f>
        <v>60.408467388026111</v>
      </c>
      <c r="L2364" s="25">
        <f>IF(M2364="",IF(K2364&lt;&gt;"",IF(G2364=0,IF(I2364=0,0,9.99),K2364/G2364),""),"")</f>
        <v>0.1493072951824754</v>
      </c>
      <c r="M2364" s="111"/>
      <c r="N2364" s="58" t="str">
        <f>TRIM(CONCATENATE(Table1[[#This Row],[Intake]]," ",Table1[[#This Row],[Batch Number]]))</f>
        <v>S-1/OS 116</v>
      </c>
      <c r="O2364" s="111" t="str">
        <f>IF(VLOOKUP(Table1[[#This Row],[Intake Batch Combo]],Sheet2!A:B,2,FALSE)="","",VLOOKUP(Table1[[#This Row],[Intake Batch Combo]],Sheet2!A:B,2,FALSE))</f>
        <v>One Source Diagnostics Buy 116</v>
      </c>
      <c r="P2364" s="115" t="e">
        <v>#N/A</v>
      </c>
      <c r="Q2364" s="115" t="e">
        <v>#N/A</v>
      </c>
    </row>
    <row r="2365" spans="1:17">
      <c r="A2365" s="4" t="s">
        <v>1316</v>
      </c>
      <c r="B2365" s="15">
        <v>116</v>
      </c>
      <c r="C2365" s="64" t="s">
        <v>1190</v>
      </c>
      <c r="D2365" s="30">
        <v>44879</v>
      </c>
      <c r="E2365" s="59" t="s">
        <v>1</v>
      </c>
      <c r="F2365" s="14">
        <v>1695</v>
      </c>
      <c r="G2365" s="14">
        <v>404.59153261197389</v>
      </c>
      <c r="H2365" s="30">
        <v>45385</v>
      </c>
      <c r="I2365" s="120">
        <v>465</v>
      </c>
      <c r="J2365" s="15">
        <f>IF(M2365="",IF(AND(H2365&lt;&gt; "",D2365&lt;&gt;""),IF(H2365&gt;=D2365,H2365-D2365,0),""),"")</f>
        <v>506</v>
      </c>
      <c r="K2365" s="20">
        <f>IF(M2365="",IF(I2365&lt;&gt;"",I2365-G2365,""),"")</f>
        <v>60.408467388026111</v>
      </c>
      <c r="L2365" s="25">
        <f>IF(M2365="",IF(K2365&lt;&gt;"",IF(G2365=0,IF(I2365=0,0,9.99),K2365/G2365),""),"")</f>
        <v>0.1493072951824754</v>
      </c>
      <c r="M2365" s="111"/>
      <c r="N2365" s="58" t="str">
        <f>TRIM(CONCATENATE(Table1[[#This Row],[Intake]]," ",Table1[[#This Row],[Batch Number]]))</f>
        <v>S-1/OS 116</v>
      </c>
      <c r="O2365" s="111" t="str">
        <f>IF(VLOOKUP(Table1[[#This Row],[Intake Batch Combo]],Sheet2!A:B,2,FALSE)="","",VLOOKUP(Table1[[#This Row],[Intake Batch Combo]],Sheet2!A:B,2,FALSE))</f>
        <v>One Source Diagnostics Buy 116</v>
      </c>
      <c r="P2365" s="115" t="e">
        <v>#N/A</v>
      </c>
      <c r="Q2365" s="115" t="e">
        <v>#N/A</v>
      </c>
    </row>
    <row r="2366" spans="1:17">
      <c r="A2366" s="4" t="s">
        <v>1314</v>
      </c>
      <c r="B2366" s="43">
        <v>71</v>
      </c>
      <c r="C2366" s="64" t="s">
        <v>918</v>
      </c>
      <c r="D2366" s="47">
        <v>44670</v>
      </c>
      <c r="E2366" s="59" t="s">
        <v>1</v>
      </c>
      <c r="F2366" s="41">
        <v>1695</v>
      </c>
      <c r="G2366" s="41">
        <v>406.54563467206344</v>
      </c>
      <c r="H2366" s="47">
        <v>45385</v>
      </c>
      <c r="I2366" s="118">
        <v>201.50309999999999</v>
      </c>
      <c r="J2366" s="43">
        <f>IF(M2366="",IF(AND(H2366&lt;&gt; "",D2366&lt;&gt;""),IF(H2366&gt;=D2366,H2366-D2366,0),""),"")</f>
        <v>715</v>
      </c>
      <c r="K2366" s="42">
        <f>IF(M2366="",IF(I2366&lt;&gt;"",I2366-G2366,""),"")</f>
        <v>-205.04253467206345</v>
      </c>
      <c r="L2366" s="44">
        <f>IF(M2366="",IF(K2366&lt;&gt;"",IF(G2366=0,IF(I2366=0,0,9.99),K2366/G2366),""),"")</f>
        <v>-0.50435305949714415</v>
      </c>
      <c r="M2366" s="45"/>
      <c r="N2366" s="46" t="str">
        <f>TRIM(CONCATENATE(Table1[[#This Row],[Intake]]," ",Table1[[#This Row],[Batch Number]]))</f>
        <v>S-1/EB 71</v>
      </c>
      <c r="O2366" s="45" t="str">
        <f>IF(VLOOKUP(Table1[[#This Row],[Intake Batch Combo]],Sheet2!A:B,2,FALSE)="","",VLOOKUP(Table1[[#This Row],[Intake Batch Combo]],Sheet2!A:B,2,FALSE))</f>
        <v>Expert MRI Buy 71</v>
      </c>
      <c r="P2366" s="116" t="e">
        <v>#N/A</v>
      </c>
      <c r="Q2366" s="116" t="e">
        <v>#N/A</v>
      </c>
    </row>
    <row r="2367" spans="1:17">
      <c r="A2367" s="4" t="s">
        <v>1314</v>
      </c>
      <c r="B2367" s="43">
        <v>71</v>
      </c>
      <c r="C2367" s="64" t="s">
        <v>1039</v>
      </c>
      <c r="D2367" s="47">
        <v>44670</v>
      </c>
      <c r="E2367" s="59" t="s">
        <v>1</v>
      </c>
      <c r="F2367" s="41">
        <v>1695</v>
      </c>
      <c r="G2367" s="41">
        <v>406.54563467206344</v>
      </c>
      <c r="H2367" s="47">
        <v>45385</v>
      </c>
      <c r="I2367" s="118">
        <v>348.19199999999995</v>
      </c>
      <c r="J2367" s="43">
        <f>IF(M2367="",IF(AND(H2367&lt;&gt; "",D2367&lt;&gt;""),IF(H2367&gt;=D2367,H2367-D2367,0),""),"")</f>
        <v>715</v>
      </c>
      <c r="K2367" s="42">
        <f>IF(M2367="",IF(I2367&lt;&gt;"",I2367-G2367,""),"")</f>
        <v>-58.353634672063492</v>
      </c>
      <c r="L2367" s="44">
        <f>IF(M2367="",IF(K2367&lt;&gt;"",IF(G2367=0,IF(I2367=0,0,9.99),K2367/G2367),""),"")</f>
        <v>-0.14353526319163148</v>
      </c>
      <c r="M2367" s="45"/>
      <c r="N2367" s="46" t="str">
        <f>TRIM(CONCATENATE(Table1[[#This Row],[Intake]]," ",Table1[[#This Row],[Batch Number]]))</f>
        <v>S-1/EB 71</v>
      </c>
      <c r="O2367" s="45" t="str">
        <f>IF(VLOOKUP(Table1[[#This Row],[Intake Batch Combo]],Sheet2!A:B,2,FALSE)="","",VLOOKUP(Table1[[#This Row],[Intake Batch Combo]],Sheet2!A:B,2,FALSE))</f>
        <v>Expert MRI Buy 71</v>
      </c>
      <c r="P2367" s="116" t="e">
        <v>#N/A</v>
      </c>
      <c r="Q2367" s="116" t="e">
        <v>#N/A</v>
      </c>
    </row>
    <row r="2368" spans="1:17">
      <c r="A2368" s="4" t="s">
        <v>384</v>
      </c>
      <c r="B2368" s="15" t="s">
        <v>385</v>
      </c>
      <c r="C2368" s="15">
        <v>1022559</v>
      </c>
      <c r="D2368" s="30">
        <v>44579</v>
      </c>
      <c r="E2368" s="10" t="s">
        <v>0</v>
      </c>
      <c r="F2368" s="14">
        <v>400</v>
      </c>
      <c r="G2368" s="14">
        <v>82.56</v>
      </c>
      <c r="H2368" s="30">
        <v>45380</v>
      </c>
      <c r="I2368" s="120">
        <v>279</v>
      </c>
      <c r="J2368" s="15">
        <f>IF(M2368="",IF(AND(H2368&lt;&gt; "",D2368&lt;&gt;""),IF(H2368&gt;=D2368,H2368-D2368,0),""),"")</f>
        <v>801</v>
      </c>
      <c r="K2368" s="20">
        <f>IF(M2368="",IF(I2368&lt;&gt;"",I2368-G2368,""),"")</f>
        <v>196.44</v>
      </c>
      <c r="L2368" s="25">
        <f>IF(M2368="",IF(K2368&lt;&gt;"",IF(G2368=0,IF(I2368=0,0,9.99),K2368/G2368),""),"")</f>
        <v>2.379360465116279</v>
      </c>
      <c r="M2368" s="111"/>
      <c r="N2368" s="33" t="str">
        <f>TRIM(CONCATENATE(Table1[[#This Row],[Intake]]," ",Table1[[#This Row],[Batch Number]]))</f>
        <v>S-1/TRC 33a</v>
      </c>
      <c r="O2368" s="35" t="str">
        <f>IF(VLOOKUP(Table1[[#This Row],[Intake Batch Combo]],Sheet2!A:B,2,FALSE)="","",VLOOKUP(Table1[[#This Row],[Intake Batch Combo]],Sheet2!A:B,2,FALSE))</f>
        <v>Texas Regional Center Batch 33a</v>
      </c>
      <c r="P2368" s="116" t="e">
        <v>#N/A</v>
      </c>
      <c r="Q2368" s="116" t="e">
        <v>#N/A</v>
      </c>
    </row>
    <row r="2369" spans="1:17">
      <c r="A2369" s="4" t="s">
        <v>384</v>
      </c>
      <c r="B2369" s="15" t="s">
        <v>385</v>
      </c>
      <c r="C2369" s="15">
        <v>1022559</v>
      </c>
      <c r="D2369" s="30">
        <v>44579</v>
      </c>
      <c r="E2369" s="10" t="s">
        <v>0</v>
      </c>
      <c r="F2369" s="14">
        <v>750</v>
      </c>
      <c r="G2369" s="14">
        <v>154.80000000000001</v>
      </c>
      <c r="H2369" s="30">
        <v>45380</v>
      </c>
      <c r="I2369" s="120">
        <v>411.00419999999997</v>
      </c>
      <c r="J2369" s="15">
        <f>IF(M2369="",IF(AND(H2369&lt;&gt; "",D2369&lt;&gt;""),IF(H2369&gt;=D2369,H2369-D2369,0),""),"")</f>
        <v>801</v>
      </c>
      <c r="K2369" s="20">
        <f>IF(M2369="",IF(I2369&lt;&gt;"",I2369-G2369,""),"")</f>
        <v>256.20419999999996</v>
      </c>
      <c r="L2369" s="25">
        <f>IF(M2369="",IF(K2369&lt;&gt;"",IF(G2369=0,IF(I2369=0,0,9.99),K2369/G2369),""),"")</f>
        <v>1.6550658914728678</v>
      </c>
      <c r="M2369" s="111"/>
      <c r="N2369" s="33" t="str">
        <f>TRIM(CONCATENATE(Table1[[#This Row],[Intake]]," ",Table1[[#This Row],[Batch Number]]))</f>
        <v>S-1/TRC 33a</v>
      </c>
      <c r="O2369" s="35" t="str">
        <f>IF(VLOOKUP(Table1[[#This Row],[Intake Batch Combo]],Sheet2!A:B,2,FALSE)="","",VLOOKUP(Table1[[#This Row],[Intake Batch Combo]],Sheet2!A:B,2,FALSE))</f>
        <v>Texas Regional Center Batch 33a</v>
      </c>
      <c r="P2369" s="116" t="e">
        <v>#N/A</v>
      </c>
      <c r="Q2369" s="116" t="e">
        <v>#N/A</v>
      </c>
    </row>
    <row r="2370" spans="1:17">
      <c r="A2370" s="4" t="s">
        <v>1316</v>
      </c>
      <c r="B2370" s="38">
        <v>97</v>
      </c>
      <c r="C2370" s="15" t="s">
        <v>430</v>
      </c>
      <c r="D2370" s="39">
        <v>44631</v>
      </c>
      <c r="E2370" s="10" t="s">
        <v>1</v>
      </c>
      <c r="F2370" s="36">
        <v>300</v>
      </c>
      <c r="G2370" s="36">
        <v>72.315279385823771</v>
      </c>
      <c r="H2370" s="39">
        <v>45378</v>
      </c>
      <c r="I2370" s="118">
        <v>193.74690000000001</v>
      </c>
      <c r="J2370" s="38">
        <f>IF(M2370="",IF(AND(H2370&lt;&gt; "",D2370&lt;&gt;""),IF(H2370&gt;=D2370,H2370-D2370,0),""),"")</f>
        <v>747</v>
      </c>
      <c r="K2370" s="37">
        <f>IF(M2370="",IF(I2370&lt;&gt;"",I2370-G2370,""),"")</f>
        <v>121.43162061417624</v>
      </c>
      <c r="L2370" s="31">
        <f>IF(M2370="",IF(K2370&lt;&gt;"",IF(G2370=0,IF(I2370=0,0,9.99),K2370/G2370),""),"")</f>
        <v>1.6791972823101742</v>
      </c>
      <c r="M2370" s="35"/>
      <c r="N2370" s="33" t="str">
        <f>TRIM(CONCATENATE(Table1[[#This Row],[Intake]]," ",Table1[[#This Row],[Batch Number]]))</f>
        <v>S-1/OS 97</v>
      </c>
      <c r="O2370" s="35" t="str">
        <f>IF(VLOOKUP(Table1[[#This Row],[Intake Batch Combo]],Sheet2!A:B,2,FALSE)="","",VLOOKUP(Table1[[#This Row],[Intake Batch Combo]],Sheet2!A:B,2,FALSE))</f>
        <v>One Source Diagnostics Buy 97.2</v>
      </c>
      <c r="P2370" s="116" t="s">
        <v>2384</v>
      </c>
      <c r="Q2370" s="116" t="e">
        <v>#N/A</v>
      </c>
    </row>
    <row r="2371" spans="1:17">
      <c r="A2371" s="4" t="s">
        <v>1316</v>
      </c>
      <c r="B2371" s="38">
        <v>97</v>
      </c>
      <c r="C2371" s="15" t="s">
        <v>430</v>
      </c>
      <c r="D2371" s="39">
        <v>44631</v>
      </c>
      <c r="E2371" s="10" t="s">
        <v>1</v>
      </c>
      <c r="F2371" s="36">
        <v>300</v>
      </c>
      <c r="G2371" s="36">
        <v>72.315279385823771</v>
      </c>
      <c r="H2371" s="39">
        <v>45378</v>
      </c>
      <c r="I2371" s="118">
        <v>193.74690000000001</v>
      </c>
      <c r="J2371" s="38">
        <f>IF(M2371="",IF(AND(H2371&lt;&gt; "",D2371&lt;&gt;""),IF(H2371&gt;=D2371,H2371-D2371,0),""),"")</f>
        <v>747</v>
      </c>
      <c r="K2371" s="37">
        <f>IF(M2371="",IF(I2371&lt;&gt;"",I2371-G2371,""),"")</f>
        <v>121.43162061417624</v>
      </c>
      <c r="L2371" s="31">
        <f>IF(M2371="",IF(K2371&lt;&gt;"",IF(G2371=0,IF(I2371=0,0,9.99),K2371/G2371),""),"")</f>
        <v>1.6791972823101742</v>
      </c>
      <c r="M2371" s="35"/>
      <c r="N2371" s="33" t="str">
        <f>TRIM(CONCATENATE(Table1[[#This Row],[Intake]]," ",Table1[[#This Row],[Batch Number]]))</f>
        <v>S-1/OS 97</v>
      </c>
      <c r="O2371" s="35" t="str">
        <f>IF(VLOOKUP(Table1[[#This Row],[Intake Batch Combo]],Sheet2!A:B,2,FALSE)="","",VLOOKUP(Table1[[#This Row],[Intake Batch Combo]],Sheet2!A:B,2,FALSE))</f>
        <v>One Source Diagnostics Buy 97.2</v>
      </c>
      <c r="P2371" s="116" t="s">
        <v>2384</v>
      </c>
      <c r="Q2371" s="116" t="e">
        <v>#N/A</v>
      </c>
    </row>
    <row r="2372" spans="1:17">
      <c r="A2372" s="4" t="s">
        <v>1316</v>
      </c>
      <c r="B2372" s="38">
        <v>97</v>
      </c>
      <c r="C2372" s="15" t="s">
        <v>430</v>
      </c>
      <c r="D2372" s="39">
        <v>44631</v>
      </c>
      <c r="E2372" s="10" t="s">
        <v>1</v>
      </c>
      <c r="F2372" s="36">
        <v>300</v>
      </c>
      <c r="G2372" s="36">
        <v>72.315279385823771</v>
      </c>
      <c r="H2372" s="39">
        <v>45378</v>
      </c>
      <c r="I2372" s="120">
        <v>193.74690000000001</v>
      </c>
      <c r="J2372" s="38">
        <f>IF(M2372="",IF(AND(H2372&lt;&gt; "",D2372&lt;&gt;""),IF(H2372&gt;=D2372,H2372-D2372,0),""),"")</f>
        <v>747</v>
      </c>
      <c r="K2372" s="37">
        <f>IF(M2372="",IF(I2372&lt;&gt;"",I2372-G2372,""),"")</f>
        <v>121.43162061417624</v>
      </c>
      <c r="L2372" s="31">
        <f>IF(M2372="",IF(K2372&lt;&gt;"",IF(G2372=0,IF(I2372=0,0,9.99),K2372/G2372),""),"")</f>
        <v>1.6791972823101742</v>
      </c>
      <c r="M2372" s="35"/>
      <c r="N2372" s="33" t="str">
        <f>TRIM(CONCATENATE(Table1[[#This Row],[Intake]]," ",Table1[[#This Row],[Batch Number]]))</f>
        <v>S-1/OS 97</v>
      </c>
      <c r="O2372" s="35" t="str">
        <f>IF(VLOOKUP(Table1[[#This Row],[Intake Batch Combo]],Sheet2!A:B,2,FALSE)="","",VLOOKUP(Table1[[#This Row],[Intake Batch Combo]],Sheet2!A:B,2,FALSE))</f>
        <v>One Source Diagnostics Buy 97.2</v>
      </c>
      <c r="P2372" s="116" t="s">
        <v>2384</v>
      </c>
      <c r="Q2372" s="116" t="e">
        <v>#N/A</v>
      </c>
    </row>
    <row r="2373" spans="1:17">
      <c r="A2373" s="4" t="s">
        <v>1316</v>
      </c>
      <c r="B2373" s="38">
        <v>97</v>
      </c>
      <c r="C2373" s="15" t="s">
        <v>430</v>
      </c>
      <c r="D2373" s="39">
        <v>44631</v>
      </c>
      <c r="E2373" s="10" t="s">
        <v>1</v>
      </c>
      <c r="F2373" s="36">
        <v>300</v>
      </c>
      <c r="G2373" s="36">
        <v>72.315279385823771</v>
      </c>
      <c r="H2373" s="39">
        <v>45378</v>
      </c>
      <c r="I2373" s="118">
        <v>193.74690000000001</v>
      </c>
      <c r="J2373" s="38">
        <f>IF(M2373="",IF(AND(H2373&lt;&gt; "",D2373&lt;&gt;""),IF(H2373&gt;=D2373,H2373-D2373,0),""),"")</f>
        <v>747</v>
      </c>
      <c r="K2373" s="37">
        <f>IF(M2373="",IF(I2373&lt;&gt;"",I2373-G2373,""),"")</f>
        <v>121.43162061417624</v>
      </c>
      <c r="L2373" s="31">
        <f>IF(M2373="",IF(K2373&lt;&gt;"",IF(G2373=0,IF(I2373=0,0,9.99),K2373/G2373),""),"")</f>
        <v>1.6791972823101742</v>
      </c>
      <c r="M2373" s="35"/>
      <c r="N2373" s="33" t="str">
        <f>TRIM(CONCATENATE(Table1[[#This Row],[Intake]]," ",Table1[[#This Row],[Batch Number]]))</f>
        <v>S-1/OS 97</v>
      </c>
      <c r="O2373" s="35" t="str">
        <f>IF(VLOOKUP(Table1[[#This Row],[Intake Batch Combo]],Sheet2!A:B,2,FALSE)="","",VLOOKUP(Table1[[#This Row],[Intake Batch Combo]],Sheet2!A:B,2,FALSE))</f>
        <v>One Source Diagnostics Buy 97.2</v>
      </c>
      <c r="P2373" s="116" t="s">
        <v>2384</v>
      </c>
      <c r="Q2373" s="116" t="e">
        <v>#N/A</v>
      </c>
    </row>
    <row r="2374" spans="1:17">
      <c r="A2374" s="4" t="s">
        <v>1316</v>
      </c>
      <c r="B2374" s="15">
        <v>116</v>
      </c>
      <c r="C2374" s="64" t="s">
        <v>1218</v>
      </c>
      <c r="D2374" s="30">
        <v>44879</v>
      </c>
      <c r="E2374" s="59" t="s">
        <v>1</v>
      </c>
      <c r="F2374" s="14">
        <v>1695</v>
      </c>
      <c r="G2374" s="14">
        <v>404.59153261197389</v>
      </c>
      <c r="H2374" s="30">
        <v>45378</v>
      </c>
      <c r="I2374" s="118">
        <v>93</v>
      </c>
      <c r="J2374" s="15">
        <f>IF(M2374="",IF(AND(H2374&lt;&gt; "",D2374&lt;&gt;""),IF(H2374&gt;=D2374,H2374-D2374,0),""),"")</f>
        <v>499</v>
      </c>
      <c r="K2374" s="20">
        <f>IF(M2374="",IF(I2374&lt;&gt;"",I2374-G2374,""),"")</f>
        <v>-311.59153261197389</v>
      </c>
      <c r="L2374" s="25">
        <f>IF(M2374="",IF(K2374&lt;&gt;"",IF(G2374=0,IF(I2374=0,0,9.99),K2374/G2374),""),"")</f>
        <v>-0.77013854096350487</v>
      </c>
      <c r="M2374" s="111"/>
      <c r="N2374" s="58" t="str">
        <f>TRIM(CONCATENATE(Table1[[#This Row],[Intake]]," ",Table1[[#This Row],[Batch Number]]))</f>
        <v>S-1/OS 116</v>
      </c>
      <c r="O2374" s="111" t="str">
        <f>IF(VLOOKUP(Table1[[#This Row],[Intake Batch Combo]],Sheet2!A:B,2,FALSE)="","",VLOOKUP(Table1[[#This Row],[Intake Batch Combo]],Sheet2!A:B,2,FALSE))</f>
        <v>One Source Diagnostics Buy 116</v>
      </c>
      <c r="P2374" s="115" t="e">
        <v>#N/A</v>
      </c>
      <c r="Q2374" s="115" t="e">
        <v>#N/A</v>
      </c>
    </row>
    <row r="2375" spans="1:17">
      <c r="A2375" s="4" t="s">
        <v>1316</v>
      </c>
      <c r="B2375" s="15">
        <v>116</v>
      </c>
      <c r="C2375" s="64" t="s">
        <v>1218</v>
      </c>
      <c r="D2375" s="30">
        <v>44879</v>
      </c>
      <c r="E2375" s="59" t="s">
        <v>1</v>
      </c>
      <c r="F2375" s="14">
        <v>1695</v>
      </c>
      <c r="G2375" s="14">
        <v>404.59153261197389</v>
      </c>
      <c r="H2375" s="30">
        <v>45378</v>
      </c>
      <c r="I2375" s="118">
        <v>93</v>
      </c>
      <c r="J2375" s="15">
        <f>IF(M2375="",IF(AND(H2375&lt;&gt; "",D2375&lt;&gt;""),IF(H2375&gt;=D2375,H2375-D2375,0),""),"")</f>
        <v>499</v>
      </c>
      <c r="K2375" s="20">
        <f>IF(M2375="",IF(I2375&lt;&gt;"",I2375-G2375,""),"")</f>
        <v>-311.59153261197389</v>
      </c>
      <c r="L2375" s="25">
        <f>IF(M2375="",IF(K2375&lt;&gt;"",IF(G2375=0,IF(I2375=0,0,9.99),K2375/G2375),""),"")</f>
        <v>-0.77013854096350487</v>
      </c>
      <c r="M2375" s="111"/>
      <c r="N2375" s="58" t="str">
        <f>TRIM(CONCATENATE(Table1[[#This Row],[Intake]]," ",Table1[[#This Row],[Batch Number]]))</f>
        <v>S-1/OS 116</v>
      </c>
      <c r="O2375" s="111" t="str">
        <f>IF(VLOOKUP(Table1[[#This Row],[Intake Batch Combo]],Sheet2!A:B,2,FALSE)="","",VLOOKUP(Table1[[#This Row],[Intake Batch Combo]],Sheet2!A:B,2,FALSE))</f>
        <v>One Source Diagnostics Buy 116</v>
      </c>
      <c r="P2375" s="115" t="e">
        <v>#N/A</v>
      </c>
      <c r="Q2375" s="115" t="e">
        <v>#N/A</v>
      </c>
    </row>
    <row r="2376" spans="1:17">
      <c r="A2376" s="4" t="s">
        <v>1316</v>
      </c>
      <c r="B2376" s="15">
        <v>116</v>
      </c>
      <c r="C2376" s="64" t="s">
        <v>1218</v>
      </c>
      <c r="D2376" s="30">
        <v>44879</v>
      </c>
      <c r="E2376" s="59" t="s">
        <v>1</v>
      </c>
      <c r="F2376" s="14">
        <v>1695</v>
      </c>
      <c r="G2376" s="14">
        <v>404.59153261197389</v>
      </c>
      <c r="H2376" s="30">
        <v>45378</v>
      </c>
      <c r="I2376" s="118">
        <v>93</v>
      </c>
      <c r="J2376" s="15">
        <f>IF(M2376="",IF(AND(H2376&lt;&gt; "",D2376&lt;&gt;""),IF(H2376&gt;=D2376,H2376-D2376,0),""),"")</f>
        <v>499</v>
      </c>
      <c r="K2376" s="20">
        <f>IF(M2376="",IF(I2376&lt;&gt;"",I2376-G2376,""),"")</f>
        <v>-311.59153261197389</v>
      </c>
      <c r="L2376" s="25">
        <f>IF(M2376="",IF(K2376&lt;&gt;"",IF(G2376=0,IF(I2376=0,0,9.99),K2376/G2376),""),"")</f>
        <v>-0.77013854096350487</v>
      </c>
      <c r="M2376" s="111"/>
      <c r="N2376" s="58" t="str">
        <f>TRIM(CONCATENATE(Table1[[#This Row],[Intake]]," ",Table1[[#This Row],[Batch Number]]))</f>
        <v>S-1/OS 116</v>
      </c>
      <c r="O2376" s="111" t="str">
        <f>IF(VLOOKUP(Table1[[#This Row],[Intake Batch Combo]],Sheet2!A:B,2,FALSE)="","",VLOOKUP(Table1[[#This Row],[Intake Batch Combo]],Sheet2!A:B,2,FALSE))</f>
        <v>One Source Diagnostics Buy 116</v>
      </c>
      <c r="P2376" s="115" t="e">
        <v>#N/A</v>
      </c>
      <c r="Q2376" s="115" t="e">
        <v>#N/A</v>
      </c>
    </row>
    <row r="2377" spans="1:17">
      <c r="A2377" s="4" t="s">
        <v>1316</v>
      </c>
      <c r="B2377" s="15">
        <v>116</v>
      </c>
      <c r="C2377" s="64" t="s">
        <v>1255</v>
      </c>
      <c r="D2377" s="30">
        <v>44879</v>
      </c>
      <c r="E2377" s="59" t="s">
        <v>1</v>
      </c>
      <c r="F2377" s="14">
        <v>1695</v>
      </c>
      <c r="G2377" s="14">
        <v>404.59153261197389</v>
      </c>
      <c r="H2377" s="30">
        <v>45378</v>
      </c>
      <c r="I2377" s="120">
        <v>651</v>
      </c>
      <c r="J2377" s="15">
        <f>IF(M2377="",IF(AND(H2377&lt;&gt; "",D2377&lt;&gt;""),IF(H2377&gt;=D2377,H2377-D2377,0),""),"")</f>
        <v>499</v>
      </c>
      <c r="K2377" s="20">
        <f>IF(M2377="",IF(I2377&lt;&gt;"",I2377-G2377,""),"")</f>
        <v>246.40846738802611</v>
      </c>
      <c r="L2377" s="25">
        <f>IF(M2377="",IF(K2377&lt;&gt;"",IF(G2377=0,IF(I2377=0,0,9.99),K2377/G2377),""),"")</f>
        <v>0.60903021325546558</v>
      </c>
      <c r="M2377" s="111"/>
      <c r="N2377" s="58" t="str">
        <f>TRIM(CONCATENATE(Table1[[#This Row],[Intake]]," ",Table1[[#This Row],[Batch Number]]))</f>
        <v>S-1/OS 116</v>
      </c>
      <c r="O2377" s="111" t="str">
        <f>IF(VLOOKUP(Table1[[#This Row],[Intake Batch Combo]],Sheet2!A:B,2,FALSE)="","",VLOOKUP(Table1[[#This Row],[Intake Batch Combo]],Sheet2!A:B,2,FALSE))</f>
        <v>One Source Diagnostics Buy 116</v>
      </c>
      <c r="P2377" s="115" t="e">
        <v>#N/A</v>
      </c>
      <c r="Q2377" s="115" t="e">
        <v>#N/A</v>
      </c>
    </row>
    <row r="2378" spans="1:17">
      <c r="A2378" s="4" t="s">
        <v>1316</v>
      </c>
      <c r="B2378" s="15">
        <v>118</v>
      </c>
      <c r="C2378" s="64">
        <v>30537</v>
      </c>
      <c r="D2378" s="30">
        <v>44897</v>
      </c>
      <c r="E2378" s="60" t="s">
        <v>1</v>
      </c>
      <c r="F2378" s="14">
        <v>1695</v>
      </c>
      <c r="G2378" s="14">
        <v>404.96364199804663</v>
      </c>
      <c r="H2378" s="30">
        <v>45378</v>
      </c>
      <c r="I2378" s="118">
        <v>423.34840000000003</v>
      </c>
      <c r="J2378" s="15">
        <f>IF(M2378="",IF(AND(H2378&lt;&gt; "",D2378&lt;&gt;""),IF(H2378&gt;=D2378,H2378-D2378,0),""),"")</f>
        <v>481</v>
      </c>
      <c r="K2378" s="20">
        <f>IF(M2378="",IF(I2378&lt;&gt;"",I2378-G2378,""),"")</f>
        <v>18.384758001953401</v>
      </c>
      <c r="L2378" s="25">
        <f>IF(M2378="",IF(K2378&lt;&gt;"",IF(G2378=0,IF(I2378=0,0,9.99),K2378/G2378),""),"")</f>
        <v>4.5398539758396583E-2</v>
      </c>
      <c r="M2378" s="111"/>
      <c r="N2378" s="58" t="str">
        <f>TRIM(CONCATENATE(Table1[[#This Row],[Intake]]," ",Table1[[#This Row],[Batch Number]]))</f>
        <v>S-1/OS 118</v>
      </c>
      <c r="O2378" s="111" t="str">
        <f>IF(VLOOKUP(Table1[[#This Row],[Intake Batch Combo]],Sheet2!A:B,2,FALSE)="","",VLOOKUP(Table1[[#This Row],[Intake Batch Combo]],Sheet2!A:B,2,FALSE))</f>
        <v>One Source Diagnostics Buy 118</v>
      </c>
      <c r="P2378" s="115" t="s">
        <v>2383</v>
      </c>
      <c r="Q2378" s="115" t="e">
        <v>#N/A</v>
      </c>
    </row>
    <row r="2379" spans="1:17">
      <c r="A2379" s="4" t="s">
        <v>1316</v>
      </c>
      <c r="B2379" s="15">
        <v>118</v>
      </c>
      <c r="C2379" s="64" t="s">
        <v>1602</v>
      </c>
      <c r="D2379" s="30">
        <v>44897</v>
      </c>
      <c r="E2379" s="60" t="s">
        <v>1</v>
      </c>
      <c r="F2379" s="14">
        <v>1695</v>
      </c>
      <c r="G2379" s="14">
        <v>404.96364199804663</v>
      </c>
      <c r="H2379" s="30">
        <v>45378</v>
      </c>
      <c r="I2379" s="118">
        <v>558</v>
      </c>
      <c r="J2379" s="15">
        <f>IF(M2379="",IF(AND(H2379&lt;&gt; "",D2379&lt;&gt;""),IF(H2379&gt;=D2379,H2379-D2379,0),""),"")</f>
        <v>481</v>
      </c>
      <c r="K2379" s="20">
        <f>IF(M2379="",IF(I2379&lt;&gt;"",I2379-G2379,""),"")</f>
        <v>153.03635800195337</v>
      </c>
      <c r="L2379" s="25">
        <f>IF(M2379="",IF(K2379&lt;&gt;"",IF(G2379=0,IF(I2379=0,0,9.99),K2379/G2379),""),"")</f>
        <v>0.37790147591247603</v>
      </c>
      <c r="M2379" s="111"/>
      <c r="N2379" s="58" t="str">
        <f>TRIM(CONCATENATE(Table1[[#This Row],[Intake]]," ",Table1[[#This Row],[Batch Number]]))</f>
        <v>S-1/OS 118</v>
      </c>
      <c r="O2379" s="111" t="str">
        <f>IF(VLOOKUP(Table1[[#This Row],[Intake Batch Combo]],Sheet2!A:B,2,FALSE)="","",VLOOKUP(Table1[[#This Row],[Intake Batch Combo]],Sheet2!A:B,2,FALSE))</f>
        <v>One Source Diagnostics Buy 118</v>
      </c>
      <c r="P2379" s="115" t="s">
        <v>2383</v>
      </c>
      <c r="Q2379" s="115" t="e">
        <v>#N/A</v>
      </c>
    </row>
    <row r="2380" spans="1:17">
      <c r="A2380" s="4" t="s">
        <v>1316</v>
      </c>
      <c r="B2380" s="15">
        <v>118</v>
      </c>
      <c r="C2380" s="64" t="s">
        <v>1724</v>
      </c>
      <c r="D2380" s="30">
        <v>44897</v>
      </c>
      <c r="E2380" s="60" t="s">
        <v>1</v>
      </c>
      <c r="F2380" s="14">
        <v>1695</v>
      </c>
      <c r="G2380" s="14">
        <v>404.96364199804663</v>
      </c>
      <c r="H2380" s="30">
        <v>45378</v>
      </c>
      <c r="I2380" s="118">
        <v>581.25</v>
      </c>
      <c r="J2380" s="15">
        <f>IF(M2380="",IF(AND(H2380&lt;&gt; "",D2380&lt;&gt;""),IF(H2380&gt;=D2380,H2380-D2380,0),""),"")</f>
        <v>481</v>
      </c>
      <c r="K2380" s="20">
        <f>IF(M2380="",IF(I2380&lt;&gt;"",I2380-G2380,""),"")</f>
        <v>176.28635800195337</v>
      </c>
      <c r="L2380" s="25">
        <f>IF(M2380="",IF(K2380&lt;&gt;"",IF(G2380=0,IF(I2380=0,0,9.99),K2380/G2380),""),"")</f>
        <v>0.43531403740882918</v>
      </c>
      <c r="M2380" s="111"/>
      <c r="N2380" s="58" t="str">
        <f>TRIM(CONCATENATE(Table1[[#This Row],[Intake]]," ",Table1[[#This Row],[Batch Number]]))</f>
        <v>S-1/OS 118</v>
      </c>
      <c r="O2380" s="111" t="str">
        <f>IF(VLOOKUP(Table1[[#This Row],[Intake Batch Combo]],Sheet2!A:B,2,FALSE)="","",VLOOKUP(Table1[[#This Row],[Intake Batch Combo]],Sheet2!A:B,2,FALSE))</f>
        <v>One Source Diagnostics Buy 118</v>
      </c>
      <c r="P2380" s="115" t="s">
        <v>2383</v>
      </c>
      <c r="Q2380" s="115" t="e">
        <v>#N/A</v>
      </c>
    </row>
    <row r="2381" spans="1:17">
      <c r="A2381" s="4" t="s">
        <v>1316</v>
      </c>
      <c r="B2381" s="15">
        <v>118</v>
      </c>
      <c r="C2381" s="64" t="s">
        <v>1828</v>
      </c>
      <c r="D2381" s="30">
        <v>44897</v>
      </c>
      <c r="E2381" s="60" t="s">
        <v>1</v>
      </c>
      <c r="F2381" s="14">
        <v>1695</v>
      </c>
      <c r="G2381" s="14">
        <v>404.96364199804663</v>
      </c>
      <c r="H2381" s="30">
        <v>45378</v>
      </c>
      <c r="I2381" s="118">
        <v>465</v>
      </c>
      <c r="J2381" s="15">
        <f>IF(M2381="",IF(AND(H2381&lt;&gt; "",D2381&lt;&gt;""),IF(H2381&gt;=D2381,H2381-D2381,0),""),"")</f>
        <v>481</v>
      </c>
      <c r="K2381" s="20">
        <f>IF(M2381="",IF(I2381&lt;&gt;"",I2381-G2381,""),"")</f>
        <v>60.036358001953374</v>
      </c>
      <c r="L2381" s="25">
        <f>IF(M2381="",IF(K2381&lt;&gt;"",IF(G2381=0,IF(I2381=0,0,9.99),K2381/G2381),""),"")</f>
        <v>0.14825122992706333</v>
      </c>
      <c r="M2381" s="111"/>
      <c r="N2381" s="58" t="str">
        <f>TRIM(CONCATENATE(Table1[[#This Row],[Intake]]," ",Table1[[#This Row],[Batch Number]]))</f>
        <v>S-1/OS 118</v>
      </c>
      <c r="O2381" s="111" t="str">
        <f>IF(VLOOKUP(Table1[[#This Row],[Intake Batch Combo]],Sheet2!A:B,2,FALSE)="","",VLOOKUP(Table1[[#This Row],[Intake Batch Combo]],Sheet2!A:B,2,FALSE))</f>
        <v>One Source Diagnostics Buy 118</v>
      </c>
      <c r="P2381" s="115" t="s">
        <v>2383</v>
      </c>
      <c r="Q2381" s="115" t="e">
        <v>#N/A</v>
      </c>
    </row>
    <row r="2382" spans="1:17">
      <c r="A2382" s="4" t="s">
        <v>1314</v>
      </c>
      <c r="B2382" s="43">
        <v>71</v>
      </c>
      <c r="C2382" s="64">
        <v>82782</v>
      </c>
      <c r="D2382" s="47">
        <v>44670</v>
      </c>
      <c r="E2382" s="59" t="s">
        <v>1</v>
      </c>
      <c r="F2382" s="41">
        <v>1695</v>
      </c>
      <c r="G2382" s="41">
        <v>406.54563467206344</v>
      </c>
      <c r="H2382" s="47">
        <v>45378</v>
      </c>
      <c r="I2382" s="120">
        <v>465</v>
      </c>
      <c r="J2382" s="43">
        <f>IF(M2382="",IF(AND(H2382&lt;&gt; "",D2382&lt;&gt;""),IF(H2382&gt;=D2382,H2382-D2382,0),""),"")</f>
        <v>708</v>
      </c>
      <c r="K2382" s="42">
        <f>IF(M2382="",IF(I2382&lt;&gt;"",I2382-G2382,""),"")</f>
        <v>58.454365327936557</v>
      </c>
      <c r="L2382" s="44">
        <f>IF(M2382="",IF(K2382&lt;&gt;"",IF(G2382=0,IF(I2382=0,0,9.99),K2382/G2382),""),"")</f>
        <v>0.14378303526758632</v>
      </c>
      <c r="M2382" s="45"/>
      <c r="N2382" s="46" t="str">
        <f>TRIM(CONCATENATE(Table1[[#This Row],[Intake]]," ",Table1[[#This Row],[Batch Number]]))</f>
        <v>S-1/EB 71</v>
      </c>
      <c r="O2382" s="45" t="str">
        <f>IF(VLOOKUP(Table1[[#This Row],[Intake Batch Combo]],Sheet2!A:B,2,FALSE)="","",VLOOKUP(Table1[[#This Row],[Intake Batch Combo]],Sheet2!A:B,2,FALSE))</f>
        <v>Expert MRI Buy 71</v>
      </c>
      <c r="P2382" s="116" t="e">
        <v>#N/A</v>
      </c>
      <c r="Q2382" s="116" t="e">
        <v>#N/A</v>
      </c>
    </row>
    <row r="2383" spans="1:17">
      <c r="A2383" s="4" t="s">
        <v>1314</v>
      </c>
      <c r="B2383" s="43">
        <v>71</v>
      </c>
      <c r="C2383" s="64">
        <v>82782</v>
      </c>
      <c r="D2383" s="47">
        <v>44670</v>
      </c>
      <c r="E2383" s="59" t="s">
        <v>1</v>
      </c>
      <c r="F2383" s="41">
        <v>1695</v>
      </c>
      <c r="G2383" s="41">
        <v>406.54563467206344</v>
      </c>
      <c r="H2383" s="47">
        <v>45378</v>
      </c>
      <c r="I2383" s="118">
        <v>465</v>
      </c>
      <c r="J2383" s="43">
        <f>IF(M2383="",IF(AND(H2383&lt;&gt; "",D2383&lt;&gt;""),IF(H2383&gt;=D2383,H2383-D2383,0),""),"")</f>
        <v>708</v>
      </c>
      <c r="K2383" s="42">
        <f>IF(M2383="",IF(I2383&lt;&gt;"",I2383-G2383,""),"")</f>
        <v>58.454365327936557</v>
      </c>
      <c r="L2383" s="44">
        <f>IF(M2383="",IF(K2383&lt;&gt;"",IF(G2383=0,IF(I2383=0,0,9.99),K2383/G2383),""),"")</f>
        <v>0.14378303526758632</v>
      </c>
      <c r="M2383" s="45"/>
      <c r="N2383" s="46" t="str">
        <f>TRIM(CONCATENATE(Table1[[#This Row],[Intake]]," ",Table1[[#This Row],[Batch Number]]))</f>
        <v>S-1/EB 71</v>
      </c>
      <c r="O2383" s="45" t="str">
        <f>IF(VLOOKUP(Table1[[#This Row],[Intake Batch Combo]],Sheet2!A:B,2,FALSE)="","",VLOOKUP(Table1[[#This Row],[Intake Batch Combo]],Sheet2!A:B,2,FALSE))</f>
        <v>Expert MRI Buy 71</v>
      </c>
      <c r="P2383" s="116" t="e">
        <v>#N/A</v>
      </c>
      <c r="Q2383" s="116" t="e">
        <v>#N/A</v>
      </c>
    </row>
    <row r="2384" spans="1:17">
      <c r="A2384" s="4" t="s">
        <v>1316</v>
      </c>
      <c r="B2384" s="38">
        <v>97</v>
      </c>
      <c r="C2384" s="15" t="s">
        <v>430</v>
      </c>
      <c r="D2384" s="39">
        <v>44631</v>
      </c>
      <c r="E2384" s="10" t="s">
        <v>1</v>
      </c>
      <c r="F2384" s="36">
        <v>1695</v>
      </c>
      <c r="G2384" s="36">
        <v>408.58132852990423</v>
      </c>
      <c r="H2384" s="39">
        <v>45378</v>
      </c>
      <c r="I2384" s="120">
        <v>193.74690000000001</v>
      </c>
      <c r="J2384" s="38">
        <f>IF(M2384="",IF(AND(H2384&lt;&gt; "",D2384&lt;&gt;""),IF(H2384&gt;=D2384,H2384-D2384,0),""),"")</f>
        <v>747</v>
      </c>
      <c r="K2384" s="37">
        <f>IF(M2384="",IF(I2384&lt;&gt;"",I2384-G2384,""),"")</f>
        <v>-214.83442852990422</v>
      </c>
      <c r="L2384" s="31">
        <f>IF(M2384="",IF(K2384&lt;&gt;"",IF(G2384=0,IF(I2384=0,0,9.99),K2384/G2384),""),"")</f>
        <v>-0.52580579074156197</v>
      </c>
      <c r="M2384" s="35"/>
      <c r="N2384" s="33" t="str">
        <f>TRIM(CONCATENATE(Table1[[#This Row],[Intake]]," ",Table1[[#This Row],[Batch Number]]))</f>
        <v>S-1/OS 97</v>
      </c>
      <c r="O2384" s="35" t="str">
        <f>IF(VLOOKUP(Table1[[#This Row],[Intake Batch Combo]],Sheet2!A:B,2,FALSE)="","",VLOOKUP(Table1[[#This Row],[Intake Batch Combo]],Sheet2!A:B,2,FALSE))</f>
        <v>One Source Diagnostics Buy 97.2</v>
      </c>
      <c r="P2384" s="116" t="s">
        <v>2384</v>
      </c>
      <c r="Q2384" s="116" t="e">
        <v>#N/A</v>
      </c>
    </row>
    <row r="2385" spans="1:17">
      <c r="A2385" s="4" t="s">
        <v>1316</v>
      </c>
      <c r="B2385" s="38">
        <v>97</v>
      </c>
      <c r="C2385" s="15" t="s">
        <v>430</v>
      </c>
      <c r="D2385" s="39">
        <v>44631</v>
      </c>
      <c r="E2385" s="10" t="s">
        <v>1</v>
      </c>
      <c r="F2385" s="36">
        <v>1695</v>
      </c>
      <c r="G2385" s="36">
        <v>408.58132852990423</v>
      </c>
      <c r="H2385" s="39">
        <v>45378</v>
      </c>
      <c r="I2385" s="120">
        <v>193.74690000000001</v>
      </c>
      <c r="J2385" s="38">
        <f>IF(M2385="",IF(AND(H2385&lt;&gt; "",D2385&lt;&gt;""),IF(H2385&gt;=D2385,H2385-D2385,0),""),"")</f>
        <v>747</v>
      </c>
      <c r="K2385" s="37">
        <f>IF(M2385="",IF(I2385&lt;&gt;"",I2385-G2385,""),"")</f>
        <v>-214.83442852990422</v>
      </c>
      <c r="L2385" s="31">
        <f>IF(M2385="",IF(K2385&lt;&gt;"",IF(G2385=0,IF(I2385=0,0,9.99),K2385/G2385),""),"")</f>
        <v>-0.52580579074156197</v>
      </c>
      <c r="M2385" s="35"/>
      <c r="N2385" s="33" t="str">
        <f>TRIM(CONCATENATE(Table1[[#This Row],[Intake]]," ",Table1[[#This Row],[Batch Number]]))</f>
        <v>S-1/OS 97</v>
      </c>
      <c r="O2385" s="35" t="str">
        <f>IF(VLOOKUP(Table1[[#This Row],[Intake Batch Combo]],Sheet2!A:B,2,FALSE)="","",VLOOKUP(Table1[[#This Row],[Intake Batch Combo]],Sheet2!A:B,2,FALSE))</f>
        <v>One Source Diagnostics Buy 97.2</v>
      </c>
      <c r="P2385" s="116" t="s">
        <v>2384</v>
      </c>
      <c r="Q2385" s="116" t="e">
        <v>#N/A</v>
      </c>
    </row>
    <row r="2386" spans="1:17">
      <c r="A2386" s="4" t="s">
        <v>1316</v>
      </c>
      <c r="B2386" s="15">
        <v>118</v>
      </c>
      <c r="C2386" s="64" t="s">
        <v>1495</v>
      </c>
      <c r="D2386" s="30">
        <v>44897</v>
      </c>
      <c r="E2386" s="60" t="s">
        <v>1</v>
      </c>
      <c r="F2386" s="14">
        <v>300</v>
      </c>
      <c r="G2386" s="14">
        <v>71.674980884610022</v>
      </c>
      <c r="H2386" s="30">
        <v>45371</v>
      </c>
      <c r="I2386" s="118">
        <v>245.17589999999998</v>
      </c>
      <c r="J2386" s="15">
        <f>IF(M2386="",IF(AND(H2386&lt;&gt; "",D2386&lt;&gt;""),IF(H2386&gt;=D2386,H2386-D2386,0),""),"")</f>
        <v>474</v>
      </c>
      <c r="K2386" s="20">
        <f>IF(M2386="",IF(I2386&lt;&gt;"",I2386-G2386,""),"")</f>
        <v>173.50091911538996</v>
      </c>
      <c r="L2386" s="25">
        <f>IF(M2386="",IF(K2386&lt;&gt;"",IF(G2386=0,IF(I2386=0,0,9.99),K2386/G2386),""),"")</f>
        <v>2.4206622307260899</v>
      </c>
      <c r="M2386" s="111"/>
      <c r="N2386" s="58" t="str">
        <f>TRIM(CONCATENATE(Table1[[#This Row],[Intake]]," ",Table1[[#This Row],[Batch Number]]))</f>
        <v>S-1/OS 118</v>
      </c>
      <c r="O2386" s="111" t="str">
        <f>IF(VLOOKUP(Table1[[#This Row],[Intake Batch Combo]],Sheet2!A:B,2,FALSE)="","",VLOOKUP(Table1[[#This Row],[Intake Batch Combo]],Sheet2!A:B,2,FALSE))</f>
        <v>One Source Diagnostics Buy 118</v>
      </c>
      <c r="P2386" s="115" t="s">
        <v>2383</v>
      </c>
      <c r="Q2386" s="115" t="e">
        <v>#N/A</v>
      </c>
    </row>
    <row r="2387" spans="1:17">
      <c r="A2387" s="4" t="s">
        <v>1316</v>
      </c>
      <c r="B2387" s="15">
        <v>118</v>
      </c>
      <c r="C2387" s="64" t="s">
        <v>1495</v>
      </c>
      <c r="D2387" s="30">
        <v>44897</v>
      </c>
      <c r="E2387" s="60" t="s">
        <v>1</v>
      </c>
      <c r="F2387" s="14">
        <v>300</v>
      </c>
      <c r="G2387" s="14">
        <v>71.674980884610022</v>
      </c>
      <c r="H2387" s="30">
        <v>45371</v>
      </c>
      <c r="I2387" s="118">
        <v>245.17589999999998</v>
      </c>
      <c r="J2387" s="15">
        <f>IF(M2387="",IF(AND(H2387&lt;&gt; "",D2387&lt;&gt;""),IF(H2387&gt;=D2387,H2387-D2387,0),""),"")</f>
        <v>474</v>
      </c>
      <c r="K2387" s="20">
        <f>IF(M2387="",IF(I2387&lt;&gt;"",I2387-G2387,""),"")</f>
        <v>173.50091911538996</v>
      </c>
      <c r="L2387" s="25">
        <f>IF(M2387="",IF(K2387&lt;&gt;"",IF(G2387=0,IF(I2387=0,0,9.99),K2387/G2387),""),"")</f>
        <v>2.4206622307260899</v>
      </c>
      <c r="M2387" s="111"/>
      <c r="N2387" s="58" t="str">
        <f>TRIM(CONCATENATE(Table1[[#This Row],[Intake]]," ",Table1[[#This Row],[Batch Number]]))</f>
        <v>S-1/OS 118</v>
      </c>
      <c r="O2387" s="111" t="str">
        <f>IF(VLOOKUP(Table1[[#This Row],[Intake Batch Combo]],Sheet2!A:B,2,FALSE)="","",VLOOKUP(Table1[[#This Row],[Intake Batch Combo]],Sheet2!A:B,2,FALSE))</f>
        <v>One Source Diagnostics Buy 118</v>
      </c>
      <c r="P2387" s="115" t="s">
        <v>2383</v>
      </c>
      <c r="Q2387" s="115" t="e">
        <v>#N/A</v>
      </c>
    </row>
    <row r="2388" spans="1:17">
      <c r="A2388" s="4" t="s">
        <v>1316</v>
      </c>
      <c r="B2388" s="15">
        <v>118</v>
      </c>
      <c r="C2388" s="64" t="s">
        <v>1495</v>
      </c>
      <c r="D2388" s="30">
        <v>44897</v>
      </c>
      <c r="E2388" s="60" t="s">
        <v>1</v>
      </c>
      <c r="F2388" s="14">
        <v>300</v>
      </c>
      <c r="G2388" s="14">
        <v>71.674980884610022</v>
      </c>
      <c r="H2388" s="30">
        <v>45371</v>
      </c>
      <c r="I2388" s="118">
        <v>245.17589999999998</v>
      </c>
      <c r="J2388" s="15">
        <f>IF(M2388="",IF(AND(H2388&lt;&gt; "",D2388&lt;&gt;""),IF(H2388&gt;=D2388,H2388-D2388,0),""),"")</f>
        <v>474</v>
      </c>
      <c r="K2388" s="20">
        <f>IF(M2388="",IF(I2388&lt;&gt;"",I2388-G2388,""),"")</f>
        <v>173.50091911538996</v>
      </c>
      <c r="L2388" s="25">
        <f>IF(M2388="",IF(K2388&lt;&gt;"",IF(G2388=0,IF(I2388=0,0,9.99),K2388/G2388),""),"")</f>
        <v>2.4206622307260899</v>
      </c>
      <c r="M2388" s="111"/>
      <c r="N2388" s="58" t="str">
        <f>TRIM(CONCATENATE(Table1[[#This Row],[Intake]]," ",Table1[[#This Row],[Batch Number]]))</f>
        <v>S-1/OS 118</v>
      </c>
      <c r="O2388" s="111" t="str">
        <f>IF(VLOOKUP(Table1[[#This Row],[Intake Batch Combo]],Sheet2!A:B,2,FALSE)="","",VLOOKUP(Table1[[#This Row],[Intake Batch Combo]],Sheet2!A:B,2,FALSE))</f>
        <v>One Source Diagnostics Buy 118</v>
      </c>
      <c r="P2388" s="115" t="s">
        <v>2383</v>
      </c>
      <c r="Q2388" s="115" t="e">
        <v>#N/A</v>
      </c>
    </row>
    <row r="2389" spans="1:17">
      <c r="A2389" s="4" t="s">
        <v>1316</v>
      </c>
      <c r="B2389" s="15">
        <v>118</v>
      </c>
      <c r="C2389" s="64" t="s">
        <v>1495</v>
      </c>
      <c r="D2389" s="30">
        <v>44897</v>
      </c>
      <c r="E2389" s="60" t="s">
        <v>1</v>
      </c>
      <c r="F2389" s="14">
        <v>300</v>
      </c>
      <c r="G2389" s="14">
        <v>71.674980884610022</v>
      </c>
      <c r="H2389" s="30">
        <v>45371</v>
      </c>
      <c r="I2389" s="118">
        <v>245.17589999999998</v>
      </c>
      <c r="J2389" s="15">
        <f>IF(M2389="",IF(AND(H2389&lt;&gt; "",D2389&lt;&gt;""),IF(H2389&gt;=D2389,H2389-D2389,0),""),"")</f>
        <v>474</v>
      </c>
      <c r="K2389" s="20">
        <f>IF(M2389="",IF(I2389&lt;&gt;"",I2389-G2389,""),"")</f>
        <v>173.50091911538996</v>
      </c>
      <c r="L2389" s="25">
        <f>IF(M2389="",IF(K2389&lt;&gt;"",IF(G2389=0,IF(I2389=0,0,9.99),K2389/G2389),""),"")</f>
        <v>2.4206622307260899</v>
      </c>
      <c r="M2389" s="111"/>
      <c r="N2389" s="58" t="str">
        <f>TRIM(CONCATENATE(Table1[[#This Row],[Intake]]," ",Table1[[#This Row],[Batch Number]]))</f>
        <v>S-1/OS 118</v>
      </c>
      <c r="O2389" s="111" t="str">
        <f>IF(VLOOKUP(Table1[[#This Row],[Intake Batch Combo]],Sheet2!A:B,2,FALSE)="","",VLOOKUP(Table1[[#This Row],[Intake Batch Combo]],Sheet2!A:B,2,FALSE))</f>
        <v>One Source Diagnostics Buy 118</v>
      </c>
      <c r="P2389" s="115" t="s">
        <v>2383</v>
      </c>
      <c r="Q2389" s="115" t="e">
        <v>#N/A</v>
      </c>
    </row>
    <row r="2390" spans="1:17">
      <c r="A2390" s="4" t="s">
        <v>1316</v>
      </c>
      <c r="B2390" s="15">
        <v>118</v>
      </c>
      <c r="C2390" s="64" t="s">
        <v>1495</v>
      </c>
      <c r="D2390" s="30">
        <v>44897</v>
      </c>
      <c r="E2390" s="60" t="s">
        <v>1</v>
      </c>
      <c r="F2390" s="14">
        <v>300</v>
      </c>
      <c r="G2390" s="14">
        <v>71.674980884610022</v>
      </c>
      <c r="H2390" s="30">
        <v>45371</v>
      </c>
      <c r="I2390" s="120">
        <v>245.17589999999998</v>
      </c>
      <c r="J2390" s="15">
        <f>IF(M2390="",IF(AND(H2390&lt;&gt; "",D2390&lt;&gt;""),IF(H2390&gt;=D2390,H2390-D2390,0),""),"")</f>
        <v>474</v>
      </c>
      <c r="K2390" s="20">
        <f>IF(M2390="",IF(I2390&lt;&gt;"",I2390-G2390,""),"")</f>
        <v>173.50091911538996</v>
      </c>
      <c r="L2390" s="25">
        <f>IF(M2390="",IF(K2390&lt;&gt;"",IF(G2390=0,IF(I2390=0,0,9.99),K2390/G2390),""),"")</f>
        <v>2.4206622307260899</v>
      </c>
      <c r="M2390" s="111"/>
      <c r="N2390" s="58" t="str">
        <f>TRIM(CONCATENATE(Table1[[#This Row],[Intake]]," ",Table1[[#This Row],[Batch Number]]))</f>
        <v>S-1/OS 118</v>
      </c>
      <c r="O2390" s="111" t="str">
        <f>IF(VLOOKUP(Table1[[#This Row],[Intake Batch Combo]],Sheet2!A:B,2,FALSE)="","",VLOOKUP(Table1[[#This Row],[Intake Batch Combo]],Sheet2!A:B,2,FALSE))</f>
        <v>One Source Diagnostics Buy 118</v>
      </c>
      <c r="P2390" s="115" t="s">
        <v>2383</v>
      </c>
      <c r="Q2390" s="115" t="e">
        <v>#N/A</v>
      </c>
    </row>
    <row r="2391" spans="1:17">
      <c r="A2391" s="4" t="s">
        <v>1316</v>
      </c>
      <c r="B2391" s="15">
        <v>118</v>
      </c>
      <c r="C2391" s="64" t="s">
        <v>1495</v>
      </c>
      <c r="D2391" s="30">
        <v>44897</v>
      </c>
      <c r="E2391" s="60" t="s">
        <v>1</v>
      </c>
      <c r="F2391" s="14">
        <v>300</v>
      </c>
      <c r="G2391" s="14">
        <v>71.674980884610022</v>
      </c>
      <c r="H2391" s="30">
        <v>45371</v>
      </c>
      <c r="I2391" s="120">
        <v>245.17589999999998</v>
      </c>
      <c r="J2391" s="15">
        <f>IF(M2391="",IF(AND(H2391&lt;&gt; "",D2391&lt;&gt;""),IF(H2391&gt;=D2391,H2391-D2391,0),""),"")</f>
        <v>474</v>
      </c>
      <c r="K2391" s="20">
        <f>IF(M2391="",IF(I2391&lt;&gt;"",I2391-G2391,""),"")</f>
        <v>173.50091911538996</v>
      </c>
      <c r="L2391" s="25">
        <f>IF(M2391="",IF(K2391&lt;&gt;"",IF(G2391=0,IF(I2391=0,0,9.99),K2391/G2391),""),"")</f>
        <v>2.4206622307260899</v>
      </c>
      <c r="M2391" s="111"/>
      <c r="N2391" s="58" t="str">
        <f>TRIM(CONCATENATE(Table1[[#This Row],[Intake]]," ",Table1[[#This Row],[Batch Number]]))</f>
        <v>S-1/OS 118</v>
      </c>
      <c r="O2391" s="111" t="str">
        <f>IF(VLOOKUP(Table1[[#This Row],[Intake Batch Combo]],Sheet2!A:B,2,FALSE)="","",VLOOKUP(Table1[[#This Row],[Intake Batch Combo]],Sheet2!A:B,2,FALSE))</f>
        <v>One Source Diagnostics Buy 118</v>
      </c>
      <c r="P2391" s="115" t="s">
        <v>2383</v>
      </c>
      <c r="Q2391" s="115" t="e">
        <v>#N/A</v>
      </c>
    </row>
    <row r="2392" spans="1:17">
      <c r="A2392" s="4" t="s">
        <v>1316</v>
      </c>
      <c r="B2392" s="15">
        <v>116</v>
      </c>
      <c r="C2392" s="64" t="s">
        <v>1178</v>
      </c>
      <c r="D2392" s="30">
        <v>44879</v>
      </c>
      <c r="E2392" s="59" t="s">
        <v>1</v>
      </c>
      <c r="F2392" s="14">
        <v>1695</v>
      </c>
      <c r="G2392" s="14">
        <v>404.59153261197389</v>
      </c>
      <c r="H2392" s="30">
        <v>45371</v>
      </c>
      <c r="I2392" s="118">
        <v>465</v>
      </c>
      <c r="J2392" s="15">
        <f>IF(M2392="",IF(AND(H2392&lt;&gt; "",D2392&lt;&gt;""),IF(H2392&gt;=D2392,H2392-D2392,0),""),"")</f>
        <v>492</v>
      </c>
      <c r="K2392" s="20">
        <f>IF(M2392="",IF(I2392&lt;&gt;"",I2392-G2392,""),"")</f>
        <v>60.408467388026111</v>
      </c>
      <c r="L2392" s="25">
        <f>IF(M2392="",IF(K2392&lt;&gt;"",IF(G2392=0,IF(I2392=0,0,9.99),K2392/G2392),""),"")</f>
        <v>0.1493072951824754</v>
      </c>
      <c r="M2392" s="111"/>
      <c r="N2392" s="58" t="str">
        <f>TRIM(CONCATENATE(Table1[[#This Row],[Intake]]," ",Table1[[#This Row],[Batch Number]]))</f>
        <v>S-1/OS 116</v>
      </c>
      <c r="O2392" s="111" t="str">
        <f>IF(VLOOKUP(Table1[[#This Row],[Intake Batch Combo]],Sheet2!A:B,2,FALSE)="","",VLOOKUP(Table1[[#This Row],[Intake Batch Combo]],Sheet2!A:B,2,FALSE))</f>
        <v>One Source Diagnostics Buy 116</v>
      </c>
      <c r="P2392" s="115" t="e">
        <v>#N/A</v>
      </c>
      <c r="Q2392" s="115" t="e">
        <v>#N/A</v>
      </c>
    </row>
    <row r="2393" spans="1:17">
      <c r="A2393" s="4" t="s">
        <v>1316</v>
      </c>
      <c r="B2393" s="15">
        <v>118</v>
      </c>
      <c r="C2393" s="73" t="s">
        <v>1495</v>
      </c>
      <c r="D2393" s="30">
        <v>44897</v>
      </c>
      <c r="E2393" s="73" t="s">
        <v>1</v>
      </c>
      <c r="F2393" s="14">
        <v>1695</v>
      </c>
      <c r="G2393" s="14">
        <v>404.96</v>
      </c>
      <c r="H2393" s="30">
        <v>45371</v>
      </c>
      <c r="I2393" s="118">
        <v>245.18</v>
      </c>
      <c r="J2393" s="15">
        <f>IF(M2393="",IF(AND(H2393&lt;&gt; "",D2393&lt;&gt;""),IF(H2393&gt;=D2393,H2393-D2393,0),""),"")</f>
        <v>474</v>
      </c>
      <c r="K2393" s="20">
        <f>IF(M2393="",IF(I2393&lt;&gt;"",I2393-G2393,""),"")</f>
        <v>-159.77999999999997</v>
      </c>
      <c r="L2393" s="25">
        <f>IF(M2393="",IF(K2393&lt;&gt;"",IF(G2393=0,IF(I2393=0,0,9.99),K2393/G2393),""),"")</f>
        <v>-0.39455748715922556</v>
      </c>
      <c r="M2393" s="112"/>
      <c r="N2393" s="58" t="str">
        <f>TRIM(CONCATENATE(Table1[[#This Row],[Intake]]," ",Table1[[#This Row],[Batch Number]]))</f>
        <v>S-1/OS 118</v>
      </c>
      <c r="O2393" s="112" t="str">
        <f>IF(VLOOKUP(Table1[[#This Row],[Intake Batch Combo]],Sheet2!A:B,2,FALSE)="","",VLOOKUP(Table1[[#This Row],[Intake Batch Combo]],Sheet2!A:B,2,FALSE))</f>
        <v>One Source Diagnostics Buy 118</v>
      </c>
      <c r="P2393" s="115" t="s">
        <v>2383</v>
      </c>
      <c r="Q2393" s="115" t="e">
        <v>#N/A</v>
      </c>
    </row>
    <row r="2394" spans="1:17">
      <c r="A2394" s="4" t="s">
        <v>1316</v>
      </c>
      <c r="B2394" s="15">
        <v>118</v>
      </c>
      <c r="C2394" s="73" t="s">
        <v>1495</v>
      </c>
      <c r="D2394" s="30">
        <v>44897</v>
      </c>
      <c r="E2394" s="73" t="s">
        <v>1</v>
      </c>
      <c r="F2394" s="14">
        <v>1695</v>
      </c>
      <c r="G2394" s="14">
        <v>404.96</v>
      </c>
      <c r="H2394" s="30">
        <v>45371</v>
      </c>
      <c r="I2394" s="118">
        <v>245.18</v>
      </c>
      <c r="J2394" s="15">
        <f>IF(M2394="",IF(AND(H2394&lt;&gt; "",D2394&lt;&gt;""),IF(H2394&gt;=D2394,H2394-D2394,0),""),"")</f>
        <v>474</v>
      </c>
      <c r="K2394" s="20">
        <f>IF(M2394="",IF(I2394&lt;&gt;"",I2394-G2394,""),"")</f>
        <v>-159.77999999999997</v>
      </c>
      <c r="L2394" s="25">
        <f>IF(M2394="",IF(K2394&lt;&gt;"",IF(G2394=0,IF(I2394=0,0,9.99),K2394/G2394),""),"")</f>
        <v>-0.39455748715922556</v>
      </c>
      <c r="M2394" s="111"/>
      <c r="N2394" s="58" t="str">
        <f>TRIM(CONCATENATE(Table1[[#This Row],[Intake]]," ",Table1[[#This Row],[Batch Number]]))</f>
        <v>S-1/OS 118</v>
      </c>
      <c r="O2394" s="111" t="str">
        <f>IF(VLOOKUP(Table1[[#This Row],[Intake Batch Combo]],Sheet2!A:B,2,FALSE)="","",VLOOKUP(Table1[[#This Row],[Intake Batch Combo]],Sheet2!A:B,2,FALSE))</f>
        <v>One Source Diagnostics Buy 118</v>
      </c>
      <c r="P2394" s="115" t="s">
        <v>2383</v>
      </c>
      <c r="Q2394" s="115" t="e">
        <v>#N/A</v>
      </c>
    </row>
    <row r="2395" spans="1:17">
      <c r="A2395" s="4" t="s">
        <v>1316</v>
      </c>
      <c r="B2395" s="15">
        <v>118</v>
      </c>
      <c r="C2395" s="64" t="s">
        <v>1682</v>
      </c>
      <c r="D2395" s="30">
        <v>44897</v>
      </c>
      <c r="E2395" s="60" t="s">
        <v>1</v>
      </c>
      <c r="F2395" s="14">
        <v>1695</v>
      </c>
      <c r="G2395" s="14">
        <v>404.96364199804663</v>
      </c>
      <c r="H2395" s="30">
        <v>45371</v>
      </c>
      <c r="I2395" s="118">
        <v>539.4</v>
      </c>
      <c r="J2395" s="15">
        <f>IF(M2395="",IF(AND(H2395&lt;&gt; "",D2395&lt;&gt;""),IF(H2395&gt;=D2395,H2395-D2395,0),""),"")</f>
        <v>474</v>
      </c>
      <c r="K2395" s="20">
        <f>IF(M2395="",IF(I2395&lt;&gt;"",I2395-G2395,""),"")</f>
        <v>134.43635800195335</v>
      </c>
      <c r="L2395" s="25">
        <f>IF(M2395="",IF(K2395&lt;&gt;"",IF(G2395=0,IF(I2395=0,0,9.99),K2395/G2395),""),"")</f>
        <v>0.33197142671539343</v>
      </c>
      <c r="M2395" s="111"/>
      <c r="N2395" s="58" t="str">
        <f>TRIM(CONCATENATE(Table1[[#This Row],[Intake]]," ",Table1[[#This Row],[Batch Number]]))</f>
        <v>S-1/OS 118</v>
      </c>
      <c r="O2395" s="111" t="str">
        <f>IF(VLOOKUP(Table1[[#This Row],[Intake Batch Combo]],Sheet2!A:B,2,FALSE)="","",VLOOKUP(Table1[[#This Row],[Intake Batch Combo]],Sheet2!A:B,2,FALSE))</f>
        <v>One Source Diagnostics Buy 118</v>
      </c>
      <c r="P2395" s="115" t="s">
        <v>2383</v>
      </c>
      <c r="Q2395" s="115" t="e">
        <v>#N/A</v>
      </c>
    </row>
    <row r="2396" spans="1:17">
      <c r="A2396" s="4" t="s">
        <v>1316</v>
      </c>
      <c r="B2396" s="15">
        <v>118</v>
      </c>
      <c r="C2396" s="64" t="s">
        <v>1830</v>
      </c>
      <c r="D2396" s="30">
        <v>44897</v>
      </c>
      <c r="E2396" s="60" t="s">
        <v>1</v>
      </c>
      <c r="F2396" s="14">
        <v>1695</v>
      </c>
      <c r="G2396" s="14">
        <v>404.96364199804663</v>
      </c>
      <c r="H2396" s="30">
        <v>45371</v>
      </c>
      <c r="I2396" s="118">
        <v>465</v>
      </c>
      <c r="J2396" s="15">
        <f>IF(M2396="",IF(AND(H2396&lt;&gt; "",D2396&lt;&gt;""),IF(H2396&gt;=D2396,H2396-D2396,0),""),"")</f>
        <v>474</v>
      </c>
      <c r="K2396" s="20">
        <f>IF(M2396="",IF(I2396&lt;&gt;"",I2396-G2396,""),"")</f>
        <v>60.036358001953374</v>
      </c>
      <c r="L2396" s="25">
        <f>IF(M2396="",IF(K2396&lt;&gt;"",IF(G2396=0,IF(I2396=0,0,9.99),K2396/G2396),""),"")</f>
        <v>0.14825122992706333</v>
      </c>
      <c r="M2396" s="111"/>
      <c r="N2396" s="58" t="str">
        <f>TRIM(CONCATENATE(Table1[[#This Row],[Intake]]," ",Table1[[#This Row],[Batch Number]]))</f>
        <v>S-1/OS 118</v>
      </c>
      <c r="O2396" s="111" t="str">
        <f>IF(VLOOKUP(Table1[[#This Row],[Intake Batch Combo]],Sheet2!A:B,2,FALSE)="","",VLOOKUP(Table1[[#This Row],[Intake Batch Combo]],Sheet2!A:B,2,FALSE))</f>
        <v>One Source Diagnostics Buy 118</v>
      </c>
      <c r="P2396" s="115" t="s">
        <v>2383</v>
      </c>
      <c r="Q2396" s="115" t="e">
        <v>#N/A</v>
      </c>
    </row>
    <row r="2397" spans="1:17">
      <c r="A2397" s="4" t="s">
        <v>1316</v>
      </c>
      <c r="B2397" s="15">
        <v>118</v>
      </c>
      <c r="C2397" s="15" t="s">
        <v>1495</v>
      </c>
      <c r="D2397" s="30">
        <v>44897</v>
      </c>
      <c r="E2397" s="60" t="s">
        <v>1</v>
      </c>
      <c r="F2397" s="14">
        <v>1695</v>
      </c>
      <c r="G2397" s="14">
        <v>404.96364199804663</v>
      </c>
      <c r="H2397" s="30">
        <v>45371</v>
      </c>
      <c r="I2397" s="118">
        <v>245.17589999999998</v>
      </c>
      <c r="J2397" s="15">
        <f>IF(M2397="",IF(AND(H2397&lt;&gt; "",D2397&lt;&gt;""),IF(H2397&gt;=D2397,H2397-D2397,0),""),"")</f>
        <v>474</v>
      </c>
      <c r="K2397" s="20">
        <f>IF(M2397="",IF(I2397&lt;&gt;"",I2397-G2397,""),"")</f>
        <v>-159.78774199804664</v>
      </c>
      <c r="L2397" s="25">
        <f>IF(M2397="",IF(K2397&lt;&gt;"",IF(G2397=0,IF(I2397=0,0,9.99),K2397/G2397),""),"")</f>
        <v>-0.39457305650865659</v>
      </c>
      <c r="M2397" s="111"/>
      <c r="N2397" s="58" t="str">
        <f>TRIM(CONCATENATE(Table1[[#This Row],[Intake]]," ",Table1[[#This Row],[Batch Number]]))</f>
        <v>S-1/OS 118</v>
      </c>
      <c r="O2397" s="111" t="str">
        <f>IF(VLOOKUP(Table1[[#This Row],[Intake Batch Combo]],Sheet2!A:B,2,FALSE)="","",VLOOKUP(Table1[[#This Row],[Intake Batch Combo]],Sheet2!A:B,2,FALSE))</f>
        <v>One Source Diagnostics Buy 118</v>
      </c>
      <c r="P2397" s="115" t="s">
        <v>2383</v>
      </c>
      <c r="Q2397" s="115" t="e">
        <v>#N/A</v>
      </c>
    </row>
    <row r="2398" spans="1:17">
      <c r="A2398" s="4" t="s">
        <v>1316</v>
      </c>
      <c r="B2398" s="15">
        <v>90</v>
      </c>
      <c r="C2398" s="15" t="s">
        <v>65</v>
      </c>
      <c r="D2398" s="30">
        <v>44559</v>
      </c>
      <c r="E2398" s="10" t="s">
        <v>1</v>
      </c>
      <c r="F2398" s="14">
        <v>1695</v>
      </c>
      <c r="G2398" s="14">
        <v>435.04260145388702</v>
      </c>
      <c r="H2398" s="30">
        <v>45371</v>
      </c>
      <c r="I2398" s="118">
        <v>300.3528</v>
      </c>
      <c r="J2398" s="21">
        <f>IF(M2398="",IF(AND(H2398&lt;&gt; "",D2398&lt;&gt;""),IF(H2398&gt;=D2398,H2398-D2398,0),""),"")</f>
        <v>812</v>
      </c>
      <c r="K2398" s="20">
        <f>IF(M2398="",IF(I2398&lt;&gt;"",I2398-G2398,""),"")</f>
        <v>-134.68980145388701</v>
      </c>
      <c r="L2398" s="25">
        <f>IF(M2398="",IF(K2398&lt;&gt;"",IF(G2398=0,IF(I2398=0,0,9.99),K2398/G2398),""),"")</f>
        <v>-0.30960140685937781</v>
      </c>
      <c r="M2398" s="28"/>
      <c r="N2398" s="31" t="str">
        <f>TRIM(CONCATENATE(Table1[[#This Row],[Intake]]," ",Table1[[#This Row],[Batch Number]]))</f>
        <v>S-1/OS 90</v>
      </c>
      <c r="O2398" s="34" t="str">
        <f>IF(VLOOKUP(Table1[[#This Row],[Intake Batch Combo]],Sheet2!A:B,2,FALSE)="","",VLOOKUP(Table1[[#This Row],[Intake Batch Combo]],Sheet2!A:B,2,FALSE))</f>
        <v>OSD Buy 90</v>
      </c>
      <c r="P2398" s="116" t="e">
        <v>#N/A</v>
      </c>
      <c r="Q2398" s="116" t="e">
        <v>#N/A</v>
      </c>
    </row>
    <row r="2399" spans="1:17">
      <c r="A2399" s="4" t="s">
        <v>2395</v>
      </c>
      <c r="B2399" s="15">
        <v>15.3</v>
      </c>
      <c r="C2399" s="15"/>
      <c r="D2399" s="30">
        <v>45021</v>
      </c>
      <c r="E2399" s="10" t="s">
        <v>1</v>
      </c>
      <c r="F2399" s="14">
        <v>2300</v>
      </c>
      <c r="G2399" s="14">
        <v>432.04350000000113</v>
      </c>
      <c r="H2399" s="30">
        <v>45370</v>
      </c>
      <c r="I2399" s="118">
        <v>465</v>
      </c>
      <c r="J2399" s="15">
        <f>IF(M2399="",IF(AND(H2399&lt;&gt; "",D2399&lt;&gt;""),IF(H2399&gt;=D2399,H2399-D2399,0),""),"")</f>
        <v>349</v>
      </c>
      <c r="K2399" s="20">
        <f>IF(M2399="",IF(I2399&lt;&gt;"",I2399-G2399,""),"")</f>
        <v>32.956499999998869</v>
      </c>
      <c r="L2399" s="25">
        <f>IF(M2399="",IF(K2399&lt;&gt;"",IF(G2399=0,IF(I2399=0,0,9.99),K2399/G2399),""),"")</f>
        <v>7.6280513420520807E-2</v>
      </c>
      <c r="M2399" s="111"/>
      <c r="N2399" s="58" t="str">
        <f>TRIM(CONCATENATE(Table1[[#This Row],[Intake]]," ",Table1[[#This Row],[Batch Number]]))</f>
        <v>S-1/SCI 15.3</v>
      </c>
      <c r="O2399" s="111" t="str">
        <f>IF(VLOOKUP(Table1[[#This Row],[Intake Batch Combo]],Sheet2!A:B,2,FALSE)="","",VLOOKUP(Table1[[#This Row],[Intake Batch Combo]],Sheet2!A:B,2,FALSE))</f>
        <v>SoCal Imaging Batch 15.3</v>
      </c>
      <c r="P2399" s="115" t="s">
        <v>2393</v>
      </c>
      <c r="Q2399" s="115" t="e">
        <v>#N/A</v>
      </c>
    </row>
    <row r="2400" spans="1:17">
      <c r="A2400" s="4" t="s">
        <v>1316</v>
      </c>
      <c r="B2400" s="15">
        <v>90</v>
      </c>
      <c r="C2400" s="15" t="s">
        <v>131</v>
      </c>
      <c r="D2400" s="30">
        <v>44559</v>
      </c>
      <c r="E2400" s="10" t="s">
        <v>1</v>
      </c>
      <c r="F2400" s="14">
        <v>300</v>
      </c>
      <c r="G2400" s="14">
        <v>0</v>
      </c>
      <c r="H2400" s="30">
        <v>45364</v>
      </c>
      <c r="I2400" s="118">
        <v>285.2217</v>
      </c>
      <c r="J2400" s="21">
        <f>IF(M2400="",IF(AND(H2400&lt;&gt; "",D2400&lt;&gt;""),IF(H2400&gt;=D2400,H2400-D2400,0),""),"")</f>
        <v>805</v>
      </c>
      <c r="K2400" s="20">
        <f>IF(M2400="",IF(I2400&lt;&gt;"",I2400-G2400,""),"")</f>
        <v>285.2217</v>
      </c>
      <c r="L2400" s="25">
        <f>IF(M2400="",IF(K2400&lt;&gt;"",IF(G2400=0,IF(I2400=0,0,9.99),K2400/G2400),""),"")</f>
        <v>9.99</v>
      </c>
      <c r="M2400" s="28"/>
      <c r="N2400" s="31" t="str">
        <f>TRIM(CONCATENATE(Table1[[#This Row],[Intake]]," ",Table1[[#This Row],[Batch Number]]))</f>
        <v>S-1/OS 90</v>
      </c>
      <c r="O2400" s="34" t="str">
        <f>IF(VLOOKUP(Table1[[#This Row],[Intake Batch Combo]],Sheet2!A:B,2,FALSE)="","",VLOOKUP(Table1[[#This Row],[Intake Batch Combo]],Sheet2!A:B,2,FALSE))</f>
        <v>OSD Buy 90</v>
      </c>
      <c r="P2400" s="116" t="e">
        <v>#N/A</v>
      </c>
      <c r="Q2400" s="116" t="e">
        <v>#N/A</v>
      </c>
    </row>
    <row r="2401" spans="1:17">
      <c r="A2401" s="4" t="s">
        <v>1316</v>
      </c>
      <c r="B2401" s="15">
        <v>90</v>
      </c>
      <c r="C2401" s="15" t="s">
        <v>131</v>
      </c>
      <c r="D2401" s="30">
        <v>44559</v>
      </c>
      <c r="E2401" s="10" t="s">
        <v>1</v>
      </c>
      <c r="F2401" s="14">
        <v>300</v>
      </c>
      <c r="G2401" s="14">
        <v>0</v>
      </c>
      <c r="H2401" s="30">
        <v>45364</v>
      </c>
      <c r="I2401" s="118">
        <v>285.2217</v>
      </c>
      <c r="J2401" s="21">
        <f>IF(M2401="",IF(AND(H2401&lt;&gt; "",D2401&lt;&gt;""),IF(H2401&gt;=D2401,H2401-D2401,0),""),"")</f>
        <v>805</v>
      </c>
      <c r="K2401" s="20">
        <f>IF(M2401="",IF(I2401&lt;&gt;"",I2401-G2401,""),"")</f>
        <v>285.2217</v>
      </c>
      <c r="L2401" s="25">
        <f>IF(M2401="",IF(K2401&lt;&gt;"",IF(G2401=0,IF(I2401=0,0,9.99),K2401/G2401),""),"")</f>
        <v>9.99</v>
      </c>
      <c r="M2401" s="28"/>
      <c r="N2401" s="31" t="str">
        <f>TRIM(CONCATENATE(Table1[[#This Row],[Intake]]," ",Table1[[#This Row],[Batch Number]]))</f>
        <v>S-1/OS 90</v>
      </c>
      <c r="O2401" s="34" t="str">
        <f>IF(VLOOKUP(Table1[[#This Row],[Intake Batch Combo]],Sheet2!A:B,2,FALSE)="","",VLOOKUP(Table1[[#This Row],[Intake Batch Combo]],Sheet2!A:B,2,FALSE))</f>
        <v>OSD Buy 90</v>
      </c>
      <c r="P2401" s="116" t="e">
        <v>#N/A</v>
      </c>
      <c r="Q2401" s="116" t="e">
        <v>#N/A</v>
      </c>
    </row>
    <row r="2402" spans="1:17">
      <c r="A2402" s="4" t="s">
        <v>1316</v>
      </c>
      <c r="B2402" s="15">
        <v>90</v>
      </c>
      <c r="C2402" s="15" t="s">
        <v>131</v>
      </c>
      <c r="D2402" s="30">
        <v>44559</v>
      </c>
      <c r="E2402" s="10" t="s">
        <v>1</v>
      </c>
      <c r="F2402" s="14">
        <v>300</v>
      </c>
      <c r="G2402" s="14">
        <v>0</v>
      </c>
      <c r="H2402" s="30">
        <v>45364</v>
      </c>
      <c r="I2402" s="118">
        <v>285.2217</v>
      </c>
      <c r="J2402" s="21">
        <f>IF(M2402="",IF(AND(H2402&lt;&gt; "",D2402&lt;&gt;""),IF(H2402&gt;=D2402,H2402-D2402,0),""),"")</f>
        <v>805</v>
      </c>
      <c r="K2402" s="20">
        <f>IF(M2402="",IF(I2402&lt;&gt;"",I2402-G2402,""),"")</f>
        <v>285.2217</v>
      </c>
      <c r="L2402" s="25">
        <f>IF(M2402="",IF(K2402&lt;&gt;"",IF(G2402=0,IF(I2402=0,0,9.99),K2402/G2402),""),"")</f>
        <v>9.99</v>
      </c>
      <c r="M2402" s="28"/>
      <c r="N2402" s="31" t="str">
        <f>TRIM(CONCATENATE(Table1[[#This Row],[Intake]]," ",Table1[[#This Row],[Batch Number]]))</f>
        <v>S-1/OS 90</v>
      </c>
      <c r="O2402" s="34" t="str">
        <f>IF(VLOOKUP(Table1[[#This Row],[Intake Batch Combo]],Sheet2!A:B,2,FALSE)="","",VLOOKUP(Table1[[#This Row],[Intake Batch Combo]],Sheet2!A:B,2,FALSE))</f>
        <v>OSD Buy 90</v>
      </c>
      <c r="P2402" s="116" t="e">
        <v>#N/A</v>
      </c>
      <c r="Q2402" s="116" t="e">
        <v>#N/A</v>
      </c>
    </row>
    <row r="2403" spans="1:17">
      <c r="A2403" s="4" t="s">
        <v>1316</v>
      </c>
      <c r="B2403" s="15">
        <v>90</v>
      </c>
      <c r="C2403" s="15" t="s">
        <v>131</v>
      </c>
      <c r="D2403" s="30">
        <v>44559</v>
      </c>
      <c r="E2403" s="10" t="s">
        <v>1</v>
      </c>
      <c r="F2403" s="14">
        <v>300</v>
      </c>
      <c r="G2403" s="14">
        <v>0</v>
      </c>
      <c r="H2403" s="30">
        <v>45364</v>
      </c>
      <c r="I2403" s="118">
        <v>285.2217</v>
      </c>
      <c r="J2403" s="21">
        <f>IF(M2403="",IF(AND(H2403&lt;&gt; "",D2403&lt;&gt;""),IF(H2403&gt;=D2403,H2403-D2403,0),""),"")</f>
        <v>805</v>
      </c>
      <c r="K2403" s="20">
        <f>IF(M2403="",IF(I2403&lt;&gt;"",I2403-G2403,""),"")</f>
        <v>285.2217</v>
      </c>
      <c r="L2403" s="25">
        <f>IF(M2403="",IF(K2403&lt;&gt;"",IF(G2403=0,IF(I2403=0,0,9.99),K2403/G2403),""),"")</f>
        <v>9.99</v>
      </c>
      <c r="M2403" s="28"/>
      <c r="N2403" s="31" t="str">
        <f>TRIM(CONCATENATE(Table1[[#This Row],[Intake]]," ",Table1[[#This Row],[Batch Number]]))</f>
        <v>S-1/OS 90</v>
      </c>
      <c r="O2403" s="34" t="str">
        <f>IF(VLOOKUP(Table1[[#This Row],[Intake Batch Combo]],Sheet2!A:B,2,FALSE)="","",VLOOKUP(Table1[[#This Row],[Intake Batch Combo]],Sheet2!A:B,2,FALSE))</f>
        <v>OSD Buy 90</v>
      </c>
      <c r="P2403" s="116" t="e">
        <v>#N/A</v>
      </c>
      <c r="Q2403" s="116" t="e">
        <v>#N/A</v>
      </c>
    </row>
    <row r="2404" spans="1:17">
      <c r="A2404" s="4" t="s">
        <v>1316</v>
      </c>
      <c r="B2404" s="15">
        <v>118</v>
      </c>
      <c r="C2404" s="15" t="s">
        <v>1407</v>
      </c>
      <c r="D2404" s="30">
        <v>44897</v>
      </c>
      <c r="E2404" s="60" t="s">
        <v>0</v>
      </c>
      <c r="F2404" s="14">
        <v>250</v>
      </c>
      <c r="G2404" s="14">
        <v>59.729150737175019</v>
      </c>
      <c r="H2404" s="30">
        <v>45364</v>
      </c>
      <c r="I2404" s="118">
        <v>104.38319999999999</v>
      </c>
      <c r="J2404" s="15">
        <f>IF(M2404="",IF(AND(H2404&lt;&gt; "",D2404&lt;&gt;""),IF(H2404&gt;=D2404,H2404-D2404,0),""),"")</f>
        <v>467</v>
      </c>
      <c r="K2404" s="20">
        <f>IF(M2404="",IF(I2404&lt;&gt;"",I2404-G2404,""),"")</f>
        <v>44.654049262824969</v>
      </c>
      <c r="L2404" s="25">
        <f>IF(M2404="",IF(K2404&lt;&gt;"",IF(G2404=0,IF(I2404=0,0,9.99),K2404/G2404),""),"")</f>
        <v>0.74760897671750404</v>
      </c>
      <c r="M2404" s="111"/>
      <c r="N2404" s="58" t="str">
        <f>TRIM(CONCATENATE(Table1[[#This Row],[Intake]]," ",Table1[[#This Row],[Batch Number]]))</f>
        <v>S-1/OS 118</v>
      </c>
      <c r="O2404" s="111" t="str">
        <f>IF(VLOOKUP(Table1[[#This Row],[Intake Batch Combo]],Sheet2!A:B,2,FALSE)="","",VLOOKUP(Table1[[#This Row],[Intake Batch Combo]],Sheet2!A:B,2,FALSE))</f>
        <v>One Source Diagnostics Buy 118</v>
      </c>
      <c r="P2404" s="115" t="s">
        <v>2383</v>
      </c>
      <c r="Q2404" s="115" t="e">
        <v>#N/A</v>
      </c>
    </row>
    <row r="2405" spans="1:17">
      <c r="A2405" s="4" t="s">
        <v>1316</v>
      </c>
      <c r="B2405" s="15">
        <v>118</v>
      </c>
      <c r="C2405" s="64" t="s">
        <v>1407</v>
      </c>
      <c r="D2405" s="30">
        <v>44897</v>
      </c>
      <c r="E2405" s="60" t="s">
        <v>1</v>
      </c>
      <c r="F2405" s="14">
        <v>300</v>
      </c>
      <c r="G2405" s="14">
        <v>71.674980884610022</v>
      </c>
      <c r="H2405" s="30">
        <v>45364</v>
      </c>
      <c r="I2405" s="118">
        <v>104.38319999999999</v>
      </c>
      <c r="J2405" s="15">
        <f>IF(M2405="",IF(AND(H2405&lt;&gt; "",D2405&lt;&gt;""),IF(H2405&gt;=D2405,H2405-D2405,0),""),"")</f>
        <v>467</v>
      </c>
      <c r="K2405" s="20">
        <f>IF(M2405="",IF(I2405&lt;&gt;"",I2405-G2405,""),"")</f>
        <v>32.708219115389966</v>
      </c>
      <c r="L2405" s="25">
        <f>IF(M2405="",IF(K2405&lt;&gt;"",IF(G2405=0,IF(I2405=0,0,9.99),K2405/G2405),""),"")</f>
        <v>0.45634081393125336</v>
      </c>
      <c r="M2405" s="111"/>
      <c r="N2405" s="58" t="str">
        <f>TRIM(CONCATENATE(Table1[[#This Row],[Intake]]," ",Table1[[#This Row],[Batch Number]]))</f>
        <v>S-1/OS 118</v>
      </c>
      <c r="O2405" s="111" t="str">
        <f>IF(VLOOKUP(Table1[[#This Row],[Intake Batch Combo]],Sheet2!A:B,2,FALSE)="","",VLOOKUP(Table1[[#This Row],[Intake Batch Combo]],Sheet2!A:B,2,FALSE))</f>
        <v>One Source Diagnostics Buy 118</v>
      </c>
      <c r="P2405" s="115" t="s">
        <v>2383</v>
      </c>
      <c r="Q2405" s="115" t="e">
        <v>#N/A</v>
      </c>
    </row>
    <row r="2406" spans="1:17">
      <c r="A2406" s="4" t="s">
        <v>1316</v>
      </c>
      <c r="B2406" s="15">
        <v>90</v>
      </c>
      <c r="C2406" s="15" t="s">
        <v>131</v>
      </c>
      <c r="D2406" s="30">
        <v>44559</v>
      </c>
      <c r="E2406" s="10" t="s">
        <v>0</v>
      </c>
      <c r="F2406" s="14">
        <v>1100</v>
      </c>
      <c r="G2406" s="14">
        <v>282.328531916977</v>
      </c>
      <c r="H2406" s="30">
        <v>45364</v>
      </c>
      <c r="I2406" s="118">
        <v>285.2217</v>
      </c>
      <c r="J2406" s="21">
        <f>IF(M2406="",IF(AND(H2406&lt;&gt; "",D2406&lt;&gt;""),IF(H2406&gt;=D2406,H2406-D2406,0),""),"")</f>
        <v>805</v>
      </c>
      <c r="K2406" s="20">
        <f>IF(M2406="",IF(I2406&lt;&gt;"",I2406-G2406,""),"")</f>
        <v>2.8931680830229993</v>
      </c>
      <c r="L2406" s="25">
        <f>IF(M2406="",IF(K2406&lt;&gt;"",IF(G2406=0,IF(I2406=0,0,9.99),K2406/G2406),""),"")</f>
        <v>1.024752285353072E-2</v>
      </c>
      <c r="M2406" s="28"/>
      <c r="N2406" s="31" t="str">
        <f>TRIM(CONCATENATE(Table1[[#This Row],[Intake]]," ",Table1[[#This Row],[Batch Number]]))</f>
        <v>S-1/OS 90</v>
      </c>
      <c r="O2406" s="34" t="str">
        <f>IF(VLOOKUP(Table1[[#This Row],[Intake Batch Combo]],Sheet2!A:B,2,FALSE)="","",VLOOKUP(Table1[[#This Row],[Intake Batch Combo]],Sheet2!A:B,2,FALSE))</f>
        <v>OSD Buy 90</v>
      </c>
      <c r="P2406" s="116" t="e">
        <v>#N/A</v>
      </c>
      <c r="Q2406" s="116" t="e">
        <v>#N/A</v>
      </c>
    </row>
    <row r="2407" spans="1:17">
      <c r="A2407" s="4" t="s">
        <v>1316</v>
      </c>
      <c r="B2407" s="15">
        <v>90</v>
      </c>
      <c r="C2407" s="15" t="s">
        <v>131</v>
      </c>
      <c r="D2407" s="30">
        <v>44559</v>
      </c>
      <c r="E2407" s="10" t="s">
        <v>0</v>
      </c>
      <c r="F2407" s="14">
        <v>1100</v>
      </c>
      <c r="G2407" s="14">
        <v>282.328531916977</v>
      </c>
      <c r="H2407" s="30">
        <v>45364</v>
      </c>
      <c r="I2407" s="118">
        <v>285.2217</v>
      </c>
      <c r="J2407" s="21">
        <f>IF(M2407="",IF(AND(H2407&lt;&gt; "",D2407&lt;&gt;""),IF(H2407&gt;=D2407,H2407-D2407,0),""),"")</f>
        <v>805</v>
      </c>
      <c r="K2407" s="20">
        <f>IF(M2407="",IF(I2407&lt;&gt;"",I2407-G2407,""),"")</f>
        <v>2.8931680830229993</v>
      </c>
      <c r="L2407" s="25">
        <f>IF(M2407="",IF(K2407&lt;&gt;"",IF(G2407=0,IF(I2407=0,0,9.99),K2407/G2407),""),"")</f>
        <v>1.024752285353072E-2</v>
      </c>
      <c r="M2407" s="28"/>
      <c r="N2407" s="31" t="str">
        <f>TRIM(CONCATENATE(Table1[[#This Row],[Intake]]," ",Table1[[#This Row],[Batch Number]]))</f>
        <v>S-1/OS 90</v>
      </c>
      <c r="O2407" s="34" t="str">
        <f>IF(VLOOKUP(Table1[[#This Row],[Intake Batch Combo]],Sheet2!A:B,2,FALSE)="","",VLOOKUP(Table1[[#This Row],[Intake Batch Combo]],Sheet2!A:B,2,FALSE))</f>
        <v>OSD Buy 90</v>
      </c>
      <c r="P2407" s="116" t="e">
        <v>#N/A</v>
      </c>
      <c r="Q2407" s="116" t="e">
        <v>#N/A</v>
      </c>
    </row>
    <row r="2408" spans="1:17">
      <c r="A2408" s="4" t="s">
        <v>1316</v>
      </c>
      <c r="B2408" s="15">
        <v>116</v>
      </c>
      <c r="C2408" s="64" t="s">
        <v>1080</v>
      </c>
      <c r="D2408" s="30">
        <v>44879</v>
      </c>
      <c r="E2408" s="59" t="s">
        <v>1</v>
      </c>
      <c r="F2408" s="14">
        <v>1695</v>
      </c>
      <c r="G2408" s="14">
        <v>404.59153261197389</v>
      </c>
      <c r="H2408" s="30">
        <v>45364</v>
      </c>
      <c r="I2408" s="118">
        <v>465</v>
      </c>
      <c r="J2408" s="15">
        <f>IF(M2408="",IF(AND(H2408&lt;&gt; "",D2408&lt;&gt;""),IF(H2408&gt;=D2408,H2408-D2408,0),""),"")</f>
        <v>485</v>
      </c>
      <c r="K2408" s="20">
        <f>IF(M2408="",IF(I2408&lt;&gt;"",I2408-G2408,""),"")</f>
        <v>60.408467388026111</v>
      </c>
      <c r="L2408" s="25">
        <f>IF(M2408="",IF(K2408&lt;&gt;"",IF(G2408=0,IF(I2408=0,0,9.99),K2408/G2408),""),"")</f>
        <v>0.1493072951824754</v>
      </c>
      <c r="M2408" s="111"/>
      <c r="N2408" s="58" t="str">
        <f>TRIM(CONCATENATE(Table1[[#This Row],[Intake]]," ",Table1[[#This Row],[Batch Number]]))</f>
        <v>S-1/OS 116</v>
      </c>
      <c r="O2408" s="111" t="str">
        <f>IF(VLOOKUP(Table1[[#This Row],[Intake Batch Combo]],Sheet2!A:B,2,FALSE)="","",VLOOKUP(Table1[[#This Row],[Intake Batch Combo]],Sheet2!A:B,2,FALSE))</f>
        <v>One Source Diagnostics Buy 116</v>
      </c>
      <c r="P2408" s="115" t="e">
        <v>#N/A</v>
      </c>
      <c r="Q2408" s="115" t="e">
        <v>#N/A</v>
      </c>
    </row>
    <row r="2409" spans="1:17">
      <c r="A2409" s="4" t="s">
        <v>1316</v>
      </c>
      <c r="B2409" s="15">
        <v>116</v>
      </c>
      <c r="C2409" s="64" t="s">
        <v>1080</v>
      </c>
      <c r="D2409" s="30">
        <v>44879</v>
      </c>
      <c r="E2409" s="59" t="s">
        <v>1</v>
      </c>
      <c r="F2409" s="14">
        <v>1695</v>
      </c>
      <c r="G2409" s="14">
        <v>404.59153261197389</v>
      </c>
      <c r="H2409" s="30">
        <v>45364</v>
      </c>
      <c r="I2409" s="118">
        <v>465</v>
      </c>
      <c r="J2409" s="15">
        <f>IF(M2409="",IF(AND(H2409&lt;&gt; "",D2409&lt;&gt;""),IF(H2409&gt;=D2409,H2409-D2409,0),""),"")</f>
        <v>485</v>
      </c>
      <c r="K2409" s="20">
        <f>IF(M2409="",IF(I2409&lt;&gt;"",I2409-G2409,""),"")</f>
        <v>60.408467388026111</v>
      </c>
      <c r="L2409" s="25">
        <f>IF(M2409="",IF(K2409&lt;&gt;"",IF(G2409=0,IF(I2409=0,0,9.99),K2409/G2409),""),"")</f>
        <v>0.1493072951824754</v>
      </c>
      <c r="M2409" s="111"/>
      <c r="N2409" s="58" t="str">
        <f>TRIM(CONCATENATE(Table1[[#This Row],[Intake]]," ",Table1[[#This Row],[Batch Number]]))</f>
        <v>S-1/OS 116</v>
      </c>
      <c r="O2409" s="111" t="str">
        <f>IF(VLOOKUP(Table1[[#This Row],[Intake Batch Combo]],Sheet2!A:B,2,FALSE)="","",VLOOKUP(Table1[[#This Row],[Intake Batch Combo]],Sheet2!A:B,2,FALSE))</f>
        <v>One Source Diagnostics Buy 116</v>
      </c>
      <c r="P2409" s="115" t="e">
        <v>#N/A</v>
      </c>
      <c r="Q2409" s="115" t="e">
        <v>#N/A</v>
      </c>
    </row>
    <row r="2410" spans="1:17">
      <c r="A2410" s="4" t="s">
        <v>1316</v>
      </c>
      <c r="B2410" s="15">
        <v>116</v>
      </c>
      <c r="C2410" s="64" t="s">
        <v>1080</v>
      </c>
      <c r="D2410" s="30">
        <v>44879</v>
      </c>
      <c r="E2410" s="59" t="s">
        <v>1</v>
      </c>
      <c r="F2410" s="14">
        <v>1695</v>
      </c>
      <c r="G2410" s="14">
        <v>404.59153261197389</v>
      </c>
      <c r="H2410" s="30">
        <v>45364</v>
      </c>
      <c r="I2410" s="118">
        <v>465</v>
      </c>
      <c r="J2410" s="15">
        <f>IF(M2410="",IF(AND(H2410&lt;&gt; "",D2410&lt;&gt;""),IF(H2410&gt;=D2410,H2410-D2410,0),""),"")</f>
        <v>485</v>
      </c>
      <c r="K2410" s="20">
        <f>IF(M2410="",IF(I2410&lt;&gt;"",I2410-G2410,""),"")</f>
        <v>60.408467388026111</v>
      </c>
      <c r="L2410" s="25">
        <f>IF(M2410="",IF(K2410&lt;&gt;"",IF(G2410=0,IF(I2410=0,0,9.99),K2410/G2410),""),"")</f>
        <v>0.1493072951824754</v>
      </c>
      <c r="M2410" s="111"/>
      <c r="N2410" s="58" t="str">
        <f>TRIM(CONCATENATE(Table1[[#This Row],[Intake]]," ",Table1[[#This Row],[Batch Number]]))</f>
        <v>S-1/OS 116</v>
      </c>
      <c r="O2410" s="111" t="str">
        <f>IF(VLOOKUP(Table1[[#This Row],[Intake Batch Combo]],Sheet2!A:B,2,FALSE)="","",VLOOKUP(Table1[[#This Row],[Intake Batch Combo]],Sheet2!A:B,2,FALSE))</f>
        <v>One Source Diagnostics Buy 116</v>
      </c>
      <c r="P2410" s="115" t="e">
        <v>#N/A</v>
      </c>
      <c r="Q2410" s="115" t="e">
        <v>#N/A</v>
      </c>
    </row>
    <row r="2411" spans="1:17">
      <c r="A2411" s="4" t="s">
        <v>1316</v>
      </c>
      <c r="B2411" s="15">
        <v>118</v>
      </c>
      <c r="C2411" s="64" t="s">
        <v>1590</v>
      </c>
      <c r="D2411" s="30">
        <v>44897</v>
      </c>
      <c r="E2411" s="60" t="s">
        <v>1</v>
      </c>
      <c r="F2411" s="14">
        <v>1695</v>
      </c>
      <c r="G2411" s="14">
        <v>404.96364199804663</v>
      </c>
      <c r="H2411" s="30">
        <v>45364</v>
      </c>
      <c r="I2411" s="118">
        <v>448.55759999999998</v>
      </c>
      <c r="J2411" s="15">
        <f>IF(M2411="",IF(AND(H2411&lt;&gt; "",D2411&lt;&gt;""),IF(H2411&gt;=D2411,H2411-D2411,0),""),"")</f>
        <v>467</v>
      </c>
      <c r="K2411" s="20">
        <f>IF(M2411="",IF(I2411&lt;&gt;"",I2411-G2411,""),"")</f>
        <v>43.593958001953354</v>
      </c>
      <c r="L2411" s="25">
        <f>IF(M2411="",IF(K2411&lt;&gt;"",IF(G2411=0,IF(I2411=0,0,9.99),K2411/G2411),""),"")</f>
        <v>0.10764906643684233</v>
      </c>
      <c r="M2411" s="111"/>
      <c r="N2411" s="58" t="str">
        <f>TRIM(CONCATENATE(Table1[[#This Row],[Intake]]," ",Table1[[#This Row],[Batch Number]]))</f>
        <v>S-1/OS 118</v>
      </c>
      <c r="O2411" s="111" t="str">
        <f>IF(VLOOKUP(Table1[[#This Row],[Intake Batch Combo]],Sheet2!A:B,2,FALSE)="","",VLOOKUP(Table1[[#This Row],[Intake Batch Combo]],Sheet2!A:B,2,FALSE))</f>
        <v>One Source Diagnostics Buy 118</v>
      </c>
      <c r="P2411" s="115" t="s">
        <v>2383</v>
      </c>
      <c r="Q2411" s="115" t="e">
        <v>#N/A</v>
      </c>
    </row>
    <row r="2412" spans="1:17">
      <c r="A2412" s="4" t="s">
        <v>1316</v>
      </c>
      <c r="B2412" s="15">
        <v>118</v>
      </c>
      <c r="C2412" s="64" t="s">
        <v>1590</v>
      </c>
      <c r="D2412" s="30">
        <v>44897</v>
      </c>
      <c r="E2412" s="60" t="s">
        <v>1</v>
      </c>
      <c r="F2412" s="14">
        <v>1695</v>
      </c>
      <c r="G2412" s="14">
        <v>404.96364199804663</v>
      </c>
      <c r="H2412" s="30">
        <v>45364</v>
      </c>
      <c r="I2412" s="118">
        <v>448.55759999999998</v>
      </c>
      <c r="J2412" s="15">
        <f>IF(M2412="",IF(AND(H2412&lt;&gt; "",D2412&lt;&gt;""),IF(H2412&gt;=D2412,H2412-D2412,0),""),"")</f>
        <v>467</v>
      </c>
      <c r="K2412" s="20">
        <f>IF(M2412="",IF(I2412&lt;&gt;"",I2412-G2412,""),"")</f>
        <v>43.593958001953354</v>
      </c>
      <c r="L2412" s="25">
        <f>IF(M2412="",IF(K2412&lt;&gt;"",IF(G2412=0,IF(I2412=0,0,9.99),K2412/G2412),""),"")</f>
        <v>0.10764906643684233</v>
      </c>
      <c r="M2412" s="111"/>
      <c r="N2412" s="58" t="str">
        <f>TRIM(CONCATENATE(Table1[[#This Row],[Intake]]," ",Table1[[#This Row],[Batch Number]]))</f>
        <v>S-1/OS 118</v>
      </c>
      <c r="O2412" s="111" t="str">
        <f>IF(VLOOKUP(Table1[[#This Row],[Intake Batch Combo]],Sheet2!A:B,2,FALSE)="","",VLOOKUP(Table1[[#This Row],[Intake Batch Combo]],Sheet2!A:B,2,FALSE))</f>
        <v>One Source Diagnostics Buy 118</v>
      </c>
      <c r="P2412" s="115" t="s">
        <v>2383</v>
      </c>
      <c r="Q2412" s="115" t="e">
        <v>#N/A</v>
      </c>
    </row>
    <row r="2413" spans="1:17">
      <c r="A2413" s="4" t="s">
        <v>1316</v>
      </c>
      <c r="B2413" s="15">
        <v>118</v>
      </c>
      <c r="C2413" s="64" t="s">
        <v>1641</v>
      </c>
      <c r="D2413" s="30">
        <v>44897</v>
      </c>
      <c r="E2413" s="60" t="s">
        <v>1</v>
      </c>
      <c r="F2413" s="14">
        <v>1695</v>
      </c>
      <c r="G2413" s="14">
        <v>404.96364199804663</v>
      </c>
      <c r="H2413" s="30">
        <v>45364</v>
      </c>
      <c r="I2413" s="118">
        <v>604.5</v>
      </c>
      <c r="J2413" s="15">
        <f>IF(M2413="",IF(AND(H2413&lt;&gt; "",D2413&lt;&gt;""),IF(H2413&gt;=D2413,H2413-D2413,0),""),"")</f>
        <v>467</v>
      </c>
      <c r="K2413" s="20">
        <f>IF(M2413="",IF(I2413&lt;&gt;"",I2413-G2413,""),"")</f>
        <v>199.53635800195337</v>
      </c>
      <c r="L2413" s="25">
        <f>IF(M2413="",IF(K2413&lt;&gt;"",IF(G2413=0,IF(I2413=0,0,9.99),K2413/G2413),""),"")</f>
        <v>0.49272659890518233</v>
      </c>
      <c r="M2413" s="111"/>
      <c r="N2413" s="58" t="str">
        <f>TRIM(CONCATENATE(Table1[[#This Row],[Intake]]," ",Table1[[#This Row],[Batch Number]]))</f>
        <v>S-1/OS 118</v>
      </c>
      <c r="O2413" s="111" t="str">
        <f>IF(VLOOKUP(Table1[[#This Row],[Intake Batch Combo]],Sheet2!A:B,2,FALSE)="","",VLOOKUP(Table1[[#This Row],[Intake Batch Combo]],Sheet2!A:B,2,FALSE))</f>
        <v>One Source Diagnostics Buy 118</v>
      </c>
      <c r="P2413" s="115" t="s">
        <v>2383</v>
      </c>
      <c r="Q2413" s="115" t="e">
        <v>#N/A</v>
      </c>
    </row>
    <row r="2414" spans="1:17">
      <c r="A2414" s="4" t="s">
        <v>1316</v>
      </c>
      <c r="B2414" s="15">
        <v>118</v>
      </c>
      <c r="C2414" s="64" t="s">
        <v>1783</v>
      </c>
      <c r="D2414" s="30">
        <v>44897</v>
      </c>
      <c r="E2414" s="60" t="s">
        <v>1</v>
      </c>
      <c r="F2414" s="14">
        <v>1695</v>
      </c>
      <c r="G2414" s="14">
        <v>404.96364199804663</v>
      </c>
      <c r="H2414" s="30">
        <v>45364</v>
      </c>
      <c r="I2414" s="118">
        <v>558</v>
      </c>
      <c r="J2414" s="15">
        <f>IF(M2414="",IF(AND(H2414&lt;&gt; "",D2414&lt;&gt;""),IF(H2414&gt;=D2414,H2414-D2414,0),""),"")</f>
        <v>467</v>
      </c>
      <c r="K2414" s="20">
        <f>IF(M2414="",IF(I2414&lt;&gt;"",I2414-G2414,""),"")</f>
        <v>153.03635800195337</v>
      </c>
      <c r="L2414" s="25">
        <f>IF(M2414="",IF(K2414&lt;&gt;"",IF(G2414=0,IF(I2414=0,0,9.99),K2414/G2414),""),"")</f>
        <v>0.37790147591247603</v>
      </c>
      <c r="M2414" s="111"/>
      <c r="N2414" s="58" t="str">
        <f>TRIM(CONCATENATE(Table1[[#This Row],[Intake]]," ",Table1[[#This Row],[Batch Number]]))</f>
        <v>S-1/OS 118</v>
      </c>
      <c r="O2414" s="111" t="str">
        <f>IF(VLOOKUP(Table1[[#This Row],[Intake Batch Combo]],Sheet2!A:B,2,FALSE)="","",VLOOKUP(Table1[[#This Row],[Intake Batch Combo]],Sheet2!A:B,2,FALSE))</f>
        <v>One Source Diagnostics Buy 118</v>
      </c>
      <c r="P2414" s="115" t="s">
        <v>2383</v>
      </c>
      <c r="Q2414" s="115" t="e">
        <v>#N/A</v>
      </c>
    </row>
    <row r="2415" spans="1:17">
      <c r="A2415" s="4" t="s">
        <v>1316</v>
      </c>
      <c r="B2415" s="15">
        <v>118</v>
      </c>
      <c r="C2415" s="64" t="s">
        <v>1812</v>
      </c>
      <c r="D2415" s="30">
        <v>44897</v>
      </c>
      <c r="E2415" s="60" t="s">
        <v>1</v>
      </c>
      <c r="F2415" s="14">
        <v>1695</v>
      </c>
      <c r="G2415" s="14">
        <v>404.96364199804663</v>
      </c>
      <c r="H2415" s="30">
        <v>45364</v>
      </c>
      <c r="I2415" s="118">
        <v>558</v>
      </c>
      <c r="J2415" s="15">
        <f>IF(M2415="",IF(AND(H2415&lt;&gt; "",D2415&lt;&gt;""),IF(H2415&gt;=D2415,H2415-D2415,0),""),"")</f>
        <v>467</v>
      </c>
      <c r="K2415" s="20">
        <f>IF(M2415="",IF(I2415&lt;&gt;"",I2415-G2415,""),"")</f>
        <v>153.03635800195337</v>
      </c>
      <c r="L2415" s="25">
        <f>IF(M2415="",IF(K2415&lt;&gt;"",IF(G2415=0,IF(I2415=0,0,9.99),K2415/G2415),""),"")</f>
        <v>0.37790147591247603</v>
      </c>
      <c r="M2415" s="111"/>
      <c r="N2415" s="58" t="str">
        <f>TRIM(CONCATENATE(Table1[[#This Row],[Intake]]," ",Table1[[#This Row],[Batch Number]]))</f>
        <v>S-1/OS 118</v>
      </c>
      <c r="O2415" s="111" t="str">
        <f>IF(VLOOKUP(Table1[[#This Row],[Intake Batch Combo]],Sheet2!A:B,2,FALSE)="","",VLOOKUP(Table1[[#This Row],[Intake Batch Combo]],Sheet2!A:B,2,FALSE))</f>
        <v>One Source Diagnostics Buy 118</v>
      </c>
      <c r="P2415" s="115" t="s">
        <v>2383</v>
      </c>
      <c r="Q2415" s="115" t="e">
        <v>#N/A</v>
      </c>
    </row>
    <row r="2416" spans="1:17">
      <c r="A2416" s="4" t="s">
        <v>1314</v>
      </c>
      <c r="B2416" s="43">
        <v>71</v>
      </c>
      <c r="C2416" s="64" t="s">
        <v>824</v>
      </c>
      <c r="D2416" s="47">
        <v>44670</v>
      </c>
      <c r="E2416" s="59" t="s">
        <v>1</v>
      </c>
      <c r="F2416" s="41">
        <v>1695</v>
      </c>
      <c r="G2416" s="41">
        <v>406.54563467206344</v>
      </c>
      <c r="H2416" s="47">
        <v>45364</v>
      </c>
      <c r="I2416" s="118">
        <v>790.5</v>
      </c>
      <c r="J2416" s="43">
        <f>IF(M2416="",IF(AND(H2416&lt;&gt; "",D2416&lt;&gt;""),IF(H2416&gt;=D2416,H2416-D2416,0),""),"")</f>
        <v>694</v>
      </c>
      <c r="K2416" s="42">
        <f>IF(M2416="",IF(I2416&lt;&gt;"",I2416-G2416,""),"")</f>
        <v>383.95436532793656</v>
      </c>
      <c r="L2416" s="44">
        <f>IF(M2416="",IF(K2416&lt;&gt;"",IF(G2416=0,IF(I2416=0,0,9.99),K2416/G2416),""),"")</f>
        <v>0.94443115995489668</v>
      </c>
      <c r="M2416" s="45"/>
      <c r="N2416" s="46" t="str">
        <f>TRIM(CONCATENATE(Table1[[#This Row],[Intake]]," ",Table1[[#This Row],[Batch Number]]))</f>
        <v>S-1/EB 71</v>
      </c>
      <c r="O2416" s="45" t="str">
        <f>IF(VLOOKUP(Table1[[#This Row],[Intake Batch Combo]],Sheet2!A:B,2,FALSE)="","",VLOOKUP(Table1[[#This Row],[Intake Batch Combo]],Sheet2!A:B,2,FALSE))</f>
        <v>Expert MRI Buy 71</v>
      </c>
      <c r="P2416" s="116" t="e">
        <v>#N/A</v>
      </c>
      <c r="Q2416" s="116" t="e">
        <v>#N/A</v>
      </c>
    </row>
    <row r="2417" spans="1:17">
      <c r="A2417" s="4" t="s">
        <v>1314</v>
      </c>
      <c r="B2417" s="43">
        <v>71</v>
      </c>
      <c r="C2417" s="64" t="s">
        <v>824</v>
      </c>
      <c r="D2417" s="47">
        <v>44670</v>
      </c>
      <c r="E2417" s="59" t="s">
        <v>1</v>
      </c>
      <c r="F2417" s="41">
        <v>1695</v>
      </c>
      <c r="G2417" s="41">
        <v>406.54563467206344</v>
      </c>
      <c r="H2417" s="47">
        <v>45364</v>
      </c>
      <c r="I2417" s="118">
        <v>790.5</v>
      </c>
      <c r="J2417" s="43">
        <f>IF(M2417="",IF(AND(H2417&lt;&gt; "",D2417&lt;&gt;""),IF(H2417&gt;=D2417,H2417-D2417,0),""),"")</f>
        <v>694</v>
      </c>
      <c r="K2417" s="42">
        <f>IF(M2417="",IF(I2417&lt;&gt;"",I2417-G2417,""),"")</f>
        <v>383.95436532793656</v>
      </c>
      <c r="L2417" s="44">
        <f>IF(M2417="",IF(K2417&lt;&gt;"",IF(G2417=0,IF(I2417=0,0,9.99),K2417/G2417),""),"")</f>
        <v>0.94443115995489668</v>
      </c>
      <c r="M2417" s="45"/>
      <c r="N2417" s="46" t="str">
        <f>TRIM(CONCATENATE(Table1[[#This Row],[Intake]]," ",Table1[[#This Row],[Batch Number]]))</f>
        <v>S-1/EB 71</v>
      </c>
      <c r="O2417" s="45" t="str">
        <f>IF(VLOOKUP(Table1[[#This Row],[Intake Batch Combo]],Sheet2!A:B,2,FALSE)="","",VLOOKUP(Table1[[#This Row],[Intake Batch Combo]],Sheet2!A:B,2,FALSE))</f>
        <v>Expert MRI Buy 71</v>
      </c>
      <c r="P2417" s="116" t="e">
        <v>#N/A</v>
      </c>
      <c r="Q2417" s="116" t="e">
        <v>#N/A</v>
      </c>
    </row>
    <row r="2418" spans="1:17">
      <c r="A2418" s="4" t="s">
        <v>1316</v>
      </c>
      <c r="B2418" s="15">
        <v>90</v>
      </c>
      <c r="C2418" s="15" t="s">
        <v>41</v>
      </c>
      <c r="D2418" s="30">
        <v>44559</v>
      </c>
      <c r="E2418" s="10" t="s">
        <v>1</v>
      </c>
      <c r="F2418" s="14">
        <v>1695</v>
      </c>
      <c r="G2418" s="14">
        <v>435.04260145388702</v>
      </c>
      <c r="H2418" s="30">
        <v>45364</v>
      </c>
      <c r="I2418" s="118">
        <v>558</v>
      </c>
      <c r="J2418" s="21">
        <f>IF(M2418="",IF(AND(H2418&lt;&gt; "",D2418&lt;&gt;""),IF(H2418&gt;=D2418,H2418-D2418,0),""),"")</f>
        <v>805</v>
      </c>
      <c r="K2418" s="20">
        <f>IF(M2418="",IF(I2418&lt;&gt;"",I2418-G2418,""),"")</f>
        <v>122.95739854611298</v>
      </c>
      <c r="L2418" s="25">
        <f>IF(M2418="",IF(K2418&lt;&gt;"",IF(G2418=0,IF(I2418=0,0,9.99),K2418/G2418),""),"")</f>
        <v>0.2826330068255305</v>
      </c>
      <c r="M2418" s="28"/>
      <c r="N2418" s="31" t="str">
        <f>TRIM(CONCATENATE(Table1[[#This Row],[Intake]]," ",Table1[[#This Row],[Batch Number]]))</f>
        <v>S-1/OS 90</v>
      </c>
      <c r="O2418" s="34" t="str">
        <f>IF(VLOOKUP(Table1[[#This Row],[Intake Batch Combo]],Sheet2!A:B,2,FALSE)="","",VLOOKUP(Table1[[#This Row],[Intake Batch Combo]],Sheet2!A:B,2,FALSE))</f>
        <v>OSD Buy 90</v>
      </c>
      <c r="P2418" s="116" t="e">
        <v>#N/A</v>
      </c>
      <c r="Q2418" s="116" t="e">
        <v>#N/A</v>
      </c>
    </row>
    <row r="2419" spans="1:17">
      <c r="A2419" s="4" t="s">
        <v>1316</v>
      </c>
      <c r="B2419" s="15">
        <v>90</v>
      </c>
      <c r="C2419" s="15" t="s">
        <v>41</v>
      </c>
      <c r="D2419" s="30">
        <v>44559</v>
      </c>
      <c r="E2419" s="10" t="s">
        <v>1</v>
      </c>
      <c r="F2419" s="14">
        <v>1695</v>
      </c>
      <c r="G2419" s="14">
        <v>435.04260145388702</v>
      </c>
      <c r="H2419" s="30">
        <v>45364</v>
      </c>
      <c r="I2419" s="120">
        <v>558</v>
      </c>
      <c r="J2419" s="21">
        <f>IF(M2419="",IF(AND(H2419&lt;&gt; "",D2419&lt;&gt;""),IF(H2419&gt;=D2419,H2419-D2419,0),""),"")</f>
        <v>805</v>
      </c>
      <c r="K2419" s="20">
        <f>IF(M2419="",IF(I2419&lt;&gt;"",I2419-G2419,""),"")</f>
        <v>122.95739854611298</v>
      </c>
      <c r="L2419" s="25">
        <f>IF(M2419="",IF(K2419&lt;&gt;"",IF(G2419=0,IF(I2419=0,0,9.99),K2419/G2419),""),"")</f>
        <v>0.2826330068255305</v>
      </c>
      <c r="M2419" s="28"/>
      <c r="N2419" s="31" t="str">
        <f>TRIM(CONCATENATE(Table1[[#This Row],[Intake]]," ",Table1[[#This Row],[Batch Number]]))</f>
        <v>S-1/OS 90</v>
      </c>
      <c r="O2419" s="34" t="str">
        <f>IF(VLOOKUP(Table1[[#This Row],[Intake Batch Combo]],Sheet2!A:B,2,FALSE)="","",VLOOKUP(Table1[[#This Row],[Intake Batch Combo]],Sheet2!A:B,2,FALSE))</f>
        <v>OSD Buy 90</v>
      </c>
      <c r="P2419" s="116" t="e">
        <v>#N/A</v>
      </c>
      <c r="Q2419" s="116" t="e">
        <v>#N/A</v>
      </c>
    </row>
    <row r="2420" spans="1:17">
      <c r="A2420" s="4" t="s">
        <v>1316</v>
      </c>
      <c r="B2420" s="15">
        <v>90</v>
      </c>
      <c r="C2420" s="15" t="s">
        <v>41</v>
      </c>
      <c r="D2420" s="30">
        <v>44559</v>
      </c>
      <c r="E2420" s="10" t="s">
        <v>1</v>
      </c>
      <c r="F2420" s="14">
        <v>1695</v>
      </c>
      <c r="G2420" s="14">
        <v>435.04260145388702</v>
      </c>
      <c r="H2420" s="30">
        <v>45364</v>
      </c>
      <c r="I2420" s="118">
        <v>558</v>
      </c>
      <c r="J2420" s="21">
        <f>IF(M2420="",IF(AND(H2420&lt;&gt; "",D2420&lt;&gt;""),IF(H2420&gt;=D2420,H2420-D2420,0),""),"")</f>
        <v>805</v>
      </c>
      <c r="K2420" s="20">
        <f>IF(M2420="",IF(I2420&lt;&gt;"",I2420-G2420,""),"")</f>
        <v>122.95739854611298</v>
      </c>
      <c r="L2420" s="25">
        <f>IF(M2420="",IF(K2420&lt;&gt;"",IF(G2420=0,IF(I2420=0,0,9.99),K2420/G2420),""),"")</f>
        <v>0.2826330068255305</v>
      </c>
      <c r="M2420" s="28"/>
      <c r="N2420" s="31" t="str">
        <f>TRIM(CONCATENATE(Table1[[#This Row],[Intake]]," ",Table1[[#This Row],[Batch Number]]))</f>
        <v>S-1/OS 90</v>
      </c>
      <c r="O2420" s="34" t="str">
        <f>IF(VLOOKUP(Table1[[#This Row],[Intake Batch Combo]],Sheet2!A:B,2,FALSE)="","",VLOOKUP(Table1[[#This Row],[Intake Batch Combo]],Sheet2!A:B,2,FALSE))</f>
        <v>OSD Buy 90</v>
      </c>
      <c r="P2420" s="116" t="e">
        <v>#N/A</v>
      </c>
      <c r="Q2420" s="116" t="e">
        <v>#N/A</v>
      </c>
    </row>
    <row r="2421" spans="1:17">
      <c r="A2421" s="4" t="s">
        <v>1316</v>
      </c>
      <c r="B2421" s="15">
        <v>90</v>
      </c>
      <c r="C2421" s="15" t="s">
        <v>131</v>
      </c>
      <c r="D2421" s="30">
        <v>44559</v>
      </c>
      <c r="E2421" s="10" t="s">
        <v>1</v>
      </c>
      <c r="F2421" s="14">
        <v>1695</v>
      </c>
      <c r="G2421" s="14">
        <v>435.04260145388702</v>
      </c>
      <c r="H2421" s="30">
        <v>45364</v>
      </c>
      <c r="I2421" s="118">
        <v>285.2217</v>
      </c>
      <c r="J2421" s="21">
        <f>IF(M2421="",IF(AND(H2421&lt;&gt; "",D2421&lt;&gt;""),IF(H2421&gt;=D2421,H2421-D2421,0),""),"")</f>
        <v>805</v>
      </c>
      <c r="K2421" s="20">
        <f>IF(M2421="",IF(I2421&lt;&gt;"",I2421-G2421,""),"")</f>
        <v>-149.82090145388702</v>
      </c>
      <c r="L2421" s="25">
        <f>IF(M2421="",IF(K2421&lt;&gt;"",IF(G2421=0,IF(I2421=0,0,9.99),K2421/G2421),""),"")</f>
        <v>-0.34438213856113009</v>
      </c>
      <c r="M2421" s="28"/>
      <c r="N2421" s="31" t="str">
        <f>TRIM(CONCATENATE(Table1[[#This Row],[Intake]]," ",Table1[[#This Row],[Batch Number]]))</f>
        <v>S-1/OS 90</v>
      </c>
      <c r="O2421" s="34" t="str">
        <f>IF(VLOOKUP(Table1[[#This Row],[Intake Batch Combo]],Sheet2!A:B,2,FALSE)="","",VLOOKUP(Table1[[#This Row],[Intake Batch Combo]],Sheet2!A:B,2,FALSE))</f>
        <v>OSD Buy 90</v>
      </c>
      <c r="P2421" s="116" t="e">
        <v>#N/A</v>
      </c>
      <c r="Q2421" s="116" t="e">
        <v>#N/A</v>
      </c>
    </row>
    <row r="2422" spans="1:17">
      <c r="A2422" s="4" t="s">
        <v>1316</v>
      </c>
      <c r="B2422" s="15">
        <v>90</v>
      </c>
      <c r="C2422" s="15" t="s">
        <v>131</v>
      </c>
      <c r="D2422" s="30">
        <v>44559</v>
      </c>
      <c r="E2422" s="10" t="s">
        <v>1</v>
      </c>
      <c r="F2422" s="14">
        <v>1695</v>
      </c>
      <c r="G2422" s="14">
        <v>435.04260145388702</v>
      </c>
      <c r="H2422" s="30">
        <v>45364</v>
      </c>
      <c r="I2422" s="118">
        <v>285.2217</v>
      </c>
      <c r="J2422" s="21">
        <f>IF(M2422="",IF(AND(H2422&lt;&gt; "",D2422&lt;&gt;""),IF(H2422&gt;=D2422,H2422-D2422,0),""),"")</f>
        <v>805</v>
      </c>
      <c r="K2422" s="20">
        <f>IF(M2422="",IF(I2422&lt;&gt;"",I2422-G2422,""),"")</f>
        <v>-149.82090145388702</v>
      </c>
      <c r="L2422" s="25">
        <f>IF(M2422="",IF(K2422&lt;&gt;"",IF(G2422=0,IF(I2422=0,0,9.99),K2422/G2422),""),"")</f>
        <v>-0.34438213856113009</v>
      </c>
      <c r="M2422" s="28"/>
      <c r="N2422" s="31" t="str">
        <f>TRIM(CONCATENATE(Table1[[#This Row],[Intake]]," ",Table1[[#This Row],[Batch Number]]))</f>
        <v>S-1/OS 90</v>
      </c>
      <c r="O2422" s="34" t="str">
        <f>IF(VLOOKUP(Table1[[#This Row],[Intake Batch Combo]],Sheet2!A:B,2,FALSE)="","",VLOOKUP(Table1[[#This Row],[Intake Batch Combo]],Sheet2!A:B,2,FALSE))</f>
        <v>OSD Buy 90</v>
      </c>
      <c r="P2422" s="116" t="e">
        <v>#N/A</v>
      </c>
      <c r="Q2422" s="116" t="e">
        <v>#N/A</v>
      </c>
    </row>
    <row r="2423" spans="1:17">
      <c r="A2423" s="4" t="s">
        <v>1316</v>
      </c>
      <c r="B2423" s="15">
        <v>90</v>
      </c>
      <c r="C2423" s="15" t="s">
        <v>131</v>
      </c>
      <c r="D2423" s="30">
        <v>44559</v>
      </c>
      <c r="E2423" s="10" t="s">
        <v>1</v>
      </c>
      <c r="F2423" s="14">
        <v>1695</v>
      </c>
      <c r="G2423" s="14">
        <v>435.04260145388702</v>
      </c>
      <c r="H2423" s="30">
        <v>45364</v>
      </c>
      <c r="I2423" s="118">
        <v>285.2217</v>
      </c>
      <c r="J2423" s="21">
        <f>IF(M2423="",IF(AND(H2423&lt;&gt; "",D2423&lt;&gt;""),IF(H2423&gt;=D2423,H2423-D2423,0),""),"")</f>
        <v>805</v>
      </c>
      <c r="K2423" s="20">
        <f>IF(M2423="",IF(I2423&lt;&gt;"",I2423-G2423,""),"")</f>
        <v>-149.82090145388702</v>
      </c>
      <c r="L2423" s="25">
        <f>IF(M2423="",IF(K2423&lt;&gt;"",IF(G2423=0,IF(I2423=0,0,9.99),K2423/G2423),""),"")</f>
        <v>-0.34438213856113009</v>
      </c>
      <c r="M2423" s="28"/>
      <c r="N2423" s="31" t="str">
        <f>TRIM(CONCATENATE(Table1[[#This Row],[Intake]]," ",Table1[[#This Row],[Batch Number]]))</f>
        <v>S-1/OS 90</v>
      </c>
      <c r="O2423" s="34" t="str">
        <f>IF(VLOOKUP(Table1[[#This Row],[Intake Batch Combo]],Sheet2!A:B,2,FALSE)="","",VLOOKUP(Table1[[#This Row],[Intake Batch Combo]],Sheet2!A:B,2,FALSE))</f>
        <v>OSD Buy 90</v>
      </c>
      <c r="P2423" s="116" t="e">
        <v>#N/A</v>
      </c>
      <c r="Q2423" s="116" t="e">
        <v>#N/A</v>
      </c>
    </row>
    <row r="2424" spans="1:17">
      <c r="A2424" s="4" t="s">
        <v>2395</v>
      </c>
      <c r="B2424" s="15">
        <v>15.2</v>
      </c>
      <c r="C2424" s="15"/>
      <c r="D2424" s="30">
        <v>45021</v>
      </c>
      <c r="E2424" s="10" t="s">
        <v>1</v>
      </c>
      <c r="F2424" s="14">
        <v>2300</v>
      </c>
      <c r="G2424" s="14">
        <v>432.04350000000113</v>
      </c>
      <c r="H2424" s="30">
        <v>45359</v>
      </c>
      <c r="I2424" s="118">
        <v>191.8125</v>
      </c>
      <c r="J2424" s="15">
        <f>IF(M2424="",IF(AND(H2424&lt;&gt; "",D2424&lt;&gt;""),IF(H2424&gt;=D2424,H2424-D2424,0),""),"")</f>
        <v>338</v>
      </c>
      <c r="K2424" s="20">
        <f>IF(M2424="",IF(I2424&lt;&gt;"",I2424-G2424,""),"")</f>
        <v>-240.23100000000113</v>
      </c>
      <c r="L2424" s="25">
        <f>IF(M2424="",IF(K2424&lt;&gt;"",IF(G2424=0,IF(I2424=0,0,9.99),K2424/G2424),""),"")</f>
        <v>-0.55603428821403522</v>
      </c>
      <c r="M2424" s="112"/>
      <c r="N2424" s="58" t="str">
        <f>TRIM(CONCATENATE(Table1[[#This Row],[Intake]]," ",Table1[[#This Row],[Batch Number]]))</f>
        <v>S-1/SCI 15.2</v>
      </c>
      <c r="O2424" s="112" t="str">
        <f>IF(VLOOKUP(Table1[[#This Row],[Intake Batch Combo]],Sheet2!A:B,2,FALSE)="","",VLOOKUP(Table1[[#This Row],[Intake Batch Combo]],Sheet2!A:B,2,FALSE))</f>
        <v>SoCal Imaging Batch 15.2</v>
      </c>
      <c r="P2424" s="115" t="e">
        <v>#N/A</v>
      </c>
      <c r="Q2424" s="115" t="e">
        <v>#N/A</v>
      </c>
    </row>
    <row r="2425" spans="1:17">
      <c r="A2425" s="4" t="s">
        <v>1316</v>
      </c>
      <c r="B2425" s="15">
        <v>116</v>
      </c>
      <c r="C2425" s="64" t="s">
        <v>1238</v>
      </c>
      <c r="D2425" s="30">
        <v>44879</v>
      </c>
      <c r="E2425" s="59" t="s">
        <v>1</v>
      </c>
      <c r="F2425" s="14">
        <v>1695</v>
      </c>
      <c r="G2425" s="14">
        <v>404.59153261197389</v>
      </c>
      <c r="H2425" s="30">
        <v>45357</v>
      </c>
      <c r="I2425" s="118">
        <v>147.87</v>
      </c>
      <c r="J2425" s="15">
        <f>IF(M2425="",IF(AND(H2425&lt;&gt; "",D2425&lt;&gt;""),IF(H2425&gt;=D2425,H2425-D2425,0),""),"")</f>
        <v>478</v>
      </c>
      <c r="K2425" s="20">
        <f>IF(M2425="",IF(I2425&lt;&gt;"",I2425-G2425,""),"")</f>
        <v>-256.72153261197388</v>
      </c>
      <c r="L2425" s="25">
        <f>IF(M2425="",IF(K2425&lt;&gt;"",IF(G2425=0,IF(I2425=0,0,9.99),K2425/G2425),""),"")</f>
        <v>-0.63452028013197281</v>
      </c>
      <c r="M2425" s="112"/>
      <c r="N2425" s="58" t="str">
        <f>TRIM(CONCATENATE(Table1[[#This Row],[Intake]]," ",Table1[[#This Row],[Batch Number]]))</f>
        <v>S-1/OS 116</v>
      </c>
      <c r="O2425" s="112" t="str">
        <f>IF(VLOOKUP(Table1[[#This Row],[Intake Batch Combo]],Sheet2!A:B,2,FALSE)="","",VLOOKUP(Table1[[#This Row],[Intake Batch Combo]],Sheet2!A:B,2,FALSE))</f>
        <v>One Source Diagnostics Buy 116</v>
      </c>
      <c r="P2425" s="115" t="e">
        <v>#N/A</v>
      </c>
      <c r="Q2425" s="115" t="e">
        <v>#N/A</v>
      </c>
    </row>
    <row r="2426" spans="1:17">
      <c r="A2426" s="4" t="s">
        <v>1316</v>
      </c>
      <c r="B2426" s="15">
        <v>118</v>
      </c>
      <c r="C2426" s="64" t="s">
        <v>1568</v>
      </c>
      <c r="D2426" s="30">
        <v>44897</v>
      </c>
      <c r="E2426" s="60" t="s">
        <v>1</v>
      </c>
      <c r="F2426" s="14">
        <v>1695</v>
      </c>
      <c r="G2426" s="14">
        <v>404.96364199804663</v>
      </c>
      <c r="H2426" s="30">
        <v>45357</v>
      </c>
      <c r="I2426" s="118">
        <v>571.81217802555614</v>
      </c>
      <c r="J2426" s="15">
        <f>IF(M2426="",IF(AND(H2426&lt;&gt; "",D2426&lt;&gt;""),IF(H2426&gt;=D2426,H2426-D2426,0),""),"")</f>
        <v>460</v>
      </c>
      <c r="K2426" s="20">
        <f>IF(M2426="",IF(I2426&lt;&gt;"",I2426-G2426,""),"")</f>
        <v>166.84853602750951</v>
      </c>
      <c r="L2426" s="25">
        <f>IF(M2426="",IF(K2426&lt;&gt;"",IF(G2426=0,IF(I2426=0,0,9.99),K2426/G2426),""),"")</f>
        <v>0.4120086810862747</v>
      </c>
      <c r="M2426" s="112"/>
      <c r="N2426" s="58" t="str">
        <f>TRIM(CONCATENATE(Table1[[#This Row],[Intake]]," ",Table1[[#This Row],[Batch Number]]))</f>
        <v>S-1/OS 118</v>
      </c>
      <c r="O2426" s="112" t="str">
        <f>IF(VLOOKUP(Table1[[#This Row],[Intake Batch Combo]],Sheet2!A:B,2,FALSE)="","",VLOOKUP(Table1[[#This Row],[Intake Batch Combo]],Sheet2!A:B,2,FALSE))</f>
        <v>One Source Diagnostics Buy 118</v>
      </c>
      <c r="P2426" s="115" t="s">
        <v>2383</v>
      </c>
      <c r="Q2426" s="115" t="e">
        <v>#N/A</v>
      </c>
    </row>
    <row r="2427" spans="1:17">
      <c r="A2427" s="4" t="s">
        <v>1316</v>
      </c>
      <c r="B2427" s="15">
        <v>118</v>
      </c>
      <c r="C2427" s="64" t="s">
        <v>1665</v>
      </c>
      <c r="D2427" s="30">
        <v>44897</v>
      </c>
      <c r="E2427" s="60" t="s">
        <v>1</v>
      </c>
      <c r="F2427" s="14">
        <v>1695</v>
      </c>
      <c r="G2427" s="14">
        <v>404.96364199804663</v>
      </c>
      <c r="H2427" s="30">
        <v>45357</v>
      </c>
      <c r="I2427" s="118">
        <v>465</v>
      </c>
      <c r="J2427" s="15">
        <f>IF(M2427="",IF(AND(H2427&lt;&gt; "",D2427&lt;&gt;""),IF(H2427&gt;=D2427,H2427-D2427,0),""),"")</f>
        <v>460</v>
      </c>
      <c r="K2427" s="20">
        <f>IF(M2427="",IF(I2427&lt;&gt;"",I2427-G2427,""),"")</f>
        <v>60.036358001953374</v>
      </c>
      <c r="L2427" s="25">
        <f>IF(M2427="",IF(K2427&lt;&gt;"",IF(G2427=0,IF(I2427=0,0,9.99),K2427/G2427),""),"")</f>
        <v>0.14825122992706333</v>
      </c>
      <c r="M2427" s="112"/>
      <c r="N2427" s="58" t="str">
        <f>TRIM(CONCATENATE(Table1[[#This Row],[Intake]]," ",Table1[[#This Row],[Batch Number]]))</f>
        <v>S-1/OS 118</v>
      </c>
      <c r="O2427" s="112" t="str">
        <f>IF(VLOOKUP(Table1[[#This Row],[Intake Batch Combo]],Sheet2!A:B,2,FALSE)="","",VLOOKUP(Table1[[#This Row],[Intake Batch Combo]],Sheet2!A:B,2,FALSE))</f>
        <v>One Source Diagnostics Buy 118</v>
      </c>
      <c r="P2427" s="115" t="s">
        <v>2383</v>
      </c>
      <c r="Q2427" s="115" t="e">
        <v>#N/A</v>
      </c>
    </row>
    <row r="2428" spans="1:17">
      <c r="A2428" s="4" t="s">
        <v>1316</v>
      </c>
      <c r="B2428" s="15">
        <v>118</v>
      </c>
      <c r="C2428" s="64" t="s">
        <v>1702</v>
      </c>
      <c r="D2428" s="30">
        <v>44897</v>
      </c>
      <c r="E2428" s="60" t="s">
        <v>1</v>
      </c>
      <c r="F2428" s="14">
        <v>1695</v>
      </c>
      <c r="G2428" s="14">
        <v>404.96364199804663</v>
      </c>
      <c r="H2428" s="30">
        <v>45357</v>
      </c>
      <c r="I2428" s="118">
        <v>465</v>
      </c>
      <c r="J2428" s="15">
        <f>IF(M2428="",IF(AND(H2428&lt;&gt; "",D2428&lt;&gt;""),IF(H2428&gt;=D2428,H2428-D2428,0),""),"")</f>
        <v>460</v>
      </c>
      <c r="K2428" s="20">
        <f>IF(M2428="",IF(I2428&lt;&gt;"",I2428-G2428,""),"")</f>
        <v>60.036358001953374</v>
      </c>
      <c r="L2428" s="25">
        <f>IF(M2428="",IF(K2428&lt;&gt;"",IF(G2428=0,IF(I2428=0,0,9.99),K2428/G2428),""),"")</f>
        <v>0.14825122992706333</v>
      </c>
      <c r="M2428" s="112"/>
      <c r="N2428" s="58" t="str">
        <f>TRIM(CONCATENATE(Table1[[#This Row],[Intake]]," ",Table1[[#This Row],[Batch Number]]))</f>
        <v>S-1/OS 118</v>
      </c>
      <c r="O2428" s="112" t="str">
        <f>IF(VLOOKUP(Table1[[#This Row],[Intake Batch Combo]],Sheet2!A:B,2,FALSE)="","",VLOOKUP(Table1[[#This Row],[Intake Batch Combo]],Sheet2!A:B,2,FALSE))</f>
        <v>One Source Diagnostics Buy 118</v>
      </c>
      <c r="P2428" s="115" t="s">
        <v>2383</v>
      </c>
      <c r="Q2428" s="115" t="e">
        <v>#N/A</v>
      </c>
    </row>
    <row r="2429" spans="1:17">
      <c r="A2429" s="4" t="s">
        <v>1314</v>
      </c>
      <c r="B2429" s="43">
        <v>71</v>
      </c>
      <c r="C2429" s="64" t="s">
        <v>573</v>
      </c>
      <c r="D2429" s="47">
        <v>44670</v>
      </c>
      <c r="E2429" s="59" t="s">
        <v>1</v>
      </c>
      <c r="F2429" s="41">
        <v>1695</v>
      </c>
      <c r="G2429" s="41">
        <v>406.54563467206344</v>
      </c>
      <c r="H2429" s="47">
        <v>45357</v>
      </c>
      <c r="I2429" s="118">
        <v>424.28460000000001</v>
      </c>
      <c r="J2429" s="43">
        <f>IF(M2429="",IF(AND(H2429&lt;&gt; "",D2429&lt;&gt;""),IF(H2429&gt;=D2429,H2429-D2429,0),""),"")</f>
        <v>687</v>
      </c>
      <c r="K2429" s="42">
        <f>IF(M2429="",IF(I2429&lt;&gt;"",I2429-G2429,""),"")</f>
        <v>17.738965327936569</v>
      </c>
      <c r="L2429" s="44">
        <f>IF(M2429="",IF(K2429&lt;&gt;"",IF(G2429=0,IF(I2429=0,0,9.99),K2429/G2429),""),"")</f>
        <v>4.3633392699556482E-2</v>
      </c>
      <c r="M2429" s="45"/>
      <c r="N2429" s="46" t="str">
        <f>TRIM(CONCATENATE(Table1[[#This Row],[Intake]]," ",Table1[[#This Row],[Batch Number]]))</f>
        <v>S-1/EB 71</v>
      </c>
      <c r="O2429" s="45" t="str">
        <f>IF(VLOOKUP(Table1[[#This Row],[Intake Batch Combo]],Sheet2!A:B,2,FALSE)="","",VLOOKUP(Table1[[#This Row],[Intake Batch Combo]],Sheet2!A:B,2,FALSE))</f>
        <v>Expert MRI Buy 71</v>
      </c>
      <c r="P2429" s="116" t="e">
        <v>#N/A</v>
      </c>
      <c r="Q2429" s="116" t="e">
        <v>#N/A</v>
      </c>
    </row>
    <row r="2430" spans="1:17">
      <c r="A2430" s="4" t="s">
        <v>1314</v>
      </c>
      <c r="B2430" s="43">
        <v>71</v>
      </c>
      <c r="C2430" s="64" t="s">
        <v>573</v>
      </c>
      <c r="D2430" s="47">
        <v>44670</v>
      </c>
      <c r="E2430" s="59" t="s">
        <v>1</v>
      </c>
      <c r="F2430" s="41">
        <v>1695</v>
      </c>
      <c r="G2430" s="41">
        <v>406.54563467206344</v>
      </c>
      <c r="H2430" s="47">
        <v>45357</v>
      </c>
      <c r="I2430" s="118">
        <v>424.28460000000001</v>
      </c>
      <c r="J2430" s="43">
        <f>IF(M2430="",IF(AND(H2430&lt;&gt; "",D2430&lt;&gt;""),IF(H2430&gt;=D2430,H2430-D2430,0),""),"")</f>
        <v>687</v>
      </c>
      <c r="K2430" s="42">
        <f>IF(M2430="",IF(I2430&lt;&gt;"",I2430-G2430,""),"")</f>
        <v>17.738965327936569</v>
      </c>
      <c r="L2430" s="44">
        <f>IF(M2430="",IF(K2430&lt;&gt;"",IF(G2430=0,IF(I2430=0,0,9.99),K2430/G2430),""),"")</f>
        <v>4.3633392699556482E-2</v>
      </c>
      <c r="M2430" s="45"/>
      <c r="N2430" s="46" t="str">
        <f>TRIM(CONCATENATE(Table1[[#This Row],[Intake]]," ",Table1[[#This Row],[Batch Number]]))</f>
        <v>S-1/EB 71</v>
      </c>
      <c r="O2430" s="45" t="str">
        <f>IF(VLOOKUP(Table1[[#This Row],[Intake Batch Combo]],Sheet2!A:B,2,FALSE)="","",VLOOKUP(Table1[[#This Row],[Intake Batch Combo]],Sheet2!A:B,2,FALSE))</f>
        <v>Expert MRI Buy 71</v>
      </c>
      <c r="P2430" s="116" t="e">
        <v>#N/A</v>
      </c>
      <c r="Q2430" s="116" t="e">
        <v>#N/A</v>
      </c>
    </row>
    <row r="2431" spans="1:17">
      <c r="A2431" s="4" t="s">
        <v>1314</v>
      </c>
      <c r="B2431" s="43">
        <v>71</v>
      </c>
      <c r="C2431" s="64" t="s">
        <v>603</v>
      </c>
      <c r="D2431" s="47">
        <v>44670</v>
      </c>
      <c r="E2431" s="59" t="s">
        <v>1</v>
      </c>
      <c r="F2431" s="41">
        <v>1695</v>
      </c>
      <c r="G2431" s="41">
        <v>406.54563467206344</v>
      </c>
      <c r="H2431" s="47">
        <v>45357</v>
      </c>
      <c r="I2431" s="118">
        <v>930</v>
      </c>
      <c r="J2431" s="43">
        <f>IF(M2431="",IF(AND(H2431&lt;&gt; "",D2431&lt;&gt;""),IF(H2431&gt;=D2431,H2431-D2431,0),""),"")</f>
        <v>687</v>
      </c>
      <c r="K2431" s="42">
        <f>IF(M2431="",IF(I2431&lt;&gt;"",I2431-G2431,""),"")</f>
        <v>523.45436532793656</v>
      </c>
      <c r="L2431" s="44">
        <f>IF(M2431="",IF(K2431&lt;&gt;"",IF(G2431=0,IF(I2431=0,0,9.99),K2431/G2431),""),"")</f>
        <v>1.2875660705351726</v>
      </c>
      <c r="M2431" s="45"/>
      <c r="N2431" s="46" t="str">
        <f>TRIM(CONCATENATE(Table1[[#This Row],[Intake]]," ",Table1[[#This Row],[Batch Number]]))</f>
        <v>S-1/EB 71</v>
      </c>
      <c r="O2431" s="45" t="str">
        <f>IF(VLOOKUP(Table1[[#This Row],[Intake Batch Combo]],Sheet2!A:B,2,FALSE)="","",VLOOKUP(Table1[[#This Row],[Intake Batch Combo]],Sheet2!A:B,2,FALSE))</f>
        <v>Expert MRI Buy 71</v>
      </c>
      <c r="P2431" s="116" t="e">
        <v>#N/A</v>
      </c>
      <c r="Q2431" s="116" t="e">
        <v>#N/A</v>
      </c>
    </row>
    <row r="2432" spans="1:17">
      <c r="A2432" s="4" t="s">
        <v>1314</v>
      </c>
      <c r="B2432" s="43">
        <v>71</v>
      </c>
      <c r="C2432" s="64" t="s">
        <v>812</v>
      </c>
      <c r="D2432" s="47">
        <v>44670</v>
      </c>
      <c r="E2432" s="59" t="s">
        <v>1</v>
      </c>
      <c r="F2432" s="41">
        <v>1695</v>
      </c>
      <c r="G2432" s="41">
        <v>406.54563467206344</v>
      </c>
      <c r="H2432" s="47">
        <v>45357</v>
      </c>
      <c r="I2432" s="118">
        <v>604.5</v>
      </c>
      <c r="J2432" s="43">
        <f>IF(M2432="",IF(AND(H2432&lt;&gt; "",D2432&lt;&gt;""),IF(H2432&gt;=D2432,H2432-D2432,0),""),"")</f>
        <v>687</v>
      </c>
      <c r="K2432" s="42">
        <f>IF(M2432="",IF(I2432&lt;&gt;"",I2432-G2432,""),"")</f>
        <v>197.95436532793656</v>
      </c>
      <c r="L2432" s="44">
        <f>IF(M2432="",IF(K2432&lt;&gt;"",IF(G2432=0,IF(I2432=0,0,9.99),K2432/G2432),""),"")</f>
        <v>0.48691794584786219</v>
      </c>
      <c r="M2432" s="45"/>
      <c r="N2432" s="46" t="str">
        <f>TRIM(CONCATENATE(Table1[[#This Row],[Intake]]," ",Table1[[#This Row],[Batch Number]]))</f>
        <v>S-1/EB 71</v>
      </c>
      <c r="O2432" s="45" t="str">
        <f>IF(VLOOKUP(Table1[[#This Row],[Intake Batch Combo]],Sheet2!A:B,2,FALSE)="","",VLOOKUP(Table1[[#This Row],[Intake Batch Combo]],Sheet2!A:B,2,FALSE))</f>
        <v>Expert MRI Buy 71</v>
      </c>
      <c r="P2432" s="116" t="e">
        <v>#N/A</v>
      </c>
      <c r="Q2432" s="116" t="e">
        <v>#N/A</v>
      </c>
    </row>
    <row r="2433" spans="1:17">
      <c r="A2433" s="4" t="s">
        <v>1314</v>
      </c>
      <c r="B2433" s="43">
        <v>71</v>
      </c>
      <c r="C2433" s="64" t="s">
        <v>847</v>
      </c>
      <c r="D2433" s="47">
        <v>44670</v>
      </c>
      <c r="E2433" s="59" t="s">
        <v>1</v>
      </c>
      <c r="F2433" s="41">
        <v>1695</v>
      </c>
      <c r="G2433" s="41">
        <v>406.54563467206344</v>
      </c>
      <c r="H2433" s="47">
        <v>45357</v>
      </c>
      <c r="I2433" s="120">
        <v>465</v>
      </c>
      <c r="J2433" s="43">
        <f>IF(M2433="",IF(AND(H2433&lt;&gt; "",D2433&lt;&gt;""),IF(H2433&gt;=D2433,H2433-D2433,0),""),"")</f>
        <v>687</v>
      </c>
      <c r="K2433" s="42">
        <f>IF(M2433="",IF(I2433&lt;&gt;"",I2433-G2433,""),"")</f>
        <v>58.454365327936557</v>
      </c>
      <c r="L2433" s="44">
        <f>IF(M2433="",IF(K2433&lt;&gt;"",IF(G2433=0,IF(I2433=0,0,9.99),K2433/G2433),""),"")</f>
        <v>0.14378303526758632</v>
      </c>
      <c r="M2433" s="45"/>
      <c r="N2433" s="46" t="str">
        <f>TRIM(CONCATENATE(Table1[[#This Row],[Intake]]," ",Table1[[#This Row],[Batch Number]]))</f>
        <v>S-1/EB 71</v>
      </c>
      <c r="O2433" s="45" t="str">
        <f>IF(VLOOKUP(Table1[[#This Row],[Intake Batch Combo]],Sheet2!A:B,2,FALSE)="","",VLOOKUP(Table1[[#This Row],[Intake Batch Combo]],Sheet2!A:B,2,FALSE))</f>
        <v>Expert MRI Buy 71</v>
      </c>
      <c r="P2433" s="116" t="e">
        <v>#N/A</v>
      </c>
      <c r="Q2433" s="116" t="e">
        <v>#N/A</v>
      </c>
    </row>
    <row r="2434" spans="1:17">
      <c r="A2434" s="4" t="s">
        <v>1314</v>
      </c>
      <c r="B2434" s="43">
        <v>71</v>
      </c>
      <c r="C2434" s="64" t="s">
        <v>847</v>
      </c>
      <c r="D2434" s="47">
        <v>44670</v>
      </c>
      <c r="E2434" s="59" t="s">
        <v>1</v>
      </c>
      <c r="F2434" s="41">
        <v>1695</v>
      </c>
      <c r="G2434" s="41">
        <v>406.54563467206344</v>
      </c>
      <c r="H2434" s="47">
        <v>45357</v>
      </c>
      <c r="I2434" s="120">
        <v>465</v>
      </c>
      <c r="J2434" s="43">
        <f>IF(M2434="",IF(AND(H2434&lt;&gt; "",D2434&lt;&gt;""),IF(H2434&gt;=D2434,H2434-D2434,0),""),"")</f>
        <v>687</v>
      </c>
      <c r="K2434" s="42">
        <f>IF(M2434="",IF(I2434&lt;&gt;"",I2434-G2434,""),"")</f>
        <v>58.454365327936557</v>
      </c>
      <c r="L2434" s="44">
        <f>IF(M2434="",IF(K2434&lt;&gt;"",IF(G2434=0,IF(I2434=0,0,9.99),K2434/G2434),""),"")</f>
        <v>0.14378303526758632</v>
      </c>
      <c r="M2434" s="45"/>
      <c r="N2434" s="46" t="str">
        <f>TRIM(CONCATENATE(Table1[[#This Row],[Intake]]," ",Table1[[#This Row],[Batch Number]]))</f>
        <v>S-1/EB 71</v>
      </c>
      <c r="O2434" s="45" t="str">
        <f>IF(VLOOKUP(Table1[[#This Row],[Intake Batch Combo]],Sheet2!A:B,2,FALSE)="","",VLOOKUP(Table1[[#This Row],[Intake Batch Combo]],Sheet2!A:B,2,FALSE))</f>
        <v>Expert MRI Buy 71</v>
      </c>
      <c r="P2434" s="116" t="e">
        <v>#N/A</v>
      </c>
      <c r="Q2434" s="116" t="e">
        <v>#N/A</v>
      </c>
    </row>
    <row r="2435" spans="1:17">
      <c r="A2435" s="4" t="s">
        <v>1316</v>
      </c>
      <c r="B2435" s="38">
        <v>97</v>
      </c>
      <c r="C2435" s="15" t="s">
        <v>420</v>
      </c>
      <c r="D2435" s="39">
        <v>44631</v>
      </c>
      <c r="E2435" s="10" t="s">
        <v>1</v>
      </c>
      <c r="F2435" s="36">
        <v>1695</v>
      </c>
      <c r="G2435" s="36">
        <v>408.58132852990423</v>
      </c>
      <c r="H2435" s="39">
        <v>45357</v>
      </c>
      <c r="I2435" s="120">
        <v>604.5</v>
      </c>
      <c r="J2435" s="38">
        <f>IF(M2435="",IF(AND(H2435&lt;&gt; "",D2435&lt;&gt;""),IF(H2435&gt;=D2435,H2435-D2435,0),""),"")</f>
        <v>726</v>
      </c>
      <c r="K2435" s="37">
        <f>IF(M2435="",IF(I2435&lt;&gt;"",I2435-G2435,""),"")</f>
        <v>195.91867147009577</v>
      </c>
      <c r="L2435" s="31">
        <f>IF(M2435="",IF(K2435&lt;&gt;"",IF(G2435=0,IF(I2435=0,0,9.99),K2435/G2435),""),"")</f>
        <v>0.47950960504000711</v>
      </c>
      <c r="M2435" s="35"/>
      <c r="N2435" s="33" t="str">
        <f>TRIM(CONCATENATE(Table1[[#This Row],[Intake]]," ",Table1[[#This Row],[Batch Number]]))</f>
        <v>S-1/OS 97</v>
      </c>
      <c r="O2435" s="35" t="str">
        <f>IF(VLOOKUP(Table1[[#This Row],[Intake Batch Combo]],Sheet2!A:B,2,FALSE)="","",VLOOKUP(Table1[[#This Row],[Intake Batch Combo]],Sheet2!A:B,2,FALSE))</f>
        <v>One Source Diagnostics Buy 97.2</v>
      </c>
      <c r="P2435" s="116" t="s">
        <v>2384</v>
      </c>
      <c r="Q2435" s="116" t="e">
        <v>#N/A</v>
      </c>
    </row>
    <row r="2436" spans="1:17">
      <c r="A2436" s="4" t="s">
        <v>1316</v>
      </c>
      <c r="B2436" s="38">
        <v>97</v>
      </c>
      <c r="C2436" s="15" t="s">
        <v>420</v>
      </c>
      <c r="D2436" s="39">
        <v>44631</v>
      </c>
      <c r="E2436" s="10" t="s">
        <v>1</v>
      </c>
      <c r="F2436" s="36">
        <v>1695</v>
      </c>
      <c r="G2436" s="36">
        <v>408.58132852990423</v>
      </c>
      <c r="H2436" s="39">
        <v>45357</v>
      </c>
      <c r="I2436" s="120">
        <v>604.5</v>
      </c>
      <c r="J2436" s="38">
        <f>IF(M2436="",IF(AND(H2436&lt;&gt; "",D2436&lt;&gt;""),IF(H2436&gt;=D2436,H2436-D2436,0),""),"")</f>
        <v>726</v>
      </c>
      <c r="K2436" s="37">
        <f>IF(M2436="",IF(I2436&lt;&gt;"",I2436-G2436,""),"")</f>
        <v>195.91867147009577</v>
      </c>
      <c r="L2436" s="31">
        <f>IF(M2436="",IF(K2436&lt;&gt;"",IF(G2436=0,IF(I2436=0,0,9.99),K2436/G2436),""),"")</f>
        <v>0.47950960504000711</v>
      </c>
      <c r="M2436" s="35"/>
      <c r="N2436" s="33" t="str">
        <f>TRIM(CONCATENATE(Table1[[#This Row],[Intake]]," ",Table1[[#This Row],[Batch Number]]))</f>
        <v>S-1/OS 97</v>
      </c>
      <c r="O2436" s="35" t="str">
        <f>IF(VLOOKUP(Table1[[#This Row],[Intake Batch Combo]],Sheet2!A:B,2,FALSE)="","",VLOOKUP(Table1[[#This Row],[Intake Batch Combo]],Sheet2!A:B,2,FALSE))</f>
        <v>One Source Diagnostics Buy 97.2</v>
      </c>
      <c r="P2436" s="116" t="s">
        <v>2384</v>
      </c>
      <c r="Q2436" s="116" t="e">
        <v>#N/A</v>
      </c>
    </row>
    <row r="2437" spans="1:17">
      <c r="A2437" s="4" t="s">
        <v>1316</v>
      </c>
      <c r="B2437" s="15">
        <v>90</v>
      </c>
      <c r="C2437" s="15" t="s">
        <v>105</v>
      </c>
      <c r="D2437" s="30">
        <v>44559</v>
      </c>
      <c r="E2437" s="10" t="s">
        <v>1</v>
      </c>
      <c r="F2437" s="14">
        <v>1695</v>
      </c>
      <c r="G2437" s="14">
        <v>435.04260145388702</v>
      </c>
      <c r="H2437" s="30">
        <v>45357</v>
      </c>
      <c r="I2437" s="120">
        <v>511.5</v>
      </c>
      <c r="J2437" s="21">
        <f>IF(M2437="",IF(AND(H2437&lt;&gt; "",D2437&lt;&gt;""),IF(H2437&gt;=D2437,H2437-D2437,0),""),"")</f>
        <v>798</v>
      </c>
      <c r="K2437" s="20">
        <f>IF(M2437="",IF(I2437&lt;&gt;"",I2437-G2437,""),"")</f>
        <v>76.457398546112984</v>
      </c>
      <c r="L2437" s="25">
        <f>IF(M2437="",IF(K2437&lt;&gt;"",IF(G2437=0,IF(I2437=0,0,9.99),K2437/G2437),""),"")</f>
        <v>0.17574692292340294</v>
      </c>
      <c r="M2437" s="28"/>
      <c r="N2437" s="31" t="str">
        <f>TRIM(CONCATENATE(Table1[[#This Row],[Intake]]," ",Table1[[#This Row],[Batch Number]]))</f>
        <v>S-1/OS 90</v>
      </c>
      <c r="O2437" s="34" t="str">
        <f>IF(VLOOKUP(Table1[[#This Row],[Intake Batch Combo]],Sheet2!A:B,2,FALSE)="","",VLOOKUP(Table1[[#This Row],[Intake Batch Combo]],Sheet2!A:B,2,FALSE))</f>
        <v>OSD Buy 90</v>
      </c>
      <c r="P2437" s="116" t="e">
        <v>#N/A</v>
      </c>
      <c r="Q2437" s="116" t="e">
        <v>#N/A</v>
      </c>
    </row>
    <row r="2438" spans="1:17">
      <c r="A2438" s="4" t="s">
        <v>2395</v>
      </c>
      <c r="B2438" s="15">
        <v>15.2</v>
      </c>
      <c r="C2438" s="15"/>
      <c r="D2438" s="30">
        <v>45021</v>
      </c>
      <c r="E2438" s="10" t="s">
        <v>1</v>
      </c>
      <c r="F2438" s="14">
        <v>2300</v>
      </c>
      <c r="G2438" s="14">
        <v>432.04350000000113</v>
      </c>
      <c r="H2438" s="30">
        <v>45355</v>
      </c>
      <c r="I2438" s="118">
        <v>465</v>
      </c>
      <c r="J2438" s="15">
        <f>IF(M2438="",IF(AND(H2438&lt;&gt; "",D2438&lt;&gt;""),IF(H2438&gt;=D2438,H2438-D2438,0),""),"")</f>
        <v>334</v>
      </c>
      <c r="K2438" s="20">
        <f>IF(M2438="",IF(I2438&lt;&gt;"",I2438-G2438,""),"")</f>
        <v>32.956499999998869</v>
      </c>
      <c r="L2438" s="25">
        <f>IF(M2438="",IF(K2438&lt;&gt;"",IF(G2438=0,IF(I2438=0,0,9.99),K2438/G2438),""),"")</f>
        <v>7.6280513420520807E-2</v>
      </c>
      <c r="M2438" s="112"/>
      <c r="N2438" s="58" t="str">
        <f>TRIM(CONCATENATE(Table1[[#This Row],[Intake]]," ",Table1[[#This Row],[Batch Number]]))</f>
        <v>S-1/SCI 15.2</v>
      </c>
      <c r="O2438" s="112" t="str">
        <f>IF(VLOOKUP(Table1[[#This Row],[Intake Batch Combo]],Sheet2!A:B,2,FALSE)="","",VLOOKUP(Table1[[#This Row],[Intake Batch Combo]],Sheet2!A:B,2,FALSE))</f>
        <v>SoCal Imaging Batch 15.2</v>
      </c>
      <c r="P2438" s="115" t="e">
        <v>#N/A</v>
      </c>
      <c r="Q2438" s="115" t="e">
        <v>#N/A</v>
      </c>
    </row>
    <row r="2439" spans="1:17">
      <c r="A2439" s="4" t="s">
        <v>2395</v>
      </c>
      <c r="B2439" s="15">
        <v>15.2</v>
      </c>
      <c r="C2439" s="15"/>
      <c r="D2439" s="30">
        <v>45021</v>
      </c>
      <c r="E2439" s="10" t="s">
        <v>1</v>
      </c>
      <c r="F2439" s="14">
        <v>2300</v>
      </c>
      <c r="G2439" s="14">
        <v>432.04350000000113</v>
      </c>
      <c r="H2439" s="30">
        <v>45355</v>
      </c>
      <c r="I2439" s="118">
        <v>465</v>
      </c>
      <c r="J2439" s="15">
        <f>IF(M2439="",IF(AND(H2439&lt;&gt; "",D2439&lt;&gt;""),IF(H2439&gt;=D2439,H2439-D2439,0),""),"")</f>
        <v>334</v>
      </c>
      <c r="K2439" s="20">
        <f>IF(M2439="",IF(I2439&lt;&gt;"",I2439-G2439,""),"")</f>
        <v>32.956499999998869</v>
      </c>
      <c r="L2439" s="25">
        <f>IF(M2439="",IF(K2439&lt;&gt;"",IF(G2439=0,IF(I2439=0,0,9.99),K2439/G2439),""),"")</f>
        <v>7.6280513420520807E-2</v>
      </c>
      <c r="M2439" s="112"/>
      <c r="N2439" s="58" t="str">
        <f>TRIM(CONCATENATE(Table1[[#This Row],[Intake]]," ",Table1[[#This Row],[Batch Number]]))</f>
        <v>S-1/SCI 15.2</v>
      </c>
      <c r="O2439" s="112" t="str">
        <f>IF(VLOOKUP(Table1[[#This Row],[Intake Batch Combo]],Sheet2!A:B,2,FALSE)="","",VLOOKUP(Table1[[#This Row],[Intake Batch Combo]],Sheet2!A:B,2,FALSE))</f>
        <v>SoCal Imaging Batch 15.2</v>
      </c>
      <c r="P2439" s="115" t="e">
        <v>#N/A</v>
      </c>
      <c r="Q2439" s="115" t="e">
        <v>#N/A</v>
      </c>
    </row>
    <row r="2440" spans="1:17">
      <c r="A2440" s="4" t="s">
        <v>1316</v>
      </c>
      <c r="B2440" s="15">
        <v>116</v>
      </c>
      <c r="C2440" s="64" t="s">
        <v>1185</v>
      </c>
      <c r="D2440" s="30">
        <v>44879</v>
      </c>
      <c r="E2440" s="59" t="s">
        <v>1</v>
      </c>
      <c r="F2440" s="109">
        <v>300</v>
      </c>
      <c r="G2440" s="14">
        <v>71.609120816278562</v>
      </c>
      <c r="H2440" s="30">
        <v>45352</v>
      </c>
      <c r="I2440" s="118">
        <v>155.00309999999999</v>
      </c>
      <c r="J2440" s="15">
        <f>IF(M2440="",IF(AND(H2440&lt;&gt; "",D2440&lt;&gt;""),IF(H2440&gt;=D2440,H2440-D2440,0),""),"")</f>
        <v>473</v>
      </c>
      <c r="K2440" s="20">
        <f>IF(M2440="",IF(I2440&lt;&gt;"",I2440-G2440,""),"")</f>
        <v>83.393979183721427</v>
      </c>
      <c r="L2440" s="25">
        <f>IF(M2440="",IF(K2440&lt;&gt;"",IF(G2440=0,IF(I2440=0,0,9.99),K2440/G2440),""),"")</f>
        <v>1.1645720298351139</v>
      </c>
      <c r="M2440" s="112"/>
      <c r="N2440" s="58" t="str">
        <f>TRIM(CONCATENATE(Table1[[#This Row],[Intake]]," ",Table1[[#This Row],[Batch Number]]))</f>
        <v>S-1/OS 116</v>
      </c>
      <c r="O2440" s="112" t="str">
        <f>IF(VLOOKUP(Table1[[#This Row],[Intake Batch Combo]],Sheet2!A:B,2,FALSE)="","",VLOOKUP(Table1[[#This Row],[Intake Batch Combo]],Sheet2!A:B,2,FALSE))</f>
        <v>One Source Diagnostics Buy 116</v>
      </c>
      <c r="P2440" s="115" t="e">
        <v>#N/A</v>
      </c>
      <c r="Q2440" s="115" t="e">
        <v>#N/A</v>
      </c>
    </row>
    <row r="2441" spans="1:17">
      <c r="A2441" s="4" t="s">
        <v>1316</v>
      </c>
      <c r="B2441" s="15">
        <v>116</v>
      </c>
      <c r="C2441" s="64" t="s">
        <v>1185</v>
      </c>
      <c r="D2441" s="30">
        <v>44879</v>
      </c>
      <c r="E2441" s="59" t="s">
        <v>1</v>
      </c>
      <c r="F2441" s="109">
        <v>300</v>
      </c>
      <c r="G2441" s="14">
        <v>71.609120816278562</v>
      </c>
      <c r="H2441" s="30">
        <v>45352</v>
      </c>
      <c r="I2441" s="118">
        <v>155.00309999999999</v>
      </c>
      <c r="J2441" s="15">
        <f>IF(M2441="",IF(AND(H2441&lt;&gt; "",D2441&lt;&gt;""),IF(H2441&gt;=D2441,H2441-D2441,0),""),"")</f>
        <v>473</v>
      </c>
      <c r="K2441" s="20">
        <f>IF(M2441="",IF(I2441&lt;&gt;"",I2441-G2441,""),"")</f>
        <v>83.393979183721427</v>
      </c>
      <c r="L2441" s="25">
        <f>IF(M2441="",IF(K2441&lt;&gt;"",IF(G2441=0,IF(I2441=0,0,9.99),K2441/G2441),""),"")</f>
        <v>1.1645720298351139</v>
      </c>
      <c r="M2441" s="111"/>
      <c r="N2441" s="58" t="str">
        <f>TRIM(CONCATENATE(Table1[[#This Row],[Intake]]," ",Table1[[#This Row],[Batch Number]]))</f>
        <v>S-1/OS 116</v>
      </c>
      <c r="O2441" s="111" t="str">
        <f>IF(VLOOKUP(Table1[[#This Row],[Intake Batch Combo]],Sheet2!A:B,2,FALSE)="","",VLOOKUP(Table1[[#This Row],[Intake Batch Combo]],Sheet2!A:B,2,FALSE))</f>
        <v>One Source Diagnostics Buy 116</v>
      </c>
      <c r="P2441" s="115" t="e">
        <v>#N/A</v>
      </c>
      <c r="Q2441" s="115" t="e">
        <v>#N/A</v>
      </c>
    </row>
    <row r="2442" spans="1:17">
      <c r="A2442" s="4" t="s">
        <v>1316</v>
      </c>
      <c r="B2442" s="15">
        <v>116</v>
      </c>
      <c r="C2442" s="64" t="s">
        <v>1185</v>
      </c>
      <c r="D2442" s="30">
        <v>44879</v>
      </c>
      <c r="E2442" s="59" t="s">
        <v>1</v>
      </c>
      <c r="F2442" s="109">
        <v>300</v>
      </c>
      <c r="G2442" s="14">
        <v>71.609120816278562</v>
      </c>
      <c r="H2442" s="30">
        <v>45352</v>
      </c>
      <c r="I2442" s="118">
        <v>155.00309999999999</v>
      </c>
      <c r="J2442" s="15">
        <f>IF(M2442="",IF(AND(H2442&lt;&gt; "",D2442&lt;&gt;""),IF(H2442&gt;=D2442,H2442-D2442,0),""),"")</f>
        <v>473</v>
      </c>
      <c r="K2442" s="20">
        <f>IF(M2442="",IF(I2442&lt;&gt;"",I2442-G2442,""),"")</f>
        <v>83.393979183721427</v>
      </c>
      <c r="L2442" s="25">
        <f>IF(M2442="",IF(K2442&lt;&gt;"",IF(G2442=0,IF(I2442=0,0,9.99),K2442/G2442),""),"")</f>
        <v>1.1645720298351139</v>
      </c>
      <c r="M2442" s="111"/>
      <c r="N2442" s="58" t="str">
        <f>TRIM(CONCATENATE(Table1[[#This Row],[Intake]]," ",Table1[[#This Row],[Batch Number]]))</f>
        <v>S-1/OS 116</v>
      </c>
      <c r="O2442" s="111" t="str">
        <f>IF(VLOOKUP(Table1[[#This Row],[Intake Batch Combo]],Sheet2!A:B,2,FALSE)="","",VLOOKUP(Table1[[#This Row],[Intake Batch Combo]],Sheet2!A:B,2,FALSE))</f>
        <v>One Source Diagnostics Buy 116</v>
      </c>
      <c r="P2442" s="115" t="e">
        <v>#N/A</v>
      </c>
      <c r="Q2442" s="115" t="e">
        <v>#N/A</v>
      </c>
    </row>
    <row r="2443" spans="1:17">
      <c r="A2443" s="4" t="s">
        <v>1316</v>
      </c>
      <c r="B2443" s="15">
        <v>116</v>
      </c>
      <c r="C2443" s="64" t="s">
        <v>1185</v>
      </c>
      <c r="D2443" s="30">
        <v>44879</v>
      </c>
      <c r="E2443" s="59" t="s">
        <v>1</v>
      </c>
      <c r="F2443" s="109">
        <v>300</v>
      </c>
      <c r="G2443" s="14">
        <v>71.609120816278562</v>
      </c>
      <c r="H2443" s="30">
        <v>45352</v>
      </c>
      <c r="I2443" s="118">
        <v>155.00309999999999</v>
      </c>
      <c r="J2443" s="15">
        <f>IF(M2443="",IF(AND(H2443&lt;&gt; "",D2443&lt;&gt;""),IF(H2443&gt;=D2443,H2443-D2443,0),""),"")</f>
        <v>473</v>
      </c>
      <c r="K2443" s="20">
        <f>IF(M2443="",IF(I2443&lt;&gt;"",I2443-G2443,""),"")</f>
        <v>83.393979183721427</v>
      </c>
      <c r="L2443" s="25">
        <f>IF(M2443="",IF(K2443&lt;&gt;"",IF(G2443=0,IF(I2443=0,0,9.99),K2443/G2443),""),"")</f>
        <v>1.1645720298351139</v>
      </c>
      <c r="M2443" s="111"/>
      <c r="N2443" s="58" t="str">
        <f>TRIM(CONCATENATE(Table1[[#This Row],[Intake]]," ",Table1[[#This Row],[Batch Number]]))</f>
        <v>S-1/OS 116</v>
      </c>
      <c r="O2443" s="111" t="str">
        <f>IF(VLOOKUP(Table1[[#This Row],[Intake Batch Combo]],Sheet2!A:B,2,FALSE)="","",VLOOKUP(Table1[[#This Row],[Intake Batch Combo]],Sheet2!A:B,2,FALSE))</f>
        <v>One Source Diagnostics Buy 116</v>
      </c>
      <c r="P2443" s="115" t="e">
        <v>#N/A</v>
      </c>
      <c r="Q2443" s="115" t="e">
        <v>#N/A</v>
      </c>
    </row>
    <row r="2444" spans="1:17">
      <c r="A2444" s="4" t="s">
        <v>1316</v>
      </c>
      <c r="B2444" s="15">
        <v>116</v>
      </c>
      <c r="C2444" s="64" t="s">
        <v>1185</v>
      </c>
      <c r="D2444" s="30">
        <v>44879</v>
      </c>
      <c r="E2444" s="59" t="s">
        <v>1</v>
      </c>
      <c r="F2444" s="14">
        <v>1695</v>
      </c>
      <c r="G2444" s="14">
        <v>404.59153261197389</v>
      </c>
      <c r="H2444" s="30">
        <v>45352</v>
      </c>
      <c r="I2444" s="118">
        <v>155.00309999999999</v>
      </c>
      <c r="J2444" s="15">
        <f>IF(M2444="",IF(AND(H2444&lt;&gt; "",D2444&lt;&gt;""),IF(H2444&gt;=D2444,H2444-D2444,0),""),"")</f>
        <v>473</v>
      </c>
      <c r="K2444" s="20">
        <f>IF(M2444="",IF(I2444&lt;&gt;"",I2444-G2444,""),"")</f>
        <v>-249.5884326119739</v>
      </c>
      <c r="L2444" s="25">
        <f>IF(M2444="",IF(K2444&lt;&gt;"",IF(G2444=0,IF(I2444=0,0,9.99),K2444/G2444),""),"")</f>
        <v>-0.61688990622387363</v>
      </c>
      <c r="M2444" s="112"/>
      <c r="N2444" s="58" t="str">
        <f>TRIM(CONCATENATE(Table1[[#This Row],[Intake]]," ",Table1[[#This Row],[Batch Number]]))</f>
        <v>S-1/OS 116</v>
      </c>
      <c r="O2444" s="112" t="str">
        <f>IF(VLOOKUP(Table1[[#This Row],[Intake Batch Combo]],Sheet2!A:B,2,FALSE)="","",VLOOKUP(Table1[[#This Row],[Intake Batch Combo]],Sheet2!A:B,2,FALSE))</f>
        <v>One Source Diagnostics Buy 116</v>
      </c>
      <c r="P2444" s="115" t="e">
        <v>#N/A</v>
      </c>
      <c r="Q2444" s="115" t="e">
        <v>#N/A</v>
      </c>
    </row>
    <row r="2445" spans="1:17">
      <c r="A2445" s="4" t="s">
        <v>1316</v>
      </c>
      <c r="B2445" s="15">
        <v>116</v>
      </c>
      <c r="C2445" s="64" t="s">
        <v>1185</v>
      </c>
      <c r="D2445" s="30">
        <v>44879</v>
      </c>
      <c r="E2445" s="59" t="s">
        <v>1</v>
      </c>
      <c r="F2445" s="14">
        <v>1695</v>
      </c>
      <c r="G2445" s="14">
        <v>404.59153261197389</v>
      </c>
      <c r="H2445" s="30">
        <v>45352</v>
      </c>
      <c r="I2445" s="120">
        <v>155.00309999999999</v>
      </c>
      <c r="J2445" s="15">
        <f>IF(M2445="",IF(AND(H2445&lt;&gt; "",D2445&lt;&gt;""),IF(H2445&gt;=D2445,H2445-D2445,0),""),"")</f>
        <v>473</v>
      </c>
      <c r="K2445" s="20">
        <f>IF(M2445="",IF(I2445&lt;&gt;"",I2445-G2445,""),"")</f>
        <v>-249.5884326119739</v>
      </c>
      <c r="L2445" s="25">
        <f>IF(M2445="",IF(K2445&lt;&gt;"",IF(G2445=0,IF(I2445=0,0,9.99),K2445/G2445),""),"")</f>
        <v>-0.61688990622387363</v>
      </c>
      <c r="M2445" s="112"/>
      <c r="N2445" s="58" t="str">
        <f>TRIM(CONCATENATE(Table1[[#This Row],[Intake]]," ",Table1[[#This Row],[Batch Number]]))</f>
        <v>S-1/OS 116</v>
      </c>
      <c r="O2445" s="112" t="str">
        <f>IF(VLOOKUP(Table1[[#This Row],[Intake Batch Combo]],Sheet2!A:B,2,FALSE)="","",VLOOKUP(Table1[[#This Row],[Intake Batch Combo]],Sheet2!A:B,2,FALSE))</f>
        <v>One Source Diagnostics Buy 116</v>
      </c>
      <c r="P2445" s="115" t="e">
        <v>#N/A</v>
      </c>
      <c r="Q2445" s="115" t="e">
        <v>#N/A</v>
      </c>
    </row>
    <row r="2446" spans="1:17">
      <c r="A2446" s="4" t="s">
        <v>1316</v>
      </c>
      <c r="B2446" s="15">
        <v>116</v>
      </c>
      <c r="C2446" s="64" t="s">
        <v>1283</v>
      </c>
      <c r="D2446" s="30">
        <v>44879</v>
      </c>
      <c r="E2446" s="59" t="s">
        <v>1</v>
      </c>
      <c r="F2446" s="14">
        <v>1695</v>
      </c>
      <c r="G2446" s="14">
        <v>404.59153261197389</v>
      </c>
      <c r="H2446" s="30">
        <v>45352</v>
      </c>
      <c r="I2446" s="118">
        <v>465</v>
      </c>
      <c r="J2446" s="15">
        <f>IF(M2446="",IF(AND(H2446&lt;&gt; "",D2446&lt;&gt;""),IF(H2446&gt;=D2446,H2446-D2446,0),""),"")</f>
        <v>473</v>
      </c>
      <c r="K2446" s="20">
        <f>IF(M2446="",IF(I2446&lt;&gt;"",I2446-G2446,""),"")</f>
        <v>60.408467388026111</v>
      </c>
      <c r="L2446" s="25">
        <f>IF(M2446="",IF(K2446&lt;&gt;"",IF(G2446=0,IF(I2446=0,0,9.99),K2446/G2446),""),"")</f>
        <v>0.1493072951824754</v>
      </c>
      <c r="M2446" s="112"/>
      <c r="N2446" s="58" t="str">
        <f>TRIM(CONCATENATE(Table1[[#This Row],[Intake]]," ",Table1[[#This Row],[Batch Number]]))</f>
        <v>S-1/OS 116</v>
      </c>
      <c r="O2446" s="112" t="str">
        <f>IF(VLOOKUP(Table1[[#This Row],[Intake Batch Combo]],Sheet2!A:B,2,FALSE)="","",VLOOKUP(Table1[[#This Row],[Intake Batch Combo]],Sheet2!A:B,2,FALSE))</f>
        <v>One Source Diagnostics Buy 116</v>
      </c>
      <c r="P2446" s="115" t="e">
        <v>#N/A</v>
      </c>
      <c r="Q2446" s="115" t="e">
        <v>#N/A</v>
      </c>
    </row>
    <row r="2447" spans="1:17">
      <c r="A2447" s="4" t="s">
        <v>1316</v>
      </c>
      <c r="B2447" s="15">
        <v>118</v>
      </c>
      <c r="C2447" s="73" t="s">
        <v>1833</v>
      </c>
      <c r="D2447" s="30">
        <v>44897</v>
      </c>
      <c r="E2447" s="73" t="s">
        <v>1</v>
      </c>
      <c r="F2447" s="14">
        <v>1695</v>
      </c>
      <c r="G2447" s="14">
        <v>404.96</v>
      </c>
      <c r="H2447" s="30">
        <v>45352</v>
      </c>
      <c r="I2447" s="118">
        <v>1116</v>
      </c>
      <c r="J2447" s="15">
        <f>IF(M2447="",IF(AND(H2447&lt;&gt; "",D2447&lt;&gt;""),IF(H2447&gt;=D2447,H2447-D2447,0),""),"")</f>
        <v>455</v>
      </c>
      <c r="K2447" s="20">
        <f>IF(M2447="",IF(I2447&lt;&gt;"",I2447-G2447,""),"")</f>
        <v>711.04</v>
      </c>
      <c r="L2447" s="25">
        <f>IF(M2447="",IF(K2447&lt;&gt;"",IF(G2447=0,IF(I2447=0,0,9.99),K2447/G2447),""),"")</f>
        <v>1.7558277360726986</v>
      </c>
      <c r="M2447" s="112"/>
      <c r="N2447" s="58" t="str">
        <f>TRIM(CONCATENATE(Table1[[#This Row],[Intake]]," ",Table1[[#This Row],[Batch Number]]))</f>
        <v>S-1/OS 118</v>
      </c>
      <c r="O2447" s="112" t="str">
        <f>IF(VLOOKUP(Table1[[#This Row],[Intake Batch Combo]],Sheet2!A:B,2,FALSE)="","",VLOOKUP(Table1[[#This Row],[Intake Batch Combo]],Sheet2!A:B,2,FALSE))</f>
        <v>One Source Diagnostics Buy 118</v>
      </c>
      <c r="P2447" s="115" t="s">
        <v>2383</v>
      </c>
      <c r="Q2447" s="115" t="e">
        <v>#N/A</v>
      </c>
    </row>
    <row r="2448" spans="1:17">
      <c r="A2448" s="4" t="s">
        <v>1316</v>
      </c>
      <c r="B2448" s="15">
        <v>118</v>
      </c>
      <c r="C2448" s="64" t="s">
        <v>1589</v>
      </c>
      <c r="D2448" s="30">
        <v>44897</v>
      </c>
      <c r="E2448" s="60" t="s">
        <v>1</v>
      </c>
      <c r="F2448" s="14">
        <v>1695</v>
      </c>
      <c r="G2448" s="14">
        <v>404.96364199804663</v>
      </c>
      <c r="H2448" s="30">
        <v>45352</v>
      </c>
      <c r="I2448" s="118">
        <v>558</v>
      </c>
      <c r="J2448" s="15">
        <f>IF(M2448="",IF(AND(H2448&lt;&gt; "",D2448&lt;&gt;""),IF(H2448&gt;=D2448,H2448-D2448,0),""),"")</f>
        <v>455</v>
      </c>
      <c r="K2448" s="20">
        <f>IF(M2448="",IF(I2448&lt;&gt;"",I2448-G2448,""),"")</f>
        <v>153.03635800195337</v>
      </c>
      <c r="L2448" s="25">
        <f>IF(M2448="",IF(K2448&lt;&gt;"",IF(G2448=0,IF(I2448=0,0,9.99),K2448/G2448),""),"")</f>
        <v>0.37790147591247603</v>
      </c>
      <c r="M2448" s="112"/>
      <c r="N2448" s="58" t="str">
        <f>TRIM(CONCATENATE(Table1[[#This Row],[Intake]]," ",Table1[[#This Row],[Batch Number]]))</f>
        <v>S-1/OS 118</v>
      </c>
      <c r="O2448" s="112" t="str">
        <f>IF(VLOOKUP(Table1[[#This Row],[Intake Batch Combo]],Sheet2!A:B,2,FALSE)="","",VLOOKUP(Table1[[#This Row],[Intake Batch Combo]],Sheet2!A:B,2,FALSE))</f>
        <v>One Source Diagnostics Buy 118</v>
      </c>
      <c r="P2448" s="115" t="s">
        <v>2383</v>
      </c>
      <c r="Q2448" s="115" t="e">
        <v>#N/A</v>
      </c>
    </row>
    <row r="2449" spans="1:17">
      <c r="A2449" s="4" t="s">
        <v>1316</v>
      </c>
      <c r="B2449" s="15">
        <v>118</v>
      </c>
      <c r="C2449" s="64" t="s">
        <v>1589</v>
      </c>
      <c r="D2449" s="30">
        <v>44897</v>
      </c>
      <c r="E2449" s="60" t="s">
        <v>1</v>
      </c>
      <c r="F2449" s="14">
        <v>1695</v>
      </c>
      <c r="G2449" s="14">
        <v>404.96364199804663</v>
      </c>
      <c r="H2449" s="30">
        <v>45352</v>
      </c>
      <c r="I2449" s="118">
        <v>558</v>
      </c>
      <c r="J2449" s="15">
        <f>IF(M2449="",IF(AND(H2449&lt;&gt; "",D2449&lt;&gt;""),IF(H2449&gt;=D2449,H2449-D2449,0),""),"")</f>
        <v>455</v>
      </c>
      <c r="K2449" s="20">
        <f>IF(M2449="",IF(I2449&lt;&gt;"",I2449-G2449,""),"")</f>
        <v>153.03635800195337</v>
      </c>
      <c r="L2449" s="25">
        <f>IF(M2449="",IF(K2449&lt;&gt;"",IF(G2449=0,IF(I2449=0,0,9.99),K2449/G2449),""),"")</f>
        <v>0.37790147591247603</v>
      </c>
      <c r="M2449" s="112"/>
      <c r="N2449" s="58" t="str">
        <f>TRIM(CONCATENATE(Table1[[#This Row],[Intake]]," ",Table1[[#This Row],[Batch Number]]))</f>
        <v>S-1/OS 118</v>
      </c>
      <c r="O2449" s="112" t="str">
        <f>IF(VLOOKUP(Table1[[#This Row],[Intake Batch Combo]],Sheet2!A:B,2,FALSE)="","",VLOOKUP(Table1[[#This Row],[Intake Batch Combo]],Sheet2!A:B,2,FALSE))</f>
        <v>One Source Diagnostics Buy 118</v>
      </c>
      <c r="P2449" s="115" t="s">
        <v>2383</v>
      </c>
      <c r="Q2449" s="115" t="e">
        <v>#N/A</v>
      </c>
    </row>
    <row r="2450" spans="1:17">
      <c r="A2450" s="4" t="s">
        <v>1316</v>
      </c>
      <c r="B2450" s="15">
        <v>118</v>
      </c>
      <c r="C2450" s="64" t="s">
        <v>1673</v>
      </c>
      <c r="D2450" s="30">
        <v>44897</v>
      </c>
      <c r="E2450" s="60" t="s">
        <v>1</v>
      </c>
      <c r="F2450" s="14">
        <v>1695</v>
      </c>
      <c r="G2450" s="14">
        <v>404.96364199804663</v>
      </c>
      <c r="H2450" s="30">
        <v>45352</v>
      </c>
      <c r="I2450" s="118">
        <v>376.65</v>
      </c>
      <c r="J2450" s="15">
        <f>IF(M2450="",IF(AND(H2450&lt;&gt; "",D2450&lt;&gt;""),IF(H2450&gt;=D2450,H2450-D2450,0),""),"")</f>
        <v>455</v>
      </c>
      <c r="K2450" s="20">
        <f>IF(M2450="",IF(I2450&lt;&gt;"",I2450-G2450,""),"")</f>
        <v>-28.313641998046648</v>
      </c>
      <c r="L2450" s="25">
        <f>IF(M2450="",IF(K2450&lt;&gt;"",IF(G2450=0,IF(I2450=0,0,9.99),K2450/G2450),""),"")</f>
        <v>-6.9916503759078749E-2</v>
      </c>
      <c r="M2450" s="112"/>
      <c r="N2450" s="58" t="str">
        <f>TRIM(CONCATENATE(Table1[[#This Row],[Intake]]," ",Table1[[#This Row],[Batch Number]]))</f>
        <v>S-1/OS 118</v>
      </c>
      <c r="O2450" s="112" t="str">
        <f>IF(VLOOKUP(Table1[[#This Row],[Intake Batch Combo]],Sheet2!A:B,2,FALSE)="","",VLOOKUP(Table1[[#This Row],[Intake Batch Combo]],Sheet2!A:B,2,FALSE))</f>
        <v>One Source Diagnostics Buy 118</v>
      </c>
      <c r="P2450" s="115" t="s">
        <v>2383</v>
      </c>
      <c r="Q2450" s="115" t="e">
        <v>#N/A</v>
      </c>
    </row>
    <row r="2451" spans="1:17">
      <c r="A2451" s="4" t="s">
        <v>1316</v>
      </c>
      <c r="B2451" s="15">
        <v>118</v>
      </c>
      <c r="C2451" s="64" t="s">
        <v>1673</v>
      </c>
      <c r="D2451" s="30">
        <v>44897</v>
      </c>
      <c r="E2451" s="60" t="s">
        <v>1</v>
      </c>
      <c r="F2451" s="14">
        <v>1695</v>
      </c>
      <c r="G2451" s="14">
        <v>404.96364199804663</v>
      </c>
      <c r="H2451" s="30">
        <v>45352</v>
      </c>
      <c r="I2451" s="120">
        <v>379.0215</v>
      </c>
      <c r="J2451" s="15">
        <f>IF(M2451="",IF(AND(H2451&lt;&gt; "",D2451&lt;&gt;""),IF(H2451&gt;=D2451,H2451-D2451,0),""),"")</f>
        <v>455</v>
      </c>
      <c r="K2451" s="20">
        <f>IF(M2451="",IF(I2451&lt;&gt;"",I2451-G2451,""),"")</f>
        <v>-25.942141998046623</v>
      </c>
      <c r="L2451" s="25">
        <f>IF(M2451="",IF(K2451&lt;&gt;"",IF(G2451=0,IF(I2451=0,0,9.99),K2451/G2451),""),"")</f>
        <v>-6.4060422486450663E-2</v>
      </c>
      <c r="M2451" s="112"/>
      <c r="N2451" s="58" t="str">
        <f>TRIM(CONCATENATE(Table1[[#This Row],[Intake]]," ",Table1[[#This Row],[Batch Number]]))</f>
        <v>S-1/OS 118</v>
      </c>
      <c r="O2451" s="112" t="str">
        <f>IF(VLOOKUP(Table1[[#This Row],[Intake Batch Combo]],Sheet2!A:B,2,FALSE)="","",VLOOKUP(Table1[[#This Row],[Intake Batch Combo]],Sheet2!A:B,2,FALSE))</f>
        <v>One Source Diagnostics Buy 118</v>
      </c>
      <c r="P2451" s="115" t="s">
        <v>2383</v>
      </c>
      <c r="Q2451" s="115" t="e">
        <v>#N/A</v>
      </c>
    </row>
    <row r="2452" spans="1:17">
      <c r="A2452" s="4" t="s">
        <v>1316</v>
      </c>
      <c r="B2452" s="15">
        <v>118</v>
      </c>
      <c r="C2452" s="64" t="s">
        <v>1774</v>
      </c>
      <c r="D2452" s="30">
        <v>44897</v>
      </c>
      <c r="E2452" s="60" t="s">
        <v>1</v>
      </c>
      <c r="F2452" s="14">
        <v>1695</v>
      </c>
      <c r="G2452" s="14">
        <v>404.96364199804663</v>
      </c>
      <c r="H2452" s="30">
        <v>45352</v>
      </c>
      <c r="I2452" s="120">
        <v>511.5</v>
      </c>
      <c r="J2452" s="15">
        <f>IF(M2452="",IF(AND(H2452&lt;&gt; "",D2452&lt;&gt;""),IF(H2452&gt;=D2452,H2452-D2452,0),""),"")</f>
        <v>455</v>
      </c>
      <c r="K2452" s="20">
        <f>IF(M2452="",IF(I2452&lt;&gt;"",I2452-G2452,""),"")</f>
        <v>106.53635800195337</v>
      </c>
      <c r="L2452" s="25">
        <f>IF(M2452="",IF(K2452&lt;&gt;"",IF(G2452=0,IF(I2452=0,0,9.99),K2452/G2452),""),"")</f>
        <v>0.26307635291976966</v>
      </c>
      <c r="M2452" s="112"/>
      <c r="N2452" s="58" t="str">
        <f>TRIM(CONCATENATE(Table1[[#This Row],[Intake]]," ",Table1[[#This Row],[Batch Number]]))</f>
        <v>S-1/OS 118</v>
      </c>
      <c r="O2452" s="112" t="str">
        <f>IF(VLOOKUP(Table1[[#This Row],[Intake Batch Combo]],Sheet2!A:B,2,FALSE)="","",VLOOKUP(Table1[[#This Row],[Intake Batch Combo]],Sheet2!A:B,2,FALSE))</f>
        <v>One Source Diagnostics Buy 118</v>
      </c>
      <c r="P2452" s="115" t="s">
        <v>2383</v>
      </c>
      <c r="Q2452" s="115" t="e">
        <v>#N/A</v>
      </c>
    </row>
    <row r="2453" spans="1:17">
      <c r="A2453" s="4" t="s">
        <v>1316</v>
      </c>
      <c r="B2453" s="15">
        <v>118</v>
      </c>
      <c r="C2453" s="64" t="s">
        <v>1774</v>
      </c>
      <c r="D2453" s="30">
        <v>44897</v>
      </c>
      <c r="E2453" s="60" t="s">
        <v>1</v>
      </c>
      <c r="F2453" s="14">
        <v>1695</v>
      </c>
      <c r="G2453" s="14">
        <v>404.96364199804663</v>
      </c>
      <c r="H2453" s="30">
        <v>45352</v>
      </c>
      <c r="I2453" s="120">
        <v>511.5</v>
      </c>
      <c r="J2453" s="15">
        <f>IF(M2453="",IF(AND(H2453&lt;&gt; "",D2453&lt;&gt;""),IF(H2453&gt;=D2453,H2453-D2453,0),""),"")</f>
        <v>455</v>
      </c>
      <c r="K2453" s="20">
        <f>IF(M2453="",IF(I2453&lt;&gt;"",I2453-G2453,""),"")</f>
        <v>106.53635800195337</v>
      </c>
      <c r="L2453" s="25">
        <f>IF(M2453="",IF(K2453&lt;&gt;"",IF(G2453=0,IF(I2453=0,0,9.99),K2453/G2453),""),"")</f>
        <v>0.26307635291976966</v>
      </c>
      <c r="M2453" s="112"/>
      <c r="N2453" s="58" t="str">
        <f>TRIM(CONCATENATE(Table1[[#This Row],[Intake]]," ",Table1[[#This Row],[Batch Number]]))</f>
        <v>S-1/OS 118</v>
      </c>
      <c r="O2453" s="112" t="str">
        <f>IF(VLOOKUP(Table1[[#This Row],[Intake Batch Combo]],Sheet2!A:B,2,FALSE)="","",VLOOKUP(Table1[[#This Row],[Intake Batch Combo]],Sheet2!A:B,2,FALSE))</f>
        <v>One Source Diagnostics Buy 118</v>
      </c>
      <c r="P2453" s="115" t="s">
        <v>2383</v>
      </c>
      <c r="Q2453" s="115" t="e">
        <v>#N/A</v>
      </c>
    </row>
    <row r="2454" spans="1:17">
      <c r="A2454" s="4" t="s">
        <v>1316</v>
      </c>
      <c r="B2454" s="15">
        <v>118</v>
      </c>
      <c r="C2454" s="64" t="s">
        <v>1775</v>
      </c>
      <c r="D2454" s="30">
        <v>44897</v>
      </c>
      <c r="E2454" s="60" t="s">
        <v>1</v>
      </c>
      <c r="F2454" s="14">
        <v>1695</v>
      </c>
      <c r="G2454" s="14">
        <v>404.96364199804663</v>
      </c>
      <c r="H2454" s="30">
        <v>45352</v>
      </c>
      <c r="I2454" s="120">
        <v>511.5</v>
      </c>
      <c r="J2454" s="15">
        <f>IF(M2454="",IF(AND(H2454&lt;&gt; "",D2454&lt;&gt;""),IF(H2454&gt;=D2454,H2454-D2454,0),""),"")</f>
        <v>455</v>
      </c>
      <c r="K2454" s="20">
        <f>IF(M2454="",IF(I2454&lt;&gt;"",I2454-G2454,""),"")</f>
        <v>106.53635800195337</v>
      </c>
      <c r="L2454" s="25">
        <f>IF(M2454="",IF(K2454&lt;&gt;"",IF(G2454=0,IF(I2454=0,0,9.99),K2454/G2454),""),"")</f>
        <v>0.26307635291976966</v>
      </c>
      <c r="M2454" s="112"/>
      <c r="N2454" s="58" t="str">
        <f>TRIM(CONCATENATE(Table1[[#This Row],[Intake]]," ",Table1[[#This Row],[Batch Number]]))</f>
        <v>S-1/OS 118</v>
      </c>
      <c r="O2454" s="112" t="str">
        <f>IF(VLOOKUP(Table1[[#This Row],[Intake Batch Combo]],Sheet2!A:B,2,FALSE)="","",VLOOKUP(Table1[[#This Row],[Intake Batch Combo]],Sheet2!A:B,2,FALSE))</f>
        <v>One Source Diagnostics Buy 118</v>
      </c>
      <c r="P2454" s="115" t="s">
        <v>2383</v>
      </c>
      <c r="Q2454" s="115" t="e">
        <v>#N/A</v>
      </c>
    </row>
    <row r="2455" spans="1:17">
      <c r="A2455" s="4" t="s">
        <v>1316</v>
      </c>
      <c r="B2455" s="15">
        <v>118</v>
      </c>
      <c r="C2455" s="64" t="s">
        <v>1775</v>
      </c>
      <c r="D2455" s="30">
        <v>44897</v>
      </c>
      <c r="E2455" s="60" t="s">
        <v>1</v>
      </c>
      <c r="F2455" s="14">
        <v>1695</v>
      </c>
      <c r="G2455" s="14">
        <v>404.96364199804663</v>
      </c>
      <c r="H2455" s="30">
        <v>45352</v>
      </c>
      <c r="I2455" s="120">
        <v>511.5</v>
      </c>
      <c r="J2455" s="15">
        <f>IF(M2455="",IF(AND(H2455&lt;&gt; "",D2455&lt;&gt;""),IF(H2455&gt;=D2455,H2455-D2455,0),""),"")</f>
        <v>455</v>
      </c>
      <c r="K2455" s="20">
        <f>IF(M2455="",IF(I2455&lt;&gt;"",I2455-G2455,""),"")</f>
        <v>106.53635800195337</v>
      </c>
      <c r="L2455" s="25">
        <f>IF(M2455="",IF(K2455&lt;&gt;"",IF(G2455=0,IF(I2455=0,0,9.99),K2455/G2455),""),"")</f>
        <v>0.26307635291976966</v>
      </c>
      <c r="M2455" s="112"/>
      <c r="N2455" s="58" t="str">
        <f>TRIM(CONCATENATE(Table1[[#This Row],[Intake]]," ",Table1[[#This Row],[Batch Number]]))</f>
        <v>S-1/OS 118</v>
      </c>
      <c r="O2455" s="112" t="str">
        <f>IF(VLOOKUP(Table1[[#This Row],[Intake Batch Combo]],Sheet2!A:B,2,FALSE)="","",VLOOKUP(Table1[[#This Row],[Intake Batch Combo]],Sheet2!A:B,2,FALSE))</f>
        <v>One Source Diagnostics Buy 118</v>
      </c>
      <c r="P2455" s="115" t="s">
        <v>2383</v>
      </c>
      <c r="Q2455" s="115" t="e">
        <v>#N/A</v>
      </c>
    </row>
    <row r="2456" spans="1:17">
      <c r="A2456" s="4" t="s">
        <v>1314</v>
      </c>
      <c r="B2456" s="43">
        <v>71</v>
      </c>
      <c r="C2456" s="64" t="s">
        <v>834</v>
      </c>
      <c r="D2456" s="47">
        <v>44670</v>
      </c>
      <c r="E2456" s="59" t="s">
        <v>1</v>
      </c>
      <c r="F2456" s="41">
        <v>1695</v>
      </c>
      <c r="G2456" s="41">
        <v>406.54563467206344</v>
      </c>
      <c r="H2456" s="47">
        <v>45352</v>
      </c>
      <c r="I2456" s="118">
        <v>511.5</v>
      </c>
      <c r="J2456" s="43">
        <f>IF(M2456="",IF(AND(H2456&lt;&gt; "",D2456&lt;&gt;""),IF(H2456&gt;=D2456,H2456-D2456,0),""),"")</f>
        <v>682</v>
      </c>
      <c r="K2456" s="42">
        <f>IF(M2456="",IF(I2456&lt;&gt;"",I2456-G2456,""),"")</f>
        <v>104.95436532793656</v>
      </c>
      <c r="L2456" s="44">
        <f>IF(M2456="",IF(K2456&lt;&gt;"",IF(G2456=0,IF(I2456=0,0,9.99),K2456/G2456),""),"")</f>
        <v>0.25816133879434494</v>
      </c>
      <c r="M2456" s="45"/>
      <c r="N2456" s="46" t="str">
        <f>TRIM(CONCATENATE(Table1[[#This Row],[Intake]]," ",Table1[[#This Row],[Batch Number]]))</f>
        <v>S-1/EB 71</v>
      </c>
      <c r="O2456" s="45" t="str">
        <f>IF(VLOOKUP(Table1[[#This Row],[Intake Batch Combo]],Sheet2!A:B,2,FALSE)="","",VLOOKUP(Table1[[#This Row],[Intake Batch Combo]],Sheet2!A:B,2,FALSE))</f>
        <v>Expert MRI Buy 71</v>
      </c>
      <c r="P2456" s="116" t="e">
        <v>#N/A</v>
      </c>
      <c r="Q2456" s="116" t="e">
        <v>#N/A</v>
      </c>
    </row>
    <row r="2457" spans="1:17">
      <c r="A2457" s="4" t="s">
        <v>1316</v>
      </c>
      <c r="B2457" s="38">
        <v>97</v>
      </c>
      <c r="C2457" s="15" t="s">
        <v>497</v>
      </c>
      <c r="D2457" s="39">
        <v>44631</v>
      </c>
      <c r="E2457" s="10" t="s">
        <v>1</v>
      </c>
      <c r="F2457" s="36">
        <v>1695</v>
      </c>
      <c r="G2457" s="36">
        <v>408.58132852990423</v>
      </c>
      <c r="H2457" s="39">
        <v>45352</v>
      </c>
      <c r="I2457" s="118">
        <v>651</v>
      </c>
      <c r="J2457" s="38">
        <f>IF(M2457="",IF(AND(H2457&lt;&gt; "",D2457&lt;&gt;""),IF(H2457&gt;=D2457,H2457-D2457,0),""),"")</f>
        <v>721</v>
      </c>
      <c r="K2457" s="37">
        <f>IF(M2457="",IF(I2457&lt;&gt;"",I2457-G2457,""),"")</f>
        <v>242.41867147009577</v>
      </c>
      <c r="L2457" s="31">
        <f>IF(M2457="",IF(K2457&lt;&gt;"",IF(G2457=0,IF(I2457=0,0,9.99),K2457/G2457),""),"")</f>
        <v>0.5933180361969308</v>
      </c>
      <c r="M2457" s="35"/>
      <c r="N2457" s="33" t="str">
        <f>TRIM(CONCATENATE(Table1[[#This Row],[Intake]]," ",Table1[[#This Row],[Batch Number]]))</f>
        <v>S-1/OS 97</v>
      </c>
      <c r="O2457" s="35" t="str">
        <f>IF(VLOOKUP(Table1[[#This Row],[Intake Batch Combo]],Sheet2!A:B,2,FALSE)="","",VLOOKUP(Table1[[#This Row],[Intake Batch Combo]],Sheet2!A:B,2,FALSE))</f>
        <v>One Source Diagnostics Buy 97.2</v>
      </c>
      <c r="P2457" s="116" t="s">
        <v>2384</v>
      </c>
      <c r="Q2457" s="116" t="e">
        <v>#N/A</v>
      </c>
    </row>
    <row r="2458" spans="1:17">
      <c r="A2458" s="4" t="s">
        <v>1316</v>
      </c>
      <c r="B2458" s="38">
        <v>97</v>
      </c>
      <c r="C2458" s="15" t="s">
        <v>497</v>
      </c>
      <c r="D2458" s="39">
        <v>44631</v>
      </c>
      <c r="E2458" s="10" t="s">
        <v>1</v>
      </c>
      <c r="F2458" s="36">
        <v>1695</v>
      </c>
      <c r="G2458" s="36">
        <v>408.58132852990423</v>
      </c>
      <c r="H2458" s="39">
        <v>45352</v>
      </c>
      <c r="I2458" s="118">
        <v>651</v>
      </c>
      <c r="J2458" s="38">
        <f>IF(M2458="",IF(AND(H2458&lt;&gt; "",D2458&lt;&gt;""),IF(H2458&gt;=D2458,H2458-D2458,0),""),"")</f>
        <v>721</v>
      </c>
      <c r="K2458" s="37">
        <f>IF(M2458="",IF(I2458&lt;&gt;"",I2458-G2458,""),"")</f>
        <v>242.41867147009577</v>
      </c>
      <c r="L2458" s="31">
        <f>IF(M2458="",IF(K2458&lt;&gt;"",IF(G2458=0,IF(I2458=0,0,9.99),K2458/G2458),""),"")</f>
        <v>0.5933180361969308</v>
      </c>
      <c r="M2458" s="35"/>
      <c r="N2458" s="33" t="str">
        <f>TRIM(CONCATENATE(Table1[[#This Row],[Intake]]," ",Table1[[#This Row],[Batch Number]]))</f>
        <v>S-1/OS 97</v>
      </c>
      <c r="O2458" s="35" t="str">
        <f>IF(VLOOKUP(Table1[[#This Row],[Intake Batch Combo]],Sheet2!A:B,2,FALSE)="","",VLOOKUP(Table1[[#This Row],[Intake Batch Combo]],Sheet2!A:B,2,FALSE))</f>
        <v>One Source Diagnostics Buy 97.2</v>
      </c>
      <c r="P2458" s="116" t="s">
        <v>2384</v>
      </c>
      <c r="Q2458" s="116" t="e">
        <v>#N/A</v>
      </c>
    </row>
    <row r="2459" spans="1:17">
      <c r="A2459" s="4" t="s">
        <v>1316</v>
      </c>
      <c r="B2459" s="15">
        <v>90</v>
      </c>
      <c r="C2459" s="15" t="s">
        <v>113</v>
      </c>
      <c r="D2459" s="30">
        <v>44559</v>
      </c>
      <c r="E2459" s="10" t="s">
        <v>1</v>
      </c>
      <c r="F2459" s="14">
        <v>1695</v>
      </c>
      <c r="G2459" s="14">
        <v>435.04260145388702</v>
      </c>
      <c r="H2459" s="30">
        <v>45352</v>
      </c>
      <c r="I2459" s="118">
        <v>558</v>
      </c>
      <c r="J2459" s="21">
        <f>IF(M2459="",IF(AND(H2459&lt;&gt; "",D2459&lt;&gt;""),IF(H2459&gt;=D2459,H2459-D2459,0),""),"")</f>
        <v>793</v>
      </c>
      <c r="K2459" s="20">
        <f>IF(M2459="",IF(I2459&lt;&gt;"",I2459-G2459,""),"")</f>
        <v>122.95739854611298</v>
      </c>
      <c r="L2459" s="25">
        <f>IF(M2459="",IF(K2459&lt;&gt;"",IF(G2459=0,IF(I2459=0,0,9.99),K2459/G2459),""),"")</f>
        <v>0.2826330068255305</v>
      </c>
      <c r="M2459" s="28"/>
      <c r="N2459" s="31" t="str">
        <f>TRIM(CONCATENATE(Table1[[#This Row],[Intake]]," ",Table1[[#This Row],[Batch Number]]))</f>
        <v>S-1/OS 90</v>
      </c>
      <c r="O2459" s="34" t="str">
        <f>IF(VLOOKUP(Table1[[#This Row],[Intake Batch Combo]],Sheet2!A:B,2,FALSE)="","",VLOOKUP(Table1[[#This Row],[Intake Batch Combo]],Sheet2!A:B,2,FALSE))</f>
        <v>OSD Buy 90</v>
      </c>
      <c r="P2459" s="116" t="e">
        <v>#N/A</v>
      </c>
      <c r="Q2459" s="116" t="e">
        <v>#N/A</v>
      </c>
    </row>
    <row r="2460" spans="1:17">
      <c r="A2460" s="4" t="s">
        <v>1316</v>
      </c>
      <c r="B2460" s="15">
        <v>90</v>
      </c>
      <c r="C2460" s="15" t="s">
        <v>113</v>
      </c>
      <c r="D2460" s="30">
        <v>44559</v>
      </c>
      <c r="E2460" s="10" t="s">
        <v>1</v>
      </c>
      <c r="F2460" s="14">
        <v>1695</v>
      </c>
      <c r="G2460" s="14">
        <v>435.04260145388702</v>
      </c>
      <c r="H2460" s="30">
        <v>45352</v>
      </c>
      <c r="I2460" s="120">
        <v>558</v>
      </c>
      <c r="J2460" s="21">
        <f>IF(M2460="",IF(AND(H2460&lt;&gt; "",D2460&lt;&gt;""),IF(H2460&gt;=D2460,H2460-D2460,0),""),"")</f>
        <v>793</v>
      </c>
      <c r="K2460" s="20">
        <f>IF(M2460="",IF(I2460&lt;&gt;"",I2460-G2460,""),"")</f>
        <v>122.95739854611298</v>
      </c>
      <c r="L2460" s="25">
        <f>IF(M2460="",IF(K2460&lt;&gt;"",IF(G2460=0,IF(I2460=0,0,9.99),K2460/G2460),""),"")</f>
        <v>0.2826330068255305</v>
      </c>
      <c r="M2460" s="28"/>
      <c r="N2460" s="31" t="str">
        <f>TRIM(CONCATENATE(Table1[[#This Row],[Intake]]," ",Table1[[#This Row],[Batch Number]]))</f>
        <v>S-1/OS 90</v>
      </c>
      <c r="O2460" s="34" t="str">
        <f>IF(VLOOKUP(Table1[[#This Row],[Intake Batch Combo]],Sheet2!A:B,2,FALSE)="","",VLOOKUP(Table1[[#This Row],[Intake Batch Combo]],Sheet2!A:B,2,FALSE))</f>
        <v>OSD Buy 90</v>
      </c>
      <c r="P2460" s="116" t="e">
        <v>#N/A</v>
      </c>
      <c r="Q2460" s="116" t="e">
        <v>#N/A</v>
      </c>
    </row>
    <row r="2461" spans="1:17">
      <c r="A2461" s="4" t="s">
        <v>384</v>
      </c>
      <c r="B2461" s="15" t="s">
        <v>385</v>
      </c>
      <c r="C2461" s="15">
        <v>1022162</v>
      </c>
      <c r="D2461" s="30">
        <v>44579</v>
      </c>
      <c r="E2461" s="10" t="s">
        <v>0</v>
      </c>
      <c r="F2461" s="14">
        <v>29294.799999999999</v>
      </c>
      <c r="G2461" s="14">
        <v>6046.4467199999999</v>
      </c>
      <c r="H2461" s="30">
        <v>45351</v>
      </c>
      <c r="I2461" s="120">
        <v>3631.2408</v>
      </c>
      <c r="J2461" s="15">
        <f>IF(M2461="",IF(AND(H2461&lt;&gt; "",D2461&lt;&gt;""),IF(H2461&gt;=D2461,H2461-D2461,0),""),"")</f>
        <v>772</v>
      </c>
      <c r="K2461" s="20">
        <f>IF(M2461="",IF(I2461&lt;&gt;"",I2461-G2461,""),"")</f>
        <v>-2415.2059199999999</v>
      </c>
      <c r="L2461" s="25">
        <f>IF(M2461="",IF(K2461&lt;&gt;"",IF(G2461=0,IF(I2461=0,0,9.99),K2461/G2461),""),"")</f>
        <v>-0.39944219007357762</v>
      </c>
      <c r="M2461" s="111"/>
      <c r="N2461" s="33" t="str">
        <f>TRIM(CONCATENATE(Table1[[#This Row],[Intake]]," ",Table1[[#This Row],[Batch Number]]))</f>
        <v>S-1/TRC 33a</v>
      </c>
      <c r="O2461" s="35" t="str">
        <f>IF(VLOOKUP(Table1[[#This Row],[Intake Batch Combo]],Sheet2!A:B,2,FALSE)="","",VLOOKUP(Table1[[#This Row],[Intake Batch Combo]],Sheet2!A:B,2,FALSE))</f>
        <v>Texas Regional Center Batch 33a</v>
      </c>
      <c r="P2461" s="116" t="e">
        <v>#N/A</v>
      </c>
      <c r="Q2461" s="116" t="e">
        <v>#N/A</v>
      </c>
    </row>
    <row r="2462" spans="1:17">
      <c r="A2462" s="4" t="s">
        <v>1316</v>
      </c>
      <c r="B2462" s="15">
        <v>90</v>
      </c>
      <c r="C2462" s="15" t="s">
        <v>356</v>
      </c>
      <c r="D2462" s="30">
        <v>44559</v>
      </c>
      <c r="E2462" s="10" t="s">
        <v>1</v>
      </c>
      <c r="F2462" s="14">
        <v>300</v>
      </c>
      <c r="G2462" s="14">
        <v>0</v>
      </c>
      <c r="H2462" s="30">
        <v>45348</v>
      </c>
      <c r="I2462" s="118">
        <v>139.5</v>
      </c>
      <c r="J2462" s="21">
        <f>IF(M2462="",IF(AND(H2462&lt;&gt; "",D2462&lt;&gt;""),IF(H2462&gt;=D2462,H2462-D2462,0),""),"")</f>
        <v>789</v>
      </c>
      <c r="K2462" s="20">
        <f>IF(M2462="",IF(I2462&lt;&gt;"",I2462-G2462,""),"")</f>
        <v>139.5</v>
      </c>
      <c r="L2462" s="25">
        <f>IF(M2462="",IF(K2462&lt;&gt;"",IF(G2462=0,IF(I2462=0,0,9.99),K2462/G2462),""),"")</f>
        <v>9.99</v>
      </c>
      <c r="M2462" s="28"/>
      <c r="N2462" s="31" t="str">
        <f>TRIM(CONCATENATE(Table1[[#This Row],[Intake]]," ",Table1[[#This Row],[Batch Number]]))</f>
        <v>S-1/OS 90</v>
      </c>
      <c r="O2462" s="34" t="str">
        <f>IF(VLOOKUP(Table1[[#This Row],[Intake Batch Combo]],Sheet2!A:B,2,FALSE)="","",VLOOKUP(Table1[[#This Row],[Intake Batch Combo]],Sheet2!A:B,2,FALSE))</f>
        <v>OSD Buy 90</v>
      </c>
      <c r="P2462" s="116" t="e">
        <v>#N/A</v>
      </c>
      <c r="Q2462" s="116" t="e">
        <v>#N/A</v>
      </c>
    </row>
    <row r="2463" spans="1:17">
      <c r="A2463" s="4" t="s">
        <v>1316</v>
      </c>
      <c r="B2463" s="15">
        <v>90</v>
      </c>
      <c r="C2463" s="15" t="s">
        <v>356</v>
      </c>
      <c r="D2463" s="30">
        <v>44559</v>
      </c>
      <c r="E2463" s="10" t="s">
        <v>1</v>
      </c>
      <c r="F2463" s="14">
        <v>300</v>
      </c>
      <c r="G2463" s="14">
        <v>0</v>
      </c>
      <c r="H2463" s="30">
        <v>45348</v>
      </c>
      <c r="I2463" s="118">
        <v>162.75</v>
      </c>
      <c r="J2463" s="21">
        <f>IF(M2463="",IF(AND(H2463&lt;&gt; "",D2463&lt;&gt;""),IF(H2463&gt;=D2463,H2463-D2463,0),""),"")</f>
        <v>789</v>
      </c>
      <c r="K2463" s="20">
        <f>IF(M2463="",IF(I2463&lt;&gt;"",I2463-G2463,""),"")</f>
        <v>162.75</v>
      </c>
      <c r="L2463" s="25">
        <f>IF(M2463="",IF(K2463&lt;&gt;"",IF(G2463=0,IF(I2463=0,0,9.99),K2463/G2463),""),"")</f>
        <v>9.99</v>
      </c>
      <c r="M2463" s="28"/>
      <c r="N2463" s="31" t="str">
        <f>TRIM(CONCATENATE(Table1[[#This Row],[Intake]]," ",Table1[[#This Row],[Batch Number]]))</f>
        <v>S-1/OS 90</v>
      </c>
      <c r="O2463" s="34" t="str">
        <f>IF(VLOOKUP(Table1[[#This Row],[Intake Batch Combo]],Sheet2!A:B,2,FALSE)="","",VLOOKUP(Table1[[#This Row],[Intake Batch Combo]],Sheet2!A:B,2,FALSE))</f>
        <v>OSD Buy 90</v>
      </c>
      <c r="P2463" s="116" t="e">
        <v>#N/A</v>
      </c>
      <c r="Q2463" s="116" t="e">
        <v>#N/A</v>
      </c>
    </row>
    <row r="2464" spans="1:17">
      <c r="A2464" s="4" t="s">
        <v>1316</v>
      </c>
      <c r="B2464" s="15">
        <v>90</v>
      </c>
      <c r="C2464" s="15" t="s">
        <v>356</v>
      </c>
      <c r="D2464" s="30">
        <v>44559</v>
      </c>
      <c r="E2464" s="10" t="s">
        <v>1</v>
      </c>
      <c r="F2464" s="14">
        <v>1695</v>
      </c>
      <c r="G2464" s="14">
        <v>435.04260145388702</v>
      </c>
      <c r="H2464" s="30">
        <v>45348</v>
      </c>
      <c r="I2464" s="118">
        <v>372</v>
      </c>
      <c r="J2464" s="21">
        <f>IF(M2464="",IF(AND(H2464&lt;&gt; "",D2464&lt;&gt;""),IF(H2464&gt;=D2464,H2464-D2464,0),""),"")</f>
        <v>789</v>
      </c>
      <c r="K2464" s="20">
        <f>IF(M2464="",IF(I2464&lt;&gt;"",I2464-G2464,""),"")</f>
        <v>-63.042601453887016</v>
      </c>
      <c r="L2464" s="25">
        <f>IF(M2464="",IF(K2464&lt;&gt;"",IF(G2464=0,IF(I2464=0,0,9.99),K2464/G2464),""),"")</f>
        <v>-0.14491132878297969</v>
      </c>
      <c r="M2464" s="28"/>
      <c r="N2464" s="31" t="str">
        <f>TRIM(CONCATENATE(Table1[[#This Row],[Intake]]," ",Table1[[#This Row],[Batch Number]]))</f>
        <v>S-1/OS 90</v>
      </c>
      <c r="O2464" s="34" t="str">
        <f>IF(VLOOKUP(Table1[[#This Row],[Intake Batch Combo]],Sheet2!A:B,2,FALSE)="","",VLOOKUP(Table1[[#This Row],[Intake Batch Combo]],Sheet2!A:B,2,FALSE))</f>
        <v>OSD Buy 90</v>
      </c>
      <c r="P2464" s="116" t="e">
        <v>#N/A</v>
      </c>
      <c r="Q2464" s="116" t="e">
        <v>#N/A</v>
      </c>
    </row>
    <row r="2465" spans="1:17">
      <c r="A2465" s="4" t="s">
        <v>1314</v>
      </c>
      <c r="B2465" s="43">
        <v>71</v>
      </c>
      <c r="C2465" s="65" t="s">
        <v>799</v>
      </c>
      <c r="D2465" s="47">
        <v>44670</v>
      </c>
      <c r="E2465" s="59" t="s">
        <v>0</v>
      </c>
      <c r="F2465" s="41">
        <v>250</v>
      </c>
      <c r="G2465" s="41">
        <v>59.962482989979854</v>
      </c>
      <c r="H2465" s="47">
        <v>45343</v>
      </c>
      <c r="I2465" s="118">
        <v>263.49689999999998</v>
      </c>
      <c r="J2465" s="43">
        <f>IF(M2465="",IF(AND(H2465&lt;&gt; "",D2465&lt;&gt;""),IF(H2465&gt;=D2465,H2465-D2465,0),""),"")</f>
        <v>673</v>
      </c>
      <c r="K2465" s="42">
        <f>IF(M2465="",IF(I2465&lt;&gt;"",I2465-G2465,""),"")</f>
        <v>203.53441701002012</v>
      </c>
      <c r="L2465" s="44">
        <f>IF(M2465="",IF(K2465&lt;&gt;"",IF(G2465=0,IF(I2465=0,0,9.99),K2465/G2465),""),"")</f>
        <v>3.3943627225048725</v>
      </c>
      <c r="M2465" s="45"/>
      <c r="N2465" s="46" t="str">
        <f>TRIM(CONCATENATE(Table1[[#This Row],[Intake]]," ",Table1[[#This Row],[Batch Number]]))</f>
        <v>S-1/EB 71</v>
      </c>
      <c r="O2465" s="45" t="str">
        <f>IF(VLOOKUP(Table1[[#This Row],[Intake Batch Combo]],Sheet2!A:B,2,FALSE)="","",VLOOKUP(Table1[[#This Row],[Intake Batch Combo]],Sheet2!A:B,2,FALSE))</f>
        <v>Expert MRI Buy 71</v>
      </c>
      <c r="P2465" s="116" t="e">
        <v>#N/A</v>
      </c>
      <c r="Q2465" s="116" t="e">
        <v>#N/A</v>
      </c>
    </row>
    <row r="2466" spans="1:17">
      <c r="A2466" s="4" t="s">
        <v>1314</v>
      </c>
      <c r="B2466" s="43">
        <v>71</v>
      </c>
      <c r="C2466" s="65" t="s">
        <v>799</v>
      </c>
      <c r="D2466" s="47">
        <v>44670</v>
      </c>
      <c r="E2466" s="59" t="s">
        <v>0</v>
      </c>
      <c r="F2466" s="41">
        <v>300</v>
      </c>
      <c r="G2466" s="41">
        <v>71.954979587975828</v>
      </c>
      <c r="H2466" s="47">
        <v>45343</v>
      </c>
      <c r="I2466" s="118">
        <v>263.49689999999998</v>
      </c>
      <c r="J2466" s="43">
        <f>IF(M2466="",IF(AND(H2466&lt;&gt; "",D2466&lt;&gt;""),IF(H2466&gt;=D2466,H2466-D2466,0),""),"")</f>
        <v>673</v>
      </c>
      <c r="K2466" s="42">
        <f>IF(M2466="",IF(I2466&lt;&gt;"",I2466-G2466,""),"")</f>
        <v>191.54192041202415</v>
      </c>
      <c r="L2466" s="44">
        <f>IF(M2466="",IF(K2466&lt;&gt;"",IF(G2466=0,IF(I2466=0,0,9.99),K2466/G2466),""),"")</f>
        <v>2.661968935420727</v>
      </c>
      <c r="M2466" s="45"/>
      <c r="N2466" s="46" t="str">
        <f>TRIM(CONCATENATE(Table1[[#This Row],[Intake]]," ",Table1[[#This Row],[Batch Number]]))</f>
        <v>S-1/EB 71</v>
      </c>
      <c r="O2466" s="45" t="str">
        <f>IF(VLOOKUP(Table1[[#This Row],[Intake Batch Combo]],Sheet2!A:B,2,FALSE)="","",VLOOKUP(Table1[[#This Row],[Intake Batch Combo]],Sheet2!A:B,2,FALSE))</f>
        <v>Expert MRI Buy 71</v>
      </c>
      <c r="P2466" s="116" t="e">
        <v>#N/A</v>
      </c>
      <c r="Q2466" s="116" t="e">
        <v>#N/A</v>
      </c>
    </row>
    <row r="2467" spans="1:17">
      <c r="A2467" s="4" t="s">
        <v>1316</v>
      </c>
      <c r="B2467" s="15">
        <v>118</v>
      </c>
      <c r="C2467" s="65" t="s">
        <v>1782</v>
      </c>
      <c r="D2467" s="30">
        <v>44897</v>
      </c>
      <c r="E2467" s="60" t="s">
        <v>1</v>
      </c>
      <c r="F2467" s="14">
        <v>1695</v>
      </c>
      <c r="G2467" s="14">
        <v>404.96364199804663</v>
      </c>
      <c r="H2467" s="30">
        <v>45343</v>
      </c>
      <c r="I2467" s="118">
        <v>451.73820000000001</v>
      </c>
      <c r="J2467" s="15">
        <f>IF(M2467="",IF(AND(H2467&lt;&gt; "",D2467&lt;&gt;""),IF(H2467&gt;=D2467,H2467-D2467,0),""),"")</f>
        <v>446</v>
      </c>
      <c r="K2467" s="20">
        <f>IF(M2467="",IF(I2467&lt;&gt;"",I2467-G2467,""),"")</f>
        <v>46.77455800195338</v>
      </c>
      <c r="L2467" s="25">
        <f>IF(M2467="",IF(K2467&lt;&gt;"",IF(G2467=0,IF(I2467=0,0,9.99),K2467/G2467),""),"")</f>
        <v>0.11550310484954351</v>
      </c>
      <c r="M2467" s="111"/>
      <c r="N2467" s="58" t="str">
        <f>TRIM(CONCATENATE(Table1[[#This Row],[Intake]]," ",Table1[[#This Row],[Batch Number]]))</f>
        <v>S-1/OS 118</v>
      </c>
      <c r="O2467" s="111" t="str">
        <f>IF(VLOOKUP(Table1[[#This Row],[Intake Batch Combo]],Sheet2!A:B,2,FALSE)="","",VLOOKUP(Table1[[#This Row],[Intake Batch Combo]],Sheet2!A:B,2,FALSE))</f>
        <v>One Source Diagnostics Buy 118</v>
      </c>
      <c r="P2467" s="115" t="s">
        <v>2383</v>
      </c>
      <c r="Q2467" s="115" t="e">
        <v>#N/A</v>
      </c>
    </row>
    <row r="2468" spans="1:17">
      <c r="A2468" s="4" t="s">
        <v>1316</v>
      </c>
      <c r="B2468" s="15">
        <v>118</v>
      </c>
      <c r="C2468" s="65" t="s">
        <v>1782</v>
      </c>
      <c r="D2468" s="30">
        <v>44897</v>
      </c>
      <c r="E2468" s="60" t="s">
        <v>1</v>
      </c>
      <c r="F2468" s="14">
        <v>1695</v>
      </c>
      <c r="G2468" s="14">
        <v>404.96364199804663</v>
      </c>
      <c r="H2468" s="30">
        <v>45343</v>
      </c>
      <c r="I2468" s="118">
        <v>451.73820000000001</v>
      </c>
      <c r="J2468" s="15">
        <f>IF(M2468="",IF(AND(H2468&lt;&gt; "",D2468&lt;&gt;""),IF(H2468&gt;=D2468,H2468-D2468,0),""),"")</f>
        <v>446</v>
      </c>
      <c r="K2468" s="20">
        <f>IF(M2468="",IF(I2468&lt;&gt;"",I2468-G2468,""),"")</f>
        <v>46.77455800195338</v>
      </c>
      <c r="L2468" s="25">
        <f>IF(M2468="",IF(K2468&lt;&gt;"",IF(G2468=0,IF(I2468=0,0,9.99),K2468/G2468),""),"")</f>
        <v>0.11550310484954351</v>
      </c>
      <c r="M2468" s="111"/>
      <c r="N2468" s="58" t="str">
        <f>TRIM(CONCATENATE(Table1[[#This Row],[Intake]]," ",Table1[[#This Row],[Batch Number]]))</f>
        <v>S-1/OS 118</v>
      </c>
      <c r="O2468" s="111" t="str">
        <f>IF(VLOOKUP(Table1[[#This Row],[Intake Batch Combo]],Sheet2!A:B,2,FALSE)="","",VLOOKUP(Table1[[#This Row],[Intake Batch Combo]],Sheet2!A:B,2,FALSE))</f>
        <v>One Source Diagnostics Buy 118</v>
      </c>
      <c r="P2468" s="115" t="s">
        <v>2383</v>
      </c>
      <c r="Q2468" s="115" t="e">
        <v>#N/A</v>
      </c>
    </row>
    <row r="2469" spans="1:17">
      <c r="A2469" s="4" t="s">
        <v>1316</v>
      </c>
      <c r="B2469" s="15">
        <v>118</v>
      </c>
      <c r="C2469" s="65" t="s">
        <v>1848</v>
      </c>
      <c r="D2469" s="30">
        <v>44897</v>
      </c>
      <c r="E2469" s="60" t="s">
        <v>1</v>
      </c>
      <c r="F2469" s="14">
        <v>1695</v>
      </c>
      <c r="G2469" s="14">
        <v>404.96364199804663</v>
      </c>
      <c r="H2469" s="30">
        <v>45343</v>
      </c>
      <c r="I2469" s="118">
        <v>114.7992</v>
      </c>
      <c r="J2469" s="15">
        <f>IF(M2469="",IF(AND(H2469&lt;&gt; "",D2469&lt;&gt;""),IF(H2469&gt;=D2469,H2469-D2469,0),""),"")</f>
        <v>446</v>
      </c>
      <c r="K2469" s="20">
        <f>IF(M2469="",IF(I2469&lt;&gt;"",I2469-G2469,""),"")</f>
        <v>-290.16444199804664</v>
      </c>
      <c r="L2469" s="25">
        <f>IF(M2469="",IF(K2469&lt;&gt;"",IF(G2469=0,IF(I2469=0,0,9.99),K2469/G2469),""),"")</f>
        <v>-0.71651973635560662</v>
      </c>
      <c r="M2469" s="111"/>
      <c r="N2469" s="58" t="str">
        <f>TRIM(CONCATENATE(Table1[[#This Row],[Intake]]," ",Table1[[#This Row],[Batch Number]]))</f>
        <v>S-1/OS 118</v>
      </c>
      <c r="O2469" s="111" t="str">
        <f>IF(VLOOKUP(Table1[[#This Row],[Intake Batch Combo]],Sheet2!A:B,2,FALSE)="","",VLOOKUP(Table1[[#This Row],[Intake Batch Combo]],Sheet2!A:B,2,FALSE))</f>
        <v>One Source Diagnostics Buy 118</v>
      </c>
      <c r="P2469" s="115" t="s">
        <v>2383</v>
      </c>
      <c r="Q2469" s="115" t="e">
        <v>#N/A</v>
      </c>
    </row>
    <row r="2470" spans="1:17">
      <c r="A2470" s="4" t="s">
        <v>1316</v>
      </c>
      <c r="B2470" s="15">
        <v>118</v>
      </c>
      <c r="C2470" s="65" t="s">
        <v>1848</v>
      </c>
      <c r="D2470" s="30">
        <v>44897</v>
      </c>
      <c r="E2470" s="60" t="s">
        <v>1</v>
      </c>
      <c r="F2470" s="14">
        <v>1695</v>
      </c>
      <c r="G2470" s="14">
        <v>404.96364199804663</v>
      </c>
      <c r="H2470" s="30">
        <v>45343</v>
      </c>
      <c r="I2470" s="118">
        <v>114.7992</v>
      </c>
      <c r="J2470" s="15">
        <f>IF(M2470="",IF(AND(H2470&lt;&gt; "",D2470&lt;&gt;""),IF(H2470&gt;=D2470,H2470-D2470,0),""),"")</f>
        <v>446</v>
      </c>
      <c r="K2470" s="20">
        <f>IF(M2470="",IF(I2470&lt;&gt;"",I2470-G2470,""),"")</f>
        <v>-290.16444199804664</v>
      </c>
      <c r="L2470" s="25">
        <f>IF(M2470="",IF(K2470&lt;&gt;"",IF(G2470=0,IF(I2470=0,0,9.99),K2470/G2470),""),"")</f>
        <v>-0.71651973635560662</v>
      </c>
      <c r="M2470" s="111"/>
      <c r="N2470" s="58" t="str">
        <f>TRIM(CONCATENATE(Table1[[#This Row],[Intake]]," ",Table1[[#This Row],[Batch Number]]))</f>
        <v>S-1/OS 118</v>
      </c>
      <c r="O2470" s="111" t="str">
        <f>IF(VLOOKUP(Table1[[#This Row],[Intake Batch Combo]],Sheet2!A:B,2,FALSE)="","",VLOOKUP(Table1[[#This Row],[Intake Batch Combo]],Sheet2!A:B,2,FALSE))</f>
        <v>One Source Diagnostics Buy 118</v>
      </c>
      <c r="P2470" s="115" t="s">
        <v>2383</v>
      </c>
      <c r="Q2470" s="115" t="e">
        <v>#N/A</v>
      </c>
    </row>
    <row r="2471" spans="1:17">
      <c r="A2471" s="4" t="s">
        <v>1314</v>
      </c>
      <c r="B2471" s="43">
        <v>71</v>
      </c>
      <c r="C2471" s="65" t="s">
        <v>799</v>
      </c>
      <c r="D2471" s="47">
        <v>44670</v>
      </c>
      <c r="E2471" s="59" t="s">
        <v>1</v>
      </c>
      <c r="F2471" s="41">
        <v>1695</v>
      </c>
      <c r="G2471" s="41">
        <v>406.54563467206344</v>
      </c>
      <c r="H2471" s="47">
        <v>45343</v>
      </c>
      <c r="I2471" s="118">
        <v>263.49689999999998</v>
      </c>
      <c r="J2471" s="43">
        <f>IF(M2471="",IF(AND(H2471&lt;&gt; "",D2471&lt;&gt;""),IF(H2471&gt;=D2471,H2471-D2471,0),""),"")</f>
        <v>673</v>
      </c>
      <c r="K2471" s="42">
        <f>IF(M2471="",IF(I2471&lt;&gt;"",I2471-G2471,""),"")</f>
        <v>-143.04873467206346</v>
      </c>
      <c r="L2471" s="44">
        <f>IF(M2471="",IF(K2471&lt;&gt;"",IF(G2471=0,IF(I2471=0,0,9.99),K2471/G2471),""),"")</f>
        <v>-0.35186390523526956</v>
      </c>
      <c r="M2471" s="45"/>
      <c r="N2471" s="46" t="str">
        <f>TRIM(CONCATENATE(Table1[[#This Row],[Intake]]," ",Table1[[#This Row],[Batch Number]]))</f>
        <v>S-1/EB 71</v>
      </c>
      <c r="O2471" s="45" t="str">
        <f>IF(VLOOKUP(Table1[[#This Row],[Intake Batch Combo]],Sheet2!A:B,2,FALSE)="","",VLOOKUP(Table1[[#This Row],[Intake Batch Combo]],Sheet2!A:B,2,FALSE))</f>
        <v>Expert MRI Buy 71</v>
      </c>
      <c r="P2471" s="116" t="e">
        <v>#N/A</v>
      </c>
      <c r="Q2471" s="116" t="e">
        <v>#N/A</v>
      </c>
    </row>
    <row r="2472" spans="1:17">
      <c r="A2472" s="4" t="s">
        <v>1316</v>
      </c>
      <c r="B2472" s="15">
        <v>116</v>
      </c>
      <c r="C2472" s="65" t="s">
        <v>1075</v>
      </c>
      <c r="D2472" s="30">
        <v>44879</v>
      </c>
      <c r="E2472" s="59" t="s">
        <v>0</v>
      </c>
      <c r="F2472" s="14">
        <v>250</v>
      </c>
      <c r="G2472" s="14">
        <v>59.674267346898802</v>
      </c>
      <c r="H2472" s="30">
        <v>45336</v>
      </c>
      <c r="I2472" s="118">
        <v>81.375</v>
      </c>
      <c r="J2472" s="15">
        <f>IF(M2472="",IF(AND(H2472&lt;&gt; "",D2472&lt;&gt;""),IF(H2472&gt;=D2472,H2472-D2472,0),""),"")</f>
        <v>457</v>
      </c>
      <c r="K2472" s="20">
        <f>IF(M2472="",IF(I2472&lt;&gt;"",I2472-G2472,""),"")</f>
        <v>21.700732653101198</v>
      </c>
      <c r="L2472" s="25">
        <f>IF(M2472="",IF(K2472&lt;&gt;"",IF(G2472=0,IF(I2472=0,0,9.99),K2472/G2472),""),"")</f>
        <v>0.36365310573400711</v>
      </c>
      <c r="M2472" s="111"/>
      <c r="N2472" s="58" t="str">
        <f>TRIM(CONCATENATE(Table1[[#This Row],[Intake]]," ",Table1[[#This Row],[Batch Number]]))</f>
        <v>S-1/OS 116</v>
      </c>
      <c r="O2472" s="111" t="str">
        <f>IF(VLOOKUP(Table1[[#This Row],[Intake Batch Combo]],Sheet2!A:B,2,FALSE)="","",VLOOKUP(Table1[[#This Row],[Intake Batch Combo]],Sheet2!A:B,2,FALSE))</f>
        <v>One Source Diagnostics Buy 116</v>
      </c>
      <c r="P2472" s="115" t="e">
        <v>#N/A</v>
      </c>
      <c r="Q2472" s="115" t="e">
        <v>#N/A</v>
      </c>
    </row>
    <row r="2473" spans="1:17">
      <c r="A2473" s="4" t="s">
        <v>1316</v>
      </c>
      <c r="B2473" s="15">
        <v>116</v>
      </c>
      <c r="C2473" s="65" t="s">
        <v>1075</v>
      </c>
      <c r="D2473" s="30">
        <v>44879</v>
      </c>
      <c r="E2473" s="59" t="s">
        <v>0</v>
      </c>
      <c r="F2473" s="14">
        <v>250</v>
      </c>
      <c r="G2473" s="14">
        <v>59.674267346898802</v>
      </c>
      <c r="H2473" s="30">
        <v>45336</v>
      </c>
      <c r="I2473" s="118">
        <v>81.375</v>
      </c>
      <c r="J2473" s="15">
        <f>IF(M2473="",IF(AND(H2473&lt;&gt; "",D2473&lt;&gt;""),IF(H2473&gt;=D2473,H2473-D2473,0),""),"")</f>
        <v>457</v>
      </c>
      <c r="K2473" s="20">
        <f>IF(M2473="",IF(I2473&lt;&gt;"",I2473-G2473,""),"")</f>
        <v>21.700732653101198</v>
      </c>
      <c r="L2473" s="25">
        <f>IF(M2473="",IF(K2473&lt;&gt;"",IF(G2473=0,IF(I2473=0,0,9.99),K2473/G2473),""),"")</f>
        <v>0.36365310573400711</v>
      </c>
      <c r="M2473" s="112"/>
      <c r="N2473" s="58" t="str">
        <f>TRIM(CONCATENATE(Table1[[#This Row],[Intake]]," ",Table1[[#This Row],[Batch Number]]))</f>
        <v>S-1/OS 116</v>
      </c>
      <c r="O2473" s="112" t="str">
        <f>IF(VLOOKUP(Table1[[#This Row],[Intake Batch Combo]],Sheet2!A:B,2,FALSE)="","",VLOOKUP(Table1[[#This Row],[Intake Batch Combo]],Sheet2!A:B,2,FALSE))</f>
        <v>One Source Diagnostics Buy 116</v>
      </c>
      <c r="P2473" s="115" t="e">
        <v>#N/A</v>
      </c>
      <c r="Q2473" s="115" t="e">
        <v>#N/A</v>
      </c>
    </row>
    <row r="2474" spans="1:17">
      <c r="A2474" s="4" t="s">
        <v>1316</v>
      </c>
      <c r="B2474" s="15">
        <v>118</v>
      </c>
      <c r="C2474" s="65" t="s">
        <v>1449</v>
      </c>
      <c r="D2474" s="30">
        <v>44897</v>
      </c>
      <c r="E2474" s="60" t="s">
        <v>1</v>
      </c>
      <c r="F2474" s="14">
        <v>300</v>
      </c>
      <c r="G2474" s="14">
        <v>71.674980884610022</v>
      </c>
      <c r="H2474" s="30">
        <v>45336</v>
      </c>
      <c r="I2474" s="118">
        <v>213.9744</v>
      </c>
      <c r="J2474" s="15">
        <f>IF(M2474="",IF(AND(H2474&lt;&gt; "",D2474&lt;&gt;""),IF(H2474&gt;=D2474,H2474-D2474,0),""),"")</f>
        <v>439</v>
      </c>
      <c r="K2474" s="20">
        <f>IF(M2474="",IF(I2474&lt;&gt;"",I2474-G2474,""),"")</f>
        <v>142.29941911538998</v>
      </c>
      <c r="L2474" s="25">
        <f>IF(M2474="",IF(K2474&lt;&gt;"",IF(G2474=0,IF(I2474=0,0,9.99),K2474/G2474),""),"")</f>
        <v>1.9853429656922916</v>
      </c>
      <c r="M2474" s="111"/>
      <c r="N2474" s="58" t="str">
        <f>TRIM(CONCATENATE(Table1[[#This Row],[Intake]]," ",Table1[[#This Row],[Batch Number]]))</f>
        <v>S-1/OS 118</v>
      </c>
      <c r="O2474" s="111" t="str">
        <f>IF(VLOOKUP(Table1[[#This Row],[Intake Batch Combo]],Sheet2!A:B,2,FALSE)="","",VLOOKUP(Table1[[#This Row],[Intake Batch Combo]],Sheet2!A:B,2,FALSE))</f>
        <v>One Source Diagnostics Buy 118</v>
      </c>
      <c r="P2474" s="115" t="s">
        <v>2383</v>
      </c>
      <c r="Q2474" s="115" t="e">
        <v>#N/A</v>
      </c>
    </row>
    <row r="2475" spans="1:17">
      <c r="A2475" s="4" t="s">
        <v>1316</v>
      </c>
      <c r="B2475" s="15">
        <v>118</v>
      </c>
      <c r="C2475" s="65" t="s">
        <v>1449</v>
      </c>
      <c r="D2475" s="30">
        <v>44897</v>
      </c>
      <c r="E2475" s="60" t="s">
        <v>1</v>
      </c>
      <c r="F2475" s="14">
        <v>300</v>
      </c>
      <c r="G2475" s="14">
        <v>71.674980884610022</v>
      </c>
      <c r="H2475" s="30">
        <v>45336</v>
      </c>
      <c r="I2475" s="118">
        <v>213.9744</v>
      </c>
      <c r="J2475" s="15">
        <f>IF(M2475="",IF(AND(H2475&lt;&gt; "",D2475&lt;&gt;""),IF(H2475&gt;=D2475,H2475-D2475,0),""),"")</f>
        <v>439</v>
      </c>
      <c r="K2475" s="20">
        <f>IF(M2475="",IF(I2475&lt;&gt;"",I2475-G2475,""),"")</f>
        <v>142.29941911538998</v>
      </c>
      <c r="L2475" s="25">
        <f>IF(M2475="",IF(K2475&lt;&gt;"",IF(G2475=0,IF(I2475=0,0,9.99),K2475/G2475),""),"")</f>
        <v>1.9853429656922916</v>
      </c>
      <c r="M2475" s="111"/>
      <c r="N2475" s="58" t="str">
        <f>TRIM(CONCATENATE(Table1[[#This Row],[Intake]]," ",Table1[[#This Row],[Batch Number]]))</f>
        <v>S-1/OS 118</v>
      </c>
      <c r="O2475" s="111" t="str">
        <f>IF(VLOOKUP(Table1[[#This Row],[Intake Batch Combo]],Sheet2!A:B,2,FALSE)="","",VLOOKUP(Table1[[#This Row],[Intake Batch Combo]],Sheet2!A:B,2,FALSE))</f>
        <v>One Source Diagnostics Buy 118</v>
      </c>
      <c r="P2475" s="115" t="s">
        <v>2383</v>
      </c>
      <c r="Q2475" s="115" t="e">
        <v>#N/A</v>
      </c>
    </row>
    <row r="2476" spans="1:17">
      <c r="A2476" s="4" t="s">
        <v>1316</v>
      </c>
      <c r="B2476" s="15">
        <v>118</v>
      </c>
      <c r="C2476" s="65" t="s">
        <v>1454</v>
      </c>
      <c r="D2476" s="30">
        <v>44897</v>
      </c>
      <c r="E2476" s="60" t="s">
        <v>1</v>
      </c>
      <c r="F2476" s="14">
        <v>300</v>
      </c>
      <c r="G2476" s="14">
        <v>71.674980884610022</v>
      </c>
      <c r="H2476" s="30">
        <v>45336</v>
      </c>
      <c r="I2476" s="118">
        <v>325.5</v>
      </c>
      <c r="J2476" s="15">
        <f>IF(M2476="",IF(AND(H2476&lt;&gt; "",D2476&lt;&gt;""),IF(H2476&gt;=D2476,H2476-D2476,0),""),"")</f>
        <v>439</v>
      </c>
      <c r="K2476" s="20">
        <f>IF(M2476="",IF(I2476&lt;&gt;"",I2476-G2476,""),"")</f>
        <v>253.82501911538998</v>
      </c>
      <c r="L2476" s="25">
        <f>IF(M2476="",IF(K2476&lt;&gt;"",IF(G2476=0,IF(I2476=0,0,9.99),K2476/G2476),""),"")</f>
        <v>3.5413336143615357</v>
      </c>
      <c r="M2476" s="111"/>
      <c r="N2476" s="58" t="str">
        <f>TRIM(CONCATENATE(Table1[[#This Row],[Intake]]," ",Table1[[#This Row],[Batch Number]]))</f>
        <v>S-1/OS 118</v>
      </c>
      <c r="O2476" s="111" t="str">
        <f>IF(VLOOKUP(Table1[[#This Row],[Intake Batch Combo]],Sheet2!A:B,2,FALSE)="","",VLOOKUP(Table1[[#This Row],[Intake Batch Combo]],Sheet2!A:B,2,FALSE))</f>
        <v>One Source Diagnostics Buy 118</v>
      </c>
      <c r="P2476" s="115" t="s">
        <v>2383</v>
      </c>
      <c r="Q2476" s="115" t="e">
        <v>#N/A</v>
      </c>
    </row>
    <row r="2477" spans="1:17">
      <c r="A2477" s="4" t="s">
        <v>1316</v>
      </c>
      <c r="B2477" s="15">
        <v>118</v>
      </c>
      <c r="C2477" s="65" t="s">
        <v>1454</v>
      </c>
      <c r="D2477" s="30">
        <v>44897</v>
      </c>
      <c r="E2477" s="60" t="s">
        <v>1</v>
      </c>
      <c r="F2477" s="14">
        <v>300</v>
      </c>
      <c r="G2477" s="14">
        <v>71.674980884610022</v>
      </c>
      <c r="H2477" s="30">
        <v>45336</v>
      </c>
      <c r="I2477" s="120">
        <v>325.5</v>
      </c>
      <c r="J2477" s="15">
        <f>IF(M2477="",IF(AND(H2477&lt;&gt; "",D2477&lt;&gt;""),IF(H2477&gt;=D2477,H2477-D2477,0),""),"")</f>
        <v>439</v>
      </c>
      <c r="K2477" s="20">
        <f>IF(M2477="",IF(I2477&lt;&gt;"",I2477-G2477,""),"")</f>
        <v>253.82501911538998</v>
      </c>
      <c r="L2477" s="25">
        <f>IF(M2477="",IF(K2477&lt;&gt;"",IF(G2477=0,IF(I2477=0,0,9.99),K2477/G2477),""),"")</f>
        <v>3.5413336143615357</v>
      </c>
      <c r="M2477" s="111"/>
      <c r="N2477" s="58" t="str">
        <f>TRIM(CONCATENATE(Table1[[#This Row],[Intake]]," ",Table1[[#This Row],[Batch Number]]))</f>
        <v>S-1/OS 118</v>
      </c>
      <c r="O2477" s="111" t="str">
        <f>IF(VLOOKUP(Table1[[#This Row],[Intake Batch Combo]],Sheet2!A:B,2,FALSE)="","",VLOOKUP(Table1[[#This Row],[Intake Batch Combo]],Sheet2!A:B,2,FALSE))</f>
        <v>One Source Diagnostics Buy 118</v>
      </c>
      <c r="P2477" s="115" t="s">
        <v>2383</v>
      </c>
      <c r="Q2477" s="115" t="e">
        <v>#N/A</v>
      </c>
    </row>
    <row r="2478" spans="1:17">
      <c r="A2478" s="4" t="s">
        <v>1316</v>
      </c>
      <c r="B2478" s="15">
        <v>118</v>
      </c>
      <c r="C2478" s="65" t="s">
        <v>1499</v>
      </c>
      <c r="D2478" s="30">
        <v>44897</v>
      </c>
      <c r="E2478" s="60" t="s">
        <v>0</v>
      </c>
      <c r="F2478" s="14">
        <v>1100</v>
      </c>
      <c r="G2478" s="14">
        <v>262.80826324357008</v>
      </c>
      <c r="H2478" s="30">
        <v>45336</v>
      </c>
      <c r="I2478" s="118">
        <v>569.59710000000007</v>
      </c>
      <c r="J2478" s="15">
        <f>IF(M2478="",IF(AND(H2478&lt;&gt; "",D2478&lt;&gt;""),IF(H2478&gt;=D2478,H2478-D2478,0),""),"")</f>
        <v>439</v>
      </c>
      <c r="K2478" s="20">
        <f>IF(M2478="",IF(I2478&lt;&gt;"",I2478-G2478,""),"")</f>
        <v>306.78883675642999</v>
      </c>
      <c r="L2478" s="25">
        <f>IF(M2478="",IF(K2478&lt;&gt;"",IF(G2478=0,IF(I2478=0,0,9.99),K2478/G2478),""),"")</f>
        <v>1.1673485185361117</v>
      </c>
      <c r="M2478" s="111"/>
      <c r="N2478" s="58" t="str">
        <f>TRIM(CONCATENATE(Table1[[#This Row],[Intake]]," ",Table1[[#This Row],[Batch Number]]))</f>
        <v>S-1/OS 118</v>
      </c>
      <c r="O2478" s="111" t="str">
        <f>IF(VLOOKUP(Table1[[#This Row],[Intake Batch Combo]],Sheet2!A:B,2,FALSE)="","",VLOOKUP(Table1[[#This Row],[Intake Batch Combo]],Sheet2!A:B,2,FALSE))</f>
        <v>One Source Diagnostics Buy 118</v>
      </c>
      <c r="P2478" s="115" t="s">
        <v>2383</v>
      </c>
      <c r="Q2478" s="115" t="e">
        <v>#N/A</v>
      </c>
    </row>
    <row r="2479" spans="1:17">
      <c r="A2479" s="4" t="s">
        <v>1316</v>
      </c>
      <c r="B2479" s="15">
        <v>116</v>
      </c>
      <c r="C2479" s="64" t="s">
        <v>1204</v>
      </c>
      <c r="D2479" s="30">
        <v>44879</v>
      </c>
      <c r="E2479" s="59" t="s">
        <v>1</v>
      </c>
      <c r="F2479" s="14">
        <v>1695</v>
      </c>
      <c r="G2479" s="14">
        <v>404.59153261197389</v>
      </c>
      <c r="H2479" s="30">
        <v>45336</v>
      </c>
      <c r="I2479" s="118">
        <v>465</v>
      </c>
      <c r="J2479" s="15">
        <f>IF(M2479="",IF(AND(H2479&lt;&gt; "",D2479&lt;&gt;""),IF(H2479&gt;=D2479,H2479-D2479,0),""),"")</f>
        <v>457</v>
      </c>
      <c r="K2479" s="20">
        <f>IF(M2479="",IF(I2479&lt;&gt;"",I2479-G2479,""),"")</f>
        <v>60.408467388026111</v>
      </c>
      <c r="L2479" s="25">
        <f>IF(M2479="",IF(K2479&lt;&gt;"",IF(G2479=0,IF(I2479=0,0,9.99),K2479/G2479),""),"")</f>
        <v>0.1493072951824754</v>
      </c>
      <c r="M2479" s="111"/>
      <c r="N2479" s="58" t="str">
        <f>TRIM(CONCATENATE(Table1[[#This Row],[Intake]]," ",Table1[[#This Row],[Batch Number]]))</f>
        <v>S-1/OS 116</v>
      </c>
      <c r="O2479" s="111" t="str">
        <f>IF(VLOOKUP(Table1[[#This Row],[Intake Batch Combo]],Sheet2!A:B,2,FALSE)="","",VLOOKUP(Table1[[#This Row],[Intake Batch Combo]],Sheet2!A:B,2,FALSE))</f>
        <v>One Source Diagnostics Buy 116</v>
      </c>
      <c r="P2479" s="115" t="e">
        <v>#N/A</v>
      </c>
      <c r="Q2479" s="115" t="e">
        <v>#N/A</v>
      </c>
    </row>
    <row r="2480" spans="1:17">
      <c r="A2480" s="4" t="s">
        <v>1316</v>
      </c>
      <c r="B2480" s="15">
        <v>116</v>
      </c>
      <c r="C2480" s="64" t="s">
        <v>1204</v>
      </c>
      <c r="D2480" s="30">
        <v>44879</v>
      </c>
      <c r="E2480" s="59" t="s">
        <v>1</v>
      </c>
      <c r="F2480" s="14">
        <v>1695</v>
      </c>
      <c r="G2480" s="14">
        <v>404.59153261197389</v>
      </c>
      <c r="H2480" s="30">
        <v>45336</v>
      </c>
      <c r="I2480" s="118">
        <v>465</v>
      </c>
      <c r="J2480" s="15">
        <f>IF(M2480="",IF(AND(H2480&lt;&gt; "",D2480&lt;&gt;""),IF(H2480&gt;=D2480,H2480-D2480,0),""),"")</f>
        <v>457</v>
      </c>
      <c r="K2480" s="20">
        <f>IF(M2480="",IF(I2480&lt;&gt;"",I2480-G2480,""),"")</f>
        <v>60.408467388026111</v>
      </c>
      <c r="L2480" s="25">
        <f>IF(M2480="",IF(K2480&lt;&gt;"",IF(G2480=0,IF(I2480=0,0,9.99),K2480/G2480),""),"")</f>
        <v>0.1493072951824754</v>
      </c>
      <c r="M2480" s="111"/>
      <c r="N2480" s="58" t="str">
        <f>TRIM(CONCATENATE(Table1[[#This Row],[Intake]]," ",Table1[[#This Row],[Batch Number]]))</f>
        <v>S-1/OS 116</v>
      </c>
      <c r="O2480" s="111" t="str">
        <f>IF(VLOOKUP(Table1[[#This Row],[Intake Batch Combo]],Sheet2!A:B,2,FALSE)="","",VLOOKUP(Table1[[#This Row],[Intake Batch Combo]],Sheet2!A:B,2,FALSE))</f>
        <v>One Source Diagnostics Buy 116</v>
      </c>
      <c r="P2480" s="115" t="e">
        <v>#N/A</v>
      </c>
      <c r="Q2480" s="115" t="e">
        <v>#N/A</v>
      </c>
    </row>
    <row r="2481" spans="1:17">
      <c r="A2481" s="4" t="s">
        <v>1316</v>
      </c>
      <c r="B2481" s="15">
        <v>116</v>
      </c>
      <c r="C2481" s="64" t="s">
        <v>1295</v>
      </c>
      <c r="D2481" s="30">
        <v>44879</v>
      </c>
      <c r="E2481" s="59" t="s">
        <v>1</v>
      </c>
      <c r="F2481" s="14">
        <v>1695</v>
      </c>
      <c r="G2481" s="14">
        <v>404.59153261197389</v>
      </c>
      <c r="H2481" s="30">
        <v>45336</v>
      </c>
      <c r="I2481" s="118">
        <v>465</v>
      </c>
      <c r="J2481" s="15">
        <f>IF(M2481="",IF(AND(H2481&lt;&gt; "",D2481&lt;&gt;""),IF(H2481&gt;=D2481,H2481-D2481,0),""),"")</f>
        <v>457</v>
      </c>
      <c r="K2481" s="20">
        <f>IF(M2481="",IF(I2481&lt;&gt;"",I2481-G2481,""),"")</f>
        <v>60.408467388026111</v>
      </c>
      <c r="L2481" s="25">
        <f>IF(M2481="",IF(K2481&lt;&gt;"",IF(G2481=0,IF(I2481=0,0,9.99),K2481/G2481),""),"")</f>
        <v>0.1493072951824754</v>
      </c>
      <c r="M2481" s="111"/>
      <c r="N2481" s="58" t="str">
        <f>TRIM(CONCATENATE(Table1[[#This Row],[Intake]]," ",Table1[[#This Row],[Batch Number]]))</f>
        <v>S-1/OS 116</v>
      </c>
      <c r="O2481" s="111" t="str">
        <f>IF(VLOOKUP(Table1[[#This Row],[Intake Batch Combo]],Sheet2!A:B,2,FALSE)="","",VLOOKUP(Table1[[#This Row],[Intake Batch Combo]],Sheet2!A:B,2,FALSE))</f>
        <v>One Source Diagnostics Buy 116</v>
      </c>
      <c r="P2481" s="115" t="e">
        <v>#N/A</v>
      </c>
      <c r="Q2481" s="115" t="e">
        <v>#N/A</v>
      </c>
    </row>
    <row r="2482" spans="1:17">
      <c r="A2482" s="4" t="s">
        <v>1316</v>
      </c>
      <c r="B2482" s="15">
        <v>118</v>
      </c>
      <c r="C2482" s="64" t="s">
        <v>1449</v>
      </c>
      <c r="D2482" s="30">
        <v>44897</v>
      </c>
      <c r="E2482" s="60" t="s">
        <v>1</v>
      </c>
      <c r="F2482" s="14">
        <v>1695</v>
      </c>
      <c r="G2482" s="14">
        <v>404.96364199804663</v>
      </c>
      <c r="H2482" s="30">
        <v>45336</v>
      </c>
      <c r="I2482" s="118">
        <v>213.9744</v>
      </c>
      <c r="J2482" s="15">
        <f>IF(M2482="",IF(AND(H2482&lt;&gt; "",D2482&lt;&gt;""),IF(H2482&gt;=D2482,H2482-D2482,0),""),"")</f>
        <v>439</v>
      </c>
      <c r="K2482" s="20">
        <f>IF(M2482="",IF(I2482&lt;&gt;"",I2482-G2482,""),"")</f>
        <v>-190.98924199804662</v>
      </c>
      <c r="L2482" s="25">
        <f>IF(M2482="",IF(K2482&lt;&gt;"",IF(G2482=0,IF(I2482=0,0,9.99),K2482/G2482),""),"")</f>
        <v>-0.47162071403676253</v>
      </c>
      <c r="M2482" s="111"/>
      <c r="N2482" s="58" t="str">
        <f>TRIM(CONCATENATE(Table1[[#This Row],[Intake]]," ",Table1[[#This Row],[Batch Number]]))</f>
        <v>S-1/OS 118</v>
      </c>
      <c r="O2482" s="111" t="str">
        <f>IF(VLOOKUP(Table1[[#This Row],[Intake Batch Combo]],Sheet2!A:B,2,FALSE)="","",VLOOKUP(Table1[[#This Row],[Intake Batch Combo]],Sheet2!A:B,2,FALSE))</f>
        <v>One Source Diagnostics Buy 118</v>
      </c>
      <c r="P2482" s="115" t="s">
        <v>2383</v>
      </c>
      <c r="Q2482" s="115" t="e">
        <v>#N/A</v>
      </c>
    </row>
    <row r="2483" spans="1:17">
      <c r="A2483" s="4" t="s">
        <v>1316</v>
      </c>
      <c r="B2483" s="15">
        <v>118</v>
      </c>
      <c r="C2483" s="64" t="s">
        <v>1454</v>
      </c>
      <c r="D2483" s="30">
        <v>44897</v>
      </c>
      <c r="E2483" s="60" t="s">
        <v>1</v>
      </c>
      <c r="F2483" s="14">
        <v>1695</v>
      </c>
      <c r="G2483" s="14">
        <v>404.96364199804663</v>
      </c>
      <c r="H2483" s="30">
        <v>45336</v>
      </c>
      <c r="I2483" s="118">
        <v>325.5</v>
      </c>
      <c r="J2483" s="15">
        <f>IF(M2483="",IF(AND(H2483&lt;&gt; "",D2483&lt;&gt;""),IF(H2483&gt;=D2483,H2483-D2483,0),""),"")</f>
        <v>439</v>
      </c>
      <c r="K2483" s="20">
        <f>IF(M2483="",IF(I2483&lt;&gt;"",I2483-G2483,""),"")</f>
        <v>-79.463641998046626</v>
      </c>
      <c r="L2483" s="25">
        <f>IF(M2483="",IF(K2483&lt;&gt;"",IF(G2483=0,IF(I2483=0,0,9.99),K2483/G2483),""),"")</f>
        <v>-0.19622413905105565</v>
      </c>
      <c r="M2483" s="111"/>
      <c r="N2483" s="58" t="str">
        <f>TRIM(CONCATENATE(Table1[[#This Row],[Intake]]," ",Table1[[#This Row],[Batch Number]]))</f>
        <v>S-1/OS 118</v>
      </c>
      <c r="O2483" s="111" t="str">
        <f>IF(VLOOKUP(Table1[[#This Row],[Intake Batch Combo]],Sheet2!A:B,2,FALSE)="","",VLOOKUP(Table1[[#This Row],[Intake Batch Combo]],Sheet2!A:B,2,FALSE))</f>
        <v>One Source Diagnostics Buy 118</v>
      </c>
      <c r="P2483" s="115" t="s">
        <v>2383</v>
      </c>
      <c r="Q2483" s="115" t="e">
        <v>#N/A</v>
      </c>
    </row>
    <row r="2484" spans="1:17">
      <c r="A2484" s="4" t="s">
        <v>1316</v>
      </c>
      <c r="B2484" s="15">
        <v>118</v>
      </c>
      <c r="C2484" s="64" t="s">
        <v>1454</v>
      </c>
      <c r="D2484" s="30">
        <v>44897</v>
      </c>
      <c r="E2484" s="60" t="s">
        <v>1</v>
      </c>
      <c r="F2484" s="14">
        <v>1695</v>
      </c>
      <c r="G2484" s="14">
        <v>404.96364199804663</v>
      </c>
      <c r="H2484" s="30">
        <v>45336</v>
      </c>
      <c r="I2484" s="118">
        <v>325.5</v>
      </c>
      <c r="J2484" s="15">
        <f>IF(M2484="",IF(AND(H2484&lt;&gt; "",D2484&lt;&gt;""),IF(H2484&gt;=D2484,H2484-D2484,0),""),"")</f>
        <v>439</v>
      </c>
      <c r="K2484" s="20">
        <f>IF(M2484="",IF(I2484&lt;&gt;"",I2484-G2484,""),"")</f>
        <v>-79.463641998046626</v>
      </c>
      <c r="L2484" s="25">
        <f>IF(M2484="",IF(K2484&lt;&gt;"",IF(G2484=0,IF(I2484=0,0,9.99),K2484/G2484),""),"")</f>
        <v>-0.19622413905105565</v>
      </c>
      <c r="M2484" s="111"/>
      <c r="N2484" s="58" t="str">
        <f>TRIM(CONCATENATE(Table1[[#This Row],[Intake]]," ",Table1[[#This Row],[Batch Number]]))</f>
        <v>S-1/OS 118</v>
      </c>
      <c r="O2484" s="111" t="str">
        <f>IF(VLOOKUP(Table1[[#This Row],[Intake Batch Combo]],Sheet2!A:B,2,FALSE)="","",VLOOKUP(Table1[[#This Row],[Intake Batch Combo]],Sheet2!A:B,2,FALSE))</f>
        <v>One Source Diagnostics Buy 118</v>
      </c>
      <c r="P2484" s="115" t="s">
        <v>2383</v>
      </c>
      <c r="Q2484" s="115" t="e">
        <v>#N/A</v>
      </c>
    </row>
    <row r="2485" spans="1:17">
      <c r="A2485" s="4" t="s">
        <v>1316</v>
      </c>
      <c r="B2485" s="15">
        <v>118</v>
      </c>
      <c r="C2485" s="64" t="s">
        <v>1684</v>
      </c>
      <c r="D2485" s="30">
        <v>44897</v>
      </c>
      <c r="E2485" s="60" t="s">
        <v>1</v>
      </c>
      <c r="F2485" s="14">
        <v>1695</v>
      </c>
      <c r="G2485" s="14">
        <v>404.96364199804663</v>
      </c>
      <c r="H2485" s="30">
        <v>45336</v>
      </c>
      <c r="I2485" s="118">
        <v>651</v>
      </c>
      <c r="J2485" s="15">
        <f>IF(M2485="",IF(AND(H2485&lt;&gt; "",D2485&lt;&gt;""),IF(H2485&gt;=D2485,H2485-D2485,0),""),"")</f>
        <v>439</v>
      </c>
      <c r="K2485" s="20">
        <f>IF(M2485="",IF(I2485&lt;&gt;"",I2485-G2485,""),"")</f>
        <v>246.03635800195337</v>
      </c>
      <c r="L2485" s="25">
        <f>IF(M2485="",IF(K2485&lt;&gt;"",IF(G2485=0,IF(I2485=0,0,9.99),K2485/G2485),""),"")</f>
        <v>0.60755172189788864</v>
      </c>
      <c r="M2485" s="111"/>
      <c r="N2485" s="58" t="str">
        <f>TRIM(CONCATENATE(Table1[[#This Row],[Intake]]," ",Table1[[#This Row],[Batch Number]]))</f>
        <v>S-1/OS 118</v>
      </c>
      <c r="O2485" s="111" t="str">
        <f>IF(VLOOKUP(Table1[[#This Row],[Intake Batch Combo]],Sheet2!A:B,2,FALSE)="","",VLOOKUP(Table1[[#This Row],[Intake Batch Combo]],Sheet2!A:B,2,FALSE))</f>
        <v>One Source Diagnostics Buy 118</v>
      </c>
      <c r="P2485" s="115" t="s">
        <v>2383</v>
      </c>
      <c r="Q2485" s="115" t="e">
        <v>#N/A</v>
      </c>
    </row>
    <row r="2486" spans="1:17">
      <c r="A2486" s="4" t="s">
        <v>1314</v>
      </c>
      <c r="B2486" s="43">
        <v>71</v>
      </c>
      <c r="C2486" s="64" t="s">
        <v>600</v>
      </c>
      <c r="D2486" s="47">
        <v>44670</v>
      </c>
      <c r="E2486" s="59" t="s">
        <v>1</v>
      </c>
      <c r="F2486" s="41">
        <v>1695</v>
      </c>
      <c r="G2486" s="41">
        <v>406.54563467206344</v>
      </c>
      <c r="H2486" s="47">
        <v>45336</v>
      </c>
      <c r="I2486" s="118">
        <v>495.99690000000004</v>
      </c>
      <c r="J2486" s="43">
        <f>IF(M2486="",IF(AND(H2486&lt;&gt; "",D2486&lt;&gt;""),IF(H2486&gt;=D2486,H2486-D2486,0),""),"")</f>
        <v>666</v>
      </c>
      <c r="K2486" s="42">
        <f>IF(M2486="",IF(I2486&lt;&gt;"",I2486-G2486,""),"")</f>
        <v>89.451265327936596</v>
      </c>
      <c r="L2486" s="44">
        <f>IF(M2486="",IF(K2486&lt;&gt;"",IF(G2486=0,IF(I2486=0,0,9.99),K2486/G2486),""),"")</f>
        <v>0.2200276123985237</v>
      </c>
      <c r="M2486" s="45"/>
      <c r="N2486" s="46" t="str">
        <f>TRIM(CONCATENATE(Table1[[#This Row],[Intake]]," ",Table1[[#This Row],[Batch Number]]))</f>
        <v>S-1/EB 71</v>
      </c>
      <c r="O2486" s="45" t="str">
        <f>IF(VLOOKUP(Table1[[#This Row],[Intake Batch Combo]],Sheet2!A:B,2,FALSE)="","",VLOOKUP(Table1[[#This Row],[Intake Batch Combo]],Sheet2!A:B,2,FALSE))</f>
        <v>Expert MRI Buy 71</v>
      </c>
      <c r="P2486" s="116" t="e">
        <v>#N/A</v>
      </c>
      <c r="Q2486" s="116" t="e">
        <v>#N/A</v>
      </c>
    </row>
    <row r="2487" spans="1:17">
      <c r="A2487" s="4" t="s">
        <v>1314</v>
      </c>
      <c r="B2487" s="43">
        <v>71</v>
      </c>
      <c r="C2487" s="64" t="s">
        <v>600</v>
      </c>
      <c r="D2487" s="47">
        <v>44670</v>
      </c>
      <c r="E2487" s="59" t="s">
        <v>1</v>
      </c>
      <c r="F2487" s="41">
        <v>1695</v>
      </c>
      <c r="G2487" s="41">
        <v>406.54563467206344</v>
      </c>
      <c r="H2487" s="47">
        <v>45336</v>
      </c>
      <c r="I2487" s="120">
        <v>495.99690000000004</v>
      </c>
      <c r="J2487" s="43">
        <f>IF(M2487="",IF(AND(H2487&lt;&gt; "",D2487&lt;&gt;""),IF(H2487&gt;=D2487,H2487-D2487,0),""),"")</f>
        <v>666</v>
      </c>
      <c r="K2487" s="42">
        <f>IF(M2487="",IF(I2487&lt;&gt;"",I2487-G2487,""),"")</f>
        <v>89.451265327936596</v>
      </c>
      <c r="L2487" s="44">
        <f>IF(M2487="",IF(K2487&lt;&gt;"",IF(G2487=0,IF(I2487=0,0,9.99),K2487/G2487),""),"")</f>
        <v>0.2200276123985237</v>
      </c>
      <c r="M2487" s="45"/>
      <c r="N2487" s="46" t="str">
        <f>TRIM(CONCATENATE(Table1[[#This Row],[Intake]]," ",Table1[[#This Row],[Batch Number]]))</f>
        <v>S-1/EB 71</v>
      </c>
      <c r="O2487" s="45" t="str">
        <f>IF(VLOOKUP(Table1[[#This Row],[Intake Batch Combo]],Sheet2!A:B,2,FALSE)="","",VLOOKUP(Table1[[#This Row],[Intake Batch Combo]],Sheet2!A:B,2,FALSE))</f>
        <v>Expert MRI Buy 71</v>
      </c>
      <c r="P2487" s="116" t="e">
        <v>#N/A</v>
      </c>
      <c r="Q2487" s="116" t="e">
        <v>#N/A</v>
      </c>
    </row>
    <row r="2488" spans="1:17">
      <c r="A2488" s="4" t="s">
        <v>1314</v>
      </c>
      <c r="B2488" s="43">
        <v>71</v>
      </c>
      <c r="C2488" s="64" t="s">
        <v>1006</v>
      </c>
      <c r="D2488" s="47">
        <v>44670</v>
      </c>
      <c r="E2488" s="59" t="s">
        <v>1</v>
      </c>
      <c r="F2488" s="41">
        <v>1695</v>
      </c>
      <c r="G2488" s="41">
        <v>406.54563467206344</v>
      </c>
      <c r="H2488" s="47">
        <v>45336</v>
      </c>
      <c r="I2488" s="118">
        <v>558</v>
      </c>
      <c r="J2488" s="43">
        <f>IF(M2488="",IF(AND(H2488&lt;&gt; "",D2488&lt;&gt;""),IF(H2488&gt;=D2488,H2488-D2488,0),""),"")</f>
        <v>666</v>
      </c>
      <c r="K2488" s="42">
        <f>IF(M2488="",IF(I2488&lt;&gt;"",I2488-G2488,""),"")</f>
        <v>151.45436532793656</v>
      </c>
      <c r="L2488" s="44">
        <f>IF(M2488="",IF(K2488&lt;&gt;"",IF(G2488=0,IF(I2488=0,0,9.99),K2488/G2488),""),"")</f>
        <v>0.37253964232110359</v>
      </c>
      <c r="M2488" s="45"/>
      <c r="N2488" s="46" t="str">
        <f>TRIM(CONCATENATE(Table1[[#This Row],[Intake]]," ",Table1[[#This Row],[Batch Number]]))</f>
        <v>S-1/EB 71</v>
      </c>
      <c r="O2488" s="45" t="str">
        <f>IF(VLOOKUP(Table1[[#This Row],[Intake Batch Combo]],Sheet2!A:B,2,FALSE)="","",VLOOKUP(Table1[[#This Row],[Intake Batch Combo]],Sheet2!A:B,2,FALSE))</f>
        <v>Expert MRI Buy 71</v>
      </c>
      <c r="P2488" s="116" t="e">
        <v>#N/A</v>
      </c>
      <c r="Q2488" s="116" t="e">
        <v>#N/A</v>
      </c>
    </row>
    <row r="2489" spans="1:17">
      <c r="A2489" s="4" t="s">
        <v>1314</v>
      </c>
      <c r="B2489" s="43">
        <v>71</v>
      </c>
      <c r="C2489" s="64" t="s">
        <v>1006</v>
      </c>
      <c r="D2489" s="47">
        <v>44670</v>
      </c>
      <c r="E2489" s="59" t="s">
        <v>1</v>
      </c>
      <c r="F2489" s="41">
        <v>1695</v>
      </c>
      <c r="G2489" s="41">
        <v>406.54563467206344</v>
      </c>
      <c r="H2489" s="47">
        <v>45336</v>
      </c>
      <c r="I2489" s="118">
        <v>558</v>
      </c>
      <c r="J2489" s="43">
        <f>IF(M2489="",IF(AND(H2489&lt;&gt; "",D2489&lt;&gt;""),IF(H2489&gt;=D2489,H2489-D2489,0),""),"")</f>
        <v>666</v>
      </c>
      <c r="K2489" s="42">
        <f>IF(M2489="",IF(I2489&lt;&gt;"",I2489-G2489,""),"")</f>
        <v>151.45436532793656</v>
      </c>
      <c r="L2489" s="44">
        <f>IF(M2489="",IF(K2489&lt;&gt;"",IF(G2489=0,IF(I2489=0,0,9.99),K2489/G2489),""),"")</f>
        <v>0.37253964232110359</v>
      </c>
      <c r="M2489" s="45"/>
      <c r="N2489" s="46" t="str">
        <f>TRIM(CONCATENATE(Table1[[#This Row],[Intake]]," ",Table1[[#This Row],[Batch Number]]))</f>
        <v>S-1/EB 71</v>
      </c>
      <c r="O2489" s="45" t="str">
        <f>IF(VLOOKUP(Table1[[#This Row],[Intake Batch Combo]],Sheet2!A:B,2,FALSE)="","",VLOOKUP(Table1[[#This Row],[Intake Batch Combo]],Sheet2!A:B,2,FALSE))</f>
        <v>Expert MRI Buy 71</v>
      </c>
      <c r="P2489" s="116" t="e">
        <v>#N/A</v>
      </c>
      <c r="Q2489" s="116" t="e">
        <v>#N/A</v>
      </c>
    </row>
    <row r="2490" spans="1:17">
      <c r="A2490" s="4" t="s">
        <v>1314</v>
      </c>
      <c r="B2490" s="43">
        <v>71</v>
      </c>
      <c r="C2490" s="64" t="s">
        <v>1012</v>
      </c>
      <c r="D2490" s="47">
        <v>44670</v>
      </c>
      <c r="E2490" s="59" t="s">
        <v>1</v>
      </c>
      <c r="F2490" s="41">
        <v>1695</v>
      </c>
      <c r="G2490" s="41">
        <v>406.54563467206344</v>
      </c>
      <c r="H2490" s="47">
        <v>45336</v>
      </c>
      <c r="I2490" s="120">
        <v>465</v>
      </c>
      <c r="J2490" s="43">
        <f>IF(M2490="",IF(AND(H2490&lt;&gt; "",D2490&lt;&gt;""),IF(H2490&gt;=D2490,H2490-D2490,0),""),"")</f>
        <v>666</v>
      </c>
      <c r="K2490" s="42">
        <f>IF(M2490="",IF(I2490&lt;&gt;"",I2490-G2490,""),"")</f>
        <v>58.454365327936557</v>
      </c>
      <c r="L2490" s="44">
        <f>IF(M2490="",IF(K2490&lt;&gt;"",IF(G2490=0,IF(I2490=0,0,9.99),K2490/G2490),""),"")</f>
        <v>0.14378303526758632</v>
      </c>
      <c r="M2490" s="45"/>
      <c r="N2490" s="46" t="str">
        <f>TRIM(CONCATENATE(Table1[[#This Row],[Intake]]," ",Table1[[#This Row],[Batch Number]]))</f>
        <v>S-1/EB 71</v>
      </c>
      <c r="O2490" s="45" t="str">
        <f>IF(VLOOKUP(Table1[[#This Row],[Intake Batch Combo]],Sheet2!A:B,2,FALSE)="","",VLOOKUP(Table1[[#This Row],[Intake Batch Combo]],Sheet2!A:B,2,FALSE))</f>
        <v>Expert MRI Buy 71</v>
      </c>
      <c r="P2490" s="116" t="e">
        <v>#N/A</v>
      </c>
      <c r="Q2490" s="116" t="e">
        <v>#N/A</v>
      </c>
    </row>
    <row r="2491" spans="1:17">
      <c r="A2491" s="4" t="s">
        <v>2395</v>
      </c>
      <c r="B2491" s="15">
        <v>15.2</v>
      </c>
      <c r="C2491" s="15"/>
      <c r="D2491" s="30">
        <v>45021</v>
      </c>
      <c r="E2491" s="10" t="s">
        <v>1</v>
      </c>
      <c r="F2491" s="14">
        <v>2300</v>
      </c>
      <c r="G2491" s="14">
        <v>432.04350000000113</v>
      </c>
      <c r="H2491" s="30">
        <v>45336</v>
      </c>
      <c r="I2491" s="118">
        <v>418.5</v>
      </c>
      <c r="J2491" s="15">
        <f>IF(M2491="",IF(AND(H2491&lt;&gt; "",D2491&lt;&gt;""),IF(H2491&gt;=D2491,H2491-D2491,0),""),"")</f>
        <v>315</v>
      </c>
      <c r="K2491" s="20">
        <f>IF(M2491="",IF(I2491&lt;&gt;"",I2491-G2491,""),"")</f>
        <v>-13.543500000001131</v>
      </c>
      <c r="L2491" s="25">
        <f>IF(M2491="",IF(K2491&lt;&gt;"",IF(G2491=0,IF(I2491=0,0,9.99),K2491/G2491),""),"")</f>
        <v>-3.134753792153127E-2</v>
      </c>
      <c r="M2491" s="111"/>
      <c r="N2491" s="58" t="str">
        <f>TRIM(CONCATENATE(Table1[[#This Row],[Intake]]," ",Table1[[#This Row],[Batch Number]]))</f>
        <v>S-1/SCI 15.2</v>
      </c>
      <c r="O2491" s="111" t="str">
        <f>IF(VLOOKUP(Table1[[#This Row],[Intake Batch Combo]],Sheet2!A:B,2,FALSE)="","",VLOOKUP(Table1[[#This Row],[Intake Batch Combo]],Sheet2!A:B,2,FALSE))</f>
        <v>SoCal Imaging Batch 15.2</v>
      </c>
      <c r="P2491" s="115" t="e">
        <v>#N/A</v>
      </c>
      <c r="Q2491" s="115" t="e">
        <v>#N/A</v>
      </c>
    </row>
    <row r="2492" spans="1:17">
      <c r="A2492" s="4" t="s">
        <v>1316</v>
      </c>
      <c r="B2492" s="15">
        <v>90</v>
      </c>
      <c r="C2492" s="15" t="s">
        <v>147</v>
      </c>
      <c r="D2492" s="30">
        <v>44559</v>
      </c>
      <c r="E2492" s="10" t="s">
        <v>1</v>
      </c>
      <c r="F2492" s="14">
        <v>1695</v>
      </c>
      <c r="G2492" s="14">
        <v>435.04260145388702</v>
      </c>
      <c r="H2492" s="30">
        <v>45336</v>
      </c>
      <c r="I2492" s="120">
        <v>407.66550000000001</v>
      </c>
      <c r="J2492" s="21">
        <f>IF(M2492="",IF(AND(H2492&lt;&gt; "",D2492&lt;&gt;""),IF(H2492&gt;=D2492,H2492-D2492,0),""),"")</f>
        <v>777</v>
      </c>
      <c r="K2492" s="20">
        <f>IF(M2492="",IF(I2492&lt;&gt;"",I2492-G2492,""),"")</f>
        <v>-27.377101453887008</v>
      </c>
      <c r="L2492" s="25">
        <f>IF(M2492="",IF(K2492&lt;&gt;"",IF(G2492=0,IF(I2492=0,0,9.99),K2492/G2492),""),"")</f>
        <v>-6.2929702430047835E-2</v>
      </c>
      <c r="M2492" s="28"/>
      <c r="N2492" s="31" t="str">
        <f>TRIM(CONCATENATE(Table1[[#This Row],[Intake]]," ",Table1[[#This Row],[Batch Number]]))</f>
        <v>S-1/OS 90</v>
      </c>
      <c r="O2492" s="34" t="str">
        <f>IF(VLOOKUP(Table1[[#This Row],[Intake Batch Combo]],Sheet2!A:B,2,FALSE)="","",VLOOKUP(Table1[[#This Row],[Intake Batch Combo]],Sheet2!A:B,2,FALSE))</f>
        <v>OSD Buy 90</v>
      </c>
      <c r="P2492" s="116" t="e">
        <v>#N/A</v>
      </c>
      <c r="Q2492" s="116" t="e">
        <v>#N/A</v>
      </c>
    </row>
    <row r="2493" spans="1:17">
      <c r="A2493" s="4" t="s">
        <v>1316</v>
      </c>
      <c r="B2493" s="15">
        <v>90</v>
      </c>
      <c r="C2493" s="15" t="s">
        <v>147</v>
      </c>
      <c r="D2493" s="30">
        <v>44559</v>
      </c>
      <c r="E2493" s="10" t="s">
        <v>1</v>
      </c>
      <c r="F2493" s="14">
        <v>1695</v>
      </c>
      <c r="G2493" s="14">
        <v>435.04260145388702</v>
      </c>
      <c r="H2493" s="30">
        <v>45336</v>
      </c>
      <c r="I2493" s="118">
        <v>407.66550000000001</v>
      </c>
      <c r="J2493" s="21">
        <f>IF(M2493="",IF(AND(H2493&lt;&gt; "",D2493&lt;&gt;""),IF(H2493&gt;=D2493,H2493-D2493,0),""),"")</f>
        <v>777</v>
      </c>
      <c r="K2493" s="20">
        <f>IF(M2493="",IF(I2493&lt;&gt;"",I2493-G2493,""),"")</f>
        <v>-27.377101453887008</v>
      </c>
      <c r="L2493" s="25">
        <f>IF(M2493="",IF(K2493&lt;&gt;"",IF(G2493=0,IF(I2493=0,0,9.99),K2493/G2493),""),"")</f>
        <v>-6.2929702430047835E-2</v>
      </c>
      <c r="M2493" s="28"/>
      <c r="N2493" s="31" t="str">
        <f>TRIM(CONCATENATE(Table1[[#This Row],[Intake]]," ",Table1[[#This Row],[Batch Number]]))</f>
        <v>S-1/OS 90</v>
      </c>
      <c r="O2493" s="34" t="str">
        <f>IF(VLOOKUP(Table1[[#This Row],[Intake Batch Combo]],Sheet2!A:B,2,FALSE)="","",VLOOKUP(Table1[[#This Row],[Intake Batch Combo]],Sheet2!A:B,2,FALSE))</f>
        <v>OSD Buy 90</v>
      </c>
      <c r="P2493" s="116" t="e">
        <v>#N/A</v>
      </c>
      <c r="Q2493" s="116" t="e">
        <v>#N/A</v>
      </c>
    </row>
    <row r="2494" spans="1:17">
      <c r="A2494" s="4" t="s">
        <v>1316</v>
      </c>
      <c r="B2494" s="15">
        <v>90</v>
      </c>
      <c r="C2494" s="15" t="s">
        <v>147</v>
      </c>
      <c r="D2494" s="30">
        <v>44559</v>
      </c>
      <c r="E2494" s="10" t="s">
        <v>1</v>
      </c>
      <c r="F2494" s="14">
        <v>1695</v>
      </c>
      <c r="G2494" s="14">
        <v>435.04260145388702</v>
      </c>
      <c r="H2494" s="30">
        <v>45336</v>
      </c>
      <c r="I2494" s="118">
        <v>407.66550000000001</v>
      </c>
      <c r="J2494" s="21">
        <f>IF(M2494="",IF(AND(H2494&lt;&gt; "",D2494&lt;&gt;""),IF(H2494&gt;=D2494,H2494-D2494,0),""),"")</f>
        <v>777</v>
      </c>
      <c r="K2494" s="20">
        <f>IF(M2494="",IF(I2494&lt;&gt;"",I2494-G2494,""),"")</f>
        <v>-27.377101453887008</v>
      </c>
      <c r="L2494" s="25">
        <f>IF(M2494="",IF(K2494&lt;&gt;"",IF(G2494=0,IF(I2494=0,0,9.99),K2494/G2494),""),"")</f>
        <v>-6.2929702430047835E-2</v>
      </c>
      <c r="M2494" s="28"/>
      <c r="N2494" s="31" t="str">
        <f>TRIM(CONCATENATE(Table1[[#This Row],[Intake]]," ",Table1[[#This Row],[Batch Number]]))</f>
        <v>S-1/OS 90</v>
      </c>
      <c r="O2494" s="34" t="str">
        <f>IF(VLOOKUP(Table1[[#This Row],[Intake Batch Combo]],Sheet2!A:B,2,FALSE)="","",VLOOKUP(Table1[[#This Row],[Intake Batch Combo]],Sheet2!A:B,2,FALSE))</f>
        <v>OSD Buy 90</v>
      </c>
      <c r="P2494" s="116" t="e">
        <v>#N/A</v>
      </c>
      <c r="Q2494" s="116" t="e">
        <v>#N/A</v>
      </c>
    </row>
    <row r="2495" spans="1:17">
      <c r="A2495" s="4" t="s">
        <v>1312</v>
      </c>
      <c r="B2495" s="15">
        <v>3</v>
      </c>
      <c r="C2495" s="15">
        <v>1967877</v>
      </c>
      <c r="D2495" s="30">
        <v>44973</v>
      </c>
      <c r="E2495" s="10" t="s">
        <v>0</v>
      </c>
      <c r="F2495" s="14">
        <v>13355</v>
      </c>
      <c r="G2495" s="14">
        <v>3751.0856250000002</v>
      </c>
      <c r="H2495" s="30">
        <v>45330</v>
      </c>
      <c r="I2495" s="118">
        <v>7578.61</v>
      </c>
      <c r="J2495" s="15">
        <f>IF(M2495="",IF(AND(H2495&lt;&gt; "",D2495&lt;&gt;""),IF(H2495&gt;=D2495,H2495-D2495,0),""),"")</f>
        <v>357</v>
      </c>
      <c r="K2495" s="20">
        <f>IF(M2495="",IF(I2495&lt;&gt;"",I2495-G2495,""),"")</f>
        <v>3827.5243749999995</v>
      </c>
      <c r="L2495" s="25">
        <f>IF(M2495="",IF(K2495&lt;&gt;"",IF(G2495=0,IF(I2495=0,0,9.99),K2495/G2495),""),"")</f>
        <v>1.0203777673030323</v>
      </c>
      <c r="M2495" s="111"/>
      <c r="N2495" s="58" t="str">
        <f>TRIM(CONCATENATE(Table1[[#This Row],[Intake]]," ",Table1[[#This Row],[Batch Number]]))</f>
        <v>S-1/MF 3</v>
      </c>
      <c r="O2495" s="111" t="str">
        <f>IF(VLOOKUP(Table1[[#This Row],[Intake Batch Combo]],Sheet2!A:B,2,FALSE)="","",VLOOKUP(Table1[[#This Row],[Intake Batch Combo]],Sheet2!A:B,2,FALSE))</f>
        <v>Michigan First Rehab Batch 03</v>
      </c>
      <c r="P2495" s="115" t="e">
        <v>#N/A</v>
      </c>
      <c r="Q2495" s="115" t="e">
        <v>#N/A</v>
      </c>
    </row>
    <row r="2496" spans="1:17">
      <c r="A2496" s="4" t="s">
        <v>1316</v>
      </c>
      <c r="B2496" s="15">
        <v>118</v>
      </c>
      <c r="C2496" s="64" t="s">
        <v>1430</v>
      </c>
      <c r="D2496" s="30">
        <v>44897</v>
      </c>
      <c r="E2496" s="60" t="s">
        <v>1</v>
      </c>
      <c r="F2496" s="14">
        <v>300</v>
      </c>
      <c r="G2496" s="14">
        <v>71.674980884610022</v>
      </c>
      <c r="H2496" s="30">
        <v>45329</v>
      </c>
      <c r="I2496" s="118">
        <v>232.5</v>
      </c>
      <c r="J2496" s="15">
        <f>IF(M2496="",IF(AND(H2496&lt;&gt; "",D2496&lt;&gt;""),IF(H2496&gt;=D2496,H2496-D2496,0),""),"")</f>
        <v>432</v>
      </c>
      <c r="K2496" s="20">
        <f>IF(M2496="",IF(I2496&lt;&gt;"",I2496-G2496,""),"")</f>
        <v>160.82501911538998</v>
      </c>
      <c r="L2496" s="25">
        <f>IF(M2496="",IF(K2496&lt;&gt;"",IF(G2496=0,IF(I2496=0,0,9.99),K2496/G2496),""),"")</f>
        <v>2.2438097245439539</v>
      </c>
      <c r="M2496" s="111"/>
      <c r="N2496" s="58" t="str">
        <f>TRIM(CONCATENATE(Table1[[#This Row],[Intake]]," ",Table1[[#This Row],[Batch Number]]))</f>
        <v>S-1/OS 118</v>
      </c>
      <c r="O2496" s="111" t="str">
        <f>IF(VLOOKUP(Table1[[#This Row],[Intake Batch Combo]],Sheet2!A:B,2,FALSE)="","",VLOOKUP(Table1[[#This Row],[Intake Batch Combo]],Sheet2!A:B,2,FALSE))</f>
        <v>One Source Diagnostics Buy 118</v>
      </c>
      <c r="P2496" s="115" t="s">
        <v>2383</v>
      </c>
      <c r="Q2496" s="115" t="e">
        <v>#N/A</v>
      </c>
    </row>
    <row r="2497" spans="1:17">
      <c r="A2497" s="4" t="s">
        <v>1316</v>
      </c>
      <c r="B2497" s="15">
        <v>118</v>
      </c>
      <c r="C2497" s="64" t="s">
        <v>1430</v>
      </c>
      <c r="D2497" s="30">
        <v>44897</v>
      </c>
      <c r="E2497" s="60" t="s">
        <v>1</v>
      </c>
      <c r="F2497" s="14">
        <v>300</v>
      </c>
      <c r="G2497" s="14">
        <v>71.674980884610022</v>
      </c>
      <c r="H2497" s="30">
        <v>45329</v>
      </c>
      <c r="I2497" s="118">
        <v>232.5</v>
      </c>
      <c r="J2497" s="15">
        <f>IF(M2497="",IF(AND(H2497&lt;&gt; "",D2497&lt;&gt;""),IF(H2497&gt;=D2497,H2497-D2497,0),""),"")</f>
        <v>432</v>
      </c>
      <c r="K2497" s="20">
        <f>IF(M2497="",IF(I2497&lt;&gt;"",I2497-G2497,""),"")</f>
        <v>160.82501911538998</v>
      </c>
      <c r="L2497" s="25">
        <f>IF(M2497="",IF(K2497&lt;&gt;"",IF(G2497=0,IF(I2497=0,0,9.99),K2497/G2497),""),"")</f>
        <v>2.2438097245439539</v>
      </c>
      <c r="M2497" s="111"/>
      <c r="N2497" s="58" t="str">
        <f>TRIM(CONCATENATE(Table1[[#This Row],[Intake]]," ",Table1[[#This Row],[Batch Number]]))</f>
        <v>S-1/OS 118</v>
      </c>
      <c r="O2497" s="111" t="str">
        <f>IF(VLOOKUP(Table1[[#This Row],[Intake Batch Combo]],Sheet2!A:B,2,FALSE)="","",VLOOKUP(Table1[[#This Row],[Intake Batch Combo]],Sheet2!A:B,2,FALSE))</f>
        <v>One Source Diagnostics Buy 118</v>
      </c>
      <c r="P2497" s="115" t="s">
        <v>2383</v>
      </c>
      <c r="Q2497" s="115" t="e">
        <v>#N/A</v>
      </c>
    </row>
    <row r="2498" spans="1:17">
      <c r="A2498" s="4" t="s">
        <v>1316</v>
      </c>
      <c r="B2498" s="15">
        <v>118</v>
      </c>
      <c r="C2498" s="64" t="s">
        <v>1479</v>
      </c>
      <c r="D2498" s="30">
        <v>44897</v>
      </c>
      <c r="E2498" s="60" t="s">
        <v>1</v>
      </c>
      <c r="F2498" s="14">
        <v>300</v>
      </c>
      <c r="G2498" s="14">
        <v>71.674980884610022</v>
      </c>
      <c r="H2498" s="30">
        <v>45329</v>
      </c>
      <c r="I2498" s="118">
        <v>248.00310000000002</v>
      </c>
      <c r="J2498" s="15">
        <f>IF(M2498="",IF(AND(H2498&lt;&gt; "",D2498&lt;&gt;""),IF(H2498&gt;=D2498,H2498-D2498,0),""),"")</f>
        <v>432</v>
      </c>
      <c r="K2498" s="20">
        <f>IF(M2498="",IF(I2498&lt;&gt;"",I2498-G2498,""),"")</f>
        <v>176.32811911539</v>
      </c>
      <c r="L2498" s="25">
        <f>IF(M2498="",IF(K2498&lt;&gt;"",IF(G2498=0,IF(I2498=0,0,9.99),K2498/G2498),""),"")</f>
        <v>2.4601069569765452</v>
      </c>
      <c r="M2498" s="111"/>
      <c r="N2498" s="58" t="str">
        <f>TRIM(CONCATENATE(Table1[[#This Row],[Intake]]," ",Table1[[#This Row],[Batch Number]]))</f>
        <v>S-1/OS 118</v>
      </c>
      <c r="O2498" s="111" t="str">
        <f>IF(VLOOKUP(Table1[[#This Row],[Intake Batch Combo]],Sheet2!A:B,2,FALSE)="","",VLOOKUP(Table1[[#This Row],[Intake Batch Combo]],Sheet2!A:B,2,FALSE))</f>
        <v>One Source Diagnostics Buy 118</v>
      </c>
      <c r="P2498" s="115" t="s">
        <v>2383</v>
      </c>
      <c r="Q2498" s="115" t="e">
        <v>#N/A</v>
      </c>
    </row>
    <row r="2499" spans="1:17">
      <c r="A2499" s="4" t="s">
        <v>1316</v>
      </c>
      <c r="B2499" s="15">
        <v>118</v>
      </c>
      <c r="C2499" s="64" t="s">
        <v>1479</v>
      </c>
      <c r="D2499" s="30">
        <v>44897</v>
      </c>
      <c r="E2499" s="60" t="s">
        <v>1</v>
      </c>
      <c r="F2499" s="14">
        <v>300</v>
      </c>
      <c r="G2499" s="14">
        <v>71.674980884610022</v>
      </c>
      <c r="H2499" s="30">
        <v>45329</v>
      </c>
      <c r="I2499" s="120">
        <v>248.00310000000002</v>
      </c>
      <c r="J2499" s="15">
        <f>IF(M2499="",IF(AND(H2499&lt;&gt; "",D2499&lt;&gt;""),IF(H2499&gt;=D2499,H2499-D2499,0),""),"")</f>
        <v>432</v>
      </c>
      <c r="K2499" s="20">
        <f>IF(M2499="",IF(I2499&lt;&gt;"",I2499-G2499,""),"")</f>
        <v>176.32811911539</v>
      </c>
      <c r="L2499" s="25">
        <f>IF(M2499="",IF(K2499&lt;&gt;"",IF(G2499=0,IF(I2499=0,0,9.99),K2499/G2499),""),"")</f>
        <v>2.4601069569765452</v>
      </c>
      <c r="M2499" s="111"/>
      <c r="N2499" s="58" t="str">
        <f>TRIM(CONCATENATE(Table1[[#This Row],[Intake]]," ",Table1[[#This Row],[Batch Number]]))</f>
        <v>S-1/OS 118</v>
      </c>
      <c r="O2499" s="111" t="str">
        <f>IF(VLOOKUP(Table1[[#This Row],[Intake Batch Combo]],Sheet2!A:B,2,FALSE)="","",VLOOKUP(Table1[[#This Row],[Intake Batch Combo]],Sheet2!A:B,2,FALSE))</f>
        <v>One Source Diagnostics Buy 118</v>
      </c>
      <c r="P2499" s="115" t="s">
        <v>2383</v>
      </c>
      <c r="Q2499" s="115" t="e">
        <v>#N/A</v>
      </c>
    </row>
    <row r="2500" spans="1:17">
      <c r="A2500" s="4" t="s">
        <v>1316</v>
      </c>
      <c r="B2500" s="38">
        <v>97</v>
      </c>
      <c r="C2500" s="15" t="s">
        <v>483</v>
      </c>
      <c r="D2500" s="39">
        <v>44631</v>
      </c>
      <c r="E2500" s="10" t="s">
        <v>1</v>
      </c>
      <c r="F2500" s="36">
        <v>300</v>
      </c>
      <c r="G2500" s="36">
        <v>72.315279385823771</v>
      </c>
      <c r="H2500" s="39">
        <v>45329</v>
      </c>
      <c r="I2500" s="118">
        <v>186</v>
      </c>
      <c r="J2500" s="38">
        <f>IF(M2500="",IF(AND(H2500&lt;&gt; "",D2500&lt;&gt;""),IF(H2500&gt;=D2500,H2500-D2500,0),""),"")</f>
        <v>698</v>
      </c>
      <c r="K2500" s="37">
        <f>IF(M2500="",IF(I2500&lt;&gt;"",I2500-G2500,""),"")</f>
        <v>113.68472061417623</v>
      </c>
      <c r="L2500" s="31">
        <f>IF(M2500="",IF(K2500&lt;&gt;"",IF(G2500=0,IF(I2500=0,0,9.99),K2500/G2500),""),"")</f>
        <v>1.5720705441464735</v>
      </c>
      <c r="M2500" s="35"/>
      <c r="N2500" s="33" t="str">
        <f>TRIM(CONCATENATE(Table1[[#This Row],[Intake]]," ",Table1[[#This Row],[Batch Number]]))</f>
        <v>S-1/OS 97</v>
      </c>
      <c r="O2500" s="35" t="str">
        <f>IF(VLOOKUP(Table1[[#This Row],[Intake Batch Combo]],Sheet2!A:B,2,FALSE)="","",VLOOKUP(Table1[[#This Row],[Intake Batch Combo]],Sheet2!A:B,2,FALSE))</f>
        <v>One Source Diagnostics Buy 97.2</v>
      </c>
      <c r="P2500" s="116" t="s">
        <v>2384</v>
      </c>
      <c r="Q2500" s="116" t="e">
        <v>#N/A</v>
      </c>
    </row>
    <row r="2501" spans="1:17">
      <c r="A2501" s="4" t="s">
        <v>1316</v>
      </c>
      <c r="B2501" s="38">
        <v>97</v>
      </c>
      <c r="C2501" s="15" t="s">
        <v>483</v>
      </c>
      <c r="D2501" s="39">
        <v>44631</v>
      </c>
      <c r="E2501" s="10" t="s">
        <v>1</v>
      </c>
      <c r="F2501" s="36">
        <v>300</v>
      </c>
      <c r="G2501" s="36">
        <v>72.315279385823771</v>
      </c>
      <c r="H2501" s="39">
        <v>45329</v>
      </c>
      <c r="I2501" s="118">
        <v>201.28919999999999</v>
      </c>
      <c r="J2501" s="38">
        <f>IF(M2501="",IF(AND(H2501&lt;&gt; "",D2501&lt;&gt;""),IF(H2501&gt;=D2501,H2501-D2501,0),""),"")</f>
        <v>698</v>
      </c>
      <c r="K2501" s="37">
        <f>IF(M2501="",IF(I2501&lt;&gt;"",I2501-G2501,""),"")</f>
        <v>128.97392061417622</v>
      </c>
      <c r="L2501" s="31">
        <f>IF(M2501="",IF(K2501&lt;&gt;"",IF(G2501=0,IF(I2501=0,0,9.99),K2501/G2501),""),"")</f>
        <v>1.7834947428753134</v>
      </c>
      <c r="M2501" s="35"/>
      <c r="N2501" s="33" t="str">
        <f>TRIM(CONCATENATE(Table1[[#This Row],[Intake]]," ",Table1[[#This Row],[Batch Number]]))</f>
        <v>S-1/OS 97</v>
      </c>
      <c r="O2501" s="35" t="str">
        <f>IF(VLOOKUP(Table1[[#This Row],[Intake Batch Combo]],Sheet2!A:B,2,FALSE)="","",VLOOKUP(Table1[[#This Row],[Intake Batch Combo]],Sheet2!A:B,2,FALSE))</f>
        <v>One Source Diagnostics Buy 97.2</v>
      </c>
      <c r="P2501" s="116" t="s">
        <v>2384</v>
      </c>
      <c r="Q2501" s="116" t="e">
        <v>#N/A</v>
      </c>
    </row>
    <row r="2502" spans="1:17">
      <c r="A2502" s="4" t="s">
        <v>1316</v>
      </c>
      <c r="B2502" s="38">
        <v>97</v>
      </c>
      <c r="C2502" s="15" t="s">
        <v>483</v>
      </c>
      <c r="D2502" s="39">
        <v>44631</v>
      </c>
      <c r="E2502" s="10" t="s">
        <v>1</v>
      </c>
      <c r="F2502" s="36">
        <v>300</v>
      </c>
      <c r="G2502" s="36">
        <v>72.315279385823771</v>
      </c>
      <c r="H2502" s="39">
        <v>45329</v>
      </c>
      <c r="I2502" s="118">
        <v>201.50309999999999</v>
      </c>
      <c r="J2502" s="38">
        <f>IF(M2502="",IF(AND(H2502&lt;&gt; "",D2502&lt;&gt;""),IF(H2502&gt;=D2502,H2502-D2502,0),""),"")</f>
        <v>698</v>
      </c>
      <c r="K2502" s="37">
        <f>IF(M2502="",IF(I2502&lt;&gt;"",I2502-G2502,""),"")</f>
        <v>129.18782061417622</v>
      </c>
      <c r="L2502" s="31">
        <f>IF(M2502="",IF(K2502&lt;&gt;"",IF(G2502=0,IF(I2502=0,0,9.99),K2502/G2502),""),"")</f>
        <v>1.7864526240010818</v>
      </c>
      <c r="M2502" s="35"/>
      <c r="N2502" s="33" t="str">
        <f>TRIM(CONCATENATE(Table1[[#This Row],[Intake]]," ",Table1[[#This Row],[Batch Number]]))</f>
        <v>S-1/OS 97</v>
      </c>
      <c r="O2502" s="35" t="str">
        <f>IF(VLOOKUP(Table1[[#This Row],[Intake Batch Combo]],Sheet2!A:B,2,FALSE)="","",VLOOKUP(Table1[[#This Row],[Intake Batch Combo]],Sheet2!A:B,2,FALSE))</f>
        <v>One Source Diagnostics Buy 97.2</v>
      </c>
      <c r="P2502" s="116" t="s">
        <v>2384</v>
      </c>
      <c r="Q2502" s="116" t="e">
        <v>#N/A</v>
      </c>
    </row>
    <row r="2503" spans="1:17">
      <c r="A2503" s="4" t="s">
        <v>1316</v>
      </c>
      <c r="B2503" s="38">
        <v>97</v>
      </c>
      <c r="C2503" s="15" t="s">
        <v>483</v>
      </c>
      <c r="D2503" s="39">
        <v>44631</v>
      </c>
      <c r="E2503" s="10" t="s">
        <v>1</v>
      </c>
      <c r="F2503" s="36">
        <v>300</v>
      </c>
      <c r="G2503" s="36">
        <v>72.315279385823771</v>
      </c>
      <c r="H2503" s="39">
        <v>45329</v>
      </c>
      <c r="I2503" s="118">
        <v>201.50309999999999</v>
      </c>
      <c r="J2503" s="38">
        <f>IF(M2503="",IF(AND(H2503&lt;&gt; "",D2503&lt;&gt;""),IF(H2503&gt;=D2503,H2503-D2503,0),""),"")</f>
        <v>698</v>
      </c>
      <c r="K2503" s="37">
        <f>IF(M2503="",IF(I2503&lt;&gt;"",I2503-G2503,""),"")</f>
        <v>129.18782061417622</v>
      </c>
      <c r="L2503" s="31">
        <f>IF(M2503="",IF(K2503&lt;&gt;"",IF(G2503=0,IF(I2503=0,0,9.99),K2503/G2503),""),"")</f>
        <v>1.7864526240010818</v>
      </c>
      <c r="M2503" s="35"/>
      <c r="N2503" s="33" t="str">
        <f>TRIM(CONCATENATE(Table1[[#This Row],[Intake]]," ",Table1[[#This Row],[Batch Number]]))</f>
        <v>S-1/OS 97</v>
      </c>
      <c r="O2503" s="35" t="str">
        <f>IF(VLOOKUP(Table1[[#This Row],[Intake Batch Combo]],Sheet2!A:B,2,FALSE)="","",VLOOKUP(Table1[[#This Row],[Intake Batch Combo]],Sheet2!A:B,2,FALSE))</f>
        <v>One Source Diagnostics Buy 97.2</v>
      </c>
      <c r="P2503" s="116" t="s">
        <v>2384</v>
      </c>
      <c r="Q2503" s="116" t="e">
        <v>#N/A</v>
      </c>
    </row>
    <row r="2504" spans="1:17">
      <c r="A2504" s="4" t="s">
        <v>1316</v>
      </c>
      <c r="B2504" s="15">
        <v>116</v>
      </c>
      <c r="C2504" s="64" t="s">
        <v>1071</v>
      </c>
      <c r="D2504" s="30">
        <v>44879</v>
      </c>
      <c r="E2504" s="59" t="s">
        <v>1</v>
      </c>
      <c r="F2504" s="14">
        <v>1695</v>
      </c>
      <c r="G2504" s="14">
        <v>404.59153261197389</v>
      </c>
      <c r="H2504" s="30">
        <v>45329</v>
      </c>
      <c r="I2504" s="118">
        <v>395.25</v>
      </c>
      <c r="J2504" s="15">
        <f>IF(M2504="",IF(AND(H2504&lt;&gt; "",D2504&lt;&gt;""),IF(H2504&gt;=D2504,H2504-D2504,0),""),"")</f>
        <v>450</v>
      </c>
      <c r="K2504" s="20">
        <f>IF(M2504="",IF(I2504&lt;&gt;"",I2504-G2504,""),"")</f>
        <v>-9.3415326119738893</v>
      </c>
      <c r="L2504" s="25">
        <f>IF(M2504="",IF(K2504&lt;&gt;"",IF(G2504=0,IF(I2504=0,0,9.99),K2504/G2504),""),"")</f>
        <v>-2.3088799094895904E-2</v>
      </c>
      <c r="M2504" s="111"/>
      <c r="N2504" s="58" t="str">
        <f>TRIM(CONCATENATE(Table1[[#This Row],[Intake]]," ",Table1[[#This Row],[Batch Number]]))</f>
        <v>S-1/OS 116</v>
      </c>
      <c r="O2504" s="111" t="str">
        <f>IF(VLOOKUP(Table1[[#This Row],[Intake Batch Combo]],Sheet2!A:B,2,FALSE)="","",VLOOKUP(Table1[[#This Row],[Intake Batch Combo]],Sheet2!A:B,2,FALSE))</f>
        <v>One Source Diagnostics Buy 116</v>
      </c>
      <c r="P2504" s="115" t="e">
        <v>#N/A</v>
      </c>
      <c r="Q2504" s="115" t="e">
        <v>#N/A</v>
      </c>
    </row>
    <row r="2505" spans="1:17">
      <c r="A2505" s="4" t="s">
        <v>1316</v>
      </c>
      <c r="B2505" s="15">
        <v>116</v>
      </c>
      <c r="C2505" s="64" t="s">
        <v>1071</v>
      </c>
      <c r="D2505" s="30">
        <v>44879</v>
      </c>
      <c r="E2505" s="59" t="s">
        <v>1</v>
      </c>
      <c r="F2505" s="14">
        <v>1695</v>
      </c>
      <c r="G2505" s="14">
        <v>404.59153261197389</v>
      </c>
      <c r="H2505" s="30">
        <v>45329</v>
      </c>
      <c r="I2505" s="118">
        <v>395.25</v>
      </c>
      <c r="J2505" s="15">
        <f>IF(M2505="",IF(AND(H2505&lt;&gt; "",D2505&lt;&gt;""),IF(H2505&gt;=D2505,H2505-D2505,0),""),"")</f>
        <v>450</v>
      </c>
      <c r="K2505" s="20">
        <f>IF(M2505="",IF(I2505&lt;&gt;"",I2505-G2505,""),"")</f>
        <v>-9.3415326119738893</v>
      </c>
      <c r="L2505" s="25">
        <f>IF(M2505="",IF(K2505&lt;&gt;"",IF(G2505=0,IF(I2505=0,0,9.99),K2505/G2505),""),"")</f>
        <v>-2.3088799094895904E-2</v>
      </c>
      <c r="M2505" s="111"/>
      <c r="N2505" s="58" t="str">
        <f>TRIM(CONCATENATE(Table1[[#This Row],[Intake]]," ",Table1[[#This Row],[Batch Number]]))</f>
        <v>S-1/OS 116</v>
      </c>
      <c r="O2505" s="111" t="str">
        <f>IF(VLOOKUP(Table1[[#This Row],[Intake Batch Combo]],Sheet2!A:B,2,FALSE)="","",VLOOKUP(Table1[[#This Row],[Intake Batch Combo]],Sheet2!A:B,2,FALSE))</f>
        <v>One Source Diagnostics Buy 116</v>
      </c>
      <c r="P2505" s="115" t="e">
        <v>#N/A</v>
      </c>
      <c r="Q2505" s="115" t="e">
        <v>#N/A</v>
      </c>
    </row>
    <row r="2506" spans="1:17">
      <c r="A2506" s="4" t="s">
        <v>1316</v>
      </c>
      <c r="B2506" s="15">
        <v>118</v>
      </c>
      <c r="C2506" s="64">
        <v>5687</v>
      </c>
      <c r="D2506" s="30">
        <v>44897</v>
      </c>
      <c r="E2506" s="60" t="s">
        <v>1</v>
      </c>
      <c r="F2506" s="14">
        <v>1695</v>
      </c>
      <c r="G2506" s="14">
        <v>404.96364199804663</v>
      </c>
      <c r="H2506" s="30">
        <v>45329</v>
      </c>
      <c r="I2506" s="118">
        <v>558</v>
      </c>
      <c r="J2506" s="15">
        <f>IF(M2506="",IF(AND(H2506&lt;&gt; "",D2506&lt;&gt;""),IF(H2506&gt;=D2506,H2506-D2506,0),""),"")</f>
        <v>432</v>
      </c>
      <c r="K2506" s="20">
        <f>IF(M2506="",IF(I2506&lt;&gt;"",I2506-G2506,""),"")</f>
        <v>153.03635800195337</v>
      </c>
      <c r="L2506" s="25">
        <f>IF(M2506="",IF(K2506&lt;&gt;"",IF(G2506=0,IF(I2506=0,0,9.99),K2506/G2506),""),"")</f>
        <v>0.37790147591247603</v>
      </c>
      <c r="M2506" s="111"/>
      <c r="N2506" s="58" t="str">
        <f>TRIM(CONCATENATE(Table1[[#This Row],[Intake]]," ",Table1[[#This Row],[Batch Number]]))</f>
        <v>S-1/OS 118</v>
      </c>
      <c r="O2506" s="111" t="str">
        <f>IF(VLOOKUP(Table1[[#This Row],[Intake Batch Combo]],Sheet2!A:B,2,FALSE)="","",VLOOKUP(Table1[[#This Row],[Intake Batch Combo]],Sheet2!A:B,2,FALSE))</f>
        <v>One Source Diagnostics Buy 118</v>
      </c>
      <c r="P2506" s="115" t="s">
        <v>2383</v>
      </c>
      <c r="Q2506" s="115" t="e">
        <v>#N/A</v>
      </c>
    </row>
    <row r="2507" spans="1:17">
      <c r="A2507" s="4" t="s">
        <v>1316</v>
      </c>
      <c r="B2507" s="15">
        <v>118</v>
      </c>
      <c r="C2507" s="64">
        <v>5687</v>
      </c>
      <c r="D2507" s="30">
        <v>44897</v>
      </c>
      <c r="E2507" s="60" t="s">
        <v>1</v>
      </c>
      <c r="F2507" s="14">
        <v>1695</v>
      </c>
      <c r="G2507" s="14">
        <v>404.96364199804663</v>
      </c>
      <c r="H2507" s="30">
        <v>45329</v>
      </c>
      <c r="I2507" s="118">
        <v>558</v>
      </c>
      <c r="J2507" s="15">
        <f>IF(M2507="",IF(AND(H2507&lt;&gt; "",D2507&lt;&gt;""),IF(H2507&gt;=D2507,H2507-D2507,0),""),"")</f>
        <v>432</v>
      </c>
      <c r="K2507" s="20">
        <f>IF(M2507="",IF(I2507&lt;&gt;"",I2507-G2507,""),"")</f>
        <v>153.03635800195337</v>
      </c>
      <c r="L2507" s="25">
        <f>IF(M2507="",IF(K2507&lt;&gt;"",IF(G2507=0,IF(I2507=0,0,9.99),K2507/G2507),""),"")</f>
        <v>0.37790147591247603</v>
      </c>
      <c r="M2507" s="111"/>
      <c r="N2507" s="58" t="str">
        <f>TRIM(CONCATENATE(Table1[[#This Row],[Intake]]," ",Table1[[#This Row],[Batch Number]]))</f>
        <v>S-1/OS 118</v>
      </c>
      <c r="O2507" s="111" t="str">
        <f>IF(VLOOKUP(Table1[[#This Row],[Intake Batch Combo]],Sheet2!A:B,2,FALSE)="","",VLOOKUP(Table1[[#This Row],[Intake Batch Combo]],Sheet2!A:B,2,FALSE))</f>
        <v>One Source Diagnostics Buy 118</v>
      </c>
      <c r="P2507" s="115" t="s">
        <v>2383</v>
      </c>
      <c r="Q2507" s="115" t="e">
        <v>#N/A</v>
      </c>
    </row>
    <row r="2508" spans="1:17">
      <c r="A2508" s="4" t="s">
        <v>1316</v>
      </c>
      <c r="B2508" s="15">
        <v>118</v>
      </c>
      <c r="C2508" s="64" t="s">
        <v>1430</v>
      </c>
      <c r="D2508" s="30">
        <v>44897</v>
      </c>
      <c r="E2508" s="60" t="s">
        <v>1</v>
      </c>
      <c r="F2508" s="14">
        <v>1695</v>
      </c>
      <c r="G2508" s="14">
        <v>404.96364199804663</v>
      </c>
      <c r="H2508" s="30">
        <v>45329</v>
      </c>
      <c r="I2508" s="118">
        <v>232.5</v>
      </c>
      <c r="J2508" s="15">
        <f>IF(M2508="",IF(AND(H2508&lt;&gt; "",D2508&lt;&gt;""),IF(H2508&gt;=D2508,H2508-D2508,0),""),"")</f>
        <v>432</v>
      </c>
      <c r="K2508" s="20">
        <f>IF(M2508="",IF(I2508&lt;&gt;"",I2508-G2508,""),"")</f>
        <v>-172.46364199804663</v>
      </c>
      <c r="L2508" s="25">
        <f>IF(M2508="",IF(K2508&lt;&gt;"",IF(G2508=0,IF(I2508=0,0,9.99),K2508/G2508),""),"")</f>
        <v>-0.42587438503646835</v>
      </c>
      <c r="M2508" s="111"/>
      <c r="N2508" s="58" t="str">
        <f>TRIM(CONCATENATE(Table1[[#This Row],[Intake]]," ",Table1[[#This Row],[Batch Number]]))</f>
        <v>S-1/OS 118</v>
      </c>
      <c r="O2508" s="111" t="str">
        <f>IF(VLOOKUP(Table1[[#This Row],[Intake Batch Combo]],Sheet2!A:B,2,FALSE)="","",VLOOKUP(Table1[[#This Row],[Intake Batch Combo]],Sheet2!A:B,2,FALSE))</f>
        <v>One Source Diagnostics Buy 118</v>
      </c>
      <c r="P2508" s="115" t="s">
        <v>2383</v>
      </c>
      <c r="Q2508" s="115" t="e">
        <v>#N/A</v>
      </c>
    </row>
    <row r="2509" spans="1:17">
      <c r="A2509" s="4" t="s">
        <v>1316</v>
      </c>
      <c r="B2509" s="15">
        <v>118</v>
      </c>
      <c r="C2509" s="64" t="s">
        <v>1479</v>
      </c>
      <c r="D2509" s="30">
        <v>44897</v>
      </c>
      <c r="E2509" s="60" t="s">
        <v>1</v>
      </c>
      <c r="F2509" s="14">
        <v>1695</v>
      </c>
      <c r="G2509" s="14">
        <v>404.96364199804663</v>
      </c>
      <c r="H2509" s="30">
        <v>45329</v>
      </c>
      <c r="I2509" s="118">
        <v>248.00310000000002</v>
      </c>
      <c r="J2509" s="15">
        <f>IF(M2509="",IF(AND(H2509&lt;&gt; "",D2509&lt;&gt;""),IF(H2509&gt;=D2509,H2509-D2509,0),""),"")</f>
        <v>432</v>
      </c>
      <c r="K2509" s="20">
        <f>IF(M2509="",IF(I2509&lt;&gt;"",I2509-G2509,""),"")</f>
        <v>-156.96054199804661</v>
      </c>
      <c r="L2509" s="25">
        <f>IF(M2509="",IF(K2509&lt;&gt;"",IF(G2509=0,IF(I2509=0,0,9.99),K2509/G2509),""),"")</f>
        <v>-0.38759168903070002</v>
      </c>
      <c r="M2509" s="111"/>
      <c r="N2509" s="58" t="str">
        <f>TRIM(CONCATENATE(Table1[[#This Row],[Intake]]," ",Table1[[#This Row],[Batch Number]]))</f>
        <v>S-1/OS 118</v>
      </c>
      <c r="O2509" s="111" t="str">
        <f>IF(VLOOKUP(Table1[[#This Row],[Intake Batch Combo]],Sheet2!A:B,2,FALSE)="","",VLOOKUP(Table1[[#This Row],[Intake Batch Combo]],Sheet2!A:B,2,FALSE))</f>
        <v>One Source Diagnostics Buy 118</v>
      </c>
      <c r="P2509" s="115" t="s">
        <v>2383</v>
      </c>
      <c r="Q2509" s="115" t="e">
        <v>#N/A</v>
      </c>
    </row>
    <row r="2510" spans="1:17">
      <c r="A2510" s="4" t="s">
        <v>1316</v>
      </c>
      <c r="B2510" s="38">
        <v>97</v>
      </c>
      <c r="C2510" s="15" t="s">
        <v>483</v>
      </c>
      <c r="D2510" s="39">
        <v>44631</v>
      </c>
      <c r="E2510" s="10" t="s">
        <v>1</v>
      </c>
      <c r="F2510" s="36">
        <v>1695</v>
      </c>
      <c r="G2510" s="36">
        <v>408.58132852990423</v>
      </c>
      <c r="H2510" s="39">
        <v>45329</v>
      </c>
      <c r="I2510" s="120">
        <v>201.50309999999999</v>
      </c>
      <c r="J2510" s="38">
        <f>IF(M2510="",IF(AND(H2510&lt;&gt; "",D2510&lt;&gt;""),IF(H2510&gt;=D2510,H2510-D2510,0),""),"")</f>
        <v>698</v>
      </c>
      <c r="K2510" s="37">
        <f>IF(M2510="",IF(I2510&lt;&gt;"",I2510-G2510,""),"")</f>
        <v>-207.07822852990424</v>
      </c>
      <c r="L2510" s="31">
        <f>IF(M2510="",IF(K2510&lt;&gt;"",IF(G2510=0,IF(I2510=0,0,9.99),K2510/G2510),""),"")</f>
        <v>-0.50682254442458718</v>
      </c>
      <c r="M2510" s="35"/>
      <c r="N2510" s="33" t="str">
        <f>TRIM(CONCATENATE(Table1[[#This Row],[Intake]]," ",Table1[[#This Row],[Batch Number]]))</f>
        <v>S-1/OS 97</v>
      </c>
      <c r="O2510" s="35" t="str">
        <f>IF(VLOOKUP(Table1[[#This Row],[Intake Batch Combo]],Sheet2!A:B,2,FALSE)="","",VLOOKUP(Table1[[#This Row],[Intake Batch Combo]],Sheet2!A:B,2,FALSE))</f>
        <v>One Source Diagnostics Buy 97.2</v>
      </c>
      <c r="P2510" s="116" t="s">
        <v>2384</v>
      </c>
      <c r="Q2510" s="116" t="e">
        <v>#N/A</v>
      </c>
    </row>
    <row r="2511" spans="1:17">
      <c r="A2511" s="4" t="s">
        <v>1316</v>
      </c>
      <c r="B2511" s="38">
        <v>97</v>
      </c>
      <c r="C2511" s="15" t="s">
        <v>483</v>
      </c>
      <c r="D2511" s="39">
        <v>44631</v>
      </c>
      <c r="E2511" s="10" t="s">
        <v>1</v>
      </c>
      <c r="F2511" s="36">
        <v>1695</v>
      </c>
      <c r="G2511" s="36">
        <v>408.58132852990423</v>
      </c>
      <c r="H2511" s="39">
        <v>45329</v>
      </c>
      <c r="I2511" s="118">
        <v>201.50309999999999</v>
      </c>
      <c r="J2511" s="38">
        <f>IF(M2511="",IF(AND(H2511&lt;&gt; "",D2511&lt;&gt;""),IF(H2511&gt;=D2511,H2511-D2511,0),""),"")</f>
        <v>698</v>
      </c>
      <c r="K2511" s="37">
        <f>IF(M2511="",IF(I2511&lt;&gt;"",I2511-G2511,""),"")</f>
        <v>-207.07822852990424</v>
      </c>
      <c r="L2511" s="31">
        <f>IF(M2511="",IF(K2511&lt;&gt;"",IF(G2511=0,IF(I2511=0,0,9.99),K2511/G2511),""),"")</f>
        <v>-0.50682254442458718</v>
      </c>
      <c r="M2511" s="35"/>
      <c r="N2511" s="33" t="str">
        <f>TRIM(CONCATENATE(Table1[[#This Row],[Intake]]," ",Table1[[#This Row],[Batch Number]]))</f>
        <v>S-1/OS 97</v>
      </c>
      <c r="O2511" s="35" t="str">
        <f>IF(VLOOKUP(Table1[[#This Row],[Intake Batch Combo]],Sheet2!A:B,2,FALSE)="","",VLOOKUP(Table1[[#This Row],[Intake Batch Combo]],Sheet2!A:B,2,FALSE))</f>
        <v>One Source Diagnostics Buy 97.2</v>
      </c>
      <c r="P2511" s="116" t="s">
        <v>2384</v>
      </c>
      <c r="Q2511" s="116" t="e">
        <v>#N/A</v>
      </c>
    </row>
    <row r="2512" spans="1:17">
      <c r="A2512" s="4" t="s">
        <v>1316</v>
      </c>
      <c r="B2512" s="15">
        <v>90</v>
      </c>
      <c r="C2512" s="15" t="s">
        <v>7</v>
      </c>
      <c r="D2512" s="30">
        <v>44559</v>
      </c>
      <c r="E2512" s="10" t="s">
        <v>1</v>
      </c>
      <c r="F2512" s="14">
        <v>1695</v>
      </c>
      <c r="G2512" s="14">
        <v>435.04260145388702</v>
      </c>
      <c r="H2512" s="30">
        <v>45329</v>
      </c>
      <c r="I2512" s="118">
        <v>465</v>
      </c>
      <c r="J2512" s="21">
        <f>IF(M2512="",IF(AND(H2512&lt;&gt; "",D2512&lt;&gt;""),IF(H2512&gt;=D2512,H2512-D2512,0),""),"")</f>
        <v>770</v>
      </c>
      <c r="K2512" s="20">
        <f>IF(M2512="",IF(I2512&lt;&gt;"",I2512-G2512,""),"")</f>
        <v>29.957398546112984</v>
      </c>
      <c r="L2512" s="25">
        <f>IF(M2512="",IF(K2512&lt;&gt;"",IF(G2512=0,IF(I2512=0,0,9.99),K2512/G2512),""),"")</f>
        <v>6.8860839021275391E-2</v>
      </c>
      <c r="M2512" s="28"/>
      <c r="N2512" s="31" t="str">
        <f>TRIM(CONCATENATE(Table1[[#This Row],[Intake]]," ",Table1[[#This Row],[Batch Number]]))</f>
        <v>S-1/OS 90</v>
      </c>
      <c r="O2512" s="34" t="str">
        <f>IF(VLOOKUP(Table1[[#This Row],[Intake Batch Combo]],Sheet2!A:B,2,FALSE)="","",VLOOKUP(Table1[[#This Row],[Intake Batch Combo]],Sheet2!A:B,2,FALSE))</f>
        <v>OSD Buy 90</v>
      </c>
      <c r="P2512" s="116" t="e">
        <v>#N/A</v>
      </c>
      <c r="Q2512" s="116" t="e">
        <v>#N/A</v>
      </c>
    </row>
    <row r="2513" spans="1:17">
      <c r="A2513" s="4" t="s">
        <v>1316</v>
      </c>
      <c r="B2513" s="15">
        <v>90</v>
      </c>
      <c r="C2513" s="15" t="s">
        <v>279</v>
      </c>
      <c r="D2513" s="30">
        <v>44559</v>
      </c>
      <c r="E2513" s="10" t="s">
        <v>1</v>
      </c>
      <c r="F2513" s="14">
        <v>1695</v>
      </c>
      <c r="G2513" s="14">
        <v>435.04260145388702</v>
      </c>
      <c r="H2513" s="30">
        <v>45329</v>
      </c>
      <c r="I2513" s="120">
        <v>935.28239999999994</v>
      </c>
      <c r="J2513" s="21">
        <f>IF(M2513="",IF(AND(H2513&lt;&gt; "",D2513&lt;&gt;""),IF(H2513&gt;=D2513,H2513-D2513,0),""),"")</f>
        <v>770</v>
      </c>
      <c r="K2513" s="20">
        <f>IF(M2513="",IF(I2513&lt;&gt;"",I2513-G2513,""),"")</f>
        <v>500.23979854611292</v>
      </c>
      <c r="L2513" s="25">
        <f>IF(M2513="",IF(K2513&lt;&gt;"",IF(G2513=0,IF(I2513=0,0,9.99),K2513/G2513),""),"")</f>
        <v>1.1498639371738324</v>
      </c>
      <c r="M2513" s="28"/>
      <c r="N2513" s="31" t="str">
        <f>TRIM(CONCATENATE(Table1[[#This Row],[Intake]]," ",Table1[[#This Row],[Batch Number]]))</f>
        <v>S-1/OS 90</v>
      </c>
      <c r="O2513" s="34" t="str">
        <f>IF(VLOOKUP(Table1[[#This Row],[Intake Batch Combo]],Sheet2!A:B,2,FALSE)="","",VLOOKUP(Table1[[#This Row],[Intake Batch Combo]],Sheet2!A:B,2,FALSE))</f>
        <v>OSD Buy 90</v>
      </c>
      <c r="P2513" s="116" t="e">
        <v>#N/A</v>
      </c>
      <c r="Q2513" s="116" t="e">
        <v>#N/A</v>
      </c>
    </row>
    <row r="2514" spans="1:17">
      <c r="A2514" s="4" t="s">
        <v>1316</v>
      </c>
      <c r="B2514" s="15">
        <v>90</v>
      </c>
      <c r="C2514" s="15" t="s">
        <v>279</v>
      </c>
      <c r="D2514" s="30">
        <v>44559</v>
      </c>
      <c r="E2514" s="10" t="s">
        <v>1</v>
      </c>
      <c r="F2514" s="14">
        <v>1695</v>
      </c>
      <c r="G2514" s="14">
        <v>435.04260145388702</v>
      </c>
      <c r="H2514" s="30">
        <v>45329</v>
      </c>
      <c r="I2514" s="118">
        <v>935.28239999999994</v>
      </c>
      <c r="J2514" s="21">
        <f>IF(M2514="",IF(AND(H2514&lt;&gt; "",D2514&lt;&gt;""),IF(H2514&gt;=D2514,H2514-D2514,0),""),"")</f>
        <v>770</v>
      </c>
      <c r="K2514" s="20">
        <f>IF(M2514="",IF(I2514&lt;&gt;"",I2514-G2514,""),"")</f>
        <v>500.23979854611292</v>
      </c>
      <c r="L2514" s="25">
        <f>IF(M2514="",IF(K2514&lt;&gt;"",IF(G2514=0,IF(I2514=0,0,9.99),K2514/G2514),""),"")</f>
        <v>1.1498639371738324</v>
      </c>
      <c r="M2514" s="28"/>
      <c r="N2514" s="31" t="str">
        <f>TRIM(CONCATENATE(Table1[[#This Row],[Intake]]," ",Table1[[#This Row],[Batch Number]]))</f>
        <v>S-1/OS 90</v>
      </c>
      <c r="O2514" s="34" t="str">
        <f>IF(VLOOKUP(Table1[[#This Row],[Intake Batch Combo]],Sheet2!A:B,2,FALSE)="","",VLOOKUP(Table1[[#This Row],[Intake Batch Combo]],Sheet2!A:B,2,FALSE))</f>
        <v>OSD Buy 90</v>
      </c>
      <c r="P2514" s="116" t="e">
        <v>#N/A</v>
      </c>
      <c r="Q2514" s="116" t="e">
        <v>#N/A</v>
      </c>
    </row>
    <row r="2515" spans="1:17">
      <c r="A2515" s="4" t="s">
        <v>1050</v>
      </c>
      <c r="B2515" s="15">
        <v>1</v>
      </c>
      <c r="C2515" s="15"/>
      <c r="D2515" s="30">
        <v>44790</v>
      </c>
      <c r="E2515" s="10" t="s">
        <v>0</v>
      </c>
      <c r="F2515" s="14">
        <v>0</v>
      </c>
      <c r="G2515" s="14">
        <v>0</v>
      </c>
      <c r="H2515" s="30">
        <v>45322</v>
      </c>
      <c r="I2515" s="118">
        <v>3683.98</v>
      </c>
      <c r="J2515" s="21">
        <f>IF(M2515="",IF(AND(H2515&lt;&gt; "",D2515&lt;&gt;""),IF(H2515&gt;=D2515,H2515-D2515,0),""),"")</f>
        <v>532</v>
      </c>
      <c r="K2515" s="20">
        <f>IF(M2515="",IF(I2515&lt;&gt;"",I2515-G2515,""),"")</f>
        <v>3683.98</v>
      </c>
      <c r="L2515" s="25">
        <f>IF(M2515="",IF(K2515&lt;&gt;"",IF(G2515=0,IF(I2515=0,0,9.99),K2515/G2515),""),"")</f>
        <v>9.99</v>
      </c>
      <c r="M2515" s="28"/>
      <c r="N2515" s="31" t="str">
        <f>TRIM(CONCATENATE(Table1[[#This Row],[Intake]]," ",Table1[[#This Row],[Batch Number]]))</f>
        <v>S-1/SIM 1</v>
      </c>
      <c r="O2515" s="34" t="str">
        <f>IF(VLOOKUP(Table1[[#This Row],[Intake Batch Combo]],Sheet2!A:B,2,FALSE)="","",VLOOKUP(Table1[[#This Row],[Intake Batch Combo]],Sheet2!A:B,2,FALSE))</f>
        <v>Surgical Institute of Michigan Batch 01</v>
      </c>
      <c r="P2515" s="116" t="e">
        <v>#N/A</v>
      </c>
      <c r="Q2515" s="116" t="e">
        <v>#N/A</v>
      </c>
    </row>
    <row r="2516" spans="1:17">
      <c r="A2516" s="4" t="s">
        <v>1316</v>
      </c>
      <c r="B2516" s="15">
        <v>116</v>
      </c>
      <c r="C2516" s="64" t="s">
        <v>1073</v>
      </c>
      <c r="D2516" s="30">
        <v>44879</v>
      </c>
      <c r="E2516" s="59" t="s">
        <v>1</v>
      </c>
      <c r="F2516" s="109">
        <v>300</v>
      </c>
      <c r="G2516" s="14">
        <v>71.609120816278562</v>
      </c>
      <c r="H2516" s="30">
        <v>45322</v>
      </c>
      <c r="I2516" s="120">
        <v>216.99690000000001</v>
      </c>
      <c r="J2516" s="15">
        <f>IF(M2516="",IF(AND(H2516&lt;&gt; "",D2516&lt;&gt;""),IF(H2516&gt;=D2516,H2516-D2516,0),""),"")</f>
        <v>443</v>
      </c>
      <c r="K2516" s="20">
        <f>IF(M2516="",IF(I2516&lt;&gt;"",I2516-G2516,""),"")</f>
        <v>145.38777918372145</v>
      </c>
      <c r="L2516" s="25">
        <f>IF(M2516="",IF(K2516&lt;&gt;"",IF(G2516=0,IF(I2516=0,0,9.99),K2516/G2516),""),"")</f>
        <v>2.0302969443896752</v>
      </c>
      <c r="M2516" s="111"/>
      <c r="N2516" s="58" t="str">
        <f>TRIM(CONCATENATE(Table1[[#This Row],[Intake]]," ",Table1[[#This Row],[Batch Number]]))</f>
        <v>S-1/OS 116</v>
      </c>
      <c r="O2516" s="111" t="str">
        <f>IF(VLOOKUP(Table1[[#This Row],[Intake Batch Combo]],Sheet2!A:B,2,FALSE)="","",VLOOKUP(Table1[[#This Row],[Intake Batch Combo]],Sheet2!A:B,2,FALSE))</f>
        <v>One Source Diagnostics Buy 116</v>
      </c>
      <c r="P2516" s="115" t="e">
        <v>#N/A</v>
      </c>
      <c r="Q2516" s="115" t="e">
        <v>#N/A</v>
      </c>
    </row>
    <row r="2517" spans="1:17">
      <c r="A2517" s="4" t="s">
        <v>1316</v>
      </c>
      <c r="B2517" s="15">
        <v>116</v>
      </c>
      <c r="C2517" s="64" t="s">
        <v>1073</v>
      </c>
      <c r="D2517" s="30">
        <v>44879</v>
      </c>
      <c r="E2517" s="59" t="s">
        <v>1</v>
      </c>
      <c r="F2517" s="109">
        <v>300</v>
      </c>
      <c r="G2517" s="14">
        <v>71.609120816278562</v>
      </c>
      <c r="H2517" s="30">
        <v>45322</v>
      </c>
      <c r="I2517" s="118">
        <v>216.99690000000001</v>
      </c>
      <c r="J2517" s="15">
        <f>IF(M2517="",IF(AND(H2517&lt;&gt; "",D2517&lt;&gt;""),IF(H2517&gt;=D2517,H2517-D2517,0),""),"")</f>
        <v>443</v>
      </c>
      <c r="K2517" s="20">
        <f>IF(M2517="",IF(I2517&lt;&gt;"",I2517-G2517,""),"")</f>
        <v>145.38777918372145</v>
      </c>
      <c r="L2517" s="25">
        <f>IF(M2517="",IF(K2517&lt;&gt;"",IF(G2517=0,IF(I2517=0,0,9.99),K2517/G2517),""),"")</f>
        <v>2.0302969443896752</v>
      </c>
      <c r="M2517" s="111"/>
      <c r="N2517" s="58" t="str">
        <f>TRIM(CONCATENATE(Table1[[#This Row],[Intake]]," ",Table1[[#This Row],[Batch Number]]))</f>
        <v>S-1/OS 116</v>
      </c>
      <c r="O2517" s="111" t="str">
        <f>IF(VLOOKUP(Table1[[#This Row],[Intake Batch Combo]],Sheet2!A:B,2,FALSE)="","",VLOOKUP(Table1[[#This Row],[Intake Batch Combo]],Sheet2!A:B,2,FALSE))</f>
        <v>One Source Diagnostics Buy 116</v>
      </c>
      <c r="P2517" s="115" t="e">
        <v>#N/A</v>
      </c>
      <c r="Q2517" s="115" t="e">
        <v>#N/A</v>
      </c>
    </row>
    <row r="2518" spans="1:17">
      <c r="A2518" s="4" t="s">
        <v>1316</v>
      </c>
      <c r="B2518" s="15">
        <v>118</v>
      </c>
      <c r="C2518" s="64" t="s">
        <v>1477</v>
      </c>
      <c r="D2518" s="30">
        <v>44897</v>
      </c>
      <c r="E2518" s="60" t="s">
        <v>1</v>
      </c>
      <c r="F2518" s="14">
        <v>300</v>
      </c>
      <c r="G2518" s="14">
        <v>71.674980884610022</v>
      </c>
      <c r="H2518" s="30">
        <v>45322</v>
      </c>
      <c r="I2518" s="118">
        <v>232.5</v>
      </c>
      <c r="J2518" s="15">
        <f>IF(M2518="",IF(AND(H2518&lt;&gt; "",D2518&lt;&gt;""),IF(H2518&gt;=D2518,H2518-D2518,0),""),"")</f>
        <v>425</v>
      </c>
      <c r="K2518" s="20">
        <f>IF(M2518="",IF(I2518&lt;&gt;"",I2518-G2518,""),"")</f>
        <v>160.82501911538998</v>
      </c>
      <c r="L2518" s="25">
        <f>IF(M2518="",IF(K2518&lt;&gt;"",IF(G2518=0,IF(I2518=0,0,9.99),K2518/G2518),""),"")</f>
        <v>2.2438097245439539</v>
      </c>
      <c r="M2518" s="111"/>
      <c r="N2518" s="58" t="str">
        <f>TRIM(CONCATENATE(Table1[[#This Row],[Intake]]," ",Table1[[#This Row],[Batch Number]]))</f>
        <v>S-1/OS 118</v>
      </c>
      <c r="O2518" s="111" t="str">
        <f>IF(VLOOKUP(Table1[[#This Row],[Intake Batch Combo]],Sheet2!A:B,2,FALSE)="","",VLOOKUP(Table1[[#This Row],[Intake Batch Combo]],Sheet2!A:B,2,FALSE))</f>
        <v>One Source Diagnostics Buy 118</v>
      </c>
      <c r="P2518" s="115" t="s">
        <v>2383</v>
      </c>
      <c r="Q2518" s="115" t="e">
        <v>#N/A</v>
      </c>
    </row>
    <row r="2519" spans="1:17">
      <c r="A2519" s="4" t="s">
        <v>1316</v>
      </c>
      <c r="B2519" s="15">
        <v>118</v>
      </c>
      <c r="C2519" s="64" t="s">
        <v>1477</v>
      </c>
      <c r="D2519" s="30">
        <v>44897</v>
      </c>
      <c r="E2519" s="60" t="s">
        <v>1</v>
      </c>
      <c r="F2519" s="14">
        <v>300</v>
      </c>
      <c r="G2519" s="14">
        <v>71.674980884610022</v>
      </c>
      <c r="H2519" s="30">
        <v>45322</v>
      </c>
      <c r="I2519" s="118">
        <v>232.5</v>
      </c>
      <c r="J2519" s="15">
        <f>IF(M2519="",IF(AND(H2519&lt;&gt; "",D2519&lt;&gt;""),IF(H2519&gt;=D2519,H2519-D2519,0),""),"")</f>
        <v>425</v>
      </c>
      <c r="K2519" s="20">
        <f>IF(M2519="",IF(I2519&lt;&gt;"",I2519-G2519,""),"")</f>
        <v>160.82501911538998</v>
      </c>
      <c r="L2519" s="25">
        <f>IF(M2519="",IF(K2519&lt;&gt;"",IF(G2519=0,IF(I2519=0,0,9.99),K2519/G2519),""),"")</f>
        <v>2.2438097245439539</v>
      </c>
      <c r="M2519" s="111"/>
      <c r="N2519" s="58" t="str">
        <f>TRIM(CONCATENATE(Table1[[#This Row],[Intake]]," ",Table1[[#This Row],[Batch Number]]))</f>
        <v>S-1/OS 118</v>
      </c>
      <c r="O2519" s="111" t="str">
        <f>IF(VLOOKUP(Table1[[#This Row],[Intake Batch Combo]],Sheet2!A:B,2,FALSE)="","",VLOOKUP(Table1[[#This Row],[Intake Batch Combo]],Sheet2!A:B,2,FALSE))</f>
        <v>One Source Diagnostics Buy 118</v>
      </c>
      <c r="P2519" s="115" t="s">
        <v>2383</v>
      </c>
      <c r="Q2519" s="115" t="e">
        <v>#N/A</v>
      </c>
    </row>
    <row r="2520" spans="1:17">
      <c r="A2520" s="4" t="s">
        <v>1316</v>
      </c>
      <c r="B2520" s="15">
        <v>118</v>
      </c>
      <c r="C2520" s="64" t="s">
        <v>1478</v>
      </c>
      <c r="D2520" s="30">
        <v>44897</v>
      </c>
      <c r="E2520" s="60" t="s">
        <v>1</v>
      </c>
      <c r="F2520" s="14">
        <v>300</v>
      </c>
      <c r="G2520" s="14">
        <v>71.674980884610022</v>
      </c>
      <c r="H2520" s="30">
        <v>45322</v>
      </c>
      <c r="I2520" s="120">
        <v>279</v>
      </c>
      <c r="J2520" s="15">
        <f>IF(M2520="",IF(AND(H2520&lt;&gt; "",D2520&lt;&gt;""),IF(H2520&gt;=D2520,H2520-D2520,0),""),"")</f>
        <v>425</v>
      </c>
      <c r="K2520" s="20">
        <f>IF(M2520="",IF(I2520&lt;&gt;"",I2520-G2520,""),"")</f>
        <v>207.32501911538998</v>
      </c>
      <c r="L2520" s="25">
        <f>IF(M2520="",IF(K2520&lt;&gt;"",IF(G2520=0,IF(I2520=0,0,9.99),K2520/G2520),""),"")</f>
        <v>2.8925716694527446</v>
      </c>
      <c r="M2520" s="111"/>
      <c r="N2520" s="58" t="str">
        <f>TRIM(CONCATENATE(Table1[[#This Row],[Intake]]," ",Table1[[#This Row],[Batch Number]]))</f>
        <v>S-1/OS 118</v>
      </c>
      <c r="O2520" s="111" t="str">
        <f>IF(VLOOKUP(Table1[[#This Row],[Intake Batch Combo]],Sheet2!A:B,2,FALSE)="","",VLOOKUP(Table1[[#This Row],[Intake Batch Combo]],Sheet2!A:B,2,FALSE))</f>
        <v>One Source Diagnostics Buy 118</v>
      </c>
      <c r="P2520" s="115" t="s">
        <v>2383</v>
      </c>
      <c r="Q2520" s="115" t="e">
        <v>#N/A</v>
      </c>
    </row>
    <row r="2521" spans="1:17">
      <c r="A2521" s="4" t="s">
        <v>1316</v>
      </c>
      <c r="B2521" s="15">
        <v>118</v>
      </c>
      <c r="C2521" s="64" t="s">
        <v>1478</v>
      </c>
      <c r="D2521" s="30">
        <v>44897</v>
      </c>
      <c r="E2521" s="60" t="s">
        <v>1</v>
      </c>
      <c r="F2521" s="14">
        <v>300</v>
      </c>
      <c r="G2521" s="14">
        <v>71.674980884610022</v>
      </c>
      <c r="H2521" s="30">
        <v>45322</v>
      </c>
      <c r="I2521" s="118">
        <v>279</v>
      </c>
      <c r="J2521" s="15">
        <f>IF(M2521="",IF(AND(H2521&lt;&gt; "",D2521&lt;&gt;""),IF(H2521&gt;=D2521,H2521-D2521,0),""),"")</f>
        <v>425</v>
      </c>
      <c r="K2521" s="20">
        <f>IF(M2521="",IF(I2521&lt;&gt;"",I2521-G2521,""),"")</f>
        <v>207.32501911538998</v>
      </c>
      <c r="L2521" s="25">
        <f>IF(M2521="",IF(K2521&lt;&gt;"",IF(G2521=0,IF(I2521=0,0,9.99),K2521/G2521),""),"")</f>
        <v>2.8925716694527446</v>
      </c>
      <c r="M2521" s="111"/>
      <c r="N2521" s="58" t="str">
        <f>TRIM(CONCATENATE(Table1[[#This Row],[Intake]]," ",Table1[[#This Row],[Batch Number]]))</f>
        <v>S-1/OS 118</v>
      </c>
      <c r="O2521" s="111" t="str">
        <f>IF(VLOOKUP(Table1[[#This Row],[Intake Batch Combo]],Sheet2!A:B,2,FALSE)="","",VLOOKUP(Table1[[#This Row],[Intake Batch Combo]],Sheet2!A:B,2,FALSE))</f>
        <v>One Source Diagnostics Buy 118</v>
      </c>
      <c r="P2521" s="115" t="s">
        <v>2383</v>
      </c>
      <c r="Q2521" s="115" t="e">
        <v>#N/A</v>
      </c>
    </row>
    <row r="2522" spans="1:17">
      <c r="A2522" s="4" t="s">
        <v>1316</v>
      </c>
      <c r="B2522" s="15">
        <v>118</v>
      </c>
      <c r="C2522" s="64" t="s">
        <v>1478</v>
      </c>
      <c r="D2522" s="30">
        <v>44897</v>
      </c>
      <c r="E2522" s="60" t="s">
        <v>1</v>
      </c>
      <c r="F2522" s="14">
        <v>300</v>
      </c>
      <c r="G2522" s="14">
        <v>71.674980884610022</v>
      </c>
      <c r="H2522" s="30">
        <v>45322</v>
      </c>
      <c r="I2522" s="118">
        <v>279</v>
      </c>
      <c r="J2522" s="15">
        <f>IF(M2522="",IF(AND(H2522&lt;&gt; "",D2522&lt;&gt;""),IF(H2522&gt;=D2522,H2522-D2522,0),""),"")</f>
        <v>425</v>
      </c>
      <c r="K2522" s="20">
        <f>IF(M2522="",IF(I2522&lt;&gt;"",I2522-G2522,""),"")</f>
        <v>207.32501911538998</v>
      </c>
      <c r="L2522" s="25">
        <f>IF(M2522="",IF(K2522&lt;&gt;"",IF(G2522=0,IF(I2522=0,0,9.99),K2522/G2522),""),"")</f>
        <v>2.8925716694527446</v>
      </c>
      <c r="M2522" s="111"/>
      <c r="N2522" s="58" t="str">
        <f>TRIM(CONCATENATE(Table1[[#This Row],[Intake]]," ",Table1[[#This Row],[Batch Number]]))</f>
        <v>S-1/OS 118</v>
      </c>
      <c r="O2522" s="111" t="str">
        <f>IF(VLOOKUP(Table1[[#This Row],[Intake Batch Combo]],Sheet2!A:B,2,FALSE)="","",VLOOKUP(Table1[[#This Row],[Intake Batch Combo]],Sheet2!A:B,2,FALSE))</f>
        <v>One Source Diagnostics Buy 118</v>
      </c>
      <c r="P2522" s="115" t="s">
        <v>2383</v>
      </c>
      <c r="Q2522" s="115" t="e">
        <v>#N/A</v>
      </c>
    </row>
    <row r="2523" spans="1:17">
      <c r="A2523" s="4" t="s">
        <v>1316</v>
      </c>
      <c r="B2523" s="15">
        <v>118</v>
      </c>
      <c r="C2523" s="64" t="s">
        <v>1478</v>
      </c>
      <c r="D2523" s="30">
        <v>44897</v>
      </c>
      <c r="E2523" s="60" t="s">
        <v>1</v>
      </c>
      <c r="F2523" s="14">
        <v>300</v>
      </c>
      <c r="G2523" s="14">
        <v>71.674980884610022</v>
      </c>
      <c r="H2523" s="30">
        <v>45322</v>
      </c>
      <c r="I2523" s="118">
        <v>279</v>
      </c>
      <c r="J2523" s="15">
        <f>IF(M2523="",IF(AND(H2523&lt;&gt; "",D2523&lt;&gt;""),IF(H2523&gt;=D2523,H2523-D2523,0),""),"")</f>
        <v>425</v>
      </c>
      <c r="K2523" s="20">
        <f>IF(M2523="",IF(I2523&lt;&gt;"",I2523-G2523,""),"")</f>
        <v>207.32501911538998</v>
      </c>
      <c r="L2523" s="25">
        <f>IF(M2523="",IF(K2523&lt;&gt;"",IF(G2523=0,IF(I2523=0,0,9.99),K2523/G2523),""),"")</f>
        <v>2.8925716694527446</v>
      </c>
      <c r="M2523" s="111"/>
      <c r="N2523" s="58" t="str">
        <f>TRIM(CONCATENATE(Table1[[#This Row],[Intake]]," ",Table1[[#This Row],[Batch Number]]))</f>
        <v>S-1/OS 118</v>
      </c>
      <c r="O2523" s="111" t="str">
        <f>IF(VLOOKUP(Table1[[#This Row],[Intake Batch Combo]],Sheet2!A:B,2,FALSE)="","",VLOOKUP(Table1[[#This Row],[Intake Batch Combo]],Sheet2!A:B,2,FALSE))</f>
        <v>One Source Diagnostics Buy 118</v>
      </c>
      <c r="P2523" s="115" t="s">
        <v>2383</v>
      </c>
      <c r="Q2523" s="115" t="e">
        <v>#N/A</v>
      </c>
    </row>
    <row r="2524" spans="1:17">
      <c r="A2524" s="4" t="s">
        <v>1316</v>
      </c>
      <c r="B2524" s="15">
        <v>118</v>
      </c>
      <c r="C2524" s="64" t="s">
        <v>1480</v>
      </c>
      <c r="D2524" s="30">
        <v>44897</v>
      </c>
      <c r="E2524" s="60" t="s">
        <v>1</v>
      </c>
      <c r="F2524" s="14">
        <v>300</v>
      </c>
      <c r="G2524" s="14">
        <v>71.674980884610022</v>
      </c>
      <c r="H2524" s="30">
        <v>45322</v>
      </c>
      <c r="I2524" s="118">
        <v>232.05360000000002</v>
      </c>
      <c r="J2524" s="15">
        <f>IF(M2524="",IF(AND(H2524&lt;&gt; "",D2524&lt;&gt;""),IF(H2524&gt;=D2524,H2524-D2524,0),""),"")</f>
        <v>425</v>
      </c>
      <c r="K2524" s="20">
        <f>IF(M2524="",IF(I2524&lt;&gt;"",I2524-G2524,""),"")</f>
        <v>160.37861911538999</v>
      </c>
      <c r="L2524" s="25">
        <f>IF(M2524="",IF(K2524&lt;&gt;"",IF(G2524=0,IF(I2524=0,0,9.99),K2524/G2524),""),"")</f>
        <v>2.2375816098728296</v>
      </c>
      <c r="M2524" s="111"/>
      <c r="N2524" s="58" t="str">
        <f>TRIM(CONCATENATE(Table1[[#This Row],[Intake]]," ",Table1[[#This Row],[Batch Number]]))</f>
        <v>S-1/OS 118</v>
      </c>
      <c r="O2524" s="111" t="str">
        <f>IF(VLOOKUP(Table1[[#This Row],[Intake Batch Combo]],Sheet2!A:B,2,FALSE)="","",VLOOKUP(Table1[[#This Row],[Intake Batch Combo]],Sheet2!A:B,2,FALSE))</f>
        <v>One Source Diagnostics Buy 118</v>
      </c>
      <c r="P2524" s="115" t="s">
        <v>2383</v>
      </c>
      <c r="Q2524" s="115" t="e">
        <v>#N/A</v>
      </c>
    </row>
    <row r="2525" spans="1:17">
      <c r="A2525" s="4" t="s">
        <v>1316</v>
      </c>
      <c r="B2525" s="15">
        <v>118</v>
      </c>
      <c r="C2525" s="64" t="s">
        <v>1480</v>
      </c>
      <c r="D2525" s="30">
        <v>44897</v>
      </c>
      <c r="E2525" s="60" t="s">
        <v>1</v>
      </c>
      <c r="F2525" s="14">
        <v>300</v>
      </c>
      <c r="G2525" s="14">
        <v>71.674980884610022</v>
      </c>
      <c r="H2525" s="30">
        <v>45322</v>
      </c>
      <c r="I2525" s="118">
        <v>232.05360000000002</v>
      </c>
      <c r="J2525" s="15">
        <f>IF(M2525="",IF(AND(H2525&lt;&gt; "",D2525&lt;&gt;""),IF(H2525&gt;=D2525,H2525-D2525,0),""),"")</f>
        <v>425</v>
      </c>
      <c r="K2525" s="20">
        <f>IF(M2525="",IF(I2525&lt;&gt;"",I2525-G2525,""),"")</f>
        <v>160.37861911538999</v>
      </c>
      <c r="L2525" s="25">
        <f>IF(M2525="",IF(K2525&lt;&gt;"",IF(G2525=0,IF(I2525=0,0,9.99),K2525/G2525),""),"")</f>
        <v>2.2375816098728296</v>
      </c>
      <c r="M2525" s="111"/>
      <c r="N2525" s="58" t="str">
        <f>TRIM(CONCATENATE(Table1[[#This Row],[Intake]]," ",Table1[[#This Row],[Batch Number]]))</f>
        <v>S-1/OS 118</v>
      </c>
      <c r="O2525" s="111" t="str">
        <f>IF(VLOOKUP(Table1[[#This Row],[Intake Batch Combo]],Sheet2!A:B,2,FALSE)="","",VLOOKUP(Table1[[#This Row],[Intake Batch Combo]],Sheet2!A:B,2,FALSE))</f>
        <v>One Source Diagnostics Buy 118</v>
      </c>
      <c r="P2525" s="115" t="s">
        <v>2383</v>
      </c>
      <c r="Q2525" s="115" t="e">
        <v>#N/A</v>
      </c>
    </row>
    <row r="2526" spans="1:17">
      <c r="A2526" s="4" t="s">
        <v>1316</v>
      </c>
      <c r="B2526" s="15">
        <v>118</v>
      </c>
      <c r="C2526" s="64" t="s">
        <v>1480</v>
      </c>
      <c r="D2526" s="30">
        <v>44897</v>
      </c>
      <c r="E2526" s="60" t="s">
        <v>1</v>
      </c>
      <c r="F2526" s="14">
        <v>300</v>
      </c>
      <c r="G2526" s="14">
        <v>71.674980884610022</v>
      </c>
      <c r="H2526" s="30">
        <v>45322</v>
      </c>
      <c r="I2526" s="118">
        <v>232.05360000000002</v>
      </c>
      <c r="J2526" s="15">
        <f>IF(M2526="",IF(AND(H2526&lt;&gt; "",D2526&lt;&gt;""),IF(H2526&gt;=D2526,H2526-D2526,0),""),"")</f>
        <v>425</v>
      </c>
      <c r="K2526" s="20">
        <f>IF(M2526="",IF(I2526&lt;&gt;"",I2526-G2526,""),"")</f>
        <v>160.37861911538999</v>
      </c>
      <c r="L2526" s="25">
        <f>IF(M2526="",IF(K2526&lt;&gt;"",IF(G2526=0,IF(I2526=0,0,9.99),K2526/G2526),""),"")</f>
        <v>2.2375816098728296</v>
      </c>
      <c r="M2526" s="111"/>
      <c r="N2526" s="58" t="str">
        <f>TRIM(CONCATENATE(Table1[[#This Row],[Intake]]," ",Table1[[#This Row],[Batch Number]]))</f>
        <v>S-1/OS 118</v>
      </c>
      <c r="O2526" s="111" t="str">
        <f>IF(VLOOKUP(Table1[[#This Row],[Intake Batch Combo]],Sheet2!A:B,2,FALSE)="","",VLOOKUP(Table1[[#This Row],[Intake Batch Combo]],Sheet2!A:B,2,FALSE))</f>
        <v>One Source Diagnostics Buy 118</v>
      </c>
      <c r="P2526" s="115" t="s">
        <v>2383</v>
      </c>
      <c r="Q2526" s="115" t="e">
        <v>#N/A</v>
      </c>
    </row>
    <row r="2527" spans="1:17">
      <c r="A2527" s="4" t="s">
        <v>1316</v>
      </c>
      <c r="B2527" s="15">
        <v>118</v>
      </c>
      <c r="C2527" s="64" t="s">
        <v>1480</v>
      </c>
      <c r="D2527" s="30">
        <v>44897</v>
      </c>
      <c r="E2527" s="60" t="s">
        <v>1</v>
      </c>
      <c r="F2527" s="14">
        <v>300</v>
      </c>
      <c r="G2527" s="14">
        <v>71.674980884610022</v>
      </c>
      <c r="H2527" s="30">
        <v>45322</v>
      </c>
      <c r="I2527" s="120">
        <v>232.05360000000002</v>
      </c>
      <c r="J2527" s="15">
        <f>IF(M2527="",IF(AND(H2527&lt;&gt; "",D2527&lt;&gt;""),IF(H2527&gt;=D2527,H2527-D2527,0),""),"")</f>
        <v>425</v>
      </c>
      <c r="K2527" s="20">
        <f>IF(M2527="",IF(I2527&lt;&gt;"",I2527-G2527,""),"")</f>
        <v>160.37861911538999</v>
      </c>
      <c r="L2527" s="25">
        <f>IF(M2527="",IF(K2527&lt;&gt;"",IF(G2527=0,IF(I2527=0,0,9.99),K2527/G2527),""),"")</f>
        <v>2.2375816098728296</v>
      </c>
      <c r="M2527" s="111"/>
      <c r="N2527" s="58" t="str">
        <f>TRIM(CONCATENATE(Table1[[#This Row],[Intake]]," ",Table1[[#This Row],[Batch Number]]))</f>
        <v>S-1/OS 118</v>
      </c>
      <c r="O2527" s="111" t="str">
        <f>IF(VLOOKUP(Table1[[#This Row],[Intake Batch Combo]],Sheet2!A:B,2,FALSE)="","",VLOOKUP(Table1[[#This Row],[Intake Batch Combo]],Sheet2!A:B,2,FALSE))</f>
        <v>One Source Diagnostics Buy 118</v>
      </c>
      <c r="P2527" s="115" t="s">
        <v>2383</v>
      </c>
      <c r="Q2527" s="115" t="e">
        <v>#N/A</v>
      </c>
    </row>
    <row r="2528" spans="1:17">
      <c r="A2528" s="4" t="s">
        <v>1314</v>
      </c>
      <c r="B2528" s="43">
        <v>71</v>
      </c>
      <c r="C2528" s="64" t="s">
        <v>740</v>
      </c>
      <c r="D2528" s="47">
        <v>44670</v>
      </c>
      <c r="E2528" s="59" t="s">
        <v>1</v>
      </c>
      <c r="F2528" s="41">
        <v>300</v>
      </c>
      <c r="G2528" s="41">
        <v>71.954979587975828</v>
      </c>
      <c r="H2528" s="47">
        <v>45322</v>
      </c>
      <c r="I2528" s="118">
        <v>216.99690000000001</v>
      </c>
      <c r="J2528" s="43">
        <f>IF(M2528="",IF(AND(H2528&lt;&gt; "",D2528&lt;&gt;""),IF(H2528&gt;=D2528,H2528-D2528,0),""),"")</f>
        <v>652</v>
      </c>
      <c r="K2528" s="42">
        <f>IF(M2528="",IF(I2528&lt;&gt;"",I2528-G2528,""),"")</f>
        <v>145.04192041202418</v>
      </c>
      <c r="L2528" s="44">
        <f>IF(M2528="",IF(K2528&lt;&gt;"",IF(G2528=0,IF(I2528=0,0,9.99),K2528/G2528),""),"")</f>
        <v>2.015731520494541</v>
      </c>
      <c r="M2528" s="45"/>
      <c r="N2528" s="46" t="str">
        <f>TRIM(CONCATENATE(Table1[[#This Row],[Intake]]," ",Table1[[#This Row],[Batch Number]]))</f>
        <v>S-1/EB 71</v>
      </c>
      <c r="O2528" s="45" t="str">
        <f>IF(VLOOKUP(Table1[[#This Row],[Intake Batch Combo]],Sheet2!A:B,2,FALSE)="","",VLOOKUP(Table1[[#This Row],[Intake Batch Combo]],Sheet2!A:B,2,FALSE))</f>
        <v>Expert MRI Buy 71</v>
      </c>
      <c r="P2528" s="116" t="e">
        <v>#N/A</v>
      </c>
      <c r="Q2528" s="116" t="e">
        <v>#N/A</v>
      </c>
    </row>
    <row r="2529" spans="1:17">
      <c r="A2529" s="4" t="s">
        <v>1314</v>
      </c>
      <c r="B2529" s="43">
        <v>71</v>
      </c>
      <c r="C2529" s="64" t="s">
        <v>740</v>
      </c>
      <c r="D2529" s="47">
        <v>44670</v>
      </c>
      <c r="E2529" s="59" t="s">
        <v>1</v>
      </c>
      <c r="F2529" s="41">
        <v>300</v>
      </c>
      <c r="G2529" s="41">
        <v>71.954979587975828</v>
      </c>
      <c r="H2529" s="47">
        <v>45322</v>
      </c>
      <c r="I2529" s="118">
        <v>216.99690000000001</v>
      </c>
      <c r="J2529" s="43">
        <f>IF(M2529="",IF(AND(H2529&lt;&gt; "",D2529&lt;&gt;""),IF(H2529&gt;=D2529,H2529-D2529,0),""),"")</f>
        <v>652</v>
      </c>
      <c r="K2529" s="42">
        <f>IF(M2529="",IF(I2529&lt;&gt;"",I2529-G2529,""),"")</f>
        <v>145.04192041202418</v>
      </c>
      <c r="L2529" s="44">
        <f>IF(M2529="",IF(K2529&lt;&gt;"",IF(G2529=0,IF(I2529=0,0,9.99),K2529/G2529),""),"")</f>
        <v>2.015731520494541</v>
      </c>
      <c r="M2529" s="45"/>
      <c r="N2529" s="46" t="str">
        <f>TRIM(CONCATENATE(Table1[[#This Row],[Intake]]," ",Table1[[#This Row],[Batch Number]]))</f>
        <v>S-1/EB 71</v>
      </c>
      <c r="O2529" s="45" t="str">
        <f>IF(VLOOKUP(Table1[[#This Row],[Intake Batch Combo]],Sheet2!A:B,2,FALSE)="","",VLOOKUP(Table1[[#This Row],[Intake Batch Combo]],Sheet2!A:B,2,FALSE))</f>
        <v>Expert MRI Buy 71</v>
      </c>
      <c r="P2529" s="116" t="e">
        <v>#N/A</v>
      </c>
      <c r="Q2529" s="116" t="e">
        <v>#N/A</v>
      </c>
    </row>
    <row r="2530" spans="1:17">
      <c r="A2530" s="4" t="s">
        <v>1316</v>
      </c>
      <c r="B2530" s="15">
        <v>116</v>
      </c>
      <c r="C2530" s="64" t="s">
        <v>1073</v>
      </c>
      <c r="D2530" s="30">
        <v>44879</v>
      </c>
      <c r="E2530" s="59" t="s">
        <v>1</v>
      </c>
      <c r="F2530" s="14">
        <v>1695</v>
      </c>
      <c r="G2530" s="14">
        <v>404.59153261197389</v>
      </c>
      <c r="H2530" s="30">
        <v>45322</v>
      </c>
      <c r="I2530" s="120">
        <v>216.99690000000001</v>
      </c>
      <c r="J2530" s="15">
        <f>IF(M2530="",IF(AND(H2530&lt;&gt; "",D2530&lt;&gt;""),IF(H2530&gt;=D2530,H2530-D2530,0),""),"")</f>
        <v>443</v>
      </c>
      <c r="K2530" s="20">
        <f>IF(M2530="",IF(I2530&lt;&gt;"",I2530-G2530,""),"")</f>
        <v>-187.59463261197388</v>
      </c>
      <c r="L2530" s="25">
        <f>IF(M2530="",IF(K2530&lt;&gt;"",IF(G2530=0,IF(I2530=0,0,9.99),K2530/G2530),""),"")</f>
        <v>-0.46366425763014602</v>
      </c>
      <c r="M2530" s="111"/>
      <c r="N2530" s="58" t="str">
        <f>TRIM(CONCATENATE(Table1[[#This Row],[Intake]]," ",Table1[[#This Row],[Batch Number]]))</f>
        <v>S-1/OS 116</v>
      </c>
      <c r="O2530" s="111" t="str">
        <f>IF(VLOOKUP(Table1[[#This Row],[Intake Batch Combo]],Sheet2!A:B,2,FALSE)="","",VLOOKUP(Table1[[#This Row],[Intake Batch Combo]],Sheet2!A:B,2,FALSE))</f>
        <v>One Source Diagnostics Buy 116</v>
      </c>
      <c r="P2530" s="115" t="e">
        <v>#N/A</v>
      </c>
      <c r="Q2530" s="115" t="e">
        <v>#N/A</v>
      </c>
    </row>
    <row r="2531" spans="1:17">
      <c r="A2531" s="4" t="s">
        <v>1316</v>
      </c>
      <c r="B2531" s="15">
        <v>116</v>
      </c>
      <c r="C2531" s="64" t="s">
        <v>1133</v>
      </c>
      <c r="D2531" s="30">
        <v>44879</v>
      </c>
      <c r="E2531" s="59" t="s">
        <v>1</v>
      </c>
      <c r="F2531" s="14">
        <v>1695</v>
      </c>
      <c r="G2531" s="14">
        <v>404.59153261197389</v>
      </c>
      <c r="H2531" s="30">
        <v>45322</v>
      </c>
      <c r="I2531" s="118">
        <v>465</v>
      </c>
      <c r="J2531" s="15">
        <f>IF(M2531="",IF(AND(H2531&lt;&gt; "",D2531&lt;&gt;""),IF(H2531&gt;=D2531,H2531-D2531,0),""),"")</f>
        <v>443</v>
      </c>
      <c r="K2531" s="20">
        <f>IF(M2531="",IF(I2531&lt;&gt;"",I2531-G2531,""),"")</f>
        <v>60.408467388026111</v>
      </c>
      <c r="L2531" s="25">
        <f>IF(M2531="",IF(K2531&lt;&gt;"",IF(G2531=0,IF(I2531=0,0,9.99),K2531/G2531),""),"")</f>
        <v>0.1493072951824754</v>
      </c>
      <c r="M2531" s="111"/>
      <c r="N2531" s="58" t="str">
        <f>TRIM(CONCATENATE(Table1[[#This Row],[Intake]]," ",Table1[[#This Row],[Batch Number]]))</f>
        <v>S-1/OS 116</v>
      </c>
      <c r="O2531" s="111" t="str">
        <f>IF(VLOOKUP(Table1[[#This Row],[Intake Batch Combo]],Sheet2!A:B,2,FALSE)="","",VLOOKUP(Table1[[#This Row],[Intake Batch Combo]],Sheet2!A:B,2,FALSE))</f>
        <v>One Source Diagnostics Buy 116</v>
      </c>
      <c r="P2531" s="115" t="e">
        <v>#N/A</v>
      </c>
      <c r="Q2531" s="115" t="e">
        <v>#N/A</v>
      </c>
    </row>
    <row r="2532" spans="1:17">
      <c r="A2532" s="4" t="s">
        <v>1316</v>
      </c>
      <c r="B2532" s="15">
        <v>116</v>
      </c>
      <c r="C2532" s="64" t="s">
        <v>1133</v>
      </c>
      <c r="D2532" s="30">
        <v>44879</v>
      </c>
      <c r="E2532" s="59" t="s">
        <v>1</v>
      </c>
      <c r="F2532" s="14">
        <v>1695</v>
      </c>
      <c r="G2532" s="14">
        <v>404.59153261197389</v>
      </c>
      <c r="H2532" s="30">
        <v>45322</v>
      </c>
      <c r="I2532" s="120">
        <v>465</v>
      </c>
      <c r="J2532" s="15">
        <f>IF(M2532="",IF(AND(H2532&lt;&gt; "",D2532&lt;&gt;""),IF(H2532&gt;=D2532,H2532-D2532,0),""),"")</f>
        <v>443</v>
      </c>
      <c r="K2532" s="20">
        <f>IF(M2532="",IF(I2532&lt;&gt;"",I2532-G2532,""),"")</f>
        <v>60.408467388026111</v>
      </c>
      <c r="L2532" s="25">
        <f>IF(M2532="",IF(K2532&lt;&gt;"",IF(G2532=0,IF(I2532=0,0,9.99),K2532/G2532),""),"")</f>
        <v>0.1493072951824754</v>
      </c>
      <c r="M2532" s="111"/>
      <c r="N2532" s="58" t="str">
        <f>TRIM(CONCATENATE(Table1[[#This Row],[Intake]]," ",Table1[[#This Row],[Batch Number]]))</f>
        <v>S-1/OS 116</v>
      </c>
      <c r="O2532" s="111" t="str">
        <f>IF(VLOOKUP(Table1[[#This Row],[Intake Batch Combo]],Sheet2!A:B,2,FALSE)="","",VLOOKUP(Table1[[#This Row],[Intake Batch Combo]],Sheet2!A:B,2,FALSE))</f>
        <v>One Source Diagnostics Buy 116</v>
      </c>
      <c r="P2532" s="115" t="e">
        <v>#N/A</v>
      </c>
      <c r="Q2532" s="115" t="e">
        <v>#N/A</v>
      </c>
    </row>
    <row r="2533" spans="1:17">
      <c r="A2533" s="4" t="s">
        <v>1316</v>
      </c>
      <c r="B2533" s="15">
        <v>116</v>
      </c>
      <c r="C2533" s="64" t="s">
        <v>1166</v>
      </c>
      <c r="D2533" s="30">
        <v>44879</v>
      </c>
      <c r="E2533" s="59" t="s">
        <v>1</v>
      </c>
      <c r="F2533" s="14">
        <v>1695</v>
      </c>
      <c r="G2533" s="14">
        <v>404.59153261197389</v>
      </c>
      <c r="H2533" s="30">
        <v>45322</v>
      </c>
      <c r="I2533" s="118">
        <v>558</v>
      </c>
      <c r="J2533" s="15">
        <f>IF(M2533="",IF(AND(H2533&lt;&gt; "",D2533&lt;&gt;""),IF(H2533&gt;=D2533,H2533-D2533,0),""),"")</f>
        <v>443</v>
      </c>
      <c r="K2533" s="20">
        <f>IF(M2533="",IF(I2533&lt;&gt;"",I2533-G2533,""),"")</f>
        <v>153.40846738802611</v>
      </c>
      <c r="L2533" s="25">
        <f>IF(M2533="",IF(K2533&lt;&gt;"",IF(G2533=0,IF(I2533=0,0,9.99),K2533/G2533),""),"")</f>
        <v>0.37916875421897051</v>
      </c>
      <c r="M2533" s="111"/>
      <c r="N2533" s="58" t="str">
        <f>TRIM(CONCATENATE(Table1[[#This Row],[Intake]]," ",Table1[[#This Row],[Batch Number]]))</f>
        <v>S-1/OS 116</v>
      </c>
      <c r="O2533" s="111" t="str">
        <f>IF(VLOOKUP(Table1[[#This Row],[Intake Batch Combo]],Sheet2!A:B,2,FALSE)="","",VLOOKUP(Table1[[#This Row],[Intake Batch Combo]],Sheet2!A:B,2,FALSE))</f>
        <v>One Source Diagnostics Buy 116</v>
      </c>
      <c r="P2533" s="115" t="e">
        <v>#N/A</v>
      </c>
      <c r="Q2533" s="115" t="e">
        <v>#N/A</v>
      </c>
    </row>
    <row r="2534" spans="1:17">
      <c r="A2534" s="4" t="s">
        <v>1316</v>
      </c>
      <c r="B2534" s="15">
        <v>116</v>
      </c>
      <c r="C2534" s="64" t="s">
        <v>1241</v>
      </c>
      <c r="D2534" s="30">
        <v>44879</v>
      </c>
      <c r="E2534" s="59" t="s">
        <v>1</v>
      </c>
      <c r="F2534" s="14">
        <v>1695</v>
      </c>
      <c r="G2534" s="14">
        <v>404.59153261197389</v>
      </c>
      <c r="H2534" s="30">
        <v>45322</v>
      </c>
      <c r="I2534" s="120">
        <v>228.315</v>
      </c>
      <c r="J2534" s="15">
        <f>IF(M2534="",IF(AND(H2534&lt;&gt; "",D2534&lt;&gt;""),IF(H2534&gt;=D2534,H2534-D2534,0),""),"")</f>
        <v>443</v>
      </c>
      <c r="K2534" s="20">
        <f>IF(M2534="",IF(I2534&lt;&gt;"",I2534-G2534,""),"")</f>
        <v>-176.27653261197389</v>
      </c>
      <c r="L2534" s="25">
        <f>IF(M2534="",IF(K2534&lt;&gt;"",IF(G2534=0,IF(I2534=0,0,9.99),K2534/G2534),""),"")</f>
        <v>-0.43569011806540459</v>
      </c>
      <c r="M2534" s="111"/>
      <c r="N2534" s="58" t="str">
        <f>TRIM(CONCATENATE(Table1[[#This Row],[Intake]]," ",Table1[[#This Row],[Batch Number]]))</f>
        <v>S-1/OS 116</v>
      </c>
      <c r="O2534" s="111" t="str">
        <f>IF(VLOOKUP(Table1[[#This Row],[Intake Batch Combo]],Sheet2!A:B,2,FALSE)="","",VLOOKUP(Table1[[#This Row],[Intake Batch Combo]],Sheet2!A:B,2,FALSE))</f>
        <v>One Source Diagnostics Buy 116</v>
      </c>
      <c r="P2534" s="115" t="e">
        <v>#N/A</v>
      </c>
      <c r="Q2534" s="115" t="e">
        <v>#N/A</v>
      </c>
    </row>
    <row r="2535" spans="1:17">
      <c r="A2535" s="4" t="s">
        <v>1316</v>
      </c>
      <c r="B2535" s="15">
        <v>118</v>
      </c>
      <c r="C2535" s="64" t="s">
        <v>1671</v>
      </c>
      <c r="D2535" s="30">
        <v>44897</v>
      </c>
      <c r="E2535" s="60" t="s">
        <v>1</v>
      </c>
      <c r="F2535" s="14">
        <v>1695</v>
      </c>
      <c r="G2535" s="14">
        <v>404.96364199804663</v>
      </c>
      <c r="H2535" s="30">
        <v>45322</v>
      </c>
      <c r="I2535" s="118">
        <v>372</v>
      </c>
      <c r="J2535" s="15">
        <f>IF(M2535="",IF(AND(H2535&lt;&gt; "",D2535&lt;&gt;""),IF(H2535&gt;=D2535,H2535-D2535,0),""),"")</f>
        <v>425</v>
      </c>
      <c r="K2535" s="20">
        <f>IF(M2535="",IF(I2535&lt;&gt;"",I2535-G2535,""),"")</f>
        <v>-32.963641998046626</v>
      </c>
      <c r="L2535" s="25">
        <f>IF(M2535="",IF(K2535&lt;&gt;"",IF(G2535=0,IF(I2535=0,0,9.99),K2535/G2535),""),"")</f>
        <v>-8.139901605834933E-2</v>
      </c>
      <c r="M2535" s="111"/>
      <c r="N2535" s="58" t="str">
        <f>TRIM(CONCATENATE(Table1[[#This Row],[Intake]]," ",Table1[[#This Row],[Batch Number]]))</f>
        <v>S-1/OS 118</v>
      </c>
      <c r="O2535" s="111" t="str">
        <f>IF(VLOOKUP(Table1[[#This Row],[Intake Batch Combo]],Sheet2!A:B,2,FALSE)="","",VLOOKUP(Table1[[#This Row],[Intake Batch Combo]],Sheet2!A:B,2,FALSE))</f>
        <v>One Source Diagnostics Buy 118</v>
      </c>
      <c r="P2535" s="115" t="s">
        <v>2383</v>
      </c>
      <c r="Q2535" s="115" t="e">
        <v>#N/A</v>
      </c>
    </row>
    <row r="2536" spans="1:17">
      <c r="A2536" s="4" t="s">
        <v>1316</v>
      </c>
      <c r="B2536" s="15">
        <v>118</v>
      </c>
      <c r="C2536" s="64" t="s">
        <v>1671</v>
      </c>
      <c r="D2536" s="30">
        <v>44897</v>
      </c>
      <c r="E2536" s="60" t="s">
        <v>1</v>
      </c>
      <c r="F2536" s="14">
        <v>1695</v>
      </c>
      <c r="G2536" s="14">
        <v>404.96364199804663</v>
      </c>
      <c r="H2536" s="30">
        <v>45322</v>
      </c>
      <c r="I2536" s="118">
        <v>372</v>
      </c>
      <c r="J2536" s="15">
        <f>IF(M2536="",IF(AND(H2536&lt;&gt; "",D2536&lt;&gt;""),IF(H2536&gt;=D2536,H2536-D2536,0),""),"")</f>
        <v>425</v>
      </c>
      <c r="K2536" s="20">
        <f>IF(M2536="",IF(I2536&lt;&gt;"",I2536-G2536,""),"")</f>
        <v>-32.963641998046626</v>
      </c>
      <c r="L2536" s="25">
        <f>IF(M2536="",IF(K2536&lt;&gt;"",IF(G2536=0,IF(I2536=0,0,9.99),K2536/G2536),""),"")</f>
        <v>-8.139901605834933E-2</v>
      </c>
      <c r="M2536" s="111"/>
      <c r="N2536" s="58" t="str">
        <f>TRIM(CONCATENATE(Table1[[#This Row],[Intake]]," ",Table1[[#This Row],[Batch Number]]))</f>
        <v>S-1/OS 118</v>
      </c>
      <c r="O2536" s="111" t="str">
        <f>IF(VLOOKUP(Table1[[#This Row],[Intake Batch Combo]],Sheet2!A:B,2,FALSE)="","",VLOOKUP(Table1[[#This Row],[Intake Batch Combo]],Sheet2!A:B,2,FALSE))</f>
        <v>One Source Diagnostics Buy 118</v>
      </c>
      <c r="P2536" s="115" t="s">
        <v>2383</v>
      </c>
      <c r="Q2536" s="115" t="e">
        <v>#N/A</v>
      </c>
    </row>
    <row r="2537" spans="1:17">
      <c r="A2537" s="4" t="s">
        <v>1316</v>
      </c>
      <c r="B2537" s="15">
        <v>118</v>
      </c>
      <c r="C2537" s="64" t="s">
        <v>1689</v>
      </c>
      <c r="D2537" s="30">
        <v>44897</v>
      </c>
      <c r="E2537" s="60" t="s">
        <v>1</v>
      </c>
      <c r="F2537" s="14">
        <v>1695</v>
      </c>
      <c r="G2537" s="14">
        <v>404.96364199804663</v>
      </c>
      <c r="H2537" s="30">
        <v>45322</v>
      </c>
      <c r="I2537" s="118">
        <v>465</v>
      </c>
      <c r="J2537" s="15">
        <f>IF(M2537="",IF(AND(H2537&lt;&gt; "",D2537&lt;&gt;""),IF(H2537&gt;=D2537,H2537-D2537,0),""),"")</f>
        <v>425</v>
      </c>
      <c r="K2537" s="20">
        <f>IF(M2537="",IF(I2537&lt;&gt;"",I2537-G2537,""),"")</f>
        <v>60.036358001953374</v>
      </c>
      <c r="L2537" s="25">
        <f>IF(M2537="",IF(K2537&lt;&gt;"",IF(G2537=0,IF(I2537=0,0,9.99),K2537/G2537),""),"")</f>
        <v>0.14825122992706333</v>
      </c>
      <c r="M2537" s="111"/>
      <c r="N2537" s="58" t="str">
        <f>TRIM(CONCATENATE(Table1[[#This Row],[Intake]]," ",Table1[[#This Row],[Batch Number]]))</f>
        <v>S-1/OS 118</v>
      </c>
      <c r="O2537" s="111" t="str">
        <f>IF(VLOOKUP(Table1[[#This Row],[Intake Batch Combo]],Sheet2!A:B,2,FALSE)="","",VLOOKUP(Table1[[#This Row],[Intake Batch Combo]],Sheet2!A:B,2,FALSE))</f>
        <v>One Source Diagnostics Buy 118</v>
      </c>
      <c r="P2537" s="115" t="s">
        <v>2383</v>
      </c>
      <c r="Q2537" s="115" t="e">
        <v>#N/A</v>
      </c>
    </row>
    <row r="2538" spans="1:17">
      <c r="A2538" s="4" t="s">
        <v>1316</v>
      </c>
      <c r="B2538" s="15">
        <v>118</v>
      </c>
      <c r="C2538" s="64" t="s">
        <v>1689</v>
      </c>
      <c r="D2538" s="30">
        <v>44897</v>
      </c>
      <c r="E2538" s="60" t="s">
        <v>1</v>
      </c>
      <c r="F2538" s="14">
        <v>1695</v>
      </c>
      <c r="G2538" s="14">
        <v>404.96364199804663</v>
      </c>
      <c r="H2538" s="30">
        <v>45322</v>
      </c>
      <c r="I2538" s="120">
        <v>465</v>
      </c>
      <c r="J2538" s="15">
        <f>IF(M2538="",IF(AND(H2538&lt;&gt; "",D2538&lt;&gt;""),IF(H2538&gt;=D2538,H2538-D2538,0),""),"")</f>
        <v>425</v>
      </c>
      <c r="K2538" s="20">
        <f>IF(M2538="",IF(I2538&lt;&gt;"",I2538-G2538,""),"")</f>
        <v>60.036358001953374</v>
      </c>
      <c r="L2538" s="25">
        <f>IF(M2538="",IF(K2538&lt;&gt;"",IF(G2538=0,IF(I2538=0,0,9.99),K2538/G2538),""),"")</f>
        <v>0.14825122992706333</v>
      </c>
      <c r="M2538" s="111"/>
      <c r="N2538" s="58" t="str">
        <f>TRIM(CONCATENATE(Table1[[#This Row],[Intake]]," ",Table1[[#This Row],[Batch Number]]))</f>
        <v>S-1/OS 118</v>
      </c>
      <c r="O2538" s="111" t="str">
        <f>IF(VLOOKUP(Table1[[#This Row],[Intake Batch Combo]],Sheet2!A:B,2,FALSE)="","",VLOOKUP(Table1[[#This Row],[Intake Batch Combo]],Sheet2!A:B,2,FALSE))</f>
        <v>One Source Diagnostics Buy 118</v>
      </c>
      <c r="P2538" s="115" t="s">
        <v>2383</v>
      </c>
      <c r="Q2538" s="115" t="e">
        <v>#N/A</v>
      </c>
    </row>
    <row r="2539" spans="1:17">
      <c r="A2539" s="4" t="s">
        <v>1316</v>
      </c>
      <c r="B2539" s="15">
        <v>118</v>
      </c>
      <c r="C2539" s="64" t="s">
        <v>1477</v>
      </c>
      <c r="D2539" s="30">
        <v>44897</v>
      </c>
      <c r="E2539" s="60" t="s">
        <v>1</v>
      </c>
      <c r="F2539" s="14">
        <v>1695</v>
      </c>
      <c r="G2539" s="14">
        <v>404.96364199804663</v>
      </c>
      <c r="H2539" s="30">
        <v>45322</v>
      </c>
      <c r="I2539" s="118">
        <v>232.5</v>
      </c>
      <c r="J2539" s="15">
        <f>IF(M2539="",IF(AND(H2539&lt;&gt; "",D2539&lt;&gt;""),IF(H2539&gt;=D2539,H2539-D2539,0),""),"")</f>
        <v>425</v>
      </c>
      <c r="K2539" s="20">
        <f>IF(M2539="",IF(I2539&lt;&gt;"",I2539-G2539,""),"")</f>
        <v>-172.46364199804663</v>
      </c>
      <c r="L2539" s="25">
        <f>IF(M2539="",IF(K2539&lt;&gt;"",IF(G2539=0,IF(I2539=0,0,9.99),K2539/G2539),""),"")</f>
        <v>-0.42587438503646835</v>
      </c>
      <c r="M2539" s="111"/>
      <c r="N2539" s="58" t="str">
        <f>TRIM(CONCATENATE(Table1[[#This Row],[Intake]]," ",Table1[[#This Row],[Batch Number]]))</f>
        <v>S-1/OS 118</v>
      </c>
      <c r="O2539" s="111" t="str">
        <f>IF(VLOOKUP(Table1[[#This Row],[Intake Batch Combo]],Sheet2!A:B,2,FALSE)="","",VLOOKUP(Table1[[#This Row],[Intake Batch Combo]],Sheet2!A:B,2,FALSE))</f>
        <v>One Source Diagnostics Buy 118</v>
      </c>
      <c r="P2539" s="115" t="s">
        <v>2383</v>
      </c>
      <c r="Q2539" s="115" t="e">
        <v>#N/A</v>
      </c>
    </row>
    <row r="2540" spans="1:17">
      <c r="A2540" s="4" t="s">
        <v>1316</v>
      </c>
      <c r="B2540" s="15">
        <v>118</v>
      </c>
      <c r="C2540" s="64" t="s">
        <v>1478</v>
      </c>
      <c r="D2540" s="30">
        <v>44897</v>
      </c>
      <c r="E2540" s="60" t="s">
        <v>1</v>
      </c>
      <c r="F2540" s="14">
        <v>1695</v>
      </c>
      <c r="G2540" s="14">
        <v>404.96364199804663</v>
      </c>
      <c r="H2540" s="30">
        <v>45322</v>
      </c>
      <c r="I2540" s="118">
        <v>279</v>
      </c>
      <c r="J2540" s="15">
        <f>IF(M2540="",IF(AND(H2540&lt;&gt; "",D2540&lt;&gt;""),IF(H2540&gt;=D2540,H2540-D2540,0),""),"")</f>
        <v>425</v>
      </c>
      <c r="K2540" s="20">
        <f>IF(M2540="",IF(I2540&lt;&gt;"",I2540-G2540,""),"")</f>
        <v>-125.96364199804663</v>
      </c>
      <c r="L2540" s="25">
        <f>IF(M2540="",IF(K2540&lt;&gt;"",IF(G2540=0,IF(I2540=0,0,9.99),K2540/G2540),""),"")</f>
        <v>-0.31104926204376199</v>
      </c>
      <c r="M2540" s="111"/>
      <c r="N2540" s="58" t="str">
        <f>TRIM(CONCATENATE(Table1[[#This Row],[Intake]]," ",Table1[[#This Row],[Batch Number]]))</f>
        <v>S-1/OS 118</v>
      </c>
      <c r="O2540" s="111" t="str">
        <f>IF(VLOOKUP(Table1[[#This Row],[Intake Batch Combo]],Sheet2!A:B,2,FALSE)="","",VLOOKUP(Table1[[#This Row],[Intake Batch Combo]],Sheet2!A:B,2,FALSE))</f>
        <v>One Source Diagnostics Buy 118</v>
      </c>
      <c r="P2540" s="115" t="s">
        <v>2383</v>
      </c>
      <c r="Q2540" s="115" t="e">
        <v>#N/A</v>
      </c>
    </row>
    <row r="2541" spans="1:17">
      <c r="A2541" s="4" t="s">
        <v>1316</v>
      </c>
      <c r="B2541" s="15">
        <v>118</v>
      </c>
      <c r="C2541" s="64" t="s">
        <v>1478</v>
      </c>
      <c r="D2541" s="30">
        <v>44897</v>
      </c>
      <c r="E2541" s="60" t="s">
        <v>1</v>
      </c>
      <c r="F2541" s="14">
        <v>1695</v>
      </c>
      <c r="G2541" s="14">
        <v>404.96364199804663</v>
      </c>
      <c r="H2541" s="30">
        <v>45322</v>
      </c>
      <c r="I2541" s="118">
        <v>279</v>
      </c>
      <c r="J2541" s="15">
        <f>IF(M2541="",IF(AND(H2541&lt;&gt; "",D2541&lt;&gt;""),IF(H2541&gt;=D2541,H2541-D2541,0),""),"")</f>
        <v>425</v>
      </c>
      <c r="K2541" s="20">
        <f>IF(M2541="",IF(I2541&lt;&gt;"",I2541-G2541,""),"")</f>
        <v>-125.96364199804663</v>
      </c>
      <c r="L2541" s="25">
        <f>IF(M2541="",IF(K2541&lt;&gt;"",IF(G2541=0,IF(I2541=0,0,9.99),K2541/G2541),""),"")</f>
        <v>-0.31104926204376199</v>
      </c>
      <c r="M2541" s="111"/>
      <c r="N2541" s="58" t="str">
        <f>TRIM(CONCATENATE(Table1[[#This Row],[Intake]]," ",Table1[[#This Row],[Batch Number]]))</f>
        <v>S-1/OS 118</v>
      </c>
      <c r="O2541" s="111" t="str">
        <f>IF(VLOOKUP(Table1[[#This Row],[Intake Batch Combo]],Sheet2!A:B,2,FALSE)="","",VLOOKUP(Table1[[#This Row],[Intake Batch Combo]],Sheet2!A:B,2,FALSE))</f>
        <v>One Source Diagnostics Buy 118</v>
      </c>
      <c r="P2541" s="115" t="s">
        <v>2383</v>
      </c>
      <c r="Q2541" s="115" t="e">
        <v>#N/A</v>
      </c>
    </row>
    <row r="2542" spans="1:17">
      <c r="A2542" s="4" t="s">
        <v>1316</v>
      </c>
      <c r="B2542" s="15">
        <v>118</v>
      </c>
      <c r="C2542" s="64" t="s">
        <v>1478</v>
      </c>
      <c r="D2542" s="30">
        <v>44897</v>
      </c>
      <c r="E2542" s="60" t="s">
        <v>1</v>
      </c>
      <c r="F2542" s="14">
        <v>1695</v>
      </c>
      <c r="G2542" s="14">
        <v>404.96364199804663</v>
      </c>
      <c r="H2542" s="30">
        <v>45322</v>
      </c>
      <c r="I2542" s="118">
        <v>279</v>
      </c>
      <c r="J2542" s="15">
        <f>IF(M2542="",IF(AND(H2542&lt;&gt; "",D2542&lt;&gt;""),IF(H2542&gt;=D2542,H2542-D2542,0),""),"")</f>
        <v>425</v>
      </c>
      <c r="K2542" s="20">
        <f>IF(M2542="",IF(I2542&lt;&gt;"",I2542-G2542,""),"")</f>
        <v>-125.96364199804663</v>
      </c>
      <c r="L2542" s="25">
        <f>IF(M2542="",IF(K2542&lt;&gt;"",IF(G2542=0,IF(I2542=0,0,9.99),K2542/G2542),""),"")</f>
        <v>-0.31104926204376199</v>
      </c>
      <c r="M2542" s="111"/>
      <c r="N2542" s="58" t="str">
        <f>TRIM(CONCATENATE(Table1[[#This Row],[Intake]]," ",Table1[[#This Row],[Batch Number]]))</f>
        <v>S-1/OS 118</v>
      </c>
      <c r="O2542" s="111" t="str">
        <f>IF(VLOOKUP(Table1[[#This Row],[Intake Batch Combo]],Sheet2!A:B,2,FALSE)="","",VLOOKUP(Table1[[#This Row],[Intake Batch Combo]],Sheet2!A:B,2,FALSE))</f>
        <v>One Source Diagnostics Buy 118</v>
      </c>
      <c r="P2542" s="115" t="s">
        <v>2383</v>
      </c>
      <c r="Q2542" s="115" t="e">
        <v>#N/A</v>
      </c>
    </row>
    <row r="2543" spans="1:17">
      <c r="A2543" s="4" t="s">
        <v>1316</v>
      </c>
      <c r="B2543" s="15">
        <v>118</v>
      </c>
      <c r="C2543" s="64" t="s">
        <v>1480</v>
      </c>
      <c r="D2543" s="30">
        <v>44897</v>
      </c>
      <c r="E2543" s="60" t="s">
        <v>1</v>
      </c>
      <c r="F2543" s="14">
        <v>1695</v>
      </c>
      <c r="G2543" s="14">
        <v>404.96364199804663</v>
      </c>
      <c r="H2543" s="30">
        <v>45322</v>
      </c>
      <c r="I2543" s="118">
        <v>232.05360000000002</v>
      </c>
      <c r="J2543" s="15">
        <f>IF(M2543="",IF(AND(H2543&lt;&gt; "",D2543&lt;&gt;""),IF(H2543&gt;=D2543,H2543-D2543,0),""),"")</f>
        <v>425</v>
      </c>
      <c r="K2543" s="20">
        <f>IF(M2543="",IF(I2543&lt;&gt;"",I2543-G2543,""),"")</f>
        <v>-172.91004199804661</v>
      </c>
      <c r="L2543" s="25">
        <f>IF(M2543="",IF(K2543&lt;&gt;"",IF(G2543=0,IF(I2543=0,0,9.99),K2543/G2543),""),"")</f>
        <v>-0.42697670621719824</v>
      </c>
      <c r="M2543" s="111"/>
      <c r="N2543" s="58" t="str">
        <f>TRIM(CONCATENATE(Table1[[#This Row],[Intake]]," ",Table1[[#This Row],[Batch Number]]))</f>
        <v>S-1/OS 118</v>
      </c>
      <c r="O2543" s="111" t="str">
        <f>IF(VLOOKUP(Table1[[#This Row],[Intake Batch Combo]],Sheet2!A:B,2,FALSE)="","",VLOOKUP(Table1[[#This Row],[Intake Batch Combo]],Sheet2!A:B,2,FALSE))</f>
        <v>One Source Diagnostics Buy 118</v>
      </c>
      <c r="P2543" s="115" t="s">
        <v>2383</v>
      </c>
      <c r="Q2543" s="115" t="e">
        <v>#N/A</v>
      </c>
    </row>
    <row r="2544" spans="1:17">
      <c r="A2544" s="4" t="s">
        <v>1316</v>
      </c>
      <c r="B2544" s="15">
        <v>118</v>
      </c>
      <c r="C2544" s="64" t="s">
        <v>1480</v>
      </c>
      <c r="D2544" s="30">
        <v>44897</v>
      </c>
      <c r="E2544" s="60" t="s">
        <v>1</v>
      </c>
      <c r="F2544" s="14">
        <v>1695</v>
      </c>
      <c r="G2544" s="14">
        <v>404.96364199804663</v>
      </c>
      <c r="H2544" s="30">
        <v>45322</v>
      </c>
      <c r="I2544" s="118">
        <v>232.05360000000002</v>
      </c>
      <c r="J2544" s="15">
        <f>IF(M2544="",IF(AND(H2544&lt;&gt; "",D2544&lt;&gt;""),IF(H2544&gt;=D2544,H2544-D2544,0),""),"")</f>
        <v>425</v>
      </c>
      <c r="K2544" s="20">
        <f>IF(M2544="",IF(I2544&lt;&gt;"",I2544-G2544,""),"")</f>
        <v>-172.91004199804661</v>
      </c>
      <c r="L2544" s="25">
        <f>IF(M2544="",IF(K2544&lt;&gt;"",IF(G2544=0,IF(I2544=0,0,9.99),K2544/G2544),""),"")</f>
        <v>-0.42697670621719824</v>
      </c>
      <c r="M2544" s="111"/>
      <c r="N2544" s="58" t="str">
        <f>TRIM(CONCATENATE(Table1[[#This Row],[Intake]]," ",Table1[[#This Row],[Batch Number]]))</f>
        <v>S-1/OS 118</v>
      </c>
      <c r="O2544" s="111" t="str">
        <f>IF(VLOOKUP(Table1[[#This Row],[Intake Batch Combo]],Sheet2!A:B,2,FALSE)="","",VLOOKUP(Table1[[#This Row],[Intake Batch Combo]],Sheet2!A:B,2,FALSE))</f>
        <v>One Source Diagnostics Buy 118</v>
      </c>
      <c r="P2544" s="115" t="s">
        <v>2383</v>
      </c>
      <c r="Q2544" s="115" t="e">
        <v>#N/A</v>
      </c>
    </row>
    <row r="2545" spans="1:17">
      <c r="A2545" s="4" t="s">
        <v>1316</v>
      </c>
      <c r="B2545" s="15">
        <v>118</v>
      </c>
      <c r="C2545" s="64" t="s">
        <v>1791</v>
      </c>
      <c r="D2545" s="30">
        <v>44897</v>
      </c>
      <c r="E2545" s="60" t="s">
        <v>1</v>
      </c>
      <c r="F2545" s="14">
        <v>1695</v>
      </c>
      <c r="G2545" s="14">
        <v>404.96364199804663</v>
      </c>
      <c r="H2545" s="30">
        <v>45322</v>
      </c>
      <c r="I2545" s="118">
        <v>232.5</v>
      </c>
      <c r="J2545" s="15">
        <f>IF(M2545="",IF(AND(H2545&lt;&gt; "",D2545&lt;&gt;""),IF(H2545&gt;=D2545,H2545-D2545,0),""),"")</f>
        <v>425</v>
      </c>
      <c r="K2545" s="20">
        <f>IF(M2545="",IF(I2545&lt;&gt;"",I2545-G2545,""),"")</f>
        <v>-172.46364199804663</v>
      </c>
      <c r="L2545" s="25">
        <f>IF(M2545="",IF(K2545&lt;&gt;"",IF(G2545=0,IF(I2545=0,0,9.99),K2545/G2545),""),"")</f>
        <v>-0.42587438503646835</v>
      </c>
      <c r="M2545" s="111"/>
      <c r="N2545" s="58" t="str">
        <f>TRIM(CONCATENATE(Table1[[#This Row],[Intake]]," ",Table1[[#This Row],[Batch Number]]))</f>
        <v>S-1/OS 118</v>
      </c>
      <c r="O2545" s="111" t="str">
        <f>IF(VLOOKUP(Table1[[#This Row],[Intake Batch Combo]],Sheet2!A:B,2,FALSE)="","",VLOOKUP(Table1[[#This Row],[Intake Batch Combo]],Sheet2!A:B,2,FALSE))</f>
        <v>One Source Diagnostics Buy 118</v>
      </c>
      <c r="P2545" s="115" t="s">
        <v>2383</v>
      </c>
      <c r="Q2545" s="115" t="e">
        <v>#N/A</v>
      </c>
    </row>
    <row r="2546" spans="1:17">
      <c r="A2546" s="4" t="s">
        <v>1316</v>
      </c>
      <c r="B2546" s="15">
        <v>118</v>
      </c>
      <c r="C2546" s="64" t="s">
        <v>1850</v>
      </c>
      <c r="D2546" s="30">
        <v>44897</v>
      </c>
      <c r="E2546" s="60" t="s">
        <v>1</v>
      </c>
      <c r="F2546" s="14">
        <v>1695</v>
      </c>
      <c r="G2546" s="14">
        <v>404.96364199804663</v>
      </c>
      <c r="H2546" s="30">
        <v>45322</v>
      </c>
      <c r="I2546" s="118">
        <v>465</v>
      </c>
      <c r="J2546" s="15">
        <f>IF(M2546="",IF(AND(H2546&lt;&gt; "",D2546&lt;&gt;""),IF(H2546&gt;=D2546,H2546-D2546,0),""),"")</f>
        <v>425</v>
      </c>
      <c r="K2546" s="20">
        <f>IF(M2546="",IF(I2546&lt;&gt;"",I2546-G2546,""),"")</f>
        <v>60.036358001953374</v>
      </c>
      <c r="L2546" s="25">
        <f>IF(M2546="",IF(K2546&lt;&gt;"",IF(G2546=0,IF(I2546=0,0,9.99),K2546/G2546),""),"")</f>
        <v>0.14825122992706333</v>
      </c>
      <c r="M2546" s="111"/>
      <c r="N2546" s="58" t="str">
        <f>TRIM(CONCATENATE(Table1[[#This Row],[Intake]]," ",Table1[[#This Row],[Batch Number]]))</f>
        <v>S-1/OS 118</v>
      </c>
      <c r="O2546" s="111" t="str">
        <f>IF(VLOOKUP(Table1[[#This Row],[Intake Batch Combo]],Sheet2!A:B,2,FALSE)="","",VLOOKUP(Table1[[#This Row],[Intake Batch Combo]],Sheet2!A:B,2,FALSE))</f>
        <v>One Source Diagnostics Buy 118</v>
      </c>
      <c r="P2546" s="115" t="s">
        <v>2383</v>
      </c>
      <c r="Q2546" s="115" t="e">
        <v>#N/A</v>
      </c>
    </row>
    <row r="2547" spans="1:17">
      <c r="A2547" s="4" t="s">
        <v>1316</v>
      </c>
      <c r="B2547" s="15">
        <v>118</v>
      </c>
      <c r="C2547" s="64" t="s">
        <v>1850</v>
      </c>
      <c r="D2547" s="30">
        <v>44897</v>
      </c>
      <c r="E2547" s="60" t="s">
        <v>1</v>
      </c>
      <c r="F2547" s="14">
        <v>1695</v>
      </c>
      <c r="G2547" s="14">
        <v>404.96364199804663</v>
      </c>
      <c r="H2547" s="30">
        <v>45322</v>
      </c>
      <c r="I2547" s="118">
        <v>465</v>
      </c>
      <c r="J2547" s="15">
        <f>IF(M2547="",IF(AND(H2547&lt;&gt; "",D2547&lt;&gt;""),IF(H2547&gt;=D2547,H2547-D2547,0),""),"")</f>
        <v>425</v>
      </c>
      <c r="K2547" s="20">
        <f>IF(M2547="",IF(I2547&lt;&gt;"",I2547-G2547,""),"")</f>
        <v>60.036358001953374</v>
      </c>
      <c r="L2547" s="25">
        <f>IF(M2547="",IF(K2547&lt;&gt;"",IF(G2547=0,IF(I2547=0,0,9.99),K2547/G2547),""),"")</f>
        <v>0.14825122992706333</v>
      </c>
      <c r="M2547" s="111"/>
      <c r="N2547" s="58" t="str">
        <f>TRIM(CONCATENATE(Table1[[#This Row],[Intake]]," ",Table1[[#This Row],[Batch Number]]))</f>
        <v>S-1/OS 118</v>
      </c>
      <c r="O2547" s="111" t="str">
        <f>IF(VLOOKUP(Table1[[#This Row],[Intake Batch Combo]],Sheet2!A:B,2,FALSE)="","",VLOOKUP(Table1[[#This Row],[Intake Batch Combo]],Sheet2!A:B,2,FALSE))</f>
        <v>One Source Diagnostics Buy 118</v>
      </c>
      <c r="P2547" s="115" t="s">
        <v>2383</v>
      </c>
      <c r="Q2547" s="115" t="e">
        <v>#N/A</v>
      </c>
    </row>
    <row r="2548" spans="1:17">
      <c r="A2548" s="4" t="s">
        <v>1314</v>
      </c>
      <c r="B2548" s="43">
        <v>71</v>
      </c>
      <c r="C2548" s="64" t="s">
        <v>740</v>
      </c>
      <c r="D2548" s="47">
        <v>44670</v>
      </c>
      <c r="E2548" s="59" t="s">
        <v>1</v>
      </c>
      <c r="F2548" s="41">
        <v>1695</v>
      </c>
      <c r="G2548" s="41">
        <v>406.54563467206344</v>
      </c>
      <c r="H2548" s="47">
        <v>45322</v>
      </c>
      <c r="I2548" s="118">
        <v>216.99690000000001</v>
      </c>
      <c r="J2548" s="43">
        <f>IF(M2548="",IF(AND(H2548&lt;&gt; "",D2548&lt;&gt;""),IF(H2548&gt;=D2548,H2548-D2548,0),""),"")</f>
        <v>652</v>
      </c>
      <c r="K2548" s="42">
        <f>IF(M2548="",IF(I2548&lt;&gt;"",I2548-G2548,""),"")</f>
        <v>-189.54873467206343</v>
      </c>
      <c r="L2548" s="44">
        <f>IF(M2548="",IF(K2548&lt;&gt;"",IF(G2548=0,IF(I2548=0,0,9.99),K2548/G2548),""),"")</f>
        <v>-0.46624220876202815</v>
      </c>
      <c r="M2548" s="45"/>
      <c r="N2548" s="46" t="str">
        <f>TRIM(CONCATENATE(Table1[[#This Row],[Intake]]," ",Table1[[#This Row],[Batch Number]]))</f>
        <v>S-1/EB 71</v>
      </c>
      <c r="O2548" s="45" t="str">
        <f>IF(VLOOKUP(Table1[[#This Row],[Intake Batch Combo]],Sheet2!A:B,2,FALSE)="","",VLOOKUP(Table1[[#This Row],[Intake Batch Combo]],Sheet2!A:B,2,FALSE))</f>
        <v>Expert MRI Buy 71</v>
      </c>
      <c r="P2548" s="116" t="e">
        <v>#N/A</v>
      </c>
      <c r="Q2548" s="116" t="e">
        <v>#N/A</v>
      </c>
    </row>
    <row r="2549" spans="1:17">
      <c r="A2549" s="4" t="s">
        <v>1314</v>
      </c>
      <c r="B2549" s="43">
        <v>71</v>
      </c>
      <c r="C2549" s="64" t="s">
        <v>818</v>
      </c>
      <c r="D2549" s="47">
        <v>44670</v>
      </c>
      <c r="E2549" s="59" t="s">
        <v>1</v>
      </c>
      <c r="F2549" s="41">
        <v>1695</v>
      </c>
      <c r="G2549" s="41">
        <v>406.54563467206344</v>
      </c>
      <c r="H2549" s="47">
        <v>45322</v>
      </c>
      <c r="I2549" s="118">
        <v>492.9</v>
      </c>
      <c r="J2549" s="43">
        <f>IF(M2549="",IF(AND(H2549&lt;&gt; "",D2549&lt;&gt;""),IF(H2549&gt;=D2549,H2549-D2549,0),""),"")</f>
        <v>652</v>
      </c>
      <c r="K2549" s="42">
        <f>IF(M2549="",IF(I2549&lt;&gt;"",I2549-G2549,""),"")</f>
        <v>86.354365327936534</v>
      </c>
      <c r="L2549" s="44">
        <f>IF(M2549="",IF(K2549&lt;&gt;"",IF(G2549=0,IF(I2549=0,0,9.99),K2549/G2549),""),"")</f>
        <v>0.21241001738364143</v>
      </c>
      <c r="M2549" s="45"/>
      <c r="N2549" s="46" t="str">
        <f>TRIM(CONCATENATE(Table1[[#This Row],[Intake]]," ",Table1[[#This Row],[Batch Number]]))</f>
        <v>S-1/EB 71</v>
      </c>
      <c r="O2549" s="45" t="str">
        <f>IF(VLOOKUP(Table1[[#This Row],[Intake Batch Combo]],Sheet2!A:B,2,FALSE)="","",VLOOKUP(Table1[[#This Row],[Intake Batch Combo]],Sheet2!A:B,2,FALSE))</f>
        <v>Expert MRI Buy 71</v>
      </c>
      <c r="P2549" s="116" t="e">
        <v>#N/A</v>
      </c>
      <c r="Q2549" s="116" t="e">
        <v>#N/A</v>
      </c>
    </row>
    <row r="2550" spans="1:17">
      <c r="A2550" s="4" t="s">
        <v>1314</v>
      </c>
      <c r="B2550" s="43">
        <v>71</v>
      </c>
      <c r="C2550" s="64" t="s">
        <v>818</v>
      </c>
      <c r="D2550" s="47">
        <v>44670</v>
      </c>
      <c r="E2550" s="59" t="s">
        <v>1</v>
      </c>
      <c r="F2550" s="41">
        <v>1695</v>
      </c>
      <c r="G2550" s="41">
        <v>406.54563467206344</v>
      </c>
      <c r="H2550" s="47">
        <v>45322</v>
      </c>
      <c r="I2550" s="118">
        <v>492.9</v>
      </c>
      <c r="J2550" s="43">
        <f>IF(M2550="",IF(AND(H2550&lt;&gt; "",D2550&lt;&gt;""),IF(H2550&gt;=D2550,H2550-D2550,0),""),"")</f>
        <v>652</v>
      </c>
      <c r="K2550" s="42">
        <f>IF(M2550="",IF(I2550&lt;&gt;"",I2550-G2550,""),"")</f>
        <v>86.354365327936534</v>
      </c>
      <c r="L2550" s="44">
        <f>IF(M2550="",IF(K2550&lt;&gt;"",IF(G2550=0,IF(I2550=0,0,9.99),K2550/G2550),""),"")</f>
        <v>0.21241001738364143</v>
      </c>
      <c r="M2550" s="45"/>
      <c r="N2550" s="46" t="str">
        <f>TRIM(CONCATENATE(Table1[[#This Row],[Intake]]," ",Table1[[#This Row],[Batch Number]]))</f>
        <v>S-1/EB 71</v>
      </c>
      <c r="O2550" s="45" t="str">
        <f>IF(VLOOKUP(Table1[[#This Row],[Intake Batch Combo]],Sheet2!A:B,2,FALSE)="","",VLOOKUP(Table1[[#This Row],[Intake Batch Combo]],Sheet2!A:B,2,FALSE))</f>
        <v>Expert MRI Buy 71</v>
      </c>
      <c r="P2550" s="116" t="e">
        <v>#N/A</v>
      </c>
      <c r="Q2550" s="116" t="e">
        <v>#N/A</v>
      </c>
    </row>
    <row r="2551" spans="1:17">
      <c r="A2551" s="4" t="s">
        <v>1314</v>
      </c>
      <c r="B2551" s="43">
        <v>71</v>
      </c>
      <c r="C2551" s="64" t="s">
        <v>831</v>
      </c>
      <c r="D2551" s="47">
        <v>44670</v>
      </c>
      <c r="E2551" s="59" t="s">
        <v>1</v>
      </c>
      <c r="F2551" s="41">
        <v>1695</v>
      </c>
      <c r="G2551" s="41">
        <v>406.54563467206344</v>
      </c>
      <c r="H2551" s="47">
        <v>45322</v>
      </c>
      <c r="I2551" s="118">
        <v>585.9</v>
      </c>
      <c r="J2551" s="43">
        <f>IF(M2551="",IF(AND(H2551&lt;&gt; "",D2551&lt;&gt;""),IF(H2551&gt;=D2551,H2551-D2551,0),""),"")</f>
        <v>652</v>
      </c>
      <c r="K2551" s="42">
        <f>IF(M2551="",IF(I2551&lt;&gt;"",I2551-G2551,""),"")</f>
        <v>179.35436532793653</v>
      </c>
      <c r="L2551" s="44">
        <f>IF(M2551="",IF(K2551&lt;&gt;"",IF(G2551=0,IF(I2551=0,0,9.99),K2551/G2551),""),"")</f>
        <v>0.44116662443715871</v>
      </c>
      <c r="M2551" s="45"/>
      <c r="N2551" s="46" t="str">
        <f>TRIM(CONCATENATE(Table1[[#This Row],[Intake]]," ",Table1[[#This Row],[Batch Number]]))</f>
        <v>S-1/EB 71</v>
      </c>
      <c r="O2551" s="45" t="str">
        <f>IF(VLOOKUP(Table1[[#This Row],[Intake Batch Combo]],Sheet2!A:B,2,FALSE)="","",VLOOKUP(Table1[[#This Row],[Intake Batch Combo]],Sheet2!A:B,2,FALSE))</f>
        <v>Expert MRI Buy 71</v>
      </c>
      <c r="P2551" s="116" t="e">
        <v>#N/A</v>
      </c>
      <c r="Q2551" s="116" t="e">
        <v>#N/A</v>
      </c>
    </row>
    <row r="2552" spans="1:17">
      <c r="A2552" s="4" t="s">
        <v>1316</v>
      </c>
      <c r="B2552" s="38">
        <v>97</v>
      </c>
      <c r="C2552" s="15" t="s">
        <v>472</v>
      </c>
      <c r="D2552" s="39">
        <v>44631</v>
      </c>
      <c r="E2552" s="10" t="s">
        <v>1</v>
      </c>
      <c r="F2552" s="36">
        <v>1695</v>
      </c>
      <c r="G2552" s="36">
        <v>408.58132852990423</v>
      </c>
      <c r="H2552" s="39">
        <v>45322</v>
      </c>
      <c r="I2552" s="118">
        <v>511.5</v>
      </c>
      <c r="J2552" s="38">
        <f>IF(M2552="",IF(AND(H2552&lt;&gt; "",D2552&lt;&gt;""),IF(H2552&gt;=D2552,H2552-D2552,0),""),"")</f>
        <v>691</v>
      </c>
      <c r="K2552" s="37">
        <f>IF(M2552="",IF(I2552&lt;&gt;"",I2552-G2552,""),"")</f>
        <v>102.91867147009577</v>
      </c>
      <c r="L2552" s="31">
        <f>IF(M2552="",IF(K2552&lt;&gt;"",IF(G2552=0,IF(I2552=0,0,9.99),K2552/G2552),""),"")</f>
        <v>0.25189274272615986</v>
      </c>
      <c r="M2552" s="35"/>
      <c r="N2552" s="33" t="str">
        <f>TRIM(CONCATENATE(Table1[[#This Row],[Intake]]," ",Table1[[#This Row],[Batch Number]]))</f>
        <v>S-1/OS 97</v>
      </c>
      <c r="O2552" s="35" t="str">
        <f>IF(VLOOKUP(Table1[[#This Row],[Intake Batch Combo]],Sheet2!A:B,2,FALSE)="","",VLOOKUP(Table1[[#This Row],[Intake Batch Combo]],Sheet2!A:B,2,FALSE))</f>
        <v>One Source Diagnostics Buy 97.2</v>
      </c>
      <c r="P2552" s="116" t="s">
        <v>2384</v>
      </c>
      <c r="Q2552" s="116" t="e">
        <v>#N/A</v>
      </c>
    </row>
    <row r="2553" spans="1:17">
      <c r="A2553" s="4" t="s">
        <v>1316</v>
      </c>
      <c r="B2553" s="38">
        <v>97</v>
      </c>
      <c r="C2553" s="15" t="s">
        <v>472</v>
      </c>
      <c r="D2553" s="39">
        <v>44631</v>
      </c>
      <c r="E2553" s="10" t="s">
        <v>1</v>
      </c>
      <c r="F2553" s="36">
        <v>1695</v>
      </c>
      <c r="G2553" s="36">
        <v>408.58132852990423</v>
      </c>
      <c r="H2553" s="39">
        <v>45322</v>
      </c>
      <c r="I2553" s="118">
        <v>629.73090000000002</v>
      </c>
      <c r="J2553" s="38">
        <f>IF(M2553="",IF(AND(H2553&lt;&gt; "",D2553&lt;&gt;""),IF(H2553&gt;=D2553,H2553-D2553,0),""),"")</f>
        <v>691</v>
      </c>
      <c r="K2553" s="37">
        <f>IF(M2553="",IF(I2553&lt;&gt;"",I2553-G2553,""),"")</f>
        <v>221.14957147009579</v>
      </c>
      <c r="L2553" s="31">
        <f>IF(M2553="",IF(K2553&lt;&gt;"",IF(G2553=0,IF(I2553=0,0,9.99),K2553/G2553),""),"")</f>
        <v>0.54126205978575392</v>
      </c>
      <c r="M2553" s="35"/>
      <c r="N2553" s="33" t="str">
        <f>TRIM(CONCATENATE(Table1[[#This Row],[Intake]]," ",Table1[[#This Row],[Batch Number]]))</f>
        <v>S-1/OS 97</v>
      </c>
      <c r="O2553" s="35" t="str">
        <f>IF(VLOOKUP(Table1[[#This Row],[Intake Batch Combo]],Sheet2!A:B,2,FALSE)="","",VLOOKUP(Table1[[#This Row],[Intake Batch Combo]],Sheet2!A:B,2,FALSE))</f>
        <v>One Source Diagnostics Buy 97.2</v>
      </c>
      <c r="P2553" s="116" t="s">
        <v>2384</v>
      </c>
      <c r="Q2553" s="116" t="e">
        <v>#N/A</v>
      </c>
    </row>
    <row r="2554" spans="1:17">
      <c r="A2554" s="4" t="s">
        <v>2395</v>
      </c>
      <c r="B2554" s="15">
        <v>15.1</v>
      </c>
      <c r="C2554" s="15"/>
      <c r="D2554" s="30">
        <v>45021</v>
      </c>
      <c r="E2554" s="10" t="s">
        <v>1</v>
      </c>
      <c r="F2554" s="14">
        <v>2300</v>
      </c>
      <c r="G2554" s="14">
        <v>432.04350000000113</v>
      </c>
      <c r="H2554" s="30">
        <v>45322</v>
      </c>
      <c r="I2554" s="118">
        <v>650</v>
      </c>
      <c r="J2554" s="15">
        <f>IF(M2554="",IF(AND(H2554&lt;&gt; "",D2554&lt;&gt;""),IF(H2554&gt;=D2554,H2554-D2554,0),""),"")</f>
        <v>301</v>
      </c>
      <c r="K2554" s="20">
        <f>IF(M2554="",IF(I2554&lt;&gt;"",I2554-G2554,""),"")</f>
        <v>217.95649999999887</v>
      </c>
      <c r="L2554" s="25">
        <f>IF(M2554="",IF(K2554&lt;&gt;"",IF(G2554=0,IF(I2554=0,0,9.99),K2554/G2554),""),"")</f>
        <v>0.50447813703943767</v>
      </c>
      <c r="M2554" s="111"/>
      <c r="N2554" s="58" t="str">
        <f>TRIM(CONCATENATE(Table1[[#This Row],[Intake]]," ",Table1[[#This Row],[Batch Number]]))</f>
        <v>S-1/SCI 15.1</v>
      </c>
      <c r="O2554" s="111" t="str">
        <f>IF(VLOOKUP(Table1[[#This Row],[Intake Batch Combo]],Sheet2!A:B,2,FALSE)="","",VLOOKUP(Table1[[#This Row],[Intake Batch Combo]],Sheet2!A:B,2,FALSE))</f>
        <v>SoCal Imaging Batch 15.1</v>
      </c>
      <c r="P2554" s="115" t="e">
        <v>#N/A</v>
      </c>
      <c r="Q2554" s="115" t="e">
        <v>#N/A</v>
      </c>
    </row>
    <row r="2555" spans="1:17">
      <c r="A2555" s="4" t="s">
        <v>2395</v>
      </c>
      <c r="B2555" s="15">
        <v>15.1</v>
      </c>
      <c r="C2555" s="15"/>
      <c r="D2555" s="30">
        <v>45021</v>
      </c>
      <c r="E2555" s="10" t="s">
        <v>1</v>
      </c>
      <c r="F2555" s="14">
        <v>2300</v>
      </c>
      <c r="G2555" s="14">
        <v>432.04350000000113</v>
      </c>
      <c r="H2555" s="30">
        <v>45322</v>
      </c>
      <c r="I2555" s="118">
        <v>650</v>
      </c>
      <c r="J2555" s="15">
        <f>IF(M2555="",IF(AND(H2555&lt;&gt; "",D2555&lt;&gt;""),IF(H2555&gt;=D2555,H2555-D2555,0),""),"")</f>
        <v>301</v>
      </c>
      <c r="K2555" s="20">
        <f>IF(M2555="",IF(I2555&lt;&gt;"",I2555-G2555,""),"")</f>
        <v>217.95649999999887</v>
      </c>
      <c r="L2555" s="25">
        <f>IF(M2555="",IF(K2555&lt;&gt;"",IF(G2555=0,IF(I2555=0,0,9.99),K2555/G2555),""),"")</f>
        <v>0.50447813703943767</v>
      </c>
      <c r="M2555" s="111"/>
      <c r="N2555" s="58" t="str">
        <f>TRIM(CONCATENATE(Table1[[#This Row],[Intake]]," ",Table1[[#This Row],[Batch Number]]))</f>
        <v>S-1/SCI 15.1</v>
      </c>
      <c r="O2555" s="111" t="str">
        <f>IF(VLOOKUP(Table1[[#This Row],[Intake Batch Combo]],Sheet2!A:B,2,FALSE)="","",VLOOKUP(Table1[[#This Row],[Intake Batch Combo]],Sheet2!A:B,2,FALSE))</f>
        <v>SoCal Imaging Batch 15.1</v>
      </c>
      <c r="P2555" s="115" t="e">
        <v>#N/A</v>
      </c>
      <c r="Q2555" s="115" t="e">
        <v>#N/A</v>
      </c>
    </row>
    <row r="2556" spans="1:17">
      <c r="A2556" s="4" t="s">
        <v>2395</v>
      </c>
      <c r="B2556" s="15">
        <v>15.1</v>
      </c>
      <c r="C2556" s="15"/>
      <c r="D2556" s="30">
        <v>45021</v>
      </c>
      <c r="E2556" s="10" t="s">
        <v>1</v>
      </c>
      <c r="F2556" s="14">
        <v>2300</v>
      </c>
      <c r="G2556" s="14">
        <v>432.04350000000113</v>
      </c>
      <c r="H2556" s="30">
        <v>45322</v>
      </c>
      <c r="I2556" s="118">
        <v>700</v>
      </c>
      <c r="J2556" s="15">
        <f>IF(M2556="",IF(AND(H2556&lt;&gt; "",D2556&lt;&gt;""),IF(H2556&gt;=D2556,H2556-D2556,0),""),"")</f>
        <v>301</v>
      </c>
      <c r="K2556" s="20">
        <f>IF(M2556="",IF(I2556&lt;&gt;"",I2556-G2556,""),"")</f>
        <v>267.95649999999887</v>
      </c>
      <c r="L2556" s="25">
        <f>IF(M2556="",IF(K2556&lt;&gt;"",IF(G2556=0,IF(I2556=0,0,9.99),K2556/G2556),""),"")</f>
        <v>0.62020722450400978</v>
      </c>
      <c r="M2556" s="111"/>
      <c r="N2556" s="58" t="str">
        <f>TRIM(CONCATENATE(Table1[[#This Row],[Intake]]," ",Table1[[#This Row],[Batch Number]]))</f>
        <v>S-1/SCI 15.1</v>
      </c>
      <c r="O2556" s="111" t="str">
        <f>IF(VLOOKUP(Table1[[#This Row],[Intake Batch Combo]],Sheet2!A:B,2,FALSE)="","",VLOOKUP(Table1[[#This Row],[Intake Batch Combo]],Sheet2!A:B,2,FALSE))</f>
        <v>SoCal Imaging Batch 15.1</v>
      </c>
      <c r="P2556" s="115" t="e">
        <v>#N/A</v>
      </c>
      <c r="Q2556" s="115" t="e">
        <v>#N/A</v>
      </c>
    </row>
    <row r="2557" spans="1:17">
      <c r="A2557" s="4" t="s">
        <v>1316</v>
      </c>
      <c r="B2557" s="15">
        <v>90</v>
      </c>
      <c r="C2557" s="15" t="s">
        <v>58</v>
      </c>
      <c r="D2557" s="30">
        <v>44559</v>
      </c>
      <c r="E2557" s="10" t="s">
        <v>1</v>
      </c>
      <c r="F2557" s="14">
        <v>1695</v>
      </c>
      <c r="G2557" s="14">
        <v>435.04260145388702</v>
      </c>
      <c r="H2557" s="30">
        <v>45322</v>
      </c>
      <c r="I2557" s="118">
        <v>558</v>
      </c>
      <c r="J2557" s="21">
        <f>IF(M2557="",IF(AND(H2557&lt;&gt; "",D2557&lt;&gt;""),IF(H2557&gt;=D2557,H2557-D2557,0),""),"")</f>
        <v>763</v>
      </c>
      <c r="K2557" s="20">
        <f>IF(M2557="",IF(I2557&lt;&gt;"",I2557-G2557,""),"")</f>
        <v>122.95739854611298</v>
      </c>
      <c r="L2557" s="25">
        <f>IF(M2557="",IF(K2557&lt;&gt;"",IF(G2557=0,IF(I2557=0,0,9.99),K2557/G2557),""),"")</f>
        <v>0.2826330068255305</v>
      </c>
      <c r="M2557" s="28"/>
      <c r="N2557" s="31" t="str">
        <f>TRIM(CONCATENATE(Table1[[#This Row],[Intake]]," ",Table1[[#This Row],[Batch Number]]))</f>
        <v>S-1/OS 90</v>
      </c>
      <c r="O2557" s="34" t="str">
        <f>IF(VLOOKUP(Table1[[#This Row],[Intake Batch Combo]],Sheet2!A:B,2,FALSE)="","",VLOOKUP(Table1[[#This Row],[Intake Batch Combo]],Sheet2!A:B,2,FALSE))</f>
        <v>OSD Buy 90</v>
      </c>
      <c r="P2557" s="116" t="e">
        <v>#N/A</v>
      </c>
      <c r="Q2557" s="116" t="e">
        <v>#N/A</v>
      </c>
    </row>
    <row r="2558" spans="1:17">
      <c r="A2558" s="4" t="s">
        <v>384</v>
      </c>
      <c r="B2558" s="15" t="s">
        <v>385</v>
      </c>
      <c r="C2558" s="15">
        <v>1019503</v>
      </c>
      <c r="D2558" s="30">
        <v>44579</v>
      </c>
      <c r="E2558" s="10" t="s">
        <v>0</v>
      </c>
      <c r="F2558" s="14">
        <v>45734.8</v>
      </c>
      <c r="G2558" s="14">
        <v>9439.6627200000021</v>
      </c>
      <c r="H2558" s="30">
        <v>45322</v>
      </c>
      <c r="I2558" s="118">
        <v>8831.5776000092992</v>
      </c>
      <c r="J2558" s="15">
        <f>IF(M2558="",IF(AND(H2558&lt;&gt; "",D2558&lt;&gt;""),IF(H2558&gt;=D2558,H2558-D2558,0),""),"")</f>
        <v>743</v>
      </c>
      <c r="K2558" s="20">
        <f>IF(M2558="",IF(I2558&lt;&gt;"",I2558-G2558,""),"")</f>
        <v>-608.08511999070288</v>
      </c>
      <c r="L2558" s="25">
        <f>IF(M2558="",IF(K2558&lt;&gt;"",IF(G2558=0,IF(I2558=0,0,9.99),K2558/G2558),""),"")</f>
        <v>-6.4418098191404746E-2</v>
      </c>
      <c r="M2558" s="111"/>
      <c r="N2558" s="33" t="str">
        <f>TRIM(CONCATENATE(Table1[[#This Row],[Intake]]," ",Table1[[#This Row],[Batch Number]]))</f>
        <v>S-1/TRC 33a</v>
      </c>
      <c r="O2558" s="35" t="str">
        <f>IF(VLOOKUP(Table1[[#This Row],[Intake Batch Combo]],Sheet2!A:B,2,FALSE)="","",VLOOKUP(Table1[[#This Row],[Intake Batch Combo]],Sheet2!A:B,2,FALSE))</f>
        <v>Texas Regional Center Batch 33a</v>
      </c>
      <c r="P2558" s="116" t="e">
        <v>#N/A</v>
      </c>
      <c r="Q2558" s="116" t="e">
        <v>#N/A</v>
      </c>
    </row>
    <row r="2559" spans="1:17">
      <c r="A2559" s="4" t="s">
        <v>1886</v>
      </c>
      <c r="B2559" s="15">
        <v>5</v>
      </c>
      <c r="C2559" s="15">
        <v>20553</v>
      </c>
      <c r="D2559" s="30">
        <v>45195</v>
      </c>
      <c r="E2559" s="10" t="s">
        <v>0</v>
      </c>
      <c r="F2559" s="14">
        <v>620</v>
      </c>
      <c r="G2559" s="14">
        <v>139.74888228164673</v>
      </c>
      <c r="H2559" s="30">
        <v>45320</v>
      </c>
      <c r="I2559" s="118">
        <v>147.51638348776135</v>
      </c>
      <c r="J2559" s="15">
        <f>IF(M2559="",IF(AND(H2559&lt;&gt; "",D2559&lt;&gt;""),IF(H2559&gt;=D2559,H2559-D2559,0),""),"")</f>
        <v>125</v>
      </c>
      <c r="K2559" s="20">
        <f>IF(M2559="",IF(I2559&lt;&gt;"",I2559-G2559,""),"")</f>
        <v>7.7675012061146163</v>
      </c>
      <c r="L2559" s="25">
        <f>IF(M2559="",IF(K2559&lt;&gt;"",IF(G2559=0,IF(I2559=0,0,9.99),K2559/G2559),""),"")</f>
        <v>5.5581848522123924E-2</v>
      </c>
      <c r="M2559" s="111"/>
      <c r="N2559" s="58" t="str">
        <f>TRIM(CONCATENATE(Table1[[#This Row],[Intake]]," ",Table1[[#This Row],[Batch Number]]))</f>
        <v>S-1/TI 5</v>
      </c>
      <c r="O2559" s="111" t="str">
        <f>IF(VLOOKUP(Table1[[#This Row],[Intake Batch Combo]],Sheet2!A:B,2,FALSE)="","",VLOOKUP(Table1[[#This Row],[Intake Batch Combo]],Sheet2!A:B,2,FALSE))</f>
        <v>Texas Injury Group Batch 05</v>
      </c>
      <c r="P2559" s="115" t="s">
        <v>2378</v>
      </c>
      <c r="Q2559" s="115">
        <v>20553</v>
      </c>
    </row>
    <row r="2560" spans="1:17">
      <c r="A2560" s="4" t="s">
        <v>1886</v>
      </c>
      <c r="B2560" s="15">
        <v>5</v>
      </c>
      <c r="C2560" s="15">
        <v>20553</v>
      </c>
      <c r="D2560" s="30">
        <v>45195</v>
      </c>
      <c r="E2560" s="10" t="s">
        <v>0</v>
      </c>
      <c r="F2560" s="14">
        <v>620</v>
      </c>
      <c r="G2560" s="14">
        <v>139.74888228164673</v>
      </c>
      <c r="H2560" s="30">
        <v>45320</v>
      </c>
      <c r="I2560" s="118">
        <v>147.51638348776135</v>
      </c>
      <c r="J2560" s="15">
        <f>IF(M2560="",IF(AND(H2560&lt;&gt; "",D2560&lt;&gt;""),IF(H2560&gt;=D2560,H2560-D2560,0),""),"")</f>
        <v>125</v>
      </c>
      <c r="K2560" s="20">
        <f>IF(M2560="",IF(I2560&lt;&gt;"",I2560-G2560,""),"")</f>
        <v>7.7675012061146163</v>
      </c>
      <c r="L2560" s="25">
        <f>IF(M2560="",IF(K2560&lt;&gt;"",IF(G2560=0,IF(I2560=0,0,9.99),K2560/G2560),""),"")</f>
        <v>5.5581848522123924E-2</v>
      </c>
      <c r="M2560" s="111"/>
      <c r="N2560" s="58" t="str">
        <f>TRIM(CONCATENATE(Table1[[#This Row],[Intake]]," ",Table1[[#This Row],[Batch Number]]))</f>
        <v>S-1/TI 5</v>
      </c>
      <c r="O2560" s="111" t="str">
        <f>IF(VLOOKUP(Table1[[#This Row],[Intake Batch Combo]],Sheet2!A:B,2,FALSE)="","",VLOOKUP(Table1[[#This Row],[Intake Batch Combo]],Sheet2!A:B,2,FALSE))</f>
        <v>Texas Injury Group Batch 05</v>
      </c>
      <c r="P2560" s="115" t="s">
        <v>2378</v>
      </c>
      <c r="Q2560" s="115">
        <v>20553</v>
      </c>
    </row>
    <row r="2561" spans="1:17">
      <c r="A2561" s="4" t="s">
        <v>1886</v>
      </c>
      <c r="B2561" s="15">
        <v>5</v>
      </c>
      <c r="C2561" s="15">
        <v>95816</v>
      </c>
      <c r="D2561" s="30">
        <v>45195</v>
      </c>
      <c r="E2561" s="10" t="s">
        <v>0</v>
      </c>
      <c r="F2561" s="14">
        <v>4716</v>
      </c>
      <c r="G2561" s="14">
        <v>1062.993111032655</v>
      </c>
      <c r="H2561" s="30">
        <v>45320</v>
      </c>
      <c r="I2561" s="118">
        <v>1288.6289424944198</v>
      </c>
      <c r="J2561" s="15">
        <f>IF(M2561="",IF(AND(H2561&lt;&gt; "",D2561&lt;&gt;""),IF(H2561&gt;=D2561,H2561-D2561,0),""),"")</f>
        <v>125</v>
      </c>
      <c r="K2561" s="20">
        <f>IF(M2561="",IF(I2561&lt;&gt;"",I2561-G2561,""),"")</f>
        <v>225.63583146176484</v>
      </c>
      <c r="L2561" s="25">
        <f>IF(M2561="",IF(K2561&lt;&gt;"",IF(G2561=0,IF(I2561=0,0,9.99),K2561/G2561),""),"")</f>
        <v>0.21226462252663963</v>
      </c>
      <c r="M2561" s="111"/>
      <c r="N2561" s="58" t="str">
        <f>TRIM(CONCATENATE(Table1[[#This Row],[Intake]]," ",Table1[[#This Row],[Batch Number]]))</f>
        <v>S-1/TI 5</v>
      </c>
      <c r="O2561" s="111" t="str">
        <f>IF(VLOOKUP(Table1[[#This Row],[Intake Batch Combo]],Sheet2!A:B,2,FALSE)="","",VLOOKUP(Table1[[#This Row],[Intake Batch Combo]],Sheet2!A:B,2,FALSE))</f>
        <v>Texas Injury Group Batch 05</v>
      </c>
      <c r="P2561" s="115" t="s">
        <v>2378</v>
      </c>
      <c r="Q2561" s="115">
        <v>95816</v>
      </c>
    </row>
    <row r="2562" spans="1:17">
      <c r="A2562" s="4" t="s">
        <v>1886</v>
      </c>
      <c r="B2562" s="15">
        <v>5</v>
      </c>
      <c r="C2562" s="15">
        <v>95957</v>
      </c>
      <c r="D2562" s="30">
        <v>45195</v>
      </c>
      <c r="E2562" s="10" t="s">
        <v>0</v>
      </c>
      <c r="F2562" s="14">
        <v>3384</v>
      </c>
      <c r="G2562" s="14">
        <v>762.75841555014927</v>
      </c>
      <c r="H2562" s="30">
        <v>45320</v>
      </c>
      <c r="I2562" s="118">
        <v>924.66504270591952</v>
      </c>
      <c r="J2562" s="15">
        <f>IF(M2562="",IF(AND(H2562&lt;&gt; "",D2562&lt;&gt;""),IF(H2562&gt;=D2562,H2562-D2562,0),""),"")</f>
        <v>125</v>
      </c>
      <c r="K2562" s="20">
        <f>IF(M2562="",IF(I2562&lt;&gt;"",I2562-G2562,""),"")</f>
        <v>161.90662715577025</v>
      </c>
      <c r="L2562" s="25">
        <f>IF(M2562="",IF(K2562&lt;&gt;"",IF(G2562=0,IF(I2562=0,0,9.99),K2562/G2562),""),"")</f>
        <v>0.21226462252663975</v>
      </c>
      <c r="M2562" s="111"/>
      <c r="N2562" s="58" t="str">
        <f>TRIM(CONCATENATE(Table1[[#This Row],[Intake]]," ",Table1[[#This Row],[Batch Number]]))</f>
        <v>S-1/TI 5</v>
      </c>
      <c r="O2562" s="111" t="str">
        <f>IF(VLOOKUP(Table1[[#This Row],[Intake Batch Combo]],Sheet2!A:B,2,FALSE)="","",VLOOKUP(Table1[[#This Row],[Intake Batch Combo]],Sheet2!A:B,2,FALSE))</f>
        <v>Texas Injury Group Batch 05</v>
      </c>
      <c r="P2562" s="115" t="s">
        <v>2378</v>
      </c>
      <c r="Q2562" s="115">
        <v>95957</v>
      </c>
    </row>
    <row r="2563" spans="1:17">
      <c r="A2563" s="4" t="s">
        <v>1886</v>
      </c>
      <c r="B2563" s="15">
        <v>5</v>
      </c>
      <c r="C2563" s="15">
        <v>95957</v>
      </c>
      <c r="D2563" s="30">
        <v>45195</v>
      </c>
      <c r="E2563" s="10" t="s">
        <v>0</v>
      </c>
      <c r="F2563" s="14">
        <v>3384</v>
      </c>
      <c r="G2563" s="14">
        <v>762.75841555014927</v>
      </c>
      <c r="H2563" s="30">
        <v>45320</v>
      </c>
      <c r="I2563" s="118">
        <v>1712.9022492347635</v>
      </c>
      <c r="J2563" s="15">
        <f>IF(M2563="",IF(AND(H2563&lt;&gt; "",D2563&lt;&gt;""),IF(H2563&gt;=D2563,H2563-D2563,0),""),"")</f>
        <v>125</v>
      </c>
      <c r="K2563" s="20">
        <f>IF(M2563="",IF(I2563&lt;&gt;"",I2563-G2563,""),"")</f>
        <v>950.14383368461426</v>
      </c>
      <c r="L2563" s="25">
        <f>IF(M2563="",IF(K2563&lt;&gt;"",IF(G2563=0,IF(I2563=0,0,9.99),K2563/G2563),""),"")</f>
        <v>1.245668109737355</v>
      </c>
      <c r="M2563" s="111"/>
      <c r="N2563" s="58" t="str">
        <f>TRIM(CONCATENATE(Table1[[#This Row],[Intake]]," ",Table1[[#This Row],[Batch Number]]))</f>
        <v>S-1/TI 5</v>
      </c>
      <c r="O2563" s="111" t="str">
        <f>IF(VLOOKUP(Table1[[#This Row],[Intake Batch Combo]],Sheet2!A:B,2,FALSE)="","",VLOOKUP(Table1[[#This Row],[Intake Batch Combo]],Sheet2!A:B,2,FALSE))</f>
        <v>Texas Injury Group Batch 05</v>
      </c>
      <c r="P2563" s="115" t="s">
        <v>2378</v>
      </c>
      <c r="Q2563" s="115">
        <v>95957</v>
      </c>
    </row>
    <row r="2564" spans="1:17">
      <c r="A2564" s="4" t="s">
        <v>1886</v>
      </c>
      <c r="B2564" s="15">
        <v>5</v>
      </c>
      <c r="C2564" s="15">
        <v>99204</v>
      </c>
      <c r="D2564" s="30">
        <v>45195</v>
      </c>
      <c r="E2564" s="10" t="s">
        <v>0</v>
      </c>
      <c r="F2564" s="14">
        <v>1334</v>
      </c>
      <c r="G2564" s="14">
        <v>300.68549832857542</v>
      </c>
      <c r="H2564" s="30">
        <v>45320</v>
      </c>
      <c r="I2564" s="118">
        <v>317.39815414947361</v>
      </c>
      <c r="J2564" s="15">
        <f>IF(M2564="",IF(AND(H2564&lt;&gt; "",D2564&lt;&gt;""),IF(H2564&gt;=D2564,H2564-D2564,0),""),"")</f>
        <v>125</v>
      </c>
      <c r="K2564" s="20">
        <f>IF(M2564="",IF(I2564&lt;&gt;"",I2564-G2564,""),"")</f>
        <v>16.712655820898192</v>
      </c>
      <c r="L2564" s="25">
        <f>IF(M2564="",IF(K2564&lt;&gt;"",IF(G2564=0,IF(I2564=0,0,9.99),K2564/G2564),""),"")</f>
        <v>5.5581848522123813E-2</v>
      </c>
      <c r="M2564" s="111"/>
      <c r="N2564" s="58" t="str">
        <f>TRIM(CONCATENATE(Table1[[#This Row],[Intake]]," ",Table1[[#This Row],[Batch Number]]))</f>
        <v>S-1/TI 5</v>
      </c>
      <c r="O2564" s="111" t="str">
        <f>IF(VLOOKUP(Table1[[#This Row],[Intake Batch Combo]],Sheet2!A:B,2,FALSE)="","",VLOOKUP(Table1[[#This Row],[Intake Batch Combo]],Sheet2!A:B,2,FALSE))</f>
        <v>Texas Injury Group Batch 05</v>
      </c>
      <c r="P2564" s="115" t="s">
        <v>2378</v>
      </c>
      <c r="Q2564" s="115">
        <v>99204</v>
      </c>
    </row>
    <row r="2565" spans="1:17">
      <c r="A2565" s="4" t="s">
        <v>1886</v>
      </c>
      <c r="B2565" s="15">
        <v>5</v>
      </c>
      <c r="C2565" s="15">
        <v>99204</v>
      </c>
      <c r="D2565" s="30">
        <v>45195</v>
      </c>
      <c r="E2565" s="10" t="s">
        <v>0</v>
      </c>
      <c r="F2565" s="14">
        <v>1334</v>
      </c>
      <c r="G2565" s="14">
        <v>300.68549832857542</v>
      </c>
      <c r="H2565" s="30">
        <v>45320</v>
      </c>
      <c r="I2565" s="136">
        <v>675.23983465696642</v>
      </c>
      <c r="J2565" s="15">
        <f>IF(M2565="",IF(AND(H2565&lt;&gt; "",D2565&lt;&gt;""),IF(H2565&gt;=D2565,H2565-D2565,0),""),"")</f>
        <v>125</v>
      </c>
      <c r="K2565" s="20">
        <f>IF(M2565="",IF(I2565&lt;&gt;"",I2565-G2565,""),"")</f>
        <v>374.554336328391</v>
      </c>
      <c r="L2565" s="25">
        <f>IF(M2565="",IF(K2565&lt;&gt;"",IF(G2565=0,IF(I2565=0,0,9.99),K2565/G2565),""),"")</f>
        <v>1.2456681097373545</v>
      </c>
      <c r="M2565" s="111"/>
      <c r="N2565" s="58" t="str">
        <f>TRIM(CONCATENATE(Table1[[#This Row],[Intake]]," ",Table1[[#This Row],[Batch Number]]))</f>
        <v>S-1/TI 5</v>
      </c>
      <c r="O2565" s="111" t="str">
        <f>IF(VLOOKUP(Table1[[#This Row],[Intake Batch Combo]],Sheet2!A:B,2,FALSE)="","",VLOOKUP(Table1[[#This Row],[Intake Batch Combo]],Sheet2!A:B,2,FALSE))</f>
        <v>Texas Injury Group Batch 05</v>
      </c>
      <c r="P2565" s="115" t="s">
        <v>2378</v>
      </c>
      <c r="Q2565" s="115">
        <v>99204</v>
      </c>
    </row>
    <row r="2566" spans="1:17">
      <c r="A2566" s="4" t="s">
        <v>1886</v>
      </c>
      <c r="B2566" s="15">
        <v>5</v>
      </c>
      <c r="C2566" s="15">
        <v>99204</v>
      </c>
      <c r="D2566" s="30">
        <v>45195</v>
      </c>
      <c r="E2566" s="10" t="s">
        <v>0</v>
      </c>
      <c r="F2566" s="14">
        <v>1334</v>
      </c>
      <c r="G2566" s="14">
        <v>300.68549832857542</v>
      </c>
      <c r="H2566" s="30">
        <v>45320</v>
      </c>
      <c r="I2566" s="118">
        <v>675.23983465696642</v>
      </c>
      <c r="J2566" s="15">
        <f>IF(M2566="",IF(AND(H2566&lt;&gt; "",D2566&lt;&gt;""),IF(H2566&gt;=D2566,H2566-D2566,0),""),"")</f>
        <v>125</v>
      </c>
      <c r="K2566" s="20">
        <f>IF(M2566="",IF(I2566&lt;&gt;"",I2566-G2566,""),"")</f>
        <v>374.554336328391</v>
      </c>
      <c r="L2566" s="25">
        <f>IF(M2566="",IF(K2566&lt;&gt;"",IF(G2566=0,IF(I2566=0,0,9.99),K2566/G2566),""),"")</f>
        <v>1.2456681097373545</v>
      </c>
      <c r="M2566" s="111"/>
      <c r="N2566" s="58" t="str">
        <f>TRIM(CONCATENATE(Table1[[#This Row],[Intake]]," ",Table1[[#This Row],[Batch Number]]))</f>
        <v>S-1/TI 5</v>
      </c>
      <c r="O2566" s="111" t="str">
        <f>IF(VLOOKUP(Table1[[#This Row],[Intake Batch Combo]],Sheet2!A:B,2,FALSE)="","",VLOOKUP(Table1[[#This Row],[Intake Batch Combo]],Sheet2!A:B,2,FALSE))</f>
        <v>Texas Injury Group Batch 05</v>
      </c>
      <c r="P2566" s="115" t="s">
        <v>2378</v>
      </c>
      <c r="Q2566" s="115">
        <v>99204</v>
      </c>
    </row>
    <row r="2567" spans="1:17">
      <c r="A2567" s="4" t="s">
        <v>1886</v>
      </c>
      <c r="B2567" s="15">
        <v>5</v>
      </c>
      <c r="C2567" s="15">
        <v>99442</v>
      </c>
      <c r="D2567" s="30">
        <v>45195</v>
      </c>
      <c r="E2567" s="10" t="s">
        <v>0</v>
      </c>
      <c r="F2567" s="14">
        <v>661.7</v>
      </c>
      <c r="G2567" s="14">
        <v>149.14812162220267</v>
      </c>
      <c r="H2567" s="30">
        <v>45320</v>
      </c>
      <c r="I2567" s="118">
        <v>180.80699135889688</v>
      </c>
      <c r="J2567" s="15">
        <f>IF(M2567="",IF(AND(H2567&lt;&gt; "",D2567&lt;&gt;""),IF(H2567&gt;=D2567,H2567-D2567,0),""),"")</f>
        <v>125</v>
      </c>
      <c r="K2567" s="20">
        <f>IF(M2567="",IF(I2567&lt;&gt;"",I2567-G2567,""),"")</f>
        <v>31.658869736694214</v>
      </c>
      <c r="L2567" s="25">
        <f>IF(M2567="",IF(K2567&lt;&gt;"",IF(G2567=0,IF(I2567=0,0,9.99),K2567/G2567),""),"")</f>
        <v>0.2122646225266398</v>
      </c>
      <c r="M2567" s="111"/>
      <c r="N2567" s="58" t="str">
        <f>TRIM(CONCATENATE(Table1[[#This Row],[Intake]]," ",Table1[[#This Row],[Batch Number]]))</f>
        <v>S-1/TI 5</v>
      </c>
      <c r="O2567" s="111" t="str">
        <f>IF(VLOOKUP(Table1[[#This Row],[Intake Batch Combo]],Sheet2!A:B,2,FALSE)="","",VLOOKUP(Table1[[#This Row],[Intake Batch Combo]],Sheet2!A:B,2,FALSE))</f>
        <v>Texas Injury Group Batch 05</v>
      </c>
      <c r="P2567" s="115" t="s">
        <v>2378</v>
      </c>
      <c r="Q2567" s="115">
        <v>99442</v>
      </c>
    </row>
    <row r="2568" spans="1:17">
      <c r="A2568" s="4" t="s">
        <v>1886</v>
      </c>
      <c r="B2568" s="15">
        <v>5</v>
      </c>
      <c r="C2568" s="15">
        <v>99442</v>
      </c>
      <c r="D2568" s="30">
        <v>45195</v>
      </c>
      <c r="E2568" s="10" t="s">
        <v>0</v>
      </c>
      <c r="F2568" s="14">
        <v>661.7</v>
      </c>
      <c r="G2568" s="14">
        <v>149.14812162220267</v>
      </c>
      <c r="H2568" s="30">
        <v>45320</v>
      </c>
      <c r="I2568" s="118">
        <v>1014.2628802053031</v>
      </c>
      <c r="J2568" s="15">
        <f>IF(M2568="",IF(AND(H2568&lt;&gt; "",D2568&lt;&gt;""),IF(H2568&gt;=D2568,H2568-D2568,0),""),"")</f>
        <v>125</v>
      </c>
      <c r="K2568" s="20">
        <f>IF(M2568="",IF(I2568&lt;&gt;"",I2568-G2568,""),"")</f>
        <v>865.11475858310041</v>
      </c>
      <c r="L2568" s="25">
        <f>IF(M2568="",IF(K2568&lt;&gt;"",IF(G2568=0,IF(I2568=0,0,9.99),K2568/G2568),""),"")</f>
        <v>5.8003731402965029</v>
      </c>
      <c r="M2568" s="111"/>
      <c r="N2568" s="58" t="str">
        <f>TRIM(CONCATENATE(Table1[[#This Row],[Intake]]," ",Table1[[#This Row],[Batch Number]]))</f>
        <v>S-1/TI 5</v>
      </c>
      <c r="O2568" s="111" t="str">
        <f>IF(VLOOKUP(Table1[[#This Row],[Intake Batch Combo]],Sheet2!A:B,2,FALSE)="","",VLOOKUP(Table1[[#This Row],[Intake Batch Combo]],Sheet2!A:B,2,FALSE))</f>
        <v>Texas Injury Group Batch 05</v>
      </c>
      <c r="P2568" s="115" t="s">
        <v>2378</v>
      </c>
      <c r="Q2568" s="115">
        <v>99442</v>
      </c>
    </row>
    <row r="2569" spans="1:17">
      <c r="A2569" s="4" t="s">
        <v>1886</v>
      </c>
      <c r="B2569" s="15">
        <v>5</v>
      </c>
      <c r="C2569" s="15" t="s">
        <v>1874</v>
      </c>
      <c r="D2569" s="30">
        <v>45195</v>
      </c>
      <c r="E2569" s="10" t="s">
        <v>0</v>
      </c>
      <c r="F2569" s="14">
        <v>245.28</v>
      </c>
      <c r="G2569" s="14">
        <v>55.286461042003729</v>
      </c>
      <c r="H2569" s="30">
        <v>45320</v>
      </c>
      <c r="I2569" s="118">
        <v>124.15504246226442</v>
      </c>
      <c r="J2569" s="15">
        <f>IF(M2569="",IF(AND(H2569&lt;&gt; "",D2569&lt;&gt;""),IF(H2569&gt;=D2569,H2569-D2569,0),""),"")</f>
        <v>125</v>
      </c>
      <c r="K2569" s="20">
        <f>IF(M2569="",IF(I2569&lt;&gt;"",I2569-G2569,""),"")</f>
        <v>68.868581420260682</v>
      </c>
      <c r="L2569" s="25">
        <f>IF(M2569="",IF(K2569&lt;&gt;"",IF(G2569=0,IF(I2569=0,0,9.99),K2569/G2569),""),"")</f>
        <v>1.2456681097373545</v>
      </c>
      <c r="M2569" s="111"/>
      <c r="N2569" s="58" t="str">
        <f>TRIM(CONCATENATE(Table1[[#This Row],[Intake]]," ",Table1[[#This Row],[Batch Number]]))</f>
        <v>S-1/TI 5</v>
      </c>
      <c r="O2569" s="111" t="str">
        <f>IF(VLOOKUP(Table1[[#This Row],[Intake Batch Combo]],Sheet2!A:B,2,FALSE)="","",VLOOKUP(Table1[[#This Row],[Intake Batch Combo]],Sheet2!A:B,2,FALSE))</f>
        <v>Texas Injury Group Batch 05</v>
      </c>
      <c r="P2569" s="115" t="s">
        <v>2378</v>
      </c>
      <c r="Q2569" s="115" t="e">
        <v>#N/A</v>
      </c>
    </row>
    <row r="2570" spans="1:17">
      <c r="A2570" s="4" t="s">
        <v>1886</v>
      </c>
      <c r="B2570" s="15">
        <v>5</v>
      </c>
      <c r="C2570" s="15" t="s">
        <v>1875</v>
      </c>
      <c r="D2570" s="30">
        <v>45195</v>
      </c>
      <c r="E2570" s="10" t="s">
        <v>0</v>
      </c>
      <c r="F2570" s="14">
        <v>280.8</v>
      </c>
      <c r="G2570" s="14">
        <v>63.292719588203873</v>
      </c>
      <c r="H2570" s="30">
        <v>45320</v>
      </c>
      <c r="I2570" s="118">
        <v>142.13444195777825</v>
      </c>
      <c r="J2570" s="15">
        <f>IF(M2570="",IF(AND(H2570&lt;&gt; "",D2570&lt;&gt;""),IF(H2570&gt;=D2570,H2570-D2570,0),""),"")</f>
        <v>125</v>
      </c>
      <c r="K2570" s="20">
        <f>IF(M2570="",IF(I2570&lt;&gt;"",I2570-G2570,""),"")</f>
        <v>78.84172236957437</v>
      </c>
      <c r="L2570" s="25">
        <f>IF(M2570="",IF(K2570&lt;&gt;"",IF(G2570=0,IF(I2570=0,0,9.99),K2570/G2570),""),"")</f>
        <v>1.2456681097373548</v>
      </c>
      <c r="M2570" s="111"/>
      <c r="N2570" s="58" t="str">
        <f>TRIM(CONCATENATE(Table1[[#This Row],[Intake]]," ",Table1[[#This Row],[Batch Number]]))</f>
        <v>S-1/TI 5</v>
      </c>
      <c r="O2570" s="111" t="str">
        <f>IF(VLOOKUP(Table1[[#This Row],[Intake Batch Combo]],Sheet2!A:B,2,FALSE)="","",VLOOKUP(Table1[[#This Row],[Intake Batch Combo]],Sheet2!A:B,2,FALSE))</f>
        <v>Texas Injury Group Batch 05</v>
      </c>
      <c r="P2570" s="115" t="s">
        <v>2378</v>
      </c>
      <c r="Q2570" s="115" t="e">
        <v>#N/A</v>
      </c>
    </row>
    <row r="2571" spans="1:17">
      <c r="A2571" s="4" t="s">
        <v>1886</v>
      </c>
      <c r="B2571" s="15">
        <v>5</v>
      </c>
      <c r="C2571" s="15" t="s">
        <v>1875</v>
      </c>
      <c r="D2571" s="30">
        <v>45195</v>
      </c>
      <c r="E2571" s="10" t="s">
        <v>0</v>
      </c>
      <c r="F2571" s="14">
        <v>280.8</v>
      </c>
      <c r="G2571" s="14">
        <v>63.292719588203873</v>
      </c>
      <c r="H2571" s="30">
        <v>45320</v>
      </c>
      <c r="I2571" s="118">
        <v>142.13444195777825</v>
      </c>
      <c r="J2571" s="15">
        <f>IF(M2571="",IF(AND(H2571&lt;&gt; "",D2571&lt;&gt;""),IF(H2571&gt;=D2571,H2571-D2571,0),""),"")</f>
        <v>125</v>
      </c>
      <c r="K2571" s="20">
        <f>IF(M2571="",IF(I2571&lt;&gt;"",I2571-G2571,""),"")</f>
        <v>78.84172236957437</v>
      </c>
      <c r="L2571" s="25">
        <f>IF(M2571="",IF(K2571&lt;&gt;"",IF(G2571=0,IF(I2571=0,0,9.99),K2571/G2571),""),"")</f>
        <v>1.2456681097373548</v>
      </c>
      <c r="M2571" s="111"/>
      <c r="N2571" s="58" t="str">
        <f>TRIM(CONCATENATE(Table1[[#This Row],[Intake]]," ",Table1[[#This Row],[Batch Number]]))</f>
        <v>S-1/TI 5</v>
      </c>
      <c r="O2571" s="111" t="str">
        <f>IF(VLOOKUP(Table1[[#This Row],[Intake Batch Combo]],Sheet2!A:B,2,FALSE)="","",VLOOKUP(Table1[[#This Row],[Intake Batch Combo]],Sheet2!A:B,2,FALSE))</f>
        <v>Texas Injury Group Batch 05</v>
      </c>
      <c r="P2571" s="115" t="s">
        <v>2378</v>
      </c>
      <c r="Q2571" s="115" t="e">
        <v>#N/A</v>
      </c>
    </row>
    <row r="2572" spans="1:17">
      <c r="A2572" s="4" t="s">
        <v>1886</v>
      </c>
      <c r="B2572" s="15">
        <v>5</v>
      </c>
      <c r="C2572" s="15">
        <v>99214</v>
      </c>
      <c r="D2572" s="30">
        <v>45195</v>
      </c>
      <c r="E2572" s="10" t="s">
        <v>0</v>
      </c>
      <c r="F2572" s="14">
        <v>978</v>
      </c>
      <c r="G2572" s="14">
        <v>220.44259172814597</v>
      </c>
      <c r="H2572" s="30">
        <v>45320</v>
      </c>
      <c r="I2572" s="118">
        <v>232.6951984694042</v>
      </c>
      <c r="J2572" s="15">
        <f>IF(M2572="",IF(AND(H2572&lt;&gt; "",D2572&lt;&gt;""),IF(H2572&gt;=D2572,H2572-D2572,0),""),"")</f>
        <v>125</v>
      </c>
      <c r="K2572" s="20">
        <f>IF(M2572="",IF(I2572&lt;&gt;"",I2572-G2572,""),"")</f>
        <v>12.252606741258234</v>
      </c>
      <c r="L2572" s="25">
        <f>IF(M2572="",IF(K2572&lt;&gt;"",IF(G2572=0,IF(I2572=0,0,9.99),K2572/G2572),""),"")</f>
        <v>5.5581848522123993E-2</v>
      </c>
      <c r="M2572" s="111"/>
      <c r="N2572" s="58" t="str">
        <f>TRIM(CONCATENATE(Table1[[#This Row],[Intake]]," ",Table1[[#This Row],[Batch Number]]))</f>
        <v>S-1/TI 5</v>
      </c>
      <c r="O2572" s="111" t="str">
        <f>IF(VLOOKUP(Table1[[#This Row],[Intake Batch Combo]],Sheet2!A:B,2,FALSE)="","",VLOOKUP(Table1[[#This Row],[Intake Batch Combo]],Sheet2!A:B,2,FALSE))</f>
        <v>Texas Injury Group Batch 05</v>
      </c>
      <c r="P2572" s="115" t="s">
        <v>2378</v>
      </c>
      <c r="Q2572" s="115" t="e">
        <v>#N/A</v>
      </c>
    </row>
    <row r="2573" spans="1:17">
      <c r="A2573" s="4" t="s">
        <v>1886</v>
      </c>
      <c r="B2573" s="15">
        <v>5</v>
      </c>
      <c r="C2573" s="15">
        <v>95186</v>
      </c>
      <c r="D2573" s="30">
        <v>45195</v>
      </c>
      <c r="E2573" s="10" t="s">
        <v>0</v>
      </c>
      <c r="F2573" s="14">
        <v>4716</v>
      </c>
      <c r="G2573" s="14">
        <v>1062.993111032655</v>
      </c>
      <c r="H2573" s="30">
        <v>45320</v>
      </c>
      <c r="I2573" s="120">
        <v>2387.1297303165325</v>
      </c>
      <c r="J2573" s="15">
        <f>IF(M2573="",IF(AND(H2573&lt;&gt; "",D2573&lt;&gt;""),IF(H2573&gt;=D2573,H2573-D2573,0),""),"")</f>
        <v>125</v>
      </c>
      <c r="K2573" s="20">
        <f>IF(M2573="",IF(I2573&lt;&gt;"",I2573-G2573,""),"")</f>
        <v>1324.1366192838775</v>
      </c>
      <c r="L2573" s="25">
        <f>IF(M2573="",IF(K2573&lt;&gt;"",IF(G2573=0,IF(I2573=0,0,9.99),K2573/G2573),""),"")</f>
        <v>1.245668109737355</v>
      </c>
      <c r="M2573" s="111"/>
      <c r="N2573" s="58" t="str">
        <f>TRIM(CONCATENATE(Table1[[#This Row],[Intake]]," ",Table1[[#This Row],[Batch Number]]))</f>
        <v>S-1/TI 5</v>
      </c>
      <c r="O2573" s="111" t="str">
        <f>IF(VLOOKUP(Table1[[#This Row],[Intake Batch Combo]],Sheet2!A:B,2,FALSE)="","",VLOOKUP(Table1[[#This Row],[Intake Batch Combo]],Sheet2!A:B,2,FALSE))</f>
        <v>Texas Injury Group Batch 05</v>
      </c>
      <c r="P2573" s="115" t="s">
        <v>2378</v>
      </c>
      <c r="Q2573" s="115" t="e">
        <v>#N/A</v>
      </c>
    </row>
    <row r="2574" spans="1:17">
      <c r="A2574" s="4" t="s">
        <v>1316</v>
      </c>
      <c r="B2574" s="15">
        <v>118</v>
      </c>
      <c r="C2574" s="64" t="s">
        <v>1394</v>
      </c>
      <c r="D2574" s="30">
        <v>44897</v>
      </c>
      <c r="E2574" s="60" t="s">
        <v>0</v>
      </c>
      <c r="F2574" s="14">
        <v>250</v>
      </c>
      <c r="G2574" s="14">
        <v>59.729150737175019</v>
      </c>
      <c r="H2574" s="30">
        <v>45315</v>
      </c>
      <c r="I2574" s="119">
        <v>66.141600000000011</v>
      </c>
      <c r="J2574" s="15">
        <f>IF(M2574="",IF(AND(H2574&lt;&gt; "",D2574&lt;&gt;""),IF(H2574&gt;=D2574,H2574-D2574,0),""),"")</f>
        <v>418</v>
      </c>
      <c r="K2574" s="20">
        <f>IF(M2574="",IF(I2574&lt;&gt;"",I2574-G2574,""),"")</f>
        <v>6.4124492628249925</v>
      </c>
      <c r="L2574" s="25">
        <f>IF(M2574="",IF(K2574&lt;&gt;"",IF(G2574=0,IF(I2574=0,0,9.99),K2574/G2574),""),"")</f>
        <v>0.107358788525917</v>
      </c>
      <c r="M2574" s="111"/>
      <c r="N2574" s="58" t="str">
        <f>TRIM(CONCATENATE(Table1[[#This Row],[Intake]]," ",Table1[[#This Row],[Batch Number]]))</f>
        <v>S-1/OS 118</v>
      </c>
      <c r="O2574" s="111" t="str">
        <f>IF(VLOOKUP(Table1[[#This Row],[Intake Batch Combo]],Sheet2!A:B,2,FALSE)="","",VLOOKUP(Table1[[#This Row],[Intake Batch Combo]],Sheet2!A:B,2,FALSE))</f>
        <v>One Source Diagnostics Buy 118</v>
      </c>
      <c r="P2574" s="115" t="s">
        <v>2383</v>
      </c>
      <c r="Q2574" s="115" t="e">
        <v>#N/A</v>
      </c>
    </row>
    <row r="2575" spans="1:17">
      <c r="A2575" s="4" t="s">
        <v>1316</v>
      </c>
      <c r="B2575" s="38">
        <v>97</v>
      </c>
      <c r="C2575" s="15" t="s">
        <v>476</v>
      </c>
      <c r="D2575" s="39">
        <v>44631</v>
      </c>
      <c r="E2575" s="10" t="s">
        <v>0</v>
      </c>
      <c r="F2575" s="36">
        <v>250</v>
      </c>
      <c r="G2575" s="36">
        <v>60.262732821519805</v>
      </c>
      <c r="H2575" s="39">
        <v>45315</v>
      </c>
      <c r="I2575" s="118">
        <v>78.622200000000007</v>
      </c>
      <c r="J2575" s="38">
        <f>IF(M2575="",IF(AND(H2575&lt;&gt; "",D2575&lt;&gt;""),IF(H2575&gt;=D2575,H2575-D2575,0),""),"")</f>
        <v>684</v>
      </c>
      <c r="K2575" s="37">
        <f>IF(M2575="",IF(I2575&lt;&gt;"",I2575-G2575,""),"")</f>
        <v>18.359467178480202</v>
      </c>
      <c r="L2575" s="31">
        <f>IF(M2575="",IF(K2575&lt;&gt;"",IF(G2575=0,IF(I2575=0,0,9.99),K2575/G2575),""),"")</f>
        <v>0.30465706281285737</v>
      </c>
      <c r="M2575" s="35"/>
      <c r="N2575" s="33" t="str">
        <f>TRIM(CONCATENATE(Table1[[#This Row],[Intake]]," ",Table1[[#This Row],[Batch Number]]))</f>
        <v>S-1/OS 97</v>
      </c>
      <c r="O2575" s="35" t="str">
        <f>IF(VLOOKUP(Table1[[#This Row],[Intake Batch Combo]],Sheet2!A:B,2,FALSE)="","",VLOOKUP(Table1[[#This Row],[Intake Batch Combo]],Sheet2!A:B,2,FALSE))</f>
        <v>One Source Diagnostics Buy 97.2</v>
      </c>
      <c r="P2575" s="116" t="s">
        <v>2384</v>
      </c>
      <c r="Q2575" s="116" t="e">
        <v>#N/A</v>
      </c>
    </row>
    <row r="2576" spans="1:17">
      <c r="A2576" s="4" t="s">
        <v>1316</v>
      </c>
      <c r="B2576" s="38">
        <v>97</v>
      </c>
      <c r="C2576" s="15" t="s">
        <v>476</v>
      </c>
      <c r="D2576" s="39">
        <v>44631</v>
      </c>
      <c r="E2576" s="10" t="s">
        <v>0</v>
      </c>
      <c r="F2576" s="36">
        <v>250</v>
      </c>
      <c r="G2576" s="36">
        <v>60.262732821519805</v>
      </c>
      <c r="H2576" s="39">
        <v>45315</v>
      </c>
      <c r="I2576" s="119">
        <v>78.622200000000007</v>
      </c>
      <c r="J2576" s="38">
        <f>IF(M2576="",IF(AND(H2576&lt;&gt; "",D2576&lt;&gt;""),IF(H2576&gt;=D2576,H2576-D2576,0),""),"")</f>
        <v>684</v>
      </c>
      <c r="K2576" s="37">
        <f>IF(M2576="",IF(I2576&lt;&gt;"",I2576-G2576,""),"")</f>
        <v>18.359467178480202</v>
      </c>
      <c r="L2576" s="31">
        <f>IF(M2576="",IF(K2576&lt;&gt;"",IF(G2576=0,IF(I2576=0,0,9.99),K2576/G2576),""),"")</f>
        <v>0.30465706281285737</v>
      </c>
      <c r="M2576" s="35"/>
      <c r="N2576" s="33" t="str">
        <f>TRIM(CONCATENATE(Table1[[#This Row],[Intake]]," ",Table1[[#This Row],[Batch Number]]))</f>
        <v>S-1/OS 97</v>
      </c>
      <c r="O2576" s="35" t="str">
        <f>IF(VLOOKUP(Table1[[#This Row],[Intake Batch Combo]],Sheet2!A:B,2,FALSE)="","",VLOOKUP(Table1[[#This Row],[Intake Batch Combo]],Sheet2!A:B,2,FALSE))</f>
        <v>One Source Diagnostics Buy 97.2</v>
      </c>
      <c r="P2576" s="116" t="s">
        <v>2384</v>
      </c>
      <c r="Q2576" s="116" t="e">
        <v>#N/A</v>
      </c>
    </row>
    <row r="2577" spans="1:17">
      <c r="A2577" s="4" t="s">
        <v>1316</v>
      </c>
      <c r="B2577" s="38">
        <v>97</v>
      </c>
      <c r="C2577" s="15" t="s">
        <v>476</v>
      </c>
      <c r="D2577" s="39">
        <v>44631</v>
      </c>
      <c r="E2577" s="10" t="s">
        <v>0</v>
      </c>
      <c r="F2577" s="36">
        <v>250</v>
      </c>
      <c r="G2577" s="36">
        <v>60.262732821519805</v>
      </c>
      <c r="H2577" s="39">
        <v>45315</v>
      </c>
      <c r="I2577" s="118">
        <v>78.622200000000007</v>
      </c>
      <c r="J2577" s="38">
        <f>IF(M2577="",IF(AND(H2577&lt;&gt; "",D2577&lt;&gt;""),IF(H2577&gt;=D2577,H2577-D2577,0),""),"")</f>
        <v>684</v>
      </c>
      <c r="K2577" s="37">
        <f>IF(M2577="",IF(I2577&lt;&gt;"",I2577-G2577,""),"")</f>
        <v>18.359467178480202</v>
      </c>
      <c r="L2577" s="31">
        <f>IF(M2577="",IF(K2577&lt;&gt;"",IF(G2577=0,IF(I2577=0,0,9.99),K2577/G2577),""),"")</f>
        <v>0.30465706281285737</v>
      </c>
      <c r="M2577" s="35"/>
      <c r="N2577" s="33" t="str">
        <f>TRIM(CONCATENATE(Table1[[#This Row],[Intake]]," ",Table1[[#This Row],[Batch Number]]))</f>
        <v>S-1/OS 97</v>
      </c>
      <c r="O2577" s="35" t="str">
        <f>IF(VLOOKUP(Table1[[#This Row],[Intake Batch Combo]],Sheet2!A:B,2,FALSE)="","",VLOOKUP(Table1[[#This Row],[Intake Batch Combo]],Sheet2!A:B,2,FALSE))</f>
        <v>One Source Diagnostics Buy 97.2</v>
      </c>
      <c r="P2577" s="116" t="s">
        <v>2384</v>
      </c>
      <c r="Q2577" s="116" t="e">
        <v>#N/A</v>
      </c>
    </row>
    <row r="2578" spans="1:17">
      <c r="A2578" s="4" t="s">
        <v>1316</v>
      </c>
      <c r="B2578" s="15">
        <v>116</v>
      </c>
      <c r="C2578" s="64" t="s">
        <v>1148</v>
      </c>
      <c r="D2578" s="30">
        <v>44879</v>
      </c>
      <c r="E2578" s="59" t="s">
        <v>1</v>
      </c>
      <c r="F2578" s="109">
        <v>300</v>
      </c>
      <c r="G2578" s="14">
        <v>71.609120816278562</v>
      </c>
      <c r="H2578" s="30">
        <v>45315</v>
      </c>
      <c r="I2578" s="118">
        <v>216.99690000000001</v>
      </c>
      <c r="J2578" s="15">
        <f>IF(M2578="",IF(AND(H2578&lt;&gt; "",D2578&lt;&gt;""),IF(H2578&gt;=D2578,H2578-D2578,0),""),"")</f>
        <v>436</v>
      </c>
      <c r="K2578" s="20">
        <f>IF(M2578="",IF(I2578&lt;&gt;"",I2578-G2578,""),"")</f>
        <v>145.38777918372145</v>
      </c>
      <c r="L2578" s="25">
        <f>IF(M2578="",IF(K2578&lt;&gt;"",IF(G2578=0,IF(I2578=0,0,9.99),K2578/G2578),""),"")</f>
        <v>2.0302969443896752</v>
      </c>
      <c r="M2578" s="111"/>
      <c r="N2578" s="58" t="str">
        <f>TRIM(CONCATENATE(Table1[[#This Row],[Intake]]," ",Table1[[#This Row],[Batch Number]]))</f>
        <v>S-1/OS 116</v>
      </c>
      <c r="O2578" s="111" t="str">
        <f>IF(VLOOKUP(Table1[[#This Row],[Intake Batch Combo]],Sheet2!A:B,2,FALSE)="","",VLOOKUP(Table1[[#This Row],[Intake Batch Combo]],Sheet2!A:B,2,FALSE))</f>
        <v>One Source Diagnostics Buy 116</v>
      </c>
      <c r="P2578" s="115" t="e">
        <v>#N/A</v>
      </c>
      <c r="Q2578" s="115" t="e">
        <v>#N/A</v>
      </c>
    </row>
    <row r="2579" spans="1:17">
      <c r="A2579" s="4" t="s">
        <v>1316</v>
      </c>
      <c r="B2579" s="15">
        <v>116</v>
      </c>
      <c r="C2579" s="64" t="s">
        <v>1148</v>
      </c>
      <c r="D2579" s="30">
        <v>44879</v>
      </c>
      <c r="E2579" s="59" t="s">
        <v>1</v>
      </c>
      <c r="F2579" s="109">
        <v>300</v>
      </c>
      <c r="G2579" s="14">
        <v>71.609120816278562</v>
      </c>
      <c r="H2579" s="30">
        <v>45315</v>
      </c>
      <c r="I2579" s="118">
        <v>216.99690000000001</v>
      </c>
      <c r="J2579" s="15">
        <f>IF(M2579="",IF(AND(H2579&lt;&gt; "",D2579&lt;&gt;""),IF(H2579&gt;=D2579,H2579-D2579,0),""),"")</f>
        <v>436</v>
      </c>
      <c r="K2579" s="20">
        <f>IF(M2579="",IF(I2579&lt;&gt;"",I2579-G2579,""),"")</f>
        <v>145.38777918372145</v>
      </c>
      <c r="L2579" s="25">
        <f>IF(M2579="",IF(K2579&lt;&gt;"",IF(G2579=0,IF(I2579=0,0,9.99),K2579/G2579),""),"")</f>
        <v>2.0302969443896752</v>
      </c>
      <c r="M2579" s="111"/>
      <c r="N2579" s="58" t="str">
        <f>TRIM(CONCATENATE(Table1[[#This Row],[Intake]]," ",Table1[[#This Row],[Batch Number]]))</f>
        <v>S-1/OS 116</v>
      </c>
      <c r="O2579" s="111" t="str">
        <f>IF(VLOOKUP(Table1[[#This Row],[Intake Batch Combo]],Sheet2!A:B,2,FALSE)="","",VLOOKUP(Table1[[#This Row],[Intake Batch Combo]],Sheet2!A:B,2,FALSE))</f>
        <v>One Source Diagnostics Buy 116</v>
      </c>
      <c r="P2579" s="115" t="e">
        <v>#N/A</v>
      </c>
      <c r="Q2579" s="115" t="e">
        <v>#N/A</v>
      </c>
    </row>
    <row r="2580" spans="1:17">
      <c r="A2580" s="4" t="s">
        <v>1316</v>
      </c>
      <c r="B2580" s="15">
        <v>118</v>
      </c>
      <c r="C2580" s="64" t="s">
        <v>1432</v>
      </c>
      <c r="D2580" s="30">
        <v>44897</v>
      </c>
      <c r="E2580" s="60" t="s">
        <v>1</v>
      </c>
      <c r="F2580" s="14">
        <v>300</v>
      </c>
      <c r="G2580" s="14">
        <v>71.674980884610022</v>
      </c>
      <c r="H2580" s="30">
        <v>45315</v>
      </c>
      <c r="I2580" s="118">
        <v>341.00310000000002</v>
      </c>
      <c r="J2580" s="15">
        <f>IF(M2580="",IF(AND(H2580&lt;&gt; "",D2580&lt;&gt;""),IF(H2580&gt;=D2580,H2580-D2580,0),""),"")</f>
        <v>418</v>
      </c>
      <c r="K2580" s="20">
        <f>IF(M2580="",IF(I2580&lt;&gt;"",I2580-G2580,""),"")</f>
        <v>269.32811911539</v>
      </c>
      <c r="L2580" s="25">
        <f>IF(M2580="",IF(K2580&lt;&gt;"",IF(G2580=0,IF(I2580=0,0,9.99),K2580/G2580),""),"")</f>
        <v>3.7576308467941266</v>
      </c>
      <c r="M2580" s="111"/>
      <c r="N2580" s="58" t="str">
        <f>TRIM(CONCATENATE(Table1[[#This Row],[Intake]]," ",Table1[[#This Row],[Batch Number]]))</f>
        <v>S-1/OS 118</v>
      </c>
      <c r="O2580" s="111" t="str">
        <f>IF(VLOOKUP(Table1[[#This Row],[Intake Batch Combo]],Sheet2!A:B,2,FALSE)="","",VLOOKUP(Table1[[#This Row],[Intake Batch Combo]],Sheet2!A:B,2,FALSE))</f>
        <v>One Source Diagnostics Buy 118</v>
      </c>
      <c r="P2580" s="115" t="s">
        <v>2383</v>
      </c>
      <c r="Q2580" s="115" t="e">
        <v>#N/A</v>
      </c>
    </row>
    <row r="2581" spans="1:17">
      <c r="A2581" s="4" t="s">
        <v>1316</v>
      </c>
      <c r="B2581" s="15">
        <v>118</v>
      </c>
      <c r="C2581" s="64" t="s">
        <v>1432</v>
      </c>
      <c r="D2581" s="30">
        <v>44897</v>
      </c>
      <c r="E2581" s="60" t="s">
        <v>1</v>
      </c>
      <c r="F2581" s="14">
        <v>300</v>
      </c>
      <c r="G2581" s="14">
        <v>71.674980884610022</v>
      </c>
      <c r="H2581" s="30">
        <v>45315</v>
      </c>
      <c r="I2581" s="118">
        <v>341.00310000000002</v>
      </c>
      <c r="J2581" s="15">
        <f>IF(M2581="",IF(AND(H2581&lt;&gt; "",D2581&lt;&gt;""),IF(H2581&gt;=D2581,H2581-D2581,0),""),"")</f>
        <v>418</v>
      </c>
      <c r="K2581" s="20">
        <f>IF(M2581="",IF(I2581&lt;&gt;"",I2581-G2581,""),"")</f>
        <v>269.32811911539</v>
      </c>
      <c r="L2581" s="25">
        <f>IF(M2581="",IF(K2581&lt;&gt;"",IF(G2581=0,IF(I2581=0,0,9.99),K2581/G2581),""),"")</f>
        <v>3.7576308467941266</v>
      </c>
      <c r="M2581" s="111"/>
      <c r="N2581" s="58" t="str">
        <f>TRIM(CONCATENATE(Table1[[#This Row],[Intake]]," ",Table1[[#This Row],[Batch Number]]))</f>
        <v>S-1/OS 118</v>
      </c>
      <c r="O2581" s="111" t="str">
        <f>IF(VLOOKUP(Table1[[#This Row],[Intake Batch Combo]],Sheet2!A:B,2,FALSE)="","",VLOOKUP(Table1[[#This Row],[Intake Batch Combo]],Sheet2!A:B,2,FALSE))</f>
        <v>One Source Diagnostics Buy 118</v>
      </c>
      <c r="P2581" s="115" t="s">
        <v>2383</v>
      </c>
      <c r="Q2581" s="115" t="e">
        <v>#N/A</v>
      </c>
    </row>
    <row r="2582" spans="1:17">
      <c r="A2582" s="4" t="s">
        <v>1316</v>
      </c>
      <c r="B2582" s="15">
        <v>118</v>
      </c>
      <c r="C2582" s="64" t="s">
        <v>1432</v>
      </c>
      <c r="D2582" s="30">
        <v>44897</v>
      </c>
      <c r="E2582" s="60" t="s">
        <v>1</v>
      </c>
      <c r="F2582" s="14">
        <v>300</v>
      </c>
      <c r="G2582" s="14">
        <v>71.674980884610022</v>
      </c>
      <c r="H2582" s="30">
        <v>45315</v>
      </c>
      <c r="I2582" s="120">
        <v>341.00310000000002</v>
      </c>
      <c r="J2582" s="15">
        <f>IF(M2582="",IF(AND(H2582&lt;&gt; "",D2582&lt;&gt;""),IF(H2582&gt;=D2582,H2582-D2582,0),""),"")</f>
        <v>418</v>
      </c>
      <c r="K2582" s="20">
        <f>IF(M2582="",IF(I2582&lt;&gt;"",I2582-G2582,""),"")</f>
        <v>269.32811911539</v>
      </c>
      <c r="L2582" s="25">
        <f>IF(M2582="",IF(K2582&lt;&gt;"",IF(G2582=0,IF(I2582=0,0,9.99),K2582/G2582),""),"")</f>
        <v>3.7576308467941266</v>
      </c>
      <c r="M2582" s="111"/>
      <c r="N2582" s="58" t="str">
        <f>TRIM(CONCATENATE(Table1[[#This Row],[Intake]]," ",Table1[[#This Row],[Batch Number]]))</f>
        <v>S-1/OS 118</v>
      </c>
      <c r="O2582" s="111" t="str">
        <f>IF(VLOOKUP(Table1[[#This Row],[Intake Batch Combo]],Sheet2!A:B,2,FALSE)="","",VLOOKUP(Table1[[#This Row],[Intake Batch Combo]],Sheet2!A:B,2,FALSE))</f>
        <v>One Source Diagnostics Buy 118</v>
      </c>
      <c r="P2582" s="115" t="s">
        <v>2383</v>
      </c>
      <c r="Q2582" s="115" t="e">
        <v>#N/A</v>
      </c>
    </row>
    <row r="2583" spans="1:17">
      <c r="A2583" s="4" t="s">
        <v>1316</v>
      </c>
      <c r="B2583" s="15">
        <v>118</v>
      </c>
      <c r="C2583" s="64" t="s">
        <v>1432</v>
      </c>
      <c r="D2583" s="30">
        <v>44897</v>
      </c>
      <c r="E2583" s="60" t="s">
        <v>1</v>
      </c>
      <c r="F2583" s="14">
        <v>300</v>
      </c>
      <c r="G2583" s="14">
        <v>71.674980884610022</v>
      </c>
      <c r="H2583" s="30">
        <v>45315</v>
      </c>
      <c r="I2583" s="118">
        <v>341.00310000000002</v>
      </c>
      <c r="J2583" s="15">
        <f>IF(M2583="",IF(AND(H2583&lt;&gt; "",D2583&lt;&gt;""),IF(H2583&gt;=D2583,H2583-D2583,0),""),"")</f>
        <v>418</v>
      </c>
      <c r="K2583" s="20">
        <f>IF(M2583="",IF(I2583&lt;&gt;"",I2583-G2583,""),"")</f>
        <v>269.32811911539</v>
      </c>
      <c r="L2583" s="25">
        <f>IF(M2583="",IF(K2583&lt;&gt;"",IF(G2583=0,IF(I2583=0,0,9.99),K2583/G2583),""),"")</f>
        <v>3.7576308467941266</v>
      </c>
      <c r="M2583" s="111"/>
      <c r="N2583" s="58" t="str">
        <f>TRIM(CONCATENATE(Table1[[#This Row],[Intake]]," ",Table1[[#This Row],[Batch Number]]))</f>
        <v>S-1/OS 118</v>
      </c>
      <c r="O2583" s="111" t="str">
        <f>IF(VLOOKUP(Table1[[#This Row],[Intake Batch Combo]],Sheet2!A:B,2,FALSE)="","",VLOOKUP(Table1[[#This Row],[Intake Batch Combo]],Sheet2!A:B,2,FALSE))</f>
        <v>One Source Diagnostics Buy 118</v>
      </c>
      <c r="P2583" s="115" t="s">
        <v>2383</v>
      </c>
      <c r="Q2583" s="115" t="e">
        <v>#N/A</v>
      </c>
    </row>
    <row r="2584" spans="1:17">
      <c r="A2584" s="4" t="s">
        <v>1316</v>
      </c>
      <c r="B2584" s="15">
        <v>116</v>
      </c>
      <c r="C2584" s="64" t="s">
        <v>1148</v>
      </c>
      <c r="D2584" s="30">
        <v>44879</v>
      </c>
      <c r="E2584" s="59" t="s">
        <v>1</v>
      </c>
      <c r="F2584" s="14">
        <v>1695</v>
      </c>
      <c r="G2584" s="14">
        <v>404.59153261197389</v>
      </c>
      <c r="H2584" s="30">
        <v>45315</v>
      </c>
      <c r="I2584" s="118">
        <v>216.99690000000001</v>
      </c>
      <c r="J2584" s="15">
        <f>IF(M2584="",IF(AND(H2584&lt;&gt; "",D2584&lt;&gt;""),IF(H2584&gt;=D2584,H2584-D2584,0),""),"")</f>
        <v>436</v>
      </c>
      <c r="K2584" s="20">
        <f>IF(M2584="",IF(I2584&lt;&gt;"",I2584-G2584,""),"")</f>
        <v>-187.59463261197388</v>
      </c>
      <c r="L2584" s="25">
        <f>IF(M2584="",IF(K2584&lt;&gt;"",IF(G2584=0,IF(I2584=0,0,9.99),K2584/G2584),""),"")</f>
        <v>-0.46366425763014602</v>
      </c>
      <c r="M2584" s="111"/>
      <c r="N2584" s="58" t="str">
        <f>TRIM(CONCATENATE(Table1[[#This Row],[Intake]]," ",Table1[[#This Row],[Batch Number]]))</f>
        <v>S-1/OS 116</v>
      </c>
      <c r="O2584" s="111" t="str">
        <f>IF(VLOOKUP(Table1[[#This Row],[Intake Batch Combo]],Sheet2!A:B,2,FALSE)="","",VLOOKUP(Table1[[#This Row],[Intake Batch Combo]],Sheet2!A:B,2,FALSE))</f>
        <v>One Source Diagnostics Buy 116</v>
      </c>
      <c r="P2584" s="115" t="e">
        <v>#N/A</v>
      </c>
      <c r="Q2584" s="115" t="e">
        <v>#N/A</v>
      </c>
    </row>
    <row r="2585" spans="1:17">
      <c r="A2585" s="4" t="s">
        <v>1316</v>
      </c>
      <c r="B2585" s="15">
        <v>118</v>
      </c>
      <c r="C2585" s="64" t="s">
        <v>1432</v>
      </c>
      <c r="D2585" s="30">
        <v>44897</v>
      </c>
      <c r="E2585" s="60" t="s">
        <v>1</v>
      </c>
      <c r="F2585" s="14">
        <v>1695</v>
      </c>
      <c r="G2585" s="14">
        <v>404.96364199804663</v>
      </c>
      <c r="H2585" s="30">
        <v>45315</v>
      </c>
      <c r="I2585" s="118">
        <v>341.00310000000002</v>
      </c>
      <c r="J2585" s="15">
        <f>IF(M2585="",IF(AND(H2585&lt;&gt; "",D2585&lt;&gt;""),IF(H2585&gt;=D2585,H2585-D2585,0),""),"")</f>
        <v>418</v>
      </c>
      <c r="K2585" s="20">
        <f>IF(M2585="",IF(I2585&lt;&gt;"",I2585-G2585,""),"")</f>
        <v>-63.960541998046608</v>
      </c>
      <c r="L2585" s="25">
        <f>IF(M2585="",IF(K2585&lt;&gt;"",IF(G2585=0,IF(I2585=0,0,9.99),K2585/G2585),""),"")</f>
        <v>-0.15794144304528732</v>
      </c>
      <c r="M2585" s="111"/>
      <c r="N2585" s="58" t="str">
        <f>TRIM(CONCATENATE(Table1[[#This Row],[Intake]]," ",Table1[[#This Row],[Batch Number]]))</f>
        <v>S-1/OS 118</v>
      </c>
      <c r="O2585" s="111" t="str">
        <f>IF(VLOOKUP(Table1[[#This Row],[Intake Batch Combo]],Sheet2!A:B,2,FALSE)="","",VLOOKUP(Table1[[#This Row],[Intake Batch Combo]],Sheet2!A:B,2,FALSE))</f>
        <v>One Source Diagnostics Buy 118</v>
      </c>
      <c r="P2585" s="115" t="s">
        <v>2383</v>
      </c>
      <c r="Q2585" s="115" t="e">
        <v>#N/A</v>
      </c>
    </row>
    <row r="2586" spans="1:17">
      <c r="A2586" s="4" t="s">
        <v>1316</v>
      </c>
      <c r="B2586" s="15">
        <v>118</v>
      </c>
      <c r="C2586" s="64" t="s">
        <v>1432</v>
      </c>
      <c r="D2586" s="30">
        <v>44897</v>
      </c>
      <c r="E2586" s="60" t="s">
        <v>1</v>
      </c>
      <c r="F2586" s="14">
        <v>1695</v>
      </c>
      <c r="G2586" s="14">
        <v>404.96364199804663</v>
      </c>
      <c r="H2586" s="30">
        <v>45315</v>
      </c>
      <c r="I2586" s="118">
        <v>341.00310000000002</v>
      </c>
      <c r="J2586" s="15">
        <f>IF(M2586="",IF(AND(H2586&lt;&gt; "",D2586&lt;&gt;""),IF(H2586&gt;=D2586,H2586-D2586,0),""),"")</f>
        <v>418</v>
      </c>
      <c r="K2586" s="20">
        <f>IF(M2586="",IF(I2586&lt;&gt;"",I2586-G2586,""),"")</f>
        <v>-63.960541998046608</v>
      </c>
      <c r="L2586" s="25">
        <f>IF(M2586="",IF(K2586&lt;&gt;"",IF(G2586=0,IF(I2586=0,0,9.99),K2586/G2586),""),"")</f>
        <v>-0.15794144304528732</v>
      </c>
      <c r="M2586" s="111"/>
      <c r="N2586" s="58" t="str">
        <f>TRIM(CONCATENATE(Table1[[#This Row],[Intake]]," ",Table1[[#This Row],[Batch Number]]))</f>
        <v>S-1/OS 118</v>
      </c>
      <c r="O2586" s="111" t="str">
        <f>IF(VLOOKUP(Table1[[#This Row],[Intake Batch Combo]],Sheet2!A:B,2,FALSE)="","",VLOOKUP(Table1[[#This Row],[Intake Batch Combo]],Sheet2!A:B,2,FALSE))</f>
        <v>One Source Diagnostics Buy 118</v>
      </c>
      <c r="P2586" s="115" t="s">
        <v>2383</v>
      </c>
      <c r="Q2586" s="115" t="e">
        <v>#N/A</v>
      </c>
    </row>
    <row r="2587" spans="1:17">
      <c r="A2587" s="4" t="s">
        <v>1316</v>
      </c>
      <c r="B2587" s="15">
        <v>118</v>
      </c>
      <c r="C2587" s="64" t="s">
        <v>1706</v>
      </c>
      <c r="D2587" s="30">
        <v>44897</v>
      </c>
      <c r="E2587" s="60" t="s">
        <v>1</v>
      </c>
      <c r="F2587" s="14">
        <v>1695</v>
      </c>
      <c r="G2587" s="14">
        <v>404.96364199804663</v>
      </c>
      <c r="H2587" s="30">
        <v>45315</v>
      </c>
      <c r="I2587" s="118">
        <v>1116</v>
      </c>
      <c r="J2587" s="15">
        <f>IF(M2587="",IF(AND(H2587&lt;&gt; "",D2587&lt;&gt;""),IF(H2587&gt;=D2587,H2587-D2587,0),""),"")</f>
        <v>418</v>
      </c>
      <c r="K2587" s="20">
        <f>IF(M2587="",IF(I2587&lt;&gt;"",I2587-G2587,""),"")</f>
        <v>711.03635800195343</v>
      </c>
      <c r="L2587" s="25">
        <f>IF(M2587="",IF(K2587&lt;&gt;"",IF(G2587=0,IF(I2587=0,0,9.99),K2587/G2587),""),"")</f>
        <v>1.7558029518249521</v>
      </c>
      <c r="M2587" s="111"/>
      <c r="N2587" s="58" t="str">
        <f>TRIM(CONCATENATE(Table1[[#This Row],[Intake]]," ",Table1[[#This Row],[Batch Number]]))</f>
        <v>S-1/OS 118</v>
      </c>
      <c r="O2587" s="111" t="str">
        <f>IF(VLOOKUP(Table1[[#This Row],[Intake Batch Combo]],Sheet2!A:B,2,FALSE)="","",VLOOKUP(Table1[[#This Row],[Intake Batch Combo]],Sheet2!A:B,2,FALSE))</f>
        <v>One Source Diagnostics Buy 118</v>
      </c>
      <c r="P2587" s="115" t="s">
        <v>2383</v>
      </c>
      <c r="Q2587" s="115" t="e">
        <v>#N/A</v>
      </c>
    </row>
    <row r="2588" spans="1:17">
      <c r="A2588" s="4" t="s">
        <v>1316</v>
      </c>
      <c r="B2588" s="15">
        <v>118</v>
      </c>
      <c r="C2588" s="64" t="s">
        <v>1707</v>
      </c>
      <c r="D2588" s="30">
        <v>44897</v>
      </c>
      <c r="E2588" s="60" t="s">
        <v>1</v>
      </c>
      <c r="F2588" s="14">
        <v>1695</v>
      </c>
      <c r="G2588" s="14">
        <v>404.96364199804663</v>
      </c>
      <c r="H2588" s="30">
        <v>45315</v>
      </c>
      <c r="I2588" s="120">
        <v>1128.6479999999999</v>
      </c>
      <c r="J2588" s="15">
        <f>IF(M2588="",IF(AND(H2588&lt;&gt; "",D2588&lt;&gt;""),IF(H2588&gt;=D2588,H2588-D2588,0),""),"")</f>
        <v>418</v>
      </c>
      <c r="K2588" s="20">
        <f>IF(M2588="",IF(I2588&lt;&gt;"",I2588-G2588,""),"")</f>
        <v>723.68435800195334</v>
      </c>
      <c r="L2588" s="25">
        <f>IF(M2588="",IF(K2588&lt;&gt;"",IF(G2588=0,IF(I2588=0,0,9.99),K2588/G2588),""),"")</f>
        <v>1.787035385278968</v>
      </c>
      <c r="M2588" s="111"/>
      <c r="N2588" s="58" t="str">
        <f>TRIM(CONCATENATE(Table1[[#This Row],[Intake]]," ",Table1[[#This Row],[Batch Number]]))</f>
        <v>S-1/OS 118</v>
      </c>
      <c r="O2588" s="111" t="str">
        <f>IF(VLOOKUP(Table1[[#This Row],[Intake Batch Combo]],Sheet2!A:B,2,FALSE)="","",VLOOKUP(Table1[[#This Row],[Intake Batch Combo]],Sheet2!A:B,2,FALSE))</f>
        <v>One Source Diagnostics Buy 118</v>
      </c>
      <c r="P2588" s="115" t="s">
        <v>2383</v>
      </c>
      <c r="Q2588" s="115" t="e">
        <v>#N/A</v>
      </c>
    </row>
    <row r="2589" spans="1:17">
      <c r="A2589" s="4" t="s">
        <v>1316</v>
      </c>
      <c r="B2589" s="15">
        <v>118</v>
      </c>
      <c r="C2589" s="64" t="s">
        <v>1710</v>
      </c>
      <c r="D2589" s="30">
        <v>44897</v>
      </c>
      <c r="E2589" s="60" t="s">
        <v>1</v>
      </c>
      <c r="F2589" s="14">
        <v>1695</v>
      </c>
      <c r="G2589" s="14">
        <v>404.96364199804663</v>
      </c>
      <c r="H2589" s="30">
        <v>45315</v>
      </c>
      <c r="I2589" s="118">
        <v>465</v>
      </c>
      <c r="J2589" s="15">
        <f>IF(M2589="",IF(AND(H2589&lt;&gt; "",D2589&lt;&gt;""),IF(H2589&gt;=D2589,H2589-D2589,0),""),"")</f>
        <v>418</v>
      </c>
      <c r="K2589" s="20">
        <f>IF(M2589="",IF(I2589&lt;&gt;"",I2589-G2589,""),"")</f>
        <v>60.036358001953374</v>
      </c>
      <c r="L2589" s="25">
        <f>IF(M2589="",IF(K2589&lt;&gt;"",IF(G2589=0,IF(I2589=0,0,9.99),K2589/G2589),""),"")</f>
        <v>0.14825122992706333</v>
      </c>
      <c r="M2589" s="111"/>
      <c r="N2589" s="58" t="str">
        <f>TRIM(CONCATENATE(Table1[[#This Row],[Intake]]," ",Table1[[#This Row],[Batch Number]]))</f>
        <v>S-1/OS 118</v>
      </c>
      <c r="O2589" s="111" t="str">
        <f>IF(VLOOKUP(Table1[[#This Row],[Intake Batch Combo]],Sheet2!A:B,2,FALSE)="","",VLOOKUP(Table1[[#This Row],[Intake Batch Combo]],Sheet2!A:B,2,FALSE))</f>
        <v>One Source Diagnostics Buy 118</v>
      </c>
      <c r="P2589" s="115" t="s">
        <v>2383</v>
      </c>
      <c r="Q2589" s="115" t="e">
        <v>#N/A</v>
      </c>
    </row>
    <row r="2590" spans="1:17">
      <c r="A2590" s="4" t="s">
        <v>1316</v>
      </c>
      <c r="B2590" s="15">
        <v>118</v>
      </c>
      <c r="C2590" s="64" t="s">
        <v>1710</v>
      </c>
      <c r="D2590" s="30">
        <v>44897</v>
      </c>
      <c r="E2590" s="60" t="s">
        <v>1</v>
      </c>
      <c r="F2590" s="14">
        <v>1695</v>
      </c>
      <c r="G2590" s="14">
        <v>404.96364199804663</v>
      </c>
      <c r="H2590" s="30">
        <v>45315</v>
      </c>
      <c r="I2590" s="118">
        <v>465</v>
      </c>
      <c r="J2590" s="15">
        <f>IF(M2590="",IF(AND(H2590&lt;&gt; "",D2590&lt;&gt;""),IF(H2590&gt;=D2590,H2590-D2590,0),""),"")</f>
        <v>418</v>
      </c>
      <c r="K2590" s="20">
        <f>IF(M2590="",IF(I2590&lt;&gt;"",I2590-G2590,""),"")</f>
        <v>60.036358001953374</v>
      </c>
      <c r="L2590" s="25">
        <f>IF(M2590="",IF(K2590&lt;&gt;"",IF(G2590=0,IF(I2590=0,0,9.99),K2590/G2590),""),"")</f>
        <v>0.14825122992706333</v>
      </c>
      <c r="M2590" s="111"/>
      <c r="N2590" s="58" t="str">
        <f>TRIM(CONCATENATE(Table1[[#This Row],[Intake]]," ",Table1[[#This Row],[Batch Number]]))</f>
        <v>S-1/OS 118</v>
      </c>
      <c r="O2590" s="111" t="str">
        <f>IF(VLOOKUP(Table1[[#This Row],[Intake Batch Combo]],Sheet2!A:B,2,FALSE)="","",VLOOKUP(Table1[[#This Row],[Intake Batch Combo]],Sheet2!A:B,2,FALSE))</f>
        <v>One Source Diagnostics Buy 118</v>
      </c>
      <c r="P2590" s="115" t="s">
        <v>2383</v>
      </c>
      <c r="Q2590" s="115" t="e">
        <v>#N/A</v>
      </c>
    </row>
    <row r="2591" spans="1:17">
      <c r="A2591" s="4" t="s">
        <v>1316</v>
      </c>
      <c r="B2591" s="15">
        <v>90</v>
      </c>
      <c r="C2591" s="15" t="s">
        <v>327</v>
      </c>
      <c r="D2591" s="30">
        <v>44559</v>
      </c>
      <c r="E2591" s="10" t="s">
        <v>1</v>
      </c>
      <c r="F2591" s="14">
        <v>1695</v>
      </c>
      <c r="G2591" s="14">
        <v>435.04260145388702</v>
      </c>
      <c r="H2591" s="30">
        <v>45315</v>
      </c>
      <c r="I2591" s="118">
        <v>465</v>
      </c>
      <c r="J2591" s="21">
        <f>IF(M2591="",IF(AND(H2591&lt;&gt; "",D2591&lt;&gt;""),IF(H2591&gt;=D2591,H2591-D2591,0),""),"")</f>
        <v>756</v>
      </c>
      <c r="K2591" s="20">
        <f>IF(M2591="",IF(I2591&lt;&gt;"",I2591-G2591,""),"")</f>
        <v>29.957398546112984</v>
      </c>
      <c r="L2591" s="25">
        <f>IF(M2591="",IF(K2591&lt;&gt;"",IF(G2591=0,IF(I2591=0,0,9.99),K2591/G2591),""),"")</f>
        <v>6.8860839021275391E-2</v>
      </c>
      <c r="M2591" s="28"/>
      <c r="N2591" s="31" t="str">
        <f>TRIM(CONCATENATE(Table1[[#This Row],[Intake]]," ",Table1[[#This Row],[Batch Number]]))</f>
        <v>S-1/OS 90</v>
      </c>
      <c r="O2591" s="34" t="str">
        <f>IF(VLOOKUP(Table1[[#This Row],[Intake Batch Combo]],Sheet2!A:B,2,FALSE)="","",VLOOKUP(Table1[[#This Row],[Intake Batch Combo]],Sheet2!A:B,2,FALSE))</f>
        <v>OSD Buy 90</v>
      </c>
      <c r="P2591" s="116" t="e">
        <v>#N/A</v>
      </c>
      <c r="Q2591" s="116" t="e">
        <v>#N/A</v>
      </c>
    </row>
    <row r="2592" spans="1:17">
      <c r="A2592" s="4" t="s">
        <v>2395</v>
      </c>
      <c r="B2592" s="15">
        <v>15.1</v>
      </c>
      <c r="C2592" s="15"/>
      <c r="D2592" s="30">
        <v>45021</v>
      </c>
      <c r="E2592" s="10" t="s">
        <v>1</v>
      </c>
      <c r="F2592" s="14">
        <v>2300</v>
      </c>
      <c r="G2592" s="14">
        <v>432.04350000000113</v>
      </c>
      <c r="H2592" s="30">
        <v>45314</v>
      </c>
      <c r="I2592" s="118">
        <v>465</v>
      </c>
      <c r="J2592" s="15">
        <f>IF(M2592="",IF(AND(H2592&lt;&gt; "",D2592&lt;&gt;""),IF(H2592&gt;=D2592,H2592-D2592,0),""),"")</f>
        <v>293</v>
      </c>
      <c r="K2592" s="20">
        <f>IF(M2592="",IF(I2592&lt;&gt;"",I2592-G2592,""),"")</f>
        <v>32.956499999998869</v>
      </c>
      <c r="L2592" s="25">
        <f>IF(M2592="",IF(K2592&lt;&gt;"",IF(G2592=0,IF(I2592=0,0,9.99),K2592/G2592),""),"")</f>
        <v>7.6280513420520807E-2</v>
      </c>
      <c r="M2592" s="111"/>
      <c r="N2592" s="58" t="str">
        <f>TRIM(CONCATENATE(Table1[[#This Row],[Intake]]," ",Table1[[#This Row],[Batch Number]]))</f>
        <v>S-1/SCI 15.1</v>
      </c>
      <c r="O2592" s="111" t="str">
        <f>IF(VLOOKUP(Table1[[#This Row],[Intake Batch Combo]],Sheet2!A:B,2,FALSE)="","",VLOOKUP(Table1[[#This Row],[Intake Batch Combo]],Sheet2!A:B,2,FALSE))</f>
        <v>SoCal Imaging Batch 15.1</v>
      </c>
      <c r="P2592" s="115" t="e">
        <v>#N/A</v>
      </c>
      <c r="Q2592" s="115" t="e">
        <v>#N/A</v>
      </c>
    </row>
    <row r="2593" spans="1:17">
      <c r="A2593" s="4" t="s">
        <v>2395</v>
      </c>
      <c r="B2593" s="15">
        <v>15.2</v>
      </c>
      <c r="C2593" s="15"/>
      <c r="D2593" s="30">
        <v>45021</v>
      </c>
      <c r="E2593" s="10" t="s">
        <v>1</v>
      </c>
      <c r="F2593" s="14">
        <v>2300</v>
      </c>
      <c r="G2593" s="14">
        <v>432.04350000000113</v>
      </c>
      <c r="H2593" s="30">
        <v>45314</v>
      </c>
      <c r="I2593" s="118">
        <v>465</v>
      </c>
      <c r="J2593" s="15">
        <f>IF(M2593="",IF(AND(H2593&lt;&gt; "",D2593&lt;&gt;""),IF(H2593&gt;=D2593,H2593-D2593,0),""),"")</f>
        <v>293</v>
      </c>
      <c r="K2593" s="20">
        <f>IF(M2593="",IF(I2593&lt;&gt;"",I2593-G2593,""),"")</f>
        <v>32.956499999998869</v>
      </c>
      <c r="L2593" s="25">
        <f>IF(M2593="",IF(K2593&lt;&gt;"",IF(G2593=0,IF(I2593=0,0,9.99),K2593/G2593),""),"")</f>
        <v>7.6280513420520807E-2</v>
      </c>
      <c r="M2593" s="111"/>
      <c r="N2593" s="58" t="str">
        <f>TRIM(CONCATENATE(Table1[[#This Row],[Intake]]," ",Table1[[#This Row],[Batch Number]]))</f>
        <v>S-1/SCI 15.2</v>
      </c>
      <c r="O2593" s="111" t="str">
        <f>IF(VLOOKUP(Table1[[#This Row],[Intake Batch Combo]],Sheet2!A:B,2,FALSE)="","",VLOOKUP(Table1[[#This Row],[Intake Batch Combo]],Sheet2!A:B,2,FALSE))</f>
        <v>SoCal Imaging Batch 15.2</v>
      </c>
      <c r="P2593" s="115" t="e">
        <v>#N/A</v>
      </c>
      <c r="Q2593" s="115" t="e">
        <v>#N/A</v>
      </c>
    </row>
    <row r="2594" spans="1:17">
      <c r="A2594" s="4" t="s">
        <v>1314</v>
      </c>
      <c r="B2594" s="43">
        <v>71</v>
      </c>
      <c r="C2594" s="64" t="s">
        <v>667</v>
      </c>
      <c r="D2594" s="47">
        <v>44670</v>
      </c>
      <c r="E2594" s="59" t="s">
        <v>1</v>
      </c>
      <c r="F2594" s="41">
        <v>300</v>
      </c>
      <c r="G2594" s="41">
        <v>71.954979587975828</v>
      </c>
      <c r="H2594" s="47">
        <v>45308</v>
      </c>
      <c r="I2594" s="118">
        <v>248.00310000000002</v>
      </c>
      <c r="J2594" s="43">
        <f>IF(M2594="",IF(AND(H2594&lt;&gt; "",D2594&lt;&gt;""),IF(H2594&gt;=D2594,H2594-D2594,0),""),"")</f>
        <v>638</v>
      </c>
      <c r="K2594" s="42">
        <f>IF(M2594="",IF(I2594&lt;&gt;"",I2594-G2594,""),"")</f>
        <v>176.04812041202419</v>
      </c>
      <c r="L2594" s="44">
        <f>IF(M2594="",IF(K2594&lt;&gt;"",IF(G2594=0,IF(I2594=0,0,9.99),K2594/G2594),""),"")</f>
        <v>2.4466426287673224</v>
      </c>
      <c r="M2594" s="45"/>
      <c r="N2594" s="46" t="str">
        <f>TRIM(CONCATENATE(Table1[[#This Row],[Intake]]," ",Table1[[#This Row],[Batch Number]]))</f>
        <v>S-1/EB 71</v>
      </c>
      <c r="O2594" s="45" t="str">
        <f>IF(VLOOKUP(Table1[[#This Row],[Intake Batch Combo]],Sheet2!A:B,2,FALSE)="","",VLOOKUP(Table1[[#This Row],[Intake Batch Combo]],Sheet2!A:B,2,FALSE))</f>
        <v>Expert MRI Buy 71</v>
      </c>
      <c r="P2594" s="116" t="e">
        <v>#N/A</v>
      </c>
      <c r="Q2594" s="116" t="e">
        <v>#N/A</v>
      </c>
    </row>
    <row r="2595" spans="1:17">
      <c r="A2595" s="4" t="s">
        <v>1314</v>
      </c>
      <c r="B2595" s="43">
        <v>71</v>
      </c>
      <c r="C2595" s="64" t="s">
        <v>667</v>
      </c>
      <c r="D2595" s="47">
        <v>44670</v>
      </c>
      <c r="E2595" s="59" t="s">
        <v>1</v>
      </c>
      <c r="F2595" s="41">
        <v>300</v>
      </c>
      <c r="G2595" s="41">
        <v>71.954979587975828</v>
      </c>
      <c r="H2595" s="47">
        <v>45308</v>
      </c>
      <c r="I2595" s="118">
        <v>248.00310000000002</v>
      </c>
      <c r="J2595" s="43">
        <f>IF(M2595="",IF(AND(H2595&lt;&gt; "",D2595&lt;&gt;""),IF(H2595&gt;=D2595,H2595-D2595,0),""),"")</f>
        <v>638</v>
      </c>
      <c r="K2595" s="42">
        <f>IF(M2595="",IF(I2595&lt;&gt;"",I2595-G2595,""),"")</f>
        <v>176.04812041202419</v>
      </c>
      <c r="L2595" s="44">
        <f>IF(M2595="",IF(K2595&lt;&gt;"",IF(G2595=0,IF(I2595=0,0,9.99),K2595/G2595),""),"")</f>
        <v>2.4466426287673224</v>
      </c>
      <c r="M2595" s="45"/>
      <c r="N2595" s="46" t="str">
        <f>TRIM(CONCATENATE(Table1[[#This Row],[Intake]]," ",Table1[[#This Row],[Batch Number]]))</f>
        <v>S-1/EB 71</v>
      </c>
      <c r="O2595" s="45" t="str">
        <f>IF(VLOOKUP(Table1[[#This Row],[Intake Batch Combo]],Sheet2!A:B,2,FALSE)="","",VLOOKUP(Table1[[#This Row],[Intake Batch Combo]],Sheet2!A:B,2,FALSE))</f>
        <v>Expert MRI Buy 71</v>
      </c>
      <c r="P2595" s="116" t="e">
        <v>#N/A</v>
      </c>
      <c r="Q2595" s="116" t="e">
        <v>#N/A</v>
      </c>
    </row>
    <row r="2596" spans="1:17">
      <c r="A2596" s="4" t="s">
        <v>1316</v>
      </c>
      <c r="B2596" s="15">
        <v>116</v>
      </c>
      <c r="C2596" s="64" t="s">
        <v>1069</v>
      </c>
      <c r="D2596" s="30">
        <v>44879</v>
      </c>
      <c r="E2596" s="59" t="s">
        <v>1</v>
      </c>
      <c r="F2596" s="14">
        <v>1695</v>
      </c>
      <c r="G2596" s="14">
        <v>404.59153261197389</v>
      </c>
      <c r="H2596" s="30">
        <v>45308</v>
      </c>
      <c r="I2596" s="118">
        <v>465</v>
      </c>
      <c r="J2596" s="15">
        <f>IF(M2596="",IF(AND(H2596&lt;&gt; "",D2596&lt;&gt;""),IF(H2596&gt;=D2596,H2596-D2596,0),""),"")</f>
        <v>429</v>
      </c>
      <c r="K2596" s="20">
        <f>IF(M2596="",IF(I2596&lt;&gt;"",I2596-G2596,""),"")</f>
        <v>60.408467388026111</v>
      </c>
      <c r="L2596" s="25">
        <f>IF(M2596="",IF(K2596&lt;&gt;"",IF(G2596=0,IF(I2596=0,0,9.99),K2596/G2596),""),"")</f>
        <v>0.1493072951824754</v>
      </c>
      <c r="M2596" s="111"/>
      <c r="N2596" s="58" t="str">
        <f>TRIM(CONCATENATE(Table1[[#This Row],[Intake]]," ",Table1[[#This Row],[Batch Number]]))</f>
        <v>S-1/OS 116</v>
      </c>
      <c r="O2596" s="111" t="str">
        <f>IF(VLOOKUP(Table1[[#This Row],[Intake Batch Combo]],Sheet2!A:B,2,FALSE)="","",VLOOKUP(Table1[[#This Row],[Intake Batch Combo]],Sheet2!A:B,2,FALSE))</f>
        <v>One Source Diagnostics Buy 116</v>
      </c>
      <c r="P2596" s="115" t="e">
        <v>#N/A</v>
      </c>
      <c r="Q2596" s="115" t="e">
        <v>#N/A</v>
      </c>
    </row>
    <row r="2597" spans="1:17">
      <c r="A2597" s="4" t="s">
        <v>1316</v>
      </c>
      <c r="B2597" s="15">
        <v>118</v>
      </c>
      <c r="C2597" s="64" t="s">
        <v>1525</v>
      </c>
      <c r="D2597" s="30">
        <v>44897</v>
      </c>
      <c r="E2597" s="60" t="s">
        <v>1</v>
      </c>
      <c r="F2597" s="14">
        <v>1695</v>
      </c>
      <c r="G2597" s="14">
        <v>404.96364199804663</v>
      </c>
      <c r="H2597" s="30">
        <v>45308</v>
      </c>
      <c r="I2597" s="118">
        <v>465</v>
      </c>
      <c r="J2597" s="15">
        <f>IF(M2597="",IF(AND(H2597&lt;&gt; "",D2597&lt;&gt;""),IF(H2597&gt;=D2597,H2597-D2597,0),""),"")</f>
        <v>411</v>
      </c>
      <c r="K2597" s="20">
        <f>IF(M2597="",IF(I2597&lt;&gt;"",I2597-G2597,""),"")</f>
        <v>60.036358001953374</v>
      </c>
      <c r="L2597" s="25">
        <f>IF(M2597="",IF(K2597&lt;&gt;"",IF(G2597=0,IF(I2597=0,0,9.99),K2597/G2597),""),"")</f>
        <v>0.14825122992706333</v>
      </c>
      <c r="M2597" s="111"/>
      <c r="N2597" s="58" t="str">
        <f>TRIM(CONCATENATE(Table1[[#This Row],[Intake]]," ",Table1[[#This Row],[Batch Number]]))</f>
        <v>S-1/OS 118</v>
      </c>
      <c r="O2597" s="111" t="str">
        <f>IF(VLOOKUP(Table1[[#This Row],[Intake Batch Combo]],Sheet2!A:B,2,FALSE)="","",VLOOKUP(Table1[[#This Row],[Intake Batch Combo]],Sheet2!A:B,2,FALSE))</f>
        <v>One Source Diagnostics Buy 118</v>
      </c>
      <c r="P2597" s="115" t="s">
        <v>2383</v>
      </c>
      <c r="Q2597" s="115" t="e">
        <v>#N/A</v>
      </c>
    </row>
    <row r="2598" spans="1:17">
      <c r="A2598" s="4" t="s">
        <v>1316</v>
      </c>
      <c r="B2598" s="15">
        <v>118</v>
      </c>
      <c r="C2598" s="64" t="s">
        <v>1616</v>
      </c>
      <c r="D2598" s="30">
        <v>44897</v>
      </c>
      <c r="E2598" s="60" t="s">
        <v>1</v>
      </c>
      <c r="F2598" s="14">
        <v>1695</v>
      </c>
      <c r="G2598" s="14">
        <v>404.96364199804663</v>
      </c>
      <c r="H2598" s="30">
        <v>45308</v>
      </c>
      <c r="I2598" s="118">
        <v>465</v>
      </c>
      <c r="J2598" s="15">
        <f>IF(M2598="",IF(AND(H2598&lt;&gt; "",D2598&lt;&gt;""),IF(H2598&gt;=D2598,H2598-D2598,0),""),"")</f>
        <v>411</v>
      </c>
      <c r="K2598" s="20">
        <f>IF(M2598="",IF(I2598&lt;&gt;"",I2598-G2598,""),"")</f>
        <v>60.036358001953374</v>
      </c>
      <c r="L2598" s="25">
        <f>IF(M2598="",IF(K2598&lt;&gt;"",IF(G2598=0,IF(I2598=0,0,9.99),K2598/G2598),""),"")</f>
        <v>0.14825122992706333</v>
      </c>
      <c r="M2598" s="111"/>
      <c r="N2598" s="58" t="str">
        <f>TRIM(CONCATENATE(Table1[[#This Row],[Intake]]," ",Table1[[#This Row],[Batch Number]]))</f>
        <v>S-1/OS 118</v>
      </c>
      <c r="O2598" s="111" t="str">
        <f>IF(VLOOKUP(Table1[[#This Row],[Intake Batch Combo]],Sheet2!A:B,2,FALSE)="","",VLOOKUP(Table1[[#This Row],[Intake Batch Combo]],Sheet2!A:B,2,FALSE))</f>
        <v>One Source Diagnostics Buy 118</v>
      </c>
      <c r="P2598" s="115" t="s">
        <v>2383</v>
      </c>
      <c r="Q2598" s="115" t="e">
        <v>#N/A</v>
      </c>
    </row>
    <row r="2599" spans="1:17">
      <c r="A2599" s="4" t="s">
        <v>1316</v>
      </c>
      <c r="B2599" s="15">
        <v>118</v>
      </c>
      <c r="C2599" s="64" t="s">
        <v>1846</v>
      </c>
      <c r="D2599" s="30">
        <v>44897</v>
      </c>
      <c r="E2599" s="60" t="s">
        <v>1</v>
      </c>
      <c r="F2599" s="14">
        <v>1695</v>
      </c>
      <c r="G2599" s="14">
        <v>404.96364199804663</v>
      </c>
      <c r="H2599" s="30">
        <v>45308</v>
      </c>
      <c r="I2599" s="118">
        <v>424.08</v>
      </c>
      <c r="J2599" s="15">
        <f>IF(M2599="",IF(AND(H2599&lt;&gt; "",D2599&lt;&gt;""),IF(H2599&gt;=D2599,H2599-D2599,0),""),"")</f>
        <v>411</v>
      </c>
      <c r="K2599" s="20">
        <f>IF(M2599="",IF(I2599&lt;&gt;"",I2599-G2599,""),"")</f>
        <v>19.116358001953358</v>
      </c>
      <c r="L2599" s="25">
        <f>IF(M2599="",IF(K2599&lt;&gt;"",IF(G2599=0,IF(I2599=0,0,9.99),K2599/G2599),""),"")</f>
        <v>4.7205121693481726E-2</v>
      </c>
      <c r="M2599" s="111"/>
      <c r="N2599" s="58" t="str">
        <f>TRIM(CONCATENATE(Table1[[#This Row],[Intake]]," ",Table1[[#This Row],[Batch Number]]))</f>
        <v>S-1/OS 118</v>
      </c>
      <c r="O2599" s="111" t="str">
        <f>IF(VLOOKUP(Table1[[#This Row],[Intake Batch Combo]],Sheet2!A:B,2,FALSE)="","",VLOOKUP(Table1[[#This Row],[Intake Batch Combo]],Sheet2!A:B,2,FALSE))</f>
        <v>One Source Diagnostics Buy 118</v>
      </c>
      <c r="P2599" s="115" t="s">
        <v>2383</v>
      </c>
      <c r="Q2599" s="115" t="e">
        <v>#N/A</v>
      </c>
    </row>
    <row r="2600" spans="1:17">
      <c r="A2600" s="4" t="s">
        <v>1316</v>
      </c>
      <c r="B2600" s="15">
        <v>118</v>
      </c>
      <c r="C2600" s="64" t="s">
        <v>1846</v>
      </c>
      <c r="D2600" s="30">
        <v>44897</v>
      </c>
      <c r="E2600" s="60" t="s">
        <v>1</v>
      </c>
      <c r="F2600" s="14">
        <v>1695</v>
      </c>
      <c r="G2600" s="14">
        <v>404.96364199804663</v>
      </c>
      <c r="H2600" s="30">
        <v>45308</v>
      </c>
      <c r="I2600" s="118">
        <v>424.08</v>
      </c>
      <c r="J2600" s="15">
        <f>IF(M2600="",IF(AND(H2600&lt;&gt; "",D2600&lt;&gt;""),IF(H2600&gt;=D2600,H2600-D2600,0),""),"")</f>
        <v>411</v>
      </c>
      <c r="K2600" s="20">
        <f>IF(M2600="",IF(I2600&lt;&gt;"",I2600-G2600,""),"")</f>
        <v>19.116358001953358</v>
      </c>
      <c r="L2600" s="25">
        <f>IF(M2600="",IF(K2600&lt;&gt;"",IF(G2600=0,IF(I2600=0,0,9.99),K2600/G2600),""),"")</f>
        <v>4.7205121693481726E-2</v>
      </c>
      <c r="M2600" s="111"/>
      <c r="N2600" s="58" t="str">
        <f>TRIM(CONCATENATE(Table1[[#This Row],[Intake]]," ",Table1[[#This Row],[Batch Number]]))</f>
        <v>S-1/OS 118</v>
      </c>
      <c r="O2600" s="111" t="str">
        <f>IF(VLOOKUP(Table1[[#This Row],[Intake Batch Combo]],Sheet2!A:B,2,FALSE)="","",VLOOKUP(Table1[[#This Row],[Intake Batch Combo]],Sheet2!A:B,2,FALSE))</f>
        <v>One Source Diagnostics Buy 118</v>
      </c>
      <c r="P2600" s="115" t="s">
        <v>2383</v>
      </c>
      <c r="Q2600" s="115" t="e">
        <v>#N/A</v>
      </c>
    </row>
    <row r="2601" spans="1:17">
      <c r="A2601" s="4" t="s">
        <v>1314</v>
      </c>
      <c r="B2601" s="43">
        <v>71</v>
      </c>
      <c r="C2601" s="64">
        <v>94132</v>
      </c>
      <c r="D2601" s="47">
        <v>44670</v>
      </c>
      <c r="E2601" s="59" t="s">
        <v>1</v>
      </c>
      <c r="F2601" s="41">
        <v>1695</v>
      </c>
      <c r="G2601" s="41">
        <v>406.54563467206344</v>
      </c>
      <c r="H2601" s="47">
        <v>45308</v>
      </c>
      <c r="I2601" s="118">
        <v>360.375</v>
      </c>
      <c r="J2601" s="43">
        <f>IF(M2601="",IF(AND(H2601&lt;&gt; "",D2601&lt;&gt;""),IF(H2601&gt;=D2601,H2601-D2601,0),""),"")</f>
        <v>638</v>
      </c>
      <c r="K2601" s="42">
        <f>IF(M2601="",IF(I2601&lt;&gt;"",I2601-G2601,""),"")</f>
        <v>-46.170634672063443</v>
      </c>
      <c r="L2601" s="44">
        <f>IF(M2601="",IF(K2601&lt;&gt;"",IF(G2601=0,IF(I2601=0,0,9.99),K2601/G2601),""),"")</f>
        <v>-0.11356814766762061</v>
      </c>
      <c r="M2601" s="45"/>
      <c r="N2601" s="46" t="str">
        <f>TRIM(CONCATENATE(Table1[[#This Row],[Intake]]," ",Table1[[#This Row],[Batch Number]]))</f>
        <v>S-1/EB 71</v>
      </c>
      <c r="O2601" s="45" t="str">
        <f>IF(VLOOKUP(Table1[[#This Row],[Intake Batch Combo]],Sheet2!A:B,2,FALSE)="","",VLOOKUP(Table1[[#This Row],[Intake Batch Combo]],Sheet2!A:B,2,FALSE))</f>
        <v>Expert MRI Buy 71</v>
      </c>
      <c r="P2601" s="116" t="e">
        <v>#N/A</v>
      </c>
      <c r="Q2601" s="116" t="e">
        <v>#N/A</v>
      </c>
    </row>
    <row r="2602" spans="1:17">
      <c r="A2602" s="4" t="s">
        <v>1314</v>
      </c>
      <c r="B2602" s="43">
        <v>71</v>
      </c>
      <c r="C2602" s="64">
        <v>94132</v>
      </c>
      <c r="D2602" s="47">
        <v>44670</v>
      </c>
      <c r="E2602" s="59" t="s">
        <v>1</v>
      </c>
      <c r="F2602" s="41">
        <v>1695</v>
      </c>
      <c r="G2602" s="41">
        <v>406.54563467206344</v>
      </c>
      <c r="H2602" s="47">
        <v>45308</v>
      </c>
      <c r="I2602" s="118">
        <v>360.375</v>
      </c>
      <c r="J2602" s="43">
        <f>IF(M2602="",IF(AND(H2602&lt;&gt; "",D2602&lt;&gt;""),IF(H2602&gt;=D2602,H2602-D2602,0),""),"")</f>
        <v>638</v>
      </c>
      <c r="K2602" s="42">
        <f>IF(M2602="",IF(I2602&lt;&gt;"",I2602-G2602,""),"")</f>
        <v>-46.170634672063443</v>
      </c>
      <c r="L2602" s="44">
        <f>IF(M2602="",IF(K2602&lt;&gt;"",IF(G2602=0,IF(I2602=0,0,9.99),K2602/G2602),""),"")</f>
        <v>-0.11356814766762061</v>
      </c>
      <c r="M2602" s="45"/>
      <c r="N2602" s="46" t="str">
        <f>TRIM(CONCATENATE(Table1[[#This Row],[Intake]]," ",Table1[[#This Row],[Batch Number]]))</f>
        <v>S-1/EB 71</v>
      </c>
      <c r="O2602" s="45" t="str">
        <f>IF(VLOOKUP(Table1[[#This Row],[Intake Batch Combo]],Sheet2!A:B,2,FALSE)="","",VLOOKUP(Table1[[#This Row],[Intake Batch Combo]],Sheet2!A:B,2,FALSE))</f>
        <v>Expert MRI Buy 71</v>
      </c>
      <c r="P2602" s="116" t="e">
        <v>#N/A</v>
      </c>
      <c r="Q2602" s="116" t="e">
        <v>#N/A</v>
      </c>
    </row>
    <row r="2603" spans="1:17">
      <c r="A2603" s="4" t="s">
        <v>1314</v>
      </c>
      <c r="B2603" s="43">
        <v>71</v>
      </c>
      <c r="C2603" s="64" t="s">
        <v>602</v>
      </c>
      <c r="D2603" s="47">
        <v>44670</v>
      </c>
      <c r="E2603" s="59" t="s">
        <v>1</v>
      </c>
      <c r="F2603" s="41">
        <v>1695</v>
      </c>
      <c r="G2603" s="41">
        <v>406.54563467206344</v>
      </c>
      <c r="H2603" s="47">
        <v>45308</v>
      </c>
      <c r="I2603" s="118">
        <v>604.5</v>
      </c>
      <c r="J2603" s="43">
        <f>IF(M2603="",IF(AND(H2603&lt;&gt; "",D2603&lt;&gt;""),IF(H2603&gt;=D2603,H2603-D2603,0),""),"")</f>
        <v>638</v>
      </c>
      <c r="K2603" s="42">
        <f>IF(M2603="",IF(I2603&lt;&gt;"",I2603-G2603,""),"")</f>
        <v>197.95436532793656</v>
      </c>
      <c r="L2603" s="44">
        <f>IF(M2603="",IF(K2603&lt;&gt;"",IF(G2603=0,IF(I2603=0,0,9.99),K2603/G2603),""),"")</f>
        <v>0.48691794584786219</v>
      </c>
      <c r="M2603" s="45"/>
      <c r="N2603" s="46" t="str">
        <f>TRIM(CONCATENATE(Table1[[#This Row],[Intake]]," ",Table1[[#This Row],[Batch Number]]))</f>
        <v>S-1/EB 71</v>
      </c>
      <c r="O2603" s="45" t="str">
        <f>IF(VLOOKUP(Table1[[#This Row],[Intake Batch Combo]],Sheet2!A:B,2,FALSE)="","",VLOOKUP(Table1[[#This Row],[Intake Batch Combo]],Sheet2!A:B,2,FALSE))</f>
        <v>Expert MRI Buy 71</v>
      </c>
      <c r="P2603" s="116" t="e">
        <v>#N/A</v>
      </c>
      <c r="Q2603" s="116" t="e">
        <v>#N/A</v>
      </c>
    </row>
    <row r="2604" spans="1:17">
      <c r="A2604" s="4" t="s">
        <v>1314</v>
      </c>
      <c r="B2604" s="43">
        <v>71</v>
      </c>
      <c r="C2604" s="64" t="s">
        <v>666</v>
      </c>
      <c r="D2604" s="47">
        <v>44670</v>
      </c>
      <c r="E2604" s="59" t="s">
        <v>1</v>
      </c>
      <c r="F2604" s="41">
        <v>1695</v>
      </c>
      <c r="G2604" s="41">
        <v>406.54563467206344</v>
      </c>
      <c r="H2604" s="47">
        <v>45308</v>
      </c>
      <c r="I2604" s="120">
        <v>558</v>
      </c>
      <c r="J2604" s="43">
        <f>IF(M2604="",IF(AND(H2604&lt;&gt; "",D2604&lt;&gt;""),IF(H2604&gt;=D2604,H2604-D2604,0),""),"")</f>
        <v>638</v>
      </c>
      <c r="K2604" s="42">
        <f>IF(M2604="",IF(I2604&lt;&gt;"",I2604-G2604,""),"")</f>
        <v>151.45436532793656</v>
      </c>
      <c r="L2604" s="44">
        <f>IF(M2604="",IF(K2604&lt;&gt;"",IF(G2604=0,IF(I2604=0,0,9.99),K2604/G2604),""),"")</f>
        <v>0.37253964232110359</v>
      </c>
      <c r="M2604" s="45"/>
      <c r="N2604" s="46" t="str">
        <f>TRIM(CONCATENATE(Table1[[#This Row],[Intake]]," ",Table1[[#This Row],[Batch Number]]))</f>
        <v>S-1/EB 71</v>
      </c>
      <c r="O2604" s="45" t="str">
        <f>IF(VLOOKUP(Table1[[#This Row],[Intake Batch Combo]],Sheet2!A:B,2,FALSE)="","",VLOOKUP(Table1[[#This Row],[Intake Batch Combo]],Sheet2!A:B,2,FALSE))</f>
        <v>Expert MRI Buy 71</v>
      </c>
      <c r="P2604" s="116" t="e">
        <v>#N/A</v>
      </c>
      <c r="Q2604" s="116" t="e">
        <v>#N/A</v>
      </c>
    </row>
    <row r="2605" spans="1:17">
      <c r="A2605" s="4" t="s">
        <v>1314</v>
      </c>
      <c r="B2605" s="43">
        <v>71</v>
      </c>
      <c r="C2605" s="64" t="s">
        <v>666</v>
      </c>
      <c r="D2605" s="47">
        <v>44670</v>
      </c>
      <c r="E2605" s="59" t="s">
        <v>1</v>
      </c>
      <c r="F2605" s="41">
        <v>1695</v>
      </c>
      <c r="G2605" s="41">
        <v>406.54563467206344</v>
      </c>
      <c r="H2605" s="47">
        <v>45308</v>
      </c>
      <c r="I2605" s="118">
        <v>558</v>
      </c>
      <c r="J2605" s="43">
        <f>IF(M2605="",IF(AND(H2605&lt;&gt; "",D2605&lt;&gt;""),IF(H2605&gt;=D2605,H2605-D2605,0),""),"")</f>
        <v>638</v>
      </c>
      <c r="K2605" s="42">
        <f>IF(M2605="",IF(I2605&lt;&gt;"",I2605-G2605,""),"")</f>
        <v>151.45436532793656</v>
      </c>
      <c r="L2605" s="44">
        <f>IF(M2605="",IF(K2605&lt;&gt;"",IF(G2605=0,IF(I2605=0,0,9.99),K2605/G2605),""),"")</f>
        <v>0.37253964232110359</v>
      </c>
      <c r="M2605" s="45"/>
      <c r="N2605" s="46" t="str">
        <f>TRIM(CONCATENATE(Table1[[#This Row],[Intake]]," ",Table1[[#This Row],[Batch Number]]))</f>
        <v>S-1/EB 71</v>
      </c>
      <c r="O2605" s="45" t="str">
        <f>IF(VLOOKUP(Table1[[#This Row],[Intake Batch Combo]],Sheet2!A:B,2,FALSE)="","",VLOOKUP(Table1[[#This Row],[Intake Batch Combo]],Sheet2!A:B,2,FALSE))</f>
        <v>Expert MRI Buy 71</v>
      </c>
      <c r="P2605" s="116" t="e">
        <v>#N/A</v>
      </c>
      <c r="Q2605" s="116" t="e">
        <v>#N/A</v>
      </c>
    </row>
    <row r="2606" spans="1:17">
      <c r="A2606" s="4" t="s">
        <v>1314</v>
      </c>
      <c r="B2606" s="43">
        <v>71</v>
      </c>
      <c r="C2606" s="64" t="s">
        <v>667</v>
      </c>
      <c r="D2606" s="47">
        <v>44670</v>
      </c>
      <c r="E2606" s="59" t="s">
        <v>1</v>
      </c>
      <c r="F2606" s="41">
        <v>1695</v>
      </c>
      <c r="G2606" s="41">
        <v>406.54563467206344</v>
      </c>
      <c r="H2606" s="47">
        <v>45308</v>
      </c>
      <c r="I2606" s="118">
        <v>248.00310000000002</v>
      </c>
      <c r="J2606" s="43">
        <f>IF(M2606="",IF(AND(H2606&lt;&gt; "",D2606&lt;&gt;""),IF(H2606&gt;=D2606,H2606-D2606,0),""),"")</f>
        <v>638</v>
      </c>
      <c r="K2606" s="42">
        <f>IF(M2606="",IF(I2606&lt;&gt;"",I2606-G2606,""),"")</f>
        <v>-158.54253467206343</v>
      </c>
      <c r="L2606" s="44">
        <f>IF(M2606="",IF(K2606&lt;&gt;"",IF(G2606=0,IF(I2606=0,0,9.99),K2606/G2606),""),"")</f>
        <v>-0.3899747559703855</v>
      </c>
      <c r="M2606" s="45"/>
      <c r="N2606" s="46" t="str">
        <f>TRIM(CONCATENATE(Table1[[#This Row],[Intake]]," ",Table1[[#This Row],[Batch Number]]))</f>
        <v>S-1/EB 71</v>
      </c>
      <c r="O2606" s="45" t="str">
        <f>IF(VLOOKUP(Table1[[#This Row],[Intake Batch Combo]],Sheet2!A:B,2,FALSE)="","",VLOOKUP(Table1[[#This Row],[Intake Batch Combo]],Sheet2!A:B,2,FALSE))</f>
        <v>Expert MRI Buy 71</v>
      </c>
      <c r="P2606" s="116" t="e">
        <v>#N/A</v>
      </c>
      <c r="Q2606" s="116" t="e">
        <v>#N/A</v>
      </c>
    </row>
    <row r="2607" spans="1:17">
      <c r="A2607" s="4" t="s">
        <v>1314</v>
      </c>
      <c r="B2607" s="43">
        <v>71</v>
      </c>
      <c r="C2607" s="64" t="s">
        <v>891</v>
      </c>
      <c r="D2607" s="47">
        <v>44670</v>
      </c>
      <c r="E2607" s="59" t="s">
        <v>1</v>
      </c>
      <c r="F2607" s="41">
        <v>1695</v>
      </c>
      <c r="G2607" s="41">
        <v>406.54563467206344</v>
      </c>
      <c r="H2607" s="47">
        <v>45308</v>
      </c>
      <c r="I2607" s="118">
        <v>558</v>
      </c>
      <c r="J2607" s="43">
        <f>IF(M2607="",IF(AND(H2607&lt;&gt; "",D2607&lt;&gt;""),IF(H2607&gt;=D2607,H2607-D2607,0),""),"")</f>
        <v>638</v>
      </c>
      <c r="K2607" s="42">
        <f>IF(M2607="",IF(I2607&lt;&gt;"",I2607-G2607,""),"")</f>
        <v>151.45436532793656</v>
      </c>
      <c r="L2607" s="44">
        <f>IF(M2607="",IF(K2607&lt;&gt;"",IF(G2607=0,IF(I2607=0,0,9.99),K2607/G2607),""),"")</f>
        <v>0.37253964232110359</v>
      </c>
      <c r="M2607" s="45"/>
      <c r="N2607" s="46" t="str">
        <f>TRIM(CONCATENATE(Table1[[#This Row],[Intake]]," ",Table1[[#This Row],[Batch Number]]))</f>
        <v>S-1/EB 71</v>
      </c>
      <c r="O2607" s="45" t="str">
        <f>IF(VLOOKUP(Table1[[#This Row],[Intake Batch Combo]],Sheet2!A:B,2,FALSE)="","",VLOOKUP(Table1[[#This Row],[Intake Batch Combo]],Sheet2!A:B,2,FALSE))</f>
        <v>Expert MRI Buy 71</v>
      </c>
      <c r="P2607" s="116" t="e">
        <v>#N/A</v>
      </c>
      <c r="Q2607" s="116" t="e">
        <v>#N/A</v>
      </c>
    </row>
    <row r="2608" spans="1:17">
      <c r="A2608" s="4" t="s">
        <v>1316</v>
      </c>
      <c r="B2608" s="38">
        <v>97</v>
      </c>
      <c r="C2608" s="15" t="s">
        <v>408</v>
      </c>
      <c r="D2608" s="39">
        <v>44631</v>
      </c>
      <c r="E2608" s="10" t="s">
        <v>1</v>
      </c>
      <c r="F2608" s="36">
        <v>1695</v>
      </c>
      <c r="G2608" s="36">
        <v>408.58132852990423</v>
      </c>
      <c r="H2608" s="39">
        <v>45308</v>
      </c>
      <c r="I2608" s="118">
        <v>558</v>
      </c>
      <c r="J2608" s="38">
        <f>IF(M2608="",IF(AND(H2608&lt;&gt; "",D2608&lt;&gt;""),IF(H2608&gt;=D2608,H2608-D2608,0),""),"")</f>
        <v>677</v>
      </c>
      <c r="K2608" s="37">
        <f>IF(M2608="",IF(I2608&lt;&gt;"",I2608-G2608,""),"")</f>
        <v>149.41867147009577</v>
      </c>
      <c r="L2608" s="31">
        <f>IF(M2608="",IF(K2608&lt;&gt;"",IF(G2608=0,IF(I2608=0,0,9.99),K2608/G2608),""),"")</f>
        <v>0.36570117388308349</v>
      </c>
      <c r="M2608" s="35"/>
      <c r="N2608" s="33" t="str">
        <f>TRIM(CONCATENATE(Table1[[#This Row],[Intake]]," ",Table1[[#This Row],[Batch Number]]))</f>
        <v>S-1/OS 97</v>
      </c>
      <c r="O2608" s="35" t="str">
        <f>IF(VLOOKUP(Table1[[#This Row],[Intake Batch Combo]],Sheet2!A:B,2,FALSE)="","",VLOOKUP(Table1[[#This Row],[Intake Batch Combo]],Sheet2!A:B,2,FALSE))</f>
        <v>One Source Diagnostics Buy 97.2</v>
      </c>
      <c r="P2608" s="116" t="s">
        <v>2384</v>
      </c>
      <c r="Q2608" s="116" t="e">
        <v>#N/A</v>
      </c>
    </row>
    <row r="2609" spans="1:17">
      <c r="A2609" s="4" t="s">
        <v>1316</v>
      </c>
      <c r="B2609" s="38">
        <v>97</v>
      </c>
      <c r="C2609" s="15" t="s">
        <v>408</v>
      </c>
      <c r="D2609" s="39">
        <v>44631</v>
      </c>
      <c r="E2609" s="10" t="s">
        <v>1</v>
      </c>
      <c r="F2609" s="36">
        <v>1695</v>
      </c>
      <c r="G2609" s="36">
        <v>408.58132852990423</v>
      </c>
      <c r="H2609" s="39">
        <v>45308</v>
      </c>
      <c r="I2609" s="119">
        <v>558</v>
      </c>
      <c r="J2609" s="38">
        <f>IF(M2609="",IF(AND(H2609&lt;&gt; "",D2609&lt;&gt;""),IF(H2609&gt;=D2609,H2609-D2609,0),""),"")</f>
        <v>677</v>
      </c>
      <c r="K2609" s="37">
        <f>IF(M2609="",IF(I2609&lt;&gt;"",I2609-G2609,""),"")</f>
        <v>149.41867147009577</v>
      </c>
      <c r="L2609" s="31">
        <f>IF(M2609="",IF(K2609&lt;&gt;"",IF(G2609=0,IF(I2609=0,0,9.99),K2609/G2609),""),"")</f>
        <v>0.36570117388308349</v>
      </c>
      <c r="M2609" s="35"/>
      <c r="N2609" s="33" t="str">
        <f>TRIM(CONCATENATE(Table1[[#This Row],[Intake]]," ",Table1[[#This Row],[Batch Number]]))</f>
        <v>S-1/OS 97</v>
      </c>
      <c r="O2609" s="35" t="str">
        <f>IF(VLOOKUP(Table1[[#This Row],[Intake Batch Combo]],Sheet2!A:B,2,FALSE)="","",VLOOKUP(Table1[[#This Row],[Intake Batch Combo]],Sheet2!A:B,2,FALSE))</f>
        <v>One Source Diagnostics Buy 97.2</v>
      </c>
      <c r="P2609" s="116" t="s">
        <v>2384</v>
      </c>
      <c r="Q2609" s="116" t="e">
        <v>#N/A</v>
      </c>
    </row>
    <row r="2610" spans="1:17">
      <c r="A2610" s="4" t="s">
        <v>1316</v>
      </c>
      <c r="B2610" s="15">
        <v>90</v>
      </c>
      <c r="C2610" s="15" t="s">
        <v>306</v>
      </c>
      <c r="D2610" s="30">
        <v>44559</v>
      </c>
      <c r="E2610" s="10" t="s">
        <v>1</v>
      </c>
      <c r="F2610" s="14">
        <v>1695</v>
      </c>
      <c r="G2610" s="14">
        <v>435.04260145388702</v>
      </c>
      <c r="H2610" s="30">
        <v>45308</v>
      </c>
      <c r="I2610" s="120">
        <v>465</v>
      </c>
      <c r="J2610" s="21">
        <f>IF(M2610="",IF(AND(H2610&lt;&gt; "",D2610&lt;&gt;""),IF(H2610&gt;=D2610,H2610-D2610,0),""),"")</f>
        <v>749</v>
      </c>
      <c r="K2610" s="20">
        <f>IF(M2610="",IF(I2610&lt;&gt;"",I2610-G2610,""),"")</f>
        <v>29.957398546112984</v>
      </c>
      <c r="L2610" s="25">
        <f>IF(M2610="",IF(K2610&lt;&gt;"",IF(G2610=0,IF(I2610=0,0,9.99),K2610/G2610),""),"")</f>
        <v>6.8860839021275391E-2</v>
      </c>
      <c r="M2610" s="28"/>
      <c r="N2610" s="31" t="str">
        <f>TRIM(CONCATENATE(Table1[[#This Row],[Intake]]," ",Table1[[#This Row],[Batch Number]]))</f>
        <v>S-1/OS 90</v>
      </c>
      <c r="O2610" s="34" t="str">
        <f>IF(VLOOKUP(Table1[[#This Row],[Intake Batch Combo]],Sheet2!A:B,2,FALSE)="","",VLOOKUP(Table1[[#This Row],[Intake Batch Combo]],Sheet2!A:B,2,FALSE))</f>
        <v>OSD Buy 90</v>
      </c>
      <c r="P2610" s="116" t="e">
        <v>#N/A</v>
      </c>
      <c r="Q2610" s="116" t="e">
        <v>#N/A</v>
      </c>
    </row>
    <row r="2611" spans="1:17">
      <c r="A2611" s="4" t="s">
        <v>1316</v>
      </c>
      <c r="B2611" s="15">
        <v>90</v>
      </c>
      <c r="C2611" s="15" t="s">
        <v>306</v>
      </c>
      <c r="D2611" s="30">
        <v>44559</v>
      </c>
      <c r="E2611" s="10" t="s">
        <v>1</v>
      </c>
      <c r="F2611" s="14">
        <v>1695</v>
      </c>
      <c r="G2611" s="14">
        <v>435.04260145388702</v>
      </c>
      <c r="H2611" s="30">
        <v>45308</v>
      </c>
      <c r="I2611" s="119">
        <v>465</v>
      </c>
      <c r="J2611" s="21">
        <f>IF(M2611="",IF(AND(H2611&lt;&gt; "",D2611&lt;&gt;""),IF(H2611&gt;=D2611,H2611-D2611,0),""),"")</f>
        <v>749</v>
      </c>
      <c r="K2611" s="20">
        <f>IF(M2611="",IF(I2611&lt;&gt;"",I2611-G2611,""),"")</f>
        <v>29.957398546112984</v>
      </c>
      <c r="L2611" s="25">
        <f>IF(M2611="",IF(K2611&lt;&gt;"",IF(G2611=0,IF(I2611=0,0,9.99),K2611/G2611),""),"")</f>
        <v>6.8860839021275391E-2</v>
      </c>
      <c r="M2611" s="28"/>
      <c r="N2611" s="31" t="str">
        <f>TRIM(CONCATENATE(Table1[[#This Row],[Intake]]," ",Table1[[#This Row],[Batch Number]]))</f>
        <v>S-1/OS 90</v>
      </c>
      <c r="O2611" s="34" t="str">
        <f>IF(VLOOKUP(Table1[[#This Row],[Intake Batch Combo]],Sheet2!A:B,2,FALSE)="","",VLOOKUP(Table1[[#This Row],[Intake Batch Combo]],Sheet2!A:B,2,FALSE))</f>
        <v>OSD Buy 90</v>
      </c>
      <c r="P2611" s="116" t="e">
        <v>#N/A</v>
      </c>
      <c r="Q2611" s="116" t="e">
        <v>#N/A</v>
      </c>
    </row>
    <row r="2612" spans="1:17">
      <c r="A2612" s="4" t="s">
        <v>1312</v>
      </c>
      <c r="B2612" s="15">
        <v>8</v>
      </c>
      <c r="C2612" s="15">
        <v>40797399800</v>
      </c>
      <c r="D2612" s="30">
        <v>45195</v>
      </c>
      <c r="E2612" s="10" t="s">
        <v>0</v>
      </c>
      <c r="F2612" s="14">
        <v>2940</v>
      </c>
      <c r="G2612" s="14">
        <v>660.61800000000005</v>
      </c>
      <c r="H2612" s="30">
        <v>45303</v>
      </c>
      <c r="I2612" s="118">
        <v>1541.89</v>
      </c>
      <c r="J2612" s="15">
        <f>IF(M2612="",IF(AND(H2612&lt;&gt; "",D2612&lt;&gt;""),IF(H2612&gt;=D2612,H2612-D2612,0),""),"")</f>
        <v>108</v>
      </c>
      <c r="K2612" s="20">
        <f>IF(M2612="",IF(I2612&lt;&gt;"",I2612-G2612,""),"")</f>
        <v>881.27200000000005</v>
      </c>
      <c r="L2612" s="25">
        <f>IF(M2612="",IF(K2612&lt;&gt;"",IF(G2612=0,IF(I2612=0,0,9.99),K2612/G2612),""),"")</f>
        <v>1.3340114862144234</v>
      </c>
      <c r="M2612" s="111"/>
      <c r="N2612" s="58" t="str">
        <f>TRIM(CONCATENATE(Table1[[#This Row],[Intake]]," ",Table1[[#This Row],[Batch Number]]))</f>
        <v>S-1/MF 8</v>
      </c>
      <c r="O2612" s="111" t="str">
        <f>IF(VLOOKUP(Table1[[#This Row],[Intake Batch Combo]],Sheet2!A:B,2,FALSE)="","",VLOOKUP(Table1[[#This Row],[Intake Batch Combo]],Sheet2!A:B,2,FALSE))</f>
        <v>Michigan First Rehab Batch 08</v>
      </c>
      <c r="P2612" s="115" t="s">
        <v>2380</v>
      </c>
      <c r="Q2612" s="115" t="e">
        <v>#N/A</v>
      </c>
    </row>
    <row r="2613" spans="1:17">
      <c r="A2613" s="4" t="s">
        <v>1316</v>
      </c>
      <c r="B2613" s="15">
        <v>118</v>
      </c>
      <c r="C2613" s="64" t="s">
        <v>1557</v>
      </c>
      <c r="D2613" s="30">
        <v>44897</v>
      </c>
      <c r="E2613" s="60" t="s">
        <v>1</v>
      </c>
      <c r="F2613" s="14">
        <v>1695</v>
      </c>
      <c r="G2613" s="14">
        <v>404.96364199804663</v>
      </c>
      <c r="H2613" s="30">
        <v>45301</v>
      </c>
      <c r="I2613" s="118">
        <v>465</v>
      </c>
      <c r="J2613" s="15">
        <f>IF(M2613="",IF(AND(H2613&lt;&gt; "",D2613&lt;&gt;""),IF(H2613&gt;=D2613,H2613-D2613,0),""),"")</f>
        <v>404</v>
      </c>
      <c r="K2613" s="20">
        <f>IF(M2613="",IF(I2613&lt;&gt;"",I2613-G2613,""),"")</f>
        <v>60.036358001953374</v>
      </c>
      <c r="L2613" s="25">
        <f>IF(M2613="",IF(K2613&lt;&gt;"",IF(G2613=0,IF(I2613=0,0,9.99),K2613/G2613),""),"")</f>
        <v>0.14825122992706333</v>
      </c>
      <c r="M2613" s="111"/>
      <c r="N2613" s="58" t="str">
        <f>TRIM(CONCATENATE(Table1[[#This Row],[Intake]]," ",Table1[[#This Row],[Batch Number]]))</f>
        <v>S-1/OS 118</v>
      </c>
      <c r="O2613" s="111" t="str">
        <f>IF(VLOOKUP(Table1[[#This Row],[Intake Batch Combo]],Sheet2!A:B,2,FALSE)="","",VLOOKUP(Table1[[#This Row],[Intake Batch Combo]],Sheet2!A:B,2,FALSE))</f>
        <v>One Source Diagnostics Buy 118</v>
      </c>
      <c r="P2613" s="115" t="s">
        <v>2383</v>
      </c>
      <c r="Q2613" s="115" t="e">
        <v>#N/A</v>
      </c>
    </row>
    <row r="2614" spans="1:17">
      <c r="A2614" s="4" t="s">
        <v>1316</v>
      </c>
      <c r="B2614" s="15">
        <v>118</v>
      </c>
      <c r="C2614" s="64" t="s">
        <v>1560</v>
      </c>
      <c r="D2614" s="30">
        <v>44897</v>
      </c>
      <c r="E2614" s="60" t="s">
        <v>1</v>
      </c>
      <c r="F2614" s="14">
        <v>1695</v>
      </c>
      <c r="G2614" s="14">
        <v>404.96364199804663</v>
      </c>
      <c r="H2614" s="30">
        <v>45301</v>
      </c>
      <c r="I2614" s="118">
        <v>93</v>
      </c>
      <c r="J2614" s="15">
        <f>IF(M2614="",IF(AND(H2614&lt;&gt; "",D2614&lt;&gt;""),IF(H2614&gt;=D2614,H2614-D2614,0),""),"")</f>
        <v>404</v>
      </c>
      <c r="K2614" s="20">
        <f>IF(M2614="",IF(I2614&lt;&gt;"",I2614-G2614,""),"")</f>
        <v>-311.96364199804663</v>
      </c>
      <c r="L2614" s="25">
        <f>IF(M2614="",IF(K2614&lt;&gt;"",IF(G2614=0,IF(I2614=0,0,9.99),K2614/G2614),""),"")</f>
        <v>-0.77034975401458738</v>
      </c>
      <c r="M2614" s="111"/>
      <c r="N2614" s="58" t="str">
        <f>TRIM(CONCATENATE(Table1[[#This Row],[Intake]]," ",Table1[[#This Row],[Batch Number]]))</f>
        <v>S-1/OS 118</v>
      </c>
      <c r="O2614" s="111" t="str">
        <f>IF(VLOOKUP(Table1[[#This Row],[Intake Batch Combo]],Sheet2!A:B,2,FALSE)="","",VLOOKUP(Table1[[#This Row],[Intake Batch Combo]],Sheet2!A:B,2,FALSE))</f>
        <v>One Source Diagnostics Buy 118</v>
      </c>
      <c r="P2614" s="115" t="s">
        <v>2383</v>
      </c>
      <c r="Q2614" s="115" t="e">
        <v>#N/A</v>
      </c>
    </row>
    <row r="2615" spans="1:17">
      <c r="A2615" s="4" t="s">
        <v>1316</v>
      </c>
      <c r="B2615" s="15">
        <v>90</v>
      </c>
      <c r="C2615" s="15" t="s">
        <v>312</v>
      </c>
      <c r="D2615" s="30">
        <v>44559</v>
      </c>
      <c r="E2615" s="10" t="s">
        <v>1</v>
      </c>
      <c r="F2615" s="14">
        <v>1695</v>
      </c>
      <c r="G2615" s="14">
        <v>435.04260145388702</v>
      </c>
      <c r="H2615" s="30">
        <v>45301</v>
      </c>
      <c r="I2615" s="118">
        <v>465</v>
      </c>
      <c r="J2615" s="21">
        <f>IF(M2615="",IF(AND(H2615&lt;&gt; "",D2615&lt;&gt;""),IF(H2615&gt;=D2615,H2615-D2615,0),""),"")</f>
        <v>742</v>
      </c>
      <c r="K2615" s="20">
        <f>IF(M2615="",IF(I2615&lt;&gt;"",I2615-G2615,""),"")</f>
        <v>29.957398546112984</v>
      </c>
      <c r="L2615" s="25">
        <f>IF(M2615="",IF(K2615&lt;&gt;"",IF(G2615=0,IF(I2615=0,0,9.99),K2615/G2615),""),"")</f>
        <v>6.8860839021275391E-2</v>
      </c>
      <c r="M2615" s="28"/>
      <c r="N2615" s="31" t="str">
        <f>TRIM(CONCATENATE(Table1[[#This Row],[Intake]]," ",Table1[[#This Row],[Batch Number]]))</f>
        <v>S-1/OS 90</v>
      </c>
      <c r="O2615" s="34" t="str">
        <f>IF(VLOOKUP(Table1[[#This Row],[Intake Batch Combo]],Sheet2!A:B,2,FALSE)="","",VLOOKUP(Table1[[#This Row],[Intake Batch Combo]],Sheet2!A:B,2,FALSE))</f>
        <v>OSD Buy 90</v>
      </c>
      <c r="P2615" s="116" t="e">
        <v>#N/A</v>
      </c>
      <c r="Q2615" s="116" t="e">
        <v>#N/A</v>
      </c>
    </row>
    <row r="2616" spans="1:17">
      <c r="A2616" s="4" t="s">
        <v>1316</v>
      </c>
      <c r="B2616" s="15">
        <v>90</v>
      </c>
      <c r="C2616" s="15" t="s">
        <v>312</v>
      </c>
      <c r="D2616" s="30">
        <v>44559</v>
      </c>
      <c r="E2616" s="10" t="s">
        <v>1</v>
      </c>
      <c r="F2616" s="14">
        <v>1695</v>
      </c>
      <c r="G2616" s="14">
        <v>435.04260145388702</v>
      </c>
      <c r="H2616" s="30">
        <v>45301</v>
      </c>
      <c r="I2616" s="119">
        <v>465</v>
      </c>
      <c r="J2616" s="21">
        <f>IF(M2616="",IF(AND(H2616&lt;&gt; "",D2616&lt;&gt;""),IF(H2616&gt;=D2616,H2616-D2616,0),""),"")</f>
        <v>742</v>
      </c>
      <c r="K2616" s="20">
        <f>IF(M2616="",IF(I2616&lt;&gt;"",I2616-G2616,""),"")</f>
        <v>29.957398546112984</v>
      </c>
      <c r="L2616" s="25">
        <f>IF(M2616="",IF(K2616&lt;&gt;"",IF(G2616=0,IF(I2616=0,0,9.99),K2616/G2616),""),"")</f>
        <v>6.8860839021275391E-2</v>
      </c>
      <c r="M2616" s="28"/>
      <c r="N2616" s="31" t="str">
        <f>TRIM(CONCATENATE(Table1[[#This Row],[Intake]]," ",Table1[[#This Row],[Batch Number]]))</f>
        <v>S-1/OS 90</v>
      </c>
      <c r="O2616" s="34" t="str">
        <f>IF(VLOOKUP(Table1[[#This Row],[Intake Batch Combo]],Sheet2!A:B,2,FALSE)="","",VLOOKUP(Table1[[#This Row],[Intake Batch Combo]],Sheet2!A:B,2,FALSE))</f>
        <v>OSD Buy 90</v>
      </c>
      <c r="P2616" s="116" t="e">
        <v>#N/A</v>
      </c>
      <c r="Q2616" s="116" t="e">
        <v>#N/A</v>
      </c>
    </row>
    <row r="2617" spans="1:17">
      <c r="A2617" s="4" t="s">
        <v>1316</v>
      </c>
      <c r="B2617" s="15">
        <v>90</v>
      </c>
      <c r="C2617" s="15" t="s">
        <v>162</v>
      </c>
      <c r="D2617" s="30">
        <v>44559</v>
      </c>
      <c r="E2617" s="10" t="s">
        <v>0</v>
      </c>
      <c r="F2617" s="109">
        <v>250</v>
      </c>
      <c r="G2617" s="14">
        <v>64.165575435676601</v>
      </c>
      <c r="H2617" s="30">
        <v>45294</v>
      </c>
      <c r="I2617" s="118">
        <v>46.5</v>
      </c>
      <c r="J2617" s="21">
        <f>IF(M2617="",IF(AND(H2617&lt;&gt; "",D2617&lt;&gt;""),IF(H2617&gt;=D2617,H2617-D2617,0),""),"")</f>
        <v>735</v>
      </c>
      <c r="K2617" s="20">
        <f>IF(M2617="",IF(I2617&lt;&gt;"",I2617-G2617,""),"")</f>
        <v>-17.665575435676601</v>
      </c>
      <c r="L2617" s="25">
        <f>IF(M2617="",IF(K2617&lt;&gt;"",IF(G2617=0,IF(I2617=0,0,9.99),K2617/G2617),""),"")</f>
        <v>-0.27531235114357583</v>
      </c>
      <c r="M2617" s="28"/>
      <c r="N2617" s="31" t="str">
        <f>TRIM(CONCATENATE(Table1[[#This Row],[Intake]]," ",Table1[[#This Row],[Batch Number]]))</f>
        <v>S-1/OS 90</v>
      </c>
      <c r="O2617" s="34" t="str">
        <f>IF(VLOOKUP(Table1[[#This Row],[Intake Batch Combo]],Sheet2!A:B,2,FALSE)="","",VLOOKUP(Table1[[#This Row],[Intake Batch Combo]],Sheet2!A:B,2,FALSE))</f>
        <v>OSD Buy 90</v>
      </c>
      <c r="P2617" s="116" t="e">
        <v>#N/A</v>
      </c>
      <c r="Q2617" s="116" t="e">
        <v>#N/A</v>
      </c>
    </row>
    <row r="2618" spans="1:17">
      <c r="A2618" s="4" t="s">
        <v>1316</v>
      </c>
      <c r="B2618" s="15">
        <v>90</v>
      </c>
      <c r="C2618" s="15" t="s">
        <v>162</v>
      </c>
      <c r="D2618" s="30">
        <v>44559</v>
      </c>
      <c r="E2618" s="10" t="s">
        <v>0</v>
      </c>
      <c r="F2618" s="14">
        <v>300</v>
      </c>
      <c r="G2618" s="14">
        <v>76.998690522811799</v>
      </c>
      <c r="H2618" s="30">
        <v>45294</v>
      </c>
      <c r="I2618" s="119">
        <v>46.5</v>
      </c>
      <c r="J2618" s="21">
        <f>IF(M2618="",IF(AND(H2618&lt;&gt; "",D2618&lt;&gt;""),IF(H2618&gt;=D2618,H2618-D2618,0),""),"")</f>
        <v>735</v>
      </c>
      <c r="K2618" s="20">
        <f>IF(M2618="",IF(I2618&lt;&gt;"",I2618-G2618,""),"")</f>
        <v>-30.498690522811799</v>
      </c>
      <c r="L2618" s="25">
        <f>IF(M2618="",IF(K2618&lt;&gt;"",IF(G2618=0,IF(I2618=0,0,9.99),K2618/G2618),""),"")</f>
        <v>-0.39609362595297892</v>
      </c>
      <c r="M2618" s="28"/>
      <c r="N2618" s="31" t="str">
        <f>TRIM(CONCATENATE(Table1[[#This Row],[Intake]]," ",Table1[[#This Row],[Batch Number]]))</f>
        <v>S-1/OS 90</v>
      </c>
      <c r="O2618" s="34" t="str">
        <f>IF(VLOOKUP(Table1[[#This Row],[Intake Batch Combo]],Sheet2!A:B,2,FALSE)="","",VLOOKUP(Table1[[#This Row],[Intake Batch Combo]],Sheet2!A:B,2,FALSE))</f>
        <v>OSD Buy 90</v>
      </c>
      <c r="P2618" s="116" t="e">
        <v>#N/A</v>
      </c>
      <c r="Q2618" s="116" t="e">
        <v>#N/A</v>
      </c>
    </row>
    <row r="2619" spans="1:17">
      <c r="A2619" s="4" t="s">
        <v>1316</v>
      </c>
      <c r="B2619" s="15">
        <v>118</v>
      </c>
      <c r="C2619" s="64" t="s">
        <v>1666</v>
      </c>
      <c r="D2619" s="30">
        <v>44897</v>
      </c>
      <c r="E2619" s="60" t="s">
        <v>1</v>
      </c>
      <c r="F2619" s="14">
        <v>1695</v>
      </c>
      <c r="G2619" s="14">
        <v>404.96364199804663</v>
      </c>
      <c r="H2619" s="30">
        <v>45294</v>
      </c>
      <c r="I2619" s="118">
        <v>930</v>
      </c>
      <c r="J2619" s="15">
        <f>IF(M2619="",IF(AND(H2619&lt;&gt; "",D2619&lt;&gt;""),IF(H2619&gt;=D2619,H2619-D2619,0),""),"")</f>
        <v>397</v>
      </c>
      <c r="K2619" s="20">
        <f>IF(M2619="",IF(I2619&lt;&gt;"",I2619-G2619,""),"")</f>
        <v>525.03635800195343</v>
      </c>
      <c r="L2619" s="25">
        <f>IF(M2619="",IF(K2619&lt;&gt;"",IF(G2619=0,IF(I2619=0,0,9.99),K2619/G2619),""),"")</f>
        <v>1.2965024598541268</v>
      </c>
      <c r="M2619" s="111"/>
      <c r="N2619" s="58" t="str">
        <f>TRIM(CONCATENATE(Table1[[#This Row],[Intake]]," ",Table1[[#This Row],[Batch Number]]))</f>
        <v>S-1/OS 118</v>
      </c>
      <c r="O2619" s="111" t="str">
        <f>IF(VLOOKUP(Table1[[#This Row],[Intake Batch Combo]],Sheet2!A:B,2,FALSE)="","",VLOOKUP(Table1[[#This Row],[Intake Batch Combo]],Sheet2!A:B,2,FALSE))</f>
        <v>One Source Diagnostics Buy 118</v>
      </c>
      <c r="P2619" s="115" t="s">
        <v>2383</v>
      </c>
      <c r="Q2619" s="115" t="e">
        <v>#N/A</v>
      </c>
    </row>
    <row r="2620" spans="1:17">
      <c r="A2620" s="4" t="s">
        <v>1316</v>
      </c>
      <c r="B2620" s="15">
        <v>118</v>
      </c>
      <c r="C2620" s="64" t="s">
        <v>1747</v>
      </c>
      <c r="D2620" s="30">
        <v>44897</v>
      </c>
      <c r="E2620" s="60" t="s">
        <v>1</v>
      </c>
      <c r="F2620" s="14">
        <v>1695</v>
      </c>
      <c r="G2620" s="14">
        <v>404.96364199804663</v>
      </c>
      <c r="H2620" s="30">
        <v>45294</v>
      </c>
      <c r="I2620" s="119">
        <v>551.72249999999997</v>
      </c>
      <c r="J2620" s="15">
        <f>IF(M2620="",IF(AND(H2620&lt;&gt; "",D2620&lt;&gt;""),IF(H2620&gt;=D2620,H2620-D2620,0),""),"")</f>
        <v>397</v>
      </c>
      <c r="K2620" s="20">
        <f>IF(M2620="",IF(I2620&lt;&gt;"",I2620-G2620,""),"")</f>
        <v>146.75885800195334</v>
      </c>
      <c r="L2620" s="25">
        <f>IF(M2620="",IF(K2620&lt;&gt;"",IF(G2620=0,IF(I2620=0,0,9.99),K2620/G2620),""),"")</f>
        <v>0.3624000843084606</v>
      </c>
      <c r="M2620" s="111"/>
      <c r="N2620" s="58" t="str">
        <f>TRIM(CONCATENATE(Table1[[#This Row],[Intake]]," ",Table1[[#This Row],[Batch Number]]))</f>
        <v>S-1/OS 118</v>
      </c>
      <c r="O2620" s="111" t="str">
        <f>IF(VLOOKUP(Table1[[#This Row],[Intake Batch Combo]],Sheet2!A:B,2,FALSE)="","",VLOOKUP(Table1[[#This Row],[Intake Batch Combo]],Sheet2!A:B,2,FALSE))</f>
        <v>One Source Diagnostics Buy 118</v>
      </c>
      <c r="P2620" s="115" t="s">
        <v>2383</v>
      </c>
      <c r="Q2620" s="115" t="e">
        <v>#N/A</v>
      </c>
    </row>
    <row r="2621" spans="1:17">
      <c r="A2621" s="4" t="s">
        <v>1316</v>
      </c>
      <c r="B2621" s="15">
        <v>118</v>
      </c>
      <c r="C2621" s="64" t="s">
        <v>1747</v>
      </c>
      <c r="D2621" s="30">
        <v>44897</v>
      </c>
      <c r="E2621" s="60" t="s">
        <v>1</v>
      </c>
      <c r="F2621" s="14">
        <v>1695</v>
      </c>
      <c r="G2621" s="14">
        <v>404.96364199804663</v>
      </c>
      <c r="H2621" s="30">
        <v>45294</v>
      </c>
      <c r="I2621" s="118">
        <v>551.72249999999997</v>
      </c>
      <c r="J2621" s="15">
        <f>IF(M2621="",IF(AND(H2621&lt;&gt; "",D2621&lt;&gt;""),IF(H2621&gt;=D2621,H2621-D2621,0),""),"")</f>
        <v>397</v>
      </c>
      <c r="K2621" s="20">
        <f>IF(M2621="",IF(I2621&lt;&gt;"",I2621-G2621,""),"")</f>
        <v>146.75885800195334</v>
      </c>
      <c r="L2621" s="25">
        <f>IF(M2621="",IF(K2621&lt;&gt;"",IF(G2621=0,IF(I2621=0,0,9.99),K2621/G2621),""),"")</f>
        <v>0.3624000843084606</v>
      </c>
      <c r="M2621" s="111"/>
      <c r="N2621" s="58" t="str">
        <f>TRIM(CONCATENATE(Table1[[#This Row],[Intake]]," ",Table1[[#This Row],[Batch Number]]))</f>
        <v>S-1/OS 118</v>
      </c>
      <c r="O2621" s="111" t="str">
        <f>IF(VLOOKUP(Table1[[#This Row],[Intake Batch Combo]],Sheet2!A:B,2,FALSE)="","",VLOOKUP(Table1[[#This Row],[Intake Batch Combo]],Sheet2!A:B,2,FALSE))</f>
        <v>One Source Diagnostics Buy 118</v>
      </c>
      <c r="P2621" s="115" t="s">
        <v>2383</v>
      </c>
      <c r="Q2621" s="115" t="e">
        <v>#N/A</v>
      </c>
    </row>
    <row r="2622" spans="1:17">
      <c r="A2622" s="4" t="s">
        <v>1316</v>
      </c>
      <c r="B2622" s="15">
        <v>118</v>
      </c>
      <c r="C2622" s="64" t="s">
        <v>1779</v>
      </c>
      <c r="D2622" s="30">
        <v>44897</v>
      </c>
      <c r="E2622" s="60" t="s">
        <v>1</v>
      </c>
      <c r="F2622" s="14">
        <v>1695</v>
      </c>
      <c r="G2622" s="14">
        <v>404.96364199804663</v>
      </c>
      <c r="H2622" s="30">
        <v>45294</v>
      </c>
      <c r="I2622" s="119">
        <v>263.49689999999998</v>
      </c>
      <c r="J2622" s="15">
        <f>IF(M2622="",IF(AND(H2622&lt;&gt; "",D2622&lt;&gt;""),IF(H2622&gt;=D2622,H2622-D2622,0),""),"")</f>
        <v>397</v>
      </c>
      <c r="K2622" s="20">
        <f>IF(M2622="",IF(I2622&lt;&gt;"",I2622-G2622,""),"")</f>
        <v>-141.46674199804664</v>
      </c>
      <c r="L2622" s="25">
        <f>IF(M2622="",IF(K2622&lt;&gt;"",IF(G2622=0,IF(I2622=0,0,9.99),K2622/G2622),""),"")</f>
        <v>-0.34933195804953032</v>
      </c>
      <c r="M2622" s="111"/>
      <c r="N2622" s="58" t="str">
        <f>TRIM(CONCATENATE(Table1[[#This Row],[Intake]]," ",Table1[[#This Row],[Batch Number]]))</f>
        <v>S-1/OS 118</v>
      </c>
      <c r="O2622" s="111" t="str">
        <f>IF(VLOOKUP(Table1[[#This Row],[Intake Batch Combo]],Sheet2!A:B,2,FALSE)="","",VLOOKUP(Table1[[#This Row],[Intake Batch Combo]],Sheet2!A:B,2,FALSE))</f>
        <v>One Source Diagnostics Buy 118</v>
      </c>
      <c r="P2622" s="115" t="s">
        <v>2383</v>
      </c>
      <c r="Q2622" s="115" t="e">
        <v>#N/A</v>
      </c>
    </row>
    <row r="2623" spans="1:17">
      <c r="A2623" s="4" t="s">
        <v>1316</v>
      </c>
      <c r="B2623" s="15">
        <v>118</v>
      </c>
      <c r="C2623" s="64" t="s">
        <v>1779</v>
      </c>
      <c r="D2623" s="30">
        <v>44897</v>
      </c>
      <c r="E2623" s="60" t="s">
        <v>1</v>
      </c>
      <c r="F2623" s="14">
        <v>1695</v>
      </c>
      <c r="G2623" s="14">
        <v>404.96364199804663</v>
      </c>
      <c r="H2623" s="30">
        <v>45294</v>
      </c>
      <c r="I2623" s="118">
        <v>263.49689999999998</v>
      </c>
      <c r="J2623" s="15">
        <f>IF(M2623="",IF(AND(H2623&lt;&gt; "",D2623&lt;&gt;""),IF(H2623&gt;=D2623,H2623-D2623,0),""),"")</f>
        <v>397</v>
      </c>
      <c r="K2623" s="20">
        <f>IF(M2623="",IF(I2623&lt;&gt;"",I2623-G2623,""),"")</f>
        <v>-141.46674199804664</v>
      </c>
      <c r="L2623" s="25">
        <f>IF(M2623="",IF(K2623&lt;&gt;"",IF(G2623=0,IF(I2623=0,0,9.99),K2623/G2623),""),"")</f>
        <v>-0.34933195804953032</v>
      </c>
      <c r="M2623" s="111"/>
      <c r="N2623" s="58" t="str">
        <f>TRIM(CONCATENATE(Table1[[#This Row],[Intake]]," ",Table1[[#This Row],[Batch Number]]))</f>
        <v>S-1/OS 118</v>
      </c>
      <c r="O2623" s="111" t="str">
        <f>IF(VLOOKUP(Table1[[#This Row],[Intake Batch Combo]],Sheet2!A:B,2,FALSE)="","",VLOOKUP(Table1[[#This Row],[Intake Batch Combo]],Sheet2!A:B,2,FALSE))</f>
        <v>One Source Diagnostics Buy 118</v>
      </c>
      <c r="P2623" s="115" t="s">
        <v>2383</v>
      </c>
      <c r="Q2623" s="115" t="e">
        <v>#N/A</v>
      </c>
    </row>
    <row r="2624" spans="1:17">
      <c r="A2624" s="4" t="s">
        <v>1316</v>
      </c>
      <c r="B2624" s="15">
        <v>118</v>
      </c>
      <c r="C2624" s="64" t="s">
        <v>1818</v>
      </c>
      <c r="D2624" s="30">
        <v>44897</v>
      </c>
      <c r="E2624" s="60" t="s">
        <v>1</v>
      </c>
      <c r="F2624" s="14">
        <v>1695</v>
      </c>
      <c r="G2624" s="14">
        <v>404.96364199804663</v>
      </c>
      <c r="H2624" s="30">
        <v>45294</v>
      </c>
      <c r="I2624" s="118">
        <v>930</v>
      </c>
      <c r="J2624" s="15">
        <f>IF(M2624="",IF(AND(H2624&lt;&gt; "",D2624&lt;&gt;""),IF(H2624&gt;=D2624,H2624-D2624,0),""),"")</f>
        <v>397</v>
      </c>
      <c r="K2624" s="20">
        <f>IF(M2624="",IF(I2624&lt;&gt;"",I2624-G2624,""),"")</f>
        <v>525.03635800195343</v>
      </c>
      <c r="L2624" s="25">
        <f>IF(M2624="",IF(K2624&lt;&gt;"",IF(G2624=0,IF(I2624=0,0,9.99),K2624/G2624),""),"")</f>
        <v>1.2965024598541268</v>
      </c>
      <c r="M2624" s="111"/>
      <c r="N2624" s="58" t="str">
        <f>TRIM(CONCATENATE(Table1[[#This Row],[Intake]]," ",Table1[[#This Row],[Batch Number]]))</f>
        <v>S-1/OS 118</v>
      </c>
      <c r="O2624" s="111" t="str">
        <f>IF(VLOOKUP(Table1[[#This Row],[Intake Batch Combo]],Sheet2!A:B,2,FALSE)="","",VLOOKUP(Table1[[#This Row],[Intake Batch Combo]],Sheet2!A:B,2,FALSE))</f>
        <v>One Source Diagnostics Buy 118</v>
      </c>
      <c r="P2624" s="115" t="s">
        <v>2383</v>
      </c>
      <c r="Q2624" s="115" t="e">
        <v>#N/A</v>
      </c>
    </row>
    <row r="2625" spans="1:17">
      <c r="A2625" s="4" t="s">
        <v>1316</v>
      </c>
      <c r="B2625" s="15">
        <v>118</v>
      </c>
      <c r="C2625" s="64" t="s">
        <v>1818</v>
      </c>
      <c r="D2625" s="30">
        <v>44897</v>
      </c>
      <c r="E2625" s="60" t="s">
        <v>1</v>
      </c>
      <c r="F2625" s="14">
        <v>1695</v>
      </c>
      <c r="G2625" s="14">
        <v>404.96364199804663</v>
      </c>
      <c r="H2625" s="30">
        <v>45294</v>
      </c>
      <c r="I2625" s="118">
        <v>930</v>
      </c>
      <c r="J2625" s="15">
        <f>IF(M2625="",IF(AND(H2625&lt;&gt; "",D2625&lt;&gt;""),IF(H2625&gt;=D2625,H2625-D2625,0),""),"")</f>
        <v>397</v>
      </c>
      <c r="K2625" s="20">
        <f>IF(M2625="",IF(I2625&lt;&gt;"",I2625-G2625,""),"")</f>
        <v>525.03635800195343</v>
      </c>
      <c r="L2625" s="25">
        <f>IF(M2625="",IF(K2625&lt;&gt;"",IF(G2625=0,IF(I2625=0,0,9.99),K2625/G2625),""),"")</f>
        <v>1.2965024598541268</v>
      </c>
      <c r="M2625" s="111"/>
      <c r="N2625" s="58" t="str">
        <f>TRIM(CONCATENATE(Table1[[#This Row],[Intake]]," ",Table1[[#This Row],[Batch Number]]))</f>
        <v>S-1/OS 118</v>
      </c>
      <c r="O2625" s="111" t="str">
        <f>IF(VLOOKUP(Table1[[#This Row],[Intake Batch Combo]],Sheet2!A:B,2,FALSE)="","",VLOOKUP(Table1[[#This Row],[Intake Batch Combo]],Sheet2!A:B,2,FALSE))</f>
        <v>One Source Diagnostics Buy 118</v>
      </c>
      <c r="P2625" s="115" t="s">
        <v>2383</v>
      </c>
      <c r="Q2625" s="115" t="e">
        <v>#N/A</v>
      </c>
    </row>
    <row r="2626" spans="1:17">
      <c r="A2626" s="4" t="s">
        <v>2395</v>
      </c>
      <c r="B2626" s="15">
        <v>15.1</v>
      </c>
      <c r="C2626" s="15"/>
      <c r="D2626" s="30">
        <v>45021</v>
      </c>
      <c r="E2626" s="10" t="s">
        <v>1</v>
      </c>
      <c r="F2626" s="14">
        <v>2300</v>
      </c>
      <c r="G2626" s="14">
        <v>432.04350000000113</v>
      </c>
      <c r="H2626" s="30">
        <v>45294</v>
      </c>
      <c r="I2626" s="118">
        <v>372</v>
      </c>
      <c r="J2626" s="15">
        <f>IF(M2626="",IF(AND(H2626&lt;&gt; "",D2626&lt;&gt;""),IF(H2626&gt;=D2626,H2626-D2626,0),""),"")</f>
        <v>273</v>
      </c>
      <c r="K2626" s="20">
        <f>IF(M2626="",IF(I2626&lt;&gt;"",I2626-G2626,""),"")</f>
        <v>-60.043500000001131</v>
      </c>
      <c r="L2626" s="25">
        <f>IF(M2626="",IF(K2626&lt;&gt;"",IF(G2626=0,IF(I2626=0,0,9.99),K2626/G2626),""),"")</f>
        <v>-0.13897558926358336</v>
      </c>
      <c r="M2626" s="111"/>
      <c r="N2626" s="58" t="str">
        <f>TRIM(CONCATENATE(Table1[[#This Row],[Intake]]," ",Table1[[#This Row],[Batch Number]]))</f>
        <v>S-1/SCI 15.1</v>
      </c>
      <c r="O2626" s="111" t="str">
        <f>IF(VLOOKUP(Table1[[#This Row],[Intake Batch Combo]],Sheet2!A:B,2,FALSE)="","",VLOOKUP(Table1[[#This Row],[Intake Batch Combo]],Sheet2!A:B,2,FALSE))</f>
        <v>SoCal Imaging Batch 15.1</v>
      </c>
      <c r="P2626" s="115" t="e">
        <v>#N/A</v>
      </c>
      <c r="Q2626" s="115" t="e">
        <v>#N/A</v>
      </c>
    </row>
    <row r="2627" spans="1:17">
      <c r="A2627" s="4" t="s">
        <v>1316</v>
      </c>
      <c r="B2627" s="15">
        <v>118</v>
      </c>
      <c r="C2627" s="64">
        <v>95693</v>
      </c>
      <c r="D2627" s="30">
        <v>44897</v>
      </c>
      <c r="E2627" s="60" t="s">
        <v>1</v>
      </c>
      <c r="F2627" s="14">
        <v>2045</v>
      </c>
      <c r="G2627" s="14">
        <v>488.58445303009159</v>
      </c>
      <c r="H2627" s="30">
        <v>45294</v>
      </c>
      <c r="I2627" s="119">
        <v>722.70299999999997</v>
      </c>
      <c r="J2627" s="15">
        <f>IF(M2627="",IF(AND(H2627&lt;&gt; "",D2627&lt;&gt;""),IF(H2627&gt;=D2627,H2627-D2627,0),""),"")</f>
        <v>397</v>
      </c>
      <c r="K2627" s="20">
        <f>IF(M2627="",IF(I2627&lt;&gt;"",I2627-G2627,""),"")</f>
        <v>234.11854696990838</v>
      </c>
      <c r="L2627" s="25">
        <f>IF(M2627="",IF(K2627&lt;&gt;"",IF(G2627=0,IF(I2627=0,0,9.99),K2627/G2627),""),"")</f>
        <v>0.47917723439204313</v>
      </c>
      <c r="M2627" s="111"/>
      <c r="N2627" s="58" t="str">
        <f>TRIM(CONCATENATE(Table1[[#This Row],[Intake]]," ",Table1[[#This Row],[Batch Number]]))</f>
        <v>S-1/OS 118</v>
      </c>
      <c r="O2627" s="111" t="str">
        <f>IF(VLOOKUP(Table1[[#This Row],[Intake Batch Combo]],Sheet2!A:B,2,FALSE)="","",VLOOKUP(Table1[[#This Row],[Intake Batch Combo]],Sheet2!A:B,2,FALSE))</f>
        <v>One Source Diagnostics Buy 118</v>
      </c>
      <c r="P2627" s="115" t="s">
        <v>2383</v>
      </c>
      <c r="Q2627" s="115" t="e">
        <v>#N/A</v>
      </c>
    </row>
    <row r="2628" spans="1:17">
      <c r="A2628" s="4" t="s">
        <v>1316</v>
      </c>
      <c r="B2628" s="15">
        <v>118</v>
      </c>
      <c r="C2628" s="64">
        <v>95693</v>
      </c>
      <c r="D2628" s="30">
        <v>44897</v>
      </c>
      <c r="E2628" s="60" t="s">
        <v>1</v>
      </c>
      <c r="F2628" s="14">
        <v>2395</v>
      </c>
      <c r="G2628" s="14">
        <v>572.20526406213662</v>
      </c>
      <c r="H2628" s="30">
        <v>45294</v>
      </c>
      <c r="I2628" s="118">
        <v>722.70299999999997</v>
      </c>
      <c r="J2628" s="15">
        <f>IF(M2628="",IF(AND(H2628&lt;&gt; "",D2628&lt;&gt;""),IF(H2628&gt;=D2628,H2628-D2628,0),""),"")</f>
        <v>397</v>
      </c>
      <c r="K2628" s="20">
        <f>IF(M2628="",IF(I2628&lt;&gt;"",I2628-G2628,""),"")</f>
        <v>150.49773593786335</v>
      </c>
      <c r="L2628" s="25">
        <f>IF(M2628="",IF(K2628&lt;&gt;"",IF(G2628=0,IF(I2628=0,0,9.99),K2628/G2628),""),"")</f>
        <v>0.2630135466938322</v>
      </c>
      <c r="M2628" s="111"/>
      <c r="N2628" s="58" t="str">
        <f>TRIM(CONCATENATE(Table1[[#This Row],[Intake]]," ",Table1[[#This Row],[Batch Number]]))</f>
        <v>S-1/OS 118</v>
      </c>
      <c r="O2628" s="111" t="str">
        <f>IF(VLOOKUP(Table1[[#This Row],[Intake Batch Combo]],Sheet2!A:B,2,FALSE)="","",VLOOKUP(Table1[[#This Row],[Intake Batch Combo]],Sheet2!A:B,2,FALSE))</f>
        <v>One Source Diagnostics Buy 118</v>
      </c>
      <c r="P2628" s="115" t="s">
        <v>2383</v>
      </c>
      <c r="Q2628" s="115" t="e">
        <v>#N/A</v>
      </c>
    </row>
    <row r="2629" spans="1:17">
      <c r="A2629" s="48" t="s">
        <v>1050</v>
      </c>
      <c r="B2629" s="55">
        <v>1</v>
      </c>
      <c r="C2629" s="15"/>
      <c r="D2629" s="56">
        <v>44790</v>
      </c>
      <c r="E2629" s="10" t="s">
        <v>0</v>
      </c>
      <c r="F2629" s="49">
        <v>7360.04</v>
      </c>
      <c r="G2629" s="49">
        <v>1661.5290299999999</v>
      </c>
      <c r="H2629" s="56">
        <v>45294</v>
      </c>
      <c r="I2629" s="119">
        <v>3300</v>
      </c>
      <c r="J2629" s="51">
        <f>IF(M2629="",IF(AND(H2629&lt;&gt; "",D2629&lt;&gt;""),IF(H2629&gt;=D2629,H2629-D2629,0),""),"")</f>
        <v>504</v>
      </c>
      <c r="K2629" s="50">
        <f>IF(M2629="",IF(I2629&lt;&gt;"",I2629-G2629,""),"")</f>
        <v>1638.4709700000001</v>
      </c>
      <c r="L2629" s="52">
        <f>IF(M2629="",IF(K2629&lt;&gt;"",IF(G2629=0,IF(I2629=0,0,9.99),K2629/G2629),""),"")</f>
        <v>0.98612238511415007</v>
      </c>
      <c r="M2629" s="53"/>
      <c r="N2629" s="54" t="str">
        <f>TRIM(CONCATENATE(Table1[[#This Row],[Intake]]," ",Table1[[#This Row],[Batch Number]]))</f>
        <v>S-1/SIM 1</v>
      </c>
      <c r="O2629" s="53" t="str">
        <f>IF(VLOOKUP(Table1[[#This Row],[Intake Batch Combo]],Sheet2!A:B,2,FALSE)="","",VLOOKUP(Table1[[#This Row],[Intake Batch Combo]],Sheet2!A:B,2,FALSE))</f>
        <v>Surgical Institute of Michigan Batch 01</v>
      </c>
      <c r="P2629" s="116" t="e">
        <v>#N/A</v>
      </c>
      <c r="Q2629" s="116" t="e">
        <v>#N/A</v>
      </c>
    </row>
    <row r="2630" spans="1:17">
      <c r="A2630" s="4" t="s">
        <v>1312</v>
      </c>
      <c r="B2630" s="15">
        <v>3</v>
      </c>
      <c r="C2630" s="15">
        <v>4612001211</v>
      </c>
      <c r="D2630" s="30">
        <v>44973</v>
      </c>
      <c r="E2630" s="10" t="s">
        <v>0</v>
      </c>
      <c r="F2630" s="14">
        <v>8940</v>
      </c>
      <c r="G2630" s="14">
        <v>2511.0225</v>
      </c>
      <c r="H2630" s="30">
        <v>45291</v>
      </c>
      <c r="I2630" s="119">
        <v>3470.3353122306316</v>
      </c>
      <c r="J2630" s="15">
        <f>IF(M2630="",IF(AND(H2630&lt;&gt; "",D2630&lt;&gt;""),IF(H2630&gt;=D2630,H2630-D2630,0),""),"")</f>
        <v>318</v>
      </c>
      <c r="K2630" s="20">
        <f>IF(M2630="",IF(I2630&lt;&gt;"",I2630-G2630,""),"")</f>
        <v>959.31281223063161</v>
      </c>
      <c r="L2630" s="25">
        <f>IF(M2630="",IF(K2630&lt;&gt;"",IF(G2630=0,IF(I2630=0,0,9.99),K2630/G2630),""),"")</f>
        <v>0.38204070741326757</v>
      </c>
      <c r="M2630" s="111"/>
      <c r="N2630" s="58" t="str">
        <f>TRIM(CONCATENATE(Table1[[#This Row],[Intake]]," ",Table1[[#This Row],[Batch Number]]))</f>
        <v>S-1/MF 3</v>
      </c>
      <c r="O2630" s="111" t="str">
        <f>IF(VLOOKUP(Table1[[#This Row],[Intake Batch Combo]],Sheet2!A:B,2,FALSE)="","",VLOOKUP(Table1[[#This Row],[Intake Batch Combo]],Sheet2!A:B,2,FALSE))</f>
        <v>Michigan First Rehab Batch 03</v>
      </c>
      <c r="P2630" s="115" t="e">
        <v>#N/A</v>
      </c>
      <c r="Q2630" s="115" t="e">
        <v>#N/A</v>
      </c>
    </row>
    <row r="2631" spans="1:17">
      <c r="A2631" s="4" t="s">
        <v>1316</v>
      </c>
      <c r="B2631" s="15">
        <v>118</v>
      </c>
      <c r="C2631" s="64" t="s">
        <v>1418</v>
      </c>
      <c r="D2631" s="30">
        <v>44897</v>
      </c>
      <c r="E2631" s="60" t="s">
        <v>0</v>
      </c>
      <c r="F2631" s="14">
        <v>250</v>
      </c>
      <c r="G2631" s="14">
        <v>59.729150737175019</v>
      </c>
      <c r="H2631" s="30">
        <v>45287</v>
      </c>
      <c r="I2631" s="118">
        <v>289.8159</v>
      </c>
      <c r="J2631" s="15">
        <f>IF(M2631="",IF(AND(H2631&lt;&gt; "",D2631&lt;&gt;""),IF(H2631&gt;=D2631,H2631-D2631,0),""),"")</f>
        <v>390</v>
      </c>
      <c r="K2631" s="20">
        <f>IF(M2631="",IF(I2631&lt;&gt;"",I2631-G2631,""),"")</f>
        <v>230.08674926282498</v>
      </c>
      <c r="L2631" s="25">
        <f>IF(M2631="",IF(K2631&lt;&gt;"",IF(G2631=0,IF(I2631=0,0,9.99),K2631/G2631),""),"")</f>
        <v>3.8521684374062355</v>
      </c>
      <c r="M2631" s="111"/>
      <c r="N2631" s="58" t="str">
        <f>TRIM(CONCATENATE(Table1[[#This Row],[Intake]]," ",Table1[[#This Row],[Batch Number]]))</f>
        <v>S-1/OS 118</v>
      </c>
      <c r="O2631" s="111" t="str">
        <f>IF(VLOOKUP(Table1[[#This Row],[Intake Batch Combo]],Sheet2!A:B,2,FALSE)="","",VLOOKUP(Table1[[#This Row],[Intake Batch Combo]],Sheet2!A:B,2,FALSE))</f>
        <v>One Source Diagnostics Buy 118</v>
      </c>
      <c r="P2631" s="115" t="s">
        <v>2383</v>
      </c>
      <c r="Q2631" s="115" t="e">
        <v>#N/A</v>
      </c>
    </row>
    <row r="2632" spans="1:17">
      <c r="A2632" s="4" t="s">
        <v>1316</v>
      </c>
      <c r="B2632" s="15">
        <v>118</v>
      </c>
      <c r="C2632" s="64" t="s">
        <v>1419</v>
      </c>
      <c r="D2632" s="30">
        <v>44897</v>
      </c>
      <c r="E2632" s="60" t="s">
        <v>0</v>
      </c>
      <c r="F2632" s="14">
        <v>250</v>
      </c>
      <c r="G2632" s="14">
        <v>59.729150737175019</v>
      </c>
      <c r="H2632" s="30">
        <v>45287</v>
      </c>
      <c r="I2632" s="119">
        <v>220.39139999999998</v>
      </c>
      <c r="J2632" s="15">
        <f>IF(M2632="",IF(AND(H2632&lt;&gt; "",D2632&lt;&gt;""),IF(H2632&gt;=D2632,H2632-D2632,0),""),"")</f>
        <v>390</v>
      </c>
      <c r="K2632" s="20">
        <f>IF(M2632="",IF(I2632&lt;&gt;"",I2632-G2632,""),"")</f>
        <v>160.66224926282496</v>
      </c>
      <c r="L2632" s="25">
        <f>IF(M2632="",IF(K2632&lt;&gt;"",IF(G2632=0,IF(I2632=0,0,9.99),K2632/G2632),""),"")</f>
        <v>2.6898465369076452</v>
      </c>
      <c r="M2632" s="111"/>
      <c r="N2632" s="58" t="str">
        <f>TRIM(CONCATENATE(Table1[[#This Row],[Intake]]," ",Table1[[#This Row],[Batch Number]]))</f>
        <v>S-1/OS 118</v>
      </c>
      <c r="O2632" s="111" t="str">
        <f>IF(VLOOKUP(Table1[[#This Row],[Intake Batch Combo]],Sheet2!A:B,2,FALSE)="","",VLOOKUP(Table1[[#This Row],[Intake Batch Combo]],Sheet2!A:B,2,FALSE))</f>
        <v>One Source Diagnostics Buy 118</v>
      </c>
      <c r="P2632" s="115" t="s">
        <v>2383</v>
      </c>
      <c r="Q2632" s="115" t="e">
        <v>#N/A</v>
      </c>
    </row>
    <row r="2633" spans="1:17">
      <c r="A2633" s="4" t="s">
        <v>1316</v>
      </c>
      <c r="B2633" s="15">
        <v>118</v>
      </c>
      <c r="C2633" s="64" t="s">
        <v>1465</v>
      </c>
      <c r="D2633" s="30">
        <v>44897</v>
      </c>
      <c r="E2633" s="60" t="s">
        <v>1</v>
      </c>
      <c r="F2633" s="14">
        <v>300</v>
      </c>
      <c r="G2633" s="14">
        <v>71.674980884610022</v>
      </c>
      <c r="H2633" s="30">
        <v>45287</v>
      </c>
      <c r="I2633" s="118">
        <v>355.72500000000002</v>
      </c>
      <c r="J2633" s="15">
        <f>IF(M2633="",IF(AND(H2633&lt;&gt; "",D2633&lt;&gt;""),IF(H2633&gt;=D2633,H2633-D2633,0),""),"")</f>
        <v>390</v>
      </c>
      <c r="K2633" s="20">
        <f>IF(M2633="",IF(I2633&lt;&gt;"",I2633-G2633,""),"")</f>
        <v>284.05001911539</v>
      </c>
      <c r="L2633" s="25">
        <f>IF(M2633="",IF(K2633&lt;&gt;"",IF(G2633=0,IF(I2633=0,0,9.99),K2633/G2633),""),"")</f>
        <v>3.9630288785522501</v>
      </c>
      <c r="M2633" s="111"/>
      <c r="N2633" s="58" t="str">
        <f>TRIM(CONCATENATE(Table1[[#This Row],[Intake]]," ",Table1[[#This Row],[Batch Number]]))</f>
        <v>S-1/OS 118</v>
      </c>
      <c r="O2633" s="111" t="str">
        <f>IF(VLOOKUP(Table1[[#This Row],[Intake Batch Combo]],Sheet2!A:B,2,FALSE)="","",VLOOKUP(Table1[[#This Row],[Intake Batch Combo]],Sheet2!A:B,2,FALSE))</f>
        <v>One Source Diagnostics Buy 118</v>
      </c>
      <c r="P2633" s="115" t="s">
        <v>2383</v>
      </c>
      <c r="Q2633" s="115" t="e">
        <v>#N/A</v>
      </c>
    </row>
    <row r="2634" spans="1:17">
      <c r="A2634" s="4" t="s">
        <v>1316</v>
      </c>
      <c r="B2634" s="15">
        <v>118</v>
      </c>
      <c r="C2634" s="64" t="s">
        <v>1465</v>
      </c>
      <c r="D2634" s="30">
        <v>44897</v>
      </c>
      <c r="E2634" s="60" t="s">
        <v>1</v>
      </c>
      <c r="F2634" s="14">
        <v>300</v>
      </c>
      <c r="G2634" s="14">
        <v>71.674980884610022</v>
      </c>
      <c r="H2634" s="30">
        <v>45287</v>
      </c>
      <c r="I2634" s="118">
        <v>355.72500000000002</v>
      </c>
      <c r="J2634" s="15">
        <f>IF(M2634="",IF(AND(H2634&lt;&gt; "",D2634&lt;&gt;""),IF(H2634&gt;=D2634,H2634-D2634,0),""),"")</f>
        <v>390</v>
      </c>
      <c r="K2634" s="20">
        <f>IF(M2634="",IF(I2634&lt;&gt;"",I2634-G2634,""),"")</f>
        <v>284.05001911539</v>
      </c>
      <c r="L2634" s="25">
        <f>IF(M2634="",IF(K2634&lt;&gt;"",IF(G2634=0,IF(I2634=0,0,9.99),K2634/G2634),""),"")</f>
        <v>3.9630288785522501</v>
      </c>
      <c r="M2634" s="111"/>
      <c r="N2634" s="58" t="str">
        <f>TRIM(CONCATENATE(Table1[[#This Row],[Intake]]," ",Table1[[#This Row],[Batch Number]]))</f>
        <v>S-1/OS 118</v>
      </c>
      <c r="O2634" s="111" t="str">
        <f>IF(VLOOKUP(Table1[[#This Row],[Intake Batch Combo]],Sheet2!A:B,2,FALSE)="","",VLOOKUP(Table1[[#This Row],[Intake Batch Combo]],Sheet2!A:B,2,FALSE))</f>
        <v>One Source Diagnostics Buy 118</v>
      </c>
      <c r="P2634" s="115" t="s">
        <v>2383</v>
      </c>
      <c r="Q2634" s="115" t="e">
        <v>#N/A</v>
      </c>
    </row>
    <row r="2635" spans="1:17">
      <c r="A2635" s="4" t="s">
        <v>1316</v>
      </c>
      <c r="B2635" s="15">
        <v>118</v>
      </c>
      <c r="C2635" s="64" t="s">
        <v>1418</v>
      </c>
      <c r="D2635" s="30">
        <v>44897</v>
      </c>
      <c r="E2635" s="60" t="s">
        <v>1</v>
      </c>
      <c r="F2635" s="14">
        <v>300</v>
      </c>
      <c r="G2635" s="14">
        <v>71.674980884610022</v>
      </c>
      <c r="H2635" s="30">
        <v>45287</v>
      </c>
      <c r="I2635" s="118">
        <v>289.8159</v>
      </c>
      <c r="J2635" s="15">
        <f>IF(M2635="",IF(AND(H2635&lt;&gt; "",D2635&lt;&gt;""),IF(H2635&gt;=D2635,H2635-D2635,0),""),"")</f>
        <v>390</v>
      </c>
      <c r="K2635" s="20">
        <f>IF(M2635="",IF(I2635&lt;&gt;"",I2635-G2635,""),"")</f>
        <v>218.14091911538998</v>
      </c>
      <c r="L2635" s="25">
        <f>IF(M2635="",IF(K2635&lt;&gt;"",IF(G2635=0,IF(I2635=0,0,9.99),K2635/G2635),""),"")</f>
        <v>3.0434736978385293</v>
      </c>
      <c r="M2635" s="111"/>
      <c r="N2635" s="58" t="str">
        <f>TRIM(CONCATENATE(Table1[[#This Row],[Intake]]," ",Table1[[#This Row],[Batch Number]]))</f>
        <v>S-1/OS 118</v>
      </c>
      <c r="O2635" s="111" t="str">
        <f>IF(VLOOKUP(Table1[[#This Row],[Intake Batch Combo]],Sheet2!A:B,2,FALSE)="","",VLOOKUP(Table1[[#This Row],[Intake Batch Combo]],Sheet2!A:B,2,FALSE))</f>
        <v>One Source Diagnostics Buy 118</v>
      </c>
      <c r="P2635" s="115" t="s">
        <v>2383</v>
      </c>
      <c r="Q2635" s="115" t="e">
        <v>#N/A</v>
      </c>
    </row>
    <row r="2636" spans="1:17">
      <c r="A2636" s="4" t="s">
        <v>1316</v>
      </c>
      <c r="B2636" s="15">
        <v>118</v>
      </c>
      <c r="C2636" s="64" t="s">
        <v>1418</v>
      </c>
      <c r="D2636" s="30">
        <v>44897</v>
      </c>
      <c r="E2636" s="60" t="s">
        <v>1</v>
      </c>
      <c r="F2636" s="14">
        <v>300</v>
      </c>
      <c r="G2636" s="14">
        <v>71.674980884610022</v>
      </c>
      <c r="H2636" s="30">
        <v>45287</v>
      </c>
      <c r="I2636" s="118">
        <v>289.8159</v>
      </c>
      <c r="J2636" s="15">
        <f>IF(M2636="",IF(AND(H2636&lt;&gt; "",D2636&lt;&gt;""),IF(H2636&gt;=D2636,H2636-D2636,0),""),"")</f>
        <v>390</v>
      </c>
      <c r="K2636" s="20">
        <f>IF(M2636="",IF(I2636&lt;&gt;"",I2636-G2636,""),"")</f>
        <v>218.14091911538998</v>
      </c>
      <c r="L2636" s="25">
        <f>IF(M2636="",IF(K2636&lt;&gt;"",IF(G2636=0,IF(I2636=0,0,9.99),K2636/G2636),""),"")</f>
        <v>3.0434736978385293</v>
      </c>
      <c r="M2636" s="111"/>
      <c r="N2636" s="58" t="str">
        <f>TRIM(CONCATENATE(Table1[[#This Row],[Intake]]," ",Table1[[#This Row],[Batch Number]]))</f>
        <v>S-1/OS 118</v>
      </c>
      <c r="O2636" s="111" t="str">
        <f>IF(VLOOKUP(Table1[[#This Row],[Intake Batch Combo]],Sheet2!A:B,2,FALSE)="","",VLOOKUP(Table1[[#This Row],[Intake Batch Combo]],Sheet2!A:B,2,FALSE))</f>
        <v>One Source Diagnostics Buy 118</v>
      </c>
      <c r="P2636" s="115" t="s">
        <v>2383</v>
      </c>
      <c r="Q2636" s="115" t="e">
        <v>#N/A</v>
      </c>
    </row>
    <row r="2637" spans="1:17">
      <c r="A2637" s="4" t="s">
        <v>1316</v>
      </c>
      <c r="B2637" s="15">
        <v>118</v>
      </c>
      <c r="C2637" s="64" t="s">
        <v>1465</v>
      </c>
      <c r="D2637" s="30">
        <v>44897</v>
      </c>
      <c r="E2637" s="60" t="s">
        <v>1</v>
      </c>
      <c r="F2637" s="14">
        <v>1695</v>
      </c>
      <c r="G2637" s="14">
        <v>404.96364199804663</v>
      </c>
      <c r="H2637" s="30">
        <v>45287</v>
      </c>
      <c r="I2637" s="118">
        <v>355.72500000000002</v>
      </c>
      <c r="J2637" s="15">
        <f>IF(M2637="",IF(AND(H2637&lt;&gt; "",D2637&lt;&gt;""),IF(H2637&gt;=D2637,H2637-D2637,0),""),"")</f>
        <v>390</v>
      </c>
      <c r="K2637" s="20">
        <f>IF(M2637="",IF(I2637&lt;&gt;"",I2637-G2637,""),"")</f>
        <v>-49.238641998046603</v>
      </c>
      <c r="L2637" s="25">
        <f>IF(M2637="",IF(K2637&lt;&gt;"",IF(G2637=0,IF(I2637=0,0,9.99),K2637/G2637),""),"")</f>
        <v>-0.12158780910579649</v>
      </c>
      <c r="M2637" s="111"/>
      <c r="N2637" s="58" t="str">
        <f>TRIM(CONCATENATE(Table1[[#This Row],[Intake]]," ",Table1[[#This Row],[Batch Number]]))</f>
        <v>S-1/OS 118</v>
      </c>
      <c r="O2637" s="111" t="str">
        <f>IF(VLOOKUP(Table1[[#This Row],[Intake Batch Combo]],Sheet2!A:B,2,FALSE)="","",VLOOKUP(Table1[[#This Row],[Intake Batch Combo]],Sheet2!A:B,2,FALSE))</f>
        <v>One Source Diagnostics Buy 118</v>
      </c>
      <c r="P2637" s="115" t="s">
        <v>2383</v>
      </c>
      <c r="Q2637" s="115" t="e">
        <v>#N/A</v>
      </c>
    </row>
    <row r="2638" spans="1:17">
      <c r="A2638" s="4" t="s">
        <v>1316</v>
      </c>
      <c r="B2638" s="15">
        <v>118</v>
      </c>
      <c r="C2638" s="64" t="s">
        <v>1418</v>
      </c>
      <c r="D2638" s="30">
        <v>44897</v>
      </c>
      <c r="E2638" s="60" t="s">
        <v>1</v>
      </c>
      <c r="F2638" s="14">
        <v>1695</v>
      </c>
      <c r="G2638" s="14">
        <v>404.96364199804663</v>
      </c>
      <c r="H2638" s="30">
        <v>45287</v>
      </c>
      <c r="I2638" s="118">
        <v>289.8159</v>
      </c>
      <c r="J2638" s="15">
        <f>IF(M2638="",IF(AND(H2638&lt;&gt; "",D2638&lt;&gt;""),IF(H2638&gt;=D2638,H2638-D2638,0),""),"")</f>
        <v>390</v>
      </c>
      <c r="K2638" s="20">
        <f>IF(M2638="",IF(I2638&lt;&gt;"",I2638-G2638,""),"")</f>
        <v>-115.14774199804663</v>
      </c>
      <c r="L2638" s="25">
        <f>IF(M2638="",IF(K2638&lt;&gt;"",IF(G2638=0,IF(I2638=0,0,9.99),K2638/G2638),""),"")</f>
        <v>-0.2843409384356585</v>
      </c>
      <c r="M2638" s="111"/>
      <c r="N2638" s="58" t="str">
        <f>TRIM(CONCATENATE(Table1[[#This Row],[Intake]]," ",Table1[[#This Row],[Batch Number]]))</f>
        <v>S-1/OS 118</v>
      </c>
      <c r="O2638" s="111" t="str">
        <f>IF(VLOOKUP(Table1[[#This Row],[Intake Batch Combo]],Sheet2!A:B,2,FALSE)="","",VLOOKUP(Table1[[#This Row],[Intake Batch Combo]],Sheet2!A:B,2,FALSE))</f>
        <v>One Source Diagnostics Buy 118</v>
      </c>
      <c r="P2638" s="115" t="s">
        <v>2383</v>
      </c>
      <c r="Q2638" s="115" t="e">
        <v>#N/A</v>
      </c>
    </row>
    <row r="2639" spans="1:17">
      <c r="A2639" s="4" t="s">
        <v>1316</v>
      </c>
      <c r="B2639" s="15">
        <v>118</v>
      </c>
      <c r="C2639" s="64" t="s">
        <v>1418</v>
      </c>
      <c r="D2639" s="30">
        <v>44897</v>
      </c>
      <c r="E2639" s="60" t="s">
        <v>1</v>
      </c>
      <c r="F2639" s="14">
        <v>1695</v>
      </c>
      <c r="G2639" s="14">
        <v>404.96364199804663</v>
      </c>
      <c r="H2639" s="30">
        <v>45287</v>
      </c>
      <c r="I2639" s="120">
        <v>289.8159</v>
      </c>
      <c r="J2639" s="15">
        <f>IF(M2639="",IF(AND(H2639&lt;&gt; "",D2639&lt;&gt;""),IF(H2639&gt;=D2639,H2639-D2639,0),""),"")</f>
        <v>390</v>
      </c>
      <c r="K2639" s="20">
        <f>IF(M2639="",IF(I2639&lt;&gt;"",I2639-G2639,""),"")</f>
        <v>-115.14774199804663</v>
      </c>
      <c r="L2639" s="25">
        <f>IF(M2639="",IF(K2639&lt;&gt;"",IF(G2639=0,IF(I2639=0,0,9.99),K2639/G2639),""),"")</f>
        <v>-0.2843409384356585</v>
      </c>
      <c r="M2639" s="111"/>
      <c r="N2639" s="58" t="str">
        <f>TRIM(CONCATENATE(Table1[[#This Row],[Intake]]," ",Table1[[#This Row],[Batch Number]]))</f>
        <v>S-1/OS 118</v>
      </c>
      <c r="O2639" s="111" t="str">
        <f>IF(VLOOKUP(Table1[[#This Row],[Intake Batch Combo]],Sheet2!A:B,2,FALSE)="","",VLOOKUP(Table1[[#This Row],[Intake Batch Combo]],Sheet2!A:B,2,FALSE))</f>
        <v>One Source Diagnostics Buy 118</v>
      </c>
      <c r="P2639" s="115" t="s">
        <v>2383</v>
      </c>
      <c r="Q2639" s="115" t="e">
        <v>#N/A</v>
      </c>
    </row>
    <row r="2640" spans="1:17">
      <c r="A2640" s="4" t="s">
        <v>1316</v>
      </c>
      <c r="B2640" s="15">
        <v>118</v>
      </c>
      <c r="C2640" s="64" t="s">
        <v>1419</v>
      </c>
      <c r="D2640" s="30">
        <v>44897</v>
      </c>
      <c r="E2640" s="60" t="s">
        <v>1</v>
      </c>
      <c r="F2640" s="14">
        <v>1695</v>
      </c>
      <c r="G2640" s="14">
        <v>404.96364199804663</v>
      </c>
      <c r="H2640" s="30">
        <v>45287</v>
      </c>
      <c r="I2640" s="118">
        <v>220.39139999999998</v>
      </c>
      <c r="J2640" s="15">
        <f>IF(M2640="",IF(AND(H2640&lt;&gt; "",D2640&lt;&gt;""),IF(H2640&gt;=D2640,H2640-D2640,0),""),"")</f>
        <v>390</v>
      </c>
      <c r="K2640" s="20">
        <f>IF(M2640="",IF(I2640&lt;&gt;"",I2640-G2640,""),"")</f>
        <v>-184.57224199804665</v>
      </c>
      <c r="L2640" s="25">
        <f>IF(M2640="",IF(K2640&lt;&gt;"",IF(G2640=0,IF(I2640=0,0,9.99),K2640/G2640),""),"")</f>
        <v>-0.45577484706376914</v>
      </c>
      <c r="M2640" s="111"/>
      <c r="N2640" s="58" t="str">
        <f>TRIM(CONCATENATE(Table1[[#This Row],[Intake]]," ",Table1[[#This Row],[Batch Number]]))</f>
        <v>S-1/OS 118</v>
      </c>
      <c r="O2640" s="111" t="str">
        <f>IF(VLOOKUP(Table1[[#This Row],[Intake Batch Combo]],Sheet2!A:B,2,FALSE)="","",VLOOKUP(Table1[[#This Row],[Intake Batch Combo]],Sheet2!A:B,2,FALSE))</f>
        <v>One Source Diagnostics Buy 118</v>
      </c>
      <c r="P2640" s="115" t="s">
        <v>2383</v>
      </c>
      <c r="Q2640" s="115" t="e">
        <v>#N/A</v>
      </c>
    </row>
    <row r="2641" spans="1:17">
      <c r="A2641" s="4" t="s">
        <v>1316</v>
      </c>
      <c r="B2641" s="15">
        <v>118</v>
      </c>
      <c r="C2641" s="64" t="s">
        <v>1851</v>
      </c>
      <c r="D2641" s="30">
        <v>44897</v>
      </c>
      <c r="E2641" s="60" t="s">
        <v>1</v>
      </c>
      <c r="F2641" s="14">
        <v>1695</v>
      </c>
      <c r="G2641" s="14">
        <v>404.96364199804663</v>
      </c>
      <c r="H2641" s="30">
        <v>45287</v>
      </c>
      <c r="I2641" s="118">
        <v>604.5</v>
      </c>
      <c r="J2641" s="15">
        <f>IF(M2641="",IF(AND(H2641&lt;&gt; "",D2641&lt;&gt;""),IF(H2641&gt;=D2641,H2641-D2641,0),""),"")</f>
        <v>390</v>
      </c>
      <c r="K2641" s="20">
        <f>IF(M2641="",IF(I2641&lt;&gt;"",I2641-G2641,""),"")</f>
        <v>199.53635800195337</v>
      </c>
      <c r="L2641" s="25">
        <f>IF(M2641="",IF(K2641&lt;&gt;"",IF(G2641=0,IF(I2641=0,0,9.99),K2641/G2641),""),"")</f>
        <v>0.49272659890518233</v>
      </c>
      <c r="M2641" s="111"/>
      <c r="N2641" s="58" t="str">
        <f>TRIM(CONCATENATE(Table1[[#This Row],[Intake]]," ",Table1[[#This Row],[Batch Number]]))</f>
        <v>S-1/OS 118</v>
      </c>
      <c r="O2641" s="111" t="str">
        <f>IF(VLOOKUP(Table1[[#This Row],[Intake Batch Combo]],Sheet2!A:B,2,FALSE)="","",VLOOKUP(Table1[[#This Row],[Intake Batch Combo]],Sheet2!A:B,2,FALSE))</f>
        <v>One Source Diagnostics Buy 118</v>
      </c>
      <c r="P2641" s="115" t="s">
        <v>2383</v>
      </c>
      <c r="Q2641" s="115" t="e">
        <v>#N/A</v>
      </c>
    </row>
    <row r="2642" spans="1:17">
      <c r="A2642" s="4" t="s">
        <v>1314</v>
      </c>
      <c r="B2642" s="43">
        <v>71</v>
      </c>
      <c r="C2642" s="64">
        <v>10734</v>
      </c>
      <c r="D2642" s="47">
        <v>44670</v>
      </c>
      <c r="E2642" s="59" t="s">
        <v>1</v>
      </c>
      <c r="F2642" s="41">
        <v>1695</v>
      </c>
      <c r="G2642" s="41">
        <v>406.54563467206344</v>
      </c>
      <c r="H2642" s="47">
        <v>45287</v>
      </c>
      <c r="I2642" s="120">
        <v>697.5</v>
      </c>
      <c r="J2642" s="43">
        <f>IF(M2642="",IF(AND(H2642&lt;&gt; "",D2642&lt;&gt;""),IF(H2642&gt;=D2642,H2642-D2642,0),""),"")</f>
        <v>617</v>
      </c>
      <c r="K2642" s="42">
        <f>IF(M2642="",IF(I2642&lt;&gt;"",I2642-G2642,""),"")</f>
        <v>290.95436532793656</v>
      </c>
      <c r="L2642" s="44">
        <f>IF(M2642="",IF(K2642&lt;&gt;"",IF(G2642=0,IF(I2642=0,0,9.99),K2642/G2642),""),"")</f>
        <v>0.71567455290137949</v>
      </c>
      <c r="M2642" s="45"/>
      <c r="N2642" s="46" t="str">
        <f>TRIM(CONCATENATE(Table1[[#This Row],[Intake]]," ",Table1[[#This Row],[Batch Number]]))</f>
        <v>S-1/EB 71</v>
      </c>
      <c r="O2642" s="45" t="str">
        <f>IF(VLOOKUP(Table1[[#This Row],[Intake Batch Combo]],Sheet2!A:B,2,FALSE)="","",VLOOKUP(Table1[[#This Row],[Intake Batch Combo]],Sheet2!A:B,2,FALSE))</f>
        <v>Expert MRI Buy 71</v>
      </c>
      <c r="P2642" s="116" t="e">
        <v>#N/A</v>
      </c>
      <c r="Q2642" s="116" t="e">
        <v>#N/A</v>
      </c>
    </row>
    <row r="2643" spans="1:17">
      <c r="A2643" s="4" t="s">
        <v>1316</v>
      </c>
      <c r="B2643" s="38">
        <v>97</v>
      </c>
      <c r="C2643" s="15" t="s">
        <v>398</v>
      </c>
      <c r="D2643" s="39">
        <v>44631</v>
      </c>
      <c r="E2643" s="10" t="s">
        <v>1</v>
      </c>
      <c r="F2643" s="36">
        <v>1695</v>
      </c>
      <c r="G2643" s="36">
        <v>408.58132852990423</v>
      </c>
      <c r="H2643" s="39">
        <v>45287</v>
      </c>
      <c r="I2643" s="118">
        <v>479.322</v>
      </c>
      <c r="J2643" s="38">
        <f>IF(M2643="",IF(AND(H2643&lt;&gt; "",D2643&lt;&gt;""),IF(H2643&gt;=D2643,H2643-D2643,0),""),"")</f>
        <v>656</v>
      </c>
      <c r="K2643" s="37">
        <f>IF(M2643="",IF(I2643&lt;&gt;"",I2643-G2643,""),"")</f>
        <v>70.740671470095776</v>
      </c>
      <c r="L2643" s="31">
        <f>IF(M2643="",IF(K2643&lt;&gt;"",IF(G2643=0,IF(I2643=0,0,9.99),K2643/G2643),""),"")</f>
        <v>0.17313730836556873</v>
      </c>
      <c r="M2643" s="35"/>
      <c r="N2643" s="33" t="str">
        <f>TRIM(CONCATENATE(Table1[[#This Row],[Intake]]," ",Table1[[#This Row],[Batch Number]]))</f>
        <v>S-1/OS 97</v>
      </c>
      <c r="O2643" s="35" t="str">
        <f>IF(VLOOKUP(Table1[[#This Row],[Intake Batch Combo]],Sheet2!A:B,2,FALSE)="","",VLOOKUP(Table1[[#This Row],[Intake Batch Combo]],Sheet2!A:B,2,FALSE))</f>
        <v>One Source Diagnostics Buy 97.2</v>
      </c>
      <c r="P2643" s="116" t="s">
        <v>2384</v>
      </c>
      <c r="Q2643" s="116" t="e">
        <v>#N/A</v>
      </c>
    </row>
    <row r="2644" spans="1:17">
      <c r="A2644" s="4" t="s">
        <v>1316</v>
      </c>
      <c r="B2644" s="15">
        <v>90</v>
      </c>
      <c r="C2644" s="15" t="s">
        <v>278</v>
      </c>
      <c r="D2644" s="30">
        <v>44559</v>
      </c>
      <c r="E2644" s="10" t="s">
        <v>1</v>
      </c>
      <c r="F2644" s="14">
        <v>1695</v>
      </c>
      <c r="G2644" s="14">
        <v>435.04260145388702</v>
      </c>
      <c r="H2644" s="30">
        <v>45287</v>
      </c>
      <c r="I2644" s="118">
        <v>395.25</v>
      </c>
      <c r="J2644" s="21">
        <f>IF(M2644="",IF(AND(H2644&lt;&gt; "",D2644&lt;&gt;""),IF(H2644&gt;=D2644,H2644-D2644,0),""),"")</f>
        <v>728</v>
      </c>
      <c r="K2644" s="20">
        <f>IF(M2644="",IF(I2644&lt;&gt;"",I2644-G2644,""),"")</f>
        <v>-39.792601453887016</v>
      </c>
      <c r="L2644" s="25">
        <f>IF(M2644="",IF(K2644&lt;&gt;"",IF(G2644=0,IF(I2644=0,0,9.99),K2644/G2644),""),"")</f>
        <v>-9.1468286831915907E-2</v>
      </c>
      <c r="M2644" s="28"/>
      <c r="N2644" s="31" t="str">
        <f>TRIM(CONCATENATE(Table1[[#This Row],[Intake]]," ",Table1[[#This Row],[Batch Number]]))</f>
        <v>S-1/OS 90</v>
      </c>
      <c r="O2644" s="34" t="str">
        <f>IF(VLOOKUP(Table1[[#This Row],[Intake Batch Combo]],Sheet2!A:B,2,FALSE)="","",VLOOKUP(Table1[[#This Row],[Intake Batch Combo]],Sheet2!A:B,2,FALSE))</f>
        <v>OSD Buy 90</v>
      </c>
      <c r="P2644" s="116" t="e">
        <v>#N/A</v>
      </c>
      <c r="Q2644" s="116" t="e">
        <v>#N/A</v>
      </c>
    </row>
    <row r="2645" spans="1:17">
      <c r="A2645" s="4" t="s">
        <v>1316</v>
      </c>
      <c r="B2645" s="15">
        <v>90</v>
      </c>
      <c r="C2645" s="15" t="s">
        <v>278</v>
      </c>
      <c r="D2645" s="30">
        <v>44559</v>
      </c>
      <c r="E2645" s="10" t="s">
        <v>1</v>
      </c>
      <c r="F2645" s="14">
        <v>1695</v>
      </c>
      <c r="G2645" s="14">
        <v>435.04260145388702</v>
      </c>
      <c r="H2645" s="30">
        <v>45287</v>
      </c>
      <c r="I2645" s="118">
        <v>395.25</v>
      </c>
      <c r="J2645" s="21">
        <f>IF(M2645="",IF(AND(H2645&lt;&gt; "",D2645&lt;&gt;""),IF(H2645&gt;=D2645,H2645-D2645,0),""),"")</f>
        <v>728</v>
      </c>
      <c r="K2645" s="20">
        <f>IF(M2645="",IF(I2645&lt;&gt;"",I2645-G2645,""),"")</f>
        <v>-39.792601453887016</v>
      </c>
      <c r="L2645" s="25">
        <f>IF(M2645="",IF(K2645&lt;&gt;"",IF(G2645=0,IF(I2645=0,0,9.99),K2645/G2645),""),"")</f>
        <v>-9.1468286831915907E-2</v>
      </c>
      <c r="M2645" s="28"/>
      <c r="N2645" s="31" t="str">
        <f>TRIM(CONCATENATE(Table1[[#This Row],[Intake]]," ",Table1[[#This Row],[Batch Number]]))</f>
        <v>S-1/OS 90</v>
      </c>
      <c r="O2645" s="34" t="str">
        <f>IF(VLOOKUP(Table1[[#This Row],[Intake Batch Combo]],Sheet2!A:B,2,FALSE)="","",VLOOKUP(Table1[[#This Row],[Intake Batch Combo]],Sheet2!A:B,2,FALSE))</f>
        <v>OSD Buy 90</v>
      </c>
      <c r="P2645" s="116" t="e">
        <v>#N/A</v>
      </c>
      <c r="Q2645" s="116" t="e">
        <v>#N/A</v>
      </c>
    </row>
    <row r="2646" spans="1:17">
      <c r="A2646" s="4" t="s">
        <v>1886</v>
      </c>
      <c r="B2646" s="15">
        <v>5</v>
      </c>
      <c r="C2646" s="15">
        <v>99204</v>
      </c>
      <c r="D2646" s="30">
        <v>45195</v>
      </c>
      <c r="E2646" s="10" t="s">
        <v>0</v>
      </c>
      <c r="F2646" s="14">
        <v>1334</v>
      </c>
      <c r="G2646" s="14">
        <v>300.68549832857542</v>
      </c>
      <c r="H2646" s="30">
        <v>45281</v>
      </c>
      <c r="I2646" s="120">
        <v>33.5</v>
      </c>
      <c r="J2646" s="15">
        <f>IF(M2646="",IF(AND(H2646&lt;&gt; "",D2646&lt;&gt;""),IF(H2646&gt;=D2646,H2646-D2646,0),""),"")</f>
        <v>86</v>
      </c>
      <c r="K2646" s="20">
        <f>IF(M2646="",IF(I2646&lt;&gt;"",I2646-G2646,""),"")</f>
        <v>-267.18549832857542</v>
      </c>
      <c r="L2646" s="25">
        <f>IF(M2646="",IF(K2646&lt;&gt;"",IF(G2646=0,IF(I2646=0,0,9.99),K2646/G2646),""),"")</f>
        <v>-0.88858790933976894</v>
      </c>
      <c r="M2646" s="111"/>
      <c r="N2646" s="58" t="str">
        <f>TRIM(CONCATENATE(Table1[[#This Row],[Intake]]," ",Table1[[#This Row],[Batch Number]]))</f>
        <v>S-1/TI 5</v>
      </c>
      <c r="O2646" s="111" t="str">
        <f>IF(VLOOKUP(Table1[[#This Row],[Intake Batch Combo]],Sheet2!A:B,2,FALSE)="","",VLOOKUP(Table1[[#This Row],[Intake Batch Combo]],Sheet2!A:B,2,FALSE))</f>
        <v>Texas Injury Group Batch 05</v>
      </c>
      <c r="P2646" s="115" t="s">
        <v>2378</v>
      </c>
      <c r="Q2646" s="115">
        <v>99204</v>
      </c>
    </row>
    <row r="2647" spans="1:17">
      <c r="A2647" s="4" t="s">
        <v>1316</v>
      </c>
      <c r="B2647" s="15">
        <v>116</v>
      </c>
      <c r="C2647" s="64" t="s">
        <v>1112</v>
      </c>
      <c r="D2647" s="30">
        <v>44879</v>
      </c>
      <c r="E2647" s="59" t="s">
        <v>0</v>
      </c>
      <c r="F2647" s="14">
        <v>250</v>
      </c>
      <c r="G2647" s="14">
        <v>59.674267346898802</v>
      </c>
      <c r="H2647" s="30">
        <v>45280</v>
      </c>
      <c r="I2647" s="118">
        <v>93</v>
      </c>
      <c r="J2647" s="15">
        <f>IF(M2647="",IF(AND(H2647&lt;&gt; "",D2647&lt;&gt;""),IF(H2647&gt;=D2647,H2647-D2647,0),""),"")</f>
        <v>401</v>
      </c>
      <c r="K2647" s="20">
        <f>IF(M2647="",IF(I2647&lt;&gt;"",I2647-G2647,""),"")</f>
        <v>33.325732653101198</v>
      </c>
      <c r="L2647" s="25">
        <f>IF(M2647="",IF(K2647&lt;&gt;"",IF(G2647=0,IF(I2647=0,0,9.99),K2647/G2647),""),"")</f>
        <v>0.55846069226743666</v>
      </c>
      <c r="M2647" s="111"/>
      <c r="N2647" s="58" t="str">
        <f>TRIM(CONCATENATE(Table1[[#This Row],[Intake]]," ",Table1[[#This Row],[Batch Number]]))</f>
        <v>S-1/OS 116</v>
      </c>
      <c r="O2647" s="111" t="str">
        <f>IF(VLOOKUP(Table1[[#This Row],[Intake Batch Combo]],Sheet2!A:B,2,FALSE)="","",VLOOKUP(Table1[[#This Row],[Intake Batch Combo]],Sheet2!A:B,2,FALSE))</f>
        <v>One Source Diagnostics Buy 116</v>
      </c>
      <c r="P2647" s="115" t="e">
        <v>#N/A</v>
      </c>
      <c r="Q2647" s="115" t="e">
        <v>#N/A</v>
      </c>
    </row>
    <row r="2648" spans="1:17">
      <c r="A2648" s="4" t="s">
        <v>1316</v>
      </c>
      <c r="B2648" s="15">
        <v>116</v>
      </c>
      <c r="C2648" s="64" t="s">
        <v>1112</v>
      </c>
      <c r="D2648" s="30">
        <v>44879</v>
      </c>
      <c r="E2648" s="59" t="s">
        <v>0</v>
      </c>
      <c r="F2648" s="14">
        <v>250</v>
      </c>
      <c r="G2648" s="14">
        <v>59.674267346898802</v>
      </c>
      <c r="H2648" s="30">
        <v>45280</v>
      </c>
      <c r="I2648" s="118">
        <v>93</v>
      </c>
      <c r="J2648" s="15">
        <f>IF(M2648="",IF(AND(H2648&lt;&gt; "",D2648&lt;&gt;""),IF(H2648&gt;=D2648,H2648-D2648,0),""),"")</f>
        <v>401</v>
      </c>
      <c r="K2648" s="20">
        <f>IF(M2648="",IF(I2648&lt;&gt;"",I2648-G2648,""),"")</f>
        <v>33.325732653101198</v>
      </c>
      <c r="L2648" s="25">
        <f>IF(M2648="",IF(K2648&lt;&gt;"",IF(G2648=0,IF(I2648=0,0,9.99),K2648/G2648),""),"")</f>
        <v>0.55846069226743666</v>
      </c>
      <c r="M2648" s="111"/>
      <c r="N2648" s="58" t="str">
        <f>TRIM(CONCATENATE(Table1[[#This Row],[Intake]]," ",Table1[[#This Row],[Batch Number]]))</f>
        <v>S-1/OS 116</v>
      </c>
      <c r="O2648" s="111" t="str">
        <f>IF(VLOOKUP(Table1[[#This Row],[Intake Batch Combo]],Sheet2!A:B,2,FALSE)="","",VLOOKUP(Table1[[#This Row],[Intake Batch Combo]],Sheet2!A:B,2,FALSE))</f>
        <v>One Source Diagnostics Buy 116</v>
      </c>
      <c r="P2648" s="115" t="e">
        <v>#N/A</v>
      </c>
      <c r="Q2648" s="115" t="e">
        <v>#N/A</v>
      </c>
    </row>
    <row r="2649" spans="1:17">
      <c r="A2649" s="4" t="s">
        <v>1316</v>
      </c>
      <c r="B2649" s="15">
        <v>118</v>
      </c>
      <c r="C2649" s="64" t="s">
        <v>1494</v>
      </c>
      <c r="D2649" s="30">
        <v>44897</v>
      </c>
      <c r="E2649" s="60" t="s">
        <v>1</v>
      </c>
      <c r="F2649" s="14">
        <v>300</v>
      </c>
      <c r="G2649" s="14">
        <v>71.674980884610022</v>
      </c>
      <c r="H2649" s="30">
        <v>45280</v>
      </c>
      <c r="I2649" s="118">
        <v>232.5</v>
      </c>
      <c r="J2649" s="15">
        <f>IF(M2649="",IF(AND(H2649&lt;&gt; "",D2649&lt;&gt;""),IF(H2649&gt;=D2649,H2649-D2649,0),""),"")</f>
        <v>383</v>
      </c>
      <c r="K2649" s="20">
        <f>IF(M2649="",IF(I2649&lt;&gt;"",I2649-G2649,""),"")</f>
        <v>160.82501911538998</v>
      </c>
      <c r="L2649" s="25">
        <f>IF(M2649="",IF(K2649&lt;&gt;"",IF(G2649=0,IF(I2649=0,0,9.99),K2649/G2649),""),"")</f>
        <v>2.2438097245439539</v>
      </c>
      <c r="M2649" s="111"/>
      <c r="N2649" s="58" t="str">
        <f>TRIM(CONCATENATE(Table1[[#This Row],[Intake]]," ",Table1[[#This Row],[Batch Number]]))</f>
        <v>S-1/OS 118</v>
      </c>
      <c r="O2649" s="111" t="str">
        <f>IF(VLOOKUP(Table1[[#This Row],[Intake Batch Combo]],Sheet2!A:B,2,FALSE)="","",VLOOKUP(Table1[[#This Row],[Intake Batch Combo]],Sheet2!A:B,2,FALSE))</f>
        <v>One Source Diagnostics Buy 118</v>
      </c>
      <c r="P2649" s="115" t="s">
        <v>2383</v>
      </c>
      <c r="Q2649" s="115" t="e">
        <v>#N/A</v>
      </c>
    </row>
    <row r="2650" spans="1:17">
      <c r="A2650" s="4" t="s">
        <v>1316</v>
      </c>
      <c r="B2650" s="15">
        <v>118</v>
      </c>
      <c r="C2650" s="64" t="s">
        <v>1494</v>
      </c>
      <c r="D2650" s="30">
        <v>44897</v>
      </c>
      <c r="E2650" s="60" t="s">
        <v>1</v>
      </c>
      <c r="F2650" s="14">
        <v>300</v>
      </c>
      <c r="G2650" s="14">
        <v>71.674980884610022</v>
      </c>
      <c r="H2650" s="30">
        <v>45280</v>
      </c>
      <c r="I2650" s="118">
        <v>232.5</v>
      </c>
      <c r="J2650" s="15">
        <f>IF(M2650="",IF(AND(H2650&lt;&gt; "",D2650&lt;&gt;""),IF(H2650&gt;=D2650,H2650-D2650,0),""),"")</f>
        <v>383</v>
      </c>
      <c r="K2650" s="20">
        <f>IF(M2650="",IF(I2650&lt;&gt;"",I2650-G2650,""),"")</f>
        <v>160.82501911538998</v>
      </c>
      <c r="L2650" s="25">
        <f>IF(M2650="",IF(K2650&lt;&gt;"",IF(G2650=0,IF(I2650=0,0,9.99),K2650/G2650),""),"")</f>
        <v>2.2438097245439539</v>
      </c>
      <c r="M2650" s="111"/>
      <c r="N2650" s="58" t="str">
        <f>TRIM(CONCATENATE(Table1[[#This Row],[Intake]]," ",Table1[[#This Row],[Batch Number]]))</f>
        <v>S-1/OS 118</v>
      </c>
      <c r="O2650" s="111" t="str">
        <f>IF(VLOOKUP(Table1[[#This Row],[Intake Batch Combo]],Sheet2!A:B,2,FALSE)="","",VLOOKUP(Table1[[#This Row],[Intake Batch Combo]],Sheet2!A:B,2,FALSE))</f>
        <v>One Source Diagnostics Buy 118</v>
      </c>
      <c r="P2650" s="115" t="s">
        <v>2383</v>
      </c>
      <c r="Q2650" s="115" t="e">
        <v>#N/A</v>
      </c>
    </row>
    <row r="2651" spans="1:17">
      <c r="A2651" s="4" t="s">
        <v>1314</v>
      </c>
      <c r="B2651" s="43">
        <v>71</v>
      </c>
      <c r="C2651" s="64" t="s">
        <v>589</v>
      </c>
      <c r="D2651" s="47">
        <v>44670</v>
      </c>
      <c r="E2651" s="59" t="s">
        <v>1</v>
      </c>
      <c r="F2651" s="41">
        <v>300</v>
      </c>
      <c r="G2651" s="41">
        <v>71.954979587975828</v>
      </c>
      <c r="H2651" s="47">
        <v>45280</v>
      </c>
      <c r="I2651" s="118">
        <v>139.5</v>
      </c>
      <c r="J2651" s="43">
        <f>IF(M2651="",IF(AND(H2651&lt;&gt; "",D2651&lt;&gt;""),IF(H2651&gt;=D2651,H2651-D2651,0),""),"")</f>
        <v>610</v>
      </c>
      <c r="K2651" s="42">
        <f>IF(M2651="",IF(I2651&lt;&gt;"",I2651-G2651,""),"")</f>
        <v>67.545020412024172</v>
      </c>
      <c r="L2651" s="44">
        <f>IF(M2651="",IF(K2651&lt;&gt;"",IF(G2651=0,IF(I2651=0,0,9.99),K2651/G2651),""),"")</f>
        <v>0.93871224477855886</v>
      </c>
      <c r="M2651" s="45"/>
      <c r="N2651" s="46" t="str">
        <f>TRIM(CONCATENATE(Table1[[#This Row],[Intake]]," ",Table1[[#This Row],[Batch Number]]))</f>
        <v>S-1/EB 71</v>
      </c>
      <c r="O2651" s="45" t="str">
        <f>IF(VLOOKUP(Table1[[#This Row],[Intake Batch Combo]],Sheet2!A:B,2,FALSE)="","",VLOOKUP(Table1[[#This Row],[Intake Batch Combo]],Sheet2!A:B,2,FALSE))</f>
        <v>Expert MRI Buy 71</v>
      </c>
      <c r="P2651" s="116" t="e">
        <v>#N/A</v>
      </c>
      <c r="Q2651" s="116" t="e">
        <v>#N/A</v>
      </c>
    </row>
    <row r="2652" spans="1:17">
      <c r="A2652" s="4" t="s">
        <v>1314</v>
      </c>
      <c r="B2652" s="43">
        <v>71</v>
      </c>
      <c r="C2652" s="64" t="s">
        <v>589</v>
      </c>
      <c r="D2652" s="47">
        <v>44670</v>
      </c>
      <c r="E2652" s="59" t="s">
        <v>1</v>
      </c>
      <c r="F2652" s="41">
        <v>300</v>
      </c>
      <c r="G2652" s="41">
        <v>71.954979587975828</v>
      </c>
      <c r="H2652" s="47">
        <v>45280</v>
      </c>
      <c r="I2652" s="118">
        <v>139.5</v>
      </c>
      <c r="J2652" s="43">
        <f>IF(M2652="",IF(AND(H2652&lt;&gt; "",D2652&lt;&gt;""),IF(H2652&gt;=D2652,H2652-D2652,0),""),"")</f>
        <v>610</v>
      </c>
      <c r="K2652" s="42">
        <f>IF(M2652="",IF(I2652&lt;&gt;"",I2652-G2652,""),"")</f>
        <v>67.545020412024172</v>
      </c>
      <c r="L2652" s="44">
        <f>IF(M2652="",IF(K2652&lt;&gt;"",IF(G2652=0,IF(I2652=0,0,9.99),K2652/G2652),""),"")</f>
        <v>0.93871224477855886</v>
      </c>
      <c r="M2652" s="45"/>
      <c r="N2652" s="46" t="str">
        <f>TRIM(CONCATENATE(Table1[[#This Row],[Intake]]," ",Table1[[#This Row],[Batch Number]]))</f>
        <v>S-1/EB 71</v>
      </c>
      <c r="O2652" s="45" t="str">
        <f>IF(VLOOKUP(Table1[[#This Row],[Intake Batch Combo]],Sheet2!A:B,2,FALSE)="","",VLOOKUP(Table1[[#This Row],[Intake Batch Combo]],Sheet2!A:B,2,FALSE))</f>
        <v>Expert MRI Buy 71</v>
      </c>
      <c r="P2652" s="116" t="e">
        <v>#N/A</v>
      </c>
      <c r="Q2652" s="116" t="e">
        <v>#N/A</v>
      </c>
    </row>
    <row r="2653" spans="1:17">
      <c r="A2653" s="4" t="s">
        <v>1316</v>
      </c>
      <c r="B2653" s="15">
        <v>118</v>
      </c>
      <c r="C2653" s="64">
        <v>88495</v>
      </c>
      <c r="D2653" s="30">
        <v>44897</v>
      </c>
      <c r="E2653" s="60" t="s">
        <v>1</v>
      </c>
      <c r="F2653" s="14">
        <v>1695</v>
      </c>
      <c r="G2653" s="14">
        <v>404.96364199804663</v>
      </c>
      <c r="H2653" s="30">
        <v>45280</v>
      </c>
      <c r="I2653" s="118">
        <v>744</v>
      </c>
      <c r="J2653" s="15">
        <f>IF(M2653="",IF(AND(H2653&lt;&gt; "",D2653&lt;&gt;""),IF(H2653&gt;=D2653,H2653-D2653,0),""),"")</f>
        <v>383</v>
      </c>
      <c r="K2653" s="20">
        <f>IF(M2653="",IF(I2653&lt;&gt;"",I2653-G2653,""),"")</f>
        <v>339.03635800195337</v>
      </c>
      <c r="L2653" s="25">
        <f>IF(M2653="",IF(K2653&lt;&gt;"",IF(G2653=0,IF(I2653=0,0,9.99),K2653/G2653),""),"")</f>
        <v>0.83720196788330137</v>
      </c>
      <c r="M2653" s="111"/>
      <c r="N2653" s="58" t="str">
        <f>TRIM(CONCATENATE(Table1[[#This Row],[Intake]]," ",Table1[[#This Row],[Batch Number]]))</f>
        <v>S-1/OS 118</v>
      </c>
      <c r="O2653" s="111" t="str">
        <f>IF(VLOOKUP(Table1[[#This Row],[Intake Batch Combo]],Sheet2!A:B,2,FALSE)="","",VLOOKUP(Table1[[#This Row],[Intake Batch Combo]],Sheet2!A:B,2,FALSE))</f>
        <v>One Source Diagnostics Buy 118</v>
      </c>
      <c r="P2653" s="115" t="s">
        <v>2383</v>
      </c>
      <c r="Q2653" s="115" t="e">
        <v>#N/A</v>
      </c>
    </row>
    <row r="2654" spans="1:17">
      <c r="A2654" s="4" t="s">
        <v>1316</v>
      </c>
      <c r="B2654" s="15">
        <v>118</v>
      </c>
      <c r="C2654" s="64">
        <v>88495</v>
      </c>
      <c r="D2654" s="30">
        <v>44897</v>
      </c>
      <c r="E2654" s="60" t="s">
        <v>1</v>
      </c>
      <c r="F2654" s="14">
        <v>1695</v>
      </c>
      <c r="G2654" s="14">
        <v>404.96364199804663</v>
      </c>
      <c r="H2654" s="30">
        <v>45280</v>
      </c>
      <c r="I2654" s="118">
        <v>744</v>
      </c>
      <c r="J2654" s="15">
        <f>IF(M2654="",IF(AND(H2654&lt;&gt; "",D2654&lt;&gt;""),IF(H2654&gt;=D2654,H2654-D2654,0),""),"")</f>
        <v>383</v>
      </c>
      <c r="K2654" s="20">
        <f>IF(M2654="",IF(I2654&lt;&gt;"",I2654-G2654,""),"")</f>
        <v>339.03635800195337</v>
      </c>
      <c r="L2654" s="25">
        <f>IF(M2654="",IF(K2654&lt;&gt;"",IF(G2654=0,IF(I2654=0,0,9.99),K2654/G2654),""),"")</f>
        <v>0.83720196788330137</v>
      </c>
      <c r="M2654" s="111"/>
      <c r="N2654" s="58" t="str">
        <f>TRIM(CONCATENATE(Table1[[#This Row],[Intake]]," ",Table1[[#This Row],[Batch Number]]))</f>
        <v>S-1/OS 118</v>
      </c>
      <c r="O2654" s="111" t="str">
        <f>IF(VLOOKUP(Table1[[#This Row],[Intake Batch Combo]],Sheet2!A:B,2,FALSE)="","",VLOOKUP(Table1[[#This Row],[Intake Batch Combo]],Sheet2!A:B,2,FALSE))</f>
        <v>One Source Diagnostics Buy 118</v>
      </c>
      <c r="P2654" s="115" t="s">
        <v>2383</v>
      </c>
      <c r="Q2654" s="115" t="e">
        <v>#N/A</v>
      </c>
    </row>
    <row r="2655" spans="1:17">
      <c r="A2655" s="4" t="s">
        <v>1316</v>
      </c>
      <c r="B2655" s="15">
        <v>118</v>
      </c>
      <c r="C2655" s="64">
        <v>88495</v>
      </c>
      <c r="D2655" s="30">
        <v>44897</v>
      </c>
      <c r="E2655" s="60" t="s">
        <v>1</v>
      </c>
      <c r="F2655" s="14">
        <v>1695</v>
      </c>
      <c r="G2655" s="14">
        <v>404.96364199804663</v>
      </c>
      <c r="H2655" s="30">
        <v>45280</v>
      </c>
      <c r="I2655" s="118">
        <v>744</v>
      </c>
      <c r="J2655" s="15">
        <f>IF(M2655="",IF(AND(H2655&lt;&gt; "",D2655&lt;&gt;""),IF(H2655&gt;=D2655,H2655-D2655,0),""),"")</f>
        <v>383</v>
      </c>
      <c r="K2655" s="20">
        <f>IF(M2655="",IF(I2655&lt;&gt;"",I2655-G2655,""),"")</f>
        <v>339.03635800195337</v>
      </c>
      <c r="L2655" s="25">
        <f>IF(M2655="",IF(K2655&lt;&gt;"",IF(G2655=0,IF(I2655=0,0,9.99),K2655/G2655),""),"")</f>
        <v>0.83720196788330137</v>
      </c>
      <c r="M2655" s="111"/>
      <c r="N2655" s="58" t="str">
        <f>TRIM(CONCATENATE(Table1[[#This Row],[Intake]]," ",Table1[[#This Row],[Batch Number]]))</f>
        <v>S-1/OS 118</v>
      </c>
      <c r="O2655" s="111" t="str">
        <f>IF(VLOOKUP(Table1[[#This Row],[Intake Batch Combo]],Sheet2!A:B,2,FALSE)="","",VLOOKUP(Table1[[#This Row],[Intake Batch Combo]],Sheet2!A:B,2,FALSE))</f>
        <v>One Source Diagnostics Buy 118</v>
      </c>
      <c r="P2655" s="115" t="s">
        <v>2383</v>
      </c>
      <c r="Q2655" s="115" t="e">
        <v>#N/A</v>
      </c>
    </row>
    <row r="2656" spans="1:17">
      <c r="A2656" s="4" t="s">
        <v>1316</v>
      </c>
      <c r="B2656" s="15">
        <v>118</v>
      </c>
      <c r="C2656" s="64">
        <v>88495</v>
      </c>
      <c r="D2656" s="30">
        <v>44897</v>
      </c>
      <c r="E2656" s="60" t="s">
        <v>1</v>
      </c>
      <c r="F2656" s="14">
        <v>1695</v>
      </c>
      <c r="G2656" s="14">
        <v>404.96364199804663</v>
      </c>
      <c r="H2656" s="30">
        <v>45280</v>
      </c>
      <c r="I2656" s="118">
        <v>744</v>
      </c>
      <c r="J2656" s="15">
        <f>IF(M2656="",IF(AND(H2656&lt;&gt; "",D2656&lt;&gt;""),IF(H2656&gt;=D2656,H2656-D2656,0),""),"")</f>
        <v>383</v>
      </c>
      <c r="K2656" s="20">
        <f>IF(M2656="",IF(I2656&lt;&gt;"",I2656-G2656,""),"")</f>
        <v>339.03635800195337</v>
      </c>
      <c r="L2656" s="25">
        <f>IF(M2656="",IF(K2656&lt;&gt;"",IF(G2656=0,IF(I2656=0,0,9.99),K2656/G2656),""),"")</f>
        <v>0.83720196788330137</v>
      </c>
      <c r="M2656" s="111"/>
      <c r="N2656" s="58" t="str">
        <f>TRIM(CONCATENATE(Table1[[#This Row],[Intake]]," ",Table1[[#This Row],[Batch Number]]))</f>
        <v>S-1/OS 118</v>
      </c>
      <c r="O2656" s="111" t="str">
        <f>IF(VLOOKUP(Table1[[#This Row],[Intake Batch Combo]],Sheet2!A:B,2,FALSE)="","",VLOOKUP(Table1[[#This Row],[Intake Batch Combo]],Sheet2!A:B,2,FALSE))</f>
        <v>One Source Diagnostics Buy 118</v>
      </c>
      <c r="P2656" s="115" t="s">
        <v>2383</v>
      </c>
      <c r="Q2656" s="115" t="e">
        <v>#N/A</v>
      </c>
    </row>
    <row r="2657" spans="1:17">
      <c r="A2657" s="4" t="s">
        <v>1316</v>
      </c>
      <c r="B2657" s="15">
        <v>118</v>
      </c>
      <c r="C2657" s="64" t="s">
        <v>1636</v>
      </c>
      <c r="D2657" s="30">
        <v>44897</v>
      </c>
      <c r="E2657" s="60" t="s">
        <v>1</v>
      </c>
      <c r="F2657" s="14">
        <v>1695</v>
      </c>
      <c r="G2657" s="14">
        <v>404.96364199804663</v>
      </c>
      <c r="H2657" s="30">
        <v>45280</v>
      </c>
      <c r="I2657" s="118">
        <v>697.5</v>
      </c>
      <c r="J2657" s="15">
        <f>IF(M2657="",IF(AND(H2657&lt;&gt; "",D2657&lt;&gt;""),IF(H2657&gt;=D2657,H2657-D2657,0),""),"")</f>
        <v>383</v>
      </c>
      <c r="K2657" s="20">
        <f>IF(M2657="",IF(I2657&lt;&gt;"",I2657-G2657,""),"")</f>
        <v>292.53635800195337</v>
      </c>
      <c r="L2657" s="25">
        <f>IF(M2657="",IF(K2657&lt;&gt;"",IF(G2657=0,IF(I2657=0,0,9.99),K2657/G2657),""),"")</f>
        <v>0.72237684489059506</v>
      </c>
      <c r="M2657" s="111"/>
      <c r="N2657" s="58" t="str">
        <f>TRIM(CONCATENATE(Table1[[#This Row],[Intake]]," ",Table1[[#This Row],[Batch Number]]))</f>
        <v>S-1/OS 118</v>
      </c>
      <c r="O2657" s="111" t="str">
        <f>IF(VLOOKUP(Table1[[#This Row],[Intake Batch Combo]],Sheet2!A:B,2,FALSE)="","",VLOOKUP(Table1[[#This Row],[Intake Batch Combo]],Sheet2!A:B,2,FALSE))</f>
        <v>One Source Diagnostics Buy 118</v>
      </c>
      <c r="P2657" s="115" t="s">
        <v>2383</v>
      </c>
      <c r="Q2657" s="115" t="e">
        <v>#N/A</v>
      </c>
    </row>
    <row r="2658" spans="1:17">
      <c r="A2658" s="4" t="s">
        <v>1316</v>
      </c>
      <c r="B2658" s="15">
        <v>118</v>
      </c>
      <c r="C2658" s="64" t="s">
        <v>1636</v>
      </c>
      <c r="D2658" s="30">
        <v>44897</v>
      </c>
      <c r="E2658" s="60" t="s">
        <v>1</v>
      </c>
      <c r="F2658" s="14">
        <v>1695</v>
      </c>
      <c r="G2658" s="14">
        <v>404.96364199804663</v>
      </c>
      <c r="H2658" s="30">
        <v>45280</v>
      </c>
      <c r="I2658" s="118">
        <v>697.5</v>
      </c>
      <c r="J2658" s="15">
        <f>IF(M2658="",IF(AND(H2658&lt;&gt; "",D2658&lt;&gt;""),IF(H2658&gt;=D2658,H2658-D2658,0),""),"")</f>
        <v>383</v>
      </c>
      <c r="K2658" s="20">
        <f>IF(M2658="",IF(I2658&lt;&gt;"",I2658-G2658,""),"")</f>
        <v>292.53635800195337</v>
      </c>
      <c r="L2658" s="25">
        <f>IF(M2658="",IF(K2658&lt;&gt;"",IF(G2658=0,IF(I2658=0,0,9.99),K2658/G2658),""),"")</f>
        <v>0.72237684489059506</v>
      </c>
      <c r="M2658" s="111"/>
      <c r="N2658" s="58" t="str">
        <f>TRIM(CONCATENATE(Table1[[#This Row],[Intake]]," ",Table1[[#This Row],[Batch Number]]))</f>
        <v>S-1/OS 118</v>
      </c>
      <c r="O2658" s="111" t="str">
        <f>IF(VLOOKUP(Table1[[#This Row],[Intake Batch Combo]],Sheet2!A:B,2,FALSE)="","",VLOOKUP(Table1[[#This Row],[Intake Batch Combo]],Sheet2!A:B,2,FALSE))</f>
        <v>One Source Diagnostics Buy 118</v>
      </c>
      <c r="P2658" s="115" t="s">
        <v>2383</v>
      </c>
      <c r="Q2658" s="115" t="e">
        <v>#N/A</v>
      </c>
    </row>
    <row r="2659" spans="1:17">
      <c r="A2659" s="4" t="s">
        <v>1316</v>
      </c>
      <c r="B2659" s="15">
        <v>118</v>
      </c>
      <c r="C2659" s="64" t="s">
        <v>1494</v>
      </c>
      <c r="D2659" s="30">
        <v>44897</v>
      </c>
      <c r="E2659" s="60" t="s">
        <v>1</v>
      </c>
      <c r="F2659" s="14">
        <v>1695</v>
      </c>
      <c r="G2659" s="14">
        <v>404.96364199804663</v>
      </c>
      <c r="H2659" s="30">
        <v>45280</v>
      </c>
      <c r="I2659" s="118">
        <v>232.5</v>
      </c>
      <c r="J2659" s="15">
        <f>IF(M2659="",IF(AND(H2659&lt;&gt; "",D2659&lt;&gt;""),IF(H2659&gt;=D2659,H2659-D2659,0),""),"")</f>
        <v>383</v>
      </c>
      <c r="K2659" s="20">
        <f>IF(M2659="",IF(I2659&lt;&gt;"",I2659-G2659,""),"")</f>
        <v>-172.46364199804663</v>
      </c>
      <c r="L2659" s="25">
        <f>IF(M2659="",IF(K2659&lt;&gt;"",IF(G2659=0,IF(I2659=0,0,9.99),K2659/G2659),""),"")</f>
        <v>-0.42587438503646835</v>
      </c>
      <c r="M2659" s="111"/>
      <c r="N2659" s="58" t="str">
        <f>TRIM(CONCATENATE(Table1[[#This Row],[Intake]]," ",Table1[[#This Row],[Batch Number]]))</f>
        <v>S-1/OS 118</v>
      </c>
      <c r="O2659" s="111" t="str">
        <f>IF(VLOOKUP(Table1[[#This Row],[Intake Batch Combo]],Sheet2!A:B,2,FALSE)="","",VLOOKUP(Table1[[#This Row],[Intake Batch Combo]],Sheet2!A:B,2,FALSE))</f>
        <v>One Source Diagnostics Buy 118</v>
      </c>
      <c r="P2659" s="115" t="s">
        <v>2383</v>
      </c>
      <c r="Q2659" s="115" t="e">
        <v>#N/A</v>
      </c>
    </row>
    <row r="2660" spans="1:17">
      <c r="A2660" s="4" t="s">
        <v>1314</v>
      </c>
      <c r="B2660" s="43">
        <v>71</v>
      </c>
      <c r="C2660" s="64" t="s">
        <v>589</v>
      </c>
      <c r="D2660" s="47">
        <v>44670</v>
      </c>
      <c r="E2660" s="59" t="s">
        <v>1</v>
      </c>
      <c r="F2660" s="41">
        <v>1695</v>
      </c>
      <c r="G2660" s="41">
        <v>406.54563467206344</v>
      </c>
      <c r="H2660" s="47">
        <v>45280</v>
      </c>
      <c r="I2660" s="118">
        <v>488.25</v>
      </c>
      <c r="J2660" s="43">
        <f>IF(M2660="",IF(AND(H2660&lt;&gt; "",D2660&lt;&gt;""),IF(H2660&gt;=D2660,H2660-D2660,0),""),"")</f>
        <v>610</v>
      </c>
      <c r="K2660" s="42">
        <f>IF(M2660="",IF(I2660&lt;&gt;"",I2660-G2660,""),"")</f>
        <v>81.704365327936557</v>
      </c>
      <c r="L2660" s="44">
        <f>IF(M2660="",IF(K2660&lt;&gt;"",IF(G2660=0,IF(I2660=0,0,9.99),K2660/G2660),""),"")</f>
        <v>0.20097218703096562</v>
      </c>
      <c r="M2660" s="45"/>
      <c r="N2660" s="46" t="str">
        <f>TRIM(CONCATENATE(Table1[[#This Row],[Intake]]," ",Table1[[#This Row],[Batch Number]]))</f>
        <v>S-1/EB 71</v>
      </c>
      <c r="O2660" s="45" t="str">
        <f>IF(VLOOKUP(Table1[[#This Row],[Intake Batch Combo]],Sheet2!A:B,2,FALSE)="","",VLOOKUP(Table1[[#This Row],[Intake Batch Combo]],Sheet2!A:B,2,FALSE))</f>
        <v>Expert MRI Buy 71</v>
      </c>
      <c r="P2660" s="116" t="e">
        <v>#N/A</v>
      </c>
      <c r="Q2660" s="116" t="e">
        <v>#N/A</v>
      </c>
    </row>
    <row r="2661" spans="1:17">
      <c r="A2661" s="4" t="s">
        <v>1314</v>
      </c>
      <c r="B2661" s="43">
        <v>71</v>
      </c>
      <c r="C2661" s="64" t="s">
        <v>589</v>
      </c>
      <c r="D2661" s="47">
        <v>44670</v>
      </c>
      <c r="E2661" s="59" t="s">
        <v>1</v>
      </c>
      <c r="F2661" s="41">
        <v>1695</v>
      </c>
      <c r="G2661" s="41">
        <v>406.54563467206344</v>
      </c>
      <c r="H2661" s="47">
        <v>45280</v>
      </c>
      <c r="I2661" s="118">
        <v>488.25</v>
      </c>
      <c r="J2661" s="43">
        <f>IF(M2661="",IF(AND(H2661&lt;&gt; "",D2661&lt;&gt;""),IF(H2661&gt;=D2661,H2661-D2661,0),""),"")</f>
        <v>610</v>
      </c>
      <c r="K2661" s="42">
        <f>IF(M2661="",IF(I2661&lt;&gt;"",I2661-G2661,""),"")</f>
        <v>81.704365327936557</v>
      </c>
      <c r="L2661" s="44">
        <f>IF(M2661="",IF(K2661&lt;&gt;"",IF(G2661=0,IF(I2661=0,0,9.99),K2661/G2661),""),"")</f>
        <v>0.20097218703096562</v>
      </c>
      <c r="M2661" s="45"/>
      <c r="N2661" s="46" t="str">
        <f>TRIM(CONCATENATE(Table1[[#This Row],[Intake]]," ",Table1[[#This Row],[Batch Number]]))</f>
        <v>S-1/EB 71</v>
      </c>
      <c r="O2661" s="45" t="str">
        <f>IF(VLOOKUP(Table1[[#This Row],[Intake Batch Combo]],Sheet2!A:B,2,FALSE)="","",VLOOKUP(Table1[[#This Row],[Intake Batch Combo]],Sheet2!A:B,2,FALSE))</f>
        <v>Expert MRI Buy 71</v>
      </c>
      <c r="P2661" s="116" t="e">
        <v>#N/A</v>
      </c>
      <c r="Q2661" s="116" t="e">
        <v>#N/A</v>
      </c>
    </row>
    <row r="2662" spans="1:17">
      <c r="A2662" s="4" t="s">
        <v>1314</v>
      </c>
      <c r="B2662" s="43">
        <v>71</v>
      </c>
      <c r="C2662" s="64" t="s">
        <v>608</v>
      </c>
      <c r="D2662" s="47">
        <v>44670</v>
      </c>
      <c r="E2662" s="59" t="s">
        <v>1</v>
      </c>
      <c r="F2662" s="41">
        <v>1695</v>
      </c>
      <c r="G2662" s="41">
        <v>406.54563467206344</v>
      </c>
      <c r="H2662" s="47">
        <v>45280</v>
      </c>
      <c r="I2662" s="118">
        <v>465</v>
      </c>
      <c r="J2662" s="43">
        <f>IF(M2662="",IF(AND(H2662&lt;&gt; "",D2662&lt;&gt;""),IF(H2662&gt;=D2662,H2662-D2662,0),""),"")</f>
        <v>610</v>
      </c>
      <c r="K2662" s="42">
        <f>IF(M2662="",IF(I2662&lt;&gt;"",I2662-G2662,""),"")</f>
        <v>58.454365327936557</v>
      </c>
      <c r="L2662" s="44">
        <f>IF(M2662="",IF(K2662&lt;&gt;"",IF(G2662=0,IF(I2662=0,0,9.99),K2662/G2662),""),"")</f>
        <v>0.14378303526758632</v>
      </c>
      <c r="M2662" s="45"/>
      <c r="N2662" s="46" t="str">
        <f>TRIM(CONCATENATE(Table1[[#This Row],[Intake]]," ",Table1[[#This Row],[Batch Number]]))</f>
        <v>S-1/EB 71</v>
      </c>
      <c r="O2662" s="45" t="str">
        <f>IF(VLOOKUP(Table1[[#This Row],[Intake Batch Combo]],Sheet2!A:B,2,FALSE)="","",VLOOKUP(Table1[[#This Row],[Intake Batch Combo]],Sheet2!A:B,2,FALSE))</f>
        <v>Expert MRI Buy 71</v>
      </c>
      <c r="P2662" s="116" t="e">
        <v>#N/A</v>
      </c>
      <c r="Q2662" s="116" t="e">
        <v>#N/A</v>
      </c>
    </row>
    <row r="2663" spans="1:17">
      <c r="A2663" s="4" t="s">
        <v>1314</v>
      </c>
      <c r="B2663" s="43">
        <v>71</v>
      </c>
      <c r="C2663" s="64" t="s">
        <v>783</v>
      </c>
      <c r="D2663" s="47">
        <v>44670</v>
      </c>
      <c r="E2663" s="59" t="s">
        <v>1</v>
      </c>
      <c r="F2663" s="41">
        <v>1695</v>
      </c>
      <c r="G2663" s="41">
        <v>406.54563467206344</v>
      </c>
      <c r="H2663" s="47">
        <v>45280</v>
      </c>
      <c r="I2663" s="118">
        <v>620.0030999999999</v>
      </c>
      <c r="J2663" s="43">
        <f>IF(M2663="",IF(AND(H2663&lt;&gt; "",D2663&lt;&gt;""),IF(H2663&gt;=D2663,H2663-D2663,0),""),"")</f>
        <v>610</v>
      </c>
      <c r="K2663" s="42">
        <f>IF(M2663="",IF(I2663&lt;&gt;"",I2663-G2663,""),"")</f>
        <v>213.45746532793646</v>
      </c>
      <c r="L2663" s="44">
        <f>IF(M2663="",IF(K2663&lt;&gt;"",IF(G2663=0,IF(I2663=0,0,9.99),K2663/G2663),""),"")</f>
        <v>0.52505167224368332</v>
      </c>
      <c r="M2663" s="45"/>
      <c r="N2663" s="46" t="str">
        <f>TRIM(CONCATENATE(Table1[[#This Row],[Intake]]," ",Table1[[#This Row],[Batch Number]]))</f>
        <v>S-1/EB 71</v>
      </c>
      <c r="O2663" s="45" t="str">
        <f>IF(VLOOKUP(Table1[[#This Row],[Intake Batch Combo]],Sheet2!A:B,2,FALSE)="","",VLOOKUP(Table1[[#This Row],[Intake Batch Combo]],Sheet2!A:B,2,FALSE))</f>
        <v>Expert MRI Buy 71</v>
      </c>
      <c r="P2663" s="116" t="e">
        <v>#N/A</v>
      </c>
      <c r="Q2663" s="116" t="e">
        <v>#N/A</v>
      </c>
    </row>
    <row r="2664" spans="1:17">
      <c r="A2664" s="4" t="s">
        <v>1314</v>
      </c>
      <c r="B2664" s="43">
        <v>71</v>
      </c>
      <c r="C2664" s="64" t="s">
        <v>783</v>
      </c>
      <c r="D2664" s="47">
        <v>44670</v>
      </c>
      <c r="E2664" s="59" t="s">
        <v>1</v>
      </c>
      <c r="F2664" s="41">
        <v>1695</v>
      </c>
      <c r="G2664" s="41">
        <v>406.54563467206344</v>
      </c>
      <c r="H2664" s="47">
        <v>45280</v>
      </c>
      <c r="I2664" s="118">
        <v>620.0030999999999</v>
      </c>
      <c r="J2664" s="43">
        <f>IF(M2664="",IF(AND(H2664&lt;&gt; "",D2664&lt;&gt;""),IF(H2664&gt;=D2664,H2664-D2664,0),""),"")</f>
        <v>610</v>
      </c>
      <c r="K2664" s="42">
        <f>IF(M2664="",IF(I2664&lt;&gt;"",I2664-G2664,""),"")</f>
        <v>213.45746532793646</v>
      </c>
      <c r="L2664" s="44">
        <f>IF(M2664="",IF(K2664&lt;&gt;"",IF(G2664=0,IF(I2664=0,0,9.99),K2664/G2664),""),"")</f>
        <v>0.52505167224368332</v>
      </c>
      <c r="M2664" s="45"/>
      <c r="N2664" s="46" t="str">
        <f>TRIM(CONCATENATE(Table1[[#This Row],[Intake]]," ",Table1[[#This Row],[Batch Number]]))</f>
        <v>S-1/EB 71</v>
      </c>
      <c r="O2664" s="45" t="str">
        <f>IF(VLOOKUP(Table1[[#This Row],[Intake Batch Combo]],Sheet2!A:B,2,FALSE)="","",VLOOKUP(Table1[[#This Row],[Intake Batch Combo]],Sheet2!A:B,2,FALSE))</f>
        <v>Expert MRI Buy 71</v>
      </c>
      <c r="P2664" s="116" t="e">
        <v>#N/A</v>
      </c>
      <c r="Q2664" s="116" t="e">
        <v>#N/A</v>
      </c>
    </row>
    <row r="2665" spans="1:17">
      <c r="A2665" s="4" t="s">
        <v>1314</v>
      </c>
      <c r="B2665" s="43">
        <v>71</v>
      </c>
      <c r="C2665" s="64" t="s">
        <v>783</v>
      </c>
      <c r="D2665" s="47">
        <v>44670</v>
      </c>
      <c r="E2665" s="59" t="s">
        <v>1</v>
      </c>
      <c r="F2665" s="41">
        <v>1695</v>
      </c>
      <c r="G2665" s="41">
        <v>406.54563467206344</v>
      </c>
      <c r="H2665" s="47">
        <v>45280</v>
      </c>
      <c r="I2665" s="118">
        <v>620.0030999999999</v>
      </c>
      <c r="J2665" s="43">
        <f>IF(M2665="",IF(AND(H2665&lt;&gt; "",D2665&lt;&gt;""),IF(H2665&gt;=D2665,H2665-D2665,0),""),"")</f>
        <v>610</v>
      </c>
      <c r="K2665" s="42">
        <f>IF(M2665="",IF(I2665&lt;&gt;"",I2665-G2665,""),"")</f>
        <v>213.45746532793646</v>
      </c>
      <c r="L2665" s="44">
        <f>IF(M2665="",IF(K2665&lt;&gt;"",IF(G2665=0,IF(I2665=0,0,9.99),K2665/G2665),""),"")</f>
        <v>0.52505167224368332</v>
      </c>
      <c r="M2665" s="45"/>
      <c r="N2665" s="46" t="str">
        <f>TRIM(CONCATENATE(Table1[[#This Row],[Intake]]," ",Table1[[#This Row],[Batch Number]]))</f>
        <v>S-1/EB 71</v>
      </c>
      <c r="O2665" s="45" t="str">
        <f>IF(VLOOKUP(Table1[[#This Row],[Intake Batch Combo]],Sheet2!A:B,2,FALSE)="","",VLOOKUP(Table1[[#This Row],[Intake Batch Combo]],Sheet2!A:B,2,FALSE))</f>
        <v>Expert MRI Buy 71</v>
      </c>
      <c r="P2665" s="116" t="e">
        <v>#N/A</v>
      </c>
      <c r="Q2665" s="116" t="e">
        <v>#N/A</v>
      </c>
    </row>
    <row r="2666" spans="1:17">
      <c r="A2666" s="4" t="s">
        <v>1316</v>
      </c>
      <c r="B2666" s="38">
        <v>97</v>
      </c>
      <c r="C2666" s="15" t="s">
        <v>413</v>
      </c>
      <c r="D2666" s="39">
        <v>44631</v>
      </c>
      <c r="E2666" s="10" t="s">
        <v>1</v>
      </c>
      <c r="F2666" s="36">
        <v>1695</v>
      </c>
      <c r="G2666" s="36">
        <v>408.58132852990423</v>
      </c>
      <c r="H2666" s="39">
        <v>45280</v>
      </c>
      <c r="I2666" s="118">
        <v>651</v>
      </c>
      <c r="J2666" s="38">
        <f>IF(M2666="",IF(AND(H2666&lt;&gt; "",D2666&lt;&gt;""),IF(H2666&gt;=D2666,H2666-D2666,0),""),"")</f>
        <v>649</v>
      </c>
      <c r="K2666" s="37">
        <f>IF(M2666="",IF(I2666&lt;&gt;"",I2666-G2666,""),"")</f>
        <v>242.41867147009577</v>
      </c>
      <c r="L2666" s="31">
        <f>IF(M2666="",IF(K2666&lt;&gt;"",IF(G2666=0,IF(I2666=0,0,9.99),K2666/G2666),""),"")</f>
        <v>0.5933180361969308</v>
      </c>
      <c r="M2666" s="35"/>
      <c r="N2666" s="33" t="str">
        <f>TRIM(CONCATENATE(Table1[[#This Row],[Intake]]," ",Table1[[#This Row],[Batch Number]]))</f>
        <v>S-1/OS 97</v>
      </c>
      <c r="O2666" s="35" t="str">
        <f>IF(VLOOKUP(Table1[[#This Row],[Intake Batch Combo]],Sheet2!A:B,2,FALSE)="","",VLOOKUP(Table1[[#This Row],[Intake Batch Combo]],Sheet2!A:B,2,FALSE))</f>
        <v>One Source Diagnostics Buy 97.2</v>
      </c>
      <c r="P2666" s="116" t="s">
        <v>2384</v>
      </c>
      <c r="Q2666" s="116" t="e">
        <v>#N/A</v>
      </c>
    </row>
    <row r="2667" spans="1:17">
      <c r="A2667" s="4" t="s">
        <v>1316</v>
      </c>
      <c r="B2667" s="15">
        <v>90</v>
      </c>
      <c r="C2667" s="15" t="s">
        <v>245</v>
      </c>
      <c r="D2667" s="30">
        <v>44559</v>
      </c>
      <c r="E2667" s="10" t="s">
        <v>1</v>
      </c>
      <c r="F2667" s="14">
        <v>1695</v>
      </c>
      <c r="G2667" s="14">
        <v>435.04260145388702</v>
      </c>
      <c r="H2667" s="30">
        <v>45280</v>
      </c>
      <c r="I2667" s="118">
        <v>646.35</v>
      </c>
      <c r="J2667" s="21">
        <f>IF(M2667="",IF(AND(H2667&lt;&gt; "",D2667&lt;&gt;""),IF(H2667&gt;=D2667,H2667-D2667,0),""),"")</f>
        <v>721</v>
      </c>
      <c r="K2667" s="20">
        <f>IF(M2667="",IF(I2667&lt;&gt;"",I2667-G2667,""),"")</f>
        <v>211.30739854611301</v>
      </c>
      <c r="L2667" s="25">
        <f>IF(M2667="",IF(K2667&lt;&gt;"",IF(G2667=0,IF(I2667=0,0,9.99),K2667/G2667),""),"")</f>
        <v>0.48571656623957288</v>
      </c>
      <c r="M2667" s="28"/>
      <c r="N2667" s="31" t="str">
        <f>TRIM(CONCATENATE(Table1[[#This Row],[Intake]]," ",Table1[[#This Row],[Batch Number]]))</f>
        <v>S-1/OS 90</v>
      </c>
      <c r="O2667" s="34" t="str">
        <f>IF(VLOOKUP(Table1[[#This Row],[Intake Batch Combo]],Sheet2!A:B,2,FALSE)="","",VLOOKUP(Table1[[#This Row],[Intake Batch Combo]],Sheet2!A:B,2,FALSE))</f>
        <v>OSD Buy 90</v>
      </c>
      <c r="P2667" s="116" t="e">
        <v>#N/A</v>
      </c>
      <c r="Q2667" s="116" t="e">
        <v>#N/A</v>
      </c>
    </row>
    <row r="2668" spans="1:17">
      <c r="A2668" s="4" t="s">
        <v>1886</v>
      </c>
      <c r="B2668" s="15">
        <v>5</v>
      </c>
      <c r="C2668" s="15">
        <v>95816</v>
      </c>
      <c r="D2668" s="30">
        <v>45195</v>
      </c>
      <c r="E2668" s="10" t="s">
        <v>0</v>
      </c>
      <c r="F2668" s="14">
        <v>4716</v>
      </c>
      <c r="G2668" s="14">
        <v>1062.993111032655</v>
      </c>
      <c r="H2668" s="30">
        <v>45279</v>
      </c>
      <c r="I2668" s="118">
        <v>955.13835259999996</v>
      </c>
      <c r="J2668" s="15">
        <f>IF(M2668="",IF(AND(H2668&lt;&gt; "",D2668&lt;&gt;""),IF(H2668&gt;=D2668,H2668-D2668,0),""),"")</f>
        <v>84</v>
      </c>
      <c r="K2668" s="20">
        <f>IF(M2668="",IF(I2668&lt;&gt;"",I2668-G2668,""),"")</f>
        <v>-107.85475843265499</v>
      </c>
      <c r="L2668" s="25">
        <f>IF(M2668="",IF(K2668&lt;&gt;"",IF(G2668=0,IF(I2668=0,0,9.99),K2668/G2668),""),"")</f>
        <v>-0.1014632713168559</v>
      </c>
      <c r="M2668" s="111"/>
      <c r="N2668" s="58" t="str">
        <f>TRIM(CONCATENATE(Table1[[#This Row],[Intake]]," ",Table1[[#This Row],[Batch Number]]))</f>
        <v>S-1/TI 5</v>
      </c>
      <c r="O2668" s="111" t="str">
        <f>IF(VLOOKUP(Table1[[#This Row],[Intake Batch Combo]],Sheet2!A:B,2,FALSE)="","",VLOOKUP(Table1[[#This Row],[Intake Batch Combo]],Sheet2!A:B,2,FALSE))</f>
        <v>Texas Injury Group Batch 05</v>
      </c>
      <c r="P2668" s="115" t="s">
        <v>2378</v>
      </c>
      <c r="Q2668" s="115">
        <v>95816</v>
      </c>
    </row>
    <row r="2669" spans="1:17">
      <c r="A2669" s="4" t="s">
        <v>1886</v>
      </c>
      <c r="B2669" s="15">
        <v>5</v>
      </c>
      <c r="C2669" s="15">
        <v>95957</v>
      </c>
      <c r="D2669" s="30">
        <v>45195</v>
      </c>
      <c r="E2669" s="10" t="s">
        <v>0</v>
      </c>
      <c r="F2669" s="14">
        <v>3384</v>
      </c>
      <c r="G2669" s="14">
        <v>762.75841555014927</v>
      </c>
      <c r="H2669" s="30">
        <v>45279</v>
      </c>
      <c r="I2669" s="118">
        <v>685.36645150000004</v>
      </c>
      <c r="J2669" s="15">
        <f>IF(M2669="",IF(AND(H2669&lt;&gt; "",D2669&lt;&gt;""),IF(H2669&gt;=D2669,H2669-D2669,0),""),"")</f>
        <v>84</v>
      </c>
      <c r="K2669" s="20">
        <f>IF(M2669="",IF(I2669&lt;&gt;"",I2669-G2669,""),"")</f>
        <v>-77.391964050149227</v>
      </c>
      <c r="L2669" s="25">
        <f>IF(M2669="",IF(K2669&lt;&gt;"",IF(G2669=0,IF(I2669=0,0,9.99),K2669/G2669),""),"")</f>
        <v>-0.10146327129583917</v>
      </c>
      <c r="M2669" s="111"/>
      <c r="N2669" s="58" t="str">
        <f>TRIM(CONCATENATE(Table1[[#This Row],[Intake]]," ",Table1[[#This Row],[Batch Number]]))</f>
        <v>S-1/TI 5</v>
      </c>
      <c r="O2669" s="111" t="str">
        <f>IF(VLOOKUP(Table1[[#This Row],[Intake Batch Combo]],Sheet2!A:B,2,FALSE)="","",VLOOKUP(Table1[[#This Row],[Intake Batch Combo]],Sheet2!A:B,2,FALSE))</f>
        <v>Texas Injury Group Batch 05</v>
      </c>
      <c r="P2669" s="115" t="s">
        <v>2378</v>
      </c>
      <c r="Q2669" s="115">
        <v>95957</v>
      </c>
    </row>
    <row r="2670" spans="1:17">
      <c r="A2670" s="4" t="s">
        <v>1886</v>
      </c>
      <c r="B2670" s="15">
        <v>5</v>
      </c>
      <c r="C2670" s="15">
        <v>99442</v>
      </c>
      <c r="D2670" s="30">
        <v>45195</v>
      </c>
      <c r="E2670" s="10" t="s">
        <v>0</v>
      </c>
      <c r="F2670" s="14">
        <v>661.7</v>
      </c>
      <c r="G2670" s="14">
        <v>149.14812162220267</v>
      </c>
      <c r="H2670" s="30">
        <v>45279</v>
      </c>
      <c r="I2670" s="118">
        <v>134.02000000000001</v>
      </c>
      <c r="J2670" s="15">
        <f>IF(M2670="",IF(AND(H2670&lt;&gt; "",D2670&lt;&gt;""),IF(H2670&gt;=D2670,H2670-D2670,0),""),"")</f>
        <v>84</v>
      </c>
      <c r="K2670" s="20">
        <f>IF(M2670="",IF(I2670&lt;&gt;"",I2670-G2670,""),"")</f>
        <v>-15.128121622202656</v>
      </c>
      <c r="L2670" s="25">
        <f>IF(M2670="",IF(K2670&lt;&gt;"",IF(G2670=0,IF(I2670=0,0,9.99),K2670/G2670),""),"")</f>
        <v>-0.10143018535977751</v>
      </c>
      <c r="M2670" s="111"/>
      <c r="N2670" s="58" t="str">
        <f>TRIM(CONCATENATE(Table1[[#This Row],[Intake]]," ",Table1[[#This Row],[Batch Number]]))</f>
        <v>S-1/TI 5</v>
      </c>
      <c r="O2670" s="111" t="str">
        <f>IF(VLOOKUP(Table1[[#This Row],[Intake Batch Combo]],Sheet2!A:B,2,FALSE)="","",VLOOKUP(Table1[[#This Row],[Intake Batch Combo]],Sheet2!A:B,2,FALSE))</f>
        <v>Texas Injury Group Batch 05</v>
      </c>
      <c r="P2670" s="115" t="s">
        <v>2378</v>
      </c>
      <c r="Q2670" s="115">
        <v>99442</v>
      </c>
    </row>
    <row r="2671" spans="1:17">
      <c r="A2671" s="4" t="s">
        <v>1886</v>
      </c>
      <c r="B2671" s="15">
        <v>5</v>
      </c>
      <c r="C2671" s="15">
        <v>99442</v>
      </c>
      <c r="D2671" s="30">
        <v>45195</v>
      </c>
      <c r="E2671" s="10" t="s">
        <v>0</v>
      </c>
      <c r="F2671" s="14">
        <v>661.7</v>
      </c>
      <c r="G2671" s="14">
        <v>149.14812162220267</v>
      </c>
      <c r="H2671" s="30">
        <v>45279</v>
      </c>
      <c r="I2671" s="118">
        <v>134.02000000000001</v>
      </c>
      <c r="J2671" s="15">
        <f>IF(M2671="",IF(AND(H2671&lt;&gt; "",D2671&lt;&gt;""),IF(H2671&gt;=D2671,H2671-D2671,0),""),"")</f>
        <v>84</v>
      </c>
      <c r="K2671" s="20">
        <f>IF(M2671="",IF(I2671&lt;&gt;"",I2671-G2671,""),"")</f>
        <v>-15.128121622202656</v>
      </c>
      <c r="L2671" s="25">
        <f>IF(M2671="",IF(K2671&lt;&gt;"",IF(G2671=0,IF(I2671=0,0,9.99),K2671/G2671),""),"")</f>
        <v>-0.10143018535977751</v>
      </c>
      <c r="M2671" s="111"/>
      <c r="N2671" s="58" t="str">
        <f>TRIM(CONCATENATE(Table1[[#This Row],[Intake]]," ",Table1[[#This Row],[Batch Number]]))</f>
        <v>S-1/TI 5</v>
      </c>
      <c r="O2671" s="111" t="str">
        <f>IF(VLOOKUP(Table1[[#This Row],[Intake Batch Combo]],Sheet2!A:B,2,FALSE)="","",VLOOKUP(Table1[[#This Row],[Intake Batch Combo]],Sheet2!A:B,2,FALSE))</f>
        <v>Texas Injury Group Batch 05</v>
      </c>
      <c r="P2671" s="115" t="s">
        <v>2378</v>
      </c>
      <c r="Q2671" s="115">
        <v>99442</v>
      </c>
    </row>
    <row r="2672" spans="1:17">
      <c r="A2672" s="4" t="s">
        <v>1886</v>
      </c>
      <c r="B2672" s="15">
        <v>5</v>
      </c>
      <c r="C2672" s="15">
        <v>99442</v>
      </c>
      <c r="D2672" s="30">
        <v>45195</v>
      </c>
      <c r="E2672" s="10" t="s">
        <v>0</v>
      </c>
      <c r="F2672" s="14">
        <v>661.7</v>
      </c>
      <c r="G2672" s="14">
        <v>149.14812162220267</v>
      </c>
      <c r="H2672" s="30">
        <v>45279</v>
      </c>
      <c r="I2672" s="118">
        <v>134.02000000000001</v>
      </c>
      <c r="J2672" s="15">
        <f>IF(M2672="",IF(AND(H2672&lt;&gt; "",D2672&lt;&gt;""),IF(H2672&gt;=D2672,H2672-D2672,0),""),"")</f>
        <v>84</v>
      </c>
      <c r="K2672" s="20">
        <f>IF(M2672="",IF(I2672&lt;&gt;"",I2672-G2672,""),"")</f>
        <v>-15.128121622202656</v>
      </c>
      <c r="L2672" s="25">
        <f>IF(M2672="",IF(K2672&lt;&gt;"",IF(G2672=0,IF(I2672=0,0,9.99),K2672/G2672),""),"")</f>
        <v>-0.10143018535977751</v>
      </c>
      <c r="M2672" s="111"/>
      <c r="N2672" s="58" t="str">
        <f>TRIM(CONCATENATE(Table1[[#This Row],[Intake]]," ",Table1[[#This Row],[Batch Number]]))</f>
        <v>S-1/TI 5</v>
      </c>
      <c r="O2672" s="111" t="str">
        <f>IF(VLOOKUP(Table1[[#This Row],[Intake Batch Combo]],Sheet2!A:B,2,FALSE)="","",VLOOKUP(Table1[[#This Row],[Intake Batch Combo]],Sheet2!A:B,2,FALSE))</f>
        <v>Texas Injury Group Batch 05</v>
      </c>
      <c r="P2672" s="115" t="s">
        <v>2378</v>
      </c>
      <c r="Q2672" s="115">
        <v>99442</v>
      </c>
    </row>
    <row r="2673" spans="1:17">
      <c r="A2673" s="4" t="s">
        <v>1316</v>
      </c>
      <c r="B2673" s="15">
        <v>118</v>
      </c>
      <c r="C2673" s="64">
        <v>95108</v>
      </c>
      <c r="D2673" s="30">
        <v>44897</v>
      </c>
      <c r="E2673" s="60" t="s">
        <v>1</v>
      </c>
      <c r="F2673" s="14">
        <v>1695</v>
      </c>
      <c r="G2673" s="14">
        <v>404.96364199804663</v>
      </c>
      <c r="H2673" s="30">
        <v>45275</v>
      </c>
      <c r="I2673" s="118">
        <v>369.11699999999996</v>
      </c>
      <c r="J2673" s="15">
        <f>IF(M2673="",IF(AND(H2673&lt;&gt; "",D2673&lt;&gt;""),IF(H2673&gt;=D2673,H2673-D2673,0),""),"")</f>
        <v>378</v>
      </c>
      <c r="K2673" s="20">
        <f>IF(M2673="",IF(I2673&lt;&gt;"",I2673-G2673,""),"")</f>
        <v>-35.846641998046664</v>
      </c>
      <c r="L2673" s="25">
        <f>IF(M2673="",IF(K2673&lt;&gt;"",IF(G2673=0,IF(I2673=0,0,9.99),K2673/G2673),""),"")</f>
        <v>-8.8518173683897222E-2</v>
      </c>
      <c r="M2673" s="111"/>
      <c r="N2673" s="58" t="str">
        <f>TRIM(CONCATENATE(Table1[[#This Row],[Intake]]," ",Table1[[#This Row],[Batch Number]]))</f>
        <v>S-1/OS 118</v>
      </c>
      <c r="O2673" s="111" t="str">
        <f>IF(VLOOKUP(Table1[[#This Row],[Intake Batch Combo]],Sheet2!A:B,2,FALSE)="","",VLOOKUP(Table1[[#This Row],[Intake Batch Combo]],Sheet2!A:B,2,FALSE))</f>
        <v>One Source Diagnostics Buy 118</v>
      </c>
      <c r="P2673" s="115" t="s">
        <v>2383</v>
      </c>
      <c r="Q2673" s="115" t="e">
        <v>#N/A</v>
      </c>
    </row>
    <row r="2674" spans="1:17">
      <c r="A2674" s="4" t="s">
        <v>1316</v>
      </c>
      <c r="B2674" s="15">
        <v>118</v>
      </c>
      <c r="C2674" s="64">
        <v>95108</v>
      </c>
      <c r="D2674" s="30">
        <v>44897</v>
      </c>
      <c r="E2674" s="60" t="s">
        <v>1</v>
      </c>
      <c r="F2674" s="14">
        <v>1695</v>
      </c>
      <c r="G2674" s="14">
        <v>404.96364199804663</v>
      </c>
      <c r="H2674" s="30">
        <v>45275</v>
      </c>
      <c r="I2674" s="118">
        <v>369.11699999999996</v>
      </c>
      <c r="J2674" s="15">
        <f>IF(M2674="",IF(AND(H2674&lt;&gt; "",D2674&lt;&gt;""),IF(H2674&gt;=D2674,H2674-D2674,0),""),"")</f>
        <v>378</v>
      </c>
      <c r="K2674" s="20">
        <f>IF(M2674="",IF(I2674&lt;&gt;"",I2674-G2674,""),"")</f>
        <v>-35.846641998046664</v>
      </c>
      <c r="L2674" s="25">
        <f>IF(M2674="",IF(K2674&lt;&gt;"",IF(G2674=0,IF(I2674=0,0,9.99),K2674/G2674),""),"")</f>
        <v>-8.8518173683897222E-2</v>
      </c>
      <c r="M2674" s="111"/>
      <c r="N2674" s="58" t="str">
        <f>TRIM(CONCATENATE(Table1[[#This Row],[Intake]]," ",Table1[[#This Row],[Batch Number]]))</f>
        <v>S-1/OS 118</v>
      </c>
      <c r="O2674" s="111" t="str">
        <f>IF(VLOOKUP(Table1[[#This Row],[Intake Batch Combo]],Sheet2!A:B,2,FALSE)="","",VLOOKUP(Table1[[#This Row],[Intake Batch Combo]],Sheet2!A:B,2,FALSE))</f>
        <v>One Source Diagnostics Buy 118</v>
      </c>
      <c r="P2674" s="115" t="s">
        <v>2383</v>
      </c>
      <c r="Q2674" s="115" t="e">
        <v>#N/A</v>
      </c>
    </row>
    <row r="2675" spans="1:17">
      <c r="A2675" s="4" t="s">
        <v>1314</v>
      </c>
      <c r="B2675" s="43">
        <v>71</v>
      </c>
      <c r="C2675" s="64" t="s">
        <v>926</v>
      </c>
      <c r="D2675" s="47">
        <v>44670</v>
      </c>
      <c r="E2675" s="59" t="s">
        <v>1</v>
      </c>
      <c r="F2675" s="41">
        <v>1695</v>
      </c>
      <c r="G2675" s="41">
        <v>406.54563467206344</v>
      </c>
      <c r="H2675" s="47">
        <v>45275</v>
      </c>
      <c r="I2675" s="118">
        <v>465</v>
      </c>
      <c r="J2675" s="43">
        <f>IF(M2675="",IF(AND(H2675&lt;&gt; "",D2675&lt;&gt;""),IF(H2675&gt;=D2675,H2675-D2675,0),""),"")</f>
        <v>605</v>
      </c>
      <c r="K2675" s="42">
        <f>IF(M2675="",IF(I2675&lt;&gt;"",I2675-G2675,""),"")</f>
        <v>58.454365327936557</v>
      </c>
      <c r="L2675" s="44">
        <f>IF(M2675="",IF(K2675&lt;&gt;"",IF(G2675=0,IF(I2675=0,0,9.99),K2675/G2675),""),"")</f>
        <v>0.14378303526758632</v>
      </c>
      <c r="M2675" s="45"/>
      <c r="N2675" s="46" t="str">
        <f>TRIM(CONCATENATE(Table1[[#This Row],[Intake]]," ",Table1[[#This Row],[Batch Number]]))</f>
        <v>S-1/EB 71</v>
      </c>
      <c r="O2675" s="45" t="str">
        <f>IF(VLOOKUP(Table1[[#This Row],[Intake Batch Combo]],Sheet2!A:B,2,FALSE)="","",VLOOKUP(Table1[[#This Row],[Intake Batch Combo]],Sheet2!A:B,2,FALSE))</f>
        <v>Expert MRI Buy 71</v>
      </c>
      <c r="P2675" s="116" t="e">
        <v>#N/A</v>
      </c>
      <c r="Q2675" s="116" t="e">
        <v>#N/A</v>
      </c>
    </row>
    <row r="2676" spans="1:17">
      <c r="A2676" s="4" t="s">
        <v>1314</v>
      </c>
      <c r="B2676" s="43">
        <v>71</v>
      </c>
      <c r="C2676" s="64" t="s">
        <v>926</v>
      </c>
      <c r="D2676" s="47">
        <v>44670</v>
      </c>
      <c r="E2676" s="59" t="s">
        <v>1</v>
      </c>
      <c r="F2676" s="41">
        <v>1695</v>
      </c>
      <c r="G2676" s="41">
        <v>406.54563467206344</v>
      </c>
      <c r="H2676" s="47">
        <v>45275</v>
      </c>
      <c r="I2676" s="118">
        <v>465</v>
      </c>
      <c r="J2676" s="43">
        <f>IF(M2676="",IF(AND(H2676&lt;&gt; "",D2676&lt;&gt;""),IF(H2676&gt;=D2676,H2676-D2676,0),""),"")</f>
        <v>605</v>
      </c>
      <c r="K2676" s="42">
        <f>IF(M2676="",IF(I2676&lt;&gt;"",I2676-G2676,""),"")</f>
        <v>58.454365327936557</v>
      </c>
      <c r="L2676" s="44">
        <f>IF(M2676="",IF(K2676&lt;&gt;"",IF(G2676=0,IF(I2676=0,0,9.99),K2676/G2676),""),"")</f>
        <v>0.14378303526758632</v>
      </c>
      <c r="M2676" s="45"/>
      <c r="N2676" s="46" t="str">
        <f>TRIM(CONCATENATE(Table1[[#This Row],[Intake]]," ",Table1[[#This Row],[Batch Number]]))</f>
        <v>S-1/EB 71</v>
      </c>
      <c r="O2676" s="45" t="str">
        <f>IF(VLOOKUP(Table1[[#This Row],[Intake Batch Combo]],Sheet2!A:B,2,FALSE)="","",VLOOKUP(Table1[[#This Row],[Intake Batch Combo]],Sheet2!A:B,2,FALSE))</f>
        <v>Expert MRI Buy 71</v>
      </c>
      <c r="P2676" s="116" t="e">
        <v>#N/A</v>
      </c>
      <c r="Q2676" s="116" t="e">
        <v>#N/A</v>
      </c>
    </row>
    <row r="2677" spans="1:17">
      <c r="A2677" s="4" t="s">
        <v>1314</v>
      </c>
      <c r="B2677" s="43">
        <v>71</v>
      </c>
      <c r="C2677" s="64" t="s">
        <v>926</v>
      </c>
      <c r="D2677" s="47">
        <v>44670</v>
      </c>
      <c r="E2677" s="59" t="s">
        <v>1</v>
      </c>
      <c r="F2677" s="41">
        <v>1695</v>
      </c>
      <c r="G2677" s="41">
        <v>406.54563467206344</v>
      </c>
      <c r="H2677" s="47">
        <v>45275</v>
      </c>
      <c r="I2677" s="118">
        <v>465</v>
      </c>
      <c r="J2677" s="43">
        <f>IF(M2677="",IF(AND(H2677&lt;&gt; "",D2677&lt;&gt;""),IF(H2677&gt;=D2677,H2677-D2677,0),""),"")</f>
        <v>605</v>
      </c>
      <c r="K2677" s="42">
        <f>IF(M2677="",IF(I2677&lt;&gt;"",I2677-G2677,""),"")</f>
        <v>58.454365327936557</v>
      </c>
      <c r="L2677" s="44">
        <f>IF(M2677="",IF(K2677&lt;&gt;"",IF(G2677=0,IF(I2677=0,0,9.99),K2677/G2677),""),"")</f>
        <v>0.14378303526758632</v>
      </c>
      <c r="M2677" s="45"/>
      <c r="N2677" s="46" t="str">
        <f>TRIM(CONCATENATE(Table1[[#This Row],[Intake]]," ",Table1[[#This Row],[Batch Number]]))</f>
        <v>S-1/EB 71</v>
      </c>
      <c r="O2677" s="45" t="str">
        <f>IF(VLOOKUP(Table1[[#This Row],[Intake Batch Combo]],Sheet2!A:B,2,FALSE)="","",VLOOKUP(Table1[[#This Row],[Intake Batch Combo]],Sheet2!A:B,2,FALSE))</f>
        <v>Expert MRI Buy 71</v>
      </c>
      <c r="P2677" s="116" t="e">
        <v>#N/A</v>
      </c>
      <c r="Q2677" s="116" t="e">
        <v>#N/A</v>
      </c>
    </row>
    <row r="2678" spans="1:17">
      <c r="A2678" s="4" t="s">
        <v>2395</v>
      </c>
      <c r="B2678" s="15">
        <v>15.3</v>
      </c>
      <c r="C2678" s="15"/>
      <c r="D2678" s="30">
        <v>45021</v>
      </c>
      <c r="E2678" s="10" t="s">
        <v>1</v>
      </c>
      <c r="F2678" s="14">
        <v>2300</v>
      </c>
      <c r="G2678" s="14">
        <v>432.04350000000113</v>
      </c>
      <c r="H2678" s="30">
        <v>45274</v>
      </c>
      <c r="I2678" s="118">
        <v>1023</v>
      </c>
      <c r="J2678" s="15">
        <f>IF(M2678="",IF(AND(H2678&lt;&gt; "",D2678&lt;&gt;""),IF(H2678&gt;=D2678,H2678-D2678,0),""),"")</f>
        <v>253</v>
      </c>
      <c r="K2678" s="20">
        <f>IF(M2678="",IF(I2678&lt;&gt;"",I2678-G2678,""),"")</f>
        <v>590.95649999999887</v>
      </c>
      <c r="L2678" s="25">
        <f>IF(M2678="",IF(K2678&lt;&gt;"",IF(G2678=0,IF(I2678=0,0,9.99),K2678/G2678),""),"")</f>
        <v>1.3678171295251458</v>
      </c>
      <c r="M2678" s="111"/>
      <c r="N2678" s="58" t="str">
        <f>TRIM(CONCATENATE(Table1[[#This Row],[Intake]]," ",Table1[[#This Row],[Batch Number]]))</f>
        <v>S-1/SCI 15.3</v>
      </c>
      <c r="O2678" s="111" t="str">
        <f>IF(VLOOKUP(Table1[[#This Row],[Intake Batch Combo]],Sheet2!A:B,2,FALSE)="","",VLOOKUP(Table1[[#This Row],[Intake Batch Combo]],Sheet2!A:B,2,FALSE))</f>
        <v>SoCal Imaging Batch 15.3</v>
      </c>
      <c r="P2678" s="115" t="s">
        <v>2393</v>
      </c>
      <c r="Q2678" s="115" t="e">
        <v>#N/A</v>
      </c>
    </row>
    <row r="2679" spans="1:17">
      <c r="A2679" s="4" t="s">
        <v>1316</v>
      </c>
      <c r="B2679" s="15">
        <v>118</v>
      </c>
      <c r="C2679" s="64" t="s">
        <v>1451</v>
      </c>
      <c r="D2679" s="30">
        <v>44897</v>
      </c>
      <c r="E2679" s="60" t="s">
        <v>1</v>
      </c>
      <c r="F2679" s="14">
        <v>300</v>
      </c>
      <c r="G2679" s="14">
        <v>71.674980884610022</v>
      </c>
      <c r="H2679" s="30">
        <v>45273</v>
      </c>
      <c r="I2679" s="118">
        <v>465</v>
      </c>
      <c r="J2679" s="15">
        <f>IF(M2679="",IF(AND(H2679&lt;&gt; "",D2679&lt;&gt;""),IF(H2679&gt;=D2679,H2679-D2679,0),""),"")</f>
        <v>376</v>
      </c>
      <c r="K2679" s="20">
        <f>IF(M2679="",IF(I2679&lt;&gt;"",I2679-G2679,""),"")</f>
        <v>393.32501911538998</v>
      </c>
      <c r="L2679" s="25">
        <f>IF(M2679="",IF(K2679&lt;&gt;"",IF(G2679=0,IF(I2679=0,0,9.99),K2679/G2679),""),"")</f>
        <v>5.4876194490879078</v>
      </c>
      <c r="M2679" s="111"/>
      <c r="N2679" s="58" t="str">
        <f>TRIM(CONCATENATE(Table1[[#This Row],[Intake]]," ",Table1[[#This Row],[Batch Number]]))</f>
        <v>S-1/OS 118</v>
      </c>
      <c r="O2679" s="111" t="str">
        <f>IF(VLOOKUP(Table1[[#This Row],[Intake Batch Combo]],Sheet2!A:B,2,FALSE)="","",VLOOKUP(Table1[[#This Row],[Intake Batch Combo]],Sheet2!A:B,2,FALSE))</f>
        <v>One Source Diagnostics Buy 118</v>
      </c>
      <c r="P2679" s="115" t="s">
        <v>2383</v>
      </c>
      <c r="Q2679" s="115" t="e">
        <v>#N/A</v>
      </c>
    </row>
    <row r="2680" spans="1:17">
      <c r="A2680" s="4" t="s">
        <v>1316</v>
      </c>
      <c r="B2680" s="15">
        <v>118</v>
      </c>
      <c r="C2680" s="64" t="s">
        <v>1451</v>
      </c>
      <c r="D2680" s="30">
        <v>44897</v>
      </c>
      <c r="E2680" s="60" t="s">
        <v>1</v>
      </c>
      <c r="F2680" s="14">
        <v>300</v>
      </c>
      <c r="G2680" s="14">
        <v>71.674980884610022</v>
      </c>
      <c r="H2680" s="30">
        <v>45273</v>
      </c>
      <c r="I2680" s="118">
        <v>465</v>
      </c>
      <c r="J2680" s="15">
        <f>IF(M2680="",IF(AND(H2680&lt;&gt; "",D2680&lt;&gt;""),IF(H2680&gt;=D2680,H2680-D2680,0),""),"")</f>
        <v>376</v>
      </c>
      <c r="K2680" s="20">
        <f>IF(M2680="",IF(I2680&lt;&gt;"",I2680-G2680,""),"")</f>
        <v>393.32501911538998</v>
      </c>
      <c r="L2680" s="25">
        <f>IF(M2680="",IF(K2680&lt;&gt;"",IF(G2680=0,IF(I2680=0,0,9.99),K2680/G2680),""),"")</f>
        <v>5.4876194490879078</v>
      </c>
      <c r="M2680" s="111"/>
      <c r="N2680" s="58" t="str">
        <f>TRIM(CONCATENATE(Table1[[#This Row],[Intake]]," ",Table1[[#This Row],[Batch Number]]))</f>
        <v>S-1/OS 118</v>
      </c>
      <c r="O2680" s="111" t="str">
        <f>IF(VLOOKUP(Table1[[#This Row],[Intake Batch Combo]],Sheet2!A:B,2,FALSE)="","",VLOOKUP(Table1[[#This Row],[Intake Batch Combo]],Sheet2!A:B,2,FALSE))</f>
        <v>One Source Diagnostics Buy 118</v>
      </c>
      <c r="P2680" s="115" t="s">
        <v>2383</v>
      </c>
      <c r="Q2680" s="115" t="e">
        <v>#N/A</v>
      </c>
    </row>
    <row r="2681" spans="1:17">
      <c r="A2681" s="4" t="s">
        <v>1316</v>
      </c>
      <c r="B2681" s="15">
        <v>118</v>
      </c>
      <c r="C2681" s="64" t="s">
        <v>1451</v>
      </c>
      <c r="D2681" s="30">
        <v>44897</v>
      </c>
      <c r="E2681" s="60" t="s">
        <v>1</v>
      </c>
      <c r="F2681" s="14">
        <v>300</v>
      </c>
      <c r="G2681" s="14">
        <v>71.674980884610022</v>
      </c>
      <c r="H2681" s="30">
        <v>45273</v>
      </c>
      <c r="I2681" s="118">
        <v>465</v>
      </c>
      <c r="J2681" s="15">
        <f>IF(M2681="",IF(AND(H2681&lt;&gt; "",D2681&lt;&gt;""),IF(H2681&gt;=D2681,H2681-D2681,0),""),"")</f>
        <v>376</v>
      </c>
      <c r="K2681" s="20">
        <f>IF(M2681="",IF(I2681&lt;&gt;"",I2681-G2681,""),"")</f>
        <v>393.32501911538998</v>
      </c>
      <c r="L2681" s="25">
        <f>IF(M2681="",IF(K2681&lt;&gt;"",IF(G2681=0,IF(I2681=0,0,9.99),K2681/G2681),""),"")</f>
        <v>5.4876194490879078</v>
      </c>
      <c r="M2681" s="111"/>
      <c r="N2681" s="58" t="str">
        <f>TRIM(CONCATENATE(Table1[[#This Row],[Intake]]," ",Table1[[#This Row],[Batch Number]]))</f>
        <v>S-1/OS 118</v>
      </c>
      <c r="O2681" s="111" t="str">
        <f>IF(VLOOKUP(Table1[[#This Row],[Intake Batch Combo]],Sheet2!A:B,2,FALSE)="","",VLOOKUP(Table1[[#This Row],[Intake Batch Combo]],Sheet2!A:B,2,FALSE))</f>
        <v>One Source Diagnostics Buy 118</v>
      </c>
      <c r="P2681" s="115" t="s">
        <v>2383</v>
      </c>
      <c r="Q2681" s="115" t="e">
        <v>#N/A</v>
      </c>
    </row>
    <row r="2682" spans="1:17">
      <c r="A2682" s="4" t="s">
        <v>1316</v>
      </c>
      <c r="B2682" s="15">
        <v>118</v>
      </c>
      <c r="C2682" s="64" t="s">
        <v>1451</v>
      </c>
      <c r="D2682" s="30">
        <v>44897</v>
      </c>
      <c r="E2682" s="60" t="s">
        <v>1</v>
      </c>
      <c r="F2682" s="14">
        <v>300</v>
      </c>
      <c r="G2682" s="14">
        <v>71.674980884610022</v>
      </c>
      <c r="H2682" s="30">
        <v>45273</v>
      </c>
      <c r="I2682" s="118">
        <v>465</v>
      </c>
      <c r="J2682" s="15">
        <f>IF(M2682="",IF(AND(H2682&lt;&gt; "",D2682&lt;&gt;""),IF(H2682&gt;=D2682,H2682-D2682,0),""),"")</f>
        <v>376</v>
      </c>
      <c r="K2682" s="20">
        <f>IF(M2682="",IF(I2682&lt;&gt;"",I2682-G2682,""),"")</f>
        <v>393.32501911538998</v>
      </c>
      <c r="L2682" s="25">
        <f>IF(M2682="",IF(K2682&lt;&gt;"",IF(G2682=0,IF(I2682=0,0,9.99),K2682/G2682),""),"")</f>
        <v>5.4876194490879078</v>
      </c>
      <c r="M2682" s="111"/>
      <c r="N2682" s="58" t="str">
        <f>TRIM(CONCATENATE(Table1[[#This Row],[Intake]]," ",Table1[[#This Row],[Batch Number]]))</f>
        <v>S-1/OS 118</v>
      </c>
      <c r="O2682" s="111" t="str">
        <f>IF(VLOOKUP(Table1[[#This Row],[Intake Batch Combo]],Sheet2!A:B,2,FALSE)="","",VLOOKUP(Table1[[#This Row],[Intake Batch Combo]],Sheet2!A:B,2,FALSE))</f>
        <v>One Source Diagnostics Buy 118</v>
      </c>
      <c r="P2682" s="115" t="s">
        <v>2383</v>
      </c>
      <c r="Q2682" s="115" t="e">
        <v>#N/A</v>
      </c>
    </row>
    <row r="2683" spans="1:17">
      <c r="A2683" s="4" t="s">
        <v>1316</v>
      </c>
      <c r="B2683" s="15">
        <v>118</v>
      </c>
      <c r="C2683" s="64" t="s">
        <v>1452</v>
      </c>
      <c r="D2683" s="30">
        <v>44897</v>
      </c>
      <c r="E2683" s="60" t="s">
        <v>1</v>
      </c>
      <c r="F2683" s="14">
        <v>300</v>
      </c>
      <c r="G2683" s="14">
        <v>71.674980884610022</v>
      </c>
      <c r="H2683" s="30">
        <v>45273</v>
      </c>
      <c r="I2683" s="118">
        <v>387.50310000000002</v>
      </c>
      <c r="J2683" s="15">
        <f>IF(M2683="",IF(AND(H2683&lt;&gt; "",D2683&lt;&gt;""),IF(H2683&gt;=D2683,H2683-D2683,0),""),"")</f>
        <v>376</v>
      </c>
      <c r="K2683" s="20">
        <f>IF(M2683="",IF(I2683&lt;&gt;"",I2683-G2683,""),"")</f>
        <v>315.82811911539</v>
      </c>
      <c r="L2683" s="25">
        <f>IF(M2683="",IF(K2683&lt;&gt;"",IF(G2683=0,IF(I2683=0,0,9.99),K2683/G2683),""),"")</f>
        <v>4.4063927917029178</v>
      </c>
      <c r="N2683" s="58" t="str">
        <f>TRIM(CONCATENATE(Table1[[#This Row],[Intake]]," ",Table1[[#This Row],[Batch Number]]))</f>
        <v>S-1/OS 118</v>
      </c>
      <c r="O2683" s="3" t="str">
        <f>IF(VLOOKUP(Table1[[#This Row],[Intake Batch Combo]],Sheet2!A:B,2,FALSE)="","",VLOOKUP(Table1[[#This Row],[Intake Batch Combo]],Sheet2!A:B,2,FALSE))</f>
        <v>One Source Diagnostics Buy 118</v>
      </c>
      <c r="P2683" s="115" t="s">
        <v>2383</v>
      </c>
      <c r="Q2683" s="115" t="e">
        <v>#N/A</v>
      </c>
    </row>
    <row r="2684" spans="1:17">
      <c r="A2684" s="4" t="s">
        <v>1316</v>
      </c>
      <c r="B2684" s="15">
        <v>118</v>
      </c>
      <c r="C2684" s="64" t="s">
        <v>1452</v>
      </c>
      <c r="D2684" s="30">
        <v>44897</v>
      </c>
      <c r="E2684" s="60" t="s">
        <v>1</v>
      </c>
      <c r="F2684" s="14">
        <v>300</v>
      </c>
      <c r="G2684" s="14">
        <v>71.674980884610022</v>
      </c>
      <c r="H2684" s="30">
        <v>45273</v>
      </c>
      <c r="I2684" s="118">
        <v>387.50310000000002</v>
      </c>
      <c r="J2684" s="15">
        <f>IF(M2684="",IF(AND(H2684&lt;&gt; "",D2684&lt;&gt;""),IF(H2684&gt;=D2684,H2684-D2684,0),""),"")</f>
        <v>376</v>
      </c>
      <c r="K2684" s="20">
        <f>IF(M2684="",IF(I2684&lt;&gt;"",I2684-G2684,""),"")</f>
        <v>315.82811911539</v>
      </c>
      <c r="L2684" s="25">
        <f>IF(M2684="",IF(K2684&lt;&gt;"",IF(G2684=0,IF(I2684=0,0,9.99),K2684/G2684),""),"")</f>
        <v>4.4063927917029178</v>
      </c>
      <c r="N2684" s="58" t="str">
        <f>TRIM(CONCATENATE(Table1[[#This Row],[Intake]]," ",Table1[[#This Row],[Batch Number]]))</f>
        <v>S-1/OS 118</v>
      </c>
      <c r="O2684" s="3" t="str">
        <f>IF(VLOOKUP(Table1[[#This Row],[Intake Batch Combo]],Sheet2!A:B,2,FALSE)="","",VLOOKUP(Table1[[#This Row],[Intake Batch Combo]],Sheet2!A:B,2,FALSE))</f>
        <v>One Source Diagnostics Buy 118</v>
      </c>
      <c r="P2684" s="115" t="s">
        <v>2383</v>
      </c>
      <c r="Q2684" s="115" t="e">
        <v>#N/A</v>
      </c>
    </row>
    <row r="2685" spans="1:17">
      <c r="A2685" s="4" t="s">
        <v>1316</v>
      </c>
      <c r="B2685" s="15">
        <v>118</v>
      </c>
      <c r="C2685" s="64" t="s">
        <v>1485</v>
      </c>
      <c r="D2685" s="30">
        <v>44897</v>
      </c>
      <c r="E2685" s="60" t="s">
        <v>1</v>
      </c>
      <c r="F2685" s="14">
        <v>300</v>
      </c>
      <c r="G2685" s="14">
        <v>71.674980884610022</v>
      </c>
      <c r="H2685" s="30">
        <v>45273</v>
      </c>
      <c r="I2685" s="118">
        <v>232.5</v>
      </c>
      <c r="J2685" s="15">
        <f>IF(M2685="",IF(AND(H2685&lt;&gt; "",D2685&lt;&gt;""),IF(H2685&gt;=D2685,H2685-D2685,0),""),"")</f>
        <v>376</v>
      </c>
      <c r="K2685" s="20">
        <f>IF(M2685="",IF(I2685&lt;&gt;"",I2685-G2685,""),"")</f>
        <v>160.82501911538998</v>
      </c>
      <c r="L2685" s="25">
        <f>IF(M2685="",IF(K2685&lt;&gt;"",IF(G2685=0,IF(I2685=0,0,9.99),K2685/G2685),""),"")</f>
        <v>2.2438097245439539</v>
      </c>
      <c r="N2685" s="58" t="str">
        <f>TRIM(CONCATENATE(Table1[[#This Row],[Intake]]," ",Table1[[#This Row],[Batch Number]]))</f>
        <v>S-1/OS 118</v>
      </c>
      <c r="O2685" s="3" t="str">
        <f>IF(VLOOKUP(Table1[[#This Row],[Intake Batch Combo]],Sheet2!A:B,2,FALSE)="","",VLOOKUP(Table1[[#This Row],[Intake Batch Combo]],Sheet2!A:B,2,FALSE))</f>
        <v>One Source Diagnostics Buy 118</v>
      </c>
      <c r="P2685" s="115" t="s">
        <v>2383</v>
      </c>
      <c r="Q2685" s="115" t="e">
        <v>#N/A</v>
      </c>
    </row>
    <row r="2686" spans="1:17">
      <c r="A2686" s="4" t="s">
        <v>1316</v>
      </c>
      <c r="B2686" s="15">
        <v>118</v>
      </c>
      <c r="C2686" s="64" t="s">
        <v>1485</v>
      </c>
      <c r="D2686" s="30">
        <v>44897</v>
      </c>
      <c r="E2686" s="60" t="s">
        <v>1</v>
      </c>
      <c r="F2686" s="14">
        <v>300</v>
      </c>
      <c r="G2686" s="14">
        <v>71.674980884610022</v>
      </c>
      <c r="H2686" s="30">
        <v>45273</v>
      </c>
      <c r="I2686" s="118">
        <v>232.5</v>
      </c>
      <c r="J2686" s="15">
        <f>IF(M2686="",IF(AND(H2686&lt;&gt; "",D2686&lt;&gt;""),IF(H2686&gt;=D2686,H2686-D2686,0),""),"")</f>
        <v>376</v>
      </c>
      <c r="K2686" s="20">
        <f>IF(M2686="",IF(I2686&lt;&gt;"",I2686-G2686,""),"")</f>
        <v>160.82501911538998</v>
      </c>
      <c r="L2686" s="25">
        <f>IF(M2686="",IF(K2686&lt;&gt;"",IF(G2686=0,IF(I2686=0,0,9.99),K2686/G2686),""),"")</f>
        <v>2.2438097245439539</v>
      </c>
      <c r="N2686" s="58" t="str">
        <f>TRIM(CONCATENATE(Table1[[#This Row],[Intake]]," ",Table1[[#This Row],[Batch Number]]))</f>
        <v>S-1/OS 118</v>
      </c>
      <c r="O2686" s="3" t="str">
        <f>IF(VLOOKUP(Table1[[#This Row],[Intake Batch Combo]],Sheet2!A:B,2,FALSE)="","",VLOOKUP(Table1[[#This Row],[Intake Batch Combo]],Sheet2!A:B,2,FALSE))</f>
        <v>One Source Diagnostics Buy 118</v>
      </c>
      <c r="P2686" s="115" t="s">
        <v>2383</v>
      </c>
      <c r="Q2686" s="115" t="e">
        <v>#N/A</v>
      </c>
    </row>
    <row r="2687" spans="1:17">
      <c r="A2687" s="4" t="s">
        <v>1316</v>
      </c>
      <c r="B2687" s="15">
        <v>116</v>
      </c>
      <c r="C2687" s="64" t="s">
        <v>1169</v>
      </c>
      <c r="D2687" s="30">
        <v>44879</v>
      </c>
      <c r="E2687" s="59" t="s">
        <v>1</v>
      </c>
      <c r="F2687" s="14">
        <v>1695</v>
      </c>
      <c r="G2687" s="14">
        <v>404.59153261197389</v>
      </c>
      <c r="H2687" s="30">
        <v>45273</v>
      </c>
      <c r="I2687" s="118">
        <v>558</v>
      </c>
      <c r="J2687" s="15">
        <f>IF(M2687="",IF(AND(H2687&lt;&gt; "",D2687&lt;&gt;""),IF(H2687&gt;=D2687,H2687-D2687,0),""),"")</f>
        <v>394</v>
      </c>
      <c r="K2687" s="20">
        <f>IF(M2687="",IF(I2687&lt;&gt;"",I2687-G2687,""),"")</f>
        <v>153.40846738802611</v>
      </c>
      <c r="L2687" s="25">
        <f>IF(M2687="",IF(K2687&lt;&gt;"",IF(G2687=0,IF(I2687=0,0,9.99),K2687/G2687),""),"")</f>
        <v>0.37916875421897051</v>
      </c>
      <c r="N2687" s="58" t="str">
        <f>TRIM(CONCATENATE(Table1[[#This Row],[Intake]]," ",Table1[[#This Row],[Batch Number]]))</f>
        <v>S-1/OS 116</v>
      </c>
      <c r="O2687" s="3" t="str">
        <f>IF(VLOOKUP(Table1[[#This Row],[Intake Batch Combo]],Sheet2!A:B,2,FALSE)="","",VLOOKUP(Table1[[#This Row],[Intake Batch Combo]],Sheet2!A:B,2,FALSE))</f>
        <v>One Source Diagnostics Buy 116</v>
      </c>
      <c r="P2687" s="115" t="e">
        <v>#N/A</v>
      </c>
      <c r="Q2687" s="115" t="e">
        <v>#N/A</v>
      </c>
    </row>
    <row r="2688" spans="1:17">
      <c r="A2688" s="4" t="s">
        <v>1316</v>
      </c>
      <c r="B2688" s="15">
        <v>116</v>
      </c>
      <c r="C2688" s="64" t="s">
        <v>1169</v>
      </c>
      <c r="D2688" s="30">
        <v>44879</v>
      </c>
      <c r="E2688" s="59" t="s">
        <v>1</v>
      </c>
      <c r="F2688" s="14">
        <v>1695</v>
      </c>
      <c r="G2688" s="14">
        <v>404.59153261197389</v>
      </c>
      <c r="H2688" s="30">
        <v>45273</v>
      </c>
      <c r="I2688" s="120">
        <v>558</v>
      </c>
      <c r="J2688" s="15">
        <f>IF(M2688="",IF(AND(H2688&lt;&gt; "",D2688&lt;&gt;""),IF(H2688&gt;=D2688,H2688-D2688,0),""),"")</f>
        <v>394</v>
      </c>
      <c r="K2688" s="20">
        <f>IF(M2688="",IF(I2688&lt;&gt;"",I2688-G2688,""),"")</f>
        <v>153.40846738802611</v>
      </c>
      <c r="L2688" s="25">
        <f>IF(M2688="",IF(K2688&lt;&gt;"",IF(G2688=0,IF(I2688=0,0,9.99),K2688/G2688),""),"")</f>
        <v>0.37916875421897051</v>
      </c>
      <c r="N2688" s="58" t="str">
        <f>TRIM(CONCATENATE(Table1[[#This Row],[Intake]]," ",Table1[[#This Row],[Batch Number]]))</f>
        <v>S-1/OS 116</v>
      </c>
      <c r="O2688" s="3" t="str">
        <f>IF(VLOOKUP(Table1[[#This Row],[Intake Batch Combo]],Sheet2!A:B,2,FALSE)="","",VLOOKUP(Table1[[#This Row],[Intake Batch Combo]],Sheet2!A:B,2,FALSE))</f>
        <v>One Source Diagnostics Buy 116</v>
      </c>
      <c r="P2688" s="115" t="e">
        <v>#N/A</v>
      </c>
      <c r="Q2688" s="115" t="e">
        <v>#N/A</v>
      </c>
    </row>
    <row r="2689" spans="1:17">
      <c r="A2689" s="4" t="s">
        <v>1316</v>
      </c>
      <c r="B2689" s="15">
        <v>116</v>
      </c>
      <c r="C2689" s="64" t="s">
        <v>1198</v>
      </c>
      <c r="D2689" s="30">
        <v>44879</v>
      </c>
      <c r="E2689" s="59" t="s">
        <v>1</v>
      </c>
      <c r="F2689" s="14">
        <v>1695</v>
      </c>
      <c r="G2689" s="14">
        <v>404.59153261197389</v>
      </c>
      <c r="H2689" s="30">
        <v>45273</v>
      </c>
      <c r="I2689" s="118">
        <v>465</v>
      </c>
      <c r="J2689" s="15">
        <f>IF(M2689="",IF(AND(H2689&lt;&gt; "",D2689&lt;&gt;""),IF(H2689&gt;=D2689,H2689-D2689,0),""),"")</f>
        <v>394</v>
      </c>
      <c r="K2689" s="20">
        <f>IF(M2689="",IF(I2689&lt;&gt;"",I2689-G2689,""),"")</f>
        <v>60.408467388026111</v>
      </c>
      <c r="L2689" s="25">
        <f>IF(M2689="",IF(K2689&lt;&gt;"",IF(G2689=0,IF(I2689=0,0,9.99),K2689/G2689),""),"")</f>
        <v>0.1493072951824754</v>
      </c>
      <c r="N2689" s="58" t="str">
        <f>TRIM(CONCATENATE(Table1[[#This Row],[Intake]]," ",Table1[[#This Row],[Batch Number]]))</f>
        <v>S-1/OS 116</v>
      </c>
      <c r="O2689" s="3" t="str">
        <f>IF(VLOOKUP(Table1[[#This Row],[Intake Batch Combo]],Sheet2!A:B,2,FALSE)="","",VLOOKUP(Table1[[#This Row],[Intake Batch Combo]],Sheet2!A:B,2,FALSE))</f>
        <v>One Source Diagnostics Buy 116</v>
      </c>
      <c r="P2689" s="115" t="e">
        <v>#N/A</v>
      </c>
      <c r="Q2689" s="115" t="e">
        <v>#N/A</v>
      </c>
    </row>
    <row r="2690" spans="1:17">
      <c r="A2690" s="4" t="s">
        <v>1316</v>
      </c>
      <c r="B2690" s="15">
        <v>116</v>
      </c>
      <c r="C2690" s="64" t="s">
        <v>1198</v>
      </c>
      <c r="D2690" s="30">
        <v>44879</v>
      </c>
      <c r="E2690" s="59" t="s">
        <v>1</v>
      </c>
      <c r="F2690" s="14">
        <v>1695</v>
      </c>
      <c r="G2690" s="14">
        <v>404.59153261197389</v>
      </c>
      <c r="H2690" s="30">
        <v>45273</v>
      </c>
      <c r="I2690" s="118">
        <v>465</v>
      </c>
      <c r="J2690" s="15">
        <f>IF(M2690="",IF(AND(H2690&lt;&gt; "",D2690&lt;&gt;""),IF(H2690&gt;=D2690,H2690-D2690,0),""),"")</f>
        <v>394</v>
      </c>
      <c r="K2690" s="20">
        <f>IF(M2690="",IF(I2690&lt;&gt;"",I2690-G2690,""),"")</f>
        <v>60.408467388026111</v>
      </c>
      <c r="L2690" s="25">
        <f>IF(M2690="",IF(K2690&lt;&gt;"",IF(G2690=0,IF(I2690=0,0,9.99),K2690/G2690),""),"")</f>
        <v>0.1493072951824754</v>
      </c>
      <c r="N2690" s="58" t="str">
        <f>TRIM(CONCATENATE(Table1[[#This Row],[Intake]]," ",Table1[[#This Row],[Batch Number]]))</f>
        <v>S-1/OS 116</v>
      </c>
      <c r="O2690" s="3" t="str">
        <f>IF(VLOOKUP(Table1[[#This Row],[Intake Batch Combo]],Sheet2!A:B,2,FALSE)="","",VLOOKUP(Table1[[#This Row],[Intake Batch Combo]],Sheet2!A:B,2,FALSE))</f>
        <v>One Source Diagnostics Buy 116</v>
      </c>
      <c r="P2690" s="115" t="e">
        <v>#N/A</v>
      </c>
      <c r="Q2690" s="115" t="e">
        <v>#N/A</v>
      </c>
    </row>
    <row r="2691" spans="1:17">
      <c r="A2691" s="4" t="s">
        <v>1316</v>
      </c>
      <c r="B2691" s="15">
        <v>116</v>
      </c>
      <c r="C2691" s="64" t="s">
        <v>1200</v>
      </c>
      <c r="D2691" s="30">
        <v>44879</v>
      </c>
      <c r="E2691" s="59" t="s">
        <v>1</v>
      </c>
      <c r="F2691" s="14">
        <v>1695</v>
      </c>
      <c r="G2691" s="14">
        <v>404.59153261197389</v>
      </c>
      <c r="H2691" s="30">
        <v>45273</v>
      </c>
      <c r="I2691" s="120">
        <v>465</v>
      </c>
      <c r="J2691" s="15">
        <f>IF(M2691="",IF(AND(H2691&lt;&gt; "",D2691&lt;&gt;""),IF(H2691&gt;=D2691,H2691-D2691,0),""),"")</f>
        <v>394</v>
      </c>
      <c r="K2691" s="20">
        <f>IF(M2691="",IF(I2691&lt;&gt;"",I2691-G2691,""),"")</f>
        <v>60.408467388026111</v>
      </c>
      <c r="L2691" s="25">
        <f>IF(M2691="",IF(K2691&lt;&gt;"",IF(G2691=0,IF(I2691=0,0,9.99),K2691/G2691),""),"")</f>
        <v>0.1493072951824754</v>
      </c>
      <c r="N2691" s="58" t="str">
        <f>TRIM(CONCATENATE(Table1[[#This Row],[Intake]]," ",Table1[[#This Row],[Batch Number]]))</f>
        <v>S-1/OS 116</v>
      </c>
      <c r="O2691" s="3" t="str">
        <f>IF(VLOOKUP(Table1[[#This Row],[Intake Batch Combo]],Sheet2!A:B,2,FALSE)="","",VLOOKUP(Table1[[#This Row],[Intake Batch Combo]],Sheet2!A:B,2,FALSE))</f>
        <v>One Source Diagnostics Buy 116</v>
      </c>
      <c r="P2691" s="115" t="e">
        <v>#N/A</v>
      </c>
      <c r="Q2691" s="115" t="e">
        <v>#N/A</v>
      </c>
    </row>
    <row r="2692" spans="1:17">
      <c r="A2692" s="4" t="s">
        <v>1316</v>
      </c>
      <c r="B2692" s="15">
        <v>116</v>
      </c>
      <c r="C2692" s="64" t="s">
        <v>1200</v>
      </c>
      <c r="D2692" s="30">
        <v>44879</v>
      </c>
      <c r="E2692" s="59" t="s">
        <v>1</v>
      </c>
      <c r="F2692" s="14">
        <v>1695</v>
      </c>
      <c r="G2692" s="14">
        <v>404.59153261197389</v>
      </c>
      <c r="H2692" s="30">
        <v>45273</v>
      </c>
      <c r="I2692" s="118">
        <v>465</v>
      </c>
      <c r="J2692" s="15">
        <f>IF(M2692="",IF(AND(H2692&lt;&gt; "",D2692&lt;&gt;""),IF(H2692&gt;=D2692,H2692-D2692,0),""),"")</f>
        <v>394</v>
      </c>
      <c r="K2692" s="20">
        <f>IF(M2692="",IF(I2692&lt;&gt;"",I2692-G2692,""),"")</f>
        <v>60.408467388026111</v>
      </c>
      <c r="L2692" s="25">
        <f>IF(M2692="",IF(K2692&lt;&gt;"",IF(G2692=0,IF(I2692=0,0,9.99),K2692/G2692),""),"")</f>
        <v>0.1493072951824754</v>
      </c>
      <c r="N2692" s="58" t="str">
        <f>TRIM(CONCATENATE(Table1[[#This Row],[Intake]]," ",Table1[[#This Row],[Batch Number]]))</f>
        <v>S-1/OS 116</v>
      </c>
      <c r="O2692" s="3" t="str">
        <f>IF(VLOOKUP(Table1[[#This Row],[Intake Batch Combo]],Sheet2!A:B,2,FALSE)="","",VLOOKUP(Table1[[#This Row],[Intake Batch Combo]],Sheet2!A:B,2,FALSE))</f>
        <v>One Source Diagnostics Buy 116</v>
      </c>
      <c r="P2692" s="115" t="e">
        <v>#N/A</v>
      </c>
      <c r="Q2692" s="115" t="e">
        <v>#N/A</v>
      </c>
    </row>
    <row r="2693" spans="1:17">
      <c r="A2693" s="4" t="s">
        <v>1316</v>
      </c>
      <c r="B2693" s="15">
        <v>116</v>
      </c>
      <c r="C2693" s="64" t="s">
        <v>1200</v>
      </c>
      <c r="D2693" s="30">
        <v>44879</v>
      </c>
      <c r="E2693" s="59" t="s">
        <v>1</v>
      </c>
      <c r="F2693" s="14">
        <v>1695</v>
      </c>
      <c r="G2693" s="14">
        <v>404.59153261197389</v>
      </c>
      <c r="H2693" s="30">
        <v>45273</v>
      </c>
      <c r="I2693" s="118">
        <v>465</v>
      </c>
      <c r="J2693" s="15">
        <f>IF(M2693="",IF(AND(H2693&lt;&gt; "",D2693&lt;&gt;""),IF(H2693&gt;=D2693,H2693-D2693,0),""),"")</f>
        <v>394</v>
      </c>
      <c r="K2693" s="20">
        <f>IF(M2693="",IF(I2693&lt;&gt;"",I2693-G2693,""),"")</f>
        <v>60.408467388026111</v>
      </c>
      <c r="L2693" s="25">
        <f>IF(M2693="",IF(K2693&lt;&gt;"",IF(G2693=0,IF(I2693=0,0,9.99),K2693/G2693),""),"")</f>
        <v>0.1493072951824754</v>
      </c>
      <c r="N2693" s="58" t="str">
        <f>TRIM(CONCATENATE(Table1[[#This Row],[Intake]]," ",Table1[[#This Row],[Batch Number]]))</f>
        <v>S-1/OS 116</v>
      </c>
      <c r="O2693" s="3" t="str">
        <f>IF(VLOOKUP(Table1[[#This Row],[Intake Batch Combo]],Sheet2!A:B,2,FALSE)="","",VLOOKUP(Table1[[#This Row],[Intake Batch Combo]],Sheet2!A:B,2,FALSE))</f>
        <v>One Source Diagnostics Buy 116</v>
      </c>
      <c r="P2693" s="115" t="e">
        <v>#N/A</v>
      </c>
      <c r="Q2693" s="115" t="e">
        <v>#N/A</v>
      </c>
    </row>
    <row r="2694" spans="1:17">
      <c r="A2694" s="4" t="s">
        <v>1316</v>
      </c>
      <c r="B2694" s="15">
        <v>116</v>
      </c>
      <c r="C2694" s="64" t="s">
        <v>1202</v>
      </c>
      <c r="D2694" s="30">
        <v>44879</v>
      </c>
      <c r="E2694" s="59" t="s">
        <v>1</v>
      </c>
      <c r="F2694" s="14">
        <v>1695</v>
      </c>
      <c r="G2694" s="14">
        <v>404.59153261197389</v>
      </c>
      <c r="H2694" s="30">
        <v>45273</v>
      </c>
      <c r="I2694" s="118">
        <v>465</v>
      </c>
      <c r="J2694" s="15">
        <f>IF(M2694="",IF(AND(H2694&lt;&gt; "",D2694&lt;&gt;""),IF(H2694&gt;=D2694,H2694-D2694,0),""),"")</f>
        <v>394</v>
      </c>
      <c r="K2694" s="20">
        <f>IF(M2694="",IF(I2694&lt;&gt;"",I2694-G2694,""),"")</f>
        <v>60.408467388026111</v>
      </c>
      <c r="L2694" s="25">
        <f>IF(M2694="",IF(K2694&lt;&gt;"",IF(G2694=0,IF(I2694=0,0,9.99),K2694/G2694),""),"")</f>
        <v>0.1493072951824754</v>
      </c>
      <c r="N2694" s="58" t="str">
        <f>TRIM(CONCATENATE(Table1[[#This Row],[Intake]]," ",Table1[[#This Row],[Batch Number]]))</f>
        <v>S-1/OS 116</v>
      </c>
      <c r="O2694" s="3" t="str">
        <f>IF(VLOOKUP(Table1[[#This Row],[Intake Batch Combo]],Sheet2!A:B,2,FALSE)="","",VLOOKUP(Table1[[#This Row],[Intake Batch Combo]],Sheet2!A:B,2,FALSE))</f>
        <v>One Source Diagnostics Buy 116</v>
      </c>
      <c r="P2694" s="115" t="e">
        <v>#N/A</v>
      </c>
      <c r="Q2694" s="115" t="e">
        <v>#N/A</v>
      </c>
    </row>
    <row r="2695" spans="1:17">
      <c r="A2695" s="4" t="s">
        <v>1316</v>
      </c>
      <c r="B2695" s="15">
        <v>116</v>
      </c>
      <c r="C2695" s="64" t="s">
        <v>1202</v>
      </c>
      <c r="D2695" s="30">
        <v>44879</v>
      </c>
      <c r="E2695" s="59" t="s">
        <v>1</v>
      </c>
      <c r="F2695" s="14">
        <v>1695</v>
      </c>
      <c r="G2695" s="14">
        <v>404.59153261197389</v>
      </c>
      <c r="H2695" s="30">
        <v>45273</v>
      </c>
      <c r="I2695" s="118">
        <v>465</v>
      </c>
      <c r="J2695" s="15">
        <f>IF(M2695="",IF(AND(H2695&lt;&gt; "",D2695&lt;&gt;""),IF(H2695&gt;=D2695,H2695-D2695,0),""),"")</f>
        <v>394</v>
      </c>
      <c r="K2695" s="20">
        <f>IF(M2695="",IF(I2695&lt;&gt;"",I2695-G2695,""),"")</f>
        <v>60.408467388026111</v>
      </c>
      <c r="L2695" s="25">
        <f>IF(M2695="",IF(K2695&lt;&gt;"",IF(G2695=0,IF(I2695=0,0,9.99),K2695/G2695),""),"")</f>
        <v>0.1493072951824754</v>
      </c>
      <c r="N2695" s="58" t="str">
        <f>TRIM(CONCATENATE(Table1[[#This Row],[Intake]]," ",Table1[[#This Row],[Batch Number]]))</f>
        <v>S-1/OS 116</v>
      </c>
      <c r="O2695" s="3" t="str">
        <f>IF(VLOOKUP(Table1[[#This Row],[Intake Batch Combo]],Sheet2!A:B,2,FALSE)="","",VLOOKUP(Table1[[#This Row],[Intake Batch Combo]],Sheet2!A:B,2,FALSE))</f>
        <v>One Source Diagnostics Buy 116</v>
      </c>
      <c r="P2695" s="115" t="e">
        <v>#N/A</v>
      </c>
      <c r="Q2695" s="115" t="e">
        <v>#N/A</v>
      </c>
    </row>
    <row r="2696" spans="1:17">
      <c r="A2696" s="4" t="s">
        <v>1316</v>
      </c>
      <c r="B2696" s="15">
        <v>116</v>
      </c>
      <c r="C2696" s="64" t="s">
        <v>1202</v>
      </c>
      <c r="D2696" s="30">
        <v>44879</v>
      </c>
      <c r="E2696" s="59" t="s">
        <v>1</v>
      </c>
      <c r="F2696" s="14">
        <v>1695</v>
      </c>
      <c r="G2696" s="14">
        <v>404.59153261197389</v>
      </c>
      <c r="H2696" s="30">
        <v>45273</v>
      </c>
      <c r="I2696" s="118">
        <v>465</v>
      </c>
      <c r="J2696" s="15">
        <f>IF(M2696="",IF(AND(H2696&lt;&gt; "",D2696&lt;&gt;""),IF(H2696&gt;=D2696,H2696-D2696,0),""),"")</f>
        <v>394</v>
      </c>
      <c r="K2696" s="20">
        <f>IF(M2696="",IF(I2696&lt;&gt;"",I2696-G2696,""),"")</f>
        <v>60.408467388026111</v>
      </c>
      <c r="L2696" s="25">
        <f>IF(M2696="",IF(K2696&lt;&gt;"",IF(G2696=0,IF(I2696=0,0,9.99),K2696/G2696),""),"")</f>
        <v>0.1493072951824754</v>
      </c>
      <c r="N2696" s="58" t="str">
        <f>TRIM(CONCATENATE(Table1[[#This Row],[Intake]]," ",Table1[[#This Row],[Batch Number]]))</f>
        <v>S-1/OS 116</v>
      </c>
      <c r="O2696" s="3" t="str">
        <f>IF(VLOOKUP(Table1[[#This Row],[Intake Batch Combo]],Sheet2!A:B,2,FALSE)="","",VLOOKUP(Table1[[#This Row],[Intake Batch Combo]],Sheet2!A:B,2,FALSE))</f>
        <v>One Source Diagnostics Buy 116</v>
      </c>
      <c r="P2696" s="115" t="e">
        <v>#N/A</v>
      </c>
      <c r="Q2696" s="115" t="e">
        <v>#N/A</v>
      </c>
    </row>
    <row r="2697" spans="1:17">
      <c r="A2697" s="4" t="s">
        <v>1316</v>
      </c>
      <c r="B2697" s="15">
        <v>118</v>
      </c>
      <c r="C2697" s="64">
        <v>86809</v>
      </c>
      <c r="D2697" s="30">
        <v>44897</v>
      </c>
      <c r="E2697" s="60" t="s">
        <v>1</v>
      </c>
      <c r="F2697" s="14">
        <v>1695</v>
      </c>
      <c r="G2697" s="14">
        <v>404.96364199804663</v>
      </c>
      <c r="H2697" s="30">
        <v>45273</v>
      </c>
      <c r="I2697" s="118">
        <v>558</v>
      </c>
      <c r="J2697" s="15">
        <f>IF(M2697="",IF(AND(H2697&lt;&gt; "",D2697&lt;&gt;""),IF(H2697&gt;=D2697,H2697-D2697,0),""),"")</f>
        <v>376</v>
      </c>
      <c r="K2697" s="20">
        <f>IF(M2697="",IF(I2697&lt;&gt;"",I2697-G2697,""),"")</f>
        <v>153.03635800195337</v>
      </c>
      <c r="L2697" s="25">
        <f>IF(M2697="",IF(K2697&lt;&gt;"",IF(G2697=0,IF(I2697=0,0,9.99),K2697/G2697),""),"")</f>
        <v>0.37790147591247603</v>
      </c>
      <c r="N2697" s="58" t="str">
        <f>TRIM(CONCATENATE(Table1[[#This Row],[Intake]]," ",Table1[[#This Row],[Batch Number]]))</f>
        <v>S-1/OS 118</v>
      </c>
      <c r="O2697" s="3" t="str">
        <f>IF(VLOOKUP(Table1[[#This Row],[Intake Batch Combo]],Sheet2!A:B,2,FALSE)="","",VLOOKUP(Table1[[#This Row],[Intake Batch Combo]],Sheet2!A:B,2,FALSE))</f>
        <v>One Source Diagnostics Buy 118</v>
      </c>
      <c r="P2697" s="115" t="s">
        <v>2383</v>
      </c>
      <c r="Q2697" s="115" t="e">
        <v>#N/A</v>
      </c>
    </row>
    <row r="2698" spans="1:17">
      <c r="A2698" s="4" t="s">
        <v>1316</v>
      </c>
      <c r="B2698" s="15">
        <v>118</v>
      </c>
      <c r="C2698" s="64">
        <v>86809</v>
      </c>
      <c r="D2698" s="30">
        <v>44897</v>
      </c>
      <c r="E2698" s="60" t="s">
        <v>1</v>
      </c>
      <c r="F2698" s="14">
        <v>1695</v>
      </c>
      <c r="G2698" s="14">
        <v>404.96364199804663</v>
      </c>
      <c r="H2698" s="30">
        <v>45273</v>
      </c>
      <c r="I2698" s="118">
        <v>558</v>
      </c>
      <c r="J2698" s="15">
        <f>IF(M2698="",IF(AND(H2698&lt;&gt; "",D2698&lt;&gt;""),IF(H2698&gt;=D2698,H2698-D2698,0),""),"")</f>
        <v>376</v>
      </c>
      <c r="K2698" s="20">
        <f>IF(M2698="",IF(I2698&lt;&gt;"",I2698-G2698,""),"")</f>
        <v>153.03635800195337</v>
      </c>
      <c r="L2698" s="25">
        <f>IF(M2698="",IF(K2698&lt;&gt;"",IF(G2698=0,IF(I2698=0,0,9.99),K2698/G2698),""),"")</f>
        <v>0.37790147591247603</v>
      </c>
      <c r="N2698" s="58" t="str">
        <f>TRIM(CONCATENATE(Table1[[#This Row],[Intake]]," ",Table1[[#This Row],[Batch Number]]))</f>
        <v>S-1/OS 118</v>
      </c>
      <c r="O2698" s="3" t="str">
        <f>IF(VLOOKUP(Table1[[#This Row],[Intake Batch Combo]],Sheet2!A:B,2,FALSE)="","",VLOOKUP(Table1[[#This Row],[Intake Batch Combo]],Sheet2!A:B,2,FALSE))</f>
        <v>One Source Diagnostics Buy 118</v>
      </c>
      <c r="P2698" s="115" t="s">
        <v>2383</v>
      </c>
      <c r="Q2698" s="115" t="e">
        <v>#N/A</v>
      </c>
    </row>
    <row r="2699" spans="1:17">
      <c r="A2699" s="4" t="s">
        <v>1316</v>
      </c>
      <c r="B2699" s="15">
        <v>118</v>
      </c>
      <c r="C2699" s="64">
        <v>86809</v>
      </c>
      <c r="D2699" s="30">
        <v>44897</v>
      </c>
      <c r="E2699" s="60" t="s">
        <v>1</v>
      </c>
      <c r="F2699" s="14">
        <v>1695</v>
      </c>
      <c r="G2699" s="14">
        <v>404.96364199804663</v>
      </c>
      <c r="H2699" s="30">
        <v>45273</v>
      </c>
      <c r="I2699" s="118">
        <v>558</v>
      </c>
      <c r="J2699" s="15">
        <f>IF(M2699="",IF(AND(H2699&lt;&gt; "",D2699&lt;&gt;""),IF(H2699&gt;=D2699,H2699-D2699,0),""),"")</f>
        <v>376</v>
      </c>
      <c r="K2699" s="20">
        <f>IF(M2699="",IF(I2699&lt;&gt;"",I2699-G2699,""),"")</f>
        <v>153.03635800195337</v>
      </c>
      <c r="L2699" s="25">
        <f>IF(M2699="",IF(K2699&lt;&gt;"",IF(G2699=0,IF(I2699=0,0,9.99),K2699/G2699),""),"")</f>
        <v>0.37790147591247603</v>
      </c>
      <c r="N2699" s="58" t="str">
        <f>TRIM(CONCATENATE(Table1[[#This Row],[Intake]]," ",Table1[[#This Row],[Batch Number]]))</f>
        <v>S-1/OS 118</v>
      </c>
      <c r="O2699" s="3" t="str">
        <f>IF(VLOOKUP(Table1[[#This Row],[Intake Batch Combo]],Sheet2!A:B,2,FALSE)="","",VLOOKUP(Table1[[#This Row],[Intake Batch Combo]],Sheet2!A:B,2,FALSE))</f>
        <v>One Source Diagnostics Buy 118</v>
      </c>
      <c r="P2699" s="115" t="s">
        <v>2383</v>
      </c>
      <c r="Q2699" s="115" t="e">
        <v>#N/A</v>
      </c>
    </row>
    <row r="2700" spans="1:17">
      <c r="A2700" s="4" t="s">
        <v>1316</v>
      </c>
      <c r="B2700" s="15">
        <v>118</v>
      </c>
      <c r="C2700" s="64" t="s">
        <v>1451</v>
      </c>
      <c r="D2700" s="30">
        <v>44897</v>
      </c>
      <c r="E2700" s="60" t="s">
        <v>1</v>
      </c>
      <c r="F2700" s="14">
        <v>1695</v>
      </c>
      <c r="G2700" s="14">
        <v>404.96364199804663</v>
      </c>
      <c r="H2700" s="30">
        <v>45273</v>
      </c>
      <c r="I2700" s="118">
        <v>465</v>
      </c>
      <c r="J2700" s="15">
        <f>IF(M2700="",IF(AND(H2700&lt;&gt; "",D2700&lt;&gt;""),IF(H2700&gt;=D2700,H2700-D2700,0),""),"")</f>
        <v>376</v>
      </c>
      <c r="K2700" s="20">
        <f>IF(M2700="",IF(I2700&lt;&gt;"",I2700-G2700,""),"")</f>
        <v>60.036358001953374</v>
      </c>
      <c r="L2700" s="25">
        <f>IF(M2700="",IF(K2700&lt;&gt;"",IF(G2700=0,IF(I2700=0,0,9.99),K2700/G2700),""),"")</f>
        <v>0.14825122992706333</v>
      </c>
      <c r="N2700" s="58" t="str">
        <f>TRIM(CONCATENATE(Table1[[#This Row],[Intake]]," ",Table1[[#This Row],[Batch Number]]))</f>
        <v>S-1/OS 118</v>
      </c>
      <c r="O2700" s="3" t="str">
        <f>IF(VLOOKUP(Table1[[#This Row],[Intake Batch Combo]],Sheet2!A:B,2,FALSE)="","",VLOOKUP(Table1[[#This Row],[Intake Batch Combo]],Sheet2!A:B,2,FALSE))</f>
        <v>One Source Diagnostics Buy 118</v>
      </c>
      <c r="P2700" s="115" t="s">
        <v>2383</v>
      </c>
      <c r="Q2700" s="115" t="e">
        <v>#N/A</v>
      </c>
    </row>
    <row r="2701" spans="1:17">
      <c r="A2701" s="4" t="s">
        <v>1316</v>
      </c>
      <c r="B2701" s="15">
        <v>118</v>
      </c>
      <c r="C2701" s="64" t="s">
        <v>1451</v>
      </c>
      <c r="D2701" s="30">
        <v>44897</v>
      </c>
      <c r="E2701" s="60" t="s">
        <v>1</v>
      </c>
      <c r="F2701" s="14">
        <v>1695</v>
      </c>
      <c r="G2701" s="14">
        <v>404.96364199804663</v>
      </c>
      <c r="H2701" s="30">
        <v>45273</v>
      </c>
      <c r="I2701" s="118">
        <v>465</v>
      </c>
      <c r="J2701" s="15">
        <f>IF(M2701="",IF(AND(H2701&lt;&gt; "",D2701&lt;&gt;""),IF(H2701&gt;=D2701,H2701-D2701,0),""),"")</f>
        <v>376</v>
      </c>
      <c r="K2701" s="20">
        <f>IF(M2701="",IF(I2701&lt;&gt;"",I2701-G2701,""),"")</f>
        <v>60.036358001953374</v>
      </c>
      <c r="L2701" s="25">
        <f>IF(M2701="",IF(K2701&lt;&gt;"",IF(G2701=0,IF(I2701=0,0,9.99),K2701/G2701),""),"")</f>
        <v>0.14825122992706333</v>
      </c>
      <c r="N2701" s="58" t="str">
        <f>TRIM(CONCATENATE(Table1[[#This Row],[Intake]]," ",Table1[[#This Row],[Batch Number]]))</f>
        <v>S-1/OS 118</v>
      </c>
      <c r="O2701" s="3" t="str">
        <f>IF(VLOOKUP(Table1[[#This Row],[Intake Batch Combo]],Sheet2!A:B,2,FALSE)="","",VLOOKUP(Table1[[#This Row],[Intake Batch Combo]],Sheet2!A:B,2,FALSE))</f>
        <v>One Source Diagnostics Buy 118</v>
      </c>
      <c r="P2701" s="115" t="s">
        <v>2383</v>
      </c>
      <c r="Q2701" s="115" t="e">
        <v>#N/A</v>
      </c>
    </row>
    <row r="2702" spans="1:17">
      <c r="A2702" s="4" t="s">
        <v>1316</v>
      </c>
      <c r="B2702" s="15">
        <v>118</v>
      </c>
      <c r="C2702" s="64" t="s">
        <v>1452</v>
      </c>
      <c r="D2702" s="30">
        <v>44897</v>
      </c>
      <c r="E2702" s="60" t="s">
        <v>1</v>
      </c>
      <c r="F2702" s="14">
        <v>1695</v>
      </c>
      <c r="G2702" s="14">
        <v>404.96364199804663</v>
      </c>
      <c r="H2702" s="30">
        <v>45273</v>
      </c>
      <c r="I2702" s="118">
        <v>387.50310000000002</v>
      </c>
      <c r="J2702" s="15">
        <f>IF(M2702="",IF(AND(H2702&lt;&gt; "",D2702&lt;&gt;""),IF(H2702&gt;=D2702,H2702-D2702,0),""),"")</f>
        <v>376</v>
      </c>
      <c r="K2702" s="20">
        <f>IF(M2702="",IF(I2702&lt;&gt;"",I2702-G2702,""),"")</f>
        <v>-17.460541998046608</v>
      </c>
      <c r="L2702" s="25">
        <f>IF(M2702="",IF(K2702&lt;&gt;"",IF(G2702=0,IF(I2702=0,0,9.99),K2702/G2702),""),"")</f>
        <v>-4.3116320052580995E-2</v>
      </c>
      <c r="N2702" s="58" t="str">
        <f>TRIM(CONCATENATE(Table1[[#This Row],[Intake]]," ",Table1[[#This Row],[Batch Number]]))</f>
        <v>S-1/OS 118</v>
      </c>
      <c r="O2702" s="3" t="str">
        <f>IF(VLOOKUP(Table1[[#This Row],[Intake Batch Combo]],Sheet2!A:B,2,FALSE)="","",VLOOKUP(Table1[[#This Row],[Intake Batch Combo]],Sheet2!A:B,2,FALSE))</f>
        <v>One Source Diagnostics Buy 118</v>
      </c>
      <c r="P2702" s="115" t="s">
        <v>2383</v>
      </c>
      <c r="Q2702" s="115" t="e">
        <v>#N/A</v>
      </c>
    </row>
    <row r="2703" spans="1:17">
      <c r="A2703" s="4" t="s">
        <v>1316</v>
      </c>
      <c r="B2703" s="15">
        <v>118</v>
      </c>
      <c r="C2703" s="64" t="s">
        <v>1703</v>
      </c>
      <c r="D2703" s="30">
        <v>44897</v>
      </c>
      <c r="E2703" s="60" t="s">
        <v>1</v>
      </c>
      <c r="F2703" s="14">
        <v>1695</v>
      </c>
      <c r="G2703" s="14">
        <v>404.96364199804663</v>
      </c>
      <c r="H2703" s="30">
        <v>45273</v>
      </c>
      <c r="I2703" s="118">
        <v>623.88120000000004</v>
      </c>
      <c r="J2703" s="15">
        <f>IF(M2703="",IF(AND(H2703&lt;&gt; "",D2703&lt;&gt;""),IF(H2703&gt;=D2703,H2703-D2703,0),""),"")</f>
        <v>376</v>
      </c>
      <c r="K2703" s="20">
        <f>IF(M2703="",IF(I2703&lt;&gt;"",I2703-G2703,""),"")</f>
        <v>218.91755800195341</v>
      </c>
      <c r="L2703" s="25">
        <f>IF(M2703="",IF(K2703&lt;&gt;"",IF(G2703=0,IF(I2703=0,0,9.99),K2703/G2703),""),"")</f>
        <v>0.5405857101685424</v>
      </c>
      <c r="N2703" s="58" t="str">
        <f>TRIM(CONCATENATE(Table1[[#This Row],[Intake]]," ",Table1[[#This Row],[Batch Number]]))</f>
        <v>S-1/OS 118</v>
      </c>
      <c r="O2703" s="3" t="str">
        <f>IF(VLOOKUP(Table1[[#This Row],[Intake Batch Combo]],Sheet2!A:B,2,FALSE)="","",VLOOKUP(Table1[[#This Row],[Intake Batch Combo]],Sheet2!A:B,2,FALSE))</f>
        <v>One Source Diagnostics Buy 118</v>
      </c>
      <c r="P2703" s="115" t="s">
        <v>2383</v>
      </c>
      <c r="Q2703" s="115" t="e">
        <v>#N/A</v>
      </c>
    </row>
    <row r="2704" spans="1:17">
      <c r="A2704" s="4" t="s">
        <v>1316</v>
      </c>
      <c r="B2704" s="15">
        <v>118</v>
      </c>
      <c r="C2704" s="64" t="s">
        <v>1703</v>
      </c>
      <c r="D2704" s="30">
        <v>44897</v>
      </c>
      <c r="E2704" s="60" t="s">
        <v>1</v>
      </c>
      <c r="F2704" s="14">
        <v>1695</v>
      </c>
      <c r="G2704" s="14">
        <v>404.96364199804663</v>
      </c>
      <c r="H2704" s="30">
        <v>45273</v>
      </c>
      <c r="I2704" s="118">
        <v>623.88120000000004</v>
      </c>
      <c r="J2704" s="15">
        <f>IF(M2704="",IF(AND(H2704&lt;&gt; "",D2704&lt;&gt;""),IF(H2704&gt;=D2704,H2704-D2704,0),""),"")</f>
        <v>376</v>
      </c>
      <c r="K2704" s="20">
        <f>IF(M2704="",IF(I2704&lt;&gt;"",I2704-G2704,""),"")</f>
        <v>218.91755800195341</v>
      </c>
      <c r="L2704" s="25">
        <f>IF(M2704="",IF(K2704&lt;&gt;"",IF(G2704=0,IF(I2704=0,0,9.99),K2704/G2704),""),"")</f>
        <v>0.5405857101685424</v>
      </c>
      <c r="N2704" s="58" t="str">
        <f>TRIM(CONCATENATE(Table1[[#This Row],[Intake]]," ",Table1[[#This Row],[Batch Number]]))</f>
        <v>S-1/OS 118</v>
      </c>
      <c r="O2704" s="3" t="str">
        <f>IF(VLOOKUP(Table1[[#This Row],[Intake Batch Combo]],Sheet2!A:B,2,FALSE)="","",VLOOKUP(Table1[[#This Row],[Intake Batch Combo]],Sheet2!A:B,2,FALSE))</f>
        <v>One Source Diagnostics Buy 118</v>
      </c>
      <c r="P2704" s="115" t="s">
        <v>2383</v>
      </c>
      <c r="Q2704" s="115" t="e">
        <v>#N/A</v>
      </c>
    </row>
    <row r="2705" spans="1:17">
      <c r="A2705" s="4" t="s">
        <v>1316</v>
      </c>
      <c r="B2705" s="15">
        <v>118</v>
      </c>
      <c r="C2705" s="64" t="s">
        <v>1705</v>
      </c>
      <c r="D2705" s="30">
        <v>44897</v>
      </c>
      <c r="E2705" s="60" t="s">
        <v>1</v>
      </c>
      <c r="F2705" s="14">
        <v>1695</v>
      </c>
      <c r="G2705" s="14">
        <v>404.96364199804663</v>
      </c>
      <c r="H2705" s="30">
        <v>45273</v>
      </c>
      <c r="I2705" s="118">
        <v>302.25</v>
      </c>
      <c r="J2705" s="15">
        <f>IF(M2705="",IF(AND(H2705&lt;&gt; "",D2705&lt;&gt;""),IF(H2705&gt;=D2705,H2705-D2705,0),""),"")</f>
        <v>376</v>
      </c>
      <c r="K2705" s="20">
        <f>IF(M2705="",IF(I2705&lt;&gt;"",I2705-G2705,""),"")</f>
        <v>-102.71364199804663</v>
      </c>
      <c r="L2705" s="25">
        <f>IF(M2705="",IF(K2705&lt;&gt;"",IF(G2705=0,IF(I2705=0,0,9.99),K2705/G2705),""),"")</f>
        <v>-0.25363670054740883</v>
      </c>
      <c r="M2705" s="111"/>
      <c r="N2705" s="58" t="str">
        <f>TRIM(CONCATENATE(Table1[[#This Row],[Intake]]," ",Table1[[#This Row],[Batch Number]]))</f>
        <v>S-1/OS 118</v>
      </c>
      <c r="O2705" s="111" t="str">
        <f>IF(VLOOKUP(Table1[[#This Row],[Intake Batch Combo]],Sheet2!A:B,2,FALSE)="","",VLOOKUP(Table1[[#This Row],[Intake Batch Combo]],Sheet2!A:B,2,FALSE))</f>
        <v>One Source Diagnostics Buy 118</v>
      </c>
      <c r="P2705" s="115" t="s">
        <v>2383</v>
      </c>
      <c r="Q2705" s="115" t="e">
        <v>#N/A</v>
      </c>
    </row>
    <row r="2706" spans="1:17">
      <c r="A2706" s="4" t="s">
        <v>1316</v>
      </c>
      <c r="B2706" s="15">
        <v>118</v>
      </c>
      <c r="C2706" s="64" t="s">
        <v>1705</v>
      </c>
      <c r="D2706" s="30">
        <v>44897</v>
      </c>
      <c r="E2706" s="60" t="s">
        <v>1</v>
      </c>
      <c r="F2706" s="14">
        <v>1695</v>
      </c>
      <c r="G2706" s="14">
        <v>404.96364199804663</v>
      </c>
      <c r="H2706" s="30">
        <v>45273</v>
      </c>
      <c r="I2706" s="118">
        <v>302.25</v>
      </c>
      <c r="J2706" s="15">
        <f>IF(M2706="",IF(AND(H2706&lt;&gt; "",D2706&lt;&gt;""),IF(H2706&gt;=D2706,H2706-D2706,0),""),"")</f>
        <v>376</v>
      </c>
      <c r="K2706" s="20">
        <f>IF(M2706="",IF(I2706&lt;&gt;"",I2706-G2706,""),"")</f>
        <v>-102.71364199804663</v>
      </c>
      <c r="L2706" s="25">
        <f>IF(M2706="",IF(K2706&lt;&gt;"",IF(G2706=0,IF(I2706=0,0,9.99),K2706/G2706),""),"")</f>
        <v>-0.25363670054740883</v>
      </c>
      <c r="M2706" s="111"/>
      <c r="N2706" s="58" t="str">
        <f>TRIM(CONCATENATE(Table1[[#This Row],[Intake]]," ",Table1[[#This Row],[Batch Number]]))</f>
        <v>S-1/OS 118</v>
      </c>
      <c r="O2706" s="111" t="str">
        <f>IF(VLOOKUP(Table1[[#This Row],[Intake Batch Combo]],Sheet2!A:B,2,FALSE)="","",VLOOKUP(Table1[[#This Row],[Intake Batch Combo]],Sheet2!A:B,2,FALSE))</f>
        <v>One Source Diagnostics Buy 118</v>
      </c>
      <c r="P2706" s="115" t="s">
        <v>2383</v>
      </c>
      <c r="Q2706" s="115" t="e">
        <v>#N/A</v>
      </c>
    </row>
    <row r="2707" spans="1:17">
      <c r="A2707" s="4" t="s">
        <v>1316</v>
      </c>
      <c r="B2707" s="15">
        <v>118</v>
      </c>
      <c r="C2707" s="64" t="s">
        <v>1705</v>
      </c>
      <c r="D2707" s="30">
        <v>44897</v>
      </c>
      <c r="E2707" s="60" t="s">
        <v>1</v>
      </c>
      <c r="F2707" s="14">
        <v>1695</v>
      </c>
      <c r="G2707" s="14">
        <v>404.96364199804663</v>
      </c>
      <c r="H2707" s="30">
        <v>45273</v>
      </c>
      <c r="I2707" s="118">
        <v>302.25</v>
      </c>
      <c r="J2707" s="15">
        <f>IF(M2707="",IF(AND(H2707&lt;&gt; "",D2707&lt;&gt;""),IF(H2707&gt;=D2707,H2707-D2707,0),""),"")</f>
        <v>376</v>
      </c>
      <c r="K2707" s="20">
        <f>IF(M2707="",IF(I2707&lt;&gt;"",I2707-G2707,""),"")</f>
        <v>-102.71364199804663</v>
      </c>
      <c r="L2707" s="25">
        <f>IF(M2707="",IF(K2707&lt;&gt;"",IF(G2707=0,IF(I2707=0,0,9.99),K2707/G2707),""),"")</f>
        <v>-0.25363670054740883</v>
      </c>
      <c r="M2707" s="111"/>
      <c r="N2707" s="58" t="str">
        <f>TRIM(CONCATENATE(Table1[[#This Row],[Intake]]," ",Table1[[#This Row],[Batch Number]]))</f>
        <v>S-1/OS 118</v>
      </c>
      <c r="O2707" s="111" t="str">
        <f>IF(VLOOKUP(Table1[[#This Row],[Intake Batch Combo]],Sheet2!A:B,2,FALSE)="","",VLOOKUP(Table1[[#This Row],[Intake Batch Combo]],Sheet2!A:B,2,FALSE))</f>
        <v>One Source Diagnostics Buy 118</v>
      </c>
      <c r="P2707" s="115" t="s">
        <v>2383</v>
      </c>
      <c r="Q2707" s="115" t="e">
        <v>#N/A</v>
      </c>
    </row>
    <row r="2708" spans="1:17">
      <c r="A2708" s="4" t="s">
        <v>1316</v>
      </c>
      <c r="B2708" s="15">
        <v>118</v>
      </c>
      <c r="C2708" s="64" t="s">
        <v>1705</v>
      </c>
      <c r="D2708" s="30">
        <v>44897</v>
      </c>
      <c r="E2708" s="60" t="s">
        <v>1</v>
      </c>
      <c r="F2708" s="14">
        <v>1695</v>
      </c>
      <c r="G2708" s="14">
        <v>404.96364199804663</v>
      </c>
      <c r="H2708" s="30">
        <v>45273</v>
      </c>
      <c r="I2708" s="118">
        <v>302.25</v>
      </c>
      <c r="J2708" s="15">
        <f>IF(M2708="",IF(AND(H2708&lt;&gt; "",D2708&lt;&gt;""),IF(H2708&gt;=D2708,H2708-D2708,0),""),"")</f>
        <v>376</v>
      </c>
      <c r="K2708" s="20">
        <f>IF(M2708="",IF(I2708&lt;&gt;"",I2708-G2708,""),"")</f>
        <v>-102.71364199804663</v>
      </c>
      <c r="L2708" s="25">
        <f>IF(M2708="",IF(K2708&lt;&gt;"",IF(G2708=0,IF(I2708=0,0,9.99),K2708/G2708),""),"")</f>
        <v>-0.25363670054740883</v>
      </c>
      <c r="M2708" s="111"/>
      <c r="N2708" s="58" t="str">
        <f>TRIM(CONCATENATE(Table1[[#This Row],[Intake]]," ",Table1[[#This Row],[Batch Number]]))</f>
        <v>S-1/OS 118</v>
      </c>
      <c r="O2708" s="111" t="str">
        <f>IF(VLOOKUP(Table1[[#This Row],[Intake Batch Combo]],Sheet2!A:B,2,FALSE)="","",VLOOKUP(Table1[[#This Row],[Intake Batch Combo]],Sheet2!A:B,2,FALSE))</f>
        <v>One Source Diagnostics Buy 118</v>
      </c>
      <c r="P2708" s="115" t="s">
        <v>2383</v>
      </c>
      <c r="Q2708" s="115" t="e">
        <v>#N/A</v>
      </c>
    </row>
    <row r="2709" spans="1:17">
      <c r="A2709" s="4" t="s">
        <v>1316</v>
      </c>
      <c r="B2709" s="15">
        <v>118</v>
      </c>
      <c r="C2709" s="64" t="s">
        <v>1727</v>
      </c>
      <c r="D2709" s="30">
        <v>44897</v>
      </c>
      <c r="E2709" s="60" t="s">
        <v>1</v>
      </c>
      <c r="F2709" s="14">
        <v>1695</v>
      </c>
      <c r="G2709" s="14">
        <v>404.96364199804663</v>
      </c>
      <c r="H2709" s="30">
        <v>45273</v>
      </c>
      <c r="I2709" s="118">
        <v>558</v>
      </c>
      <c r="J2709" s="15">
        <f>IF(M2709="",IF(AND(H2709&lt;&gt; "",D2709&lt;&gt;""),IF(H2709&gt;=D2709,H2709-D2709,0),""),"")</f>
        <v>376</v>
      </c>
      <c r="K2709" s="20">
        <f>IF(M2709="",IF(I2709&lt;&gt;"",I2709-G2709,""),"")</f>
        <v>153.03635800195337</v>
      </c>
      <c r="L2709" s="25">
        <f>IF(M2709="",IF(K2709&lt;&gt;"",IF(G2709=0,IF(I2709=0,0,9.99),K2709/G2709),""),"")</f>
        <v>0.37790147591247603</v>
      </c>
      <c r="M2709" s="111"/>
      <c r="N2709" s="58" t="str">
        <f>TRIM(CONCATENATE(Table1[[#This Row],[Intake]]," ",Table1[[#This Row],[Batch Number]]))</f>
        <v>S-1/OS 118</v>
      </c>
      <c r="O2709" s="111" t="str">
        <f>IF(VLOOKUP(Table1[[#This Row],[Intake Batch Combo]],Sheet2!A:B,2,FALSE)="","",VLOOKUP(Table1[[#This Row],[Intake Batch Combo]],Sheet2!A:B,2,FALSE))</f>
        <v>One Source Diagnostics Buy 118</v>
      </c>
      <c r="P2709" s="115" t="s">
        <v>2383</v>
      </c>
      <c r="Q2709" s="115" t="e">
        <v>#N/A</v>
      </c>
    </row>
    <row r="2710" spans="1:17">
      <c r="A2710" s="4" t="s">
        <v>1316</v>
      </c>
      <c r="B2710" s="15">
        <v>118</v>
      </c>
      <c r="C2710" s="64" t="s">
        <v>1727</v>
      </c>
      <c r="D2710" s="30">
        <v>44897</v>
      </c>
      <c r="E2710" s="60" t="s">
        <v>1</v>
      </c>
      <c r="F2710" s="14">
        <v>1695</v>
      </c>
      <c r="G2710" s="14">
        <v>404.96364199804663</v>
      </c>
      <c r="H2710" s="30">
        <v>45273</v>
      </c>
      <c r="I2710" s="118">
        <v>558</v>
      </c>
      <c r="J2710" s="15">
        <f>IF(M2710="",IF(AND(H2710&lt;&gt; "",D2710&lt;&gt;""),IF(H2710&gt;=D2710,H2710-D2710,0),""),"")</f>
        <v>376</v>
      </c>
      <c r="K2710" s="20">
        <f>IF(M2710="",IF(I2710&lt;&gt;"",I2710-G2710,""),"")</f>
        <v>153.03635800195337</v>
      </c>
      <c r="L2710" s="25">
        <f>IF(M2710="",IF(K2710&lt;&gt;"",IF(G2710=0,IF(I2710=0,0,9.99),K2710/G2710),""),"")</f>
        <v>0.37790147591247603</v>
      </c>
      <c r="N2710" s="58" t="str">
        <f>TRIM(CONCATENATE(Table1[[#This Row],[Intake]]," ",Table1[[#This Row],[Batch Number]]))</f>
        <v>S-1/OS 118</v>
      </c>
      <c r="O2710" s="3" t="str">
        <f>IF(VLOOKUP(Table1[[#This Row],[Intake Batch Combo]],Sheet2!A:B,2,FALSE)="","",VLOOKUP(Table1[[#This Row],[Intake Batch Combo]],Sheet2!A:B,2,FALSE))</f>
        <v>One Source Diagnostics Buy 118</v>
      </c>
      <c r="P2710" s="115" t="s">
        <v>2383</v>
      </c>
      <c r="Q2710" s="115" t="e">
        <v>#N/A</v>
      </c>
    </row>
    <row r="2711" spans="1:17">
      <c r="A2711" s="4" t="s">
        <v>1316</v>
      </c>
      <c r="B2711" s="15">
        <v>118</v>
      </c>
      <c r="C2711" s="64" t="s">
        <v>1485</v>
      </c>
      <c r="D2711" s="30">
        <v>44897</v>
      </c>
      <c r="E2711" s="60" t="s">
        <v>1</v>
      </c>
      <c r="F2711" s="14">
        <v>1695</v>
      </c>
      <c r="G2711" s="14">
        <v>404.96364199804663</v>
      </c>
      <c r="H2711" s="30">
        <v>45273</v>
      </c>
      <c r="I2711" s="118">
        <v>232.5</v>
      </c>
      <c r="J2711" s="15">
        <f>IF(M2711="",IF(AND(H2711&lt;&gt; "",D2711&lt;&gt;""),IF(H2711&gt;=D2711,H2711-D2711,0),""),"")</f>
        <v>376</v>
      </c>
      <c r="K2711" s="20">
        <f>IF(M2711="",IF(I2711&lt;&gt;"",I2711-G2711,""),"")</f>
        <v>-172.46364199804663</v>
      </c>
      <c r="L2711" s="25">
        <f>IF(M2711="",IF(K2711&lt;&gt;"",IF(G2711=0,IF(I2711=0,0,9.99),K2711/G2711),""),"")</f>
        <v>-0.42587438503646835</v>
      </c>
      <c r="N2711" s="58" t="str">
        <f>TRIM(CONCATENATE(Table1[[#This Row],[Intake]]," ",Table1[[#This Row],[Batch Number]]))</f>
        <v>S-1/OS 118</v>
      </c>
      <c r="O2711" s="3" t="str">
        <f>IF(VLOOKUP(Table1[[#This Row],[Intake Batch Combo]],Sheet2!A:B,2,FALSE)="","",VLOOKUP(Table1[[#This Row],[Intake Batch Combo]],Sheet2!A:B,2,FALSE))</f>
        <v>One Source Diagnostics Buy 118</v>
      </c>
      <c r="P2711" s="115" t="s">
        <v>2383</v>
      </c>
      <c r="Q2711" s="115" t="e">
        <v>#N/A</v>
      </c>
    </row>
    <row r="2712" spans="1:17">
      <c r="A2712" s="4" t="s">
        <v>1316</v>
      </c>
      <c r="B2712" s="15">
        <v>118</v>
      </c>
      <c r="C2712" s="64" t="s">
        <v>1810</v>
      </c>
      <c r="D2712" s="30">
        <v>44897</v>
      </c>
      <c r="E2712" s="60" t="s">
        <v>1</v>
      </c>
      <c r="F2712" s="14">
        <v>1695</v>
      </c>
      <c r="G2712" s="14">
        <v>404.96364199804663</v>
      </c>
      <c r="H2712" s="30">
        <v>45273</v>
      </c>
      <c r="I2712" s="118">
        <v>465</v>
      </c>
      <c r="J2712" s="15">
        <f>IF(M2712="",IF(AND(H2712&lt;&gt; "",D2712&lt;&gt;""),IF(H2712&gt;=D2712,H2712-D2712,0),""),"")</f>
        <v>376</v>
      </c>
      <c r="K2712" s="20">
        <f>IF(M2712="",IF(I2712&lt;&gt;"",I2712-G2712,""),"")</f>
        <v>60.036358001953374</v>
      </c>
      <c r="L2712" s="25">
        <f>IF(M2712="",IF(K2712&lt;&gt;"",IF(G2712=0,IF(I2712=0,0,9.99),K2712/G2712),""),"")</f>
        <v>0.14825122992706333</v>
      </c>
      <c r="N2712" s="58" t="str">
        <f>TRIM(CONCATENATE(Table1[[#This Row],[Intake]]," ",Table1[[#This Row],[Batch Number]]))</f>
        <v>S-1/OS 118</v>
      </c>
      <c r="O2712" s="3" t="str">
        <f>IF(VLOOKUP(Table1[[#This Row],[Intake Batch Combo]],Sheet2!A:B,2,FALSE)="","",VLOOKUP(Table1[[#This Row],[Intake Batch Combo]],Sheet2!A:B,2,FALSE))</f>
        <v>One Source Diagnostics Buy 118</v>
      </c>
      <c r="P2712" s="115" t="s">
        <v>2383</v>
      </c>
      <c r="Q2712" s="115" t="e">
        <v>#N/A</v>
      </c>
    </row>
    <row r="2713" spans="1:17">
      <c r="A2713" s="4" t="s">
        <v>1316</v>
      </c>
      <c r="B2713" s="15">
        <v>118</v>
      </c>
      <c r="C2713" s="64" t="s">
        <v>1810</v>
      </c>
      <c r="D2713" s="30">
        <v>44897</v>
      </c>
      <c r="E2713" s="60" t="s">
        <v>1</v>
      </c>
      <c r="F2713" s="14">
        <v>1695</v>
      </c>
      <c r="G2713" s="14">
        <v>404.96364199804663</v>
      </c>
      <c r="H2713" s="30">
        <v>45273</v>
      </c>
      <c r="I2713" s="120">
        <v>465</v>
      </c>
      <c r="J2713" s="15">
        <f>IF(M2713="",IF(AND(H2713&lt;&gt; "",D2713&lt;&gt;""),IF(H2713&gt;=D2713,H2713-D2713,0),""),"")</f>
        <v>376</v>
      </c>
      <c r="K2713" s="20">
        <f>IF(M2713="",IF(I2713&lt;&gt;"",I2713-G2713,""),"")</f>
        <v>60.036358001953374</v>
      </c>
      <c r="L2713" s="25">
        <f>IF(M2713="",IF(K2713&lt;&gt;"",IF(G2713=0,IF(I2713=0,0,9.99),K2713/G2713),""),"")</f>
        <v>0.14825122992706333</v>
      </c>
      <c r="N2713" s="58" t="str">
        <f>TRIM(CONCATENATE(Table1[[#This Row],[Intake]]," ",Table1[[#This Row],[Batch Number]]))</f>
        <v>S-1/OS 118</v>
      </c>
      <c r="O2713" s="3" t="str">
        <f>IF(VLOOKUP(Table1[[#This Row],[Intake Batch Combo]],Sheet2!A:B,2,FALSE)="","",VLOOKUP(Table1[[#This Row],[Intake Batch Combo]],Sheet2!A:B,2,FALSE))</f>
        <v>One Source Diagnostics Buy 118</v>
      </c>
      <c r="P2713" s="115" t="s">
        <v>2383</v>
      </c>
      <c r="Q2713" s="115" t="e">
        <v>#N/A</v>
      </c>
    </row>
    <row r="2714" spans="1:17">
      <c r="A2714" s="4" t="s">
        <v>1316</v>
      </c>
      <c r="B2714" s="15">
        <v>118</v>
      </c>
      <c r="C2714" s="64" t="s">
        <v>1820</v>
      </c>
      <c r="D2714" s="30">
        <v>44897</v>
      </c>
      <c r="E2714" s="60" t="s">
        <v>1</v>
      </c>
      <c r="F2714" s="14">
        <v>1695</v>
      </c>
      <c r="G2714" s="14">
        <v>404.96364199804663</v>
      </c>
      <c r="H2714" s="30">
        <v>45273</v>
      </c>
      <c r="I2714" s="120">
        <v>651</v>
      </c>
      <c r="J2714" s="15">
        <f>IF(M2714="",IF(AND(H2714&lt;&gt; "",D2714&lt;&gt;""),IF(H2714&gt;=D2714,H2714-D2714,0),""),"")</f>
        <v>376</v>
      </c>
      <c r="K2714" s="20">
        <f>IF(M2714="",IF(I2714&lt;&gt;"",I2714-G2714,""),"")</f>
        <v>246.03635800195337</v>
      </c>
      <c r="L2714" s="25">
        <f>IF(M2714="",IF(K2714&lt;&gt;"",IF(G2714=0,IF(I2714=0,0,9.99),K2714/G2714),""),"")</f>
        <v>0.60755172189788864</v>
      </c>
      <c r="N2714" s="58" t="str">
        <f>TRIM(CONCATENATE(Table1[[#This Row],[Intake]]," ",Table1[[#This Row],[Batch Number]]))</f>
        <v>S-1/OS 118</v>
      </c>
      <c r="O2714" s="3" t="str">
        <f>IF(VLOOKUP(Table1[[#This Row],[Intake Batch Combo]],Sheet2!A:B,2,FALSE)="","",VLOOKUP(Table1[[#This Row],[Intake Batch Combo]],Sheet2!A:B,2,FALSE))</f>
        <v>One Source Diagnostics Buy 118</v>
      </c>
      <c r="P2714" s="115" t="s">
        <v>2383</v>
      </c>
      <c r="Q2714" s="115" t="e">
        <v>#N/A</v>
      </c>
    </row>
    <row r="2715" spans="1:17">
      <c r="A2715" s="4" t="s">
        <v>1316</v>
      </c>
      <c r="B2715" s="15">
        <v>118</v>
      </c>
      <c r="C2715" s="64" t="s">
        <v>1820</v>
      </c>
      <c r="D2715" s="30">
        <v>44897</v>
      </c>
      <c r="E2715" s="60" t="s">
        <v>1</v>
      </c>
      <c r="F2715" s="14">
        <v>1695</v>
      </c>
      <c r="G2715" s="14">
        <v>404.96364199804663</v>
      </c>
      <c r="H2715" s="30">
        <v>45273</v>
      </c>
      <c r="I2715" s="118">
        <v>651</v>
      </c>
      <c r="J2715" s="15">
        <f>IF(M2715="",IF(AND(H2715&lt;&gt; "",D2715&lt;&gt;""),IF(H2715&gt;=D2715,H2715-D2715,0),""),"")</f>
        <v>376</v>
      </c>
      <c r="K2715" s="20">
        <f>IF(M2715="",IF(I2715&lt;&gt;"",I2715-G2715,""),"")</f>
        <v>246.03635800195337</v>
      </c>
      <c r="L2715" s="25">
        <f>IF(M2715="",IF(K2715&lt;&gt;"",IF(G2715=0,IF(I2715=0,0,9.99),K2715/G2715),""),"")</f>
        <v>0.60755172189788864</v>
      </c>
      <c r="N2715" s="58" t="str">
        <f>TRIM(CONCATENATE(Table1[[#This Row],[Intake]]," ",Table1[[#This Row],[Batch Number]]))</f>
        <v>S-1/OS 118</v>
      </c>
      <c r="O2715" s="3" t="str">
        <f>IF(VLOOKUP(Table1[[#This Row],[Intake Batch Combo]],Sheet2!A:B,2,FALSE)="","",VLOOKUP(Table1[[#This Row],[Intake Batch Combo]],Sheet2!A:B,2,FALSE))</f>
        <v>One Source Diagnostics Buy 118</v>
      </c>
      <c r="P2715" s="115" t="s">
        <v>2383</v>
      </c>
      <c r="Q2715" s="115" t="e">
        <v>#N/A</v>
      </c>
    </row>
    <row r="2716" spans="1:17">
      <c r="A2716" s="4" t="s">
        <v>1316</v>
      </c>
      <c r="B2716" s="15">
        <v>118</v>
      </c>
      <c r="C2716" s="64" t="s">
        <v>1825</v>
      </c>
      <c r="D2716" s="30">
        <v>44897</v>
      </c>
      <c r="E2716" s="60" t="s">
        <v>1</v>
      </c>
      <c r="F2716" s="14">
        <v>1695</v>
      </c>
      <c r="G2716" s="14">
        <v>404.96364199804663</v>
      </c>
      <c r="H2716" s="30">
        <v>45273</v>
      </c>
      <c r="I2716" s="118">
        <v>465</v>
      </c>
      <c r="J2716" s="15">
        <f>IF(M2716="",IF(AND(H2716&lt;&gt; "",D2716&lt;&gt;""),IF(H2716&gt;=D2716,H2716-D2716,0),""),"")</f>
        <v>376</v>
      </c>
      <c r="K2716" s="20">
        <f>IF(M2716="",IF(I2716&lt;&gt;"",I2716-G2716,""),"")</f>
        <v>60.036358001953374</v>
      </c>
      <c r="L2716" s="25">
        <f>IF(M2716="",IF(K2716&lt;&gt;"",IF(G2716=0,IF(I2716=0,0,9.99),K2716/G2716),""),"")</f>
        <v>0.14825122992706333</v>
      </c>
      <c r="N2716" s="58" t="str">
        <f>TRIM(CONCATENATE(Table1[[#This Row],[Intake]]," ",Table1[[#This Row],[Batch Number]]))</f>
        <v>S-1/OS 118</v>
      </c>
      <c r="O2716" s="3" t="str">
        <f>IF(VLOOKUP(Table1[[#This Row],[Intake Batch Combo]],Sheet2!A:B,2,FALSE)="","",VLOOKUP(Table1[[#This Row],[Intake Batch Combo]],Sheet2!A:B,2,FALSE))</f>
        <v>One Source Diagnostics Buy 118</v>
      </c>
      <c r="P2716" s="115" t="s">
        <v>2383</v>
      </c>
      <c r="Q2716" s="115" t="e">
        <v>#N/A</v>
      </c>
    </row>
    <row r="2717" spans="1:17">
      <c r="A2717" s="4" t="s">
        <v>1316</v>
      </c>
      <c r="B2717" s="15">
        <v>118</v>
      </c>
      <c r="C2717" s="64" t="s">
        <v>1825</v>
      </c>
      <c r="D2717" s="30">
        <v>44897</v>
      </c>
      <c r="E2717" s="60" t="s">
        <v>1</v>
      </c>
      <c r="F2717" s="14">
        <v>1695</v>
      </c>
      <c r="G2717" s="14">
        <v>404.96364199804663</v>
      </c>
      <c r="H2717" s="30">
        <v>45273</v>
      </c>
      <c r="I2717" s="118">
        <v>465</v>
      </c>
      <c r="J2717" s="15">
        <f>IF(M2717="",IF(AND(H2717&lt;&gt; "",D2717&lt;&gt;""),IF(H2717&gt;=D2717,H2717-D2717,0),""),"")</f>
        <v>376</v>
      </c>
      <c r="K2717" s="20">
        <f>IF(M2717="",IF(I2717&lt;&gt;"",I2717-G2717,""),"")</f>
        <v>60.036358001953374</v>
      </c>
      <c r="L2717" s="25">
        <f>IF(M2717="",IF(K2717&lt;&gt;"",IF(G2717=0,IF(I2717=0,0,9.99),K2717/G2717),""),"")</f>
        <v>0.14825122992706333</v>
      </c>
      <c r="M2717" s="111"/>
      <c r="N2717" s="58" t="str">
        <f>TRIM(CONCATENATE(Table1[[#This Row],[Intake]]," ",Table1[[#This Row],[Batch Number]]))</f>
        <v>S-1/OS 118</v>
      </c>
      <c r="O2717" s="111" t="str">
        <f>IF(VLOOKUP(Table1[[#This Row],[Intake Batch Combo]],Sheet2!A:B,2,FALSE)="","",VLOOKUP(Table1[[#This Row],[Intake Batch Combo]],Sheet2!A:B,2,FALSE))</f>
        <v>One Source Diagnostics Buy 118</v>
      </c>
      <c r="P2717" s="115" t="s">
        <v>2383</v>
      </c>
      <c r="Q2717" s="115" t="e">
        <v>#N/A</v>
      </c>
    </row>
    <row r="2718" spans="1:17">
      <c r="A2718" s="4" t="s">
        <v>1316</v>
      </c>
      <c r="B2718" s="15">
        <v>118</v>
      </c>
      <c r="C2718" s="64" t="s">
        <v>1838</v>
      </c>
      <c r="D2718" s="30">
        <v>44897</v>
      </c>
      <c r="E2718" s="60" t="s">
        <v>1</v>
      </c>
      <c r="F2718" s="14">
        <v>1695</v>
      </c>
      <c r="G2718" s="14">
        <v>404.96364199804663</v>
      </c>
      <c r="H2718" s="30">
        <v>45273</v>
      </c>
      <c r="I2718" s="118">
        <v>526.99379999999996</v>
      </c>
      <c r="J2718" s="15">
        <f>IF(M2718="",IF(AND(H2718&lt;&gt; "",D2718&lt;&gt;""),IF(H2718&gt;=D2718,H2718-D2718,0),""),"")</f>
        <v>376</v>
      </c>
      <c r="K2718" s="20">
        <f>IF(M2718="",IF(I2718&lt;&gt;"",I2718-G2718,""),"")</f>
        <v>122.03015800195334</v>
      </c>
      <c r="L2718" s="25">
        <f>IF(M2718="",IF(K2718&lt;&gt;"",IF(G2718=0,IF(I2718=0,0,9.99),K2718/G2718),""),"")</f>
        <v>0.30133608390093936</v>
      </c>
      <c r="M2718" s="111"/>
      <c r="N2718" s="58" t="str">
        <f>TRIM(CONCATENATE(Table1[[#This Row],[Intake]]," ",Table1[[#This Row],[Batch Number]]))</f>
        <v>S-1/OS 118</v>
      </c>
      <c r="O2718" s="111" t="str">
        <f>IF(VLOOKUP(Table1[[#This Row],[Intake Batch Combo]],Sheet2!A:B,2,FALSE)="","",VLOOKUP(Table1[[#This Row],[Intake Batch Combo]],Sheet2!A:B,2,FALSE))</f>
        <v>One Source Diagnostics Buy 118</v>
      </c>
      <c r="P2718" s="115" t="s">
        <v>2383</v>
      </c>
      <c r="Q2718" s="115" t="e">
        <v>#N/A</v>
      </c>
    </row>
    <row r="2719" spans="1:17">
      <c r="A2719" s="4" t="s">
        <v>1316</v>
      </c>
      <c r="B2719" s="15">
        <v>118</v>
      </c>
      <c r="C2719" s="64" t="s">
        <v>1838</v>
      </c>
      <c r="D2719" s="30">
        <v>44897</v>
      </c>
      <c r="E2719" s="60" t="s">
        <v>1</v>
      </c>
      <c r="F2719" s="14">
        <v>1695</v>
      </c>
      <c r="G2719" s="14">
        <v>404.96364199804663</v>
      </c>
      <c r="H2719" s="30">
        <v>45273</v>
      </c>
      <c r="I2719" s="118">
        <v>526.99379999999996</v>
      </c>
      <c r="J2719" s="15">
        <f>IF(M2719="",IF(AND(H2719&lt;&gt; "",D2719&lt;&gt;""),IF(H2719&gt;=D2719,H2719-D2719,0),""),"")</f>
        <v>376</v>
      </c>
      <c r="K2719" s="20">
        <f>IF(M2719="",IF(I2719&lt;&gt;"",I2719-G2719,""),"")</f>
        <v>122.03015800195334</v>
      </c>
      <c r="L2719" s="25">
        <f>IF(M2719="",IF(K2719&lt;&gt;"",IF(G2719=0,IF(I2719=0,0,9.99),K2719/G2719),""),"")</f>
        <v>0.30133608390093936</v>
      </c>
      <c r="M2719" s="111"/>
      <c r="N2719" s="58" t="str">
        <f>TRIM(CONCATENATE(Table1[[#This Row],[Intake]]," ",Table1[[#This Row],[Batch Number]]))</f>
        <v>S-1/OS 118</v>
      </c>
      <c r="O2719" s="111" t="str">
        <f>IF(VLOOKUP(Table1[[#This Row],[Intake Batch Combo]],Sheet2!A:B,2,FALSE)="","",VLOOKUP(Table1[[#This Row],[Intake Batch Combo]],Sheet2!A:B,2,FALSE))</f>
        <v>One Source Diagnostics Buy 118</v>
      </c>
      <c r="P2719" s="115" t="s">
        <v>2383</v>
      </c>
      <c r="Q2719" s="115" t="e">
        <v>#N/A</v>
      </c>
    </row>
    <row r="2720" spans="1:17">
      <c r="A2720" s="4" t="s">
        <v>1314</v>
      </c>
      <c r="B2720" s="43">
        <v>71</v>
      </c>
      <c r="C2720" s="64" t="s">
        <v>715</v>
      </c>
      <c r="D2720" s="47">
        <v>44670</v>
      </c>
      <c r="E2720" s="59" t="s">
        <v>1</v>
      </c>
      <c r="F2720" s="41">
        <v>1695</v>
      </c>
      <c r="G2720" s="41">
        <v>406.54563467206344</v>
      </c>
      <c r="H2720" s="47">
        <v>45273</v>
      </c>
      <c r="I2720" s="118">
        <v>558</v>
      </c>
      <c r="J2720" s="43">
        <f>IF(M2720="",IF(AND(H2720&lt;&gt; "",D2720&lt;&gt;""),IF(H2720&gt;=D2720,H2720-D2720,0),""),"")</f>
        <v>603</v>
      </c>
      <c r="K2720" s="42">
        <f>IF(M2720="",IF(I2720&lt;&gt;"",I2720-G2720,""),"")</f>
        <v>151.45436532793656</v>
      </c>
      <c r="L2720" s="44">
        <f>IF(M2720="",IF(K2720&lt;&gt;"",IF(G2720=0,IF(I2720=0,0,9.99),K2720/G2720),""),"")</f>
        <v>0.37253964232110359</v>
      </c>
      <c r="M2720" s="45"/>
      <c r="N2720" s="46" t="str">
        <f>TRIM(CONCATENATE(Table1[[#This Row],[Intake]]," ",Table1[[#This Row],[Batch Number]]))</f>
        <v>S-1/EB 71</v>
      </c>
      <c r="O2720" s="45" t="str">
        <f>IF(VLOOKUP(Table1[[#This Row],[Intake Batch Combo]],Sheet2!A:B,2,FALSE)="","",VLOOKUP(Table1[[#This Row],[Intake Batch Combo]],Sheet2!A:B,2,FALSE))</f>
        <v>Expert MRI Buy 71</v>
      </c>
      <c r="P2720" s="116" t="e">
        <v>#N/A</v>
      </c>
      <c r="Q2720" s="116" t="e">
        <v>#N/A</v>
      </c>
    </row>
    <row r="2721" spans="1:17">
      <c r="A2721" s="4" t="s">
        <v>1314</v>
      </c>
      <c r="B2721" s="43">
        <v>71</v>
      </c>
      <c r="C2721" s="64" t="s">
        <v>715</v>
      </c>
      <c r="D2721" s="47">
        <v>44670</v>
      </c>
      <c r="E2721" s="59" t="s">
        <v>1</v>
      </c>
      <c r="F2721" s="41">
        <v>1695</v>
      </c>
      <c r="G2721" s="41">
        <v>406.54563467206344</v>
      </c>
      <c r="H2721" s="47">
        <v>45273</v>
      </c>
      <c r="I2721" s="118">
        <v>558</v>
      </c>
      <c r="J2721" s="43">
        <f>IF(M2721="",IF(AND(H2721&lt;&gt; "",D2721&lt;&gt;""),IF(H2721&gt;=D2721,H2721-D2721,0),""),"")</f>
        <v>603</v>
      </c>
      <c r="K2721" s="42">
        <f>IF(M2721="",IF(I2721&lt;&gt;"",I2721-G2721,""),"")</f>
        <v>151.45436532793656</v>
      </c>
      <c r="L2721" s="44">
        <f>IF(M2721="",IF(K2721&lt;&gt;"",IF(G2721=0,IF(I2721=0,0,9.99),K2721/G2721),""),"")</f>
        <v>0.37253964232110359</v>
      </c>
      <c r="M2721" s="45"/>
      <c r="N2721" s="46" t="str">
        <f>TRIM(CONCATENATE(Table1[[#This Row],[Intake]]," ",Table1[[#This Row],[Batch Number]]))</f>
        <v>S-1/EB 71</v>
      </c>
      <c r="O2721" s="45" t="str">
        <f>IF(VLOOKUP(Table1[[#This Row],[Intake Batch Combo]],Sheet2!A:B,2,FALSE)="","",VLOOKUP(Table1[[#This Row],[Intake Batch Combo]],Sheet2!A:B,2,FALSE))</f>
        <v>Expert MRI Buy 71</v>
      </c>
      <c r="P2721" s="116" t="e">
        <v>#N/A</v>
      </c>
      <c r="Q2721" s="116" t="e">
        <v>#N/A</v>
      </c>
    </row>
    <row r="2722" spans="1:17">
      <c r="A2722" s="4" t="s">
        <v>1314</v>
      </c>
      <c r="B2722" s="43">
        <v>71</v>
      </c>
      <c r="C2722" s="64" t="s">
        <v>715</v>
      </c>
      <c r="D2722" s="47">
        <v>44670</v>
      </c>
      <c r="E2722" s="59" t="s">
        <v>1</v>
      </c>
      <c r="F2722" s="41">
        <v>1695</v>
      </c>
      <c r="G2722" s="41">
        <v>406.54563467206344</v>
      </c>
      <c r="H2722" s="47">
        <v>45273</v>
      </c>
      <c r="I2722" s="118">
        <v>558</v>
      </c>
      <c r="J2722" s="43">
        <f>IF(M2722="",IF(AND(H2722&lt;&gt; "",D2722&lt;&gt;""),IF(H2722&gt;=D2722,H2722-D2722,0),""),"")</f>
        <v>603</v>
      </c>
      <c r="K2722" s="42">
        <f>IF(M2722="",IF(I2722&lt;&gt;"",I2722-G2722,""),"")</f>
        <v>151.45436532793656</v>
      </c>
      <c r="L2722" s="44">
        <f>IF(M2722="",IF(K2722&lt;&gt;"",IF(G2722=0,IF(I2722=0,0,9.99),K2722/G2722),""),"")</f>
        <v>0.37253964232110359</v>
      </c>
      <c r="M2722" s="45"/>
      <c r="N2722" s="46" t="str">
        <f>TRIM(CONCATENATE(Table1[[#This Row],[Intake]]," ",Table1[[#This Row],[Batch Number]]))</f>
        <v>S-1/EB 71</v>
      </c>
      <c r="O2722" s="45" t="str">
        <f>IF(VLOOKUP(Table1[[#This Row],[Intake Batch Combo]],Sheet2!A:B,2,FALSE)="","",VLOOKUP(Table1[[#This Row],[Intake Batch Combo]],Sheet2!A:B,2,FALSE))</f>
        <v>Expert MRI Buy 71</v>
      </c>
      <c r="P2722" s="116" t="e">
        <v>#N/A</v>
      </c>
      <c r="Q2722" s="116" t="e">
        <v>#N/A</v>
      </c>
    </row>
    <row r="2723" spans="1:17">
      <c r="A2723" s="4" t="s">
        <v>1314</v>
      </c>
      <c r="B2723" s="43">
        <v>71</v>
      </c>
      <c r="C2723" s="64" t="s">
        <v>715</v>
      </c>
      <c r="D2723" s="47">
        <v>44670</v>
      </c>
      <c r="E2723" s="59" t="s">
        <v>1</v>
      </c>
      <c r="F2723" s="41">
        <v>1695</v>
      </c>
      <c r="G2723" s="41">
        <v>406.54563467206344</v>
      </c>
      <c r="H2723" s="47">
        <v>45273</v>
      </c>
      <c r="I2723" s="118">
        <v>558</v>
      </c>
      <c r="J2723" s="43">
        <f>IF(M2723="",IF(AND(H2723&lt;&gt; "",D2723&lt;&gt;""),IF(H2723&gt;=D2723,H2723-D2723,0),""),"")</f>
        <v>603</v>
      </c>
      <c r="K2723" s="42">
        <f>IF(M2723="",IF(I2723&lt;&gt;"",I2723-G2723,""),"")</f>
        <v>151.45436532793656</v>
      </c>
      <c r="L2723" s="44">
        <f>IF(M2723="",IF(K2723&lt;&gt;"",IF(G2723=0,IF(I2723=0,0,9.99),K2723/G2723),""),"")</f>
        <v>0.37253964232110359</v>
      </c>
      <c r="M2723" s="45"/>
      <c r="N2723" s="46" t="str">
        <f>TRIM(CONCATENATE(Table1[[#This Row],[Intake]]," ",Table1[[#This Row],[Batch Number]]))</f>
        <v>S-1/EB 71</v>
      </c>
      <c r="O2723" s="45" t="str">
        <f>IF(VLOOKUP(Table1[[#This Row],[Intake Batch Combo]],Sheet2!A:B,2,FALSE)="","",VLOOKUP(Table1[[#This Row],[Intake Batch Combo]],Sheet2!A:B,2,FALSE))</f>
        <v>Expert MRI Buy 71</v>
      </c>
      <c r="P2723" s="116" t="e">
        <v>#N/A</v>
      </c>
      <c r="Q2723" s="116" t="e">
        <v>#N/A</v>
      </c>
    </row>
    <row r="2724" spans="1:17">
      <c r="A2724" s="4" t="s">
        <v>1316</v>
      </c>
      <c r="B2724" s="38">
        <v>97</v>
      </c>
      <c r="C2724" s="15" t="s">
        <v>397</v>
      </c>
      <c r="D2724" s="39">
        <v>44631</v>
      </c>
      <c r="E2724" s="10" t="s">
        <v>1</v>
      </c>
      <c r="F2724" s="36">
        <v>1695</v>
      </c>
      <c r="G2724" s="36">
        <v>408.58132852990423</v>
      </c>
      <c r="H2724" s="39">
        <v>45273</v>
      </c>
      <c r="I2724" s="118">
        <v>558</v>
      </c>
      <c r="J2724" s="38">
        <f>IF(M2724="",IF(AND(H2724&lt;&gt; "",D2724&lt;&gt;""),IF(H2724&gt;=D2724,H2724-D2724,0),""),"")</f>
        <v>642</v>
      </c>
      <c r="K2724" s="37">
        <f>IF(M2724="",IF(I2724&lt;&gt;"",I2724-G2724,""),"")</f>
        <v>149.41867147009577</v>
      </c>
      <c r="L2724" s="31">
        <f>IF(M2724="",IF(K2724&lt;&gt;"",IF(G2724=0,IF(I2724=0,0,9.99),K2724/G2724),""),"")</f>
        <v>0.36570117388308349</v>
      </c>
      <c r="M2724" s="35"/>
      <c r="N2724" s="33" t="str">
        <f>TRIM(CONCATENATE(Table1[[#This Row],[Intake]]," ",Table1[[#This Row],[Batch Number]]))</f>
        <v>S-1/OS 97</v>
      </c>
      <c r="O2724" s="35" t="str">
        <f>IF(VLOOKUP(Table1[[#This Row],[Intake Batch Combo]],Sheet2!A:B,2,FALSE)="","",VLOOKUP(Table1[[#This Row],[Intake Batch Combo]],Sheet2!A:B,2,FALSE))</f>
        <v>One Source Diagnostics Buy 97.2</v>
      </c>
      <c r="P2724" s="116" t="s">
        <v>2384</v>
      </c>
      <c r="Q2724" s="116" t="e">
        <v>#N/A</v>
      </c>
    </row>
    <row r="2725" spans="1:17">
      <c r="A2725" s="4" t="s">
        <v>1316</v>
      </c>
      <c r="B2725" s="38">
        <v>97</v>
      </c>
      <c r="C2725" s="15" t="s">
        <v>511</v>
      </c>
      <c r="D2725" s="39">
        <v>44631</v>
      </c>
      <c r="E2725" s="10" t="s">
        <v>1</v>
      </c>
      <c r="F2725" s="36">
        <v>1695</v>
      </c>
      <c r="G2725" s="36">
        <v>408.58132852990423</v>
      </c>
      <c r="H2725" s="39">
        <v>45273</v>
      </c>
      <c r="I2725" s="118">
        <v>651</v>
      </c>
      <c r="J2725" s="38">
        <f>IF(M2725="",IF(AND(H2725&lt;&gt; "",D2725&lt;&gt;""),IF(H2725&gt;=D2725,H2725-D2725,0),""),"")</f>
        <v>642</v>
      </c>
      <c r="K2725" s="37">
        <f>IF(M2725="",IF(I2725&lt;&gt;"",I2725-G2725,""),"")</f>
        <v>242.41867147009577</v>
      </c>
      <c r="L2725" s="31">
        <f>IF(M2725="",IF(K2725&lt;&gt;"",IF(G2725=0,IF(I2725=0,0,9.99),K2725/G2725),""),"")</f>
        <v>0.5933180361969308</v>
      </c>
      <c r="M2725" s="35"/>
      <c r="N2725" s="33" t="str">
        <f>TRIM(CONCATENATE(Table1[[#This Row],[Intake]]," ",Table1[[#This Row],[Batch Number]]))</f>
        <v>S-1/OS 97</v>
      </c>
      <c r="O2725" s="35" t="str">
        <f>IF(VLOOKUP(Table1[[#This Row],[Intake Batch Combo]],Sheet2!A:B,2,FALSE)="","",VLOOKUP(Table1[[#This Row],[Intake Batch Combo]],Sheet2!A:B,2,FALSE))</f>
        <v>One Source Diagnostics Buy 97.2</v>
      </c>
      <c r="P2725" s="116" t="s">
        <v>2384</v>
      </c>
      <c r="Q2725" s="116" t="e">
        <v>#N/A</v>
      </c>
    </row>
    <row r="2726" spans="1:17">
      <c r="A2726" s="4" t="s">
        <v>1316</v>
      </c>
      <c r="B2726" s="15">
        <v>90</v>
      </c>
      <c r="C2726" s="15" t="s">
        <v>276</v>
      </c>
      <c r="D2726" s="30">
        <v>44559</v>
      </c>
      <c r="E2726" s="10" t="s">
        <v>1</v>
      </c>
      <c r="F2726" s="14">
        <v>1695</v>
      </c>
      <c r="G2726" s="14">
        <v>435.04260145388702</v>
      </c>
      <c r="H2726" s="30">
        <v>45273</v>
      </c>
      <c r="I2726" s="118">
        <v>395.25</v>
      </c>
      <c r="J2726" s="21">
        <f>IF(M2726="",IF(AND(H2726&lt;&gt; "",D2726&lt;&gt;""),IF(H2726&gt;=D2726,H2726-D2726,0),""),"")</f>
        <v>714</v>
      </c>
      <c r="K2726" s="20">
        <f>IF(M2726="",IF(I2726&lt;&gt;"",I2726-G2726,""),"")</f>
        <v>-39.792601453887016</v>
      </c>
      <c r="L2726" s="25">
        <f>IF(M2726="",IF(K2726&lt;&gt;"",IF(G2726=0,IF(I2726=0,0,9.99),K2726/G2726),""),"")</f>
        <v>-9.1468286831915907E-2</v>
      </c>
      <c r="M2726" s="28"/>
      <c r="N2726" s="31" t="str">
        <f>TRIM(CONCATENATE(Table1[[#This Row],[Intake]]," ",Table1[[#This Row],[Batch Number]]))</f>
        <v>S-1/OS 90</v>
      </c>
      <c r="O2726" s="34" t="str">
        <f>IF(VLOOKUP(Table1[[#This Row],[Intake Batch Combo]],Sheet2!A:B,2,FALSE)="","",VLOOKUP(Table1[[#This Row],[Intake Batch Combo]],Sheet2!A:B,2,FALSE))</f>
        <v>OSD Buy 90</v>
      </c>
      <c r="P2726" s="116" t="e">
        <v>#N/A</v>
      </c>
      <c r="Q2726" s="116" t="e">
        <v>#N/A</v>
      </c>
    </row>
    <row r="2727" spans="1:17">
      <c r="A2727" s="4" t="s">
        <v>1316</v>
      </c>
      <c r="B2727" s="15">
        <v>90</v>
      </c>
      <c r="C2727" s="15" t="s">
        <v>276</v>
      </c>
      <c r="D2727" s="30">
        <v>44559</v>
      </c>
      <c r="E2727" s="10" t="s">
        <v>1</v>
      </c>
      <c r="F2727" s="14">
        <v>1695</v>
      </c>
      <c r="G2727" s="14">
        <v>435.04260145388702</v>
      </c>
      <c r="H2727" s="30">
        <v>45273</v>
      </c>
      <c r="I2727" s="120">
        <v>395.25</v>
      </c>
      <c r="J2727" s="21">
        <f>IF(M2727="",IF(AND(H2727&lt;&gt; "",D2727&lt;&gt;""),IF(H2727&gt;=D2727,H2727-D2727,0),""),"")</f>
        <v>714</v>
      </c>
      <c r="K2727" s="20">
        <f>IF(M2727="",IF(I2727&lt;&gt;"",I2727-G2727,""),"")</f>
        <v>-39.792601453887016</v>
      </c>
      <c r="L2727" s="25">
        <f>IF(M2727="",IF(K2727&lt;&gt;"",IF(G2727=0,IF(I2727=0,0,9.99),K2727/G2727),""),"")</f>
        <v>-9.1468286831915907E-2</v>
      </c>
      <c r="M2727" s="28"/>
      <c r="N2727" s="31" t="str">
        <f>TRIM(CONCATENATE(Table1[[#This Row],[Intake]]," ",Table1[[#This Row],[Batch Number]]))</f>
        <v>S-1/OS 90</v>
      </c>
      <c r="O2727" s="34" t="str">
        <f>IF(VLOOKUP(Table1[[#This Row],[Intake Batch Combo]],Sheet2!A:B,2,FALSE)="","",VLOOKUP(Table1[[#This Row],[Intake Batch Combo]],Sheet2!A:B,2,FALSE))</f>
        <v>OSD Buy 90</v>
      </c>
      <c r="P2727" s="116" t="e">
        <v>#N/A</v>
      </c>
      <c r="Q2727" s="116" t="e">
        <v>#N/A</v>
      </c>
    </row>
    <row r="2728" spans="1:17">
      <c r="A2728" s="4" t="s">
        <v>1316</v>
      </c>
      <c r="B2728" s="15">
        <v>90</v>
      </c>
      <c r="C2728" s="15" t="s">
        <v>331</v>
      </c>
      <c r="D2728" s="30">
        <v>44559</v>
      </c>
      <c r="E2728" s="10" t="s">
        <v>1</v>
      </c>
      <c r="F2728" s="14">
        <v>1695</v>
      </c>
      <c r="G2728" s="14">
        <v>435.04260145388702</v>
      </c>
      <c r="H2728" s="30">
        <v>45273</v>
      </c>
      <c r="I2728" s="118">
        <v>558</v>
      </c>
      <c r="J2728" s="21">
        <f>IF(M2728="",IF(AND(H2728&lt;&gt; "",D2728&lt;&gt;""),IF(H2728&gt;=D2728,H2728-D2728,0),""),"")</f>
        <v>714</v>
      </c>
      <c r="K2728" s="20">
        <f>IF(M2728="",IF(I2728&lt;&gt;"",I2728-G2728,""),"")</f>
        <v>122.95739854611298</v>
      </c>
      <c r="L2728" s="25">
        <f>IF(M2728="",IF(K2728&lt;&gt;"",IF(G2728=0,IF(I2728=0,0,9.99),K2728/G2728),""),"")</f>
        <v>0.2826330068255305</v>
      </c>
      <c r="M2728" s="28"/>
      <c r="N2728" s="31" t="str">
        <f>TRIM(CONCATENATE(Table1[[#This Row],[Intake]]," ",Table1[[#This Row],[Batch Number]]))</f>
        <v>S-1/OS 90</v>
      </c>
      <c r="O2728" s="34" t="str">
        <f>IF(VLOOKUP(Table1[[#This Row],[Intake Batch Combo]],Sheet2!A:B,2,FALSE)="","",VLOOKUP(Table1[[#This Row],[Intake Batch Combo]],Sheet2!A:B,2,FALSE))</f>
        <v>OSD Buy 90</v>
      </c>
      <c r="P2728" s="116" t="e">
        <v>#N/A</v>
      </c>
      <c r="Q2728" s="116" t="e">
        <v>#N/A</v>
      </c>
    </row>
    <row r="2729" spans="1:17">
      <c r="A2729" s="4" t="s">
        <v>1316</v>
      </c>
      <c r="B2729" s="15">
        <v>90</v>
      </c>
      <c r="C2729" s="15" t="s">
        <v>331</v>
      </c>
      <c r="D2729" s="30">
        <v>44559</v>
      </c>
      <c r="E2729" s="10" t="s">
        <v>1</v>
      </c>
      <c r="F2729" s="14">
        <v>1695</v>
      </c>
      <c r="G2729" s="14">
        <v>435.04260145388702</v>
      </c>
      <c r="H2729" s="30">
        <v>45273</v>
      </c>
      <c r="I2729" s="118">
        <v>558</v>
      </c>
      <c r="J2729" s="21">
        <f>IF(M2729="",IF(AND(H2729&lt;&gt; "",D2729&lt;&gt;""),IF(H2729&gt;=D2729,H2729-D2729,0),""),"")</f>
        <v>714</v>
      </c>
      <c r="K2729" s="20">
        <f>IF(M2729="",IF(I2729&lt;&gt;"",I2729-G2729,""),"")</f>
        <v>122.95739854611298</v>
      </c>
      <c r="L2729" s="25">
        <f>IF(M2729="",IF(K2729&lt;&gt;"",IF(G2729=0,IF(I2729=0,0,9.99),K2729/G2729),""),"")</f>
        <v>0.2826330068255305</v>
      </c>
      <c r="M2729" s="28"/>
      <c r="N2729" s="31" t="str">
        <f>TRIM(CONCATENATE(Table1[[#This Row],[Intake]]," ",Table1[[#This Row],[Batch Number]]))</f>
        <v>S-1/OS 90</v>
      </c>
      <c r="O2729" s="34" t="str">
        <f>IF(VLOOKUP(Table1[[#This Row],[Intake Batch Combo]],Sheet2!A:B,2,FALSE)="","",VLOOKUP(Table1[[#This Row],[Intake Batch Combo]],Sheet2!A:B,2,FALSE))</f>
        <v>OSD Buy 90</v>
      </c>
      <c r="P2729" s="116" t="e">
        <v>#N/A</v>
      </c>
      <c r="Q2729" s="116" t="e">
        <v>#N/A</v>
      </c>
    </row>
    <row r="2730" spans="1:17">
      <c r="A2730" s="4" t="s">
        <v>1316</v>
      </c>
      <c r="B2730" s="15">
        <v>90</v>
      </c>
      <c r="C2730" s="15" t="s">
        <v>332</v>
      </c>
      <c r="D2730" s="30">
        <v>44559</v>
      </c>
      <c r="E2730" s="10" t="s">
        <v>1</v>
      </c>
      <c r="F2730" s="14">
        <v>1695</v>
      </c>
      <c r="G2730" s="14">
        <v>435.04260145388702</v>
      </c>
      <c r="H2730" s="30">
        <v>45273</v>
      </c>
      <c r="I2730" s="118">
        <v>558</v>
      </c>
      <c r="J2730" s="21">
        <f>IF(M2730="",IF(AND(H2730&lt;&gt; "",D2730&lt;&gt;""),IF(H2730&gt;=D2730,H2730-D2730,0),""),"")</f>
        <v>714</v>
      </c>
      <c r="K2730" s="20">
        <f>IF(M2730="",IF(I2730&lt;&gt;"",I2730-G2730,""),"")</f>
        <v>122.95739854611298</v>
      </c>
      <c r="L2730" s="25">
        <f>IF(M2730="",IF(K2730&lt;&gt;"",IF(G2730=0,IF(I2730=0,0,9.99),K2730/G2730),""),"")</f>
        <v>0.2826330068255305</v>
      </c>
      <c r="M2730" s="28"/>
      <c r="N2730" s="31" t="str">
        <f>TRIM(CONCATENATE(Table1[[#This Row],[Intake]]," ",Table1[[#This Row],[Batch Number]]))</f>
        <v>S-1/OS 90</v>
      </c>
      <c r="O2730" s="34" t="str">
        <f>IF(VLOOKUP(Table1[[#This Row],[Intake Batch Combo]],Sheet2!A:B,2,FALSE)="","",VLOOKUP(Table1[[#This Row],[Intake Batch Combo]],Sheet2!A:B,2,FALSE))</f>
        <v>OSD Buy 90</v>
      </c>
      <c r="P2730" s="116" t="e">
        <v>#N/A</v>
      </c>
      <c r="Q2730" s="116" t="e">
        <v>#N/A</v>
      </c>
    </row>
    <row r="2731" spans="1:17">
      <c r="A2731" s="4" t="s">
        <v>1316</v>
      </c>
      <c r="B2731" s="15">
        <v>90</v>
      </c>
      <c r="C2731" s="15" t="s">
        <v>332</v>
      </c>
      <c r="D2731" s="30">
        <v>44559</v>
      </c>
      <c r="E2731" s="10" t="s">
        <v>1</v>
      </c>
      <c r="F2731" s="14">
        <v>1695</v>
      </c>
      <c r="G2731" s="14">
        <v>435.04260145388702</v>
      </c>
      <c r="H2731" s="30">
        <v>45273</v>
      </c>
      <c r="I2731" s="118">
        <v>558</v>
      </c>
      <c r="J2731" s="21">
        <f>IF(M2731="",IF(AND(H2731&lt;&gt; "",D2731&lt;&gt;""),IF(H2731&gt;=D2731,H2731-D2731,0),""),"")</f>
        <v>714</v>
      </c>
      <c r="K2731" s="20">
        <f>IF(M2731="",IF(I2731&lt;&gt;"",I2731-G2731,""),"")</f>
        <v>122.95739854611298</v>
      </c>
      <c r="L2731" s="25">
        <f>IF(M2731="",IF(K2731&lt;&gt;"",IF(G2731=0,IF(I2731=0,0,9.99),K2731/G2731),""),"")</f>
        <v>0.2826330068255305</v>
      </c>
      <c r="M2731" s="28"/>
      <c r="N2731" s="31" t="str">
        <f>TRIM(CONCATENATE(Table1[[#This Row],[Intake]]," ",Table1[[#This Row],[Batch Number]]))</f>
        <v>S-1/OS 90</v>
      </c>
      <c r="O2731" s="34" t="str">
        <f>IF(VLOOKUP(Table1[[#This Row],[Intake Batch Combo]],Sheet2!A:B,2,FALSE)="","",VLOOKUP(Table1[[#This Row],[Intake Batch Combo]],Sheet2!A:B,2,FALSE))</f>
        <v>OSD Buy 90</v>
      </c>
      <c r="P2731" s="116" t="e">
        <v>#N/A</v>
      </c>
      <c r="Q2731" s="116" t="e">
        <v>#N/A</v>
      </c>
    </row>
    <row r="2732" spans="1:17">
      <c r="A2732" s="4" t="s">
        <v>1312</v>
      </c>
      <c r="B2732" s="15">
        <v>3</v>
      </c>
      <c r="C2732" s="15">
        <v>1909228</v>
      </c>
      <c r="D2732" s="30">
        <v>44973</v>
      </c>
      <c r="E2732" s="10" t="s">
        <v>0</v>
      </c>
      <c r="F2732" s="14">
        <v>4520</v>
      </c>
      <c r="G2732" s="14">
        <v>1269.5550000000001</v>
      </c>
      <c r="H2732" s="30">
        <v>45272</v>
      </c>
      <c r="I2732" s="120">
        <v>2184.9157874190055</v>
      </c>
      <c r="J2732" s="15">
        <f>IF(M2732="",IF(AND(H2732&lt;&gt; "",D2732&lt;&gt;""),IF(H2732&gt;=D2732,H2732-D2732,0),""),"")</f>
        <v>299</v>
      </c>
      <c r="K2732" s="20">
        <f>IF(M2732="",IF(I2732&lt;&gt;"",I2732-G2732,""),"")</f>
        <v>915.36078741900542</v>
      </c>
      <c r="L2732" s="25">
        <f>IF(M2732="",IF(K2732&lt;&gt;"",IF(G2732=0,IF(I2732=0,0,9.99),K2732/G2732),""),"")</f>
        <v>0.72100916259555936</v>
      </c>
      <c r="N2732" s="58" t="str">
        <f>TRIM(CONCATENATE(Table1[[#This Row],[Intake]]," ",Table1[[#This Row],[Batch Number]]))</f>
        <v>S-1/MF 3</v>
      </c>
      <c r="O2732" s="3" t="str">
        <f>IF(VLOOKUP(Table1[[#This Row],[Intake Batch Combo]],Sheet2!A:B,2,FALSE)="","",VLOOKUP(Table1[[#This Row],[Intake Batch Combo]],Sheet2!A:B,2,FALSE))</f>
        <v>Michigan First Rehab Batch 03</v>
      </c>
      <c r="P2732" s="115" t="e">
        <v>#N/A</v>
      </c>
      <c r="Q2732" s="115" t="e">
        <v>#N/A</v>
      </c>
    </row>
    <row r="2733" spans="1:17">
      <c r="A2733" s="4" t="s">
        <v>1316</v>
      </c>
      <c r="B2733" s="15">
        <v>90</v>
      </c>
      <c r="C2733" s="15" t="s">
        <v>144</v>
      </c>
      <c r="D2733" s="30">
        <v>44559</v>
      </c>
      <c r="E2733" s="10" t="s">
        <v>0</v>
      </c>
      <c r="F2733" s="109">
        <v>250</v>
      </c>
      <c r="G2733" s="14">
        <v>64.165575435676601</v>
      </c>
      <c r="H2733" s="30">
        <v>45266</v>
      </c>
      <c r="I2733" s="118">
        <v>162.75</v>
      </c>
      <c r="J2733" s="21">
        <f>IF(M2733="",IF(AND(H2733&lt;&gt; "",D2733&lt;&gt;""),IF(H2733&gt;=D2733,H2733-D2733,0),""),"")</f>
        <v>707</v>
      </c>
      <c r="K2733" s="20">
        <f>IF(M2733="",IF(I2733&lt;&gt;"",I2733-G2733,""),"")</f>
        <v>98.584424564323399</v>
      </c>
      <c r="L2733" s="25">
        <f>IF(M2733="",IF(K2733&lt;&gt;"",IF(G2733=0,IF(I2733=0,0,9.99),K2733/G2733),""),"")</f>
        <v>1.5364067709974845</v>
      </c>
      <c r="M2733" s="28"/>
      <c r="N2733" s="31" t="str">
        <f>TRIM(CONCATENATE(Table1[[#This Row],[Intake]]," ",Table1[[#This Row],[Batch Number]]))</f>
        <v>S-1/OS 90</v>
      </c>
      <c r="O2733" s="34" t="str">
        <f>IF(VLOOKUP(Table1[[#This Row],[Intake Batch Combo]],Sheet2!A:B,2,FALSE)="","",VLOOKUP(Table1[[#This Row],[Intake Batch Combo]],Sheet2!A:B,2,FALSE))</f>
        <v>OSD Buy 90</v>
      </c>
      <c r="P2733" s="116" t="e">
        <v>#N/A</v>
      </c>
      <c r="Q2733" s="116" t="e">
        <v>#N/A</v>
      </c>
    </row>
    <row r="2734" spans="1:17">
      <c r="A2734" s="4" t="s">
        <v>1316</v>
      </c>
      <c r="B2734" s="15">
        <v>90</v>
      </c>
      <c r="C2734" s="15" t="s">
        <v>144</v>
      </c>
      <c r="D2734" s="30">
        <v>44559</v>
      </c>
      <c r="E2734" s="10" t="s">
        <v>0</v>
      </c>
      <c r="F2734" s="109">
        <v>250</v>
      </c>
      <c r="G2734" s="14">
        <v>64.165575435676601</v>
      </c>
      <c r="H2734" s="30">
        <v>45266</v>
      </c>
      <c r="I2734" s="118">
        <v>162.75</v>
      </c>
      <c r="J2734" s="21">
        <f>IF(M2734="",IF(AND(H2734&lt;&gt; "",D2734&lt;&gt;""),IF(H2734&gt;=D2734,H2734-D2734,0),""),"")</f>
        <v>707</v>
      </c>
      <c r="K2734" s="20">
        <f>IF(M2734="",IF(I2734&lt;&gt;"",I2734-G2734,""),"")</f>
        <v>98.584424564323399</v>
      </c>
      <c r="L2734" s="25">
        <f>IF(M2734="",IF(K2734&lt;&gt;"",IF(G2734=0,IF(I2734=0,0,9.99),K2734/G2734),""),"")</f>
        <v>1.5364067709974845</v>
      </c>
      <c r="M2734" s="28"/>
      <c r="N2734" s="31" t="str">
        <f>TRIM(CONCATENATE(Table1[[#This Row],[Intake]]," ",Table1[[#This Row],[Batch Number]]))</f>
        <v>S-1/OS 90</v>
      </c>
      <c r="O2734" s="34" t="str">
        <f>IF(VLOOKUP(Table1[[#This Row],[Intake Batch Combo]],Sheet2!A:B,2,FALSE)="","",VLOOKUP(Table1[[#This Row],[Intake Batch Combo]],Sheet2!A:B,2,FALSE))</f>
        <v>OSD Buy 90</v>
      </c>
      <c r="P2734" s="116" t="e">
        <v>#N/A</v>
      </c>
      <c r="Q2734" s="116" t="e">
        <v>#N/A</v>
      </c>
    </row>
    <row r="2735" spans="1:17">
      <c r="A2735" s="4" t="s">
        <v>1314</v>
      </c>
      <c r="B2735" s="43">
        <v>71</v>
      </c>
      <c r="C2735" s="64">
        <v>2785</v>
      </c>
      <c r="D2735" s="47">
        <v>44670</v>
      </c>
      <c r="E2735" s="59" t="s">
        <v>1</v>
      </c>
      <c r="F2735" s="41">
        <v>1695</v>
      </c>
      <c r="G2735" s="41">
        <v>406.54563467206344</v>
      </c>
      <c r="H2735" s="47">
        <v>45266</v>
      </c>
      <c r="I2735" s="118">
        <v>309.99689999999998</v>
      </c>
      <c r="J2735" s="43">
        <f>IF(M2735="",IF(AND(H2735&lt;&gt; "",D2735&lt;&gt;""),IF(H2735&gt;=D2735,H2735-D2735,0),""),"")</f>
        <v>596</v>
      </c>
      <c r="K2735" s="42">
        <f>IF(M2735="",IF(I2735&lt;&gt;"",I2735-G2735,""),"")</f>
        <v>-96.54873467206346</v>
      </c>
      <c r="L2735" s="44">
        <f>IF(M2735="",IF(K2735&lt;&gt;"",IF(G2735=0,IF(I2735=0,0,9.99),K2735/G2735),""),"")</f>
        <v>-0.23748560170851096</v>
      </c>
      <c r="M2735" s="45"/>
      <c r="N2735" s="46" t="str">
        <f>TRIM(CONCATENATE(Table1[[#This Row],[Intake]]," ",Table1[[#This Row],[Batch Number]]))</f>
        <v>S-1/EB 71</v>
      </c>
      <c r="O2735" s="45" t="str">
        <f>IF(VLOOKUP(Table1[[#This Row],[Intake Batch Combo]],Sheet2!A:B,2,FALSE)="","",VLOOKUP(Table1[[#This Row],[Intake Batch Combo]],Sheet2!A:B,2,FALSE))</f>
        <v>Expert MRI Buy 71</v>
      </c>
      <c r="P2735" s="116" t="e">
        <v>#N/A</v>
      </c>
      <c r="Q2735" s="116" t="e">
        <v>#N/A</v>
      </c>
    </row>
    <row r="2736" spans="1:17">
      <c r="A2736" s="4" t="s">
        <v>1314</v>
      </c>
      <c r="B2736" s="43">
        <v>71</v>
      </c>
      <c r="C2736" s="64">
        <v>2785</v>
      </c>
      <c r="D2736" s="47">
        <v>44670</v>
      </c>
      <c r="E2736" s="59" t="s">
        <v>1</v>
      </c>
      <c r="F2736" s="41">
        <v>1695</v>
      </c>
      <c r="G2736" s="41">
        <v>406.54563467206344</v>
      </c>
      <c r="H2736" s="47">
        <v>45266</v>
      </c>
      <c r="I2736" s="120">
        <v>309.99689999999998</v>
      </c>
      <c r="J2736" s="43">
        <f>IF(M2736="",IF(AND(H2736&lt;&gt; "",D2736&lt;&gt;""),IF(H2736&gt;=D2736,H2736-D2736,0),""),"")</f>
        <v>596</v>
      </c>
      <c r="K2736" s="42">
        <f>IF(M2736="",IF(I2736&lt;&gt;"",I2736-G2736,""),"")</f>
        <v>-96.54873467206346</v>
      </c>
      <c r="L2736" s="44">
        <f>IF(M2736="",IF(K2736&lt;&gt;"",IF(G2736=0,IF(I2736=0,0,9.99),K2736/G2736),""),"")</f>
        <v>-0.23748560170851096</v>
      </c>
      <c r="M2736" s="45"/>
      <c r="N2736" s="46" t="str">
        <f>TRIM(CONCATENATE(Table1[[#This Row],[Intake]]," ",Table1[[#This Row],[Batch Number]]))</f>
        <v>S-1/EB 71</v>
      </c>
      <c r="O2736" s="45" t="str">
        <f>IF(VLOOKUP(Table1[[#This Row],[Intake Batch Combo]],Sheet2!A:B,2,FALSE)="","",VLOOKUP(Table1[[#This Row],[Intake Batch Combo]],Sheet2!A:B,2,FALSE))</f>
        <v>Expert MRI Buy 71</v>
      </c>
      <c r="P2736" s="116" t="e">
        <v>#N/A</v>
      </c>
      <c r="Q2736" s="116" t="e">
        <v>#N/A</v>
      </c>
    </row>
    <row r="2737" spans="1:17">
      <c r="A2737" s="4" t="s">
        <v>1314</v>
      </c>
      <c r="B2737" s="43">
        <v>71</v>
      </c>
      <c r="C2737" s="64">
        <v>2785</v>
      </c>
      <c r="D2737" s="47">
        <v>44670</v>
      </c>
      <c r="E2737" s="59" t="s">
        <v>1</v>
      </c>
      <c r="F2737" s="41">
        <v>1695</v>
      </c>
      <c r="G2737" s="41">
        <v>406.54563467206344</v>
      </c>
      <c r="H2737" s="47">
        <v>45266</v>
      </c>
      <c r="I2737" s="120">
        <v>309.99689999999998</v>
      </c>
      <c r="J2737" s="43">
        <f>IF(M2737="",IF(AND(H2737&lt;&gt; "",D2737&lt;&gt;""),IF(H2737&gt;=D2737,H2737-D2737,0),""),"")</f>
        <v>596</v>
      </c>
      <c r="K2737" s="42">
        <f>IF(M2737="",IF(I2737&lt;&gt;"",I2737-G2737,""),"")</f>
        <v>-96.54873467206346</v>
      </c>
      <c r="L2737" s="44">
        <f>IF(M2737="",IF(K2737&lt;&gt;"",IF(G2737=0,IF(I2737=0,0,9.99),K2737/G2737),""),"")</f>
        <v>-0.23748560170851096</v>
      </c>
      <c r="M2737" s="45"/>
      <c r="N2737" s="46" t="str">
        <f>TRIM(CONCATENATE(Table1[[#This Row],[Intake]]," ",Table1[[#This Row],[Batch Number]]))</f>
        <v>S-1/EB 71</v>
      </c>
      <c r="O2737" s="45" t="str">
        <f>IF(VLOOKUP(Table1[[#This Row],[Intake Batch Combo]],Sheet2!A:B,2,FALSE)="","",VLOOKUP(Table1[[#This Row],[Intake Batch Combo]],Sheet2!A:B,2,FALSE))</f>
        <v>Expert MRI Buy 71</v>
      </c>
      <c r="P2737" s="116" t="e">
        <v>#N/A</v>
      </c>
      <c r="Q2737" s="116" t="e">
        <v>#N/A</v>
      </c>
    </row>
    <row r="2738" spans="1:17">
      <c r="A2738" s="4" t="s">
        <v>1314</v>
      </c>
      <c r="B2738" s="43">
        <v>71</v>
      </c>
      <c r="C2738" s="64" t="s">
        <v>936</v>
      </c>
      <c r="D2738" s="47">
        <v>44670</v>
      </c>
      <c r="E2738" s="59" t="s">
        <v>1</v>
      </c>
      <c r="F2738" s="41">
        <v>1695</v>
      </c>
      <c r="G2738" s="41">
        <v>406.54563467206344</v>
      </c>
      <c r="H2738" s="47">
        <v>45266</v>
      </c>
      <c r="I2738" s="118">
        <v>651</v>
      </c>
      <c r="J2738" s="43">
        <f>IF(M2738="",IF(AND(H2738&lt;&gt; "",D2738&lt;&gt;""),IF(H2738&gt;=D2738,H2738-D2738,0),""),"")</f>
        <v>596</v>
      </c>
      <c r="K2738" s="42">
        <f>IF(M2738="",IF(I2738&lt;&gt;"",I2738-G2738,""),"")</f>
        <v>244.45436532793656</v>
      </c>
      <c r="L2738" s="44">
        <f>IF(M2738="",IF(K2738&lt;&gt;"",IF(G2738=0,IF(I2738=0,0,9.99),K2738/G2738),""),"")</f>
        <v>0.60129624937462078</v>
      </c>
      <c r="M2738" s="45"/>
      <c r="N2738" s="46" t="str">
        <f>TRIM(CONCATENATE(Table1[[#This Row],[Intake]]," ",Table1[[#This Row],[Batch Number]]))</f>
        <v>S-1/EB 71</v>
      </c>
      <c r="O2738" s="45" t="str">
        <f>IF(VLOOKUP(Table1[[#This Row],[Intake Batch Combo]],Sheet2!A:B,2,FALSE)="","",VLOOKUP(Table1[[#This Row],[Intake Batch Combo]],Sheet2!A:B,2,FALSE))</f>
        <v>Expert MRI Buy 71</v>
      </c>
      <c r="P2738" s="116" t="e">
        <v>#N/A</v>
      </c>
      <c r="Q2738" s="116" t="e">
        <v>#N/A</v>
      </c>
    </row>
    <row r="2739" spans="1:17">
      <c r="A2739" s="4" t="s">
        <v>1316</v>
      </c>
      <c r="B2739" s="38">
        <v>97</v>
      </c>
      <c r="C2739" s="15" t="s">
        <v>508</v>
      </c>
      <c r="D2739" s="39">
        <v>44631</v>
      </c>
      <c r="E2739" s="10" t="s">
        <v>1</v>
      </c>
      <c r="F2739" s="36">
        <v>1695</v>
      </c>
      <c r="G2739" s="36">
        <v>408.58132852990423</v>
      </c>
      <c r="H2739" s="39">
        <v>45266</v>
      </c>
      <c r="I2739" s="118">
        <v>558</v>
      </c>
      <c r="J2739" s="38">
        <f>IF(M2739="",IF(AND(H2739&lt;&gt; "",D2739&lt;&gt;""),IF(H2739&gt;=D2739,H2739-D2739,0),""),"")</f>
        <v>635</v>
      </c>
      <c r="K2739" s="37">
        <f>IF(M2739="",IF(I2739&lt;&gt;"",I2739-G2739,""),"")</f>
        <v>149.41867147009577</v>
      </c>
      <c r="L2739" s="31">
        <f>IF(M2739="",IF(K2739&lt;&gt;"",IF(G2739=0,IF(I2739=0,0,9.99),K2739/G2739),""),"")</f>
        <v>0.36570117388308349</v>
      </c>
      <c r="M2739" s="35"/>
      <c r="N2739" s="33" t="str">
        <f>TRIM(CONCATENATE(Table1[[#This Row],[Intake]]," ",Table1[[#This Row],[Batch Number]]))</f>
        <v>S-1/OS 97</v>
      </c>
      <c r="O2739" s="35" t="str">
        <f>IF(VLOOKUP(Table1[[#This Row],[Intake Batch Combo]],Sheet2!A:B,2,FALSE)="","",VLOOKUP(Table1[[#This Row],[Intake Batch Combo]],Sheet2!A:B,2,FALSE))</f>
        <v>One Source Diagnostics Buy 97.2</v>
      </c>
      <c r="P2739" s="116" t="s">
        <v>2384</v>
      </c>
      <c r="Q2739" s="116" t="e">
        <v>#N/A</v>
      </c>
    </row>
    <row r="2740" spans="1:17">
      <c r="A2740" s="4" t="s">
        <v>1316</v>
      </c>
      <c r="B2740" s="15">
        <v>90</v>
      </c>
      <c r="C2740" s="15" t="s">
        <v>243</v>
      </c>
      <c r="D2740" s="30">
        <v>44559</v>
      </c>
      <c r="E2740" s="10" t="s">
        <v>1</v>
      </c>
      <c r="F2740" s="14">
        <v>1695</v>
      </c>
      <c r="G2740" s="14">
        <v>435.04260145388702</v>
      </c>
      <c r="H2740" s="30">
        <v>45266</v>
      </c>
      <c r="I2740" s="118">
        <v>651</v>
      </c>
      <c r="J2740" s="21">
        <f>IF(M2740="",IF(AND(H2740&lt;&gt; "",D2740&lt;&gt;""),IF(H2740&gt;=D2740,H2740-D2740,0),""),"")</f>
        <v>707</v>
      </c>
      <c r="K2740" s="20">
        <f>IF(M2740="",IF(I2740&lt;&gt;"",I2740-G2740,""),"")</f>
        <v>215.95739854611298</v>
      </c>
      <c r="L2740" s="25">
        <f>IF(M2740="",IF(K2740&lt;&gt;"",IF(G2740=0,IF(I2740=0,0,9.99),K2740/G2740),""),"")</f>
        <v>0.49640517462978556</v>
      </c>
      <c r="M2740" s="28"/>
      <c r="N2740" s="31" t="str">
        <f>TRIM(CONCATENATE(Table1[[#This Row],[Intake]]," ",Table1[[#This Row],[Batch Number]]))</f>
        <v>S-1/OS 90</v>
      </c>
      <c r="O2740" s="34" t="str">
        <f>IF(VLOOKUP(Table1[[#This Row],[Intake Batch Combo]],Sheet2!A:B,2,FALSE)="","",VLOOKUP(Table1[[#This Row],[Intake Batch Combo]],Sheet2!A:B,2,FALSE))</f>
        <v>OSD Buy 90</v>
      </c>
      <c r="P2740" s="116" t="e">
        <v>#N/A</v>
      </c>
      <c r="Q2740" s="116" t="e">
        <v>#N/A</v>
      </c>
    </row>
    <row r="2741" spans="1:17">
      <c r="A2741" s="4" t="s">
        <v>1886</v>
      </c>
      <c r="B2741" s="15">
        <v>5</v>
      </c>
      <c r="C2741" s="15">
        <v>95816</v>
      </c>
      <c r="D2741" s="30">
        <v>45195</v>
      </c>
      <c r="E2741" s="10" t="s">
        <v>0</v>
      </c>
      <c r="F2741" s="14">
        <v>4716</v>
      </c>
      <c r="G2741" s="14">
        <v>1062.993111032655</v>
      </c>
      <c r="H2741" s="30">
        <v>45260</v>
      </c>
      <c r="I2741" s="118">
        <v>2500</v>
      </c>
      <c r="J2741" s="15">
        <f>IF(M2741="",IF(AND(H2741&lt;&gt; "",D2741&lt;&gt;""),IF(H2741&gt;=D2741,H2741-D2741,0),""),"")</f>
        <v>65</v>
      </c>
      <c r="K2741" s="20">
        <f>IF(M2741="",IF(I2741&lt;&gt;"",I2741-G2741,""),"")</f>
        <v>1437.006888967345</v>
      </c>
      <c r="L2741" s="25">
        <f>IF(M2741="",IF(K2741&lt;&gt;"",IF(G2741=0,IF(I2741=0,0,9.99),K2741/G2741),""),"")</f>
        <v>1.3518496724511702</v>
      </c>
      <c r="M2741" s="111"/>
      <c r="N2741" s="58" t="str">
        <f>TRIM(CONCATENATE(Table1[[#This Row],[Intake]]," ",Table1[[#This Row],[Batch Number]]))</f>
        <v>S-1/TI 5</v>
      </c>
      <c r="O2741" s="111" t="str">
        <f>IF(VLOOKUP(Table1[[#This Row],[Intake Batch Combo]],Sheet2!A:B,2,FALSE)="","",VLOOKUP(Table1[[#This Row],[Intake Batch Combo]],Sheet2!A:B,2,FALSE))</f>
        <v>Texas Injury Group Batch 05</v>
      </c>
      <c r="P2741" s="115" t="s">
        <v>2378</v>
      </c>
      <c r="Q2741" s="115">
        <v>95816</v>
      </c>
    </row>
    <row r="2742" spans="1:17">
      <c r="A2742" s="4" t="s">
        <v>1886</v>
      </c>
      <c r="B2742" s="15">
        <v>5</v>
      </c>
      <c r="C2742" s="15">
        <v>95957</v>
      </c>
      <c r="D2742" s="30">
        <v>45195</v>
      </c>
      <c r="E2742" s="10" t="s">
        <v>0</v>
      </c>
      <c r="F2742" s="14">
        <v>3384</v>
      </c>
      <c r="G2742" s="14">
        <v>762.75841555014927</v>
      </c>
      <c r="H2742" s="30">
        <v>45260</v>
      </c>
      <c r="I2742" s="118">
        <v>1206.42</v>
      </c>
      <c r="J2742" s="15">
        <f>IF(M2742="",IF(AND(H2742&lt;&gt; "",D2742&lt;&gt;""),IF(H2742&gt;=D2742,H2742-D2742,0),""),"")</f>
        <v>65</v>
      </c>
      <c r="K2742" s="20">
        <f>IF(M2742="",IF(I2742&lt;&gt;"",I2742-G2742,""),"")</f>
        <v>443.66158444985081</v>
      </c>
      <c r="L2742" s="25">
        <f>IF(M2742="",IF(K2742&lt;&gt;"",IF(G2742=0,IF(I2742=0,0,9.99),K2742/G2742),""),"")</f>
        <v>0.58165413242914432</v>
      </c>
      <c r="M2742" s="111"/>
      <c r="N2742" s="58" t="str">
        <f>TRIM(CONCATENATE(Table1[[#This Row],[Intake]]," ",Table1[[#This Row],[Batch Number]]))</f>
        <v>S-1/TI 5</v>
      </c>
      <c r="O2742" s="111" t="str">
        <f>IF(VLOOKUP(Table1[[#This Row],[Intake Batch Combo]],Sheet2!A:B,2,FALSE)="","",VLOOKUP(Table1[[#This Row],[Intake Batch Combo]],Sheet2!A:B,2,FALSE))</f>
        <v>Texas Injury Group Batch 05</v>
      </c>
      <c r="P2742" s="115" t="s">
        <v>2378</v>
      </c>
      <c r="Q2742" s="115">
        <v>95957</v>
      </c>
    </row>
    <row r="2743" spans="1:17">
      <c r="A2743" s="4" t="s">
        <v>1886</v>
      </c>
      <c r="B2743" s="15">
        <v>5</v>
      </c>
      <c r="C2743" s="15">
        <v>99204</v>
      </c>
      <c r="D2743" s="30">
        <v>45195</v>
      </c>
      <c r="E2743" s="10" t="s">
        <v>0</v>
      </c>
      <c r="F2743" s="14">
        <v>1334</v>
      </c>
      <c r="G2743" s="14">
        <v>300.68549832857542</v>
      </c>
      <c r="H2743" s="30">
        <v>45260</v>
      </c>
      <c r="I2743" s="118">
        <v>354.73462600965223</v>
      </c>
      <c r="J2743" s="15">
        <f>IF(M2743="",IF(AND(H2743&lt;&gt; "",D2743&lt;&gt;""),IF(H2743&gt;=D2743,H2743-D2743,0),""),"")</f>
        <v>65</v>
      </c>
      <c r="K2743" s="20">
        <f>IF(M2743="",IF(I2743&lt;&gt;"",I2743-G2743,""),"")</f>
        <v>54.049127681076811</v>
      </c>
      <c r="L2743" s="25">
        <f>IF(M2743="",IF(K2743&lt;&gt;"",IF(G2743=0,IF(I2743=0,0,9.99),K2743/G2743),""),"")</f>
        <v>0.17975302427792639</v>
      </c>
      <c r="M2743" s="111"/>
      <c r="N2743" s="58" t="str">
        <f>TRIM(CONCATENATE(Table1[[#This Row],[Intake]]," ",Table1[[#This Row],[Batch Number]]))</f>
        <v>S-1/TI 5</v>
      </c>
      <c r="O2743" s="111" t="str">
        <f>IF(VLOOKUP(Table1[[#This Row],[Intake Batch Combo]],Sheet2!A:B,2,FALSE)="","",VLOOKUP(Table1[[#This Row],[Intake Batch Combo]],Sheet2!A:B,2,FALSE))</f>
        <v>Texas Injury Group Batch 05</v>
      </c>
      <c r="P2743" s="115" t="s">
        <v>2378</v>
      </c>
      <c r="Q2743" s="115">
        <v>99204</v>
      </c>
    </row>
    <row r="2744" spans="1:17">
      <c r="A2744" s="4" t="s">
        <v>1886</v>
      </c>
      <c r="B2744" s="15">
        <v>5</v>
      </c>
      <c r="C2744" s="15">
        <v>99204</v>
      </c>
      <c r="D2744" s="30">
        <v>45195</v>
      </c>
      <c r="E2744" s="10" t="s">
        <v>0</v>
      </c>
      <c r="F2744" s="14">
        <v>1334</v>
      </c>
      <c r="G2744" s="14">
        <v>300.68549832857542</v>
      </c>
      <c r="H2744" s="30">
        <v>45260</v>
      </c>
      <c r="I2744" s="118">
        <v>1000</v>
      </c>
      <c r="J2744" s="15">
        <f>IF(M2744="",IF(AND(H2744&lt;&gt; "",D2744&lt;&gt;""),IF(H2744&gt;=D2744,H2744-D2744,0),""),"")</f>
        <v>65</v>
      </c>
      <c r="K2744" s="20">
        <f>IF(M2744="",IF(I2744&lt;&gt;"",I2744-G2744,""),"")</f>
        <v>699.31450167142452</v>
      </c>
      <c r="L2744" s="25">
        <f>IF(M2744="",IF(K2744&lt;&gt;"",IF(G2744=0,IF(I2744=0,0,9.99),K2744/G2744),""),"")</f>
        <v>2.3257340495591361</v>
      </c>
      <c r="M2744" s="111"/>
      <c r="N2744" s="58" t="str">
        <f>TRIM(CONCATENATE(Table1[[#This Row],[Intake]]," ",Table1[[#This Row],[Batch Number]]))</f>
        <v>S-1/TI 5</v>
      </c>
      <c r="O2744" s="111" t="str">
        <f>IF(VLOOKUP(Table1[[#This Row],[Intake Batch Combo]],Sheet2!A:B,2,FALSE)="","",VLOOKUP(Table1[[#This Row],[Intake Batch Combo]],Sheet2!A:B,2,FALSE))</f>
        <v>Texas Injury Group Batch 05</v>
      </c>
      <c r="P2744" s="115" t="s">
        <v>2378</v>
      </c>
      <c r="Q2744" s="115">
        <v>99204</v>
      </c>
    </row>
    <row r="2745" spans="1:17">
      <c r="A2745" s="4" t="s">
        <v>1886</v>
      </c>
      <c r="B2745" s="15">
        <v>5</v>
      </c>
      <c r="C2745" s="15">
        <v>99204</v>
      </c>
      <c r="D2745" s="30">
        <v>45195</v>
      </c>
      <c r="E2745" s="10" t="s">
        <v>0</v>
      </c>
      <c r="F2745" s="14">
        <v>1467.4</v>
      </c>
      <c r="G2745" s="14">
        <v>330.75404816143293</v>
      </c>
      <c r="H2745" s="30">
        <v>45260</v>
      </c>
      <c r="I2745" s="118">
        <v>5386.3229683952932</v>
      </c>
      <c r="J2745" s="15">
        <f>IF(M2745="",IF(AND(H2745&lt;&gt; "",D2745&lt;&gt;""),IF(H2745&gt;=D2745,H2745-D2745,0),""),"")</f>
        <v>65</v>
      </c>
      <c r="K2745" s="20">
        <f>IF(M2745="",IF(I2745&lt;&gt;"",I2745-G2745,""),"")</f>
        <v>5055.5689202338599</v>
      </c>
      <c r="L2745" s="25">
        <f>IF(M2745="",IF(K2745&lt;&gt;"",IF(G2745=0,IF(I2745=0,0,9.99),K2745/G2745),""),"")</f>
        <v>15.284979725376969</v>
      </c>
      <c r="M2745" s="111"/>
      <c r="N2745" s="58" t="str">
        <f>TRIM(CONCATENATE(Table1[[#This Row],[Intake]]," ",Table1[[#This Row],[Batch Number]]))</f>
        <v>S-1/TI 5</v>
      </c>
      <c r="O2745" s="111" t="str">
        <f>IF(VLOOKUP(Table1[[#This Row],[Intake Batch Combo]],Sheet2!A:B,2,FALSE)="","",VLOOKUP(Table1[[#This Row],[Intake Batch Combo]],Sheet2!A:B,2,FALSE))</f>
        <v>Texas Injury Group Batch 05</v>
      </c>
      <c r="P2745" s="115" t="s">
        <v>2378</v>
      </c>
      <c r="Q2745" s="115">
        <v>99204</v>
      </c>
    </row>
    <row r="2746" spans="1:17">
      <c r="A2746" s="4" t="s">
        <v>1886</v>
      </c>
      <c r="B2746" s="15">
        <v>5</v>
      </c>
      <c r="C2746" s="15">
        <v>99442</v>
      </c>
      <c r="D2746" s="30">
        <v>45195</v>
      </c>
      <c r="E2746" s="10" t="s">
        <v>0</v>
      </c>
      <c r="F2746" s="14">
        <v>661.7</v>
      </c>
      <c r="G2746" s="14">
        <v>149.14812162220267</v>
      </c>
      <c r="H2746" s="30">
        <v>45260</v>
      </c>
      <c r="I2746" s="118">
        <v>175.9579475491656</v>
      </c>
      <c r="J2746" s="15">
        <f>IF(M2746="",IF(AND(H2746&lt;&gt; "",D2746&lt;&gt;""),IF(H2746&gt;=D2746,H2746-D2746,0),""),"")</f>
        <v>65</v>
      </c>
      <c r="K2746" s="20">
        <f>IF(M2746="",IF(I2746&lt;&gt;"",I2746-G2746,""),"")</f>
        <v>26.80982592696293</v>
      </c>
      <c r="L2746" s="25">
        <f>IF(M2746="",IF(K2746&lt;&gt;"",IF(G2746=0,IF(I2746=0,0,9.99),K2746/G2746),""),"")</f>
        <v>0.1797530242779265</v>
      </c>
      <c r="M2746" s="111"/>
      <c r="N2746" s="58" t="str">
        <f>TRIM(CONCATENATE(Table1[[#This Row],[Intake]]," ",Table1[[#This Row],[Batch Number]]))</f>
        <v>S-1/TI 5</v>
      </c>
      <c r="O2746" s="111" t="str">
        <f>IF(VLOOKUP(Table1[[#This Row],[Intake Batch Combo]],Sheet2!A:B,2,FALSE)="","",VLOOKUP(Table1[[#This Row],[Intake Batch Combo]],Sheet2!A:B,2,FALSE))</f>
        <v>Texas Injury Group Batch 05</v>
      </c>
      <c r="P2746" s="115" t="s">
        <v>2378</v>
      </c>
      <c r="Q2746" s="115">
        <v>99442</v>
      </c>
    </row>
    <row r="2747" spans="1:17">
      <c r="A2747" s="4" t="s">
        <v>1886</v>
      </c>
      <c r="B2747" s="15">
        <v>5</v>
      </c>
      <c r="C2747" s="15">
        <v>99442</v>
      </c>
      <c r="D2747" s="30">
        <v>45195</v>
      </c>
      <c r="E2747" s="10" t="s">
        <v>0</v>
      </c>
      <c r="F2747" s="14">
        <v>661.7</v>
      </c>
      <c r="G2747" s="14">
        <v>149.14812162220267</v>
      </c>
      <c r="H2747" s="30">
        <v>45260</v>
      </c>
      <c r="I2747" s="118">
        <v>1271.472332841349</v>
      </c>
      <c r="J2747" s="15">
        <f>IF(M2747="",IF(AND(H2747&lt;&gt; "",D2747&lt;&gt;""),IF(H2747&gt;=D2747,H2747-D2747,0),""),"")</f>
        <v>65</v>
      </c>
      <c r="K2747" s="20">
        <f>IF(M2747="",IF(I2747&lt;&gt;"",I2747-G2747,""),"")</f>
        <v>1122.3242112191465</v>
      </c>
      <c r="L2747" s="25">
        <f>IF(M2747="",IF(K2747&lt;&gt;"",IF(G2747=0,IF(I2747=0,0,9.99),K2747/G2747),""),"")</f>
        <v>7.524896720201629</v>
      </c>
      <c r="M2747" s="111"/>
      <c r="N2747" s="58" t="str">
        <f>TRIM(CONCATENATE(Table1[[#This Row],[Intake]]," ",Table1[[#This Row],[Batch Number]]))</f>
        <v>S-1/TI 5</v>
      </c>
      <c r="O2747" s="111" t="str">
        <f>IF(VLOOKUP(Table1[[#This Row],[Intake Batch Combo]],Sheet2!A:B,2,FALSE)="","",VLOOKUP(Table1[[#This Row],[Intake Batch Combo]],Sheet2!A:B,2,FALSE))</f>
        <v>Texas Injury Group Batch 05</v>
      </c>
      <c r="P2747" s="115" t="s">
        <v>2378</v>
      </c>
      <c r="Q2747" s="115">
        <v>99442</v>
      </c>
    </row>
    <row r="2748" spans="1:17">
      <c r="A2748" s="4" t="s">
        <v>1886</v>
      </c>
      <c r="B2748" s="15">
        <v>5</v>
      </c>
      <c r="C2748" s="15">
        <v>99442</v>
      </c>
      <c r="D2748" s="30">
        <v>45195</v>
      </c>
      <c r="E2748" s="10" t="s">
        <v>0</v>
      </c>
      <c r="F2748" s="14">
        <v>661.7</v>
      </c>
      <c r="G2748" s="14">
        <v>149.14812162220267</v>
      </c>
      <c r="H2748" s="30">
        <v>45260</v>
      </c>
      <c r="I2748" s="118">
        <v>2428.8741366956287</v>
      </c>
      <c r="J2748" s="15">
        <f>IF(M2748="",IF(AND(H2748&lt;&gt; "",D2748&lt;&gt;""),IF(H2748&gt;=D2748,H2748-D2748,0),""),"")</f>
        <v>65</v>
      </c>
      <c r="K2748" s="20">
        <f>IF(M2748="",IF(I2748&lt;&gt;"",I2748-G2748,""),"")</f>
        <v>2279.726015073426</v>
      </c>
      <c r="L2748" s="25">
        <f>IF(M2748="",IF(K2748&lt;&gt;"",IF(G2748=0,IF(I2748=0,0,9.99),K2748/G2748),""),"")</f>
        <v>15.284979725376969</v>
      </c>
      <c r="N2748" s="58" t="str">
        <f>TRIM(CONCATENATE(Table1[[#This Row],[Intake]]," ",Table1[[#This Row],[Batch Number]]))</f>
        <v>S-1/TI 5</v>
      </c>
      <c r="O2748" s="3" t="str">
        <f>IF(VLOOKUP(Table1[[#This Row],[Intake Batch Combo]],Sheet2!A:B,2,FALSE)="","",VLOOKUP(Table1[[#This Row],[Intake Batch Combo]],Sheet2!A:B,2,FALSE))</f>
        <v>Texas Injury Group Batch 05</v>
      </c>
      <c r="P2748" s="115" t="s">
        <v>2378</v>
      </c>
      <c r="Q2748" s="115">
        <v>99442</v>
      </c>
    </row>
    <row r="2749" spans="1:17">
      <c r="A2749" s="4" t="s">
        <v>1886</v>
      </c>
      <c r="B2749" s="15">
        <v>5</v>
      </c>
      <c r="C2749" s="15">
        <v>99443</v>
      </c>
      <c r="D2749" s="30">
        <v>45195</v>
      </c>
      <c r="E2749" s="10" t="s">
        <v>0</v>
      </c>
      <c r="F2749" s="14">
        <v>973.2</v>
      </c>
      <c r="G2749" s="14">
        <v>219.3606648975784</v>
      </c>
      <c r="H2749" s="30">
        <v>45260</v>
      </c>
      <c r="I2749" s="118">
        <v>258.79140782053491</v>
      </c>
      <c r="J2749" s="15">
        <f>IF(M2749="",IF(AND(H2749&lt;&gt; "",D2749&lt;&gt;""),IF(H2749&gt;=D2749,H2749-D2749,0),""),"")</f>
        <v>65</v>
      </c>
      <c r="K2749" s="20">
        <f>IF(M2749="",IF(I2749&lt;&gt;"",I2749-G2749,""),"")</f>
        <v>39.430742922956512</v>
      </c>
      <c r="L2749" s="25">
        <f>IF(M2749="",IF(K2749&lt;&gt;"",IF(G2749=0,IF(I2749=0,0,9.99),K2749/G2749),""),"")</f>
        <v>0.1797530242779265</v>
      </c>
      <c r="N2749" s="58" t="str">
        <f>TRIM(CONCATENATE(Table1[[#This Row],[Intake]]," ",Table1[[#This Row],[Batch Number]]))</f>
        <v>S-1/TI 5</v>
      </c>
      <c r="O2749" s="3" t="str">
        <f>IF(VLOOKUP(Table1[[#This Row],[Intake Batch Combo]],Sheet2!A:B,2,FALSE)="","",VLOOKUP(Table1[[#This Row],[Intake Batch Combo]],Sheet2!A:B,2,FALSE))</f>
        <v>Texas Injury Group Batch 05</v>
      </c>
      <c r="P2749" s="115" t="s">
        <v>2378</v>
      </c>
      <c r="Q2749" s="115">
        <v>99443</v>
      </c>
    </row>
    <row r="2750" spans="1:17">
      <c r="A2750" s="4" t="s">
        <v>1886</v>
      </c>
      <c r="B2750" s="15">
        <v>5</v>
      </c>
      <c r="C2750" s="15">
        <v>99443</v>
      </c>
      <c r="D2750" s="30">
        <v>45195</v>
      </c>
      <c r="E2750" s="10" t="s">
        <v>0</v>
      </c>
      <c r="F2750" s="14">
        <v>973.2</v>
      </c>
      <c r="G2750" s="14">
        <v>219.3606648975784</v>
      </c>
      <c r="H2750" s="30">
        <v>45260</v>
      </c>
      <c r="I2750" s="118">
        <v>500</v>
      </c>
      <c r="J2750" s="15">
        <f>IF(M2750="",IF(AND(H2750&lt;&gt; "",D2750&lt;&gt;""),IF(H2750&gt;=D2750,H2750-D2750,0),""),"")</f>
        <v>65</v>
      </c>
      <c r="K2750" s="20">
        <f>IF(M2750="",IF(I2750&lt;&gt;"",I2750-G2750,""),"")</f>
        <v>280.63933510242157</v>
      </c>
      <c r="L2750" s="25">
        <f>IF(M2750="",IF(K2750&lt;&gt;"",IF(G2750=0,IF(I2750=0,0,9.99),K2750/G2750),""),"")</f>
        <v>1.2793512238552649</v>
      </c>
      <c r="M2750" s="111"/>
      <c r="N2750" s="58" t="str">
        <f>TRIM(CONCATENATE(Table1[[#This Row],[Intake]]," ",Table1[[#This Row],[Batch Number]]))</f>
        <v>S-1/TI 5</v>
      </c>
      <c r="O2750" s="111" t="str">
        <f>IF(VLOOKUP(Table1[[#This Row],[Intake Batch Combo]],Sheet2!A:B,2,FALSE)="","",VLOOKUP(Table1[[#This Row],[Intake Batch Combo]],Sheet2!A:B,2,FALSE))</f>
        <v>Texas Injury Group Batch 05</v>
      </c>
      <c r="P2750" s="115" t="s">
        <v>2378</v>
      </c>
      <c r="Q2750" s="115">
        <v>99443</v>
      </c>
    </row>
    <row r="2751" spans="1:17">
      <c r="A2751" s="4" t="s">
        <v>1886</v>
      </c>
      <c r="B2751" s="15">
        <v>5</v>
      </c>
      <c r="C2751" s="15">
        <v>99443</v>
      </c>
      <c r="D2751" s="30">
        <v>45195</v>
      </c>
      <c r="E2751" s="10" t="s">
        <v>0</v>
      </c>
      <c r="F2751" s="14">
        <v>973.2</v>
      </c>
      <c r="G2751" s="14">
        <v>219.3606648975784</v>
      </c>
      <c r="H2751" s="30">
        <v>45260</v>
      </c>
      <c r="I2751" s="118">
        <v>1870.0270127266142</v>
      </c>
      <c r="J2751" s="15">
        <f>IF(M2751="",IF(AND(H2751&lt;&gt; "",D2751&lt;&gt;""),IF(H2751&gt;=D2751,H2751-D2751,0),""),"")</f>
        <v>65</v>
      </c>
      <c r="K2751" s="20">
        <f>IF(M2751="",IF(I2751&lt;&gt;"",I2751-G2751,""),"")</f>
        <v>1650.6663478290359</v>
      </c>
      <c r="L2751" s="25">
        <f>IF(M2751="",IF(K2751&lt;&gt;"",IF(G2751=0,IF(I2751=0,0,9.99),K2751/G2751),""),"")</f>
        <v>7.5248967202016273</v>
      </c>
      <c r="M2751" s="111"/>
      <c r="N2751" s="58" t="str">
        <f>TRIM(CONCATENATE(Table1[[#This Row],[Intake]]," ",Table1[[#This Row],[Batch Number]]))</f>
        <v>S-1/TI 5</v>
      </c>
      <c r="O2751" s="111" t="str">
        <f>IF(VLOOKUP(Table1[[#This Row],[Intake Batch Combo]],Sheet2!A:B,2,FALSE)="","",VLOOKUP(Table1[[#This Row],[Intake Batch Combo]],Sheet2!A:B,2,FALSE))</f>
        <v>Texas Injury Group Batch 05</v>
      </c>
      <c r="P2751" s="115" t="s">
        <v>2378</v>
      </c>
      <c r="Q2751" s="115">
        <v>99443</v>
      </c>
    </row>
    <row r="2752" spans="1:17">
      <c r="A2752" s="4" t="s">
        <v>1886</v>
      </c>
      <c r="B2752" s="15">
        <v>5</v>
      </c>
      <c r="C2752" s="15">
        <v>99443</v>
      </c>
      <c r="D2752" s="30">
        <v>45195</v>
      </c>
      <c r="E2752" s="10" t="s">
        <v>0</v>
      </c>
      <c r="F2752" s="14">
        <v>973.2</v>
      </c>
      <c r="G2752" s="14">
        <v>219.3606648975784</v>
      </c>
      <c r="H2752" s="30">
        <v>45260</v>
      </c>
      <c r="I2752" s="118">
        <v>2200</v>
      </c>
      <c r="J2752" s="15">
        <f>IF(M2752="",IF(AND(H2752&lt;&gt; "",D2752&lt;&gt;""),IF(H2752&gt;=D2752,H2752-D2752,0),""),"")</f>
        <v>65</v>
      </c>
      <c r="K2752" s="20">
        <f>IF(M2752="",IF(I2752&lt;&gt;"",I2752-G2752,""),"")</f>
        <v>1980.6393351024217</v>
      </c>
      <c r="L2752" s="25">
        <f>IF(M2752="",IF(K2752&lt;&gt;"",IF(G2752=0,IF(I2752=0,0,9.99),K2752/G2752),""),"")</f>
        <v>9.0291453849631669</v>
      </c>
      <c r="M2752" s="111"/>
      <c r="N2752" s="58" t="str">
        <f>TRIM(CONCATENATE(Table1[[#This Row],[Intake]]," ",Table1[[#This Row],[Batch Number]]))</f>
        <v>S-1/TI 5</v>
      </c>
      <c r="O2752" s="111" t="str">
        <f>IF(VLOOKUP(Table1[[#This Row],[Intake Batch Combo]],Sheet2!A:B,2,FALSE)="","",VLOOKUP(Table1[[#This Row],[Intake Batch Combo]],Sheet2!A:B,2,FALSE))</f>
        <v>Texas Injury Group Batch 05</v>
      </c>
      <c r="P2752" s="115" t="s">
        <v>2378</v>
      </c>
      <c r="Q2752" s="115">
        <v>99443</v>
      </c>
    </row>
    <row r="2753" spans="1:17">
      <c r="A2753" s="4" t="s">
        <v>1886</v>
      </c>
      <c r="B2753" s="15">
        <v>5</v>
      </c>
      <c r="C2753" s="15">
        <v>99443</v>
      </c>
      <c r="D2753" s="30">
        <v>45195</v>
      </c>
      <c r="E2753" s="10" t="s">
        <v>0</v>
      </c>
      <c r="F2753" s="14">
        <v>1070.52</v>
      </c>
      <c r="G2753" s="14">
        <v>241.29673138733622</v>
      </c>
      <c r="H2753" s="30">
        <v>45260</v>
      </c>
      <c r="I2753" s="118">
        <v>2800</v>
      </c>
      <c r="J2753" s="15">
        <f>IF(M2753="",IF(AND(H2753&lt;&gt; "",D2753&lt;&gt;""),IF(H2753&gt;=D2753,H2753-D2753,0),""),"")</f>
        <v>65</v>
      </c>
      <c r="K2753" s="20">
        <f>IF(M2753="",IF(I2753&lt;&gt;"",I2753-G2753,""),"")</f>
        <v>2558.7032686126636</v>
      </c>
      <c r="L2753" s="25">
        <f>IF(M2753="",IF(K2753&lt;&gt;"",IF(G2753=0,IF(I2753=0,0,9.99),K2753/G2753),""),"")</f>
        <v>10.603969866899531</v>
      </c>
      <c r="M2753" s="111"/>
      <c r="N2753" s="58" t="str">
        <f>TRIM(CONCATENATE(Table1[[#This Row],[Intake]]," ",Table1[[#This Row],[Batch Number]]))</f>
        <v>S-1/TI 5</v>
      </c>
      <c r="O2753" s="111" t="str">
        <f>IF(VLOOKUP(Table1[[#This Row],[Intake Batch Combo]],Sheet2!A:B,2,FALSE)="","",VLOOKUP(Table1[[#This Row],[Intake Batch Combo]],Sheet2!A:B,2,FALSE))</f>
        <v>Texas Injury Group Batch 05</v>
      </c>
      <c r="P2753" s="115" t="s">
        <v>2378</v>
      </c>
      <c r="Q2753" s="115">
        <v>99443</v>
      </c>
    </row>
    <row r="2754" spans="1:17">
      <c r="A2754" s="4" t="s">
        <v>1886</v>
      </c>
      <c r="B2754" s="15">
        <v>5</v>
      </c>
      <c r="C2754" s="15">
        <v>99213</v>
      </c>
      <c r="D2754" s="30">
        <v>45195</v>
      </c>
      <c r="E2754" s="10" t="s">
        <v>0</v>
      </c>
      <c r="F2754" s="14">
        <v>661.7</v>
      </c>
      <c r="G2754" s="14">
        <v>149.14812162220267</v>
      </c>
      <c r="H2754" s="30">
        <v>45260</v>
      </c>
      <c r="I2754" s="118">
        <v>2428.8741366956287</v>
      </c>
      <c r="J2754" s="15">
        <f>IF(M2754="",IF(AND(H2754&lt;&gt; "",D2754&lt;&gt;""),IF(H2754&gt;=D2754,H2754-D2754,0),""),"")</f>
        <v>65</v>
      </c>
      <c r="K2754" s="20">
        <f>IF(M2754="",IF(I2754&lt;&gt;"",I2754-G2754,""),"")</f>
        <v>2279.726015073426</v>
      </c>
      <c r="L2754" s="25">
        <f>IF(M2754="",IF(K2754&lt;&gt;"",IF(G2754=0,IF(I2754=0,0,9.99),K2754/G2754),""),"")</f>
        <v>15.284979725376969</v>
      </c>
      <c r="M2754" s="111"/>
      <c r="N2754" s="58" t="str">
        <f>TRIM(CONCATENATE(Table1[[#This Row],[Intake]]," ",Table1[[#This Row],[Batch Number]]))</f>
        <v>S-1/TI 5</v>
      </c>
      <c r="O2754" s="111" t="str">
        <f>IF(VLOOKUP(Table1[[#This Row],[Intake Batch Combo]],Sheet2!A:B,2,FALSE)="","",VLOOKUP(Table1[[#This Row],[Intake Batch Combo]],Sheet2!A:B,2,FALSE))</f>
        <v>Texas Injury Group Batch 05</v>
      </c>
      <c r="P2754" s="115" t="s">
        <v>2378</v>
      </c>
      <c r="Q2754" s="115" t="e">
        <v>#N/A</v>
      </c>
    </row>
    <row r="2755" spans="1:17">
      <c r="A2755" s="4" t="s">
        <v>1886</v>
      </c>
      <c r="B2755" s="15">
        <v>5</v>
      </c>
      <c r="C2755" s="15">
        <v>99214</v>
      </c>
      <c r="D2755" s="30">
        <v>45195</v>
      </c>
      <c r="E2755" s="10" t="s">
        <v>0</v>
      </c>
      <c r="F2755" s="14">
        <v>978</v>
      </c>
      <c r="G2755" s="14">
        <v>220.44259172814597</v>
      </c>
      <c r="H2755" s="30">
        <v>45260</v>
      </c>
      <c r="I2755" s="118">
        <v>1879.2503272160179</v>
      </c>
      <c r="J2755" s="15">
        <f>IF(M2755="",IF(AND(H2755&lt;&gt; "",D2755&lt;&gt;""),IF(H2755&gt;=D2755,H2755-D2755,0),""),"")</f>
        <v>65</v>
      </c>
      <c r="K2755" s="20">
        <f>IF(M2755="",IF(I2755&lt;&gt;"",I2755-G2755,""),"")</f>
        <v>1658.8077354878719</v>
      </c>
      <c r="L2755" s="25">
        <f>IF(M2755="",IF(K2755&lt;&gt;"",IF(G2755=0,IF(I2755=0,0,9.99),K2755/G2755),""),"")</f>
        <v>7.5248967202016273</v>
      </c>
      <c r="N2755" s="58" t="str">
        <f>TRIM(CONCATENATE(Table1[[#This Row],[Intake]]," ",Table1[[#This Row],[Batch Number]]))</f>
        <v>S-1/TI 5</v>
      </c>
      <c r="O2755" s="3" t="str">
        <f>IF(VLOOKUP(Table1[[#This Row],[Intake Batch Combo]],Sheet2!A:B,2,FALSE)="","",VLOOKUP(Table1[[#This Row],[Intake Batch Combo]],Sheet2!A:B,2,FALSE))</f>
        <v>Texas Injury Group Batch 05</v>
      </c>
      <c r="P2755" s="115" t="s">
        <v>2378</v>
      </c>
      <c r="Q2755" s="115" t="e">
        <v>#N/A</v>
      </c>
    </row>
    <row r="2756" spans="1:17">
      <c r="A2756" s="4" t="s">
        <v>1886</v>
      </c>
      <c r="B2756" s="15">
        <v>5</v>
      </c>
      <c r="C2756" s="15">
        <v>99214</v>
      </c>
      <c r="D2756" s="30">
        <v>45195</v>
      </c>
      <c r="E2756" s="10" t="s">
        <v>0</v>
      </c>
      <c r="F2756" s="14">
        <v>978</v>
      </c>
      <c r="G2756" s="14">
        <v>220.44259172814597</v>
      </c>
      <c r="H2756" s="30">
        <v>45260</v>
      </c>
      <c r="I2756" s="118">
        <v>1879.2503272160179</v>
      </c>
      <c r="J2756" s="15">
        <f>IF(M2756="",IF(AND(H2756&lt;&gt; "",D2756&lt;&gt;""),IF(H2756&gt;=D2756,H2756-D2756,0),""),"")</f>
        <v>65</v>
      </c>
      <c r="K2756" s="20">
        <f>IF(M2756="",IF(I2756&lt;&gt;"",I2756-G2756,""),"")</f>
        <v>1658.8077354878719</v>
      </c>
      <c r="L2756" s="25">
        <f>IF(M2756="",IF(K2756&lt;&gt;"",IF(G2756=0,IF(I2756=0,0,9.99),K2756/G2756),""),"")</f>
        <v>7.5248967202016273</v>
      </c>
      <c r="N2756" s="58" t="str">
        <f>TRIM(CONCATENATE(Table1[[#This Row],[Intake]]," ",Table1[[#This Row],[Batch Number]]))</f>
        <v>S-1/TI 5</v>
      </c>
      <c r="O2756" s="3" t="str">
        <f>IF(VLOOKUP(Table1[[#This Row],[Intake Batch Combo]],Sheet2!A:B,2,FALSE)="","",VLOOKUP(Table1[[#This Row],[Intake Batch Combo]],Sheet2!A:B,2,FALSE))</f>
        <v>Texas Injury Group Batch 05</v>
      </c>
      <c r="P2756" s="115" t="s">
        <v>2378</v>
      </c>
      <c r="Q2756" s="115" t="e">
        <v>#N/A</v>
      </c>
    </row>
    <row r="2757" spans="1:17">
      <c r="A2757" s="4" t="s">
        <v>1886</v>
      </c>
      <c r="B2757" s="15">
        <v>5</v>
      </c>
      <c r="C2757" s="15">
        <v>99214</v>
      </c>
      <c r="D2757" s="30">
        <v>45195</v>
      </c>
      <c r="E2757" s="10" t="s">
        <v>0</v>
      </c>
      <c r="F2757" s="14">
        <v>978</v>
      </c>
      <c r="G2757" s="14">
        <v>220.44259172814597</v>
      </c>
      <c r="H2757" s="30">
        <v>45260</v>
      </c>
      <c r="I2757" s="118">
        <v>2474.85</v>
      </c>
      <c r="J2757" s="15">
        <f>IF(M2757="",IF(AND(H2757&lt;&gt; "",D2757&lt;&gt;""),IF(H2757&gt;=D2757,H2757-D2757,0),""),"")</f>
        <v>65</v>
      </c>
      <c r="K2757" s="20">
        <f>IF(M2757="",IF(I2757&lt;&gt;"",I2757-G2757,""),"")</f>
        <v>2254.4074082718539</v>
      </c>
      <c r="L2757" s="25">
        <f>IF(M2757="",IF(K2757&lt;&gt;"",IF(G2757=0,IF(I2757=0,0,9.99),K2757/G2757),""),"")</f>
        <v>10.22673245945154</v>
      </c>
      <c r="N2757" s="58" t="str">
        <f>TRIM(CONCATENATE(Table1[[#This Row],[Intake]]," ",Table1[[#This Row],[Batch Number]]))</f>
        <v>S-1/TI 5</v>
      </c>
      <c r="O2757" s="3" t="str">
        <f>IF(VLOOKUP(Table1[[#This Row],[Intake Batch Combo]],Sheet2!A:B,2,FALSE)="","",VLOOKUP(Table1[[#This Row],[Intake Batch Combo]],Sheet2!A:B,2,FALSE))</f>
        <v>Texas Injury Group Batch 05</v>
      </c>
      <c r="P2757" s="115" t="s">
        <v>2378</v>
      </c>
      <c r="Q2757" s="115" t="e">
        <v>#N/A</v>
      </c>
    </row>
    <row r="2758" spans="1:17">
      <c r="A2758" s="4" t="s">
        <v>1886</v>
      </c>
      <c r="B2758" s="15">
        <v>5</v>
      </c>
      <c r="C2758" s="15">
        <v>99214</v>
      </c>
      <c r="D2758" s="30">
        <v>45195</v>
      </c>
      <c r="E2758" s="10" t="s">
        <v>0</v>
      </c>
      <c r="F2758" s="14">
        <v>978</v>
      </c>
      <c r="G2758" s="14">
        <v>220.44259172814597</v>
      </c>
      <c r="H2758" s="30">
        <v>45260</v>
      </c>
      <c r="I2758" s="118">
        <v>2800</v>
      </c>
      <c r="J2758" s="15">
        <f>IF(M2758="",IF(AND(H2758&lt;&gt; "",D2758&lt;&gt;""),IF(H2758&gt;=D2758,H2758-D2758,0),""),"")</f>
        <v>65</v>
      </c>
      <c r="K2758" s="20">
        <f>IF(M2758="",IF(I2758&lt;&gt;"",I2758-G2758,""),"")</f>
        <v>2579.557408271854</v>
      </c>
      <c r="L2758" s="25">
        <f>IF(M2758="",IF(K2758&lt;&gt;"",IF(G2758=0,IF(I2758=0,0,9.99),K2758/G2758),""),"")</f>
        <v>11.701719654308064</v>
      </c>
      <c r="N2758" s="58" t="str">
        <f>TRIM(CONCATENATE(Table1[[#This Row],[Intake]]," ",Table1[[#This Row],[Batch Number]]))</f>
        <v>S-1/TI 5</v>
      </c>
      <c r="O2758" s="3" t="str">
        <f>IF(VLOOKUP(Table1[[#This Row],[Intake Batch Combo]],Sheet2!A:B,2,FALSE)="","",VLOOKUP(Table1[[#This Row],[Intake Batch Combo]],Sheet2!A:B,2,FALSE))</f>
        <v>Texas Injury Group Batch 05</v>
      </c>
      <c r="P2758" s="115" t="s">
        <v>2378</v>
      </c>
      <c r="Q2758" s="115" t="e">
        <v>#N/A</v>
      </c>
    </row>
    <row r="2759" spans="1:17">
      <c r="A2759" s="4" t="s">
        <v>1886</v>
      </c>
      <c r="B2759" s="15">
        <v>5</v>
      </c>
      <c r="C2759" s="15">
        <v>99214</v>
      </c>
      <c r="D2759" s="30">
        <v>45195</v>
      </c>
      <c r="E2759" s="10" t="s">
        <v>0</v>
      </c>
      <c r="F2759" s="14">
        <v>1075.8</v>
      </c>
      <c r="G2759" s="14">
        <v>242.48685090096058</v>
      </c>
      <c r="H2759" s="30">
        <v>45260</v>
      </c>
      <c r="I2759" s="118">
        <v>3948.8934505926509</v>
      </c>
      <c r="J2759" s="15">
        <f>IF(M2759="",IF(AND(H2759&lt;&gt; "",D2759&lt;&gt;""),IF(H2759&gt;=D2759,H2759-D2759,0),""),"")</f>
        <v>65</v>
      </c>
      <c r="K2759" s="20">
        <f>IF(M2759="",IF(I2759&lt;&gt;"",I2759-G2759,""),"")</f>
        <v>3706.4065996916902</v>
      </c>
      <c r="L2759" s="25">
        <f>IF(M2759="",IF(K2759&lt;&gt;"",IF(G2759=0,IF(I2759=0,0,9.99),K2759/G2759),""),"")</f>
        <v>15.284979725376967</v>
      </c>
      <c r="M2759" s="111"/>
      <c r="N2759" s="58" t="str">
        <f>TRIM(CONCATENATE(Table1[[#This Row],[Intake]]," ",Table1[[#This Row],[Batch Number]]))</f>
        <v>S-1/TI 5</v>
      </c>
      <c r="O2759" s="111" t="str">
        <f>IF(VLOOKUP(Table1[[#This Row],[Intake Batch Combo]],Sheet2!A:B,2,FALSE)="","",VLOOKUP(Table1[[#This Row],[Intake Batch Combo]],Sheet2!A:B,2,FALSE))</f>
        <v>Texas Injury Group Batch 05</v>
      </c>
      <c r="P2759" s="115" t="s">
        <v>2378</v>
      </c>
      <c r="Q2759" s="115" t="e">
        <v>#N/A</v>
      </c>
    </row>
    <row r="2760" spans="1:17">
      <c r="A2760" s="4" t="s">
        <v>1886</v>
      </c>
      <c r="B2760" s="15">
        <v>5</v>
      </c>
      <c r="C2760" s="15">
        <v>99214</v>
      </c>
      <c r="D2760" s="30">
        <v>45195</v>
      </c>
      <c r="E2760" s="10" t="s">
        <v>0</v>
      </c>
      <c r="F2760" s="14">
        <v>1075.8</v>
      </c>
      <c r="G2760" s="14">
        <v>242.48685090096058</v>
      </c>
      <c r="H2760" s="30">
        <v>45260</v>
      </c>
      <c r="I2760" s="118">
        <v>3948.8934505926509</v>
      </c>
      <c r="J2760" s="15">
        <f>IF(M2760="",IF(AND(H2760&lt;&gt; "",D2760&lt;&gt;""),IF(H2760&gt;=D2760,H2760-D2760,0),""),"")</f>
        <v>65</v>
      </c>
      <c r="K2760" s="20">
        <f>IF(M2760="",IF(I2760&lt;&gt;"",I2760-G2760,""),"")</f>
        <v>3706.4065996916902</v>
      </c>
      <c r="L2760" s="25">
        <f>IF(M2760="",IF(K2760&lt;&gt;"",IF(G2760=0,IF(I2760=0,0,9.99),K2760/G2760),""),"")</f>
        <v>15.284979725376967</v>
      </c>
      <c r="M2760" s="111"/>
      <c r="N2760" s="58" t="str">
        <f>TRIM(CONCATENATE(Table1[[#This Row],[Intake]]," ",Table1[[#This Row],[Batch Number]]))</f>
        <v>S-1/TI 5</v>
      </c>
      <c r="O2760" s="111" t="str">
        <f>IF(VLOOKUP(Table1[[#This Row],[Intake Batch Combo]],Sheet2!A:B,2,FALSE)="","",VLOOKUP(Table1[[#This Row],[Intake Batch Combo]],Sheet2!A:B,2,FALSE))</f>
        <v>Texas Injury Group Batch 05</v>
      </c>
      <c r="P2760" s="115" t="s">
        <v>2378</v>
      </c>
      <c r="Q2760" s="115" t="e">
        <v>#N/A</v>
      </c>
    </row>
    <row r="2761" spans="1:17">
      <c r="A2761" s="4" t="s">
        <v>2395</v>
      </c>
      <c r="B2761" s="15">
        <v>15.2</v>
      </c>
      <c r="C2761" s="15"/>
      <c r="D2761" s="30">
        <v>45021</v>
      </c>
      <c r="E2761" s="10" t="s">
        <v>1</v>
      </c>
      <c r="F2761" s="14">
        <v>2300</v>
      </c>
      <c r="G2761" s="14">
        <v>432.04350000000113</v>
      </c>
      <c r="H2761" s="30">
        <v>45260</v>
      </c>
      <c r="I2761" s="118">
        <v>558</v>
      </c>
      <c r="J2761" s="15">
        <f>IF(M2761="",IF(AND(H2761&lt;&gt; "",D2761&lt;&gt;""),IF(H2761&gt;=D2761,H2761-D2761,0),""),"")</f>
        <v>239</v>
      </c>
      <c r="K2761" s="20">
        <f>IF(M2761="",IF(I2761&lt;&gt;"",I2761-G2761,""),"")</f>
        <v>125.95649999999887</v>
      </c>
      <c r="L2761" s="25">
        <f>IF(M2761="",IF(K2761&lt;&gt;"",IF(G2761=0,IF(I2761=0,0,9.99),K2761/G2761),""),"")</f>
        <v>0.29153661610462495</v>
      </c>
      <c r="M2761" s="111"/>
      <c r="N2761" s="58" t="str">
        <f>TRIM(CONCATENATE(Table1[[#This Row],[Intake]]," ",Table1[[#This Row],[Batch Number]]))</f>
        <v>S-1/SCI 15.2</v>
      </c>
      <c r="O2761" s="111" t="str">
        <f>IF(VLOOKUP(Table1[[#This Row],[Intake Batch Combo]],Sheet2!A:B,2,FALSE)="","",VLOOKUP(Table1[[#This Row],[Intake Batch Combo]],Sheet2!A:B,2,FALSE))</f>
        <v>SoCal Imaging Batch 15.2</v>
      </c>
      <c r="P2761" s="115" t="e">
        <v>#N/A</v>
      </c>
      <c r="Q2761" s="115" t="e">
        <v>#N/A</v>
      </c>
    </row>
    <row r="2762" spans="1:17">
      <c r="A2762" s="4" t="s">
        <v>2395</v>
      </c>
      <c r="B2762" s="15">
        <v>15.2</v>
      </c>
      <c r="C2762" s="15"/>
      <c r="D2762" s="30">
        <v>45021</v>
      </c>
      <c r="E2762" s="10" t="s">
        <v>1</v>
      </c>
      <c r="F2762" s="14">
        <v>2300</v>
      </c>
      <c r="G2762" s="14">
        <v>432.04350000000113</v>
      </c>
      <c r="H2762" s="30">
        <v>45260</v>
      </c>
      <c r="I2762" s="118">
        <v>558</v>
      </c>
      <c r="J2762" s="15">
        <f>IF(M2762="",IF(AND(H2762&lt;&gt; "",D2762&lt;&gt;""),IF(H2762&gt;=D2762,H2762-D2762,0),""),"")</f>
        <v>239</v>
      </c>
      <c r="K2762" s="20">
        <f>IF(M2762="",IF(I2762&lt;&gt;"",I2762-G2762,""),"")</f>
        <v>125.95649999999887</v>
      </c>
      <c r="L2762" s="25">
        <f>IF(M2762="",IF(K2762&lt;&gt;"",IF(G2762=0,IF(I2762=0,0,9.99),K2762/G2762),""),"")</f>
        <v>0.29153661610462495</v>
      </c>
      <c r="M2762" s="111"/>
      <c r="N2762" s="58" t="str">
        <f>TRIM(CONCATENATE(Table1[[#This Row],[Intake]]," ",Table1[[#This Row],[Batch Number]]))</f>
        <v>S-1/SCI 15.2</v>
      </c>
      <c r="O2762" s="111" t="str">
        <f>IF(VLOOKUP(Table1[[#This Row],[Intake Batch Combo]],Sheet2!A:B,2,FALSE)="","",VLOOKUP(Table1[[#This Row],[Intake Batch Combo]],Sheet2!A:B,2,FALSE))</f>
        <v>SoCal Imaging Batch 15.2</v>
      </c>
      <c r="P2762" s="115" t="e">
        <v>#N/A</v>
      </c>
      <c r="Q2762" s="115" t="e">
        <v>#N/A</v>
      </c>
    </row>
    <row r="2763" spans="1:17">
      <c r="A2763" s="4" t="s">
        <v>1314</v>
      </c>
      <c r="B2763" s="43">
        <v>71</v>
      </c>
      <c r="C2763" s="64" t="s">
        <v>764</v>
      </c>
      <c r="D2763" s="47">
        <v>44670</v>
      </c>
      <c r="E2763" s="59" t="s">
        <v>1</v>
      </c>
      <c r="F2763" s="41">
        <v>300</v>
      </c>
      <c r="G2763" s="41">
        <v>71.954979587975828</v>
      </c>
      <c r="H2763" s="47">
        <v>45259</v>
      </c>
      <c r="I2763" s="118">
        <v>158.31389999999999</v>
      </c>
      <c r="J2763" s="43">
        <f>IF(M2763="",IF(AND(H2763&lt;&gt; "",D2763&lt;&gt;""),IF(H2763&gt;=D2763,H2763-D2763,0),""),"")</f>
        <v>589</v>
      </c>
      <c r="K2763" s="42">
        <f>IF(M2763="",IF(I2763&lt;&gt;"",I2763-G2763,""),"")</f>
        <v>86.358920412024162</v>
      </c>
      <c r="L2763" s="44">
        <f>IF(M2763="",IF(K2763&lt;&gt;"",IF(G2763=0,IF(I2763=0,0,9.99),K2763/G2763),""),"")</f>
        <v>1.2001799028576936</v>
      </c>
      <c r="M2763" s="45"/>
      <c r="N2763" s="46" t="str">
        <f>TRIM(CONCATENATE(Table1[[#This Row],[Intake]]," ",Table1[[#This Row],[Batch Number]]))</f>
        <v>S-1/EB 71</v>
      </c>
      <c r="O2763" s="45" t="str">
        <f>IF(VLOOKUP(Table1[[#This Row],[Intake Batch Combo]],Sheet2!A:B,2,FALSE)="","",VLOOKUP(Table1[[#This Row],[Intake Batch Combo]],Sheet2!A:B,2,FALSE))</f>
        <v>Expert MRI Buy 71</v>
      </c>
      <c r="P2763" s="116" t="e">
        <v>#N/A</v>
      </c>
      <c r="Q2763" s="116" t="e">
        <v>#N/A</v>
      </c>
    </row>
    <row r="2764" spans="1:17">
      <c r="A2764" s="4" t="s">
        <v>1314</v>
      </c>
      <c r="B2764" s="43">
        <v>71</v>
      </c>
      <c r="C2764" s="64" t="s">
        <v>764</v>
      </c>
      <c r="D2764" s="47">
        <v>44670</v>
      </c>
      <c r="E2764" s="59" t="s">
        <v>1</v>
      </c>
      <c r="F2764" s="41">
        <v>300</v>
      </c>
      <c r="G2764" s="41">
        <v>71.954979587975828</v>
      </c>
      <c r="H2764" s="47">
        <v>45259</v>
      </c>
      <c r="I2764" s="118">
        <v>158.31389999999999</v>
      </c>
      <c r="J2764" s="43">
        <f>IF(M2764="",IF(AND(H2764&lt;&gt; "",D2764&lt;&gt;""),IF(H2764&gt;=D2764,H2764-D2764,0),""),"")</f>
        <v>589</v>
      </c>
      <c r="K2764" s="42">
        <f>IF(M2764="",IF(I2764&lt;&gt;"",I2764-G2764,""),"")</f>
        <v>86.358920412024162</v>
      </c>
      <c r="L2764" s="44">
        <f>IF(M2764="",IF(K2764&lt;&gt;"",IF(G2764=0,IF(I2764=0,0,9.99),K2764/G2764),""),"")</f>
        <v>1.2001799028576936</v>
      </c>
      <c r="M2764" s="45"/>
      <c r="N2764" s="46" t="str">
        <f>TRIM(CONCATENATE(Table1[[#This Row],[Intake]]," ",Table1[[#This Row],[Batch Number]]))</f>
        <v>S-1/EB 71</v>
      </c>
      <c r="O2764" s="45" t="str">
        <f>IF(VLOOKUP(Table1[[#This Row],[Intake Batch Combo]],Sheet2!A:B,2,FALSE)="","",VLOOKUP(Table1[[#This Row],[Intake Batch Combo]],Sheet2!A:B,2,FALSE))</f>
        <v>Expert MRI Buy 71</v>
      </c>
      <c r="P2764" s="116" t="e">
        <v>#N/A</v>
      </c>
      <c r="Q2764" s="116" t="e">
        <v>#N/A</v>
      </c>
    </row>
    <row r="2765" spans="1:17">
      <c r="A2765" s="4" t="s">
        <v>1314</v>
      </c>
      <c r="B2765" s="43">
        <v>71</v>
      </c>
      <c r="C2765" s="64" t="s">
        <v>764</v>
      </c>
      <c r="D2765" s="47">
        <v>44670</v>
      </c>
      <c r="E2765" s="59" t="s">
        <v>1</v>
      </c>
      <c r="F2765" s="41">
        <v>300</v>
      </c>
      <c r="G2765" s="41">
        <v>71.954979587975828</v>
      </c>
      <c r="H2765" s="47">
        <v>45259</v>
      </c>
      <c r="I2765" s="118">
        <v>158.31389999999999</v>
      </c>
      <c r="J2765" s="43">
        <f>IF(M2765="",IF(AND(H2765&lt;&gt; "",D2765&lt;&gt;""),IF(H2765&gt;=D2765,H2765-D2765,0),""),"")</f>
        <v>589</v>
      </c>
      <c r="K2765" s="42">
        <f>IF(M2765="",IF(I2765&lt;&gt;"",I2765-G2765,""),"")</f>
        <v>86.358920412024162</v>
      </c>
      <c r="L2765" s="44">
        <f>IF(M2765="",IF(K2765&lt;&gt;"",IF(G2765=0,IF(I2765=0,0,9.99),K2765/G2765),""),"")</f>
        <v>1.2001799028576936</v>
      </c>
      <c r="M2765" s="45"/>
      <c r="N2765" s="46" t="str">
        <f>TRIM(CONCATENATE(Table1[[#This Row],[Intake]]," ",Table1[[#This Row],[Batch Number]]))</f>
        <v>S-1/EB 71</v>
      </c>
      <c r="O2765" s="45" t="str">
        <f>IF(VLOOKUP(Table1[[#This Row],[Intake Batch Combo]],Sheet2!A:B,2,FALSE)="","",VLOOKUP(Table1[[#This Row],[Intake Batch Combo]],Sheet2!A:B,2,FALSE))</f>
        <v>Expert MRI Buy 71</v>
      </c>
      <c r="P2765" s="116" t="e">
        <v>#N/A</v>
      </c>
      <c r="Q2765" s="116" t="e">
        <v>#N/A</v>
      </c>
    </row>
    <row r="2766" spans="1:17">
      <c r="A2766" s="4" t="s">
        <v>1314</v>
      </c>
      <c r="B2766" s="43">
        <v>71</v>
      </c>
      <c r="C2766" s="64" t="s">
        <v>764</v>
      </c>
      <c r="D2766" s="47">
        <v>44670</v>
      </c>
      <c r="E2766" s="59" t="s">
        <v>1</v>
      </c>
      <c r="F2766" s="41">
        <v>300</v>
      </c>
      <c r="G2766" s="41">
        <v>71.954979587975828</v>
      </c>
      <c r="H2766" s="47">
        <v>45259</v>
      </c>
      <c r="I2766" s="118">
        <v>158.31389999999999</v>
      </c>
      <c r="J2766" s="43">
        <f>IF(M2766="",IF(AND(H2766&lt;&gt; "",D2766&lt;&gt;""),IF(H2766&gt;=D2766,H2766-D2766,0),""),"")</f>
        <v>589</v>
      </c>
      <c r="K2766" s="42">
        <f>IF(M2766="",IF(I2766&lt;&gt;"",I2766-G2766,""),"")</f>
        <v>86.358920412024162</v>
      </c>
      <c r="L2766" s="44">
        <f>IF(M2766="",IF(K2766&lt;&gt;"",IF(G2766=0,IF(I2766=0,0,9.99),K2766/G2766),""),"")</f>
        <v>1.2001799028576936</v>
      </c>
      <c r="M2766" s="45"/>
      <c r="N2766" s="46" t="str">
        <f>TRIM(CONCATENATE(Table1[[#This Row],[Intake]]," ",Table1[[#This Row],[Batch Number]]))</f>
        <v>S-1/EB 71</v>
      </c>
      <c r="O2766" s="45" t="str">
        <f>IF(VLOOKUP(Table1[[#This Row],[Intake Batch Combo]],Sheet2!A:B,2,FALSE)="","",VLOOKUP(Table1[[#This Row],[Intake Batch Combo]],Sheet2!A:B,2,FALSE))</f>
        <v>Expert MRI Buy 71</v>
      </c>
      <c r="P2766" s="116" t="e">
        <v>#N/A</v>
      </c>
      <c r="Q2766" s="116" t="e">
        <v>#N/A</v>
      </c>
    </row>
    <row r="2767" spans="1:17">
      <c r="A2767" s="4" t="s">
        <v>1314</v>
      </c>
      <c r="B2767" s="43">
        <v>71</v>
      </c>
      <c r="C2767" s="64" t="s">
        <v>764</v>
      </c>
      <c r="D2767" s="47">
        <v>44670</v>
      </c>
      <c r="E2767" s="59" t="s">
        <v>0</v>
      </c>
      <c r="F2767" s="41">
        <v>1100</v>
      </c>
      <c r="G2767" s="41">
        <v>263.83492515591138</v>
      </c>
      <c r="H2767" s="47">
        <v>45259</v>
      </c>
      <c r="I2767" s="118">
        <v>158.31389999999999</v>
      </c>
      <c r="J2767" s="43">
        <f>IF(M2767="",IF(AND(H2767&lt;&gt; "",D2767&lt;&gt;""),IF(H2767&gt;=D2767,H2767-D2767,0),""),"")</f>
        <v>589</v>
      </c>
      <c r="K2767" s="42">
        <f>IF(M2767="",IF(I2767&lt;&gt;"",I2767-G2767,""),"")</f>
        <v>-105.52102515591139</v>
      </c>
      <c r="L2767" s="44">
        <f>IF(M2767="",IF(K2767&lt;&gt;"",IF(G2767=0,IF(I2767=0,0,9.99),K2767/G2767),""),"")</f>
        <v>-0.39995093558426537</v>
      </c>
      <c r="M2767" s="45"/>
      <c r="N2767" s="46" t="str">
        <f>TRIM(CONCATENATE(Table1[[#This Row],[Intake]]," ",Table1[[#This Row],[Batch Number]]))</f>
        <v>S-1/EB 71</v>
      </c>
      <c r="O2767" s="45" t="str">
        <f>IF(VLOOKUP(Table1[[#This Row],[Intake Batch Combo]],Sheet2!A:B,2,FALSE)="","",VLOOKUP(Table1[[#This Row],[Intake Batch Combo]],Sheet2!A:B,2,FALSE))</f>
        <v>Expert MRI Buy 71</v>
      </c>
      <c r="P2767" s="116" t="e">
        <v>#N/A</v>
      </c>
      <c r="Q2767" s="116" t="e">
        <v>#N/A</v>
      </c>
    </row>
    <row r="2768" spans="1:17">
      <c r="A2768" s="4" t="s">
        <v>1316</v>
      </c>
      <c r="B2768" s="15">
        <v>116</v>
      </c>
      <c r="C2768" s="64" t="s">
        <v>1134</v>
      </c>
      <c r="D2768" s="30">
        <v>44879</v>
      </c>
      <c r="E2768" s="59" t="s">
        <v>1</v>
      </c>
      <c r="F2768" s="14">
        <v>1695</v>
      </c>
      <c r="G2768" s="14">
        <v>404.59153261197389</v>
      </c>
      <c r="H2768" s="30">
        <v>45259</v>
      </c>
      <c r="I2768" s="120">
        <v>372</v>
      </c>
      <c r="J2768" s="15">
        <f>IF(M2768="",IF(AND(H2768&lt;&gt; "",D2768&lt;&gt;""),IF(H2768&gt;=D2768,H2768-D2768,0),""),"")</f>
        <v>380</v>
      </c>
      <c r="K2768" s="20">
        <f>IF(M2768="",IF(I2768&lt;&gt;"",I2768-G2768,""),"")</f>
        <v>-32.591532611973889</v>
      </c>
      <c r="L2768" s="25">
        <f>IF(M2768="",IF(K2768&lt;&gt;"",IF(G2768=0,IF(I2768=0,0,9.99),K2768/G2768),""),"")</f>
        <v>-8.0554163854019672E-2</v>
      </c>
      <c r="N2768" s="58" t="str">
        <f>TRIM(CONCATENATE(Table1[[#This Row],[Intake]]," ",Table1[[#This Row],[Batch Number]]))</f>
        <v>S-1/OS 116</v>
      </c>
      <c r="O2768" s="3" t="str">
        <f>IF(VLOOKUP(Table1[[#This Row],[Intake Batch Combo]],Sheet2!A:B,2,FALSE)="","",VLOOKUP(Table1[[#This Row],[Intake Batch Combo]],Sheet2!A:B,2,FALSE))</f>
        <v>One Source Diagnostics Buy 116</v>
      </c>
      <c r="P2768" s="115" t="e">
        <v>#N/A</v>
      </c>
      <c r="Q2768" s="115" t="e">
        <v>#N/A</v>
      </c>
    </row>
    <row r="2769" spans="1:17">
      <c r="A2769" s="4" t="s">
        <v>1316</v>
      </c>
      <c r="B2769" s="15">
        <v>116</v>
      </c>
      <c r="C2769" s="64" t="s">
        <v>1165</v>
      </c>
      <c r="D2769" s="30">
        <v>44879</v>
      </c>
      <c r="E2769" s="59" t="s">
        <v>1</v>
      </c>
      <c r="F2769" s="14">
        <v>1695</v>
      </c>
      <c r="G2769" s="14">
        <v>404.59153261197389</v>
      </c>
      <c r="H2769" s="30">
        <v>45259</v>
      </c>
      <c r="I2769" s="118">
        <v>511.5</v>
      </c>
      <c r="J2769" s="15">
        <f>IF(M2769="",IF(AND(H2769&lt;&gt; "",D2769&lt;&gt;""),IF(H2769&gt;=D2769,H2769-D2769,0),""),"")</f>
        <v>380</v>
      </c>
      <c r="K2769" s="20">
        <f>IF(M2769="",IF(I2769&lt;&gt;"",I2769-G2769,""),"")</f>
        <v>106.90846738802611</v>
      </c>
      <c r="L2769" s="25">
        <f>IF(M2769="",IF(K2769&lt;&gt;"",IF(G2769=0,IF(I2769=0,0,9.99),K2769/G2769),""),"")</f>
        <v>0.26423802470072294</v>
      </c>
      <c r="N2769" s="58" t="str">
        <f>TRIM(CONCATENATE(Table1[[#This Row],[Intake]]," ",Table1[[#This Row],[Batch Number]]))</f>
        <v>S-1/OS 116</v>
      </c>
      <c r="O2769" s="3" t="str">
        <f>IF(VLOOKUP(Table1[[#This Row],[Intake Batch Combo]],Sheet2!A:B,2,FALSE)="","",VLOOKUP(Table1[[#This Row],[Intake Batch Combo]],Sheet2!A:B,2,FALSE))</f>
        <v>One Source Diagnostics Buy 116</v>
      </c>
      <c r="P2769" s="115" t="e">
        <v>#N/A</v>
      </c>
      <c r="Q2769" s="115" t="e">
        <v>#N/A</v>
      </c>
    </row>
    <row r="2770" spans="1:17">
      <c r="A2770" s="4" t="s">
        <v>1316</v>
      </c>
      <c r="B2770" s="15">
        <v>116</v>
      </c>
      <c r="C2770" s="64" t="s">
        <v>1165</v>
      </c>
      <c r="D2770" s="30">
        <v>44879</v>
      </c>
      <c r="E2770" s="59" t="s">
        <v>1</v>
      </c>
      <c r="F2770" s="14">
        <v>1695</v>
      </c>
      <c r="G2770" s="14">
        <v>404.59153261197389</v>
      </c>
      <c r="H2770" s="30">
        <v>45259</v>
      </c>
      <c r="I2770" s="118">
        <v>511.5</v>
      </c>
      <c r="J2770" s="15">
        <f>IF(M2770="",IF(AND(H2770&lt;&gt; "",D2770&lt;&gt;""),IF(H2770&gt;=D2770,H2770-D2770,0),""),"")</f>
        <v>380</v>
      </c>
      <c r="K2770" s="20">
        <f>IF(M2770="",IF(I2770&lt;&gt;"",I2770-G2770,""),"")</f>
        <v>106.90846738802611</v>
      </c>
      <c r="L2770" s="25">
        <f>IF(M2770="",IF(K2770&lt;&gt;"",IF(G2770=0,IF(I2770=0,0,9.99),K2770/G2770),""),"")</f>
        <v>0.26423802470072294</v>
      </c>
      <c r="N2770" s="58" t="str">
        <f>TRIM(CONCATENATE(Table1[[#This Row],[Intake]]," ",Table1[[#This Row],[Batch Number]]))</f>
        <v>S-1/OS 116</v>
      </c>
      <c r="O2770" s="3" t="str">
        <f>IF(VLOOKUP(Table1[[#This Row],[Intake Batch Combo]],Sheet2!A:B,2,FALSE)="","",VLOOKUP(Table1[[#This Row],[Intake Batch Combo]],Sheet2!A:B,2,FALSE))</f>
        <v>One Source Diagnostics Buy 116</v>
      </c>
      <c r="P2770" s="115" t="e">
        <v>#N/A</v>
      </c>
      <c r="Q2770" s="115" t="e">
        <v>#N/A</v>
      </c>
    </row>
    <row r="2771" spans="1:17">
      <c r="A2771" s="4" t="s">
        <v>1316</v>
      </c>
      <c r="B2771" s="15">
        <v>118</v>
      </c>
      <c r="C2771" s="64" t="s">
        <v>1600</v>
      </c>
      <c r="D2771" s="30">
        <v>44897</v>
      </c>
      <c r="E2771" s="60" t="s">
        <v>1</v>
      </c>
      <c r="F2771" s="14">
        <v>1695</v>
      </c>
      <c r="G2771" s="14">
        <v>404.96364199804663</v>
      </c>
      <c r="H2771" s="30">
        <v>45259</v>
      </c>
      <c r="I2771" s="118">
        <v>520.79999999999995</v>
      </c>
      <c r="J2771" s="15">
        <f>IF(M2771="",IF(AND(H2771&lt;&gt; "",D2771&lt;&gt;""),IF(H2771&gt;=D2771,H2771-D2771,0),""),"")</f>
        <v>362</v>
      </c>
      <c r="K2771" s="20">
        <f>IF(M2771="",IF(I2771&lt;&gt;"",I2771-G2771,""),"")</f>
        <v>115.83635800195333</v>
      </c>
      <c r="L2771" s="25">
        <f>IF(M2771="",IF(K2771&lt;&gt;"",IF(G2771=0,IF(I2771=0,0,9.99),K2771/G2771),""),"")</f>
        <v>0.28604137751831082</v>
      </c>
      <c r="N2771" s="58" t="str">
        <f>TRIM(CONCATENATE(Table1[[#This Row],[Intake]]," ",Table1[[#This Row],[Batch Number]]))</f>
        <v>S-1/OS 118</v>
      </c>
      <c r="O2771" s="3" t="str">
        <f>IF(VLOOKUP(Table1[[#This Row],[Intake Batch Combo]],Sheet2!A:B,2,FALSE)="","",VLOOKUP(Table1[[#This Row],[Intake Batch Combo]],Sheet2!A:B,2,FALSE))</f>
        <v>One Source Diagnostics Buy 118</v>
      </c>
      <c r="P2771" s="115" t="s">
        <v>2383</v>
      </c>
      <c r="Q2771" s="115" t="e">
        <v>#N/A</v>
      </c>
    </row>
    <row r="2772" spans="1:17">
      <c r="A2772" s="4" t="s">
        <v>1316</v>
      </c>
      <c r="B2772" s="15">
        <v>118</v>
      </c>
      <c r="C2772" s="64" t="s">
        <v>1600</v>
      </c>
      <c r="D2772" s="30">
        <v>44897</v>
      </c>
      <c r="E2772" s="60" t="s">
        <v>1</v>
      </c>
      <c r="F2772" s="14">
        <v>1695</v>
      </c>
      <c r="G2772" s="14">
        <v>404.96364199804663</v>
      </c>
      <c r="H2772" s="30">
        <v>45259</v>
      </c>
      <c r="I2772" s="120">
        <v>520.79999999999995</v>
      </c>
      <c r="J2772" s="15">
        <f>IF(M2772="",IF(AND(H2772&lt;&gt; "",D2772&lt;&gt;""),IF(H2772&gt;=D2772,H2772-D2772,0),""),"")</f>
        <v>362</v>
      </c>
      <c r="K2772" s="20">
        <f>IF(M2772="",IF(I2772&lt;&gt;"",I2772-G2772,""),"")</f>
        <v>115.83635800195333</v>
      </c>
      <c r="L2772" s="25">
        <f>IF(M2772="",IF(K2772&lt;&gt;"",IF(G2772=0,IF(I2772=0,0,9.99),K2772/G2772),""),"")</f>
        <v>0.28604137751831082</v>
      </c>
      <c r="N2772" s="58" t="str">
        <f>TRIM(CONCATENATE(Table1[[#This Row],[Intake]]," ",Table1[[#This Row],[Batch Number]]))</f>
        <v>S-1/OS 118</v>
      </c>
      <c r="O2772" s="3" t="str">
        <f>IF(VLOOKUP(Table1[[#This Row],[Intake Batch Combo]],Sheet2!A:B,2,FALSE)="","",VLOOKUP(Table1[[#This Row],[Intake Batch Combo]],Sheet2!A:B,2,FALSE))</f>
        <v>One Source Diagnostics Buy 118</v>
      </c>
      <c r="P2772" s="115" t="s">
        <v>2383</v>
      </c>
      <c r="Q2772" s="115" t="e">
        <v>#N/A</v>
      </c>
    </row>
    <row r="2773" spans="1:17">
      <c r="A2773" s="4" t="s">
        <v>1316</v>
      </c>
      <c r="B2773" s="15">
        <v>118</v>
      </c>
      <c r="C2773" s="64" t="s">
        <v>1658</v>
      </c>
      <c r="D2773" s="30">
        <v>44897</v>
      </c>
      <c r="E2773" s="60" t="s">
        <v>1</v>
      </c>
      <c r="F2773" s="14">
        <v>1695</v>
      </c>
      <c r="G2773" s="14">
        <v>404.96364199804663</v>
      </c>
      <c r="H2773" s="30">
        <v>45259</v>
      </c>
      <c r="I2773" s="118">
        <v>465</v>
      </c>
      <c r="J2773" s="15">
        <f>IF(M2773="",IF(AND(H2773&lt;&gt; "",D2773&lt;&gt;""),IF(H2773&gt;=D2773,H2773-D2773,0),""),"")</f>
        <v>362</v>
      </c>
      <c r="K2773" s="20">
        <f>IF(M2773="",IF(I2773&lt;&gt;"",I2773-G2773,""),"")</f>
        <v>60.036358001953374</v>
      </c>
      <c r="L2773" s="25">
        <f>IF(M2773="",IF(K2773&lt;&gt;"",IF(G2773=0,IF(I2773=0,0,9.99),K2773/G2773),""),"")</f>
        <v>0.14825122992706333</v>
      </c>
      <c r="N2773" s="58" t="str">
        <f>TRIM(CONCATENATE(Table1[[#This Row],[Intake]]," ",Table1[[#This Row],[Batch Number]]))</f>
        <v>S-1/OS 118</v>
      </c>
      <c r="O2773" s="3" t="str">
        <f>IF(VLOOKUP(Table1[[#This Row],[Intake Batch Combo]],Sheet2!A:B,2,FALSE)="","",VLOOKUP(Table1[[#This Row],[Intake Batch Combo]],Sheet2!A:B,2,FALSE))</f>
        <v>One Source Diagnostics Buy 118</v>
      </c>
      <c r="P2773" s="115" t="s">
        <v>2383</v>
      </c>
      <c r="Q2773" s="115" t="e">
        <v>#N/A</v>
      </c>
    </row>
    <row r="2774" spans="1:17">
      <c r="A2774" s="4" t="s">
        <v>1316</v>
      </c>
      <c r="B2774" s="15">
        <v>118</v>
      </c>
      <c r="C2774" s="64" t="s">
        <v>1658</v>
      </c>
      <c r="D2774" s="30">
        <v>44897</v>
      </c>
      <c r="E2774" s="60" t="s">
        <v>1</v>
      </c>
      <c r="F2774" s="14">
        <v>1695</v>
      </c>
      <c r="G2774" s="14">
        <v>404.96364199804663</v>
      </c>
      <c r="H2774" s="30">
        <v>45259</v>
      </c>
      <c r="I2774" s="118">
        <v>465</v>
      </c>
      <c r="J2774" s="15">
        <f>IF(M2774="",IF(AND(H2774&lt;&gt; "",D2774&lt;&gt;""),IF(H2774&gt;=D2774,H2774-D2774,0),""),"")</f>
        <v>362</v>
      </c>
      <c r="K2774" s="20">
        <f>IF(M2774="",IF(I2774&lt;&gt;"",I2774-G2774,""),"")</f>
        <v>60.036358001953374</v>
      </c>
      <c r="L2774" s="25">
        <f>IF(M2774="",IF(K2774&lt;&gt;"",IF(G2774=0,IF(I2774=0,0,9.99),K2774/G2774),""),"")</f>
        <v>0.14825122992706333</v>
      </c>
      <c r="N2774" s="58" t="str">
        <f>TRIM(CONCATENATE(Table1[[#This Row],[Intake]]," ",Table1[[#This Row],[Batch Number]]))</f>
        <v>S-1/OS 118</v>
      </c>
      <c r="O2774" s="3" t="str">
        <f>IF(VLOOKUP(Table1[[#This Row],[Intake Batch Combo]],Sheet2!A:B,2,FALSE)="","",VLOOKUP(Table1[[#This Row],[Intake Batch Combo]],Sheet2!A:B,2,FALSE))</f>
        <v>One Source Diagnostics Buy 118</v>
      </c>
      <c r="P2774" s="115" t="s">
        <v>2383</v>
      </c>
      <c r="Q2774" s="115" t="e">
        <v>#N/A</v>
      </c>
    </row>
    <row r="2775" spans="1:17">
      <c r="A2775" s="4" t="s">
        <v>1314</v>
      </c>
      <c r="B2775" s="43">
        <v>71</v>
      </c>
      <c r="C2775" s="64" t="s">
        <v>764</v>
      </c>
      <c r="D2775" s="47">
        <v>44670</v>
      </c>
      <c r="E2775" s="59" t="s">
        <v>1</v>
      </c>
      <c r="F2775" s="41">
        <v>1695</v>
      </c>
      <c r="G2775" s="41">
        <v>406.54563467206344</v>
      </c>
      <c r="H2775" s="47">
        <v>45259</v>
      </c>
      <c r="I2775" s="118">
        <v>158.31389999999999</v>
      </c>
      <c r="J2775" s="43">
        <f>IF(M2775="",IF(AND(H2775&lt;&gt; "",D2775&lt;&gt;""),IF(H2775&gt;=D2775,H2775-D2775,0),""),"")</f>
        <v>589</v>
      </c>
      <c r="K2775" s="42">
        <f>IF(M2775="",IF(I2775&lt;&gt;"",I2775-G2775,""),"")</f>
        <v>-248.23173467206345</v>
      </c>
      <c r="L2775" s="44">
        <f>IF(M2775="",IF(K2775&lt;&gt;"",IF(G2775=0,IF(I2775=0,0,9.99),K2775/G2775),""),"")</f>
        <v>-0.61058762781279763</v>
      </c>
      <c r="M2775" s="45"/>
      <c r="N2775" s="46" t="str">
        <f>TRIM(CONCATENATE(Table1[[#This Row],[Intake]]," ",Table1[[#This Row],[Batch Number]]))</f>
        <v>S-1/EB 71</v>
      </c>
      <c r="O2775" s="45" t="str">
        <f>IF(VLOOKUP(Table1[[#This Row],[Intake Batch Combo]],Sheet2!A:B,2,FALSE)="","",VLOOKUP(Table1[[#This Row],[Intake Batch Combo]],Sheet2!A:B,2,FALSE))</f>
        <v>Expert MRI Buy 71</v>
      </c>
      <c r="P2775" s="116" t="e">
        <v>#N/A</v>
      </c>
      <c r="Q2775" s="116" t="e">
        <v>#N/A</v>
      </c>
    </row>
    <row r="2776" spans="1:17">
      <c r="A2776" s="4" t="s">
        <v>1314</v>
      </c>
      <c r="B2776" s="43">
        <v>71</v>
      </c>
      <c r="C2776" s="64" t="s">
        <v>764</v>
      </c>
      <c r="D2776" s="47">
        <v>44670</v>
      </c>
      <c r="E2776" s="59" t="s">
        <v>1</v>
      </c>
      <c r="F2776" s="41">
        <v>1695</v>
      </c>
      <c r="G2776" s="41">
        <v>406.54563467206344</v>
      </c>
      <c r="H2776" s="47">
        <v>45259</v>
      </c>
      <c r="I2776" s="118">
        <v>158.31389999999999</v>
      </c>
      <c r="J2776" s="43">
        <f>IF(M2776="",IF(AND(H2776&lt;&gt; "",D2776&lt;&gt;""),IF(H2776&gt;=D2776,H2776-D2776,0),""),"")</f>
        <v>589</v>
      </c>
      <c r="K2776" s="42">
        <f>IF(M2776="",IF(I2776&lt;&gt;"",I2776-G2776,""),"")</f>
        <v>-248.23173467206345</v>
      </c>
      <c r="L2776" s="44">
        <f>IF(M2776="",IF(K2776&lt;&gt;"",IF(G2776=0,IF(I2776=0,0,9.99),K2776/G2776),""),"")</f>
        <v>-0.61058762781279763</v>
      </c>
      <c r="M2776" s="45"/>
      <c r="N2776" s="46" t="str">
        <f>TRIM(CONCATENATE(Table1[[#This Row],[Intake]]," ",Table1[[#This Row],[Batch Number]]))</f>
        <v>S-1/EB 71</v>
      </c>
      <c r="O2776" s="45" t="str">
        <f>IF(VLOOKUP(Table1[[#This Row],[Intake Batch Combo]],Sheet2!A:B,2,FALSE)="","",VLOOKUP(Table1[[#This Row],[Intake Batch Combo]],Sheet2!A:B,2,FALSE))</f>
        <v>Expert MRI Buy 71</v>
      </c>
      <c r="P2776" s="116" t="e">
        <v>#N/A</v>
      </c>
      <c r="Q2776" s="116" t="e">
        <v>#N/A</v>
      </c>
    </row>
    <row r="2777" spans="1:17">
      <c r="A2777" s="4" t="s">
        <v>1314</v>
      </c>
      <c r="B2777" s="43">
        <v>71</v>
      </c>
      <c r="C2777" s="64" t="s">
        <v>1036</v>
      </c>
      <c r="D2777" s="47">
        <v>44670</v>
      </c>
      <c r="E2777" s="59" t="s">
        <v>1</v>
      </c>
      <c r="F2777" s="41">
        <v>1695</v>
      </c>
      <c r="G2777" s="41">
        <v>406.54563467206344</v>
      </c>
      <c r="H2777" s="47">
        <v>45259</v>
      </c>
      <c r="I2777" s="120">
        <v>651</v>
      </c>
      <c r="J2777" s="43">
        <f>IF(M2777="",IF(AND(H2777&lt;&gt; "",D2777&lt;&gt;""),IF(H2777&gt;=D2777,H2777-D2777,0),""),"")</f>
        <v>589</v>
      </c>
      <c r="K2777" s="42">
        <f>IF(M2777="",IF(I2777&lt;&gt;"",I2777-G2777,""),"")</f>
        <v>244.45436532793656</v>
      </c>
      <c r="L2777" s="44">
        <f>IF(M2777="",IF(K2777&lt;&gt;"",IF(G2777=0,IF(I2777=0,0,9.99),K2777/G2777),""),"")</f>
        <v>0.60129624937462078</v>
      </c>
      <c r="M2777" s="45"/>
      <c r="N2777" s="46" t="str">
        <f>TRIM(CONCATENATE(Table1[[#This Row],[Intake]]," ",Table1[[#This Row],[Batch Number]]))</f>
        <v>S-1/EB 71</v>
      </c>
      <c r="O2777" s="45" t="str">
        <f>IF(VLOOKUP(Table1[[#This Row],[Intake Batch Combo]],Sheet2!A:B,2,FALSE)="","",VLOOKUP(Table1[[#This Row],[Intake Batch Combo]],Sheet2!A:B,2,FALSE))</f>
        <v>Expert MRI Buy 71</v>
      </c>
      <c r="P2777" s="116" t="e">
        <v>#N/A</v>
      </c>
      <c r="Q2777" s="116" t="e">
        <v>#N/A</v>
      </c>
    </row>
    <row r="2778" spans="1:17">
      <c r="A2778" s="4" t="s">
        <v>2395</v>
      </c>
      <c r="B2778" s="15">
        <v>15.1</v>
      </c>
      <c r="C2778" s="15"/>
      <c r="D2778" s="30">
        <v>45021</v>
      </c>
      <c r="E2778" s="10" t="s">
        <v>1</v>
      </c>
      <c r="F2778" s="14">
        <v>2300</v>
      </c>
      <c r="G2778" s="14">
        <v>432.04350000000113</v>
      </c>
      <c r="H2778" s="30">
        <v>45258</v>
      </c>
      <c r="I2778" s="118">
        <v>697.5</v>
      </c>
      <c r="J2778" s="15">
        <f>IF(M2778="",IF(AND(H2778&lt;&gt; "",D2778&lt;&gt;""),IF(H2778&gt;=D2778,H2778-D2778,0),""),"")</f>
        <v>237</v>
      </c>
      <c r="K2778" s="20">
        <f>IF(M2778="",IF(I2778&lt;&gt;"",I2778-G2778,""),"")</f>
        <v>265.45649999999887</v>
      </c>
      <c r="L2778" s="25">
        <f>IF(M2778="",IF(K2778&lt;&gt;"",IF(G2778=0,IF(I2778=0,0,9.99),K2778/G2778),""),"")</f>
        <v>0.61442077013078122</v>
      </c>
      <c r="M2778" s="111"/>
      <c r="N2778" s="58" t="str">
        <f>TRIM(CONCATENATE(Table1[[#This Row],[Intake]]," ",Table1[[#This Row],[Batch Number]]))</f>
        <v>S-1/SCI 15.1</v>
      </c>
      <c r="O2778" s="111" t="str">
        <f>IF(VLOOKUP(Table1[[#This Row],[Intake Batch Combo]],Sheet2!A:B,2,FALSE)="","",VLOOKUP(Table1[[#This Row],[Intake Batch Combo]],Sheet2!A:B,2,FALSE))</f>
        <v>SoCal Imaging Batch 15.1</v>
      </c>
      <c r="P2778" s="115" t="e">
        <v>#N/A</v>
      </c>
      <c r="Q2778" s="115" t="e">
        <v>#N/A</v>
      </c>
    </row>
    <row r="2779" spans="1:17">
      <c r="A2779" s="4" t="s">
        <v>2395</v>
      </c>
      <c r="B2779" s="15">
        <v>15.1</v>
      </c>
      <c r="C2779" s="15"/>
      <c r="D2779" s="30">
        <v>45021</v>
      </c>
      <c r="E2779" s="10" t="s">
        <v>1</v>
      </c>
      <c r="F2779" s="14">
        <v>2300</v>
      </c>
      <c r="G2779" s="14">
        <v>432.04350000000113</v>
      </c>
      <c r="H2779" s="30">
        <v>45258</v>
      </c>
      <c r="I2779" s="120">
        <v>697.5</v>
      </c>
      <c r="J2779" s="15">
        <f>IF(M2779="",IF(AND(H2779&lt;&gt; "",D2779&lt;&gt;""),IF(H2779&gt;=D2779,H2779-D2779,0),""),"")</f>
        <v>237</v>
      </c>
      <c r="K2779" s="20">
        <f>IF(M2779="",IF(I2779&lt;&gt;"",I2779-G2779,""),"")</f>
        <v>265.45649999999887</v>
      </c>
      <c r="L2779" s="25">
        <f>IF(M2779="",IF(K2779&lt;&gt;"",IF(G2779=0,IF(I2779=0,0,9.99),K2779/G2779),""),"")</f>
        <v>0.61442077013078122</v>
      </c>
      <c r="M2779" s="111"/>
      <c r="N2779" s="58" t="str">
        <f>TRIM(CONCATENATE(Table1[[#This Row],[Intake]]," ",Table1[[#This Row],[Batch Number]]))</f>
        <v>S-1/SCI 15.1</v>
      </c>
      <c r="O2779" s="111" t="str">
        <f>IF(VLOOKUP(Table1[[#This Row],[Intake Batch Combo]],Sheet2!A:B,2,FALSE)="","",VLOOKUP(Table1[[#This Row],[Intake Batch Combo]],Sheet2!A:B,2,FALSE))</f>
        <v>SoCal Imaging Batch 15.1</v>
      </c>
      <c r="P2779" s="115" t="e">
        <v>#N/A</v>
      </c>
      <c r="Q2779" s="115" t="e">
        <v>#N/A</v>
      </c>
    </row>
    <row r="2780" spans="1:17">
      <c r="A2780" s="48" t="s">
        <v>1050</v>
      </c>
      <c r="B2780" s="55">
        <v>1</v>
      </c>
      <c r="C2780" s="15"/>
      <c r="D2780" s="56">
        <v>44790</v>
      </c>
      <c r="E2780" s="10" t="s">
        <v>0</v>
      </c>
      <c r="F2780" s="49">
        <v>14267.28</v>
      </c>
      <c r="G2780" s="49">
        <v>3220.8384599999999</v>
      </c>
      <c r="H2780" s="56">
        <v>45257</v>
      </c>
      <c r="I2780" s="118">
        <v>10700</v>
      </c>
      <c r="J2780" s="51">
        <f>IF(M2780="",IF(AND(H2780&lt;&gt; "",D2780&lt;&gt;""),IF(H2780&gt;=D2780,H2780-D2780,0),""),"")</f>
        <v>467</v>
      </c>
      <c r="K2780" s="50">
        <f>IF(M2780="",IF(I2780&lt;&gt;"",I2780-G2780,""),"")</f>
        <v>7479.1615400000001</v>
      </c>
      <c r="L2780" s="52">
        <f>IF(M2780="",IF(K2780&lt;&gt;"",IF(G2780=0,IF(I2780=0,0,9.99),K2780/G2780),""),"")</f>
        <v>2.3221163162588416</v>
      </c>
      <c r="M2780" s="53"/>
      <c r="N2780" s="54" t="str">
        <f>TRIM(CONCATENATE(Table1[[#This Row],[Intake]]," ",Table1[[#This Row],[Batch Number]]))</f>
        <v>S-1/SIM 1</v>
      </c>
      <c r="O2780" s="53" t="str">
        <f>IF(VLOOKUP(Table1[[#This Row],[Intake Batch Combo]],Sheet2!A:B,2,FALSE)="","",VLOOKUP(Table1[[#This Row],[Intake Batch Combo]],Sheet2!A:B,2,FALSE))</f>
        <v>Surgical Institute of Michigan Batch 01</v>
      </c>
      <c r="P2780" s="116" t="e">
        <v>#N/A</v>
      </c>
      <c r="Q2780" s="116" t="e">
        <v>#N/A</v>
      </c>
    </row>
    <row r="2781" spans="1:17">
      <c r="A2781" s="4" t="s">
        <v>1316</v>
      </c>
      <c r="B2781" s="15">
        <v>116</v>
      </c>
      <c r="C2781" s="64" t="s">
        <v>1064</v>
      </c>
      <c r="D2781" s="30">
        <v>44879</v>
      </c>
      <c r="E2781" s="59" t="s">
        <v>1</v>
      </c>
      <c r="F2781" s="109">
        <v>300</v>
      </c>
      <c r="G2781" s="14">
        <v>71.609120816278562</v>
      </c>
      <c r="H2781" s="30">
        <v>45252</v>
      </c>
      <c r="I2781" s="118">
        <v>216.99690000000001</v>
      </c>
      <c r="J2781" s="15">
        <f>IF(M2781="",IF(AND(H2781&lt;&gt; "",D2781&lt;&gt;""),IF(H2781&gt;=D2781,H2781-D2781,0),""),"")</f>
        <v>373</v>
      </c>
      <c r="K2781" s="20">
        <f>IF(M2781="",IF(I2781&lt;&gt;"",I2781-G2781,""),"")</f>
        <v>145.38777918372145</v>
      </c>
      <c r="L2781" s="25">
        <f>IF(M2781="",IF(K2781&lt;&gt;"",IF(G2781=0,IF(I2781=0,0,9.99),K2781/G2781),""),"")</f>
        <v>2.0302969443896752</v>
      </c>
      <c r="M2781" s="111"/>
      <c r="N2781" s="58" t="str">
        <f>TRIM(CONCATENATE(Table1[[#This Row],[Intake]]," ",Table1[[#This Row],[Batch Number]]))</f>
        <v>S-1/OS 116</v>
      </c>
      <c r="O2781" s="111" t="str">
        <f>IF(VLOOKUP(Table1[[#This Row],[Intake Batch Combo]],Sheet2!A:B,2,FALSE)="","",VLOOKUP(Table1[[#This Row],[Intake Batch Combo]],Sheet2!A:B,2,FALSE))</f>
        <v>One Source Diagnostics Buy 116</v>
      </c>
      <c r="P2781" s="115" t="e">
        <v>#N/A</v>
      </c>
      <c r="Q2781" s="115" t="e">
        <v>#N/A</v>
      </c>
    </row>
    <row r="2782" spans="1:17">
      <c r="A2782" s="4" t="s">
        <v>1316</v>
      </c>
      <c r="B2782" s="15">
        <v>116</v>
      </c>
      <c r="C2782" s="64" t="s">
        <v>1064</v>
      </c>
      <c r="D2782" s="30">
        <v>44879</v>
      </c>
      <c r="E2782" s="59" t="s">
        <v>1</v>
      </c>
      <c r="F2782" s="109">
        <v>300</v>
      </c>
      <c r="G2782" s="14">
        <v>71.609120816278562</v>
      </c>
      <c r="H2782" s="30">
        <v>45252</v>
      </c>
      <c r="I2782" s="118">
        <v>216.99690000000001</v>
      </c>
      <c r="J2782" s="15">
        <f>IF(M2782="",IF(AND(H2782&lt;&gt; "",D2782&lt;&gt;""),IF(H2782&gt;=D2782,H2782-D2782,0),""),"")</f>
        <v>373</v>
      </c>
      <c r="K2782" s="20">
        <f>IF(M2782="",IF(I2782&lt;&gt;"",I2782-G2782,""),"")</f>
        <v>145.38777918372145</v>
      </c>
      <c r="L2782" s="25">
        <f>IF(M2782="",IF(K2782&lt;&gt;"",IF(G2782=0,IF(I2782=0,0,9.99),K2782/G2782),""),"")</f>
        <v>2.0302969443896752</v>
      </c>
      <c r="M2782" s="111"/>
      <c r="N2782" s="58" t="str">
        <f>TRIM(CONCATENATE(Table1[[#This Row],[Intake]]," ",Table1[[#This Row],[Batch Number]]))</f>
        <v>S-1/OS 116</v>
      </c>
      <c r="O2782" s="111" t="str">
        <f>IF(VLOOKUP(Table1[[#This Row],[Intake Batch Combo]],Sheet2!A:B,2,FALSE)="","",VLOOKUP(Table1[[#This Row],[Intake Batch Combo]],Sheet2!A:B,2,FALSE))</f>
        <v>One Source Diagnostics Buy 116</v>
      </c>
      <c r="P2782" s="115" t="e">
        <v>#N/A</v>
      </c>
      <c r="Q2782" s="115" t="e">
        <v>#N/A</v>
      </c>
    </row>
    <row r="2783" spans="1:17">
      <c r="A2783" s="4" t="s">
        <v>1316</v>
      </c>
      <c r="B2783" s="15">
        <v>116</v>
      </c>
      <c r="C2783" s="64" t="s">
        <v>1265</v>
      </c>
      <c r="D2783" s="30">
        <v>44879</v>
      </c>
      <c r="E2783" s="59" t="s">
        <v>1</v>
      </c>
      <c r="F2783" s="109">
        <v>300</v>
      </c>
      <c r="G2783" s="14">
        <v>71.609120816278562</v>
      </c>
      <c r="H2783" s="30">
        <v>45252</v>
      </c>
      <c r="I2783" s="118">
        <v>232.5</v>
      </c>
      <c r="J2783" s="15">
        <f>IF(M2783="",IF(AND(H2783&lt;&gt; "",D2783&lt;&gt;""),IF(H2783&gt;=D2783,H2783-D2783,0),""),"")</f>
        <v>373</v>
      </c>
      <c r="K2783" s="20">
        <f>IF(M2783="",IF(I2783&lt;&gt;"",I2783-G2783,""),"")</f>
        <v>160.89087918372144</v>
      </c>
      <c r="L2783" s="25">
        <f>IF(M2783="",IF(K2783&lt;&gt;"",IF(G2783=0,IF(I2783=0,0,9.99),K2783/G2783),""),"")</f>
        <v>2.2467931088904933</v>
      </c>
      <c r="M2783" s="111"/>
      <c r="N2783" s="58" t="str">
        <f>TRIM(CONCATENATE(Table1[[#This Row],[Intake]]," ",Table1[[#This Row],[Batch Number]]))</f>
        <v>S-1/OS 116</v>
      </c>
      <c r="O2783" s="111" t="str">
        <f>IF(VLOOKUP(Table1[[#This Row],[Intake Batch Combo]],Sheet2!A:B,2,FALSE)="","",VLOOKUP(Table1[[#This Row],[Intake Batch Combo]],Sheet2!A:B,2,FALSE))</f>
        <v>One Source Diagnostics Buy 116</v>
      </c>
      <c r="P2783" s="115" t="e">
        <v>#N/A</v>
      </c>
      <c r="Q2783" s="115" t="e">
        <v>#N/A</v>
      </c>
    </row>
    <row r="2784" spans="1:17">
      <c r="A2784" s="4" t="s">
        <v>1316</v>
      </c>
      <c r="B2784" s="15">
        <v>116</v>
      </c>
      <c r="C2784" s="64" t="s">
        <v>1265</v>
      </c>
      <c r="D2784" s="30">
        <v>44879</v>
      </c>
      <c r="E2784" s="59" t="s">
        <v>1</v>
      </c>
      <c r="F2784" s="109">
        <v>300</v>
      </c>
      <c r="G2784" s="14">
        <v>71.609120816278562</v>
      </c>
      <c r="H2784" s="30">
        <v>45252</v>
      </c>
      <c r="I2784" s="118">
        <v>232.5</v>
      </c>
      <c r="J2784" s="15">
        <f>IF(M2784="",IF(AND(H2784&lt;&gt; "",D2784&lt;&gt;""),IF(H2784&gt;=D2784,H2784-D2784,0),""),"")</f>
        <v>373</v>
      </c>
      <c r="K2784" s="20">
        <f>IF(M2784="",IF(I2784&lt;&gt;"",I2784-G2784,""),"")</f>
        <v>160.89087918372144</v>
      </c>
      <c r="L2784" s="25">
        <f>IF(M2784="",IF(K2784&lt;&gt;"",IF(G2784=0,IF(I2784=0,0,9.99),K2784/G2784),""),"")</f>
        <v>2.2467931088904933</v>
      </c>
      <c r="M2784" s="111"/>
      <c r="N2784" s="58" t="str">
        <f>TRIM(CONCATENATE(Table1[[#This Row],[Intake]]," ",Table1[[#This Row],[Batch Number]]))</f>
        <v>S-1/OS 116</v>
      </c>
      <c r="O2784" s="111" t="str">
        <f>IF(VLOOKUP(Table1[[#This Row],[Intake Batch Combo]],Sheet2!A:B,2,FALSE)="","",VLOOKUP(Table1[[#This Row],[Intake Batch Combo]],Sheet2!A:B,2,FALSE))</f>
        <v>One Source Diagnostics Buy 116</v>
      </c>
      <c r="P2784" s="115" t="e">
        <v>#N/A</v>
      </c>
      <c r="Q2784" s="115" t="e">
        <v>#N/A</v>
      </c>
    </row>
    <row r="2785" spans="1:17">
      <c r="A2785" s="4" t="s">
        <v>1316</v>
      </c>
      <c r="B2785" s="15">
        <v>116</v>
      </c>
      <c r="C2785" s="64" t="s">
        <v>1064</v>
      </c>
      <c r="D2785" s="30">
        <v>44879</v>
      </c>
      <c r="E2785" s="59" t="s">
        <v>1</v>
      </c>
      <c r="F2785" s="14">
        <v>1695</v>
      </c>
      <c r="G2785" s="14">
        <v>404.59153261197389</v>
      </c>
      <c r="H2785" s="30">
        <v>45252</v>
      </c>
      <c r="I2785" s="118">
        <v>216.99690000000001</v>
      </c>
      <c r="J2785" s="15">
        <f>IF(M2785="",IF(AND(H2785&lt;&gt; "",D2785&lt;&gt;""),IF(H2785&gt;=D2785,H2785-D2785,0),""),"")</f>
        <v>373</v>
      </c>
      <c r="K2785" s="20">
        <f>IF(M2785="",IF(I2785&lt;&gt;"",I2785-G2785,""),"")</f>
        <v>-187.59463261197388</v>
      </c>
      <c r="L2785" s="25">
        <f>IF(M2785="",IF(K2785&lt;&gt;"",IF(G2785=0,IF(I2785=0,0,9.99),K2785/G2785),""),"")</f>
        <v>-0.46366425763014602</v>
      </c>
      <c r="M2785" s="111"/>
      <c r="N2785" s="58" t="str">
        <f>TRIM(CONCATENATE(Table1[[#This Row],[Intake]]," ",Table1[[#This Row],[Batch Number]]))</f>
        <v>S-1/OS 116</v>
      </c>
      <c r="O2785" s="111" t="str">
        <f>IF(VLOOKUP(Table1[[#This Row],[Intake Batch Combo]],Sheet2!A:B,2,FALSE)="","",VLOOKUP(Table1[[#This Row],[Intake Batch Combo]],Sheet2!A:B,2,FALSE))</f>
        <v>One Source Diagnostics Buy 116</v>
      </c>
      <c r="P2785" s="115" t="e">
        <v>#N/A</v>
      </c>
      <c r="Q2785" s="115" t="e">
        <v>#N/A</v>
      </c>
    </row>
    <row r="2786" spans="1:17">
      <c r="A2786" s="4" t="s">
        <v>1316</v>
      </c>
      <c r="B2786" s="15">
        <v>116</v>
      </c>
      <c r="C2786" s="64" t="s">
        <v>1161</v>
      </c>
      <c r="D2786" s="30">
        <v>44879</v>
      </c>
      <c r="E2786" s="59" t="s">
        <v>1</v>
      </c>
      <c r="F2786" s="14">
        <v>1695</v>
      </c>
      <c r="G2786" s="14">
        <v>404.59153261197389</v>
      </c>
      <c r="H2786" s="30">
        <v>45252</v>
      </c>
      <c r="I2786" s="118">
        <v>620.0030999999999</v>
      </c>
      <c r="J2786" s="15">
        <f>IF(M2786="",IF(AND(H2786&lt;&gt; "",D2786&lt;&gt;""),IF(H2786&gt;=D2786,H2786-D2786,0),""),"")</f>
        <v>373</v>
      </c>
      <c r="K2786" s="20">
        <f>IF(M2786="",IF(I2786&lt;&gt;"",I2786-G2786,""),"")</f>
        <v>215.41156738802601</v>
      </c>
      <c r="L2786" s="25">
        <f>IF(M2786="",IF(K2786&lt;&gt;"",IF(G2786=0,IF(I2786=0,0,9.99),K2786/G2786),""),"")</f>
        <v>0.53241738895860147</v>
      </c>
      <c r="M2786" s="111"/>
      <c r="N2786" s="58" t="str">
        <f>TRIM(CONCATENATE(Table1[[#This Row],[Intake]]," ",Table1[[#This Row],[Batch Number]]))</f>
        <v>S-1/OS 116</v>
      </c>
      <c r="O2786" s="111" t="str">
        <f>IF(VLOOKUP(Table1[[#This Row],[Intake Batch Combo]],Sheet2!A:B,2,FALSE)="","",VLOOKUP(Table1[[#This Row],[Intake Batch Combo]],Sheet2!A:B,2,FALSE))</f>
        <v>One Source Diagnostics Buy 116</v>
      </c>
      <c r="P2786" s="115" t="e">
        <v>#N/A</v>
      </c>
      <c r="Q2786" s="115" t="e">
        <v>#N/A</v>
      </c>
    </row>
    <row r="2787" spans="1:17">
      <c r="A2787" s="4" t="s">
        <v>1316</v>
      </c>
      <c r="B2787" s="15">
        <v>116</v>
      </c>
      <c r="C2787" s="64" t="s">
        <v>1265</v>
      </c>
      <c r="D2787" s="30">
        <v>44879</v>
      </c>
      <c r="E2787" s="59" t="s">
        <v>1</v>
      </c>
      <c r="F2787" s="14">
        <v>1695</v>
      </c>
      <c r="G2787" s="14">
        <v>404.59153261197389</v>
      </c>
      <c r="H2787" s="30">
        <v>45252</v>
      </c>
      <c r="I2787" s="118">
        <v>232.5</v>
      </c>
      <c r="J2787" s="15">
        <f>IF(M2787="",IF(AND(H2787&lt;&gt; "",D2787&lt;&gt;""),IF(H2787&gt;=D2787,H2787-D2787,0),""),"")</f>
        <v>373</v>
      </c>
      <c r="K2787" s="20">
        <f>IF(M2787="",IF(I2787&lt;&gt;"",I2787-G2787,""),"")</f>
        <v>-172.09153261197389</v>
      </c>
      <c r="L2787" s="25">
        <f>IF(M2787="",IF(K2787&lt;&gt;"",IF(G2787=0,IF(I2787=0,0,9.99),K2787/G2787),""),"")</f>
        <v>-0.42534635240876228</v>
      </c>
      <c r="M2787" s="111"/>
      <c r="N2787" s="58" t="str">
        <f>TRIM(CONCATENATE(Table1[[#This Row],[Intake]]," ",Table1[[#This Row],[Batch Number]]))</f>
        <v>S-1/OS 116</v>
      </c>
      <c r="O2787" s="111" t="str">
        <f>IF(VLOOKUP(Table1[[#This Row],[Intake Batch Combo]],Sheet2!A:B,2,FALSE)="","",VLOOKUP(Table1[[#This Row],[Intake Batch Combo]],Sheet2!A:B,2,FALSE))</f>
        <v>One Source Diagnostics Buy 116</v>
      </c>
      <c r="P2787" s="115" t="e">
        <v>#N/A</v>
      </c>
      <c r="Q2787" s="115" t="e">
        <v>#N/A</v>
      </c>
    </row>
    <row r="2788" spans="1:17">
      <c r="A2788" s="4" t="s">
        <v>1316</v>
      </c>
      <c r="B2788" s="15">
        <v>118</v>
      </c>
      <c r="C2788" s="64" t="s">
        <v>1619</v>
      </c>
      <c r="D2788" s="30">
        <v>44897</v>
      </c>
      <c r="E2788" s="60" t="s">
        <v>1</v>
      </c>
      <c r="F2788" s="14">
        <v>1695</v>
      </c>
      <c r="G2788" s="14">
        <v>404.96364199804663</v>
      </c>
      <c r="H2788" s="30">
        <v>45252</v>
      </c>
      <c r="I2788" s="118">
        <v>697.5</v>
      </c>
      <c r="J2788" s="15">
        <f>IF(M2788="",IF(AND(H2788&lt;&gt; "",D2788&lt;&gt;""),IF(H2788&gt;=D2788,H2788-D2788,0),""),"")</f>
        <v>355</v>
      </c>
      <c r="K2788" s="20">
        <f>IF(M2788="",IF(I2788&lt;&gt;"",I2788-G2788,""),"")</f>
        <v>292.53635800195337</v>
      </c>
      <c r="L2788" s="25">
        <f>IF(M2788="",IF(K2788&lt;&gt;"",IF(G2788=0,IF(I2788=0,0,9.99),K2788/G2788),""),"")</f>
        <v>0.72237684489059506</v>
      </c>
      <c r="M2788" s="111"/>
      <c r="N2788" s="58" t="str">
        <f>TRIM(CONCATENATE(Table1[[#This Row],[Intake]]," ",Table1[[#This Row],[Batch Number]]))</f>
        <v>S-1/OS 118</v>
      </c>
      <c r="O2788" s="111" t="str">
        <f>IF(VLOOKUP(Table1[[#This Row],[Intake Batch Combo]],Sheet2!A:B,2,FALSE)="","",VLOOKUP(Table1[[#This Row],[Intake Batch Combo]],Sheet2!A:B,2,FALSE))</f>
        <v>One Source Diagnostics Buy 118</v>
      </c>
      <c r="P2788" s="115" t="s">
        <v>2383</v>
      </c>
      <c r="Q2788" s="115" t="e">
        <v>#N/A</v>
      </c>
    </row>
    <row r="2789" spans="1:17">
      <c r="A2789" s="4" t="s">
        <v>1316</v>
      </c>
      <c r="B2789" s="15">
        <v>118</v>
      </c>
      <c r="C2789" s="64" t="s">
        <v>1739</v>
      </c>
      <c r="D2789" s="30">
        <v>44897</v>
      </c>
      <c r="E2789" s="60" t="s">
        <v>1</v>
      </c>
      <c r="F2789" s="14">
        <v>1695</v>
      </c>
      <c r="G2789" s="14">
        <v>404.96364199804663</v>
      </c>
      <c r="H2789" s="30">
        <v>45252</v>
      </c>
      <c r="I2789" s="118">
        <v>651</v>
      </c>
      <c r="J2789" s="15">
        <f>IF(M2789="",IF(AND(H2789&lt;&gt; "",D2789&lt;&gt;""),IF(H2789&gt;=D2789,H2789-D2789,0),""),"")</f>
        <v>355</v>
      </c>
      <c r="K2789" s="20">
        <f>IF(M2789="",IF(I2789&lt;&gt;"",I2789-G2789,""),"")</f>
        <v>246.03635800195337</v>
      </c>
      <c r="L2789" s="25">
        <f>IF(M2789="",IF(K2789&lt;&gt;"",IF(G2789=0,IF(I2789=0,0,9.99),K2789/G2789),""),"")</f>
        <v>0.60755172189788864</v>
      </c>
      <c r="M2789" s="111"/>
      <c r="N2789" s="58" t="str">
        <f>TRIM(CONCATENATE(Table1[[#This Row],[Intake]]," ",Table1[[#This Row],[Batch Number]]))</f>
        <v>S-1/OS 118</v>
      </c>
      <c r="O2789" s="111" t="str">
        <f>IF(VLOOKUP(Table1[[#This Row],[Intake Batch Combo]],Sheet2!A:B,2,FALSE)="","",VLOOKUP(Table1[[#This Row],[Intake Batch Combo]],Sheet2!A:B,2,FALSE))</f>
        <v>One Source Diagnostics Buy 118</v>
      </c>
      <c r="P2789" s="115" t="s">
        <v>2383</v>
      </c>
      <c r="Q2789" s="115" t="e">
        <v>#N/A</v>
      </c>
    </row>
    <row r="2790" spans="1:17">
      <c r="A2790" s="4" t="s">
        <v>1316</v>
      </c>
      <c r="B2790" s="15">
        <v>118</v>
      </c>
      <c r="C2790" s="64" t="s">
        <v>1748</v>
      </c>
      <c r="D2790" s="30">
        <v>44897</v>
      </c>
      <c r="E2790" s="60" t="s">
        <v>1</v>
      </c>
      <c r="F2790" s="14">
        <v>1695</v>
      </c>
      <c r="G2790" s="14">
        <v>404.96364199804663</v>
      </c>
      <c r="H2790" s="30">
        <v>45252</v>
      </c>
      <c r="I2790" s="118">
        <v>558</v>
      </c>
      <c r="J2790" s="15">
        <f>IF(M2790="",IF(AND(H2790&lt;&gt; "",D2790&lt;&gt;""),IF(H2790&gt;=D2790,H2790-D2790,0),""),"")</f>
        <v>355</v>
      </c>
      <c r="K2790" s="20">
        <f>IF(M2790="",IF(I2790&lt;&gt;"",I2790-G2790,""),"")</f>
        <v>153.03635800195337</v>
      </c>
      <c r="L2790" s="25">
        <f>IF(M2790="",IF(K2790&lt;&gt;"",IF(G2790=0,IF(I2790=0,0,9.99),K2790/G2790),""),"")</f>
        <v>0.37790147591247603</v>
      </c>
      <c r="M2790" s="111"/>
      <c r="N2790" s="58" t="str">
        <f>TRIM(CONCATENATE(Table1[[#This Row],[Intake]]," ",Table1[[#This Row],[Batch Number]]))</f>
        <v>S-1/OS 118</v>
      </c>
      <c r="O2790" s="111" t="str">
        <f>IF(VLOOKUP(Table1[[#This Row],[Intake Batch Combo]],Sheet2!A:B,2,FALSE)="","",VLOOKUP(Table1[[#This Row],[Intake Batch Combo]],Sheet2!A:B,2,FALSE))</f>
        <v>One Source Diagnostics Buy 118</v>
      </c>
      <c r="P2790" s="115" t="s">
        <v>2383</v>
      </c>
      <c r="Q2790" s="115" t="e">
        <v>#N/A</v>
      </c>
    </row>
    <row r="2791" spans="1:17">
      <c r="A2791" s="4" t="s">
        <v>1316</v>
      </c>
      <c r="B2791" s="15" t="s">
        <v>1345</v>
      </c>
      <c r="C2791" s="15" t="s">
        <v>1341</v>
      </c>
      <c r="D2791" s="30">
        <v>45021</v>
      </c>
      <c r="E2791" s="10" t="s">
        <v>1</v>
      </c>
      <c r="F2791" s="14">
        <v>1695</v>
      </c>
      <c r="G2791" s="14">
        <v>406.53922178429201</v>
      </c>
      <c r="H2791" s="30">
        <v>45252</v>
      </c>
      <c r="I2791" s="120">
        <v>310.00619999999998</v>
      </c>
      <c r="J2791" s="15">
        <f>IF(M2791="",IF(AND(H2791&lt;&gt; "",D2791&lt;&gt;""),IF(H2791&gt;=D2791,H2791-D2791,0),""),"")</f>
        <v>231</v>
      </c>
      <c r="K2791" s="20">
        <f>IF(M2791="",IF(I2791&lt;&gt;"",I2791-G2791,""),"")</f>
        <v>-96.533021784292032</v>
      </c>
      <c r="L2791" s="25">
        <f>IF(M2791="",IF(K2791&lt;&gt;"",IF(G2791=0,IF(I2791=0,0,9.99),K2791/G2791),""),"")</f>
        <v>-0.23745069752583933</v>
      </c>
      <c r="M2791" s="111"/>
      <c r="N2791" s="58" t="str">
        <f>TRIM(CONCATENATE(Table1[[#This Row],[Intake]]," ",Table1[[#This Row],[Batch Number]]))</f>
        <v>S-1/OS 3.28 (2)</v>
      </c>
      <c r="O2791" s="111" t="str">
        <f>IF(VLOOKUP(Table1[[#This Row],[Intake Batch Combo]],Sheet2!A:B,2,FALSE)="","",VLOOKUP(Table1[[#This Row],[Intake Batch Combo]],Sheet2!A:B,2,FALSE))</f>
        <v>One Source Diagnostics Buy 86</v>
      </c>
      <c r="P2791" s="115" t="e">
        <v>#N/A</v>
      </c>
      <c r="Q2791" s="115" t="e">
        <v>#N/A</v>
      </c>
    </row>
    <row r="2792" spans="1:17">
      <c r="A2792" s="4" t="s">
        <v>1316</v>
      </c>
      <c r="B2792" s="15" t="s">
        <v>1345</v>
      </c>
      <c r="C2792" s="15" t="s">
        <v>1341</v>
      </c>
      <c r="D2792" s="30">
        <v>45021</v>
      </c>
      <c r="E2792" s="10" t="s">
        <v>1</v>
      </c>
      <c r="F2792" s="14">
        <v>1695</v>
      </c>
      <c r="G2792" s="14">
        <v>406.53922178429201</v>
      </c>
      <c r="H2792" s="30">
        <v>45252</v>
      </c>
      <c r="I2792" s="120">
        <v>310.00619999999998</v>
      </c>
      <c r="J2792" s="15">
        <f>IF(M2792="",IF(AND(H2792&lt;&gt; "",D2792&lt;&gt;""),IF(H2792&gt;=D2792,H2792-D2792,0),""),"")</f>
        <v>231</v>
      </c>
      <c r="K2792" s="20">
        <f>IF(M2792="",IF(I2792&lt;&gt;"",I2792-G2792,""),"")</f>
        <v>-96.533021784292032</v>
      </c>
      <c r="L2792" s="25">
        <f>IF(M2792="",IF(K2792&lt;&gt;"",IF(G2792=0,IF(I2792=0,0,9.99),K2792/G2792),""),"")</f>
        <v>-0.23745069752583933</v>
      </c>
      <c r="M2792" s="111"/>
      <c r="N2792" s="58" t="str">
        <f>TRIM(CONCATENATE(Table1[[#This Row],[Intake]]," ",Table1[[#This Row],[Batch Number]]))</f>
        <v>S-1/OS 3.28 (2)</v>
      </c>
      <c r="O2792" s="111" t="str">
        <f>IF(VLOOKUP(Table1[[#This Row],[Intake Batch Combo]],Sheet2!A:B,2,FALSE)="","",VLOOKUP(Table1[[#This Row],[Intake Batch Combo]],Sheet2!A:B,2,FALSE))</f>
        <v>One Source Diagnostics Buy 86</v>
      </c>
      <c r="P2792" s="115" t="e">
        <v>#N/A</v>
      </c>
      <c r="Q2792" s="115" t="e">
        <v>#N/A</v>
      </c>
    </row>
    <row r="2793" spans="1:17">
      <c r="A2793" s="4" t="s">
        <v>1314</v>
      </c>
      <c r="B2793" s="43">
        <v>71</v>
      </c>
      <c r="C2793" s="64" t="s">
        <v>893</v>
      </c>
      <c r="D2793" s="47">
        <v>44670</v>
      </c>
      <c r="E2793" s="59" t="s">
        <v>1</v>
      </c>
      <c r="F2793" s="41">
        <v>1695</v>
      </c>
      <c r="G2793" s="41">
        <v>406.54563467206344</v>
      </c>
      <c r="H2793" s="47">
        <v>45252</v>
      </c>
      <c r="I2793" s="118">
        <v>651</v>
      </c>
      <c r="J2793" s="43">
        <f>IF(M2793="",IF(AND(H2793&lt;&gt; "",D2793&lt;&gt;""),IF(H2793&gt;=D2793,H2793-D2793,0),""),"")</f>
        <v>582</v>
      </c>
      <c r="K2793" s="42">
        <f>IF(M2793="",IF(I2793&lt;&gt;"",I2793-G2793,""),"")</f>
        <v>244.45436532793656</v>
      </c>
      <c r="L2793" s="44">
        <f>IF(M2793="",IF(K2793&lt;&gt;"",IF(G2793=0,IF(I2793=0,0,9.99),K2793/G2793),""),"")</f>
        <v>0.60129624937462078</v>
      </c>
      <c r="M2793" s="45"/>
      <c r="N2793" s="46" t="str">
        <f>TRIM(CONCATENATE(Table1[[#This Row],[Intake]]," ",Table1[[#This Row],[Batch Number]]))</f>
        <v>S-1/EB 71</v>
      </c>
      <c r="O2793" s="45" t="str">
        <f>IF(VLOOKUP(Table1[[#This Row],[Intake Batch Combo]],Sheet2!A:B,2,FALSE)="","",VLOOKUP(Table1[[#This Row],[Intake Batch Combo]],Sheet2!A:B,2,FALSE))</f>
        <v>Expert MRI Buy 71</v>
      </c>
      <c r="P2793" s="116" t="e">
        <v>#N/A</v>
      </c>
      <c r="Q2793" s="116" t="e">
        <v>#N/A</v>
      </c>
    </row>
    <row r="2794" spans="1:17">
      <c r="A2794" s="4" t="s">
        <v>1314</v>
      </c>
      <c r="B2794" s="43">
        <v>71</v>
      </c>
      <c r="C2794" s="64" t="s">
        <v>893</v>
      </c>
      <c r="D2794" s="47">
        <v>44670</v>
      </c>
      <c r="E2794" s="59" t="s">
        <v>1</v>
      </c>
      <c r="F2794" s="41">
        <v>1695</v>
      </c>
      <c r="G2794" s="41">
        <v>406.54563467206344</v>
      </c>
      <c r="H2794" s="47">
        <v>45252</v>
      </c>
      <c r="I2794" s="118">
        <v>651</v>
      </c>
      <c r="J2794" s="43">
        <f>IF(M2794="",IF(AND(H2794&lt;&gt; "",D2794&lt;&gt;""),IF(H2794&gt;=D2794,H2794-D2794,0),""),"")</f>
        <v>582</v>
      </c>
      <c r="K2794" s="42">
        <f>IF(M2794="",IF(I2794&lt;&gt;"",I2794-G2794,""),"")</f>
        <v>244.45436532793656</v>
      </c>
      <c r="L2794" s="44">
        <f>IF(M2794="",IF(K2794&lt;&gt;"",IF(G2794=0,IF(I2794=0,0,9.99),K2794/G2794),""),"")</f>
        <v>0.60129624937462078</v>
      </c>
      <c r="M2794" s="45"/>
      <c r="N2794" s="46" t="str">
        <f>TRIM(CONCATENATE(Table1[[#This Row],[Intake]]," ",Table1[[#This Row],[Batch Number]]))</f>
        <v>S-1/EB 71</v>
      </c>
      <c r="O2794" s="45" t="str">
        <f>IF(VLOOKUP(Table1[[#This Row],[Intake Batch Combo]],Sheet2!A:B,2,FALSE)="","",VLOOKUP(Table1[[#This Row],[Intake Batch Combo]],Sheet2!A:B,2,FALSE))</f>
        <v>Expert MRI Buy 71</v>
      </c>
      <c r="P2794" s="116" t="e">
        <v>#N/A</v>
      </c>
      <c r="Q2794" s="116" t="e">
        <v>#N/A</v>
      </c>
    </row>
    <row r="2795" spans="1:17">
      <c r="A2795" s="4" t="s">
        <v>1316</v>
      </c>
      <c r="B2795" s="38">
        <v>97</v>
      </c>
      <c r="C2795" s="15" t="s">
        <v>407</v>
      </c>
      <c r="D2795" s="39">
        <v>44631</v>
      </c>
      <c r="E2795" s="10" t="s">
        <v>1</v>
      </c>
      <c r="F2795" s="36">
        <v>1695</v>
      </c>
      <c r="G2795" s="36">
        <v>408.58132852990423</v>
      </c>
      <c r="H2795" s="39">
        <v>45252</v>
      </c>
      <c r="I2795" s="118">
        <v>465</v>
      </c>
      <c r="J2795" s="38">
        <f>IF(M2795="",IF(AND(H2795&lt;&gt; "",D2795&lt;&gt;""),IF(H2795&gt;=D2795,H2795-D2795,0),""),"")</f>
        <v>621</v>
      </c>
      <c r="K2795" s="37">
        <f>IF(M2795="",IF(I2795&lt;&gt;"",I2795-G2795,""),"")</f>
        <v>56.418671470095774</v>
      </c>
      <c r="L2795" s="31">
        <f>IF(M2795="",IF(K2795&lt;&gt;"",IF(G2795=0,IF(I2795=0,0,9.99),K2795/G2795),""),"")</f>
        <v>0.13808431156923626</v>
      </c>
      <c r="M2795" s="35"/>
      <c r="N2795" s="33" t="str">
        <f>TRIM(CONCATENATE(Table1[[#This Row],[Intake]]," ",Table1[[#This Row],[Batch Number]]))</f>
        <v>S-1/OS 97</v>
      </c>
      <c r="O2795" s="35" t="str">
        <f>IF(VLOOKUP(Table1[[#This Row],[Intake Batch Combo]],Sheet2!A:B,2,FALSE)="","",VLOOKUP(Table1[[#This Row],[Intake Batch Combo]],Sheet2!A:B,2,FALSE))</f>
        <v>One Source Diagnostics Buy 97.2</v>
      </c>
      <c r="P2795" s="116" t="s">
        <v>2384</v>
      </c>
      <c r="Q2795" s="116" t="e">
        <v>#N/A</v>
      </c>
    </row>
    <row r="2796" spans="1:17">
      <c r="A2796" s="4" t="s">
        <v>1316</v>
      </c>
      <c r="B2796" s="38">
        <v>97</v>
      </c>
      <c r="C2796" s="15" t="s">
        <v>407</v>
      </c>
      <c r="D2796" s="39">
        <v>44631</v>
      </c>
      <c r="E2796" s="10" t="s">
        <v>1</v>
      </c>
      <c r="F2796" s="36">
        <v>1695</v>
      </c>
      <c r="G2796" s="36">
        <v>408.58132852990423</v>
      </c>
      <c r="H2796" s="39">
        <v>45252</v>
      </c>
      <c r="I2796" s="120">
        <v>465</v>
      </c>
      <c r="J2796" s="38">
        <f>IF(M2796="",IF(AND(H2796&lt;&gt; "",D2796&lt;&gt;""),IF(H2796&gt;=D2796,H2796-D2796,0),""),"")</f>
        <v>621</v>
      </c>
      <c r="K2796" s="37">
        <f>IF(M2796="",IF(I2796&lt;&gt;"",I2796-G2796,""),"")</f>
        <v>56.418671470095774</v>
      </c>
      <c r="L2796" s="31">
        <f>IF(M2796="",IF(K2796&lt;&gt;"",IF(G2796=0,IF(I2796=0,0,9.99),K2796/G2796),""),"")</f>
        <v>0.13808431156923626</v>
      </c>
      <c r="M2796" s="35"/>
      <c r="N2796" s="33" t="str">
        <f>TRIM(CONCATENATE(Table1[[#This Row],[Intake]]," ",Table1[[#This Row],[Batch Number]]))</f>
        <v>S-1/OS 97</v>
      </c>
      <c r="O2796" s="35" t="str">
        <f>IF(VLOOKUP(Table1[[#This Row],[Intake Batch Combo]],Sheet2!A:B,2,FALSE)="","",VLOOKUP(Table1[[#This Row],[Intake Batch Combo]],Sheet2!A:B,2,FALSE))</f>
        <v>One Source Diagnostics Buy 97.2</v>
      </c>
      <c r="P2796" s="116" t="s">
        <v>2384</v>
      </c>
      <c r="Q2796" s="116" t="e">
        <v>#N/A</v>
      </c>
    </row>
    <row r="2797" spans="1:17">
      <c r="A2797" s="4" t="s">
        <v>1316</v>
      </c>
      <c r="B2797" s="38">
        <v>97</v>
      </c>
      <c r="C2797" s="15" t="s">
        <v>407</v>
      </c>
      <c r="D2797" s="39">
        <v>44631</v>
      </c>
      <c r="E2797" s="10" t="s">
        <v>1</v>
      </c>
      <c r="F2797" s="36">
        <v>1695</v>
      </c>
      <c r="G2797" s="36">
        <v>408.58132852990423</v>
      </c>
      <c r="H2797" s="39">
        <v>45252</v>
      </c>
      <c r="I2797" s="120">
        <v>465</v>
      </c>
      <c r="J2797" s="38">
        <f>IF(M2797="",IF(AND(H2797&lt;&gt; "",D2797&lt;&gt;""),IF(H2797&gt;=D2797,H2797-D2797,0),""),"")</f>
        <v>621</v>
      </c>
      <c r="K2797" s="37">
        <f>IF(M2797="",IF(I2797&lt;&gt;"",I2797-G2797,""),"")</f>
        <v>56.418671470095774</v>
      </c>
      <c r="L2797" s="31">
        <f>IF(M2797="",IF(K2797&lt;&gt;"",IF(G2797=0,IF(I2797=0,0,9.99),K2797/G2797),""),"")</f>
        <v>0.13808431156923626</v>
      </c>
      <c r="M2797" s="35"/>
      <c r="N2797" s="33" t="str">
        <f>TRIM(CONCATENATE(Table1[[#This Row],[Intake]]," ",Table1[[#This Row],[Batch Number]]))</f>
        <v>S-1/OS 97</v>
      </c>
      <c r="O2797" s="35" t="str">
        <f>IF(VLOOKUP(Table1[[#This Row],[Intake Batch Combo]],Sheet2!A:B,2,FALSE)="","",VLOOKUP(Table1[[#This Row],[Intake Batch Combo]],Sheet2!A:B,2,FALSE))</f>
        <v>One Source Diagnostics Buy 97.2</v>
      </c>
      <c r="P2797" s="116" t="s">
        <v>2384</v>
      </c>
      <c r="Q2797" s="116" t="e">
        <v>#N/A</v>
      </c>
    </row>
    <row r="2798" spans="1:17">
      <c r="A2798" s="4" t="s">
        <v>1316</v>
      </c>
      <c r="B2798" s="15">
        <v>90</v>
      </c>
      <c r="C2798" s="15" t="s">
        <v>46</v>
      </c>
      <c r="D2798" s="30">
        <v>44559</v>
      </c>
      <c r="E2798" s="10" t="s">
        <v>1</v>
      </c>
      <c r="F2798" s="14">
        <v>1695</v>
      </c>
      <c r="G2798" s="14">
        <v>435.04260145388702</v>
      </c>
      <c r="H2798" s="30">
        <v>45252</v>
      </c>
      <c r="I2798" s="118">
        <v>480.50309999999996</v>
      </c>
      <c r="J2798" s="21">
        <f>IF(M2798="",IF(AND(H2798&lt;&gt; "",D2798&lt;&gt;""),IF(H2798&gt;=D2798,H2798-D2798,0),""),"")</f>
        <v>693</v>
      </c>
      <c r="K2798" s="20">
        <f>IF(M2798="",IF(I2798&lt;&gt;"",I2798-G2798,""),"")</f>
        <v>45.460498546112944</v>
      </c>
      <c r="L2798" s="25">
        <f>IF(M2798="",IF(K2798&lt;&gt;"",IF(G2798=0,IF(I2798=0,0,9.99),K2798/G2798),""),"")</f>
        <v>0.10449665939424463</v>
      </c>
      <c r="M2798" s="28"/>
      <c r="N2798" s="31" t="str">
        <f>TRIM(CONCATENATE(Table1[[#This Row],[Intake]]," ",Table1[[#This Row],[Batch Number]]))</f>
        <v>S-1/OS 90</v>
      </c>
      <c r="O2798" s="34" t="str">
        <f>IF(VLOOKUP(Table1[[#This Row],[Intake Batch Combo]],Sheet2!A:B,2,FALSE)="","",VLOOKUP(Table1[[#This Row],[Intake Batch Combo]],Sheet2!A:B,2,FALSE))</f>
        <v>OSD Buy 90</v>
      </c>
      <c r="P2798" s="116" t="e">
        <v>#N/A</v>
      </c>
      <c r="Q2798" s="116" t="e">
        <v>#N/A</v>
      </c>
    </row>
    <row r="2799" spans="1:17">
      <c r="A2799" s="4" t="s">
        <v>1316</v>
      </c>
      <c r="B2799" s="15">
        <v>90</v>
      </c>
      <c r="C2799" s="15" t="s">
        <v>46</v>
      </c>
      <c r="D2799" s="30">
        <v>44559</v>
      </c>
      <c r="E2799" s="10" t="s">
        <v>1</v>
      </c>
      <c r="F2799" s="14">
        <v>1695</v>
      </c>
      <c r="G2799" s="14">
        <v>435.04260145388702</v>
      </c>
      <c r="H2799" s="30">
        <v>45252</v>
      </c>
      <c r="I2799" s="118">
        <v>480.50309999999996</v>
      </c>
      <c r="J2799" s="21">
        <f>IF(M2799="",IF(AND(H2799&lt;&gt; "",D2799&lt;&gt;""),IF(H2799&gt;=D2799,H2799-D2799,0),""),"")</f>
        <v>693</v>
      </c>
      <c r="K2799" s="20">
        <f>IF(M2799="",IF(I2799&lt;&gt;"",I2799-G2799,""),"")</f>
        <v>45.460498546112944</v>
      </c>
      <c r="L2799" s="25">
        <f>IF(M2799="",IF(K2799&lt;&gt;"",IF(G2799=0,IF(I2799=0,0,9.99),K2799/G2799),""),"")</f>
        <v>0.10449665939424463</v>
      </c>
      <c r="M2799" s="28"/>
      <c r="N2799" s="31" t="str">
        <f>TRIM(CONCATENATE(Table1[[#This Row],[Intake]]," ",Table1[[#This Row],[Batch Number]]))</f>
        <v>S-1/OS 90</v>
      </c>
      <c r="O2799" s="34" t="str">
        <f>IF(VLOOKUP(Table1[[#This Row],[Intake Batch Combo]],Sheet2!A:B,2,FALSE)="","",VLOOKUP(Table1[[#This Row],[Intake Batch Combo]],Sheet2!A:B,2,FALSE))</f>
        <v>OSD Buy 90</v>
      </c>
      <c r="P2799" s="116" t="e">
        <v>#N/A</v>
      </c>
      <c r="Q2799" s="116" t="e">
        <v>#N/A</v>
      </c>
    </row>
    <row r="2800" spans="1:17">
      <c r="A2800" s="4" t="s">
        <v>1316</v>
      </c>
      <c r="B2800" s="15">
        <v>90</v>
      </c>
      <c r="C2800" s="15" t="s">
        <v>46</v>
      </c>
      <c r="D2800" s="30">
        <v>44559</v>
      </c>
      <c r="E2800" s="10" t="s">
        <v>1</v>
      </c>
      <c r="F2800" s="14">
        <v>1695</v>
      </c>
      <c r="G2800" s="14">
        <v>435.04260145388702</v>
      </c>
      <c r="H2800" s="30">
        <v>45252</v>
      </c>
      <c r="I2800" s="118">
        <v>480.50309999999996</v>
      </c>
      <c r="J2800" s="21">
        <f>IF(M2800="",IF(AND(H2800&lt;&gt; "",D2800&lt;&gt;""),IF(H2800&gt;=D2800,H2800-D2800,0),""),"")</f>
        <v>693</v>
      </c>
      <c r="K2800" s="20">
        <f>IF(M2800="",IF(I2800&lt;&gt;"",I2800-G2800,""),"")</f>
        <v>45.460498546112944</v>
      </c>
      <c r="L2800" s="25">
        <f>IF(M2800="",IF(K2800&lt;&gt;"",IF(G2800=0,IF(I2800=0,0,9.99),K2800/G2800),""),"")</f>
        <v>0.10449665939424463</v>
      </c>
      <c r="M2800" s="28"/>
      <c r="N2800" s="31" t="str">
        <f>TRIM(CONCATENATE(Table1[[#This Row],[Intake]]," ",Table1[[#This Row],[Batch Number]]))</f>
        <v>S-1/OS 90</v>
      </c>
      <c r="O2800" s="34" t="str">
        <f>IF(VLOOKUP(Table1[[#This Row],[Intake Batch Combo]],Sheet2!A:B,2,FALSE)="","",VLOOKUP(Table1[[#This Row],[Intake Batch Combo]],Sheet2!A:B,2,FALSE))</f>
        <v>OSD Buy 90</v>
      </c>
      <c r="P2800" s="116" t="e">
        <v>#N/A</v>
      </c>
      <c r="Q2800" s="116" t="e">
        <v>#N/A</v>
      </c>
    </row>
    <row r="2801" spans="1:17">
      <c r="A2801" s="4" t="s">
        <v>1316</v>
      </c>
      <c r="B2801" s="15">
        <v>90</v>
      </c>
      <c r="C2801" s="15" t="s">
        <v>69</v>
      </c>
      <c r="D2801" s="30">
        <v>44559</v>
      </c>
      <c r="E2801" s="10" t="s">
        <v>1</v>
      </c>
      <c r="F2801" s="14">
        <v>1695</v>
      </c>
      <c r="G2801" s="14">
        <v>435.04260145388702</v>
      </c>
      <c r="H2801" s="30">
        <v>45252</v>
      </c>
      <c r="I2801" s="118">
        <v>511.5</v>
      </c>
      <c r="J2801" s="21">
        <f>IF(M2801="",IF(AND(H2801&lt;&gt; "",D2801&lt;&gt;""),IF(H2801&gt;=D2801,H2801-D2801,0),""),"")</f>
        <v>693</v>
      </c>
      <c r="K2801" s="20">
        <f>IF(M2801="",IF(I2801&lt;&gt;"",I2801-G2801,""),"")</f>
        <v>76.457398546112984</v>
      </c>
      <c r="L2801" s="25">
        <f>IF(M2801="",IF(K2801&lt;&gt;"",IF(G2801=0,IF(I2801=0,0,9.99),K2801/G2801),""),"")</f>
        <v>0.17574692292340294</v>
      </c>
      <c r="M2801" s="28"/>
      <c r="N2801" s="31" t="str">
        <f>TRIM(CONCATENATE(Table1[[#This Row],[Intake]]," ",Table1[[#This Row],[Batch Number]]))</f>
        <v>S-1/OS 90</v>
      </c>
      <c r="O2801" s="34" t="str">
        <f>IF(VLOOKUP(Table1[[#This Row],[Intake Batch Combo]],Sheet2!A:B,2,FALSE)="","",VLOOKUP(Table1[[#This Row],[Intake Batch Combo]],Sheet2!A:B,2,FALSE))</f>
        <v>OSD Buy 90</v>
      </c>
      <c r="P2801" s="116" t="e">
        <v>#N/A</v>
      </c>
      <c r="Q2801" s="116" t="e">
        <v>#N/A</v>
      </c>
    </row>
    <row r="2802" spans="1:17">
      <c r="A2802" s="4" t="s">
        <v>1316</v>
      </c>
      <c r="B2802" s="15">
        <v>90</v>
      </c>
      <c r="C2802" s="15" t="s">
        <v>96</v>
      </c>
      <c r="D2802" s="30">
        <v>44559</v>
      </c>
      <c r="E2802" s="10" t="s">
        <v>1</v>
      </c>
      <c r="F2802" s="14">
        <v>1695</v>
      </c>
      <c r="G2802" s="14">
        <v>435.04260145388702</v>
      </c>
      <c r="H2802" s="30">
        <v>45252</v>
      </c>
      <c r="I2802" s="118">
        <v>465</v>
      </c>
      <c r="J2802" s="21">
        <f>IF(M2802="",IF(AND(H2802&lt;&gt; "",D2802&lt;&gt;""),IF(H2802&gt;=D2802,H2802-D2802,0),""),"")</f>
        <v>693</v>
      </c>
      <c r="K2802" s="20">
        <f>IF(M2802="",IF(I2802&lt;&gt;"",I2802-G2802,""),"")</f>
        <v>29.957398546112984</v>
      </c>
      <c r="L2802" s="25">
        <f>IF(M2802="",IF(K2802&lt;&gt;"",IF(G2802=0,IF(I2802=0,0,9.99),K2802/G2802),""),"")</f>
        <v>6.8860839021275391E-2</v>
      </c>
      <c r="M2802" s="28"/>
      <c r="N2802" s="31" t="str">
        <f>TRIM(CONCATENATE(Table1[[#This Row],[Intake]]," ",Table1[[#This Row],[Batch Number]]))</f>
        <v>S-1/OS 90</v>
      </c>
      <c r="O2802" s="34" t="str">
        <f>IF(VLOOKUP(Table1[[#This Row],[Intake Batch Combo]],Sheet2!A:B,2,FALSE)="","",VLOOKUP(Table1[[#This Row],[Intake Batch Combo]],Sheet2!A:B,2,FALSE))</f>
        <v>OSD Buy 90</v>
      </c>
      <c r="P2802" s="116" t="e">
        <v>#N/A</v>
      </c>
      <c r="Q2802" s="116" t="e">
        <v>#N/A</v>
      </c>
    </row>
    <row r="2803" spans="1:17">
      <c r="A2803" s="4" t="s">
        <v>1316</v>
      </c>
      <c r="B2803" s="15">
        <v>90</v>
      </c>
      <c r="C2803" s="15" t="s">
        <v>99</v>
      </c>
      <c r="D2803" s="30">
        <v>44559</v>
      </c>
      <c r="E2803" s="10" t="s">
        <v>1</v>
      </c>
      <c r="F2803" s="14">
        <v>1695</v>
      </c>
      <c r="G2803" s="14">
        <v>435.04260145388702</v>
      </c>
      <c r="H2803" s="30">
        <v>45252</v>
      </c>
      <c r="I2803" s="118">
        <v>511.5</v>
      </c>
      <c r="J2803" s="21">
        <f>IF(M2803="",IF(AND(H2803&lt;&gt; "",D2803&lt;&gt;""),IF(H2803&gt;=D2803,H2803-D2803,0),""),"")</f>
        <v>693</v>
      </c>
      <c r="K2803" s="20">
        <f>IF(M2803="",IF(I2803&lt;&gt;"",I2803-G2803,""),"")</f>
        <v>76.457398546112984</v>
      </c>
      <c r="L2803" s="25">
        <f>IF(M2803="",IF(K2803&lt;&gt;"",IF(G2803=0,IF(I2803=0,0,9.99),K2803/G2803),""),"")</f>
        <v>0.17574692292340294</v>
      </c>
      <c r="M2803" s="28"/>
      <c r="N2803" s="31" t="str">
        <f>TRIM(CONCATENATE(Table1[[#This Row],[Intake]]," ",Table1[[#This Row],[Batch Number]]))</f>
        <v>S-1/OS 90</v>
      </c>
      <c r="O2803" s="34" t="str">
        <f>IF(VLOOKUP(Table1[[#This Row],[Intake Batch Combo]],Sheet2!A:B,2,FALSE)="","",VLOOKUP(Table1[[#This Row],[Intake Batch Combo]],Sheet2!A:B,2,FALSE))</f>
        <v>OSD Buy 90</v>
      </c>
      <c r="P2803" s="116" t="e">
        <v>#N/A</v>
      </c>
      <c r="Q2803" s="116" t="e">
        <v>#N/A</v>
      </c>
    </row>
    <row r="2804" spans="1:17">
      <c r="A2804" s="4" t="s">
        <v>1316</v>
      </c>
      <c r="B2804" s="15">
        <v>90</v>
      </c>
      <c r="C2804" s="15" t="s">
        <v>310</v>
      </c>
      <c r="D2804" s="30">
        <v>44559</v>
      </c>
      <c r="E2804" s="10" t="s">
        <v>1</v>
      </c>
      <c r="F2804" s="14">
        <v>1695</v>
      </c>
      <c r="G2804" s="14">
        <v>435.04260145388702</v>
      </c>
      <c r="H2804" s="30">
        <v>45252</v>
      </c>
      <c r="I2804" s="118">
        <v>372</v>
      </c>
      <c r="J2804" s="21">
        <f>IF(M2804="",IF(AND(H2804&lt;&gt; "",D2804&lt;&gt;""),IF(H2804&gt;=D2804,H2804-D2804,0),""),"")</f>
        <v>693</v>
      </c>
      <c r="K2804" s="20">
        <f>IF(M2804="",IF(I2804&lt;&gt;"",I2804-G2804,""),"")</f>
        <v>-63.042601453887016</v>
      </c>
      <c r="L2804" s="25">
        <f>IF(M2804="",IF(K2804&lt;&gt;"",IF(G2804=0,IF(I2804=0,0,9.99),K2804/G2804),""),"")</f>
        <v>-0.14491132878297969</v>
      </c>
      <c r="M2804" s="28"/>
      <c r="N2804" s="31" t="str">
        <f>TRIM(CONCATENATE(Table1[[#This Row],[Intake]]," ",Table1[[#This Row],[Batch Number]]))</f>
        <v>S-1/OS 90</v>
      </c>
      <c r="O2804" s="34" t="str">
        <f>IF(VLOOKUP(Table1[[#This Row],[Intake Batch Combo]],Sheet2!A:B,2,FALSE)="","",VLOOKUP(Table1[[#This Row],[Intake Batch Combo]],Sheet2!A:B,2,FALSE))</f>
        <v>OSD Buy 90</v>
      </c>
      <c r="P2804" s="116" t="e">
        <v>#N/A</v>
      </c>
      <c r="Q2804" s="116" t="e">
        <v>#N/A</v>
      </c>
    </row>
    <row r="2805" spans="1:17">
      <c r="A2805" s="4" t="s">
        <v>1316</v>
      </c>
      <c r="B2805" s="15">
        <v>90</v>
      </c>
      <c r="C2805" s="15" t="s">
        <v>310</v>
      </c>
      <c r="D2805" s="30">
        <v>44559</v>
      </c>
      <c r="E2805" s="10" t="s">
        <v>1</v>
      </c>
      <c r="F2805" s="14">
        <v>1695</v>
      </c>
      <c r="G2805" s="14">
        <v>435.04260145388702</v>
      </c>
      <c r="H2805" s="30">
        <v>45252</v>
      </c>
      <c r="I2805" s="120">
        <v>372</v>
      </c>
      <c r="J2805" s="21">
        <f>IF(M2805="",IF(AND(H2805&lt;&gt; "",D2805&lt;&gt;""),IF(H2805&gt;=D2805,H2805-D2805,0),""),"")</f>
        <v>693</v>
      </c>
      <c r="K2805" s="20">
        <f>IF(M2805="",IF(I2805&lt;&gt;"",I2805-G2805,""),"")</f>
        <v>-63.042601453887016</v>
      </c>
      <c r="L2805" s="25">
        <f>IF(M2805="",IF(K2805&lt;&gt;"",IF(G2805=0,IF(I2805=0,0,9.99),K2805/G2805),""),"")</f>
        <v>-0.14491132878297969</v>
      </c>
      <c r="M2805" s="28"/>
      <c r="N2805" s="31" t="str">
        <f>TRIM(CONCATENATE(Table1[[#This Row],[Intake]]," ",Table1[[#This Row],[Batch Number]]))</f>
        <v>S-1/OS 90</v>
      </c>
      <c r="O2805" s="34" t="str">
        <f>IF(VLOOKUP(Table1[[#This Row],[Intake Batch Combo]],Sheet2!A:B,2,FALSE)="","",VLOOKUP(Table1[[#This Row],[Intake Batch Combo]],Sheet2!A:B,2,FALSE))</f>
        <v>OSD Buy 90</v>
      </c>
      <c r="P2805" s="116" t="e">
        <v>#N/A</v>
      </c>
      <c r="Q2805" s="116" t="e">
        <v>#N/A</v>
      </c>
    </row>
    <row r="2806" spans="1:17">
      <c r="A2806" s="4" t="s">
        <v>1316</v>
      </c>
      <c r="B2806" s="15">
        <v>118</v>
      </c>
      <c r="C2806" s="64" t="s">
        <v>1753</v>
      </c>
      <c r="D2806" s="30">
        <v>44897</v>
      </c>
      <c r="E2806" s="60" t="s">
        <v>1</v>
      </c>
      <c r="F2806" s="14">
        <v>1695</v>
      </c>
      <c r="G2806" s="14">
        <v>404.96364199804663</v>
      </c>
      <c r="H2806" s="30">
        <v>45250</v>
      </c>
      <c r="I2806" s="118">
        <v>465</v>
      </c>
      <c r="J2806" s="15">
        <f>IF(M2806="",IF(AND(H2806&lt;&gt; "",D2806&lt;&gt;""),IF(H2806&gt;=D2806,H2806-D2806,0),""),"")</f>
        <v>353</v>
      </c>
      <c r="K2806" s="20">
        <f>IF(M2806="",IF(I2806&lt;&gt;"",I2806-G2806,""),"")</f>
        <v>60.036358001953374</v>
      </c>
      <c r="L2806" s="25">
        <f>IF(M2806="",IF(K2806&lt;&gt;"",IF(G2806=0,IF(I2806=0,0,9.99),K2806/G2806),""),"")</f>
        <v>0.14825122992706333</v>
      </c>
      <c r="M2806" s="111"/>
      <c r="N2806" s="58" t="str">
        <f>TRIM(CONCATENATE(Table1[[#This Row],[Intake]]," ",Table1[[#This Row],[Batch Number]]))</f>
        <v>S-1/OS 118</v>
      </c>
      <c r="O2806" s="111" t="str">
        <f>IF(VLOOKUP(Table1[[#This Row],[Intake Batch Combo]],Sheet2!A:B,2,FALSE)="","",VLOOKUP(Table1[[#This Row],[Intake Batch Combo]],Sheet2!A:B,2,FALSE))</f>
        <v>One Source Diagnostics Buy 118</v>
      </c>
      <c r="P2806" s="115" t="s">
        <v>2383</v>
      </c>
      <c r="Q2806" s="115" t="e">
        <v>#N/A</v>
      </c>
    </row>
    <row r="2807" spans="1:17">
      <c r="A2807" s="4" t="s">
        <v>1316</v>
      </c>
      <c r="B2807" s="15">
        <v>118</v>
      </c>
      <c r="C2807" s="64" t="s">
        <v>1753</v>
      </c>
      <c r="D2807" s="30">
        <v>44897</v>
      </c>
      <c r="E2807" s="60" t="s">
        <v>1</v>
      </c>
      <c r="F2807" s="14">
        <v>1695</v>
      </c>
      <c r="G2807" s="14">
        <v>404.96364199804663</v>
      </c>
      <c r="H2807" s="30">
        <v>45250</v>
      </c>
      <c r="I2807" s="118">
        <v>465</v>
      </c>
      <c r="J2807" s="15">
        <f>IF(M2807="",IF(AND(H2807&lt;&gt; "",D2807&lt;&gt;""),IF(H2807&gt;=D2807,H2807-D2807,0),""),"")</f>
        <v>353</v>
      </c>
      <c r="K2807" s="20">
        <f>IF(M2807="",IF(I2807&lt;&gt;"",I2807-G2807,""),"")</f>
        <v>60.036358001953374</v>
      </c>
      <c r="L2807" s="25">
        <f>IF(M2807="",IF(K2807&lt;&gt;"",IF(G2807=0,IF(I2807=0,0,9.99),K2807/G2807),""),"")</f>
        <v>0.14825122992706333</v>
      </c>
      <c r="N2807" s="58" t="str">
        <f>TRIM(CONCATENATE(Table1[[#This Row],[Intake]]," ",Table1[[#This Row],[Batch Number]]))</f>
        <v>S-1/OS 118</v>
      </c>
      <c r="O2807" s="3" t="str">
        <f>IF(VLOOKUP(Table1[[#This Row],[Intake Batch Combo]],Sheet2!A:B,2,FALSE)="","",VLOOKUP(Table1[[#This Row],[Intake Batch Combo]],Sheet2!A:B,2,FALSE))</f>
        <v>One Source Diagnostics Buy 118</v>
      </c>
      <c r="P2807" s="115" t="s">
        <v>2383</v>
      </c>
      <c r="Q2807" s="115" t="e">
        <v>#N/A</v>
      </c>
    </row>
    <row r="2808" spans="1:17">
      <c r="A2808" s="4" t="s">
        <v>1314</v>
      </c>
      <c r="B2808" s="43">
        <v>71</v>
      </c>
      <c r="C2808" s="64" t="s">
        <v>779</v>
      </c>
      <c r="D2808" s="47">
        <v>44670</v>
      </c>
      <c r="E2808" s="59" t="s">
        <v>0</v>
      </c>
      <c r="F2808" s="41">
        <v>250</v>
      </c>
      <c r="G2808" s="41">
        <v>59.962482989979854</v>
      </c>
      <c r="H2808" s="47">
        <v>45245</v>
      </c>
      <c r="I2808" s="118">
        <v>174.375</v>
      </c>
      <c r="J2808" s="43">
        <f>IF(M2808="",IF(AND(H2808&lt;&gt; "",D2808&lt;&gt;""),IF(H2808&gt;=D2808,H2808-D2808,0),""),"")</f>
        <v>575</v>
      </c>
      <c r="K2808" s="42">
        <f>IF(M2808="",IF(I2808&lt;&gt;"",I2808-G2808,""),"")</f>
        <v>114.41251701002014</v>
      </c>
      <c r="L2808" s="44">
        <f>IF(M2808="",IF(K2808&lt;&gt;"",IF(G2808=0,IF(I2808=0,0,9.99),K2808/G2808),""),"")</f>
        <v>1.9080683671678382</v>
      </c>
      <c r="M2808" s="45"/>
      <c r="N2808" s="46" t="str">
        <f>TRIM(CONCATENATE(Table1[[#This Row],[Intake]]," ",Table1[[#This Row],[Batch Number]]))</f>
        <v>S-1/EB 71</v>
      </c>
      <c r="O2808" s="45" t="str">
        <f>IF(VLOOKUP(Table1[[#This Row],[Intake Batch Combo]],Sheet2!A:B,2,FALSE)="","",VLOOKUP(Table1[[#This Row],[Intake Batch Combo]],Sheet2!A:B,2,FALSE))</f>
        <v>Expert MRI Buy 71</v>
      </c>
      <c r="P2808" s="116" t="e">
        <v>#N/A</v>
      </c>
      <c r="Q2808" s="116" t="e">
        <v>#N/A</v>
      </c>
    </row>
    <row r="2809" spans="1:17">
      <c r="A2809" s="4" t="s">
        <v>1314</v>
      </c>
      <c r="B2809" s="43">
        <v>71</v>
      </c>
      <c r="C2809" s="64" t="s">
        <v>779</v>
      </c>
      <c r="D2809" s="47">
        <v>44670</v>
      </c>
      <c r="E2809" s="59" t="s">
        <v>0</v>
      </c>
      <c r="F2809" s="41">
        <v>250</v>
      </c>
      <c r="G2809" s="41">
        <v>59.962482989979854</v>
      </c>
      <c r="H2809" s="47">
        <v>45245</v>
      </c>
      <c r="I2809" s="118">
        <v>174.375</v>
      </c>
      <c r="J2809" s="43">
        <f>IF(M2809="",IF(AND(H2809&lt;&gt; "",D2809&lt;&gt;""),IF(H2809&gt;=D2809,H2809-D2809,0),""),"")</f>
        <v>575</v>
      </c>
      <c r="K2809" s="42">
        <f>IF(M2809="",IF(I2809&lt;&gt;"",I2809-G2809,""),"")</f>
        <v>114.41251701002014</v>
      </c>
      <c r="L2809" s="44">
        <f>IF(M2809="",IF(K2809&lt;&gt;"",IF(G2809=0,IF(I2809=0,0,9.99),K2809/G2809),""),"")</f>
        <v>1.9080683671678382</v>
      </c>
      <c r="M2809" s="45"/>
      <c r="N2809" s="46" t="str">
        <f>TRIM(CONCATENATE(Table1[[#This Row],[Intake]]," ",Table1[[#This Row],[Batch Number]]))</f>
        <v>S-1/EB 71</v>
      </c>
      <c r="O2809" s="45" t="str">
        <f>IF(VLOOKUP(Table1[[#This Row],[Intake Batch Combo]],Sheet2!A:B,2,FALSE)="","",VLOOKUP(Table1[[#This Row],[Intake Batch Combo]],Sheet2!A:B,2,FALSE))</f>
        <v>Expert MRI Buy 71</v>
      </c>
      <c r="P2809" s="116" t="e">
        <v>#N/A</v>
      </c>
      <c r="Q2809" s="116" t="e">
        <v>#N/A</v>
      </c>
    </row>
    <row r="2810" spans="1:17">
      <c r="A2810" s="4" t="s">
        <v>1314</v>
      </c>
      <c r="B2810" s="43">
        <v>71</v>
      </c>
      <c r="C2810" s="64" t="s">
        <v>780</v>
      </c>
      <c r="D2810" s="47">
        <v>44670</v>
      </c>
      <c r="E2810" s="59" t="s">
        <v>0</v>
      </c>
      <c r="F2810" s="41">
        <v>250</v>
      </c>
      <c r="G2810" s="41">
        <v>59.962482989979854</v>
      </c>
      <c r="H2810" s="47">
        <v>45245</v>
      </c>
      <c r="I2810" s="118">
        <v>174.375</v>
      </c>
      <c r="J2810" s="43">
        <f>IF(M2810="",IF(AND(H2810&lt;&gt; "",D2810&lt;&gt;""),IF(H2810&gt;=D2810,H2810-D2810,0),""),"")</f>
        <v>575</v>
      </c>
      <c r="K2810" s="42">
        <f>IF(M2810="",IF(I2810&lt;&gt;"",I2810-G2810,""),"")</f>
        <v>114.41251701002014</v>
      </c>
      <c r="L2810" s="44">
        <f>IF(M2810="",IF(K2810&lt;&gt;"",IF(G2810=0,IF(I2810=0,0,9.99),K2810/G2810),""),"")</f>
        <v>1.9080683671678382</v>
      </c>
      <c r="M2810" s="45"/>
      <c r="N2810" s="46" t="str">
        <f>TRIM(CONCATENATE(Table1[[#This Row],[Intake]]," ",Table1[[#This Row],[Batch Number]]))</f>
        <v>S-1/EB 71</v>
      </c>
      <c r="O2810" s="45" t="str">
        <f>IF(VLOOKUP(Table1[[#This Row],[Intake Batch Combo]],Sheet2!A:B,2,FALSE)="","",VLOOKUP(Table1[[#This Row],[Intake Batch Combo]],Sheet2!A:B,2,FALSE))</f>
        <v>Expert MRI Buy 71</v>
      </c>
      <c r="P2810" s="116" t="e">
        <v>#N/A</v>
      </c>
      <c r="Q2810" s="116" t="e">
        <v>#N/A</v>
      </c>
    </row>
    <row r="2811" spans="1:17">
      <c r="A2811" s="4" t="s">
        <v>1314</v>
      </c>
      <c r="B2811" s="43">
        <v>71</v>
      </c>
      <c r="C2811" s="64" t="s">
        <v>780</v>
      </c>
      <c r="D2811" s="47">
        <v>44670</v>
      </c>
      <c r="E2811" s="59" t="s">
        <v>0</v>
      </c>
      <c r="F2811" s="41">
        <v>250</v>
      </c>
      <c r="G2811" s="41">
        <v>59.962482989979854</v>
      </c>
      <c r="H2811" s="47">
        <v>45245</v>
      </c>
      <c r="I2811" s="118">
        <v>174.375</v>
      </c>
      <c r="J2811" s="43">
        <f>IF(M2811="",IF(AND(H2811&lt;&gt; "",D2811&lt;&gt;""),IF(H2811&gt;=D2811,H2811-D2811,0),""),"")</f>
        <v>575</v>
      </c>
      <c r="K2811" s="42">
        <f>IF(M2811="",IF(I2811&lt;&gt;"",I2811-G2811,""),"")</f>
        <v>114.41251701002014</v>
      </c>
      <c r="L2811" s="44">
        <f>IF(M2811="",IF(K2811&lt;&gt;"",IF(G2811=0,IF(I2811=0,0,9.99),K2811/G2811),""),"")</f>
        <v>1.9080683671678382</v>
      </c>
      <c r="M2811" s="45"/>
      <c r="N2811" s="46" t="str">
        <f>TRIM(CONCATENATE(Table1[[#This Row],[Intake]]," ",Table1[[#This Row],[Batch Number]]))</f>
        <v>S-1/EB 71</v>
      </c>
      <c r="O2811" s="45" t="str">
        <f>IF(VLOOKUP(Table1[[#This Row],[Intake Batch Combo]],Sheet2!A:B,2,FALSE)="","",VLOOKUP(Table1[[#This Row],[Intake Batch Combo]],Sheet2!A:B,2,FALSE))</f>
        <v>Expert MRI Buy 71</v>
      </c>
      <c r="P2811" s="116" t="e">
        <v>#N/A</v>
      </c>
      <c r="Q2811" s="116" t="e">
        <v>#N/A</v>
      </c>
    </row>
    <row r="2812" spans="1:17">
      <c r="A2812" s="4" t="s">
        <v>1316</v>
      </c>
      <c r="B2812" s="38">
        <v>97</v>
      </c>
      <c r="C2812" s="15" t="s">
        <v>449</v>
      </c>
      <c r="D2812" s="39">
        <v>44631</v>
      </c>
      <c r="E2812" s="10" t="s">
        <v>0</v>
      </c>
      <c r="F2812" s="36">
        <v>250</v>
      </c>
      <c r="G2812" s="36">
        <v>60.262732821519805</v>
      </c>
      <c r="H2812" s="39">
        <v>45245</v>
      </c>
      <c r="I2812" s="118">
        <v>334.8</v>
      </c>
      <c r="J2812" s="38">
        <f>IF(M2812="",IF(AND(H2812&lt;&gt; "",D2812&lt;&gt;""),IF(H2812&gt;=D2812,H2812-D2812,0),""),"")</f>
        <v>614</v>
      </c>
      <c r="K2812" s="37">
        <f>IF(M2812="",IF(I2812&lt;&gt;"",I2812-G2812,""),"")</f>
        <v>274.53726717848019</v>
      </c>
      <c r="L2812" s="31">
        <f>IF(M2812="",IF(K2812&lt;&gt;"",IF(G2812=0,IF(I2812=0,0,9.99),K2812/G2812),""),"")</f>
        <v>4.5556723753563828</v>
      </c>
      <c r="M2812" s="35"/>
      <c r="N2812" s="33" t="str">
        <f>TRIM(CONCATENATE(Table1[[#This Row],[Intake]]," ",Table1[[#This Row],[Batch Number]]))</f>
        <v>S-1/OS 97</v>
      </c>
      <c r="O2812" s="35" t="str">
        <f>IF(VLOOKUP(Table1[[#This Row],[Intake Batch Combo]],Sheet2!A:B,2,FALSE)="","",VLOOKUP(Table1[[#This Row],[Intake Batch Combo]],Sheet2!A:B,2,FALSE))</f>
        <v>One Source Diagnostics Buy 97.2</v>
      </c>
      <c r="P2812" s="116" t="s">
        <v>2384</v>
      </c>
      <c r="Q2812" s="116" t="e">
        <v>#N/A</v>
      </c>
    </row>
    <row r="2813" spans="1:17">
      <c r="A2813" s="4" t="s">
        <v>1316</v>
      </c>
      <c r="B2813" s="15">
        <v>118</v>
      </c>
      <c r="C2813" s="64" t="s">
        <v>1440</v>
      </c>
      <c r="D2813" s="30">
        <v>44897</v>
      </c>
      <c r="E2813" s="60" t="s">
        <v>1</v>
      </c>
      <c r="F2813" s="14">
        <v>300</v>
      </c>
      <c r="G2813" s="14">
        <v>71.674980884610022</v>
      </c>
      <c r="H2813" s="30">
        <v>45245</v>
      </c>
      <c r="I2813" s="118">
        <v>248.00310000000002</v>
      </c>
      <c r="J2813" s="15">
        <f>IF(M2813="",IF(AND(H2813&lt;&gt; "",D2813&lt;&gt;""),IF(H2813&gt;=D2813,H2813-D2813,0),""),"")</f>
        <v>348</v>
      </c>
      <c r="K2813" s="20">
        <f>IF(M2813="",IF(I2813&lt;&gt;"",I2813-G2813,""),"")</f>
        <v>176.32811911539</v>
      </c>
      <c r="L2813" s="25">
        <f>IF(M2813="",IF(K2813&lt;&gt;"",IF(G2813=0,IF(I2813=0,0,9.99),K2813/G2813),""),"")</f>
        <v>2.4601069569765452</v>
      </c>
      <c r="N2813" s="58" t="str">
        <f>TRIM(CONCATENATE(Table1[[#This Row],[Intake]]," ",Table1[[#This Row],[Batch Number]]))</f>
        <v>S-1/OS 118</v>
      </c>
      <c r="O2813" s="3" t="str">
        <f>IF(VLOOKUP(Table1[[#This Row],[Intake Batch Combo]],Sheet2!A:B,2,FALSE)="","",VLOOKUP(Table1[[#This Row],[Intake Batch Combo]],Sheet2!A:B,2,FALSE))</f>
        <v>One Source Diagnostics Buy 118</v>
      </c>
      <c r="P2813" s="115" t="s">
        <v>2383</v>
      </c>
      <c r="Q2813" s="115" t="e">
        <v>#N/A</v>
      </c>
    </row>
    <row r="2814" spans="1:17">
      <c r="A2814" s="4" t="s">
        <v>1316</v>
      </c>
      <c r="B2814" s="15">
        <v>118</v>
      </c>
      <c r="C2814" s="64" t="s">
        <v>1440</v>
      </c>
      <c r="D2814" s="30">
        <v>44897</v>
      </c>
      <c r="E2814" s="60" t="s">
        <v>1</v>
      </c>
      <c r="F2814" s="14">
        <v>300</v>
      </c>
      <c r="G2814" s="14">
        <v>71.674980884610022</v>
      </c>
      <c r="H2814" s="30">
        <v>45245</v>
      </c>
      <c r="I2814" s="118">
        <v>248.00310000000002</v>
      </c>
      <c r="J2814" s="15">
        <f>IF(M2814="",IF(AND(H2814&lt;&gt; "",D2814&lt;&gt;""),IF(H2814&gt;=D2814,H2814-D2814,0),""),"")</f>
        <v>348</v>
      </c>
      <c r="K2814" s="20">
        <f>IF(M2814="",IF(I2814&lt;&gt;"",I2814-G2814,""),"")</f>
        <v>176.32811911539</v>
      </c>
      <c r="L2814" s="25">
        <f>IF(M2814="",IF(K2814&lt;&gt;"",IF(G2814=0,IF(I2814=0,0,9.99),K2814/G2814),""),"")</f>
        <v>2.4601069569765452</v>
      </c>
      <c r="N2814" s="58" t="str">
        <f>TRIM(CONCATENATE(Table1[[#This Row],[Intake]]," ",Table1[[#This Row],[Batch Number]]))</f>
        <v>S-1/OS 118</v>
      </c>
      <c r="O2814" s="3" t="str">
        <f>IF(VLOOKUP(Table1[[#This Row],[Intake Batch Combo]],Sheet2!A:B,2,FALSE)="","",VLOOKUP(Table1[[#This Row],[Intake Batch Combo]],Sheet2!A:B,2,FALSE))</f>
        <v>One Source Diagnostics Buy 118</v>
      </c>
      <c r="P2814" s="115" t="s">
        <v>2383</v>
      </c>
      <c r="Q2814" s="115" t="e">
        <v>#N/A</v>
      </c>
    </row>
    <row r="2815" spans="1:17">
      <c r="A2815" s="4" t="s">
        <v>1316</v>
      </c>
      <c r="B2815" s="15">
        <v>118</v>
      </c>
      <c r="C2815" s="64" t="s">
        <v>1440</v>
      </c>
      <c r="D2815" s="30">
        <v>44897</v>
      </c>
      <c r="E2815" s="60" t="s">
        <v>1</v>
      </c>
      <c r="F2815" s="14">
        <v>300</v>
      </c>
      <c r="G2815" s="14">
        <v>71.674980884610022</v>
      </c>
      <c r="H2815" s="30">
        <v>45245</v>
      </c>
      <c r="I2815" s="118">
        <v>248.00310000000002</v>
      </c>
      <c r="J2815" s="15">
        <f>IF(M2815="",IF(AND(H2815&lt;&gt; "",D2815&lt;&gt;""),IF(H2815&gt;=D2815,H2815-D2815,0),""),"")</f>
        <v>348</v>
      </c>
      <c r="K2815" s="20">
        <f>IF(M2815="",IF(I2815&lt;&gt;"",I2815-G2815,""),"")</f>
        <v>176.32811911539</v>
      </c>
      <c r="L2815" s="25">
        <f>IF(M2815="",IF(K2815&lt;&gt;"",IF(G2815=0,IF(I2815=0,0,9.99),K2815/G2815),""),"")</f>
        <v>2.4601069569765452</v>
      </c>
      <c r="N2815" s="58" t="str">
        <f>TRIM(CONCATENATE(Table1[[#This Row],[Intake]]," ",Table1[[#This Row],[Batch Number]]))</f>
        <v>S-1/OS 118</v>
      </c>
      <c r="O2815" s="3" t="str">
        <f>IF(VLOOKUP(Table1[[#This Row],[Intake Batch Combo]],Sheet2!A:B,2,FALSE)="","",VLOOKUP(Table1[[#This Row],[Intake Batch Combo]],Sheet2!A:B,2,FALSE))</f>
        <v>One Source Diagnostics Buy 118</v>
      </c>
      <c r="P2815" s="115" t="s">
        <v>2383</v>
      </c>
      <c r="Q2815" s="115" t="e">
        <v>#N/A</v>
      </c>
    </row>
    <row r="2816" spans="1:17">
      <c r="A2816" s="4" t="s">
        <v>1316</v>
      </c>
      <c r="B2816" s="15">
        <v>118</v>
      </c>
      <c r="C2816" s="64" t="s">
        <v>1440</v>
      </c>
      <c r="D2816" s="30">
        <v>44897</v>
      </c>
      <c r="E2816" s="60" t="s">
        <v>1</v>
      </c>
      <c r="F2816" s="14">
        <v>300</v>
      </c>
      <c r="G2816" s="14">
        <v>71.674980884610022</v>
      </c>
      <c r="H2816" s="30">
        <v>45245</v>
      </c>
      <c r="I2816" s="118">
        <v>248.00310000000002</v>
      </c>
      <c r="J2816" s="15">
        <f>IF(M2816="",IF(AND(H2816&lt;&gt; "",D2816&lt;&gt;""),IF(H2816&gt;=D2816,H2816-D2816,0),""),"")</f>
        <v>348</v>
      </c>
      <c r="K2816" s="20">
        <f>IF(M2816="",IF(I2816&lt;&gt;"",I2816-G2816,""),"")</f>
        <v>176.32811911539</v>
      </c>
      <c r="L2816" s="25">
        <f>IF(M2816="",IF(K2816&lt;&gt;"",IF(G2816=0,IF(I2816=0,0,9.99),K2816/G2816),""),"")</f>
        <v>2.4601069569765452</v>
      </c>
      <c r="N2816" s="58" t="str">
        <f>TRIM(CONCATENATE(Table1[[#This Row],[Intake]]," ",Table1[[#This Row],[Batch Number]]))</f>
        <v>S-1/OS 118</v>
      </c>
      <c r="O2816" s="3" t="str">
        <f>IF(VLOOKUP(Table1[[#This Row],[Intake Batch Combo]],Sheet2!A:B,2,FALSE)="","",VLOOKUP(Table1[[#This Row],[Intake Batch Combo]],Sheet2!A:B,2,FALSE))</f>
        <v>One Source Diagnostics Buy 118</v>
      </c>
      <c r="P2816" s="115" t="s">
        <v>2383</v>
      </c>
      <c r="Q2816" s="115" t="e">
        <v>#N/A</v>
      </c>
    </row>
    <row r="2817" spans="1:17">
      <c r="A2817" s="4" t="s">
        <v>1314</v>
      </c>
      <c r="B2817" s="43">
        <v>71</v>
      </c>
      <c r="C2817" s="64" t="s">
        <v>779</v>
      </c>
      <c r="D2817" s="47">
        <v>44670</v>
      </c>
      <c r="E2817" s="59" t="s">
        <v>1</v>
      </c>
      <c r="F2817" s="41">
        <v>300</v>
      </c>
      <c r="G2817" s="41">
        <v>71.954979587975828</v>
      </c>
      <c r="H2817" s="47">
        <v>45245</v>
      </c>
      <c r="I2817" s="118">
        <v>174.375</v>
      </c>
      <c r="J2817" s="43">
        <f>IF(M2817="",IF(AND(H2817&lt;&gt; "",D2817&lt;&gt;""),IF(H2817&gt;=D2817,H2817-D2817,0),""),"")</f>
        <v>575</v>
      </c>
      <c r="K2817" s="42">
        <f>IF(M2817="",IF(I2817&lt;&gt;"",I2817-G2817,""),"")</f>
        <v>102.42002041202417</v>
      </c>
      <c r="L2817" s="44">
        <f>IF(M2817="",IF(K2817&lt;&gt;"",IF(G2817=0,IF(I2817=0,0,9.99),K2817/G2817),""),"")</f>
        <v>1.4233903059731985</v>
      </c>
      <c r="M2817" s="45"/>
      <c r="N2817" s="46" t="str">
        <f>TRIM(CONCATENATE(Table1[[#This Row],[Intake]]," ",Table1[[#This Row],[Batch Number]]))</f>
        <v>S-1/EB 71</v>
      </c>
      <c r="O2817" s="45" t="str">
        <f>IF(VLOOKUP(Table1[[#This Row],[Intake Batch Combo]],Sheet2!A:B,2,FALSE)="","",VLOOKUP(Table1[[#This Row],[Intake Batch Combo]],Sheet2!A:B,2,FALSE))</f>
        <v>Expert MRI Buy 71</v>
      </c>
      <c r="P2817" s="116" t="e">
        <v>#N/A</v>
      </c>
      <c r="Q2817" s="116" t="e">
        <v>#N/A</v>
      </c>
    </row>
    <row r="2818" spans="1:17">
      <c r="A2818" s="4" t="s">
        <v>1314</v>
      </c>
      <c r="B2818" s="43">
        <v>71</v>
      </c>
      <c r="C2818" s="64" t="s">
        <v>779</v>
      </c>
      <c r="D2818" s="47">
        <v>44670</v>
      </c>
      <c r="E2818" s="59" t="s">
        <v>1</v>
      </c>
      <c r="F2818" s="41">
        <v>300</v>
      </c>
      <c r="G2818" s="41">
        <v>71.954979587975828</v>
      </c>
      <c r="H2818" s="47">
        <v>45245</v>
      </c>
      <c r="I2818" s="120">
        <v>174.375</v>
      </c>
      <c r="J2818" s="43">
        <f>IF(M2818="",IF(AND(H2818&lt;&gt; "",D2818&lt;&gt;""),IF(H2818&gt;=D2818,H2818-D2818,0),""),"")</f>
        <v>575</v>
      </c>
      <c r="K2818" s="42">
        <f>IF(M2818="",IF(I2818&lt;&gt;"",I2818-G2818,""),"")</f>
        <v>102.42002041202417</v>
      </c>
      <c r="L2818" s="44">
        <f>IF(M2818="",IF(K2818&lt;&gt;"",IF(G2818=0,IF(I2818=0,0,9.99),K2818/G2818),""),"")</f>
        <v>1.4233903059731985</v>
      </c>
      <c r="M2818" s="45"/>
      <c r="N2818" s="46" t="str">
        <f>TRIM(CONCATENATE(Table1[[#This Row],[Intake]]," ",Table1[[#This Row],[Batch Number]]))</f>
        <v>S-1/EB 71</v>
      </c>
      <c r="O2818" s="45" t="str">
        <f>IF(VLOOKUP(Table1[[#This Row],[Intake Batch Combo]],Sheet2!A:B,2,FALSE)="","",VLOOKUP(Table1[[#This Row],[Intake Batch Combo]],Sheet2!A:B,2,FALSE))</f>
        <v>Expert MRI Buy 71</v>
      </c>
      <c r="P2818" s="116" t="e">
        <v>#N/A</v>
      </c>
      <c r="Q2818" s="116" t="e">
        <v>#N/A</v>
      </c>
    </row>
    <row r="2819" spans="1:17">
      <c r="A2819" s="4" t="s">
        <v>1314</v>
      </c>
      <c r="B2819" s="43">
        <v>71</v>
      </c>
      <c r="C2819" s="64" t="s">
        <v>779</v>
      </c>
      <c r="D2819" s="47">
        <v>44670</v>
      </c>
      <c r="E2819" s="59" t="s">
        <v>1</v>
      </c>
      <c r="F2819" s="41">
        <v>300</v>
      </c>
      <c r="G2819" s="41">
        <v>71.954979587975828</v>
      </c>
      <c r="H2819" s="47">
        <v>45245</v>
      </c>
      <c r="I2819" s="118">
        <v>174.375</v>
      </c>
      <c r="J2819" s="43">
        <f>IF(M2819="",IF(AND(H2819&lt;&gt; "",D2819&lt;&gt;""),IF(H2819&gt;=D2819,H2819-D2819,0),""),"")</f>
        <v>575</v>
      </c>
      <c r="K2819" s="42">
        <f>IF(M2819="",IF(I2819&lt;&gt;"",I2819-G2819,""),"")</f>
        <v>102.42002041202417</v>
      </c>
      <c r="L2819" s="44">
        <f>IF(M2819="",IF(K2819&lt;&gt;"",IF(G2819=0,IF(I2819=0,0,9.99),K2819/G2819),""),"")</f>
        <v>1.4233903059731985</v>
      </c>
      <c r="M2819" s="45"/>
      <c r="N2819" s="46" t="str">
        <f>TRIM(CONCATENATE(Table1[[#This Row],[Intake]]," ",Table1[[#This Row],[Batch Number]]))</f>
        <v>S-1/EB 71</v>
      </c>
      <c r="O2819" s="45" t="str">
        <f>IF(VLOOKUP(Table1[[#This Row],[Intake Batch Combo]],Sheet2!A:B,2,FALSE)="","",VLOOKUP(Table1[[#This Row],[Intake Batch Combo]],Sheet2!A:B,2,FALSE))</f>
        <v>Expert MRI Buy 71</v>
      </c>
      <c r="P2819" s="116" t="e">
        <v>#N/A</v>
      </c>
      <c r="Q2819" s="116" t="e">
        <v>#N/A</v>
      </c>
    </row>
    <row r="2820" spans="1:17">
      <c r="A2820" s="4" t="s">
        <v>1314</v>
      </c>
      <c r="B2820" s="43">
        <v>71</v>
      </c>
      <c r="C2820" s="64" t="s">
        <v>779</v>
      </c>
      <c r="D2820" s="47">
        <v>44670</v>
      </c>
      <c r="E2820" s="59" t="s">
        <v>1</v>
      </c>
      <c r="F2820" s="41">
        <v>300</v>
      </c>
      <c r="G2820" s="41">
        <v>71.954979587975828</v>
      </c>
      <c r="H2820" s="47">
        <v>45245</v>
      </c>
      <c r="I2820" s="118">
        <v>174.375</v>
      </c>
      <c r="J2820" s="43">
        <f>IF(M2820="",IF(AND(H2820&lt;&gt; "",D2820&lt;&gt;""),IF(H2820&gt;=D2820,H2820-D2820,0),""),"")</f>
        <v>575</v>
      </c>
      <c r="K2820" s="42">
        <f>IF(M2820="",IF(I2820&lt;&gt;"",I2820-G2820,""),"")</f>
        <v>102.42002041202417</v>
      </c>
      <c r="L2820" s="44">
        <f>IF(M2820="",IF(K2820&lt;&gt;"",IF(G2820=0,IF(I2820=0,0,9.99),K2820/G2820),""),"")</f>
        <v>1.4233903059731985</v>
      </c>
      <c r="M2820" s="45"/>
      <c r="N2820" s="46" t="str">
        <f>TRIM(CONCATENATE(Table1[[#This Row],[Intake]]," ",Table1[[#This Row],[Batch Number]]))</f>
        <v>S-1/EB 71</v>
      </c>
      <c r="O2820" s="45" t="str">
        <f>IF(VLOOKUP(Table1[[#This Row],[Intake Batch Combo]],Sheet2!A:B,2,FALSE)="","",VLOOKUP(Table1[[#This Row],[Intake Batch Combo]],Sheet2!A:B,2,FALSE))</f>
        <v>Expert MRI Buy 71</v>
      </c>
      <c r="P2820" s="116" t="e">
        <v>#N/A</v>
      </c>
      <c r="Q2820" s="116" t="e">
        <v>#N/A</v>
      </c>
    </row>
    <row r="2821" spans="1:17">
      <c r="A2821" s="4" t="s">
        <v>1314</v>
      </c>
      <c r="B2821" s="43">
        <v>71</v>
      </c>
      <c r="C2821" s="64" t="s">
        <v>780</v>
      </c>
      <c r="D2821" s="47">
        <v>44670</v>
      </c>
      <c r="E2821" s="59" t="s">
        <v>1</v>
      </c>
      <c r="F2821" s="41">
        <v>300</v>
      </c>
      <c r="G2821" s="41">
        <v>71.954979587975828</v>
      </c>
      <c r="H2821" s="47">
        <v>45245</v>
      </c>
      <c r="I2821" s="120">
        <v>174.375</v>
      </c>
      <c r="J2821" s="43">
        <f>IF(M2821="",IF(AND(H2821&lt;&gt; "",D2821&lt;&gt;""),IF(H2821&gt;=D2821,H2821-D2821,0),""),"")</f>
        <v>575</v>
      </c>
      <c r="K2821" s="42">
        <f>IF(M2821="",IF(I2821&lt;&gt;"",I2821-G2821,""),"")</f>
        <v>102.42002041202417</v>
      </c>
      <c r="L2821" s="44">
        <f>IF(M2821="",IF(K2821&lt;&gt;"",IF(G2821=0,IF(I2821=0,0,9.99),K2821/G2821),""),"")</f>
        <v>1.4233903059731985</v>
      </c>
      <c r="M2821" s="45"/>
      <c r="N2821" s="46" t="str">
        <f>TRIM(CONCATENATE(Table1[[#This Row],[Intake]]," ",Table1[[#This Row],[Batch Number]]))</f>
        <v>S-1/EB 71</v>
      </c>
      <c r="O2821" s="45" t="str">
        <f>IF(VLOOKUP(Table1[[#This Row],[Intake Batch Combo]],Sheet2!A:B,2,FALSE)="","",VLOOKUP(Table1[[#This Row],[Intake Batch Combo]],Sheet2!A:B,2,FALSE))</f>
        <v>Expert MRI Buy 71</v>
      </c>
      <c r="P2821" s="116" t="e">
        <v>#N/A</v>
      </c>
      <c r="Q2821" s="116" t="e">
        <v>#N/A</v>
      </c>
    </row>
    <row r="2822" spans="1:17">
      <c r="A2822" s="4" t="s">
        <v>1314</v>
      </c>
      <c r="B2822" s="43">
        <v>71</v>
      </c>
      <c r="C2822" s="64" t="s">
        <v>780</v>
      </c>
      <c r="D2822" s="47">
        <v>44670</v>
      </c>
      <c r="E2822" s="59" t="s">
        <v>1</v>
      </c>
      <c r="F2822" s="41">
        <v>300</v>
      </c>
      <c r="G2822" s="41">
        <v>71.954979587975828</v>
      </c>
      <c r="H2822" s="47">
        <v>45245</v>
      </c>
      <c r="I2822" s="118">
        <v>174.375</v>
      </c>
      <c r="J2822" s="43">
        <f>IF(M2822="",IF(AND(H2822&lt;&gt; "",D2822&lt;&gt;""),IF(H2822&gt;=D2822,H2822-D2822,0),""),"")</f>
        <v>575</v>
      </c>
      <c r="K2822" s="42">
        <f>IF(M2822="",IF(I2822&lt;&gt;"",I2822-G2822,""),"")</f>
        <v>102.42002041202417</v>
      </c>
      <c r="L2822" s="44">
        <f>IF(M2822="",IF(K2822&lt;&gt;"",IF(G2822=0,IF(I2822=0,0,9.99),K2822/G2822),""),"")</f>
        <v>1.4233903059731985</v>
      </c>
      <c r="M2822" s="45"/>
      <c r="N2822" s="46" t="str">
        <f>TRIM(CONCATENATE(Table1[[#This Row],[Intake]]," ",Table1[[#This Row],[Batch Number]]))</f>
        <v>S-1/EB 71</v>
      </c>
      <c r="O2822" s="45" t="str">
        <f>IF(VLOOKUP(Table1[[#This Row],[Intake Batch Combo]],Sheet2!A:B,2,FALSE)="","",VLOOKUP(Table1[[#This Row],[Intake Batch Combo]],Sheet2!A:B,2,FALSE))</f>
        <v>Expert MRI Buy 71</v>
      </c>
      <c r="P2822" s="116" t="e">
        <v>#N/A</v>
      </c>
      <c r="Q2822" s="116" t="e">
        <v>#N/A</v>
      </c>
    </row>
    <row r="2823" spans="1:17">
      <c r="A2823" s="4" t="s">
        <v>1314</v>
      </c>
      <c r="B2823" s="43">
        <v>71</v>
      </c>
      <c r="C2823" s="64" t="s">
        <v>780</v>
      </c>
      <c r="D2823" s="47">
        <v>44670</v>
      </c>
      <c r="E2823" s="59" t="s">
        <v>1</v>
      </c>
      <c r="F2823" s="41">
        <v>300</v>
      </c>
      <c r="G2823" s="41">
        <v>71.954979587975828</v>
      </c>
      <c r="H2823" s="47">
        <v>45245</v>
      </c>
      <c r="I2823" s="118">
        <v>174.375</v>
      </c>
      <c r="J2823" s="43">
        <f>IF(M2823="",IF(AND(H2823&lt;&gt; "",D2823&lt;&gt;""),IF(H2823&gt;=D2823,H2823-D2823,0),""),"")</f>
        <v>575</v>
      </c>
      <c r="K2823" s="42">
        <f>IF(M2823="",IF(I2823&lt;&gt;"",I2823-G2823,""),"")</f>
        <v>102.42002041202417</v>
      </c>
      <c r="L2823" s="44">
        <f>IF(M2823="",IF(K2823&lt;&gt;"",IF(G2823=0,IF(I2823=0,0,9.99),K2823/G2823),""),"")</f>
        <v>1.4233903059731985</v>
      </c>
      <c r="M2823" s="45"/>
      <c r="N2823" s="46" t="str">
        <f>TRIM(CONCATENATE(Table1[[#This Row],[Intake]]," ",Table1[[#This Row],[Batch Number]]))</f>
        <v>S-1/EB 71</v>
      </c>
      <c r="O2823" s="45" t="str">
        <f>IF(VLOOKUP(Table1[[#This Row],[Intake Batch Combo]],Sheet2!A:B,2,FALSE)="","",VLOOKUP(Table1[[#This Row],[Intake Batch Combo]],Sheet2!A:B,2,FALSE))</f>
        <v>Expert MRI Buy 71</v>
      </c>
      <c r="P2823" s="116" t="e">
        <v>#N/A</v>
      </c>
      <c r="Q2823" s="116" t="e">
        <v>#N/A</v>
      </c>
    </row>
    <row r="2824" spans="1:17">
      <c r="A2824" s="4" t="s">
        <v>1314</v>
      </c>
      <c r="B2824" s="43">
        <v>71</v>
      </c>
      <c r="C2824" s="64" t="s">
        <v>780</v>
      </c>
      <c r="D2824" s="47">
        <v>44670</v>
      </c>
      <c r="E2824" s="59" t="s">
        <v>1</v>
      </c>
      <c r="F2824" s="41">
        <v>300</v>
      </c>
      <c r="G2824" s="41">
        <v>71.954979587975828</v>
      </c>
      <c r="H2824" s="47">
        <v>45245</v>
      </c>
      <c r="I2824" s="118">
        <v>174.375</v>
      </c>
      <c r="J2824" s="43">
        <f>IF(M2824="",IF(AND(H2824&lt;&gt; "",D2824&lt;&gt;""),IF(H2824&gt;=D2824,H2824-D2824,0),""),"")</f>
        <v>575</v>
      </c>
      <c r="K2824" s="42">
        <f>IF(M2824="",IF(I2824&lt;&gt;"",I2824-G2824,""),"")</f>
        <v>102.42002041202417</v>
      </c>
      <c r="L2824" s="44">
        <f>IF(M2824="",IF(K2824&lt;&gt;"",IF(G2824=0,IF(I2824=0,0,9.99),K2824/G2824),""),"")</f>
        <v>1.4233903059731985</v>
      </c>
      <c r="M2824" s="45"/>
      <c r="N2824" s="46" t="str">
        <f>TRIM(CONCATENATE(Table1[[#This Row],[Intake]]," ",Table1[[#This Row],[Batch Number]]))</f>
        <v>S-1/EB 71</v>
      </c>
      <c r="O2824" s="45" t="str">
        <f>IF(VLOOKUP(Table1[[#This Row],[Intake Batch Combo]],Sheet2!A:B,2,FALSE)="","",VLOOKUP(Table1[[#This Row],[Intake Batch Combo]],Sheet2!A:B,2,FALSE))</f>
        <v>Expert MRI Buy 71</v>
      </c>
      <c r="P2824" s="116" t="e">
        <v>#N/A</v>
      </c>
      <c r="Q2824" s="116" t="e">
        <v>#N/A</v>
      </c>
    </row>
    <row r="2825" spans="1:17">
      <c r="A2825" s="4" t="s">
        <v>1316</v>
      </c>
      <c r="B2825" s="15">
        <v>116</v>
      </c>
      <c r="C2825" s="64" t="s">
        <v>1195</v>
      </c>
      <c r="D2825" s="30">
        <v>44879</v>
      </c>
      <c r="E2825" s="59" t="s">
        <v>1</v>
      </c>
      <c r="F2825" s="14">
        <v>1695</v>
      </c>
      <c r="G2825" s="14">
        <v>404.59153261197389</v>
      </c>
      <c r="H2825" s="30">
        <v>45245</v>
      </c>
      <c r="I2825" s="118">
        <v>558</v>
      </c>
      <c r="J2825" s="15">
        <f>IF(M2825="",IF(AND(H2825&lt;&gt; "",D2825&lt;&gt;""),IF(H2825&gt;=D2825,H2825-D2825,0),""),"")</f>
        <v>366</v>
      </c>
      <c r="K2825" s="20">
        <f>IF(M2825="",IF(I2825&lt;&gt;"",I2825-G2825,""),"")</f>
        <v>153.40846738802611</v>
      </c>
      <c r="L2825" s="25">
        <f>IF(M2825="",IF(K2825&lt;&gt;"",IF(G2825=0,IF(I2825=0,0,9.99),K2825/G2825),""),"")</f>
        <v>0.37916875421897051</v>
      </c>
      <c r="N2825" s="58" t="str">
        <f>TRIM(CONCATENATE(Table1[[#This Row],[Intake]]," ",Table1[[#This Row],[Batch Number]]))</f>
        <v>S-1/OS 116</v>
      </c>
      <c r="O2825" s="3" t="str">
        <f>IF(VLOOKUP(Table1[[#This Row],[Intake Batch Combo]],Sheet2!A:B,2,FALSE)="","",VLOOKUP(Table1[[#This Row],[Intake Batch Combo]],Sheet2!A:B,2,FALSE))</f>
        <v>One Source Diagnostics Buy 116</v>
      </c>
      <c r="P2825" s="115" t="e">
        <v>#N/A</v>
      </c>
      <c r="Q2825" s="115" t="e">
        <v>#N/A</v>
      </c>
    </row>
    <row r="2826" spans="1:17">
      <c r="A2826" s="4" t="s">
        <v>1316</v>
      </c>
      <c r="B2826" s="15">
        <v>116</v>
      </c>
      <c r="C2826" s="64" t="s">
        <v>1195</v>
      </c>
      <c r="D2826" s="30">
        <v>44879</v>
      </c>
      <c r="E2826" s="59" t="s">
        <v>1</v>
      </c>
      <c r="F2826" s="14">
        <v>1695</v>
      </c>
      <c r="G2826" s="14">
        <v>404.59153261197389</v>
      </c>
      <c r="H2826" s="30">
        <v>45245</v>
      </c>
      <c r="I2826" s="118">
        <v>558</v>
      </c>
      <c r="J2826" s="15">
        <f>IF(M2826="",IF(AND(H2826&lt;&gt; "",D2826&lt;&gt;""),IF(H2826&gt;=D2826,H2826-D2826,0),""),"")</f>
        <v>366</v>
      </c>
      <c r="K2826" s="20">
        <f>IF(M2826="",IF(I2826&lt;&gt;"",I2826-G2826,""),"")</f>
        <v>153.40846738802611</v>
      </c>
      <c r="L2826" s="25">
        <f>IF(M2826="",IF(K2826&lt;&gt;"",IF(G2826=0,IF(I2826=0,0,9.99),K2826/G2826),""),"")</f>
        <v>0.37916875421897051</v>
      </c>
      <c r="N2826" s="58" t="str">
        <f>TRIM(CONCATENATE(Table1[[#This Row],[Intake]]," ",Table1[[#This Row],[Batch Number]]))</f>
        <v>S-1/OS 116</v>
      </c>
      <c r="O2826" s="3" t="str">
        <f>IF(VLOOKUP(Table1[[#This Row],[Intake Batch Combo]],Sheet2!A:B,2,FALSE)="","",VLOOKUP(Table1[[#This Row],[Intake Batch Combo]],Sheet2!A:B,2,FALSE))</f>
        <v>One Source Diagnostics Buy 116</v>
      </c>
      <c r="P2826" s="115" t="e">
        <v>#N/A</v>
      </c>
      <c r="Q2826" s="115" t="e">
        <v>#N/A</v>
      </c>
    </row>
    <row r="2827" spans="1:17">
      <c r="A2827" s="4" t="s">
        <v>1316</v>
      </c>
      <c r="B2827" s="15">
        <v>116</v>
      </c>
      <c r="C2827" s="64" t="s">
        <v>1197</v>
      </c>
      <c r="D2827" s="30">
        <v>44879</v>
      </c>
      <c r="E2827" s="59" t="s">
        <v>1</v>
      </c>
      <c r="F2827" s="14">
        <v>1695</v>
      </c>
      <c r="G2827" s="14">
        <v>404.59153261197389</v>
      </c>
      <c r="H2827" s="30">
        <v>45245</v>
      </c>
      <c r="I2827" s="118">
        <v>372</v>
      </c>
      <c r="J2827" s="15">
        <f>IF(M2827="",IF(AND(H2827&lt;&gt; "",D2827&lt;&gt;""),IF(H2827&gt;=D2827,H2827-D2827,0),""),"")</f>
        <v>366</v>
      </c>
      <c r="K2827" s="20">
        <f>IF(M2827="",IF(I2827&lt;&gt;"",I2827-G2827,""),"")</f>
        <v>-32.591532611973889</v>
      </c>
      <c r="L2827" s="25">
        <f>IF(M2827="",IF(K2827&lt;&gt;"",IF(G2827=0,IF(I2827=0,0,9.99),K2827/G2827),""),"")</f>
        <v>-8.0554163854019672E-2</v>
      </c>
      <c r="N2827" s="58" t="str">
        <f>TRIM(CONCATENATE(Table1[[#This Row],[Intake]]," ",Table1[[#This Row],[Batch Number]]))</f>
        <v>S-1/OS 116</v>
      </c>
      <c r="O2827" s="3" t="str">
        <f>IF(VLOOKUP(Table1[[#This Row],[Intake Batch Combo]],Sheet2!A:B,2,FALSE)="","",VLOOKUP(Table1[[#This Row],[Intake Batch Combo]],Sheet2!A:B,2,FALSE))</f>
        <v>One Source Diagnostics Buy 116</v>
      </c>
      <c r="P2827" s="115" t="e">
        <v>#N/A</v>
      </c>
      <c r="Q2827" s="115" t="e">
        <v>#N/A</v>
      </c>
    </row>
    <row r="2828" spans="1:17">
      <c r="A2828" s="4" t="s">
        <v>1316</v>
      </c>
      <c r="B2828" s="15">
        <v>116</v>
      </c>
      <c r="C2828" s="64" t="s">
        <v>1242</v>
      </c>
      <c r="D2828" s="30">
        <v>44879</v>
      </c>
      <c r="E2828" s="59" t="s">
        <v>1</v>
      </c>
      <c r="F2828" s="14">
        <v>1695</v>
      </c>
      <c r="G2828" s="14">
        <v>404.59153261197389</v>
      </c>
      <c r="H2828" s="30">
        <v>45245</v>
      </c>
      <c r="I2828" s="118">
        <v>279</v>
      </c>
      <c r="J2828" s="15">
        <f>IF(M2828="",IF(AND(H2828&lt;&gt; "",D2828&lt;&gt;""),IF(H2828&gt;=D2828,H2828-D2828,0),""),"")</f>
        <v>366</v>
      </c>
      <c r="K2828" s="20">
        <f>IF(M2828="",IF(I2828&lt;&gt;"",I2828-G2828,""),"")</f>
        <v>-125.59153261197389</v>
      </c>
      <c r="L2828" s="25">
        <f>IF(M2828="",IF(K2828&lt;&gt;"",IF(G2828=0,IF(I2828=0,0,9.99),K2828/G2828),""),"")</f>
        <v>-0.31041562289051478</v>
      </c>
      <c r="N2828" s="58" t="str">
        <f>TRIM(CONCATENATE(Table1[[#This Row],[Intake]]," ",Table1[[#This Row],[Batch Number]]))</f>
        <v>S-1/OS 116</v>
      </c>
      <c r="O2828" s="3" t="str">
        <f>IF(VLOOKUP(Table1[[#This Row],[Intake Batch Combo]],Sheet2!A:B,2,FALSE)="","",VLOOKUP(Table1[[#This Row],[Intake Batch Combo]],Sheet2!A:B,2,FALSE))</f>
        <v>One Source Diagnostics Buy 116</v>
      </c>
      <c r="P2828" s="115" t="e">
        <v>#N/A</v>
      </c>
      <c r="Q2828" s="115" t="e">
        <v>#N/A</v>
      </c>
    </row>
    <row r="2829" spans="1:17">
      <c r="A2829" s="4" t="s">
        <v>1316</v>
      </c>
      <c r="B2829" s="15">
        <v>116</v>
      </c>
      <c r="C2829" s="64" t="s">
        <v>1262</v>
      </c>
      <c r="D2829" s="30">
        <v>44879</v>
      </c>
      <c r="E2829" s="59" t="s">
        <v>1</v>
      </c>
      <c r="F2829" s="14">
        <v>1695</v>
      </c>
      <c r="G2829" s="14">
        <v>404.59153261197389</v>
      </c>
      <c r="H2829" s="30">
        <v>45245</v>
      </c>
      <c r="I2829" s="118">
        <v>511.5</v>
      </c>
      <c r="J2829" s="15">
        <f>IF(M2829="",IF(AND(H2829&lt;&gt; "",D2829&lt;&gt;""),IF(H2829&gt;=D2829,H2829-D2829,0),""),"")</f>
        <v>366</v>
      </c>
      <c r="K2829" s="20">
        <f>IF(M2829="",IF(I2829&lt;&gt;"",I2829-G2829,""),"")</f>
        <v>106.90846738802611</v>
      </c>
      <c r="L2829" s="25">
        <f>IF(M2829="",IF(K2829&lt;&gt;"",IF(G2829=0,IF(I2829=0,0,9.99),K2829/G2829),""),"")</f>
        <v>0.26423802470072294</v>
      </c>
      <c r="N2829" s="58" t="str">
        <f>TRIM(CONCATENATE(Table1[[#This Row],[Intake]]," ",Table1[[#This Row],[Batch Number]]))</f>
        <v>S-1/OS 116</v>
      </c>
      <c r="O2829" s="3" t="str">
        <f>IF(VLOOKUP(Table1[[#This Row],[Intake Batch Combo]],Sheet2!A:B,2,FALSE)="","",VLOOKUP(Table1[[#This Row],[Intake Batch Combo]],Sheet2!A:B,2,FALSE))</f>
        <v>One Source Diagnostics Buy 116</v>
      </c>
      <c r="P2829" s="115" t="e">
        <v>#N/A</v>
      </c>
      <c r="Q2829" s="115" t="e">
        <v>#N/A</v>
      </c>
    </row>
    <row r="2830" spans="1:17">
      <c r="A2830" s="4" t="s">
        <v>1316</v>
      </c>
      <c r="B2830" s="15">
        <v>118</v>
      </c>
      <c r="C2830" s="64" t="s">
        <v>1440</v>
      </c>
      <c r="D2830" s="30">
        <v>44897</v>
      </c>
      <c r="E2830" s="60" t="s">
        <v>1</v>
      </c>
      <c r="F2830" s="14">
        <v>1695</v>
      </c>
      <c r="G2830" s="14">
        <v>404.96364199804663</v>
      </c>
      <c r="H2830" s="30">
        <v>45245</v>
      </c>
      <c r="I2830" s="118">
        <v>248.00310000000002</v>
      </c>
      <c r="J2830" s="15">
        <f>IF(M2830="",IF(AND(H2830&lt;&gt; "",D2830&lt;&gt;""),IF(H2830&gt;=D2830,H2830-D2830,0),""),"")</f>
        <v>348</v>
      </c>
      <c r="K2830" s="20">
        <f>IF(M2830="",IF(I2830&lt;&gt;"",I2830-G2830,""),"")</f>
        <v>-156.96054199804661</v>
      </c>
      <c r="L2830" s="25">
        <f>IF(M2830="",IF(K2830&lt;&gt;"",IF(G2830=0,IF(I2830=0,0,9.99),K2830/G2830),""),"")</f>
        <v>-0.38759168903070002</v>
      </c>
      <c r="N2830" s="58" t="str">
        <f>TRIM(CONCATENATE(Table1[[#This Row],[Intake]]," ",Table1[[#This Row],[Batch Number]]))</f>
        <v>S-1/OS 118</v>
      </c>
      <c r="O2830" s="3" t="str">
        <f>IF(VLOOKUP(Table1[[#This Row],[Intake Batch Combo]],Sheet2!A:B,2,FALSE)="","",VLOOKUP(Table1[[#This Row],[Intake Batch Combo]],Sheet2!A:B,2,FALSE))</f>
        <v>One Source Diagnostics Buy 118</v>
      </c>
      <c r="P2830" s="115" t="s">
        <v>2383</v>
      </c>
      <c r="Q2830" s="115" t="e">
        <v>#N/A</v>
      </c>
    </row>
    <row r="2831" spans="1:17">
      <c r="A2831" s="4" t="s">
        <v>1316</v>
      </c>
      <c r="B2831" s="15">
        <v>118</v>
      </c>
      <c r="C2831" s="64" t="s">
        <v>1440</v>
      </c>
      <c r="D2831" s="30">
        <v>44897</v>
      </c>
      <c r="E2831" s="60" t="s">
        <v>1</v>
      </c>
      <c r="F2831" s="14">
        <v>1695</v>
      </c>
      <c r="G2831" s="14">
        <v>404.96364199804663</v>
      </c>
      <c r="H2831" s="30">
        <v>45245</v>
      </c>
      <c r="I2831" s="118">
        <v>248.00310000000002</v>
      </c>
      <c r="J2831" s="15">
        <f>IF(M2831="",IF(AND(H2831&lt;&gt; "",D2831&lt;&gt;""),IF(H2831&gt;=D2831,H2831-D2831,0),""),"")</f>
        <v>348</v>
      </c>
      <c r="K2831" s="20">
        <f>IF(M2831="",IF(I2831&lt;&gt;"",I2831-G2831,""),"")</f>
        <v>-156.96054199804661</v>
      </c>
      <c r="L2831" s="25">
        <f>IF(M2831="",IF(K2831&lt;&gt;"",IF(G2831=0,IF(I2831=0,0,9.99),K2831/G2831),""),"")</f>
        <v>-0.38759168903070002</v>
      </c>
      <c r="N2831" s="58" t="str">
        <f>TRIM(CONCATENATE(Table1[[#This Row],[Intake]]," ",Table1[[#This Row],[Batch Number]]))</f>
        <v>S-1/OS 118</v>
      </c>
      <c r="O2831" s="3" t="str">
        <f>IF(VLOOKUP(Table1[[#This Row],[Intake Batch Combo]],Sheet2!A:B,2,FALSE)="","",VLOOKUP(Table1[[#This Row],[Intake Batch Combo]],Sheet2!A:B,2,FALSE))</f>
        <v>One Source Diagnostics Buy 118</v>
      </c>
      <c r="P2831" s="115" t="s">
        <v>2383</v>
      </c>
      <c r="Q2831" s="115" t="e">
        <v>#N/A</v>
      </c>
    </row>
    <row r="2832" spans="1:17">
      <c r="A2832" s="4" t="s">
        <v>1316</v>
      </c>
      <c r="B2832" s="15">
        <v>118</v>
      </c>
      <c r="C2832" s="64" t="s">
        <v>1816</v>
      </c>
      <c r="D2832" s="30">
        <v>44897</v>
      </c>
      <c r="E2832" s="60" t="s">
        <v>1</v>
      </c>
      <c r="F2832" s="14">
        <v>1695</v>
      </c>
      <c r="G2832" s="14">
        <v>404.96364199804663</v>
      </c>
      <c r="H2832" s="30">
        <v>45245</v>
      </c>
      <c r="I2832" s="118">
        <v>558</v>
      </c>
      <c r="J2832" s="15">
        <f>IF(M2832="",IF(AND(H2832&lt;&gt; "",D2832&lt;&gt;""),IF(H2832&gt;=D2832,H2832-D2832,0),""),"")</f>
        <v>348</v>
      </c>
      <c r="K2832" s="20">
        <f>IF(M2832="",IF(I2832&lt;&gt;"",I2832-G2832,""),"")</f>
        <v>153.03635800195337</v>
      </c>
      <c r="L2832" s="25">
        <f>IF(M2832="",IF(K2832&lt;&gt;"",IF(G2832=0,IF(I2832=0,0,9.99),K2832/G2832),""),"")</f>
        <v>0.37790147591247603</v>
      </c>
      <c r="N2832" s="58" t="str">
        <f>TRIM(CONCATENATE(Table1[[#This Row],[Intake]]," ",Table1[[#This Row],[Batch Number]]))</f>
        <v>S-1/OS 118</v>
      </c>
      <c r="O2832" s="3" t="str">
        <f>IF(VLOOKUP(Table1[[#This Row],[Intake Batch Combo]],Sheet2!A:B,2,FALSE)="","",VLOOKUP(Table1[[#This Row],[Intake Batch Combo]],Sheet2!A:B,2,FALSE))</f>
        <v>One Source Diagnostics Buy 118</v>
      </c>
      <c r="P2832" s="115" t="s">
        <v>2383</v>
      </c>
      <c r="Q2832" s="115" t="e">
        <v>#N/A</v>
      </c>
    </row>
    <row r="2833" spans="1:17">
      <c r="A2833" s="4" t="s">
        <v>1316</v>
      </c>
      <c r="B2833" s="15">
        <v>118</v>
      </c>
      <c r="C2833" s="64" t="s">
        <v>1852</v>
      </c>
      <c r="D2833" s="30">
        <v>44897</v>
      </c>
      <c r="E2833" s="60" t="s">
        <v>1</v>
      </c>
      <c r="F2833" s="14">
        <v>1695</v>
      </c>
      <c r="G2833" s="14">
        <v>404.96364199804663</v>
      </c>
      <c r="H2833" s="30">
        <v>45245</v>
      </c>
      <c r="I2833" s="120">
        <v>604.5</v>
      </c>
      <c r="J2833" s="15">
        <f>IF(M2833="",IF(AND(H2833&lt;&gt; "",D2833&lt;&gt;""),IF(H2833&gt;=D2833,H2833-D2833,0),""),"")</f>
        <v>348</v>
      </c>
      <c r="K2833" s="20">
        <f>IF(M2833="",IF(I2833&lt;&gt;"",I2833-G2833,""),"")</f>
        <v>199.53635800195337</v>
      </c>
      <c r="L2833" s="25">
        <f>IF(M2833="",IF(K2833&lt;&gt;"",IF(G2833=0,IF(I2833=0,0,9.99),K2833/G2833),""),"")</f>
        <v>0.49272659890518233</v>
      </c>
      <c r="N2833" s="58" t="str">
        <f>TRIM(CONCATENATE(Table1[[#This Row],[Intake]]," ",Table1[[#This Row],[Batch Number]]))</f>
        <v>S-1/OS 118</v>
      </c>
      <c r="O2833" s="3" t="str">
        <f>IF(VLOOKUP(Table1[[#This Row],[Intake Batch Combo]],Sheet2!A:B,2,FALSE)="","",VLOOKUP(Table1[[#This Row],[Intake Batch Combo]],Sheet2!A:B,2,FALSE))</f>
        <v>One Source Diagnostics Buy 118</v>
      </c>
      <c r="P2833" s="115" t="s">
        <v>2383</v>
      </c>
      <c r="Q2833" s="115" t="e">
        <v>#N/A</v>
      </c>
    </row>
    <row r="2834" spans="1:17">
      <c r="A2834" s="4" t="s">
        <v>1316</v>
      </c>
      <c r="B2834" s="15">
        <v>118</v>
      </c>
      <c r="C2834" s="64" t="s">
        <v>1852</v>
      </c>
      <c r="D2834" s="30">
        <v>44897</v>
      </c>
      <c r="E2834" s="60" t="s">
        <v>1</v>
      </c>
      <c r="F2834" s="14">
        <v>1695</v>
      </c>
      <c r="G2834" s="14">
        <v>404.96364199804663</v>
      </c>
      <c r="H2834" s="30">
        <v>45245</v>
      </c>
      <c r="I2834" s="118">
        <v>604.5</v>
      </c>
      <c r="J2834" s="15">
        <f>IF(M2834="",IF(AND(H2834&lt;&gt; "",D2834&lt;&gt;""),IF(H2834&gt;=D2834,H2834-D2834,0),""),"")</f>
        <v>348</v>
      </c>
      <c r="K2834" s="20">
        <f>IF(M2834="",IF(I2834&lt;&gt;"",I2834-G2834,""),"")</f>
        <v>199.53635800195337</v>
      </c>
      <c r="L2834" s="25">
        <f>IF(M2834="",IF(K2834&lt;&gt;"",IF(G2834=0,IF(I2834=0,0,9.99),K2834/G2834),""),"")</f>
        <v>0.49272659890518233</v>
      </c>
      <c r="N2834" s="58" t="str">
        <f>TRIM(CONCATENATE(Table1[[#This Row],[Intake]]," ",Table1[[#This Row],[Batch Number]]))</f>
        <v>S-1/OS 118</v>
      </c>
      <c r="O2834" s="3" t="str">
        <f>IF(VLOOKUP(Table1[[#This Row],[Intake Batch Combo]],Sheet2!A:B,2,FALSE)="","",VLOOKUP(Table1[[#This Row],[Intake Batch Combo]],Sheet2!A:B,2,FALSE))</f>
        <v>One Source Diagnostics Buy 118</v>
      </c>
      <c r="P2834" s="115" t="s">
        <v>2383</v>
      </c>
      <c r="Q2834" s="115" t="e">
        <v>#N/A</v>
      </c>
    </row>
    <row r="2835" spans="1:17">
      <c r="A2835" s="4" t="s">
        <v>1314</v>
      </c>
      <c r="B2835" s="43">
        <v>71</v>
      </c>
      <c r="C2835" s="64" t="s">
        <v>613</v>
      </c>
      <c r="D2835" s="47">
        <v>44670</v>
      </c>
      <c r="E2835" s="59" t="s">
        <v>1</v>
      </c>
      <c r="F2835" s="41">
        <v>1695</v>
      </c>
      <c r="G2835" s="41">
        <v>406.54563467206344</v>
      </c>
      <c r="H2835" s="47">
        <v>45245</v>
      </c>
      <c r="I2835" s="118">
        <v>465</v>
      </c>
      <c r="J2835" s="43">
        <f>IF(M2835="",IF(AND(H2835&lt;&gt; "",D2835&lt;&gt;""),IF(H2835&gt;=D2835,H2835-D2835,0),""),"")</f>
        <v>575</v>
      </c>
      <c r="K2835" s="42">
        <f>IF(M2835="",IF(I2835&lt;&gt;"",I2835-G2835,""),"")</f>
        <v>58.454365327936557</v>
      </c>
      <c r="L2835" s="44">
        <f>IF(M2835="",IF(K2835&lt;&gt;"",IF(G2835=0,IF(I2835=0,0,9.99),K2835/G2835),""),"")</f>
        <v>0.14378303526758632</v>
      </c>
      <c r="M2835" s="45"/>
      <c r="N2835" s="46" t="str">
        <f>TRIM(CONCATENATE(Table1[[#This Row],[Intake]]," ",Table1[[#This Row],[Batch Number]]))</f>
        <v>S-1/EB 71</v>
      </c>
      <c r="O2835" s="45" t="str">
        <f>IF(VLOOKUP(Table1[[#This Row],[Intake Batch Combo]],Sheet2!A:B,2,FALSE)="","",VLOOKUP(Table1[[#This Row],[Intake Batch Combo]],Sheet2!A:B,2,FALSE))</f>
        <v>Expert MRI Buy 71</v>
      </c>
      <c r="P2835" s="116" t="e">
        <v>#N/A</v>
      </c>
      <c r="Q2835" s="116" t="e">
        <v>#N/A</v>
      </c>
    </row>
    <row r="2836" spans="1:17">
      <c r="A2836" s="4" t="s">
        <v>1314</v>
      </c>
      <c r="B2836" s="43">
        <v>71</v>
      </c>
      <c r="C2836" s="64" t="s">
        <v>613</v>
      </c>
      <c r="D2836" s="47">
        <v>44670</v>
      </c>
      <c r="E2836" s="59" t="s">
        <v>1</v>
      </c>
      <c r="F2836" s="41">
        <v>1695</v>
      </c>
      <c r="G2836" s="41">
        <v>406.54563467206344</v>
      </c>
      <c r="H2836" s="47">
        <v>45245</v>
      </c>
      <c r="I2836" s="118">
        <v>465</v>
      </c>
      <c r="J2836" s="43">
        <f>IF(M2836="",IF(AND(H2836&lt;&gt; "",D2836&lt;&gt;""),IF(H2836&gt;=D2836,H2836-D2836,0),""),"")</f>
        <v>575</v>
      </c>
      <c r="K2836" s="42">
        <f>IF(M2836="",IF(I2836&lt;&gt;"",I2836-G2836,""),"")</f>
        <v>58.454365327936557</v>
      </c>
      <c r="L2836" s="44">
        <f>IF(M2836="",IF(K2836&lt;&gt;"",IF(G2836=0,IF(I2836=0,0,9.99),K2836/G2836),""),"")</f>
        <v>0.14378303526758632</v>
      </c>
      <c r="M2836" s="45"/>
      <c r="N2836" s="46" t="str">
        <f>TRIM(CONCATENATE(Table1[[#This Row],[Intake]]," ",Table1[[#This Row],[Batch Number]]))</f>
        <v>S-1/EB 71</v>
      </c>
      <c r="O2836" s="45" t="str">
        <f>IF(VLOOKUP(Table1[[#This Row],[Intake Batch Combo]],Sheet2!A:B,2,FALSE)="","",VLOOKUP(Table1[[#This Row],[Intake Batch Combo]],Sheet2!A:B,2,FALSE))</f>
        <v>Expert MRI Buy 71</v>
      </c>
      <c r="P2836" s="116" t="e">
        <v>#N/A</v>
      </c>
      <c r="Q2836" s="116" t="e">
        <v>#N/A</v>
      </c>
    </row>
    <row r="2837" spans="1:17">
      <c r="A2837" s="4" t="s">
        <v>1314</v>
      </c>
      <c r="B2837" s="43">
        <v>71</v>
      </c>
      <c r="C2837" s="64" t="s">
        <v>613</v>
      </c>
      <c r="D2837" s="47">
        <v>44670</v>
      </c>
      <c r="E2837" s="59" t="s">
        <v>1</v>
      </c>
      <c r="F2837" s="41">
        <v>1695</v>
      </c>
      <c r="G2837" s="41">
        <v>406.54563467206344</v>
      </c>
      <c r="H2837" s="47">
        <v>45245</v>
      </c>
      <c r="I2837" s="118">
        <v>465</v>
      </c>
      <c r="J2837" s="43">
        <f>IF(M2837="",IF(AND(H2837&lt;&gt; "",D2837&lt;&gt;""),IF(H2837&gt;=D2837,H2837-D2837,0),""),"")</f>
        <v>575</v>
      </c>
      <c r="K2837" s="42">
        <f>IF(M2837="",IF(I2837&lt;&gt;"",I2837-G2837,""),"")</f>
        <v>58.454365327936557</v>
      </c>
      <c r="L2837" s="44">
        <f>IF(M2837="",IF(K2837&lt;&gt;"",IF(G2837=0,IF(I2837=0,0,9.99),K2837/G2837),""),"")</f>
        <v>0.14378303526758632</v>
      </c>
      <c r="M2837" s="45"/>
      <c r="N2837" s="46" t="str">
        <f>TRIM(CONCATENATE(Table1[[#This Row],[Intake]]," ",Table1[[#This Row],[Batch Number]]))</f>
        <v>S-1/EB 71</v>
      </c>
      <c r="O2837" s="45" t="str">
        <f>IF(VLOOKUP(Table1[[#This Row],[Intake Batch Combo]],Sheet2!A:B,2,FALSE)="","",VLOOKUP(Table1[[#This Row],[Intake Batch Combo]],Sheet2!A:B,2,FALSE))</f>
        <v>Expert MRI Buy 71</v>
      </c>
      <c r="P2837" s="116" t="e">
        <v>#N/A</v>
      </c>
      <c r="Q2837" s="116" t="e">
        <v>#N/A</v>
      </c>
    </row>
    <row r="2838" spans="1:17">
      <c r="A2838" s="4" t="s">
        <v>1314</v>
      </c>
      <c r="B2838" s="43">
        <v>71</v>
      </c>
      <c r="C2838" s="64" t="s">
        <v>670</v>
      </c>
      <c r="D2838" s="47">
        <v>44670</v>
      </c>
      <c r="E2838" s="59" t="s">
        <v>1</v>
      </c>
      <c r="F2838" s="41">
        <v>1695</v>
      </c>
      <c r="G2838" s="41">
        <v>406.54563467206344</v>
      </c>
      <c r="H2838" s="47">
        <v>45245</v>
      </c>
      <c r="I2838" s="118">
        <v>511.5</v>
      </c>
      <c r="J2838" s="43">
        <f>IF(M2838="",IF(AND(H2838&lt;&gt; "",D2838&lt;&gt;""),IF(H2838&gt;=D2838,H2838-D2838,0),""),"")</f>
        <v>575</v>
      </c>
      <c r="K2838" s="42">
        <f>IF(M2838="",IF(I2838&lt;&gt;"",I2838-G2838,""),"")</f>
        <v>104.95436532793656</v>
      </c>
      <c r="L2838" s="44">
        <f>IF(M2838="",IF(K2838&lt;&gt;"",IF(G2838=0,IF(I2838=0,0,9.99),K2838/G2838),""),"")</f>
        <v>0.25816133879434494</v>
      </c>
      <c r="M2838" s="45"/>
      <c r="N2838" s="46" t="str">
        <f>TRIM(CONCATENATE(Table1[[#This Row],[Intake]]," ",Table1[[#This Row],[Batch Number]]))</f>
        <v>S-1/EB 71</v>
      </c>
      <c r="O2838" s="45" t="str">
        <f>IF(VLOOKUP(Table1[[#This Row],[Intake Batch Combo]],Sheet2!A:B,2,FALSE)="","",VLOOKUP(Table1[[#This Row],[Intake Batch Combo]],Sheet2!A:B,2,FALSE))</f>
        <v>Expert MRI Buy 71</v>
      </c>
      <c r="P2838" s="116" t="e">
        <v>#N/A</v>
      </c>
      <c r="Q2838" s="116" t="e">
        <v>#N/A</v>
      </c>
    </row>
    <row r="2839" spans="1:17">
      <c r="A2839" s="4" t="s">
        <v>1314</v>
      </c>
      <c r="B2839" s="43">
        <v>71</v>
      </c>
      <c r="C2839" s="64" t="s">
        <v>670</v>
      </c>
      <c r="D2839" s="47">
        <v>44670</v>
      </c>
      <c r="E2839" s="59" t="s">
        <v>1</v>
      </c>
      <c r="F2839" s="41">
        <v>1695</v>
      </c>
      <c r="G2839" s="41">
        <v>406.54563467206344</v>
      </c>
      <c r="H2839" s="47">
        <v>45245</v>
      </c>
      <c r="I2839" s="118">
        <v>511.5</v>
      </c>
      <c r="J2839" s="43">
        <f>IF(M2839="",IF(AND(H2839&lt;&gt; "",D2839&lt;&gt;""),IF(H2839&gt;=D2839,H2839-D2839,0),""),"")</f>
        <v>575</v>
      </c>
      <c r="K2839" s="42">
        <f>IF(M2839="",IF(I2839&lt;&gt;"",I2839-G2839,""),"")</f>
        <v>104.95436532793656</v>
      </c>
      <c r="L2839" s="44">
        <f>IF(M2839="",IF(K2839&lt;&gt;"",IF(G2839=0,IF(I2839=0,0,9.99),K2839/G2839),""),"")</f>
        <v>0.25816133879434494</v>
      </c>
      <c r="M2839" s="45"/>
      <c r="N2839" s="46" t="str">
        <f>TRIM(CONCATENATE(Table1[[#This Row],[Intake]]," ",Table1[[#This Row],[Batch Number]]))</f>
        <v>S-1/EB 71</v>
      </c>
      <c r="O2839" s="45" t="str">
        <f>IF(VLOOKUP(Table1[[#This Row],[Intake Batch Combo]],Sheet2!A:B,2,FALSE)="","",VLOOKUP(Table1[[#This Row],[Intake Batch Combo]],Sheet2!A:B,2,FALSE))</f>
        <v>Expert MRI Buy 71</v>
      </c>
      <c r="P2839" s="116" t="e">
        <v>#N/A</v>
      </c>
      <c r="Q2839" s="116" t="e">
        <v>#N/A</v>
      </c>
    </row>
    <row r="2840" spans="1:17">
      <c r="A2840" s="4" t="s">
        <v>1314</v>
      </c>
      <c r="B2840" s="43">
        <v>71</v>
      </c>
      <c r="C2840" s="64" t="s">
        <v>779</v>
      </c>
      <c r="D2840" s="47">
        <v>44670</v>
      </c>
      <c r="E2840" s="59" t="s">
        <v>1</v>
      </c>
      <c r="F2840" s="41">
        <v>1695</v>
      </c>
      <c r="G2840" s="41">
        <v>406.54563467206344</v>
      </c>
      <c r="H2840" s="47">
        <v>45245</v>
      </c>
      <c r="I2840" s="118">
        <v>174.375</v>
      </c>
      <c r="J2840" s="43">
        <f>IF(M2840="",IF(AND(H2840&lt;&gt; "",D2840&lt;&gt;""),IF(H2840&gt;=D2840,H2840-D2840,0),""),"")</f>
        <v>575</v>
      </c>
      <c r="K2840" s="42">
        <f>IF(M2840="",IF(I2840&lt;&gt;"",I2840-G2840,""),"")</f>
        <v>-232.17063467206344</v>
      </c>
      <c r="L2840" s="44">
        <f>IF(M2840="",IF(K2840&lt;&gt;"",IF(G2840=0,IF(I2840=0,0,9.99),K2840/G2840),""),"")</f>
        <v>-0.57108136177465518</v>
      </c>
      <c r="M2840" s="45"/>
      <c r="N2840" s="46" t="str">
        <f>TRIM(CONCATENATE(Table1[[#This Row],[Intake]]," ",Table1[[#This Row],[Batch Number]]))</f>
        <v>S-1/EB 71</v>
      </c>
      <c r="O2840" s="45" t="str">
        <f>IF(VLOOKUP(Table1[[#This Row],[Intake Batch Combo]],Sheet2!A:B,2,FALSE)="","",VLOOKUP(Table1[[#This Row],[Intake Batch Combo]],Sheet2!A:B,2,FALSE))</f>
        <v>Expert MRI Buy 71</v>
      </c>
      <c r="P2840" s="116" t="e">
        <v>#N/A</v>
      </c>
      <c r="Q2840" s="116" t="e">
        <v>#N/A</v>
      </c>
    </row>
    <row r="2841" spans="1:17">
      <c r="A2841" s="4" t="s">
        <v>1314</v>
      </c>
      <c r="B2841" s="43">
        <v>71</v>
      </c>
      <c r="C2841" s="64" t="s">
        <v>779</v>
      </c>
      <c r="D2841" s="47">
        <v>44670</v>
      </c>
      <c r="E2841" s="59" t="s">
        <v>1</v>
      </c>
      <c r="F2841" s="41">
        <v>1695</v>
      </c>
      <c r="G2841" s="41">
        <v>406.54563467206344</v>
      </c>
      <c r="H2841" s="47">
        <v>45245</v>
      </c>
      <c r="I2841" s="118">
        <v>174.375</v>
      </c>
      <c r="J2841" s="43">
        <f>IF(M2841="",IF(AND(H2841&lt;&gt; "",D2841&lt;&gt;""),IF(H2841&gt;=D2841,H2841-D2841,0),""),"")</f>
        <v>575</v>
      </c>
      <c r="K2841" s="42">
        <f>IF(M2841="",IF(I2841&lt;&gt;"",I2841-G2841,""),"")</f>
        <v>-232.17063467206344</v>
      </c>
      <c r="L2841" s="44">
        <f>IF(M2841="",IF(K2841&lt;&gt;"",IF(G2841=0,IF(I2841=0,0,9.99),K2841/G2841),""),"")</f>
        <v>-0.57108136177465518</v>
      </c>
      <c r="M2841" s="45"/>
      <c r="N2841" s="46" t="str">
        <f>TRIM(CONCATENATE(Table1[[#This Row],[Intake]]," ",Table1[[#This Row],[Batch Number]]))</f>
        <v>S-1/EB 71</v>
      </c>
      <c r="O2841" s="45" t="str">
        <f>IF(VLOOKUP(Table1[[#This Row],[Intake Batch Combo]],Sheet2!A:B,2,FALSE)="","",VLOOKUP(Table1[[#This Row],[Intake Batch Combo]],Sheet2!A:B,2,FALSE))</f>
        <v>Expert MRI Buy 71</v>
      </c>
      <c r="P2841" s="116" t="e">
        <v>#N/A</v>
      </c>
      <c r="Q2841" s="116" t="e">
        <v>#N/A</v>
      </c>
    </row>
    <row r="2842" spans="1:17">
      <c r="A2842" s="4" t="s">
        <v>1314</v>
      </c>
      <c r="B2842" s="43">
        <v>71</v>
      </c>
      <c r="C2842" s="64" t="s">
        <v>780</v>
      </c>
      <c r="D2842" s="47">
        <v>44670</v>
      </c>
      <c r="E2842" s="59" t="s">
        <v>1</v>
      </c>
      <c r="F2842" s="41">
        <v>1695</v>
      </c>
      <c r="G2842" s="41">
        <v>406.54563467206344</v>
      </c>
      <c r="H2842" s="47">
        <v>45245</v>
      </c>
      <c r="I2842" s="118">
        <v>174.375</v>
      </c>
      <c r="J2842" s="43">
        <f>IF(M2842="",IF(AND(H2842&lt;&gt; "",D2842&lt;&gt;""),IF(H2842&gt;=D2842,H2842-D2842,0),""),"")</f>
        <v>575</v>
      </c>
      <c r="K2842" s="42">
        <f>IF(M2842="",IF(I2842&lt;&gt;"",I2842-G2842,""),"")</f>
        <v>-232.17063467206344</v>
      </c>
      <c r="L2842" s="44">
        <f>IF(M2842="",IF(K2842&lt;&gt;"",IF(G2842=0,IF(I2842=0,0,9.99),K2842/G2842),""),"")</f>
        <v>-0.57108136177465518</v>
      </c>
      <c r="M2842" s="45"/>
      <c r="N2842" s="46" t="str">
        <f>TRIM(CONCATENATE(Table1[[#This Row],[Intake]]," ",Table1[[#This Row],[Batch Number]]))</f>
        <v>S-1/EB 71</v>
      </c>
      <c r="O2842" s="45" t="str">
        <f>IF(VLOOKUP(Table1[[#This Row],[Intake Batch Combo]],Sheet2!A:B,2,FALSE)="","",VLOOKUP(Table1[[#This Row],[Intake Batch Combo]],Sheet2!A:B,2,FALSE))</f>
        <v>Expert MRI Buy 71</v>
      </c>
      <c r="P2842" s="116" t="e">
        <v>#N/A</v>
      </c>
      <c r="Q2842" s="116" t="e">
        <v>#N/A</v>
      </c>
    </row>
    <row r="2843" spans="1:17">
      <c r="A2843" s="4" t="s">
        <v>1314</v>
      </c>
      <c r="B2843" s="43">
        <v>71</v>
      </c>
      <c r="C2843" s="64" t="s">
        <v>780</v>
      </c>
      <c r="D2843" s="47">
        <v>44670</v>
      </c>
      <c r="E2843" s="59" t="s">
        <v>1</v>
      </c>
      <c r="F2843" s="41">
        <v>1695</v>
      </c>
      <c r="G2843" s="41">
        <v>406.54563467206344</v>
      </c>
      <c r="H2843" s="47">
        <v>45245</v>
      </c>
      <c r="I2843" s="118">
        <v>174.375</v>
      </c>
      <c r="J2843" s="43">
        <f>IF(M2843="",IF(AND(H2843&lt;&gt; "",D2843&lt;&gt;""),IF(H2843&gt;=D2843,H2843-D2843,0),""),"")</f>
        <v>575</v>
      </c>
      <c r="K2843" s="42">
        <f>IF(M2843="",IF(I2843&lt;&gt;"",I2843-G2843,""),"")</f>
        <v>-232.17063467206344</v>
      </c>
      <c r="L2843" s="44">
        <f>IF(M2843="",IF(K2843&lt;&gt;"",IF(G2843=0,IF(I2843=0,0,9.99),K2843/G2843),""),"")</f>
        <v>-0.57108136177465518</v>
      </c>
      <c r="M2843" s="45"/>
      <c r="N2843" s="46" t="str">
        <f>TRIM(CONCATENATE(Table1[[#This Row],[Intake]]," ",Table1[[#This Row],[Batch Number]]))</f>
        <v>S-1/EB 71</v>
      </c>
      <c r="O2843" s="45" t="str">
        <f>IF(VLOOKUP(Table1[[#This Row],[Intake Batch Combo]],Sheet2!A:B,2,FALSE)="","",VLOOKUP(Table1[[#This Row],[Intake Batch Combo]],Sheet2!A:B,2,FALSE))</f>
        <v>Expert MRI Buy 71</v>
      </c>
      <c r="P2843" s="116" t="e">
        <v>#N/A</v>
      </c>
      <c r="Q2843" s="116" t="e">
        <v>#N/A</v>
      </c>
    </row>
    <row r="2844" spans="1:17">
      <c r="A2844" s="4" t="s">
        <v>1314</v>
      </c>
      <c r="B2844" s="43">
        <v>71</v>
      </c>
      <c r="C2844" s="64" t="s">
        <v>889</v>
      </c>
      <c r="D2844" s="47">
        <v>44670</v>
      </c>
      <c r="E2844" s="59" t="s">
        <v>1</v>
      </c>
      <c r="F2844" s="41">
        <v>1695</v>
      </c>
      <c r="G2844" s="41">
        <v>406.54563467206344</v>
      </c>
      <c r="H2844" s="47">
        <v>45245</v>
      </c>
      <c r="I2844" s="118">
        <v>651</v>
      </c>
      <c r="J2844" s="43">
        <f>IF(M2844="",IF(AND(H2844&lt;&gt; "",D2844&lt;&gt;""),IF(H2844&gt;=D2844,H2844-D2844,0),""),"")</f>
        <v>575</v>
      </c>
      <c r="K2844" s="42">
        <f>IF(M2844="",IF(I2844&lt;&gt;"",I2844-G2844,""),"")</f>
        <v>244.45436532793656</v>
      </c>
      <c r="L2844" s="44">
        <f>IF(M2844="",IF(K2844&lt;&gt;"",IF(G2844=0,IF(I2844=0,0,9.99),K2844/G2844),""),"")</f>
        <v>0.60129624937462078</v>
      </c>
      <c r="M2844" s="45"/>
      <c r="N2844" s="46" t="str">
        <f>TRIM(CONCATENATE(Table1[[#This Row],[Intake]]," ",Table1[[#This Row],[Batch Number]]))</f>
        <v>S-1/EB 71</v>
      </c>
      <c r="O2844" s="45" t="str">
        <f>IF(VLOOKUP(Table1[[#This Row],[Intake Batch Combo]],Sheet2!A:B,2,FALSE)="","",VLOOKUP(Table1[[#This Row],[Intake Batch Combo]],Sheet2!A:B,2,FALSE))</f>
        <v>Expert MRI Buy 71</v>
      </c>
      <c r="P2844" s="116" t="e">
        <v>#N/A</v>
      </c>
      <c r="Q2844" s="116" t="e">
        <v>#N/A</v>
      </c>
    </row>
    <row r="2845" spans="1:17">
      <c r="A2845" s="4" t="s">
        <v>1316</v>
      </c>
      <c r="B2845" s="38">
        <v>97</v>
      </c>
      <c r="C2845" s="15" t="s">
        <v>449</v>
      </c>
      <c r="D2845" s="39">
        <v>44631</v>
      </c>
      <c r="E2845" s="10" t="s">
        <v>1</v>
      </c>
      <c r="F2845" s="36">
        <v>1695</v>
      </c>
      <c r="G2845" s="36">
        <v>408.58132852990423</v>
      </c>
      <c r="H2845" s="39">
        <v>45245</v>
      </c>
      <c r="I2845" s="120">
        <v>334.8</v>
      </c>
      <c r="J2845" s="38">
        <f>IF(M2845="",IF(AND(H2845&lt;&gt; "",D2845&lt;&gt;""),IF(H2845&gt;=D2845,H2845-D2845,0),""),"")</f>
        <v>614</v>
      </c>
      <c r="K2845" s="37">
        <f>IF(M2845="",IF(I2845&lt;&gt;"",I2845-G2845,""),"")</f>
        <v>-73.781328529904215</v>
      </c>
      <c r="L2845" s="31">
        <f>IF(M2845="",IF(K2845&lt;&gt;"",IF(G2845=0,IF(I2845=0,0,9.99),K2845/G2845),""),"")</f>
        <v>-0.18057929567014988</v>
      </c>
      <c r="M2845" s="35"/>
      <c r="N2845" s="33" t="str">
        <f>TRIM(CONCATENATE(Table1[[#This Row],[Intake]]," ",Table1[[#This Row],[Batch Number]]))</f>
        <v>S-1/OS 97</v>
      </c>
      <c r="O2845" s="35" t="str">
        <f>IF(VLOOKUP(Table1[[#This Row],[Intake Batch Combo]],Sheet2!A:B,2,FALSE)="","",VLOOKUP(Table1[[#This Row],[Intake Batch Combo]],Sheet2!A:B,2,FALSE))</f>
        <v>One Source Diagnostics Buy 97.2</v>
      </c>
      <c r="P2845" s="116" t="s">
        <v>2384</v>
      </c>
      <c r="Q2845" s="116" t="e">
        <v>#N/A</v>
      </c>
    </row>
    <row r="2846" spans="1:17">
      <c r="A2846" s="4" t="s">
        <v>1316</v>
      </c>
      <c r="B2846" s="38">
        <v>97</v>
      </c>
      <c r="C2846" s="15" t="s">
        <v>449</v>
      </c>
      <c r="D2846" s="39">
        <v>44631</v>
      </c>
      <c r="E2846" s="10" t="s">
        <v>1</v>
      </c>
      <c r="F2846" s="36">
        <v>1695</v>
      </c>
      <c r="G2846" s="36">
        <v>408.58132852990423</v>
      </c>
      <c r="H2846" s="39">
        <v>45245</v>
      </c>
      <c r="I2846" s="120">
        <v>334.8</v>
      </c>
      <c r="J2846" s="38">
        <f>IF(M2846="",IF(AND(H2846&lt;&gt; "",D2846&lt;&gt;""),IF(H2846&gt;=D2846,H2846-D2846,0),""),"")</f>
        <v>614</v>
      </c>
      <c r="K2846" s="37">
        <f>IF(M2846="",IF(I2846&lt;&gt;"",I2846-G2846,""),"")</f>
        <v>-73.781328529904215</v>
      </c>
      <c r="L2846" s="31">
        <f>IF(M2846="",IF(K2846&lt;&gt;"",IF(G2846=0,IF(I2846=0,0,9.99),K2846/G2846),""),"")</f>
        <v>-0.18057929567014988</v>
      </c>
      <c r="M2846" s="35"/>
      <c r="N2846" s="33" t="str">
        <f>TRIM(CONCATENATE(Table1[[#This Row],[Intake]]," ",Table1[[#This Row],[Batch Number]]))</f>
        <v>S-1/OS 97</v>
      </c>
      <c r="O2846" s="35" t="str">
        <f>IF(VLOOKUP(Table1[[#This Row],[Intake Batch Combo]],Sheet2!A:B,2,FALSE)="","",VLOOKUP(Table1[[#This Row],[Intake Batch Combo]],Sheet2!A:B,2,FALSE))</f>
        <v>One Source Diagnostics Buy 97.2</v>
      </c>
      <c r="P2846" s="116" t="s">
        <v>2384</v>
      </c>
      <c r="Q2846" s="116" t="e">
        <v>#N/A</v>
      </c>
    </row>
    <row r="2847" spans="1:17">
      <c r="A2847" s="4" t="s">
        <v>1316</v>
      </c>
      <c r="B2847" s="38">
        <v>97</v>
      </c>
      <c r="C2847" s="15" t="s">
        <v>449</v>
      </c>
      <c r="D2847" s="39">
        <v>44631</v>
      </c>
      <c r="E2847" s="10" t="s">
        <v>1</v>
      </c>
      <c r="F2847" s="36">
        <v>1695</v>
      </c>
      <c r="G2847" s="36">
        <v>408.58132852990423</v>
      </c>
      <c r="H2847" s="39">
        <v>45245</v>
      </c>
      <c r="I2847" s="120">
        <v>334.8</v>
      </c>
      <c r="J2847" s="38">
        <f>IF(M2847="",IF(AND(H2847&lt;&gt; "",D2847&lt;&gt;""),IF(H2847&gt;=D2847,H2847-D2847,0),""),"")</f>
        <v>614</v>
      </c>
      <c r="K2847" s="37">
        <f>IF(M2847="",IF(I2847&lt;&gt;"",I2847-G2847,""),"")</f>
        <v>-73.781328529904215</v>
      </c>
      <c r="L2847" s="31">
        <f>IF(M2847="",IF(K2847&lt;&gt;"",IF(G2847=0,IF(I2847=0,0,9.99),K2847/G2847),""),"")</f>
        <v>-0.18057929567014988</v>
      </c>
      <c r="M2847" s="35"/>
      <c r="N2847" s="33" t="str">
        <f>TRIM(CONCATENATE(Table1[[#This Row],[Intake]]," ",Table1[[#This Row],[Batch Number]]))</f>
        <v>S-1/OS 97</v>
      </c>
      <c r="O2847" s="35" t="str">
        <f>IF(VLOOKUP(Table1[[#This Row],[Intake Batch Combo]],Sheet2!A:B,2,FALSE)="","",VLOOKUP(Table1[[#This Row],[Intake Batch Combo]],Sheet2!A:B,2,FALSE))</f>
        <v>One Source Diagnostics Buy 97.2</v>
      </c>
      <c r="P2847" s="116" t="s">
        <v>2384</v>
      </c>
      <c r="Q2847" s="116" t="e">
        <v>#N/A</v>
      </c>
    </row>
    <row r="2848" spans="1:17">
      <c r="A2848" s="4" t="s">
        <v>1316</v>
      </c>
      <c r="B2848" s="38">
        <v>97</v>
      </c>
      <c r="C2848" s="15" t="s">
        <v>449</v>
      </c>
      <c r="D2848" s="39">
        <v>44631</v>
      </c>
      <c r="E2848" s="10" t="s">
        <v>1</v>
      </c>
      <c r="F2848" s="36">
        <v>1695</v>
      </c>
      <c r="G2848" s="36">
        <v>408.58132852990423</v>
      </c>
      <c r="H2848" s="39">
        <v>45245</v>
      </c>
      <c r="I2848" s="118">
        <v>334.8</v>
      </c>
      <c r="J2848" s="38">
        <f>IF(M2848="",IF(AND(H2848&lt;&gt; "",D2848&lt;&gt;""),IF(H2848&gt;=D2848,H2848-D2848,0),""),"")</f>
        <v>614</v>
      </c>
      <c r="K2848" s="37">
        <f>IF(M2848="",IF(I2848&lt;&gt;"",I2848-G2848,""),"")</f>
        <v>-73.781328529904215</v>
      </c>
      <c r="L2848" s="31">
        <f>IF(M2848="",IF(K2848&lt;&gt;"",IF(G2848=0,IF(I2848=0,0,9.99),K2848/G2848),""),"")</f>
        <v>-0.18057929567014988</v>
      </c>
      <c r="M2848" s="35"/>
      <c r="N2848" s="33" t="str">
        <f>TRIM(CONCATENATE(Table1[[#This Row],[Intake]]," ",Table1[[#This Row],[Batch Number]]))</f>
        <v>S-1/OS 97</v>
      </c>
      <c r="O2848" s="35" t="str">
        <f>IF(VLOOKUP(Table1[[#This Row],[Intake Batch Combo]],Sheet2!A:B,2,FALSE)="","",VLOOKUP(Table1[[#This Row],[Intake Batch Combo]],Sheet2!A:B,2,FALSE))</f>
        <v>One Source Diagnostics Buy 97.2</v>
      </c>
      <c r="P2848" s="116" t="s">
        <v>2384</v>
      </c>
      <c r="Q2848" s="116" t="e">
        <v>#N/A</v>
      </c>
    </row>
    <row r="2849" spans="1:17">
      <c r="A2849" s="4" t="s">
        <v>1316</v>
      </c>
      <c r="B2849" s="38">
        <v>97</v>
      </c>
      <c r="C2849" s="15" t="s">
        <v>480</v>
      </c>
      <c r="D2849" s="39">
        <v>44631</v>
      </c>
      <c r="E2849" s="10" t="s">
        <v>1</v>
      </c>
      <c r="F2849" s="36">
        <v>1695</v>
      </c>
      <c r="G2849" s="36">
        <v>408.58132852990423</v>
      </c>
      <c r="H2849" s="39">
        <v>45245</v>
      </c>
      <c r="I2849" s="118">
        <v>558</v>
      </c>
      <c r="J2849" s="38">
        <f>IF(M2849="",IF(AND(H2849&lt;&gt; "",D2849&lt;&gt;""),IF(H2849&gt;=D2849,H2849-D2849,0),""),"")</f>
        <v>614</v>
      </c>
      <c r="K2849" s="37">
        <f>IF(M2849="",IF(I2849&lt;&gt;"",I2849-G2849,""),"")</f>
        <v>149.41867147009577</v>
      </c>
      <c r="L2849" s="31">
        <f>IF(M2849="",IF(K2849&lt;&gt;"",IF(G2849=0,IF(I2849=0,0,9.99),K2849/G2849),""),"")</f>
        <v>0.36570117388308349</v>
      </c>
      <c r="M2849" s="35"/>
      <c r="N2849" s="33" t="str">
        <f>TRIM(CONCATENATE(Table1[[#This Row],[Intake]]," ",Table1[[#This Row],[Batch Number]]))</f>
        <v>S-1/OS 97</v>
      </c>
      <c r="O2849" s="35" t="str">
        <f>IF(VLOOKUP(Table1[[#This Row],[Intake Batch Combo]],Sheet2!A:B,2,FALSE)="","",VLOOKUP(Table1[[#This Row],[Intake Batch Combo]],Sheet2!A:B,2,FALSE))</f>
        <v>One Source Diagnostics Buy 97.2</v>
      </c>
      <c r="P2849" s="116" t="s">
        <v>2384</v>
      </c>
      <c r="Q2849" s="116" t="e">
        <v>#N/A</v>
      </c>
    </row>
    <row r="2850" spans="1:17">
      <c r="A2850" s="4" t="s">
        <v>1316</v>
      </c>
      <c r="B2850" s="38">
        <v>97</v>
      </c>
      <c r="C2850" s="15" t="s">
        <v>480</v>
      </c>
      <c r="D2850" s="39">
        <v>44631</v>
      </c>
      <c r="E2850" s="10" t="s">
        <v>1</v>
      </c>
      <c r="F2850" s="36">
        <v>1695</v>
      </c>
      <c r="G2850" s="36">
        <v>408.58132852990423</v>
      </c>
      <c r="H2850" s="39">
        <v>45245</v>
      </c>
      <c r="I2850" s="118">
        <v>558</v>
      </c>
      <c r="J2850" s="38">
        <f>IF(M2850="",IF(AND(H2850&lt;&gt; "",D2850&lt;&gt;""),IF(H2850&gt;=D2850,H2850-D2850,0),""),"")</f>
        <v>614</v>
      </c>
      <c r="K2850" s="37">
        <f>IF(M2850="",IF(I2850&lt;&gt;"",I2850-G2850,""),"")</f>
        <v>149.41867147009577</v>
      </c>
      <c r="L2850" s="31">
        <f>IF(M2850="",IF(K2850&lt;&gt;"",IF(G2850=0,IF(I2850=0,0,9.99),K2850/G2850),""),"")</f>
        <v>0.36570117388308349</v>
      </c>
      <c r="M2850" s="35"/>
      <c r="N2850" s="33" t="str">
        <f>TRIM(CONCATENATE(Table1[[#This Row],[Intake]]," ",Table1[[#This Row],[Batch Number]]))</f>
        <v>S-1/OS 97</v>
      </c>
      <c r="O2850" s="35" t="str">
        <f>IF(VLOOKUP(Table1[[#This Row],[Intake Batch Combo]],Sheet2!A:B,2,FALSE)="","",VLOOKUP(Table1[[#This Row],[Intake Batch Combo]],Sheet2!A:B,2,FALSE))</f>
        <v>One Source Diagnostics Buy 97.2</v>
      </c>
      <c r="P2850" s="116" t="s">
        <v>2384</v>
      </c>
      <c r="Q2850" s="116" t="e">
        <v>#N/A</v>
      </c>
    </row>
    <row r="2851" spans="1:17">
      <c r="A2851" s="4" t="s">
        <v>1316</v>
      </c>
      <c r="B2851" s="15">
        <v>118</v>
      </c>
      <c r="C2851" s="64" t="s">
        <v>1481</v>
      </c>
      <c r="D2851" s="30">
        <v>44897</v>
      </c>
      <c r="E2851" s="60" t="s">
        <v>1</v>
      </c>
      <c r="F2851" s="14">
        <v>300</v>
      </c>
      <c r="G2851" s="14">
        <v>71.674980884610022</v>
      </c>
      <c r="H2851" s="30">
        <v>45240</v>
      </c>
      <c r="I2851" s="118">
        <v>155.00309999999999</v>
      </c>
      <c r="J2851" s="15">
        <f>IF(M2851="",IF(AND(H2851&lt;&gt; "",D2851&lt;&gt;""),IF(H2851&gt;=D2851,H2851-D2851,0),""),"")</f>
        <v>343</v>
      </c>
      <c r="K2851" s="20">
        <f>IF(M2851="",IF(I2851&lt;&gt;"",I2851-G2851,""),"")</f>
        <v>83.328119115389967</v>
      </c>
      <c r="L2851" s="25">
        <f>IF(M2851="",IF(K2851&lt;&gt;"",IF(G2851=0,IF(I2851=0,0,9.99),K2851/G2851),""),"")</f>
        <v>1.162583067158963</v>
      </c>
      <c r="M2851" s="111"/>
      <c r="N2851" s="58" t="str">
        <f>TRIM(CONCATENATE(Table1[[#This Row],[Intake]]," ",Table1[[#This Row],[Batch Number]]))</f>
        <v>S-1/OS 118</v>
      </c>
      <c r="O2851" s="111" t="str">
        <f>IF(VLOOKUP(Table1[[#This Row],[Intake Batch Combo]],Sheet2!A:B,2,FALSE)="","",VLOOKUP(Table1[[#This Row],[Intake Batch Combo]],Sheet2!A:B,2,FALSE))</f>
        <v>One Source Diagnostics Buy 118</v>
      </c>
      <c r="P2851" s="115" t="s">
        <v>2383</v>
      </c>
      <c r="Q2851" s="115" t="e">
        <v>#N/A</v>
      </c>
    </row>
    <row r="2852" spans="1:17">
      <c r="A2852" s="4" t="s">
        <v>1316</v>
      </c>
      <c r="B2852" s="15">
        <v>118</v>
      </c>
      <c r="C2852" s="64" t="s">
        <v>1481</v>
      </c>
      <c r="D2852" s="30">
        <v>44897</v>
      </c>
      <c r="E2852" s="60" t="s">
        <v>1</v>
      </c>
      <c r="F2852" s="14">
        <v>300</v>
      </c>
      <c r="G2852" s="14">
        <v>71.674980884610022</v>
      </c>
      <c r="H2852" s="30">
        <v>45240</v>
      </c>
      <c r="I2852" s="120">
        <v>155.00309999999999</v>
      </c>
      <c r="J2852" s="15">
        <f>IF(M2852="",IF(AND(H2852&lt;&gt; "",D2852&lt;&gt;""),IF(H2852&gt;=D2852,H2852-D2852,0),""),"")</f>
        <v>343</v>
      </c>
      <c r="K2852" s="20">
        <f>IF(M2852="",IF(I2852&lt;&gt;"",I2852-G2852,""),"")</f>
        <v>83.328119115389967</v>
      </c>
      <c r="L2852" s="25">
        <f>IF(M2852="",IF(K2852&lt;&gt;"",IF(G2852=0,IF(I2852=0,0,9.99),K2852/G2852),""),"")</f>
        <v>1.162583067158963</v>
      </c>
      <c r="M2852" s="111"/>
      <c r="N2852" s="58" t="str">
        <f>TRIM(CONCATENATE(Table1[[#This Row],[Intake]]," ",Table1[[#This Row],[Batch Number]]))</f>
        <v>S-1/OS 118</v>
      </c>
      <c r="O2852" s="111" t="str">
        <f>IF(VLOOKUP(Table1[[#This Row],[Intake Batch Combo]],Sheet2!A:B,2,FALSE)="","",VLOOKUP(Table1[[#This Row],[Intake Batch Combo]],Sheet2!A:B,2,FALSE))</f>
        <v>One Source Diagnostics Buy 118</v>
      </c>
      <c r="P2852" s="115" t="s">
        <v>2383</v>
      </c>
      <c r="Q2852" s="115" t="e">
        <v>#N/A</v>
      </c>
    </row>
    <row r="2853" spans="1:17">
      <c r="A2853" s="4" t="s">
        <v>1316</v>
      </c>
      <c r="B2853" s="15">
        <v>118</v>
      </c>
      <c r="C2853" s="64" t="s">
        <v>1481</v>
      </c>
      <c r="D2853" s="30">
        <v>44897</v>
      </c>
      <c r="E2853" s="60" t="s">
        <v>1</v>
      </c>
      <c r="F2853" s="14">
        <v>300</v>
      </c>
      <c r="G2853" s="14">
        <v>71.674980884610022</v>
      </c>
      <c r="H2853" s="30">
        <v>45240</v>
      </c>
      <c r="I2853" s="118">
        <v>155.00309999999999</v>
      </c>
      <c r="J2853" s="15">
        <f>IF(M2853="",IF(AND(H2853&lt;&gt; "",D2853&lt;&gt;""),IF(H2853&gt;=D2853,H2853-D2853,0),""),"")</f>
        <v>343</v>
      </c>
      <c r="K2853" s="20">
        <f>IF(M2853="",IF(I2853&lt;&gt;"",I2853-G2853,""),"")</f>
        <v>83.328119115389967</v>
      </c>
      <c r="L2853" s="25">
        <f>IF(M2853="",IF(K2853&lt;&gt;"",IF(G2853=0,IF(I2853=0,0,9.99),K2853/G2853),""),"")</f>
        <v>1.162583067158963</v>
      </c>
      <c r="M2853" s="111"/>
      <c r="N2853" s="58" t="str">
        <f>TRIM(CONCATENATE(Table1[[#This Row],[Intake]]," ",Table1[[#This Row],[Batch Number]]))</f>
        <v>S-1/OS 118</v>
      </c>
      <c r="O2853" s="111" t="str">
        <f>IF(VLOOKUP(Table1[[#This Row],[Intake Batch Combo]],Sheet2!A:B,2,FALSE)="","",VLOOKUP(Table1[[#This Row],[Intake Batch Combo]],Sheet2!A:B,2,FALSE))</f>
        <v>One Source Diagnostics Buy 118</v>
      </c>
      <c r="P2853" s="115" t="s">
        <v>2383</v>
      </c>
      <c r="Q2853" s="115" t="e">
        <v>#N/A</v>
      </c>
    </row>
    <row r="2854" spans="1:17">
      <c r="A2854" s="4" t="s">
        <v>1316</v>
      </c>
      <c r="B2854" s="15">
        <v>118</v>
      </c>
      <c r="C2854" s="64" t="s">
        <v>1481</v>
      </c>
      <c r="D2854" s="30">
        <v>44897</v>
      </c>
      <c r="E2854" s="60" t="s">
        <v>1</v>
      </c>
      <c r="F2854" s="14">
        <v>300</v>
      </c>
      <c r="G2854" s="14">
        <v>71.674980884610022</v>
      </c>
      <c r="H2854" s="30">
        <v>45240</v>
      </c>
      <c r="I2854" s="118">
        <v>155.00309999999999</v>
      </c>
      <c r="J2854" s="15">
        <f>IF(M2854="",IF(AND(H2854&lt;&gt; "",D2854&lt;&gt;""),IF(H2854&gt;=D2854,H2854-D2854,0),""),"")</f>
        <v>343</v>
      </c>
      <c r="K2854" s="20">
        <f>IF(M2854="",IF(I2854&lt;&gt;"",I2854-G2854,""),"")</f>
        <v>83.328119115389967</v>
      </c>
      <c r="L2854" s="25">
        <f>IF(M2854="",IF(K2854&lt;&gt;"",IF(G2854=0,IF(I2854=0,0,9.99),K2854/G2854),""),"")</f>
        <v>1.162583067158963</v>
      </c>
      <c r="M2854" s="111"/>
      <c r="N2854" s="58" t="str">
        <f>TRIM(CONCATENATE(Table1[[#This Row],[Intake]]," ",Table1[[#This Row],[Batch Number]]))</f>
        <v>S-1/OS 118</v>
      </c>
      <c r="O2854" s="111" t="str">
        <f>IF(VLOOKUP(Table1[[#This Row],[Intake Batch Combo]],Sheet2!A:B,2,FALSE)="","",VLOOKUP(Table1[[#This Row],[Intake Batch Combo]],Sheet2!A:B,2,FALSE))</f>
        <v>One Source Diagnostics Buy 118</v>
      </c>
      <c r="P2854" s="115" t="s">
        <v>2383</v>
      </c>
      <c r="Q2854" s="115" t="e">
        <v>#N/A</v>
      </c>
    </row>
    <row r="2855" spans="1:17">
      <c r="A2855" s="4" t="s">
        <v>1316</v>
      </c>
      <c r="B2855" s="38">
        <v>97</v>
      </c>
      <c r="C2855" s="15" t="s">
        <v>432</v>
      </c>
      <c r="D2855" s="39">
        <v>44631</v>
      </c>
      <c r="E2855" s="10" t="s">
        <v>1</v>
      </c>
      <c r="F2855" s="36">
        <v>300</v>
      </c>
      <c r="G2855" s="36">
        <v>72.315279385823771</v>
      </c>
      <c r="H2855" s="39">
        <v>45240</v>
      </c>
      <c r="I2855" s="120">
        <v>155.00309999999999</v>
      </c>
      <c r="J2855" s="38">
        <f>IF(M2855="",IF(AND(H2855&lt;&gt; "",D2855&lt;&gt;""),IF(H2855&gt;=D2855,H2855-D2855,0),""),"")</f>
        <v>609</v>
      </c>
      <c r="K2855" s="37">
        <f>IF(M2855="",IF(I2855&lt;&gt;"",I2855-G2855,""),"")</f>
        <v>82.687820614176218</v>
      </c>
      <c r="L2855" s="31">
        <f>IF(M2855="",IF(K2855&lt;&gt;"",IF(G2855=0,IF(I2855=0,0,9.99),K2855/G2855),""),"")</f>
        <v>1.1434349879644634</v>
      </c>
      <c r="M2855" s="35"/>
      <c r="N2855" s="33" t="str">
        <f>TRIM(CONCATENATE(Table1[[#This Row],[Intake]]," ",Table1[[#This Row],[Batch Number]]))</f>
        <v>S-1/OS 97</v>
      </c>
      <c r="O2855" s="35" t="str">
        <f>IF(VLOOKUP(Table1[[#This Row],[Intake Batch Combo]],Sheet2!A:B,2,FALSE)="","",VLOOKUP(Table1[[#This Row],[Intake Batch Combo]],Sheet2!A:B,2,FALSE))</f>
        <v>One Source Diagnostics Buy 97.2</v>
      </c>
      <c r="P2855" s="116" t="s">
        <v>2384</v>
      </c>
      <c r="Q2855" s="116" t="e">
        <v>#N/A</v>
      </c>
    </row>
    <row r="2856" spans="1:17">
      <c r="A2856" s="4" t="s">
        <v>1316</v>
      </c>
      <c r="B2856" s="38">
        <v>97</v>
      </c>
      <c r="C2856" s="15" t="s">
        <v>432</v>
      </c>
      <c r="D2856" s="39">
        <v>44631</v>
      </c>
      <c r="E2856" s="10" t="s">
        <v>1</v>
      </c>
      <c r="F2856" s="36">
        <v>300</v>
      </c>
      <c r="G2856" s="36">
        <v>72.315279385823771</v>
      </c>
      <c r="H2856" s="39">
        <v>45240</v>
      </c>
      <c r="I2856" s="118">
        <v>155.00309999999999</v>
      </c>
      <c r="J2856" s="38">
        <f>IF(M2856="",IF(AND(H2856&lt;&gt; "",D2856&lt;&gt;""),IF(H2856&gt;=D2856,H2856-D2856,0),""),"")</f>
        <v>609</v>
      </c>
      <c r="K2856" s="37">
        <f>IF(M2856="",IF(I2856&lt;&gt;"",I2856-G2856,""),"")</f>
        <v>82.687820614176218</v>
      </c>
      <c r="L2856" s="31">
        <f>IF(M2856="",IF(K2856&lt;&gt;"",IF(G2856=0,IF(I2856=0,0,9.99),K2856/G2856),""),"")</f>
        <v>1.1434349879644634</v>
      </c>
      <c r="M2856" s="35"/>
      <c r="N2856" s="33" t="str">
        <f>TRIM(CONCATENATE(Table1[[#This Row],[Intake]]," ",Table1[[#This Row],[Batch Number]]))</f>
        <v>S-1/OS 97</v>
      </c>
      <c r="O2856" s="35" t="str">
        <f>IF(VLOOKUP(Table1[[#This Row],[Intake Batch Combo]],Sheet2!A:B,2,FALSE)="","",VLOOKUP(Table1[[#This Row],[Intake Batch Combo]],Sheet2!A:B,2,FALSE))</f>
        <v>One Source Diagnostics Buy 97.2</v>
      </c>
      <c r="P2856" s="116" t="s">
        <v>2384</v>
      </c>
      <c r="Q2856" s="116" t="e">
        <v>#N/A</v>
      </c>
    </row>
    <row r="2857" spans="1:17">
      <c r="A2857" s="4" t="s">
        <v>1316</v>
      </c>
      <c r="B2857" s="38">
        <v>97</v>
      </c>
      <c r="C2857" s="15" t="s">
        <v>432</v>
      </c>
      <c r="D2857" s="39">
        <v>44631</v>
      </c>
      <c r="E2857" s="10" t="s">
        <v>1</v>
      </c>
      <c r="F2857" s="36">
        <v>300</v>
      </c>
      <c r="G2857" s="36">
        <v>72.315279385823771</v>
      </c>
      <c r="H2857" s="39">
        <v>45240</v>
      </c>
      <c r="I2857" s="118">
        <v>155.00309999999999</v>
      </c>
      <c r="J2857" s="38">
        <f>IF(M2857="",IF(AND(H2857&lt;&gt; "",D2857&lt;&gt;""),IF(H2857&gt;=D2857,H2857-D2857,0),""),"")</f>
        <v>609</v>
      </c>
      <c r="K2857" s="37">
        <f>IF(M2857="",IF(I2857&lt;&gt;"",I2857-G2857,""),"")</f>
        <v>82.687820614176218</v>
      </c>
      <c r="L2857" s="31">
        <f>IF(M2857="",IF(K2857&lt;&gt;"",IF(G2857=0,IF(I2857=0,0,9.99),K2857/G2857),""),"")</f>
        <v>1.1434349879644634</v>
      </c>
      <c r="M2857" s="35"/>
      <c r="N2857" s="33" t="str">
        <f>TRIM(CONCATENATE(Table1[[#This Row],[Intake]]," ",Table1[[#This Row],[Batch Number]]))</f>
        <v>S-1/OS 97</v>
      </c>
      <c r="O2857" s="35" t="str">
        <f>IF(VLOOKUP(Table1[[#This Row],[Intake Batch Combo]],Sheet2!A:B,2,FALSE)="","",VLOOKUP(Table1[[#This Row],[Intake Batch Combo]],Sheet2!A:B,2,FALSE))</f>
        <v>One Source Diagnostics Buy 97.2</v>
      </c>
      <c r="P2857" s="116" t="s">
        <v>2384</v>
      </c>
      <c r="Q2857" s="116" t="e">
        <v>#N/A</v>
      </c>
    </row>
    <row r="2858" spans="1:17">
      <c r="A2858" s="4" t="s">
        <v>1316</v>
      </c>
      <c r="B2858" s="38">
        <v>97</v>
      </c>
      <c r="C2858" s="15" t="s">
        <v>432</v>
      </c>
      <c r="D2858" s="39">
        <v>44631</v>
      </c>
      <c r="E2858" s="10" t="s">
        <v>1</v>
      </c>
      <c r="F2858" s="36">
        <v>300</v>
      </c>
      <c r="G2858" s="36">
        <v>72.315279385823771</v>
      </c>
      <c r="H2858" s="39">
        <v>45240</v>
      </c>
      <c r="I2858" s="118">
        <v>155.00309999999999</v>
      </c>
      <c r="J2858" s="38">
        <f>IF(M2858="",IF(AND(H2858&lt;&gt; "",D2858&lt;&gt;""),IF(H2858&gt;=D2858,H2858-D2858,0),""),"")</f>
        <v>609</v>
      </c>
      <c r="K2858" s="37">
        <f>IF(M2858="",IF(I2858&lt;&gt;"",I2858-G2858,""),"")</f>
        <v>82.687820614176218</v>
      </c>
      <c r="L2858" s="31">
        <f>IF(M2858="",IF(K2858&lt;&gt;"",IF(G2858=0,IF(I2858=0,0,9.99),K2858/G2858),""),"")</f>
        <v>1.1434349879644634</v>
      </c>
      <c r="M2858" s="35"/>
      <c r="N2858" s="33" t="str">
        <f>TRIM(CONCATENATE(Table1[[#This Row],[Intake]]," ",Table1[[#This Row],[Batch Number]]))</f>
        <v>S-1/OS 97</v>
      </c>
      <c r="O2858" s="35" t="str">
        <f>IF(VLOOKUP(Table1[[#This Row],[Intake Batch Combo]],Sheet2!A:B,2,FALSE)="","",VLOOKUP(Table1[[#This Row],[Intake Batch Combo]],Sheet2!A:B,2,FALSE))</f>
        <v>One Source Diagnostics Buy 97.2</v>
      </c>
      <c r="P2858" s="116" t="s">
        <v>2384</v>
      </c>
      <c r="Q2858" s="116" t="e">
        <v>#N/A</v>
      </c>
    </row>
    <row r="2859" spans="1:17">
      <c r="A2859" s="4" t="s">
        <v>1316</v>
      </c>
      <c r="B2859" s="15">
        <v>118</v>
      </c>
      <c r="C2859" s="64" t="s">
        <v>1481</v>
      </c>
      <c r="D2859" s="30">
        <v>44897</v>
      </c>
      <c r="E2859" s="60" t="s">
        <v>1</v>
      </c>
      <c r="F2859" s="14">
        <v>1695</v>
      </c>
      <c r="G2859" s="14">
        <v>404.96364199804663</v>
      </c>
      <c r="H2859" s="30">
        <v>45240</v>
      </c>
      <c r="I2859" s="120">
        <v>155.00309999999999</v>
      </c>
      <c r="J2859" s="15">
        <f>IF(M2859="",IF(AND(H2859&lt;&gt; "",D2859&lt;&gt;""),IF(H2859&gt;=D2859,H2859-D2859,0),""),"")</f>
        <v>343</v>
      </c>
      <c r="K2859" s="20">
        <f>IF(M2859="",IF(I2859&lt;&gt;"",I2859-G2859,""),"")</f>
        <v>-249.96054199804664</v>
      </c>
      <c r="L2859" s="25">
        <f>IF(M2859="",IF(K2859&lt;&gt;"",IF(G2859=0,IF(I2859=0,0,9.99),K2859/G2859),""),"")</f>
        <v>-0.61724193501611269</v>
      </c>
      <c r="N2859" s="58" t="str">
        <f>TRIM(CONCATENATE(Table1[[#This Row],[Intake]]," ",Table1[[#This Row],[Batch Number]]))</f>
        <v>S-1/OS 118</v>
      </c>
      <c r="O2859" s="3" t="str">
        <f>IF(VLOOKUP(Table1[[#This Row],[Intake Batch Combo]],Sheet2!A:B,2,FALSE)="","",VLOOKUP(Table1[[#This Row],[Intake Batch Combo]],Sheet2!A:B,2,FALSE))</f>
        <v>One Source Diagnostics Buy 118</v>
      </c>
      <c r="P2859" s="115" t="s">
        <v>2383</v>
      </c>
      <c r="Q2859" s="115" t="e">
        <v>#N/A</v>
      </c>
    </row>
    <row r="2860" spans="1:17">
      <c r="A2860" s="4" t="s">
        <v>1316</v>
      </c>
      <c r="B2860" s="15">
        <v>118</v>
      </c>
      <c r="C2860" s="64" t="s">
        <v>1481</v>
      </c>
      <c r="D2860" s="30">
        <v>44897</v>
      </c>
      <c r="E2860" s="60" t="s">
        <v>1</v>
      </c>
      <c r="F2860" s="14">
        <v>1695</v>
      </c>
      <c r="G2860" s="14">
        <v>404.96364199804663</v>
      </c>
      <c r="H2860" s="30">
        <v>45240</v>
      </c>
      <c r="I2860" s="120">
        <v>155.00309999999999</v>
      </c>
      <c r="J2860" s="15">
        <f>IF(M2860="",IF(AND(H2860&lt;&gt; "",D2860&lt;&gt;""),IF(H2860&gt;=D2860,H2860-D2860,0),""),"")</f>
        <v>343</v>
      </c>
      <c r="K2860" s="20">
        <f>IF(M2860="",IF(I2860&lt;&gt;"",I2860-G2860,""),"")</f>
        <v>-249.96054199804664</v>
      </c>
      <c r="L2860" s="25">
        <f>IF(M2860="",IF(K2860&lt;&gt;"",IF(G2860=0,IF(I2860=0,0,9.99),K2860/G2860),""),"")</f>
        <v>-0.61724193501611269</v>
      </c>
      <c r="N2860" s="58" t="str">
        <f>TRIM(CONCATENATE(Table1[[#This Row],[Intake]]," ",Table1[[#This Row],[Batch Number]]))</f>
        <v>S-1/OS 118</v>
      </c>
      <c r="O2860" s="3" t="str">
        <f>IF(VLOOKUP(Table1[[#This Row],[Intake Batch Combo]],Sheet2!A:B,2,FALSE)="","",VLOOKUP(Table1[[#This Row],[Intake Batch Combo]],Sheet2!A:B,2,FALSE))</f>
        <v>One Source Diagnostics Buy 118</v>
      </c>
      <c r="P2860" s="115" t="s">
        <v>2383</v>
      </c>
      <c r="Q2860" s="115" t="e">
        <v>#N/A</v>
      </c>
    </row>
    <row r="2861" spans="1:17">
      <c r="A2861" s="4" t="s">
        <v>1316</v>
      </c>
      <c r="B2861" s="38">
        <v>97</v>
      </c>
      <c r="C2861" s="15" t="s">
        <v>432</v>
      </c>
      <c r="D2861" s="39">
        <v>44631</v>
      </c>
      <c r="E2861" s="10" t="s">
        <v>1</v>
      </c>
      <c r="F2861" s="36">
        <v>1695</v>
      </c>
      <c r="G2861" s="36">
        <v>408.58132852990423</v>
      </c>
      <c r="H2861" s="39">
        <v>45240</v>
      </c>
      <c r="I2861" s="118">
        <v>155.00309999999999</v>
      </c>
      <c r="J2861" s="38">
        <f>IF(M2861="",IF(AND(H2861&lt;&gt; "",D2861&lt;&gt;""),IF(H2861&gt;=D2861,H2861-D2861,0),""),"")</f>
        <v>609</v>
      </c>
      <c r="K2861" s="37">
        <f>IF(M2861="",IF(I2861&lt;&gt;"",I2861-G2861,""),"")</f>
        <v>-253.57822852990424</v>
      </c>
      <c r="L2861" s="31">
        <f>IF(M2861="",IF(K2861&lt;&gt;"",IF(G2861=0,IF(I2861=0,0,9.99),K2861/G2861),""),"")</f>
        <v>-0.62063097558151081</v>
      </c>
      <c r="M2861" s="35"/>
      <c r="N2861" s="33" t="str">
        <f>TRIM(CONCATENATE(Table1[[#This Row],[Intake]]," ",Table1[[#This Row],[Batch Number]]))</f>
        <v>S-1/OS 97</v>
      </c>
      <c r="O2861" s="35" t="str">
        <f>IF(VLOOKUP(Table1[[#This Row],[Intake Batch Combo]],Sheet2!A:B,2,FALSE)="","",VLOOKUP(Table1[[#This Row],[Intake Batch Combo]],Sheet2!A:B,2,FALSE))</f>
        <v>One Source Diagnostics Buy 97.2</v>
      </c>
      <c r="P2861" s="116" t="s">
        <v>2384</v>
      </c>
      <c r="Q2861" s="116" t="e">
        <v>#N/A</v>
      </c>
    </row>
    <row r="2862" spans="1:17">
      <c r="A2862" s="4" t="s">
        <v>1316</v>
      </c>
      <c r="B2862" s="38">
        <v>97</v>
      </c>
      <c r="C2862" s="15" t="s">
        <v>432</v>
      </c>
      <c r="D2862" s="39">
        <v>44631</v>
      </c>
      <c r="E2862" s="10" t="s">
        <v>1</v>
      </c>
      <c r="F2862" s="36">
        <v>1695</v>
      </c>
      <c r="G2862" s="36">
        <v>408.58132852990423</v>
      </c>
      <c r="H2862" s="39">
        <v>45240</v>
      </c>
      <c r="I2862" s="118">
        <v>155.00309999999999</v>
      </c>
      <c r="J2862" s="38">
        <f>IF(M2862="",IF(AND(H2862&lt;&gt; "",D2862&lt;&gt;""),IF(H2862&gt;=D2862,H2862-D2862,0),""),"")</f>
        <v>609</v>
      </c>
      <c r="K2862" s="37">
        <f>IF(M2862="",IF(I2862&lt;&gt;"",I2862-G2862,""),"")</f>
        <v>-253.57822852990424</v>
      </c>
      <c r="L2862" s="31">
        <f>IF(M2862="",IF(K2862&lt;&gt;"",IF(G2862=0,IF(I2862=0,0,9.99),K2862/G2862),""),"")</f>
        <v>-0.62063097558151081</v>
      </c>
      <c r="M2862" s="35"/>
      <c r="N2862" s="33" t="str">
        <f>TRIM(CONCATENATE(Table1[[#This Row],[Intake]]," ",Table1[[#This Row],[Batch Number]]))</f>
        <v>S-1/OS 97</v>
      </c>
      <c r="O2862" s="35" t="str">
        <f>IF(VLOOKUP(Table1[[#This Row],[Intake Batch Combo]],Sheet2!A:B,2,FALSE)="","",VLOOKUP(Table1[[#This Row],[Intake Batch Combo]],Sheet2!A:B,2,FALSE))</f>
        <v>One Source Diagnostics Buy 97.2</v>
      </c>
      <c r="P2862" s="116" t="s">
        <v>2384</v>
      </c>
      <c r="Q2862" s="116" t="e">
        <v>#N/A</v>
      </c>
    </row>
    <row r="2863" spans="1:17">
      <c r="A2863" s="4" t="s">
        <v>1316</v>
      </c>
      <c r="B2863" s="38">
        <v>97</v>
      </c>
      <c r="C2863" s="15" t="s">
        <v>552</v>
      </c>
      <c r="D2863" s="39">
        <v>44631</v>
      </c>
      <c r="E2863" s="10" t="s">
        <v>1</v>
      </c>
      <c r="F2863" s="36">
        <v>1695</v>
      </c>
      <c r="G2863" s="36">
        <v>408.58132852990423</v>
      </c>
      <c r="H2863" s="39">
        <v>45240</v>
      </c>
      <c r="I2863" s="118">
        <v>465</v>
      </c>
      <c r="J2863" s="38">
        <f>IF(M2863="",IF(AND(H2863&lt;&gt; "",D2863&lt;&gt;""),IF(H2863&gt;=D2863,H2863-D2863,0),""),"")</f>
        <v>609</v>
      </c>
      <c r="K2863" s="37">
        <f>IF(M2863="",IF(I2863&lt;&gt;"",I2863-G2863,""),"")</f>
        <v>56.418671470095774</v>
      </c>
      <c r="L2863" s="31">
        <f>IF(M2863="",IF(K2863&lt;&gt;"",IF(G2863=0,IF(I2863=0,0,9.99),K2863/G2863),""),"")</f>
        <v>0.13808431156923626</v>
      </c>
      <c r="M2863" s="35"/>
      <c r="N2863" s="33" t="str">
        <f>TRIM(CONCATENATE(Table1[[#This Row],[Intake]]," ",Table1[[#This Row],[Batch Number]]))</f>
        <v>S-1/OS 97</v>
      </c>
      <c r="O2863" s="35" t="str">
        <f>IF(VLOOKUP(Table1[[#This Row],[Intake Batch Combo]],Sheet2!A:B,2,FALSE)="","",VLOOKUP(Table1[[#This Row],[Intake Batch Combo]],Sheet2!A:B,2,FALSE))</f>
        <v>One Source Diagnostics Buy 97.2</v>
      </c>
      <c r="P2863" s="116" t="s">
        <v>2384</v>
      </c>
      <c r="Q2863" s="116" t="e">
        <v>#N/A</v>
      </c>
    </row>
    <row r="2864" spans="1:17">
      <c r="A2864" s="4" t="s">
        <v>1316</v>
      </c>
      <c r="B2864" s="38">
        <v>97</v>
      </c>
      <c r="C2864" s="15" t="s">
        <v>552</v>
      </c>
      <c r="D2864" s="39">
        <v>44631</v>
      </c>
      <c r="E2864" s="10" t="s">
        <v>1</v>
      </c>
      <c r="F2864" s="36">
        <v>1695</v>
      </c>
      <c r="G2864" s="36">
        <v>408.58132852990423</v>
      </c>
      <c r="H2864" s="39">
        <v>45240</v>
      </c>
      <c r="I2864" s="118">
        <v>465</v>
      </c>
      <c r="J2864" s="38">
        <f>IF(M2864="",IF(AND(H2864&lt;&gt; "",D2864&lt;&gt;""),IF(H2864&gt;=D2864,H2864-D2864,0),""),"")</f>
        <v>609</v>
      </c>
      <c r="K2864" s="37">
        <f>IF(M2864="",IF(I2864&lt;&gt;"",I2864-G2864,""),"")</f>
        <v>56.418671470095774</v>
      </c>
      <c r="L2864" s="31">
        <f>IF(M2864="",IF(K2864&lt;&gt;"",IF(G2864=0,IF(I2864=0,0,9.99),K2864/G2864),""),"")</f>
        <v>0.13808431156923626</v>
      </c>
      <c r="M2864" s="35"/>
      <c r="N2864" s="33" t="str">
        <f>TRIM(CONCATENATE(Table1[[#This Row],[Intake]]," ",Table1[[#This Row],[Batch Number]]))</f>
        <v>S-1/OS 97</v>
      </c>
      <c r="O2864" s="35" t="str">
        <f>IF(VLOOKUP(Table1[[#This Row],[Intake Batch Combo]],Sheet2!A:B,2,FALSE)="","",VLOOKUP(Table1[[#This Row],[Intake Batch Combo]],Sheet2!A:B,2,FALSE))</f>
        <v>One Source Diagnostics Buy 97.2</v>
      </c>
      <c r="P2864" s="116" t="s">
        <v>2384</v>
      </c>
      <c r="Q2864" s="116" t="e">
        <v>#N/A</v>
      </c>
    </row>
    <row r="2865" spans="1:17">
      <c r="A2865" s="4" t="s">
        <v>1316</v>
      </c>
      <c r="B2865" s="15">
        <v>116</v>
      </c>
      <c r="C2865" s="64" t="s">
        <v>1142</v>
      </c>
      <c r="D2865" s="30">
        <v>44879</v>
      </c>
      <c r="E2865" s="59" t="s">
        <v>1</v>
      </c>
      <c r="F2865" s="109">
        <v>300</v>
      </c>
      <c r="G2865" s="14">
        <v>71.609120816278562</v>
      </c>
      <c r="H2865" s="30">
        <v>45238</v>
      </c>
      <c r="I2865" s="118">
        <v>232.5</v>
      </c>
      <c r="J2865" s="15">
        <f>IF(M2865="",IF(AND(H2865&lt;&gt; "",D2865&lt;&gt;""),IF(H2865&gt;=D2865,H2865-D2865,0),""),"")</f>
        <v>359</v>
      </c>
      <c r="K2865" s="20">
        <f>IF(M2865="",IF(I2865&lt;&gt;"",I2865-G2865,""),"")</f>
        <v>160.89087918372144</v>
      </c>
      <c r="L2865" s="25">
        <f>IF(M2865="",IF(K2865&lt;&gt;"",IF(G2865=0,IF(I2865=0,0,9.99),K2865/G2865),""),"")</f>
        <v>2.2467931088904933</v>
      </c>
      <c r="M2865" s="111"/>
      <c r="N2865" s="58" t="str">
        <f>TRIM(CONCATENATE(Table1[[#This Row],[Intake]]," ",Table1[[#This Row],[Batch Number]]))</f>
        <v>S-1/OS 116</v>
      </c>
      <c r="O2865" s="111" t="str">
        <f>IF(VLOOKUP(Table1[[#This Row],[Intake Batch Combo]],Sheet2!A:B,2,FALSE)="","",VLOOKUP(Table1[[#This Row],[Intake Batch Combo]],Sheet2!A:B,2,FALSE))</f>
        <v>One Source Diagnostics Buy 116</v>
      </c>
      <c r="P2865" s="115" t="e">
        <v>#N/A</v>
      </c>
      <c r="Q2865" s="115" t="e">
        <v>#N/A</v>
      </c>
    </row>
    <row r="2866" spans="1:17">
      <c r="A2866" s="4" t="s">
        <v>1316</v>
      </c>
      <c r="B2866" s="15">
        <v>116</v>
      </c>
      <c r="C2866" s="64" t="s">
        <v>1142</v>
      </c>
      <c r="D2866" s="30">
        <v>44879</v>
      </c>
      <c r="E2866" s="59" t="s">
        <v>1</v>
      </c>
      <c r="F2866" s="109">
        <v>300</v>
      </c>
      <c r="G2866" s="14">
        <v>71.609120816278562</v>
      </c>
      <c r="H2866" s="30">
        <v>45238</v>
      </c>
      <c r="I2866" s="118">
        <v>232.5</v>
      </c>
      <c r="J2866" s="15">
        <f>IF(M2866="",IF(AND(H2866&lt;&gt; "",D2866&lt;&gt;""),IF(H2866&gt;=D2866,H2866-D2866,0),""),"")</f>
        <v>359</v>
      </c>
      <c r="K2866" s="20">
        <f>IF(M2866="",IF(I2866&lt;&gt;"",I2866-G2866,""),"")</f>
        <v>160.89087918372144</v>
      </c>
      <c r="L2866" s="25">
        <f>IF(M2866="",IF(K2866&lt;&gt;"",IF(G2866=0,IF(I2866=0,0,9.99),K2866/G2866),""),"")</f>
        <v>2.2467931088904933</v>
      </c>
      <c r="M2866" s="111"/>
      <c r="N2866" s="58" t="str">
        <f>TRIM(CONCATENATE(Table1[[#This Row],[Intake]]," ",Table1[[#This Row],[Batch Number]]))</f>
        <v>S-1/OS 116</v>
      </c>
      <c r="O2866" s="111" t="str">
        <f>IF(VLOOKUP(Table1[[#This Row],[Intake Batch Combo]],Sheet2!A:B,2,FALSE)="","",VLOOKUP(Table1[[#This Row],[Intake Batch Combo]],Sheet2!A:B,2,FALSE))</f>
        <v>One Source Diagnostics Buy 116</v>
      </c>
      <c r="P2866" s="115" t="e">
        <v>#N/A</v>
      </c>
      <c r="Q2866" s="115" t="e">
        <v>#N/A</v>
      </c>
    </row>
    <row r="2867" spans="1:17">
      <c r="A2867" s="4" t="s">
        <v>1316</v>
      </c>
      <c r="B2867" s="15">
        <v>118</v>
      </c>
      <c r="C2867" s="64" t="s">
        <v>1458</v>
      </c>
      <c r="D2867" s="30">
        <v>44897</v>
      </c>
      <c r="E2867" s="60" t="s">
        <v>1</v>
      </c>
      <c r="F2867" s="14">
        <v>300</v>
      </c>
      <c r="G2867" s="14">
        <v>71.674980884610022</v>
      </c>
      <c r="H2867" s="30">
        <v>45238</v>
      </c>
      <c r="I2867" s="118">
        <v>155.00309999999999</v>
      </c>
      <c r="J2867" s="15">
        <f>IF(M2867="",IF(AND(H2867&lt;&gt; "",D2867&lt;&gt;""),IF(H2867&gt;=D2867,H2867-D2867,0),""),"")</f>
        <v>341</v>
      </c>
      <c r="K2867" s="20">
        <f>IF(M2867="",IF(I2867&lt;&gt;"",I2867-G2867,""),"")</f>
        <v>83.328119115389967</v>
      </c>
      <c r="L2867" s="25">
        <f>IF(M2867="",IF(K2867&lt;&gt;"",IF(G2867=0,IF(I2867=0,0,9.99),K2867/G2867),""),"")</f>
        <v>1.162583067158963</v>
      </c>
      <c r="M2867" s="111"/>
      <c r="N2867" s="58" t="str">
        <f>TRIM(CONCATENATE(Table1[[#This Row],[Intake]]," ",Table1[[#This Row],[Batch Number]]))</f>
        <v>S-1/OS 118</v>
      </c>
      <c r="O2867" s="111" t="str">
        <f>IF(VLOOKUP(Table1[[#This Row],[Intake Batch Combo]],Sheet2!A:B,2,FALSE)="","",VLOOKUP(Table1[[#This Row],[Intake Batch Combo]],Sheet2!A:B,2,FALSE))</f>
        <v>One Source Diagnostics Buy 118</v>
      </c>
      <c r="P2867" s="115" t="s">
        <v>2383</v>
      </c>
      <c r="Q2867" s="115" t="e">
        <v>#N/A</v>
      </c>
    </row>
    <row r="2868" spans="1:17">
      <c r="A2868" s="4" t="s">
        <v>1316</v>
      </c>
      <c r="B2868" s="15">
        <v>118</v>
      </c>
      <c r="C2868" s="64" t="s">
        <v>1458</v>
      </c>
      <c r="D2868" s="30">
        <v>44897</v>
      </c>
      <c r="E2868" s="60" t="s">
        <v>1</v>
      </c>
      <c r="F2868" s="14">
        <v>300</v>
      </c>
      <c r="G2868" s="14">
        <v>71.674980884610022</v>
      </c>
      <c r="H2868" s="30">
        <v>45238</v>
      </c>
      <c r="I2868" s="118">
        <v>155.00309999999999</v>
      </c>
      <c r="J2868" s="15">
        <f>IF(M2868="",IF(AND(H2868&lt;&gt; "",D2868&lt;&gt;""),IF(H2868&gt;=D2868,H2868-D2868,0),""),"")</f>
        <v>341</v>
      </c>
      <c r="K2868" s="20">
        <f>IF(M2868="",IF(I2868&lt;&gt;"",I2868-G2868,""),"")</f>
        <v>83.328119115389967</v>
      </c>
      <c r="L2868" s="25">
        <f>IF(M2868="",IF(K2868&lt;&gt;"",IF(G2868=0,IF(I2868=0,0,9.99),K2868/G2868),""),"")</f>
        <v>1.162583067158963</v>
      </c>
      <c r="M2868" s="111"/>
      <c r="N2868" s="58" t="str">
        <f>TRIM(CONCATENATE(Table1[[#This Row],[Intake]]," ",Table1[[#This Row],[Batch Number]]))</f>
        <v>S-1/OS 118</v>
      </c>
      <c r="O2868" s="111" t="str">
        <f>IF(VLOOKUP(Table1[[#This Row],[Intake Batch Combo]],Sheet2!A:B,2,FALSE)="","",VLOOKUP(Table1[[#This Row],[Intake Batch Combo]],Sheet2!A:B,2,FALSE))</f>
        <v>One Source Diagnostics Buy 118</v>
      </c>
      <c r="P2868" s="115" t="s">
        <v>2383</v>
      </c>
      <c r="Q2868" s="115" t="e">
        <v>#N/A</v>
      </c>
    </row>
    <row r="2869" spans="1:17">
      <c r="A2869" s="4" t="s">
        <v>1316</v>
      </c>
      <c r="B2869" s="15">
        <v>118</v>
      </c>
      <c r="C2869" s="64" t="s">
        <v>1458</v>
      </c>
      <c r="D2869" s="30">
        <v>44897</v>
      </c>
      <c r="E2869" s="60" t="s">
        <v>1</v>
      </c>
      <c r="F2869" s="14">
        <v>300</v>
      </c>
      <c r="G2869" s="14">
        <v>71.674980884610022</v>
      </c>
      <c r="H2869" s="30">
        <v>45238</v>
      </c>
      <c r="I2869" s="118">
        <v>155.00309999999999</v>
      </c>
      <c r="J2869" s="15">
        <f>IF(M2869="",IF(AND(H2869&lt;&gt; "",D2869&lt;&gt;""),IF(H2869&gt;=D2869,H2869-D2869,0),""),"")</f>
        <v>341</v>
      </c>
      <c r="K2869" s="20">
        <f>IF(M2869="",IF(I2869&lt;&gt;"",I2869-G2869,""),"")</f>
        <v>83.328119115389967</v>
      </c>
      <c r="L2869" s="25">
        <f>IF(M2869="",IF(K2869&lt;&gt;"",IF(G2869=0,IF(I2869=0,0,9.99),K2869/G2869),""),"")</f>
        <v>1.162583067158963</v>
      </c>
      <c r="M2869" s="111"/>
      <c r="N2869" s="58" t="str">
        <f>TRIM(CONCATENATE(Table1[[#This Row],[Intake]]," ",Table1[[#This Row],[Batch Number]]))</f>
        <v>S-1/OS 118</v>
      </c>
      <c r="O2869" s="111" t="str">
        <f>IF(VLOOKUP(Table1[[#This Row],[Intake Batch Combo]],Sheet2!A:B,2,FALSE)="","",VLOOKUP(Table1[[#This Row],[Intake Batch Combo]],Sheet2!A:B,2,FALSE))</f>
        <v>One Source Diagnostics Buy 118</v>
      </c>
      <c r="P2869" s="115" t="s">
        <v>2383</v>
      </c>
      <c r="Q2869" s="115" t="e">
        <v>#N/A</v>
      </c>
    </row>
    <row r="2870" spans="1:17">
      <c r="A2870" s="4" t="s">
        <v>1316</v>
      </c>
      <c r="B2870" s="15">
        <v>118</v>
      </c>
      <c r="C2870" s="64" t="s">
        <v>1458</v>
      </c>
      <c r="D2870" s="30">
        <v>44897</v>
      </c>
      <c r="E2870" s="60" t="s">
        <v>1</v>
      </c>
      <c r="F2870" s="14">
        <v>300</v>
      </c>
      <c r="G2870" s="14">
        <v>71.674980884610022</v>
      </c>
      <c r="H2870" s="30">
        <v>45238</v>
      </c>
      <c r="I2870" s="118">
        <v>155.00309999999999</v>
      </c>
      <c r="J2870" s="15">
        <f>IF(M2870="",IF(AND(H2870&lt;&gt; "",D2870&lt;&gt;""),IF(H2870&gt;=D2870,H2870-D2870,0),""),"")</f>
        <v>341</v>
      </c>
      <c r="K2870" s="20">
        <f>IF(M2870="",IF(I2870&lt;&gt;"",I2870-G2870,""),"")</f>
        <v>83.328119115389967</v>
      </c>
      <c r="L2870" s="25">
        <f>IF(M2870="",IF(K2870&lt;&gt;"",IF(G2870=0,IF(I2870=0,0,9.99),K2870/G2870),""),"")</f>
        <v>1.162583067158963</v>
      </c>
      <c r="M2870" s="111"/>
      <c r="N2870" s="58" t="str">
        <f>TRIM(CONCATENATE(Table1[[#This Row],[Intake]]," ",Table1[[#This Row],[Batch Number]]))</f>
        <v>S-1/OS 118</v>
      </c>
      <c r="O2870" s="111" t="str">
        <f>IF(VLOOKUP(Table1[[#This Row],[Intake Batch Combo]],Sheet2!A:B,2,FALSE)="","",VLOOKUP(Table1[[#This Row],[Intake Batch Combo]],Sheet2!A:B,2,FALSE))</f>
        <v>One Source Diagnostics Buy 118</v>
      </c>
      <c r="P2870" s="115" t="s">
        <v>2383</v>
      </c>
      <c r="Q2870" s="115" t="e">
        <v>#N/A</v>
      </c>
    </row>
    <row r="2871" spans="1:17">
      <c r="A2871" s="4" t="s">
        <v>1316</v>
      </c>
      <c r="B2871" s="15">
        <v>118</v>
      </c>
      <c r="C2871" s="64" t="s">
        <v>1459</v>
      </c>
      <c r="D2871" s="30">
        <v>44897</v>
      </c>
      <c r="E2871" s="60" t="s">
        <v>1</v>
      </c>
      <c r="F2871" s="14">
        <v>300</v>
      </c>
      <c r="G2871" s="14">
        <v>71.674980884610022</v>
      </c>
      <c r="H2871" s="30">
        <v>45238</v>
      </c>
      <c r="I2871" s="120">
        <v>201.50309999999999</v>
      </c>
      <c r="J2871" s="15">
        <f>IF(M2871="",IF(AND(H2871&lt;&gt; "",D2871&lt;&gt;""),IF(H2871&gt;=D2871,H2871-D2871,0),""),"")</f>
        <v>341</v>
      </c>
      <c r="K2871" s="20">
        <f>IF(M2871="",IF(I2871&lt;&gt;"",I2871-G2871,""),"")</f>
        <v>129.82811911538997</v>
      </c>
      <c r="L2871" s="25">
        <f>IF(M2871="",IF(K2871&lt;&gt;"",IF(G2871=0,IF(I2871=0,0,9.99),K2871/G2871),""),"")</f>
        <v>1.8113450120677539</v>
      </c>
      <c r="M2871" s="111"/>
      <c r="N2871" s="58" t="str">
        <f>TRIM(CONCATENATE(Table1[[#This Row],[Intake]]," ",Table1[[#This Row],[Batch Number]]))</f>
        <v>S-1/OS 118</v>
      </c>
      <c r="O2871" s="111" t="str">
        <f>IF(VLOOKUP(Table1[[#This Row],[Intake Batch Combo]],Sheet2!A:B,2,FALSE)="","",VLOOKUP(Table1[[#This Row],[Intake Batch Combo]],Sheet2!A:B,2,FALSE))</f>
        <v>One Source Diagnostics Buy 118</v>
      </c>
      <c r="P2871" s="115" t="s">
        <v>2383</v>
      </c>
      <c r="Q2871" s="115" t="e">
        <v>#N/A</v>
      </c>
    </row>
    <row r="2872" spans="1:17">
      <c r="A2872" s="4" t="s">
        <v>1316</v>
      </c>
      <c r="B2872" s="15">
        <v>118</v>
      </c>
      <c r="C2872" s="64" t="s">
        <v>1459</v>
      </c>
      <c r="D2872" s="30">
        <v>44897</v>
      </c>
      <c r="E2872" s="60" t="s">
        <v>1</v>
      </c>
      <c r="F2872" s="14">
        <v>300</v>
      </c>
      <c r="G2872" s="14">
        <v>71.674980884610022</v>
      </c>
      <c r="H2872" s="30">
        <v>45238</v>
      </c>
      <c r="I2872" s="118">
        <v>201.50309999999999</v>
      </c>
      <c r="J2872" s="15">
        <f>IF(M2872="",IF(AND(H2872&lt;&gt; "",D2872&lt;&gt;""),IF(H2872&gt;=D2872,H2872-D2872,0),""),"")</f>
        <v>341</v>
      </c>
      <c r="K2872" s="20">
        <f>IF(M2872="",IF(I2872&lt;&gt;"",I2872-G2872,""),"")</f>
        <v>129.82811911538997</v>
      </c>
      <c r="L2872" s="25">
        <f>IF(M2872="",IF(K2872&lt;&gt;"",IF(G2872=0,IF(I2872=0,0,9.99),K2872/G2872),""),"")</f>
        <v>1.8113450120677539</v>
      </c>
      <c r="M2872" s="111"/>
      <c r="N2872" s="58" t="str">
        <f>TRIM(CONCATENATE(Table1[[#This Row],[Intake]]," ",Table1[[#This Row],[Batch Number]]))</f>
        <v>S-1/OS 118</v>
      </c>
      <c r="O2872" s="111" t="str">
        <f>IF(VLOOKUP(Table1[[#This Row],[Intake Batch Combo]],Sheet2!A:B,2,FALSE)="","",VLOOKUP(Table1[[#This Row],[Intake Batch Combo]],Sheet2!A:B,2,FALSE))</f>
        <v>One Source Diagnostics Buy 118</v>
      </c>
      <c r="P2872" s="115" t="s">
        <v>2383</v>
      </c>
      <c r="Q2872" s="115" t="e">
        <v>#N/A</v>
      </c>
    </row>
    <row r="2873" spans="1:17">
      <c r="A2873" s="4" t="s">
        <v>1316</v>
      </c>
      <c r="B2873" s="15">
        <v>118</v>
      </c>
      <c r="C2873" s="64" t="s">
        <v>1460</v>
      </c>
      <c r="D2873" s="30">
        <v>44897</v>
      </c>
      <c r="E2873" s="60" t="s">
        <v>1</v>
      </c>
      <c r="F2873" s="14">
        <v>300</v>
      </c>
      <c r="G2873" s="14">
        <v>71.674980884610022</v>
      </c>
      <c r="H2873" s="30">
        <v>45238</v>
      </c>
      <c r="I2873" s="118">
        <v>201.50309999999999</v>
      </c>
      <c r="J2873" s="15">
        <f>IF(M2873="",IF(AND(H2873&lt;&gt; "",D2873&lt;&gt;""),IF(H2873&gt;=D2873,H2873-D2873,0),""),"")</f>
        <v>341</v>
      </c>
      <c r="K2873" s="20">
        <f>IF(M2873="",IF(I2873&lt;&gt;"",I2873-G2873,""),"")</f>
        <v>129.82811911538997</v>
      </c>
      <c r="L2873" s="25">
        <f>IF(M2873="",IF(K2873&lt;&gt;"",IF(G2873=0,IF(I2873=0,0,9.99),K2873/G2873),""),"")</f>
        <v>1.8113450120677539</v>
      </c>
      <c r="M2873" s="111"/>
      <c r="N2873" s="58" t="str">
        <f>TRIM(CONCATENATE(Table1[[#This Row],[Intake]]," ",Table1[[#This Row],[Batch Number]]))</f>
        <v>S-1/OS 118</v>
      </c>
      <c r="O2873" s="111" t="str">
        <f>IF(VLOOKUP(Table1[[#This Row],[Intake Batch Combo]],Sheet2!A:B,2,FALSE)="","",VLOOKUP(Table1[[#This Row],[Intake Batch Combo]],Sheet2!A:B,2,FALSE))</f>
        <v>One Source Diagnostics Buy 118</v>
      </c>
      <c r="P2873" s="115" t="s">
        <v>2383</v>
      </c>
      <c r="Q2873" s="115" t="e">
        <v>#N/A</v>
      </c>
    </row>
    <row r="2874" spans="1:17">
      <c r="A2874" s="4" t="s">
        <v>1316</v>
      </c>
      <c r="B2874" s="15">
        <v>118</v>
      </c>
      <c r="C2874" s="64" t="s">
        <v>1460</v>
      </c>
      <c r="D2874" s="30">
        <v>44897</v>
      </c>
      <c r="E2874" s="60" t="s">
        <v>1</v>
      </c>
      <c r="F2874" s="14">
        <v>300</v>
      </c>
      <c r="G2874" s="14">
        <v>71.674980884610022</v>
      </c>
      <c r="H2874" s="30">
        <v>45238</v>
      </c>
      <c r="I2874" s="120">
        <v>201.50309999999999</v>
      </c>
      <c r="J2874" s="15">
        <f>IF(M2874="",IF(AND(H2874&lt;&gt; "",D2874&lt;&gt;""),IF(H2874&gt;=D2874,H2874-D2874,0),""),"")</f>
        <v>341</v>
      </c>
      <c r="K2874" s="20">
        <f>IF(M2874="",IF(I2874&lt;&gt;"",I2874-G2874,""),"")</f>
        <v>129.82811911538997</v>
      </c>
      <c r="L2874" s="25">
        <f>IF(M2874="",IF(K2874&lt;&gt;"",IF(G2874=0,IF(I2874=0,0,9.99),K2874/G2874),""),"")</f>
        <v>1.8113450120677539</v>
      </c>
      <c r="M2874" s="111"/>
      <c r="N2874" s="58" t="str">
        <f>TRIM(CONCATENATE(Table1[[#This Row],[Intake]]," ",Table1[[#This Row],[Batch Number]]))</f>
        <v>S-1/OS 118</v>
      </c>
      <c r="O2874" s="111" t="str">
        <f>IF(VLOOKUP(Table1[[#This Row],[Intake Batch Combo]],Sheet2!A:B,2,FALSE)="","",VLOOKUP(Table1[[#This Row],[Intake Batch Combo]],Sheet2!A:B,2,FALSE))</f>
        <v>One Source Diagnostics Buy 118</v>
      </c>
      <c r="P2874" s="115" t="s">
        <v>2383</v>
      </c>
      <c r="Q2874" s="115" t="e">
        <v>#N/A</v>
      </c>
    </row>
    <row r="2875" spans="1:17">
      <c r="A2875" s="4" t="s">
        <v>1316</v>
      </c>
      <c r="B2875" s="15">
        <v>116</v>
      </c>
      <c r="C2875" s="64" t="s">
        <v>1090</v>
      </c>
      <c r="D2875" s="30">
        <v>44879</v>
      </c>
      <c r="E2875" s="59" t="s">
        <v>1</v>
      </c>
      <c r="F2875" s="14">
        <v>1695</v>
      </c>
      <c r="G2875" s="14">
        <v>404.59153261197389</v>
      </c>
      <c r="H2875" s="30">
        <v>45238</v>
      </c>
      <c r="I2875" s="118">
        <v>558</v>
      </c>
      <c r="J2875" s="15">
        <f>IF(M2875="",IF(AND(H2875&lt;&gt; "",D2875&lt;&gt;""),IF(H2875&gt;=D2875,H2875-D2875,0),""),"")</f>
        <v>359</v>
      </c>
      <c r="K2875" s="20">
        <f>IF(M2875="",IF(I2875&lt;&gt;"",I2875-G2875,""),"")</f>
        <v>153.40846738802611</v>
      </c>
      <c r="L2875" s="25">
        <f>IF(M2875="",IF(K2875&lt;&gt;"",IF(G2875=0,IF(I2875=0,0,9.99),K2875/G2875),""),"")</f>
        <v>0.37916875421897051</v>
      </c>
      <c r="M2875" s="111"/>
      <c r="N2875" s="58" t="str">
        <f>TRIM(CONCATENATE(Table1[[#This Row],[Intake]]," ",Table1[[#This Row],[Batch Number]]))</f>
        <v>S-1/OS 116</v>
      </c>
      <c r="O2875" s="111" t="str">
        <f>IF(VLOOKUP(Table1[[#This Row],[Intake Batch Combo]],Sheet2!A:B,2,FALSE)="","",VLOOKUP(Table1[[#This Row],[Intake Batch Combo]],Sheet2!A:B,2,FALSE))</f>
        <v>One Source Diagnostics Buy 116</v>
      </c>
      <c r="P2875" s="115" t="e">
        <v>#N/A</v>
      </c>
      <c r="Q2875" s="115" t="e">
        <v>#N/A</v>
      </c>
    </row>
    <row r="2876" spans="1:17">
      <c r="A2876" s="4" t="s">
        <v>1316</v>
      </c>
      <c r="B2876" s="15">
        <v>116</v>
      </c>
      <c r="C2876" s="64" t="s">
        <v>1090</v>
      </c>
      <c r="D2876" s="30">
        <v>44879</v>
      </c>
      <c r="E2876" s="59" t="s">
        <v>1</v>
      </c>
      <c r="F2876" s="14">
        <v>1695</v>
      </c>
      <c r="G2876" s="14">
        <v>404.59153261197389</v>
      </c>
      <c r="H2876" s="30">
        <v>45238</v>
      </c>
      <c r="I2876" s="118">
        <v>558</v>
      </c>
      <c r="J2876" s="15">
        <f>IF(M2876="",IF(AND(H2876&lt;&gt; "",D2876&lt;&gt;""),IF(H2876&gt;=D2876,H2876-D2876,0),""),"")</f>
        <v>359</v>
      </c>
      <c r="K2876" s="20">
        <f>IF(M2876="",IF(I2876&lt;&gt;"",I2876-G2876,""),"")</f>
        <v>153.40846738802611</v>
      </c>
      <c r="L2876" s="25">
        <f>IF(M2876="",IF(K2876&lt;&gt;"",IF(G2876=0,IF(I2876=0,0,9.99),K2876/G2876),""),"")</f>
        <v>0.37916875421897051</v>
      </c>
      <c r="M2876" s="111"/>
      <c r="N2876" s="58" t="str">
        <f>TRIM(CONCATENATE(Table1[[#This Row],[Intake]]," ",Table1[[#This Row],[Batch Number]]))</f>
        <v>S-1/OS 116</v>
      </c>
      <c r="O2876" s="111" t="str">
        <f>IF(VLOOKUP(Table1[[#This Row],[Intake Batch Combo]],Sheet2!A:B,2,FALSE)="","",VLOOKUP(Table1[[#This Row],[Intake Batch Combo]],Sheet2!A:B,2,FALSE))</f>
        <v>One Source Diagnostics Buy 116</v>
      </c>
      <c r="P2876" s="115" t="e">
        <v>#N/A</v>
      </c>
      <c r="Q2876" s="115" t="e">
        <v>#N/A</v>
      </c>
    </row>
    <row r="2877" spans="1:17">
      <c r="A2877" s="4" t="s">
        <v>1316</v>
      </c>
      <c r="B2877" s="15">
        <v>116</v>
      </c>
      <c r="C2877" s="64" t="s">
        <v>1090</v>
      </c>
      <c r="D2877" s="30">
        <v>44879</v>
      </c>
      <c r="E2877" s="59" t="s">
        <v>1</v>
      </c>
      <c r="F2877" s="14">
        <v>1695</v>
      </c>
      <c r="G2877" s="14">
        <v>404.59153261197389</v>
      </c>
      <c r="H2877" s="30">
        <v>45238</v>
      </c>
      <c r="I2877" s="120">
        <v>558</v>
      </c>
      <c r="J2877" s="15">
        <f>IF(M2877="",IF(AND(H2877&lt;&gt; "",D2877&lt;&gt;""),IF(H2877&gt;=D2877,H2877-D2877,0),""),"")</f>
        <v>359</v>
      </c>
      <c r="K2877" s="20">
        <f>IF(M2877="",IF(I2877&lt;&gt;"",I2877-G2877,""),"")</f>
        <v>153.40846738802611</v>
      </c>
      <c r="L2877" s="25">
        <f>IF(M2877="",IF(K2877&lt;&gt;"",IF(G2877=0,IF(I2877=0,0,9.99),K2877/G2877),""),"")</f>
        <v>0.37916875421897051</v>
      </c>
      <c r="M2877" s="111"/>
      <c r="N2877" s="58" t="str">
        <f>TRIM(CONCATENATE(Table1[[#This Row],[Intake]]," ",Table1[[#This Row],[Batch Number]]))</f>
        <v>S-1/OS 116</v>
      </c>
      <c r="O2877" s="111" t="str">
        <f>IF(VLOOKUP(Table1[[#This Row],[Intake Batch Combo]],Sheet2!A:B,2,FALSE)="","",VLOOKUP(Table1[[#This Row],[Intake Batch Combo]],Sheet2!A:B,2,FALSE))</f>
        <v>One Source Diagnostics Buy 116</v>
      </c>
      <c r="P2877" s="115" t="e">
        <v>#N/A</v>
      </c>
      <c r="Q2877" s="115" t="e">
        <v>#N/A</v>
      </c>
    </row>
    <row r="2878" spans="1:17">
      <c r="A2878" s="4" t="s">
        <v>1316</v>
      </c>
      <c r="B2878" s="15">
        <v>116</v>
      </c>
      <c r="C2878" s="64" t="s">
        <v>1142</v>
      </c>
      <c r="D2878" s="30">
        <v>44879</v>
      </c>
      <c r="E2878" s="59" t="s">
        <v>1</v>
      </c>
      <c r="F2878" s="14">
        <v>1695</v>
      </c>
      <c r="G2878" s="14">
        <v>404.59153261197389</v>
      </c>
      <c r="H2878" s="30">
        <v>45238</v>
      </c>
      <c r="I2878" s="118">
        <v>232.5</v>
      </c>
      <c r="J2878" s="15">
        <f>IF(M2878="",IF(AND(H2878&lt;&gt; "",D2878&lt;&gt;""),IF(H2878&gt;=D2878,H2878-D2878,0),""),"")</f>
        <v>359</v>
      </c>
      <c r="K2878" s="20">
        <f>IF(M2878="",IF(I2878&lt;&gt;"",I2878-G2878,""),"")</f>
        <v>-172.09153261197389</v>
      </c>
      <c r="L2878" s="25">
        <f>IF(M2878="",IF(K2878&lt;&gt;"",IF(G2878=0,IF(I2878=0,0,9.99),K2878/G2878),""),"")</f>
        <v>-0.42534635240876228</v>
      </c>
      <c r="M2878" s="111"/>
      <c r="N2878" s="58" t="str">
        <f>TRIM(CONCATENATE(Table1[[#This Row],[Intake]]," ",Table1[[#This Row],[Batch Number]]))</f>
        <v>S-1/OS 116</v>
      </c>
      <c r="O2878" s="111" t="str">
        <f>IF(VLOOKUP(Table1[[#This Row],[Intake Batch Combo]],Sheet2!A:B,2,FALSE)="","",VLOOKUP(Table1[[#This Row],[Intake Batch Combo]],Sheet2!A:B,2,FALSE))</f>
        <v>One Source Diagnostics Buy 116</v>
      </c>
      <c r="P2878" s="115" t="e">
        <v>#N/A</v>
      </c>
      <c r="Q2878" s="115" t="e">
        <v>#N/A</v>
      </c>
    </row>
    <row r="2879" spans="1:17">
      <c r="A2879" s="4" t="s">
        <v>1316</v>
      </c>
      <c r="B2879" s="15">
        <v>116</v>
      </c>
      <c r="C2879" s="64" t="s">
        <v>1142</v>
      </c>
      <c r="D2879" s="30">
        <v>44879</v>
      </c>
      <c r="E2879" s="59" t="s">
        <v>1</v>
      </c>
      <c r="F2879" s="14">
        <v>1695</v>
      </c>
      <c r="G2879" s="14">
        <v>404.59153261197389</v>
      </c>
      <c r="H2879" s="30">
        <v>45238</v>
      </c>
      <c r="I2879" s="120">
        <v>232.5</v>
      </c>
      <c r="J2879" s="15">
        <f>IF(M2879="",IF(AND(H2879&lt;&gt; "",D2879&lt;&gt;""),IF(H2879&gt;=D2879,H2879-D2879,0),""),"")</f>
        <v>359</v>
      </c>
      <c r="K2879" s="20">
        <f>IF(M2879="",IF(I2879&lt;&gt;"",I2879-G2879,""),"")</f>
        <v>-172.09153261197389</v>
      </c>
      <c r="L2879" s="25">
        <f>IF(M2879="",IF(K2879&lt;&gt;"",IF(G2879=0,IF(I2879=0,0,9.99),K2879/G2879),""),"")</f>
        <v>-0.42534635240876228</v>
      </c>
      <c r="M2879" s="111"/>
      <c r="N2879" s="58" t="str">
        <f>TRIM(CONCATENATE(Table1[[#This Row],[Intake]]," ",Table1[[#This Row],[Batch Number]]))</f>
        <v>S-1/OS 116</v>
      </c>
      <c r="O2879" s="111" t="str">
        <f>IF(VLOOKUP(Table1[[#This Row],[Intake Batch Combo]],Sheet2!A:B,2,FALSE)="","",VLOOKUP(Table1[[#This Row],[Intake Batch Combo]],Sheet2!A:B,2,FALSE))</f>
        <v>One Source Diagnostics Buy 116</v>
      </c>
      <c r="P2879" s="115" t="e">
        <v>#N/A</v>
      </c>
      <c r="Q2879" s="115" t="e">
        <v>#N/A</v>
      </c>
    </row>
    <row r="2880" spans="1:17">
      <c r="A2880" s="4" t="s">
        <v>1316</v>
      </c>
      <c r="B2880" s="15">
        <v>116</v>
      </c>
      <c r="C2880" s="64" t="s">
        <v>1225</v>
      </c>
      <c r="D2880" s="30">
        <v>44879</v>
      </c>
      <c r="E2880" s="59" t="s">
        <v>1</v>
      </c>
      <c r="F2880" s="14">
        <v>1695</v>
      </c>
      <c r="G2880" s="14">
        <v>404.59153261197389</v>
      </c>
      <c r="H2880" s="30">
        <v>45238</v>
      </c>
      <c r="I2880" s="120">
        <v>558</v>
      </c>
      <c r="J2880" s="15">
        <f>IF(M2880="",IF(AND(H2880&lt;&gt; "",D2880&lt;&gt;""),IF(H2880&gt;=D2880,H2880-D2880,0),""),"")</f>
        <v>359</v>
      </c>
      <c r="K2880" s="20">
        <f>IF(M2880="",IF(I2880&lt;&gt;"",I2880-G2880,""),"")</f>
        <v>153.40846738802611</v>
      </c>
      <c r="L2880" s="25">
        <f>IF(M2880="",IF(K2880&lt;&gt;"",IF(G2880=0,IF(I2880=0,0,9.99),K2880/G2880),""),"")</f>
        <v>0.37916875421897051</v>
      </c>
      <c r="M2880" s="111"/>
      <c r="N2880" s="58" t="str">
        <f>TRIM(CONCATENATE(Table1[[#This Row],[Intake]]," ",Table1[[#This Row],[Batch Number]]))</f>
        <v>S-1/OS 116</v>
      </c>
      <c r="O2880" s="111" t="str">
        <f>IF(VLOOKUP(Table1[[#This Row],[Intake Batch Combo]],Sheet2!A:B,2,FALSE)="","",VLOOKUP(Table1[[#This Row],[Intake Batch Combo]],Sheet2!A:B,2,FALSE))</f>
        <v>One Source Diagnostics Buy 116</v>
      </c>
      <c r="P2880" s="115" t="e">
        <v>#N/A</v>
      </c>
      <c r="Q2880" s="115" t="e">
        <v>#N/A</v>
      </c>
    </row>
    <row r="2881" spans="1:17">
      <c r="A2881" s="4" t="s">
        <v>1316</v>
      </c>
      <c r="B2881" s="15">
        <v>116</v>
      </c>
      <c r="C2881" s="64" t="s">
        <v>1256</v>
      </c>
      <c r="D2881" s="30">
        <v>44879</v>
      </c>
      <c r="E2881" s="59" t="s">
        <v>1</v>
      </c>
      <c r="F2881" s="14">
        <v>1695</v>
      </c>
      <c r="G2881" s="14">
        <v>404.59153261197389</v>
      </c>
      <c r="H2881" s="30">
        <v>45238</v>
      </c>
      <c r="I2881" s="118">
        <v>558</v>
      </c>
      <c r="J2881" s="15">
        <f>IF(M2881="",IF(AND(H2881&lt;&gt; "",D2881&lt;&gt;""),IF(H2881&gt;=D2881,H2881-D2881,0),""),"")</f>
        <v>359</v>
      </c>
      <c r="K2881" s="20">
        <f>IF(M2881="",IF(I2881&lt;&gt;"",I2881-G2881,""),"")</f>
        <v>153.40846738802611</v>
      </c>
      <c r="L2881" s="25">
        <f>IF(M2881="",IF(K2881&lt;&gt;"",IF(G2881=0,IF(I2881=0,0,9.99),K2881/G2881),""),"")</f>
        <v>0.37916875421897051</v>
      </c>
      <c r="M2881" s="111"/>
      <c r="N2881" s="58" t="str">
        <f>TRIM(CONCATENATE(Table1[[#This Row],[Intake]]," ",Table1[[#This Row],[Batch Number]]))</f>
        <v>S-1/OS 116</v>
      </c>
      <c r="O2881" s="111" t="str">
        <f>IF(VLOOKUP(Table1[[#This Row],[Intake Batch Combo]],Sheet2!A:B,2,FALSE)="","",VLOOKUP(Table1[[#This Row],[Intake Batch Combo]],Sheet2!A:B,2,FALSE))</f>
        <v>One Source Diagnostics Buy 116</v>
      </c>
      <c r="P2881" s="115" t="e">
        <v>#N/A</v>
      </c>
      <c r="Q2881" s="115" t="e">
        <v>#N/A</v>
      </c>
    </row>
    <row r="2882" spans="1:17">
      <c r="A2882" s="4" t="s">
        <v>1316</v>
      </c>
      <c r="B2882" s="15">
        <v>116</v>
      </c>
      <c r="C2882" s="64" t="s">
        <v>1256</v>
      </c>
      <c r="D2882" s="30">
        <v>44879</v>
      </c>
      <c r="E2882" s="59" t="s">
        <v>1</v>
      </c>
      <c r="F2882" s="14">
        <v>1695</v>
      </c>
      <c r="G2882" s="14">
        <v>404.59153261197389</v>
      </c>
      <c r="H2882" s="30">
        <v>45238</v>
      </c>
      <c r="I2882" s="118">
        <v>558</v>
      </c>
      <c r="J2882" s="15">
        <f>IF(M2882="",IF(AND(H2882&lt;&gt; "",D2882&lt;&gt;""),IF(H2882&gt;=D2882,H2882-D2882,0),""),"")</f>
        <v>359</v>
      </c>
      <c r="K2882" s="20">
        <f>IF(M2882="",IF(I2882&lt;&gt;"",I2882-G2882,""),"")</f>
        <v>153.40846738802611</v>
      </c>
      <c r="L2882" s="25">
        <f>IF(M2882="",IF(K2882&lt;&gt;"",IF(G2882=0,IF(I2882=0,0,9.99),K2882/G2882),""),"")</f>
        <v>0.37916875421897051</v>
      </c>
      <c r="N2882" s="58" t="str">
        <f>TRIM(CONCATENATE(Table1[[#This Row],[Intake]]," ",Table1[[#This Row],[Batch Number]]))</f>
        <v>S-1/OS 116</v>
      </c>
      <c r="O2882" s="3" t="str">
        <f>IF(VLOOKUP(Table1[[#This Row],[Intake Batch Combo]],Sheet2!A:B,2,FALSE)="","",VLOOKUP(Table1[[#This Row],[Intake Batch Combo]],Sheet2!A:B,2,FALSE))</f>
        <v>One Source Diagnostics Buy 116</v>
      </c>
      <c r="P2882" s="115" t="e">
        <v>#N/A</v>
      </c>
      <c r="Q2882" s="115" t="e">
        <v>#N/A</v>
      </c>
    </row>
    <row r="2883" spans="1:17">
      <c r="A2883" s="4" t="s">
        <v>1316</v>
      </c>
      <c r="B2883" s="15">
        <v>118</v>
      </c>
      <c r="C2883" s="64" t="s">
        <v>1565</v>
      </c>
      <c r="D2883" s="30">
        <v>44897</v>
      </c>
      <c r="E2883" s="60" t="s">
        <v>1</v>
      </c>
      <c r="F2883" s="14">
        <v>1695</v>
      </c>
      <c r="G2883" s="14">
        <v>404.96364199804663</v>
      </c>
      <c r="H2883" s="30">
        <v>45238</v>
      </c>
      <c r="I2883" s="118">
        <v>558</v>
      </c>
      <c r="J2883" s="15">
        <f>IF(M2883="",IF(AND(H2883&lt;&gt; "",D2883&lt;&gt;""),IF(H2883&gt;=D2883,H2883-D2883,0),""),"")</f>
        <v>341</v>
      </c>
      <c r="K2883" s="20">
        <f>IF(M2883="",IF(I2883&lt;&gt;"",I2883-G2883,""),"")</f>
        <v>153.03635800195337</v>
      </c>
      <c r="L2883" s="25">
        <f>IF(M2883="",IF(K2883&lt;&gt;"",IF(G2883=0,IF(I2883=0,0,9.99),K2883/G2883),""),"")</f>
        <v>0.37790147591247603</v>
      </c>
      <c r="N2883" s="58" t="str">
        <f>TRIM(CONCATENATE(Table1[[#This Row],[Intake]]," ",Table1[[#This Row],[Batch Number]]))</f>
        <v>S-1/OS 118</v>
      </c>
      <c r="O2883" s="3" t="str">
        <f>IF(VLOOKUP(Table1[[#This Row],[Intake Batch Combo]],Sheet2!A:B,2,FALSE)="","",VLOOKUP(Table1[[#This Row],[Intake Batch Combo]],Sheet2!A:B,2,FALSE))</f>
        <v>One Source Diagnostics Buy 118</v>
      </c>
      <c r="P2883" s="115" t="s">
        <v>2383</v>
      </c>
      <c r="Q2883" s="115" t="e">
        <v>#N/A</v>
      </c>
    </row>
    <row r="2884" spans="1:17">
      <c r="A2884" s="4" t="s">
        <v>1316</v>
      </c>
      <c r="B2884" s="15">
        <v>118</v>
      </c>
      <c r="C2884" s="64" t="s">
        <v>1565</v>
      </c>
      <c r="D2884" s="30">
        <v>44897</v>
      </c>
      <c r="E2884" s="60" t="s">
        <v>1</v>
      </c>
      <c r="F2884" s="14">
        <v>1695</v>
      </c>
      <c r="G2884" s="14">
        <v>404.96364199804663</v>
      </c>
      <c r="H2884" s="30">
        <v>45238</v>
      </c>
      <c r="I2884" s="118">
        <v>558</v>
      </c>
      <c r="J2884" s="15">
        <f>IF(M2884="",IF(AND(H2884&lt;&gt; "",D2884&lt;&gt;""),IF(H2884&gt;=D2884,H2884-D2884,0),""),"")</f>
        <v>341</v>
      </c>
      <c r="K2884" s="20">
        <f>IF(M2884="",IF(I2884&lt;&gt;"",I2884-G2884,""),"")</f>
        <v>153.03635800195337</v>
      </c>
      <c r="L2884" s="25">
        <f>IF(M2884="",IF(K2884&lt;&gt;"",IF(G2884=0,IF(I2884=0,0,9.99),K2884/G2884),""),"")</f>
        <v>0.37790147591247603</v>
      </c>
      <c r="N2884" s="58" t="str">
        <f>TRIM(CONCATENATE(Table1[[#This Row],[Intake]]," ",Table1[[#This Row],[Batch Number]]))</f>
        <v>S-1/OS 118</v>
      </c>
      <c r="O2884" s="3" t="str">
        <f>IF(VLOOKUP(Table1[[#This Row],[Intake Batch Combo]],Sheet2!A:B,2,FALSE)="","",VLOOKUP(Table1[[#This Row],[Intake Batch Combo]],Sheet2!A:B,2,FALSE))</f>
        <v>One Source Diagnostics Buy 118</v>
      </c>
      <c r="P2884" s="115" t="s">
        <v>2383</v>
      </c>
      <c r="Q2884" s="115" t="e">
        <v>#N/A</v>
      </c>
    </row>
    <row r="2885" spans="1:17">
      <c r="A2885" s="4" t="s">
        <v>1316</v>
      </c>
      <c r="B2885" s="15">
        <v>118</v>
      </c>
      <c r="C2885" s="64" t="s">
        <v>1571</v>
      </c>
      <c r="D2885" s="30">
        <v>44897</v>
      </c>
      <c r="E2885" s="60" t="s">
        <v>1</v>
      </c>
      <c r="F2885" s="14">
        <v>1695</v>
      </c>
      <c r="G2885" s="14">
        <v>404.96364199804663</v>
      </c>
      <c r="H2885" s="30">
        <v>45238</v>
      </c>
      <c r="I2885" s="118">
        <v>837</v>
      </c>
      <c r="J2885" s="15">
        <f>IF(M2885="",IF(AND(H2885&lt;&gt; "",D2885&lt;&gt;""),IF(H2885&gt;=D2885,H2885-D2885,0),""),"")</f>
        <v>341</v>
      </c>
      <c r="K2885" s="20">
        <f>IF(M2885="",IF(I2885&lt;&gt;"",I2885-G2885,""),"")</f>
        <v>432.03635800195337</v>
      </c>
      <c r="L2885" s="25">
        <f>IF(M2885="",IF(K2885&lt;&gt;"",IF(G2885=0,IF(I2885=0,0,9.99),K2885/G2885),""),"")</f>
        <v>1.066852213868714</v>
      </c>
      <c r="N2885" s="58" t="str">
        <f>TRIM(CONCATENATE(Table1[[#This Row],[Intake]]," ",Table1[[#This Row],[Batch Number]]))</f>
        <v>S-1/OS 118</v>
      </c>
      <c r="O2885" s="3" t="str">
        <f>IF(VLOOKUP(Table1[[#This Row],[Intake Batch Combo]],Sheet2!A:B,2,FALSE)="","",VLOOKUP(Table1[[#This Row],[Intake Batch Combo]],Sheet2!A:B,2,FALSE))</f>
        <v>One Source Diagnostics Buy 118</v>
      </c>
      <c r="P2885" s="115" t="s">
        <v>2383</v>
      </c>
      <c r="Q2885" s="115" t="e">
        <v>#N/A</v>
      </c>
    </row>
    <row r="2886" spans="1:17">
      <c r="A2886" s="4" t="s">
        <v>1316</v>
      </c>
      <c r="B2886" s="15">
        <v>118</v>
      </c>
      <c r="C2886" s="64" t="s">
        <v>1669</v>
      </c>
      <c r="D2886" s="30">
        <v>44897</v>
      </c>
      <c r="E2886" s="60" t="s">
        <v>1</v>
      </c>
      <c r="F2886" s="14">
        <v>1695</v>
      </c>
      <c r="G2886" s="14">
        <v>404.96364199804663</v>
      </c>
      <c r="H2886" s="30">
        <v>45238</v>
      </c>
      <c r="I2886" s="118">
        <v>558</v>
      </c>
      <c r="J2886" s="15">
        <f>IF(M2886="",IF(AND(H2886&lt;&gt; "",D2886&lt;&gt;""),IF(H2886&gt;=D2886,H2886-D2886,0),""),"")</f>
        <v>341</v>
      </c>
      <c r="K2886" s="20">
        <f>IF(M2886="",IF(I2886&lt;&gt;"",I2886-G2886,""),"")</f>
        <v>153.03635800195337</v>
      </c>
      <c r="L2886" s="25">
        <f>IF(M2886="",IF(K2886&lt;&gt;"",IF(G2886=0,IF(I2886=0,0,9.99),K2886/G2886),""),"")</f>
        <v>0.37790147591247603</v>
      </c>
      <c r="N2886" s="58" t="str">
        <f>TRIM(CONCATENATE(Table1[[#This Row],[Intake]]," ",Table1[[#This Row],[Batch Number]]))</f>
        <v>S-1/OS 118</v>
      </c>
      <c r="O2886" s="3" t="str">
        <f>IF(VLOOKUP(Table1[[#This Row],[Intake Batch Combo]],Sheet2!A:B,2,FALSE)="","",VLOOKUP(Table1[[#This Row],[Intake Batch Combo]],Sheet2!A:B,2,FALSE))</f>
        <v>One Source Diagnostics Buy 118</v>
      </c>
      <c r="P2886" s="115" t="s">
        <v>2383</v>
      </c>
      <c r="Q2886" s="115" t="e">
        <v>#N/A</v>
      </c>
    </row>
    <row r="2887" spans="1:17">
      <c r="A2887" s="4" t="s">
        <v>1316</v>
      </c>
      <c r="B2887" s="15">
        <v>118</v>
      </c>
      <c r="C2887" s="64" t="s">
        <v>1669</v>
      </c>
      <c r="D2887" s="30">
        <v>44897</v>
      </c>
      <c r="E2887" s="60" t="s">
        <v>1</v>
      </c>
      <c r="F2887" s="14">
        <v>1695</v>
      </c>
      <c r="G2887" s="14">
        <v>404.96364199804663</v>
      </c>
      <c r="H2887" s="30">
        <v>45238</v>
      </c>
      <c r="I2887" s="120">
        <v>558</v>
      </c>
      <c r="J2887" s="15">
        <f>IF(M2887="",IF(AND(H2887&lt;&gt; "",D2887&lt;&gt;""),IF(H2887&gt;=D2887,H2887-D2887,0),""),"")</f>
        <v>341</v>
      </c>
      <c r="K2887" s="20">
        <f>IF(M2887="",IF(I2887&lt;&gt;"",I2887-G2887,""),"")</f>
        <v>153.03635800195337</v>
      </c>
      <c r="L2887" s="25">
        <f>IF(M2887="",IF(K2887&lt;&gt;"",IF(G2887=0,IF(I2887=0,0,9.99),K2887/G2887),""),"")</f>
        <v>0.37790147591247603</v>
      </c>
      <c r="N2887" s="58" t="str">
        <f>TRIM(CONCATENATE(Table1[[#This Row],[Intake]]," ",Table1[[#This Row],[Batch Number]]))</f>
        <v>S-1/OS 118</v>
      </c>
      <c r="O2887" s="3" t="str">
        <f>IF(VLOOKUP(Table1[[#This Row],[Intake Batch Combo]],Sheet2!A:B,2,FALSE)="","",VLOOKUP(Table1[[#This Row],[Intake Batch Combo]],Sheet2!A:B,2,FALSE))</f>
        <v>One Source Diagnostics Buy 118</v>
      </c>
      <c r="P2887" s="115" t="s">
        <v>2383</v>
      </c>
      <c r="Q2887" s="115" t="e">
        <v>#N/A</v>
      </c>
    </row>
    <row r="2888" spans="1:17">
      <c r="A2888" s="4" t="s">
        <v>1316</v>
      </c>
      <c r="B2888" s="15">
        <v>118</v>
      </c>
      <c r="C2888" s="64" t="s">
        <v>1686</v>
      </c>
      <c r="D2888" s="30">
        <v>44897</v>
      </c>
      <c r="E2888" s="60" t="s">
        <v>1</v>
      </c>
      <c r="F2888" s="14">
        <v>1695</v>
      </c>
      <c r="G2888" s="14">
        <v>404.96364199804663</v>
      </c>
      <c r="H2888" s="30">
        <v>45238</v>
      </c>
      <c r="I2888" s="118">
        <v>465</v>
      </c>
      <c r="J2888" s="15">
        <f>IF(M2888="",IF(AND(H2888&lt;&gt; "",D2888&lt;&gt;""),IF(H2888&gt;=D2888,H2888-D2888,0),""),"")</f>
        <v>341</v>
      </c>
      <c r="K2888" s="20">
        <f>IF(M2888="",IF(I2888&lt;&gt;"",I2888-G2888,""),"")</f>
        <v>60.036358001953374</v>
      </c>
      <c r="L2888" s="25">
        <f>IF(M2888="",IF(K2888&lt;&gt;"",IF(G2888=0,IF(I2888=0,0,9.99),K2888/G2888),""),"")</f>
        <v>0.14825122992706333</v>
      </c>
      <c r="N2888" s="58" t="str">
        <f>TRIM(CONCATENATE(Table1[[#This Row],[Intake]]," ",Table1[[#This Row],[Batch Number]]))</f>
        <v>S-1/OS 118</v>
      </c>
      <c r="O2888" s="3" t="str">
        <f>IF(VLOOKUP(Table1[[#This Row],[Intake Batch Combo]],Sheet2!A:B,2,FALSE)="","",VLOOKUP(Table1[[#This Row],[Intake Batch Combo]],Sheet2!A:B,2,FALSE))</f>
        <v>One Source Diagnostics Buy 118</v>
      </c>
      <c r="P2888" s="115" t="s">
        <v>2383</v>
      </c>
      <c r="Q2888" s="115" t="e">
        <v>#N/A</v>
      </c>
    </row>
    <row r="2889" spans="1:17">
      <c r="A2889" s="4" t="s">
        <v>1316</v>
      </c>
      <c r="B2889" s="15">
        <v>118</v>
      </c>
      <c r="C2889" s="64" t="s">
        <v>1686</v>
      </c>
      <c r="D2889" s="30">
        <v>44897</v>
      </c>
      <c r="E2889" s="60" t="s">
        <v>1</v>
      </c>
      <c r="F2889" s="14">
        <v>1695</v>
      </c>
      <c r="G2889" s="14">
        <v>404.96364199804663</v>
      </c>
      <c r="H2889" s="30">
        <v>45238</v>
      </c>
      <c r="I2889" s="118">
        <v>465</v>
      </c>
      <c r="J2889" s="15">
        <f>IF(M2889="",IF(AND(H2889&lt;&gt; "",D2889&lt;&gt;""),IF(H2889&gt;=D2889,H2889-D2889,0),""),"")</f>
        <v>341</v>
      </c>
      <c r="K2889" s="20">
        <f>IF(M2889="",IF(I2889&lt;&gt;"",I2889-G2889,""),"")</f>
        <v>60.036358001953374</v>
      </c>
      <c r="L2889" s="25">
        <f>IF(M2889="",IF(K2889&lt;&gt;"",IF(G2889=0,IF(I2889=0,0,9.99),K2889/G2889),""),"")</f>
        <v>0.14825122992706333</v>
      </c>
      <c r="N2889" s="58" t="str">
        <f>TRIM(CONCATENATE(Table1[[#This Row],[Intake]]," ",Table1[[#This Row],[Batch Number]]))</f>
        <v>S-1/OS 118</v>
      </c>
      <c r="O2889" s="3" t="str">
        <f>IF(VLOOKUP(Table1[[#This Row],[Intake Batch Combo]],Sheet2!A:B,2,FALSE)="","",VLOOKUP(Table1[[#This Row],[Intake Batch Combo]],Sheet2!A:B,2,FALSE))</f>
        <v>One Source Diagnostics Buy 118</v>
      </c>
      <c r="P2889" s="115" t="s">
        <v>2383</v>
      </c>
      <c r="Q2889" s="115" t="e">
        <v>#N/A</v>
      </c>
    </row>
    <row r="2890" spans="1:17">
      <c r="A2890" s="4" t="s">
        <v>1316</v>
      </c>
      <c r="B2890" s="15">
        <v>118</v>
      </c>
      <c r="C2890" s="64" t="s">
        <v>1458</v>
      </c>
      <c r="D2890" s="30">
        <v>44897</v>
      </c>
      <c r="E2890" s="60" t="s">
        <v>1</v>
      </c>
      <c r="F2890" s="14">
        <v>1695</v>
      </c>
      <c r="G2890" s="14">
        <v>404.96364199804663</v>
      </c>
      <c r="H2890" s="30">
        <v>45238</v>
      </c>
      <c r="I2890" s="118">
        <v>155.00309999999999</v>
      </c>
      <c r="J2890" s="15">
        <f>IF(M2890="",IF(AND(H2890&lt;&gt; "",D2890&lt;&gt;""),IF(H2890&gt;=D2890,H2890-D2890,0),""),"")</f>
        <v>341</v>
      </c>
      <c r="K2890" s="20">
        <f>IF(M2890="",IF(I2890&lt;&gt;"",I2890-G2890,""),"")</f>
        <v>-249.96054199804664</v>
      </c>
      <c r="L2890" s="25">
        <f>IF(M2890="",IF(K2890&lt;&gt;"",IF(G2890=0,IF(I2890=0,0,9.99),K2890/G2890),""),"")</f>
        <v>-0.61724193501611269</v>
      </c>
      <c r="N2890" s="58" t="str">
        <f>TRIM(CONCATENATE(Table1[[#This Row],[Intake]]," ",Table1[[#This Row],[Batch Number]]))</f>
        <v>S-1/OS 118</v>
      </c>
      <c r="O2890" s="3" t="str">
        <f>IF(VLOOKUP(Table1[[#This Row],[Intake Batch Combo]],Sheet2!A:B,2,FALSE)="","",VLOOKUP(Table1[[#This Row],[Intake Batch Combo]],Sheet2!A:B,2,FALSE))</f>
        <v>One Source Diagnostics Buy 118</v>
      </c>
      <c r="P2890" s="115" t="s">
        <v>2383</v>
      </c>
      <c r="Q2890" s="115" t="e">
        <v>#N/A</v>
      </c>
    </row>
    <row r="2891" spans="1:17">
      <c r="A2891" s="4" t="s">
        <v>1316</v>
      </c>
      <c r="B2891" s="15">
        <v>118</v>
      </c>
      <c r="C2891" s="64" t="s">
        <v>1458</v>
      </c>
      <c r="D2891" s="30">
        <v>44897</v>
      </c>
      <c r="E2891" s="60" t="s">
        <v>1</v>
      </c>
      <c r="F2891" s="14">
        <v>1695</v>
      </c>
      <c r="G2891" s="14">
        <v>404.96364199804663</v>
      </c>
      <c r="H2891" s="30">
        <v>45238</v>
      </c>
      <c r="I2891" s="118">
        <v>155.00309999999999</v>
      </c>
      <c r="J2891" s="15">
        <f>IF(M2891="",IF(AND(H2891&lt;&gt; "",D2891&lt;&gt;""),IF(H2891&gt;=D2891,H2891-D2891,0),""),"")</f>
        <v>341</v>
      </c>
      <c r="K2891" s="20">
        <f>IF(M2891="",IF(I2891&lt;&gt;"",I2891-G2891,""),"")</f>
        <v>-249.96054199804664</v>
      </c>
      <c r="L2891" s="25">
        <f>IF(M2891="",IF(K2891&lt;&gt;"",IF(G2891=0,IF(I2891=0,0,9.99),K2891/G2891),""),"")</f>
        <v>-0.61724193501611269</v>
      </c>
      <c r="M2891" s="111"/>
      <c r="N2891" s="58" t="str">
        <f>TRIM(CONCATENATE(Table1[[#This Row],[Intake]]," ",Table1[[#This Row],[Batch Number]]))</f>
        <v>S-1/OS 118</v>
      </c>
      <c r="O2891" s="111" t="str">
        <f>IF(VLOOKUP(Table1[[#This Row],[Intake Batch Combo]],Sheet2!A:B,2,FALSE)="","",VLOOKUP(Table1[[#This Row],[Intake Batch Combo]],Sheet2!A:B,2,FALSE))</f>
        <v>One Source Diagnostics Buy 118</v>
      </c>
      <c r="P2891" s="115" t="s">
        <v>2383</v>
      </c>
      <c r="Q2891" s="115" t="e">
        <v>#N/A</v>
      </c>
    </row>
    <row r="2892" spans="1:17">
      <c r="A2892" s="4" t="s">
        <v>1316</v>
      </c>
      <c r="B2892" s="15">
        <v>118</v>
      </c>
      <c r="C2892" s="64" t="s">
        <v>1459</v>
      </c>
      <c r="D2892" s="30">
        <v>44897</v>
      </c>
      <c r="E2892" s="60" t="s">
        <v>1</v>
      </c>
      <c r="F2892" s="14">
        <v>1695</v>
      </c>
      <c r="G2892" s="14">
        <v>404.96364199804663</v>
      </c>
      <c r="H2892" s="30">
        <v>45238</v>
      </c>
      <c r="I2892" s="120">
        <v>201.50309999999999</v>
      </c>
      <c r="J2892" s="15">
        <f>IF(M2892="",IF(AND(H2892&lt;&gt; "",D2892&lt;&gt;""),IF(H2892&gt;=D2892,H2892-D2892,0),""),"")</f>
        <v>341</v>
      </c>
      <c r="K2892" s="20">
        <f>IF(M2892="",IF(I2892&lt;&gt;"",I2892-G2892,""),"")</f>
        <v>-203.46054199804664</v>
      </c>
      <c r="L2892" s="25">
        <f>IF(M2892="",IF(K2892&lt;&gt;"",IF(G2892=0,IF(I2892=0,0,9.99),K2892/G2892),""),"")</f>
        <v>-0.50241681202340638</v>
      </c>
      <c r="M2892" s="111"/>
      <c r="N2892" s="58" t="str">
        <f>TRIM(CONCATENATE(Table1[[#This Row],[Intake]]," ",Table1[[#This Row],[Batch Number]]))</f>
        <v>S-1/OS 118</v>
      </c>
      <c r="O2892" s="111" t="str">
        <f>IF(VLOOKUP(Table1[[#This Row],[Intake Batch Combo]],Sheet2!A:B,2,FALSE)="","",VLOOKUP(Table1[[#This Row],[Intake Batch Combo]],Sheet2!A:B,2,FALSE))</f>
        <v>One Source Diagnostics Buy 118</v>
      </c>
      <c r="P2892" s="115" t="s">
        <v>2383</v>
      </c>
      <c r="Q2892" s="115" t="e">
        <v>#N/A</v>
      </c>
    </row>
    <row r="2893" spans="1:17">
      <c r="A2893" s="4" t="s">
        <v>1316</v>
      </c>
      <c r="B2893" s="15">
        <v>118</v>
      </c>
      <c r="C2893" s="64" t="s">
        <v>1460</v>
      </c>
      <c r="D2893" s="30">
        <v>44897</v>
      </c>
      <c r="E2893" s="60" t="s">
        <v>1</v>
      </c>
      <c r="F2893" s="14">
        <v>1695</v>
      </c>
      <c r="G2893" s="14">
        <v>404.96364199804663</v>
      </c>
      <c r="H2893" s="30">
        <v>45238</v>
      </c>
      <c r="I2893" s="120">
        <v>201.50309999999999</v>
      </c>
      <c r="J2893" s="15">
        <f>IF(M2893="",IF(AND(H2893&lt;&gt; "",D2893&lt;&gt;""),IF(H2893&gt;=D2893,H2893-D2893,0),""),"")</f>
        <v>341</v>
      </c>
      <c r="K2893" s="20">
        <f>IF(M2893="",IF(I2893&lt;&gt;"",I2893-G2893,""),"")</f>
        <v>-203.46054199804664</v>
      </c>
      <c r="L2893" s="25">
        <f>IF(M2893="",IF(K2893&lt;&gt;"",IF(G2893=0,IF(I2893=0,0,9.99),K2893/G2893),""),"")</f>
        <v>-0.50241681202340638</v>
      </c>
      <c r="M2893" s="111"/>
      <c r="N2893" s="58" t="str">
        <f>TRIM(CONCATENATE(Table1[[#This Row],[Intake]]," ",Table1[[#This Row],[Batch Number]]))</f>
        <v>S-1/OS 118</v>
      </c>
      <c r="O2893" s="111" t="str">
        <f>IF(VLOOKUP(Table1[[#This Row],[Intake Batch Combo]],Sheet2!A:B,2,FALSE)="","",VLOOKUP(Table1[[#This Row],[Intake Batch Combo]],Sheet2!A:B,2,FALSE))</f>
        <v>One Source Diagnostics Buy 118</v>
      </c>
      <c r="P2893" s="115" t="s">
        <v>2383</v>
      </c>
      <c r="Q2893" s="115" t="e">
        <v>#N/A</v>
      </c>
    </row>
    <row r="2894" spans="1:17">
      <c r="A2894" s="4" t="s">
        <v>1314</v>
      </c>
      <c r="B2894" s="43">
        <v>71</v>
      </c>
      <c r="C2894" s="64" t="s">
        <v>562</v>
      </c>
      <c r="D2894" s="47">
        <v>44670</v>
      </c>
      <c r="E2894" s="59" t="s">
        <v>1</v>
      </c>
      <c r="F2894" s="41">
        <v>1695</v>
      </c>
      <c r="G2894" s="41">
        <v>406.54563467206344</v>
      </c>
      <c r="H2894" s="47">
        <v>45238</v>
      </c>
      <c r="I2894" s="118">
        <v>651</v>
      </c>
      <c r="J2894" s="43">
        <f>IF(M2894="",IF(AND(H2894&lt;&gt; "",D2894&lt;&gt;""),IF(H2894&gt;=D2894,H2894-D2894,0),""),"")</f>
        <v>568</v>
      </c>
      <c r="K2894" s="42">
        <f>IF(M2894="",IF(I2894&lt;&gt;"",I2894-G2894,""),"")</f>
        <v>244.45436532793656</v>
      </c>
      <c r="L2894" s="44">
        <f>IF(M2894="",IF(K2894&lt;&gt;"",IF(G2894=0,IF(I2894=0,0,9.99),K2894/G2894),""),"")</f>
        <v>0.60129624937462078</v>
      </c>
      <c r="M2894" s="45"/>
      <c r="N2894" s="46" t="str">
        <f>TRIM(CONCATENATE(Table1[[#This Row],[Intake]]," ",Table1[[#This Row],[Batch Number]]))</f>
        <v>S-1/EB 71</v>
      </c>
      <c r="O2894" s="45" t="str">
        <f>IF(VLOOKUP(Table1[[#This Row],[Intake Batch Combo]],Sheet2!A:B,2,FALSE)="","",VLOOKUP(Table1[[#This Row],[Intake Batch Combo]],Sheet2!A:B,2,FALSE))</f>
        <v>Expert MRI Buy 71</v>
      </c>
      <c r="P2894" s="116" t="e">
        <v>#N/A</v>
      </c>
      <c r="Q2894" s="116" t="e">
        <v>#N/A</v>
      </c>
    </row>
    <row r="2895" spans="1:17">
      <c r="A2895" s="4" t="s">
        <v>1314</v>
      </c>
      <c r="B2895" s="43">
        <v>71</v>
      </c>
      <c r="C2895" s="64" t="s">
        <v>562</v>
      </c>
      <c r="D2895" s="47">
        <v>44670</v>
      </c>
      <c r="E2895" s="59" t="s">
        <v>1</v>
      </c>
      <c r="F2895" s="41">
        <v>1695</v>
      </c>
      <c r="G2895" s="41">
        <v>406.54563467206344</v>
      </c>
      <c r="H2895" s="47">
        <v>45238</v>
      </c>
      <c r="I2895" s="120">
        <v>651</v>
      </c>
      <c r="J2895" s="43">
        <f>IF(M2895="",IF(AND(H2895&lt;&gt; "",D2895&lt;&gt;""),IF(H2895&gt;=D2895,H2895-D2895,0),""),"")</f>
        <v>568</v>
      </c>
      <c r="K2895" s="42">
        <f>IF(M2895="",IF(I2895&lt;&gt;"",I2895-G2895,""),"")</f>
        <v>244.45436532793656</v>
      </c>
      <c r="L2895" s="44">
        <f>IF(M2895="",IF(K2895&lt;&gt;"",IF(G2895=0,IF(I2895=0,0,9.99),K2895/G2895),""),"")</f>
        <v>0.60129624937462078</v>
      </c>
      <c r="M2895" s="45"/>
      <c r="N2895" s="46" t="str">
        <f>TRIM(CONCATENATE(Table1[[#This Row],[Intake]]," ",Table1[[#This Row],[Batch Number]]))</f>
        <v>S-1/EB 71</v>
      </c>
      <c r="O2895" s="45" t="str">
        <f>IF(VLOOKUP(Table1[[#This Row],[Intake Batch Combo]],Sheet2!A:B,2,FALSE)="","",VLOOKUP(Table1[[#This Row],[Intake Batch Combo]],Sheet2!A:B,2,FALSE))</f>
        <v>Expert MRI Buy 71</v>
      </c>
      <c r="P2895" s="116" t="e">
        <v>#N/A</v>
      </c>
      <c r="Q2895" s="116" t="e">
        <v>#N/A</v>
      </c>
    </row>
    <row r="2896" spans="1:17">
      <c r="A2896" s="4" t="s">
        <v>1316</v>
      </c>
      <c r="B2896" s="38">
        <v>97</v>
      </c>
      <c r="C2896" s="15" t="s">
        <v>451</v>
      </c>
      <c r="D2896" s="39">
        <v>44631</v>
      </c>
      <c r="E2896" s="10" t="s">
        <v>1</v>
      </c>
      <c r="F2896" s="36">
        <v>1695</v>
      </c>
      <c r="G2896" s="36">
        <v>408.58132852990423</v>
      </c>
      <c r="H2896" s="39">
        <v>45238</v>
      </c>
      <c r="I2896" s="120">
        <v>558</v>
      </c>
      <c r="J2896" s="38">
        <f>IF(M2896="",IF(AND(H2896&lt;&gt; "",D2896&lt;&gt;""),IF(H2896&gt;=D2896,H2896-D2896,0),""),"")</f>
        <v>607</v>
      </c>
      <c r="K2896" s="37">
        <f>IF(M2896="",IF(I2896&lt;&gt;"",I2896-G2896,""),"")</f>
        <v>149.41867147009577</v>
      </c>
      <c r="L2896" s="31">
        <f>IF(M2896="",IF(K2896&lt;&gt;"",IF(G2896=0,IF(I2896=0,0,9.99),K2896/G2896),""),"")</f>
        <v>0.36570117388308349</v>
      </c>
      <c r="M2896" s="35"/>
      <c r="N2896" s="33" t="str">
        <f>TRIM(CONCATENATE(Table1[[#This Row],[Intake]]," ",Table1[[#This Row],[Batch Number]]))</f>
        <v>S-1/OS 97</v>
      </c>
      <c r="O2896" s="35" t="str">
        <f>IF(VLOOKUP(Table1[[#This Row],[Intake Batch Combo]],Sheet2!A:B,2,FALSE)="","",VLOOKUP(Table1[[#This Row],[Intake Batch Combo]],Sheet2!A:B,2,FALSE))</f>
        <v>One Source Diagnostics Buy 97.2</v>
      </c>
      <c r="P2896" s="116" t="s">
        <v>2384</v>
      </c>
      <c r="Q2896" s="116" t="e">
        <v>#N/A</v>
      </c>
    </row>
    <row r="2897" spans="1:17">
      <c r="A2897" s="4" t="s">
        <v>1316</v>
      </c>
      <c r="B2897" s="38">
        <v>97</v>
      </c>
      <c r="C2897" s="15" t="s">
        <v>451</v>
      </c>
      <c r="D2897" s="39">
        <v>44631</v>
      </c>
      <c r="E2897" s="10" t="s">
        <v>1</v>
      </c>
      <c r="F2897" s="36">
        <v>1695</v>
      </c>
      <c r="G2897" s="36">
        <v>408.58132852990423</v>
      </c>
      <c r="H2897" s="39">
        <v>45238</v>
      </c>
      <c r="I2897" s="118">
        <v>774.84809999999993</v>
      </c>
      <c r="J2897" s="38">
        <f>IF(M2897="",IF(AND(H2897&lt;&gt; "",D2897&lt;&gt;""),IF(H2897&gt;=D2897,H2897-D2897,0),""),"")</f>
        <v>607</v>
      </c>
      <c r="K2897" s="37">
        <f>IF(M2897="",IF(I2897&lt;&gt;"",I2897-G2897,""),"")</f>
        <v>366.2667714700957</v>
      </c>
      <c r="L2897" s="31">
        <f>IF(M2897="",IF(K2897&lt;&gt;"",IF(G2897=0,IF(I2897=0,0,9.99),K2897/G2897),""),"")</f>
        <v>0.89643541174028096</v>
      </c>
      <c r="M2897" s="35"/>
      <c r="N2897" s="33" t="str">
        <f>TRIM(CONCATENATE(Table1[[#This Row],[Intake]]," ",Table1[[#This Row],[Batch Number]]))</f>
        <v>S-1/OS 97</v>
      </c>
      <c r="O2897" s="35" t="str">
        <f>IF(VLOOKUP(Table1[[#This Row],[Intake Batch Combo]],Sheet2!A:B,2,FALSE)="","",VLOOKUP(Table1[[#This Row],[Intake Batch Combo]],Sheet2!A:B,2,FALSE))</f>
        <v>One Source Diagnostics Buy 97.2</v>
      </c>
      <c r="P2897" s="116" t="s">
        <v>2384</v>
      </c>
      <c r="Q2897" s="116" t="e">
        <v>#N/A</v>
      </c>
    </row>
    <row r="2898" spans="1:17">
      <c r="A2898" s="4" t="s">
        <v>1316</v>
      </c>
      <c r="B2898" s="15">
        <v>116</v>
      </c>
      <c r="C2898" s="68" t="s">
        <v>1074</v>
      </c>
      <c r="D2898" s="30">
        <v>44879</v>
      </c>
      <c r="E2898" s="69" t="s">
        <v>1</v>
      </c>
      <c r="F2898" s="14">
        <v>0</v>
      </c>
      <c r="G2898" s="14">
        <v>0</v>
      </c>
      <c r="H2898" s="30">
        <v>45231</v>
      </c>
      <c r="I2898" s="120">
        <v>788.18</v>
      </c>
      <c r="J2898" s="15">
        <f>IF(M2898="",IF(AND(H2898&lt;&gt; "",D2898&lt;&gt;""),IF(H2898&gt;=D2898,H2898-D2898,0),""),"")</f>
        <v>352</v>
      </c>
      <c r="K2898" s="20">
        <f>IF(M2898="",IF(I2898&lt;&gt;"",I2898-G2898,""),"")</f>
        <v>788.18</v>
      </c>
      <c r="L2898" s="25">
        <f>IF(M2898="",IF(K2898&lt;&gt;"",IF(G2898=0,IF(I2898=0,0,9.99),K2898/G2898),""),"")</f>
        <v>9.99</v>
      </c>
      <c r="M2898" s="111"/>
      <c r="N2898" s="58" t="str">
        <f>TRIM(CONCATENATE(Table1[[#This Row],[Intake]]," ",Table1[[#This Row],[Batch Number]]))</f>
        <v>S-1/OS 116</v>
      </c>
      <c r="O2898" s="111" t="str">
        <f>IF(VLOOKUP(Table1[[#This Row],[Intake Batch Combo]],Sheet2!A:B,2,FALSE)="","",VLOOKUP(Table1[[#This Row],[Intake Batch Combo]],Sheet2!A:B,2,FALSE))</f>
        <v>One Source Diagnostics Buy 116</v>
      </c>
      <c r="P2898" s="115" t="e">
        <v>#N/A</v>
      </c>
      <c r="Q2898" s="115" t="e">
        <v>#N/A</v>
      </c>
    </row>
    <row r="2899" spans="1:17">
      <c r="A2899" s="4" t="s">
        <v>1316</v>
      </c>
      <c r="B2899" s="15">
        <v>116</v>
      </c>
      <c r="C2899" s="64" t="s">
        <v>1248</v>
      </c>
      <c r="D2899" s="30">
        <v>44879</v>
      </c>
      <c r="E2899" s="59" t="s">
        <v>1</v>
      </c>
      <c r="F2899" s="109">
        <v>300</v>
      </c>
      <c r="G2899" s="14">
        <v>71.609120816278562</v>
      </c>
      <c r="H2899" s="30">
        <v>45231</v>
      </c>
      <c r="I2899" s="118">
        <v>341.00310000000002</v>
      </c>
      <c r="J2899" s="15">
        <f>IF(M2899="",IF(AND(H2899&lt;&gt; "",D2899&lt;&gt;""),IF(H2899&gt;=D2899,H2899-D2899,0),""),"")</f>
        <v>352</v>
      </c>
      <c r="K2899" s="20">
        <f>IF(M2899="",IF(I2899&lt;&gt;"",I2899-G2899,""),"")</f>
        <v>269.39397918372146</v>
      </c>
      <c r="L2899" s="25">
        <f>IF(M2899="",IF(K2899&lt;&gt;"",IF(G2899=0,IF(I2899=0,0,9.99),K2899/G2899),""),"")</f>
        <v>3.7620065169475088</v>
      </c>
      <c r="M2899" s="111"/>
      <c r="N2899" s="58" t="str">
        <f>TRIM(CONCATENATE(Table1[[#This Row],[Intake]]," ",Table1[[#This Row],[Batch Number]]))</f>
        <v>S-1/OS 116</v>
      </c>
      <c r="O2899" s="111" t="str">
        <f>IF(VLOOKUP(Table1[[#This Row],[Intake Batch Combo]],Sheet2!A:B,2,FALSE)="","",VLOOKUP(Table1[[#This Row],[Intake Batch Combo]],Sheet2!A:B,2,FALSE))</f>
        <v>One Source Diagnostics Buy 116</v>
      </c>
      <c r="P2899" s="115" t="e">
        <v>#N/A</v>
      </c>
      <c r="Q2899" s="115" t="e">
        <v>#N/A</v>
      </c>
    </row>
    <row r="2900" spans="1:17">
      <c r="A2900" s="4" t="s">
        <v>1316</v>
      </c>
      <c r="B2900" s="15">
        <v>116</v>
      </c>
      <c r="C2900" s="64" t="s">
        <v>1248</v>
      </c>
      <c r="D2900" s="30">
        <v>44879</v>
      </c>
      <c r="E2900" s="59" t="s">
        <v>1</v>
      </c>
      <c r="F2900" s="109">
        <v>300</v>
      </c>
      <c r="G2900" s="14">
        <v>71.609120816278562</v>
      </c>
      <c r="H2900" s="30">
        <v>45231</v>
      </c>
      <c r="I2900" s="118">
        <v>341.00310000000002</v>
      </c>
      <c r="J2900" s="15">
        <f>IF(M2900="",IF(AND(H2900&lt;&gt; "",D2900&lt;&gt;""),IF(H2900&gt;=D2900,H2900-D2900,0),""),"")</f>
        <v>352</v>
      </c>
      <c r="K2900" s="20">
        <f>IF(M2900="",IF(I2900&lt;&gt;"",I2900-G2900,""),"")</f>
        <v>269.39397918372146</v>
      </c>
      <c r="L2900" s="25">
        <f>IF(M2900="",IF(K2900&lt;&gt;"",IF(G2900=0,IF(I2900=0,0,9.99),K2900/G2900),""),"")</f>
        <v>3.7620065169475088</v>
      </c>
      <c r="N2900" s="58" t="str">
        <f>TRIM(CONCATENATE(Table1[[#This Row],[Intake]]," ",Table1[[#This Row],[Batch Number]]))</f>
        <v>S-1/OS 116</v>
      </c>
      <c r="O2900" s="3" t="str">
        <f>IF(VLOOKUP(Table1[[#This Row],[Intake Batch Combo]],Sheet2!A:B,2,FALSE)="","",VLOOKUP(Table1[[#This Row],[Intake Batch Combo]],Sheet2!A:B,2,FALSE))</f>
        <v>One Source Diagnostics Buy 116</v>
      </c>
      <c r="P2900" s="115" t="e">
        <v>#N/A</v>
      </c>
      <c r="Q2900" s="115" t="e">
        <v>#N/A</v>
      </c>
    </row>
    <row r="2901" spans="1:17">
      <c r="A2901" s="4" t="s">
        <v>1316</v>
      </c>
      <c r="B2901" s="15">
        <v>116</v>
      </c>
      <c r="C2901" s="64" t="s">
        <v>1250</v>
      </c>
      <c r="D2901" s="30">
        <v>44879</v>
      </c>
      <c r="E2901" s="59" t="s">
        <v>1</v>
      </c>
      <c r="F2901" s="109">
        <v>300</v>
      </c>
      <c r="G2901" s="14">
        <v>71.609120816278562</v>
      </c>
      <c r="H2901" s="30">
        <v>45231</v>
      </c>
      <c r="I2901" s="118">
        <v>309.99689999999998</v>
      </c>
      <c r="J2901" s="15">
        <f>IF(M2901="",IF(AND(H2901&lt;&gt; "",D2901&lt;&gt;""),IF(H2901&gt;=D2901,H2901-D2901,0),""),"")</f>
        <v>352</v>
      </c>
      <c r="K2901" s="20">
        <f>IF(M2901="",IF(I2901&lt;&gt;"",I2901-G2901,""),"")</f>
        <v>238.38777918372142</v>
      </c>
      <c r="L2901" s="25">
        <f>IF(M2901="",IF(K2901&lt;&gt;"",IF(G2901=0,IF(I2901=0,0,9.99),K2901/G2901),""),"")</f>
        <v>3.3290141879458721</v>
      </c>
      <c r="N2901" s="58" t="str">
        <f>TRIM(CONCATENATE(Table1[[#This Row],[Intake]]," ",Table1[[#This Row],[Batch Number]]))</f>
        <v>S-1/OS 116</v>
      </c>
      <c r="O2901" s="3" t="str">
        <f>IF(VLOOKUP(Table1[[#This Row],[Intake Batch Combo]],Sheet2!A:B,2,FALSE)="","",VLOOKUP(Table1[[#This Row],[Intake Batch Combo]],Sheet2!A:B,2,FALSE))</f>
        <v>One Source Diagnostics Buy 116</v>
      </c>
      <c r="P2901" s="115" t="e">
        <v>#N/A</v>
      </c>
      <c r="Q2901" s="115" t="e">
        <v>#N/A</v>
      </c>
    </row>
    <row r="2902" spans="1:17">
      <c r="A2902" s="4" t="s">
        <v>1316</v>
      </c>
      <c r="B2902" s="15">
        <v>116</v>
      </c>
      <c r="C2902" s="64" t="s">
        <v>1250</v>
      </c>
      <c r="D2902" s="30">
        <v>44879</v>
      </c>
      <c r="E2902" s="59" t="s">
        <v>1</v>
      </c>
      <c r="F2902" s="109">
        <v>300</v>
      </c>
      <c r="G2902" s="14">
        <v>71.609120816278562</v>
      </c>
      <c r="H2902" s="30">
        <v>45231</v>
      </c>
      <c r="I2902" s="118">
        <v>309.99689999999998</v>
      </c>
      <c r="J2902" s="15">
        <f>IF(M2902="",IF(AND(H2902&lt;&gt; "",D2902&lt;&gt;""),IF(H2902&gt;=D2902,H2902-D2902,0),""),"")</f>
        <v>352</v>
      </c>
      <c r="K2902" s="20">
        <f>IF(M2902="",IF(I2902&lt;&gt;"",I2902-G2902,""),"")</f>
        <v>238.38777918372142</v>
      </c>
      <c r="L2902" s="25">
        <f>IF(M2902="",IF(K2902&lt;&gt;"",IF(G2902=0,IF(I2902=0,0,9.99),K2902/G2902),""),"")</f>
        <v>3.3290141879458721</v>
      </c>
      <c r="N2902" s="58" t="str">
        <f>TRIM(CONCATENATE(Table1[[#This Row],[Intake]]," ",Table1[[#This Row],[Batch Number]]))</f>
        <v>S-1/OS 116</v>
      </c>
      <c r="O2902" s="3" t="str">
        <f>IF(VLOOKUP(Table1[[#This Row],[Intake Batch Combo]],Sheet2!A:B,2,FALSE)="","",VLOOKUP(Table1[[#This Row],[Intake Batch Combo]],Sheet2!A:B,2,FALSE))</f>
        <v>One Source Diagnostics Buy 116</v>
      </c>
      <c r="P2902" s="115" t="e">
        <v>#N/A</v>
      </c>
      <c r="Q2902" s="115" t="e">
        <v>#N/A</v>
      </c>
    </row>
    <row r="2903" spans="1:17">
      <c r="A2903" s="4" t="s">
        <v>1316</v>
      </c>
      <c r="B2903" s="15">
        <v>116</v>
      </c>
      <c r="C2903" s="64" t="s">
        <v>1250</v>
      </c>
      <c r="D2903" s="30">
        <v>44879</v>
      </c>
      <c r="E2903" s="59" t="s">
        <v>1</v>
      </c>
      <c r="F2903" s="109">
        <v>300</v>
      </c>
      <c r="G2903" s="14">
        <v>71.609120816278562</v>
      </c>
      <c r="H2903" s="30">
        <v>45231</v>
      </c>
      <c r="I2903" s="118">
        <v>309.99689999999998</v>
      </c>
      <c r="J2903" s="15">
        <f>IF(M2903="",IF(AND(H2903&lt;&gt; "",D2903&lt;&gt;""),IF(H2903&gt;=D2903,H2903-D2903,0),""),"")</f>
        <v>352</v>
      </c>
      <c r="K2903" s="20">
        <f>IF(M2903="",IF(I2903&lt;&gt;"",I2903-G2903,""),"")</f>
        <v>238.38777918372142</v>
      </c>
      <c r="L2903" s="25">
        <f>IF(M2903="",IF(K2903&lt;&gt;"",IF(G2903=0,IF(I2903=0,0,9.99),K2903/G2903),""),"")</f>
        <v>3.3290141879458721</v>
      </c>
      <c r="N2903" s="58" t="str">
        <f>TRIM(CONCATENATE(Table1[[#This Row],[Intake]]," ",Table1[[#This Row],[Batch Number]]))</f>
        <v>S-1/OS 116</v>
      </c>
      <c r="O2903" s="3" t="str">
        <f>IF(VLOOKUP(Table1[[#This Row],[Intake Batch Combo]],Sheet2!A:B,2,FALSE)="","",VLOOKUP(Table1[[#This Row],[Intake Batch Combo]],Sheet2!A:B,2,FALSE))</f>
        <v>One Source Diagnostics Buy 116</v>
      </c>
      <c r="P2903" s="115" t="e">
        <v>#N/A</v>
      </c>
      <c r="Q2903" s="115" t="e">
        <v>#N/A</v>
      </c>
    </row>
    <row r="2904" spans="1:17">
      <c r="A2904" s="4" t="s">
        <v>1316</v>
      </c>
      <c r="B2904" s="15">
        <v>116</v>
      </c>
      <c r="C2904" s="64" t="s">
        <v>1250</v>
      </c>
      <c r="D2904" s="30">
        <v>44879</v>
      </c>
      <c r="E2904" s="59" t="s">
        <v>1</v>
      </c>
      <c r="F2904" s="109">
        <v>300</v>
      </c>
      <c r="G2904" s="14">
        <v>71.609120816278562</v>
      </c>
      <c r="H2904" s="30">
        <v>45231</v>
      </c>
      <c r="I2904" s="118">
        <v>309.99689999999998</v>
      </c>
      <c r="J2904" s="15">
        <f>IF(M2904="",IF(AND(H2904&lt;&gt; "",D2904&lt;&gt;""),IF(H2904&gt;=D2904,H2904-D2904,0),""),"")</f>
        <v>352</v>
      </c>
      <c r="K2904" s="20">
        <f>IF(M2904="",IF(I2904&lt;&gt;"",I2904-G2904,""),"")</f>
        <v>238.38777918372142</v>
      </c>
      <c r="L2904" s="25">
        <f>IF(M2904="",IF(K2904&lt;&gt;"",IF(G2904=0,IF(I2904=0,0,9.99),K2904/G2904),""),"")</f>
        <v>3.3290141879458721</v>
      </c>
      <c r="N2904" s="58" t="str">
        <f>TRIM(CONCATENATE(Table1[[#This Row],[Intake]]," ",Table1[[#This Row],[Batch Number]]))</f>
        <v>S-1/OS 116</v>
      </c>
      <c r="O2904" s="3" t="str">
        <f>IF(VLOOKUP(Table1[[#This Row],[Intake Batch Combo]],Sheet2!A:B,2,FALSE)="","",VLOOKUP(Table1[[#This Row],[Intake Batch Combo]],Sheet2!A:B,2,FALSE))</f>
        <v>One Source Diagnostics Buy 116</v>
      </c>
      <c r="P2904" s="115" t="e">
        <v>#N/A</v>
      </c>
      <c r="Q2904" s="115" t="e">
        <v>#N/A</v>
      </c>
    </row>
    <row r="2905" spans="1:17">
      <c r="A2905" s="4" t="s">
        <v>1316</v>
      </c>
      <c r="B2905" s="15">
        <v>118</v>
      </c>
      <c r="C2905" s="64" t="s">
        <v>1426</v>
      </c>
      <c r="D2905" s="30">
        <v>44897</v>
      </c>
      <c r="E2905" s="60" t="s">
        <v>1</v>
      </c>
      <c r="F2905" s="14">
        <v>300</v>
      </c>
      <c r="G2905" s="14">
        <v>71.674980884610022</v>
      </c>
      <c r="H2905" s="30">
        <v>45231</v>
      </c>
      <c r="I2905" s="118">
        <v>201.50309999999999</v>
      </c>
      <c r="J2905" s="15">
        <f>IF(M2905="",IF(AND(H2905&lt;&gt; "",D2905&lt;&gt;""),IF(H2905&gt;=D2905,H2905-D2905,0),""),"")</f>
        <v>334</v>
      </c>
      <c r="K2905" s="20">
        <f>IF(M2905="",IF(I2905&lt;&gt;"",I2905-G2905,""),"")</f>
        <v>129.82811911538997</v>
      </c>
      <c r="L2905" s="25">
        <f>IF(M2905="",IF(K2905&lt;&gt;"",IF(G2905=0,IF(I2905=0,0,9.99),K2905/G2905),""),"")</f>
        <v>1.8113450120677539</v>
      </c>
      <c r="N2905" s="58" t="str">
        <f>TRIM(CONCATENATE(Table1[[#This Row],[Intake]]," ",Table1[[#This Row],[Batch Number]]))</f>
        <v>S-1/OS 118</v>
      </c>
      <c r="O2905" s="3" t="str">
        <f>IF(VLOOKUP(Table1[[#This Row],[Intake Batch Combo]],Sheet2!A:B,2,FALSE)="","",VLOOKUP(Table1[[#This Row],[Intake Batch Combo]],Sheet2!A:B,2,FALSE))</f>
        <v>One Source Diagnostics Buy 118</v>
      </c>
      <c r="P2905" s="115" t="s">
        <v>2383</v>
      </c>
      <c r="Q2905" s="115" t="e">
        <v>#N/A</v>
      </c>
    </row>
    <row r="2906" spans="1:17">
      <c r="A2906" s="4" t="s">
        <v>1316</v>
      </c>
      <c r="B2906" s="15">
        <v>118</v>
      </c>
      <c r="C2906" s="64" t="s">
        <v>1426</v>
      </c>
      <c r="D2906" s="30">
        <v>44897</v>
      </c>
      <c r="E2906" s="60" t="s">
        <v>1</v>
      </c>
      <c r="F2906" s="14">
        <v>300</v>
      </c>
      <c r="G2906" s="14">
        <v>71.674980884610022</v>
      </c>
      <c r="H2906" s="30">
        <v>45231</v>
      </c>
      <c r="I2906" s="120">
        <v>201.50309999999999</v>
      </c>
      <c r="J2906" s="15">
        <f>IF(M2906="",IF(AND(H2906&lt;&gt; "",D2906&lt;&gt;""),IF(H2906&gt;=D2906,H2906-D2906,0),""),"")</f>
        <v>334</v>
      </c>
      <c r="K2906" s="20">
        <f>IF(M2906="",IF(I2906&lt;&gt;"",I2906-G2906,""),"")</f>
        <v>129.82811911538997</v>
      </c>
      <c r="L2906" s="25">
        <f>IF(M2906="",IF(K2906&lt;&gt;"",IF(G2906=0,IF(I2906=0,0,9.99),K2906/G2906),""),"")</f>
        <v>1.8113450120677539</v>
      </c>
      <c r="M2906" s="111"/>
      <c r="N2906" s="58" t="str">
        <f>TRIM(CONCATENATE(Table1[[#This Row],[Intake]]," ",Table1[[#This Row],[Batch Number]]))</f>
        <v>S-1/OS 118</v>
      </c>
      <c r="O2906" s="111" t="str">
        <f>IF(VLOOKUP(Table1[[#This Row],[Intake Batch Combo]],Sheet2!A:B,2,FALSE)="","",VLOOKUP(Table1[[#This Row],[Intake Batch Combo]],Sheet2!A:B,2,FALSE))</f>
        <v>One Source Diagnostics Buy 118</v>
      </c>
      <c r="P2906" s="115" t="s">
        <v>2383</v>
      </c>
      <c r="Q2906" s="115" t="e">
        <v>#N/A</v>
      </c>
    </row>
    <row r="2907" spans="1:17">
      <c r="A2907" s="4" t="s">
        <v>1316</v>
      </c>
      <c r="B2907" s="15">
        <v>118</v>
      </c>
      <c r="C2907" s="64" t="s">
        <v>1434</v>
      </c>
      <c r="D2907" s="30">
        <v>44897</v>
      </c>
      <c r="E2907" s="60" t="s">
        <v>1</v>
      </c>
      <c r="F2907" s="14">
        <v>300</v>
      </c>
      <c r="G2907" s="14">
        <v>71.674980884610022</v>
      </c>
      <c r="H2907" s="30">
        <v>45231</v>
      </c>
      <c r="I2907" s="118">
        <v>248.00310000000002</v>
      </c>
      <c r="J2907" s="15">
        <f>IF(M2907="",IF(AND(H2907&lt;&gt; "",D2907&lt;&gt;""),IF(H2907&gt;=D2907,H2907-D2907,0),""),"")</f>
        <v>334</v>
      </c>
      <c r="K2907" s="20">
        <f>IF(M2907="",IF(I2907&lt;&gt;"",I2907-G2907,""),"")</f>
        <v>176.32811911539</v>
      </c>
      <c r="L2907" s="25">
        <f>IF(M2907="",IF(K2907&lt;&gt;"",IF(G2907=0,IF(I2907=0,0,9.99),K2907/G2907),""),"")</f>
        <v>2.4601069569765452</v>
      </c>
      <c r="N2907" s="58" t="str">
        <f>TRIM(CONCATENATE(Table1[[#This Row],[Intake]]," ",Table1[[#This Row],[Batch Number]]))</f>
        <v>S-1/OS 118</v>
      </c>
      <c r="O2907" s="3" t="str">
        <f>IF(VLOOKUP(Table1[[#This Row],[Intake Batch Combo]],Sheet2!A:B,2,FALSE)="","",VLOOKUP(Table1[[#This Row],[Intake Batch Combo]],Sheet2!A:B,2,FALSE))</f>
        <v>One Source Diagnostics Buy 118</v>
      </c>
      <c r="P2907" s="115" t="s">
        <v>2383</v>
      </c>
      <c r="Q2907" s="115" t="e">
        <v>#N/A</v>
      </c>
    </row>
    <row r="2908" spans="1:17">
      <c r="A2908" s="4" t="s">
        <v>1316</v>
      </c>
      <c r="B2908" s="15">
        <v>118</v>
      </c>
      <c r="C2908" s="64" t="s">
        <v>1434</v>
      </c>
      <c r="D2908" s="30">
        <v>44897</v>
      </c>
      <c r="E2908" s="60" t="s">
        <v>1</v>
      </c>
      <c r="F2908" s="14">
        <v>300</v>
      </c>
      <c r="G2908" s="14">
        <v>71.674980884610022</v>
      </c>
      <c r="H2908" s="30">
        <v>45231</v>
      </c>
      <c r="I2908" s="118">
        <v>248.00310000000002</v>
      </c>
      <c r="J2908" s="15">
        <f>IF(M2908="",IF(AND(H2908&lt;&gt; "",D2908&lt;&gt;""),IF(H2908&gt;=D2908,H2908-D2908,0),""),"")</f>
        <v>334</v>
      </c>
      <c r="K2908" s="20">
        <f>IF(M2908="",IF(I2908&lt;&gt;"",I2908-G2908,""),"")</f>
        <v>176.32811911539</v>
      </c>
      <c r="L2908" s="25">
        <f>IF(M2908="",IF(K2908&lt;&gt;"",IF(G2908=0,IF(I2908=0,0,9.99),K2908/G2908),""),"")</f>
        <v>2.4601069569765452</v>
      </c>
      <c r="N2908" s="58" t="str">
        <f>TRIM(CONCATENATE(Table1[[#This Row],[Intake]]," ",Table1[[#This Row],[Batch Number]]))</f>
        <v>S-1/OS 118</v>
      </c>
      <c r="O2908" s="3" t="str">
        <f>IF(VLOOKUP(Table1[[#This Row],[Intake Batch Combo]],Sheet2!A:B,2,FALSE)="","",VLOOKUP(Table1[[#This Row],[Intake Batch Combo]],Sheet2!A:B,2,FALSE))</f>
        <v>One Source Diagnostics Buy 118</v>
      </c>
      <c r="P2908" s="115" t="s">
        <v>2383</v>
      </c>
      <c r="Q2908" s="115" t="e">
        <v>#N/A</v>
      </c>
    </row>
    <row r="2909" spans="1:17">
      <c r="A2909" s="4" t="s">
        <v>1314</v>
      </c>
      <c r="B2909" s="43">
        <v>71</v>
      </c>
      <c r="C2909" s="64" t="s">
        <v>942</v>
      </c>
      <c r="D2909" s="47">
        <v>44670</v>
      </c>
      <c r="E2909" s="59" t="s">
        <v>1</v>
      </c>
      <c r="F2909" s="41">
        <v>300</v>
      </c>
      <c r="G2909" s="41">
        <v>71.954979587975828</v>
      </c>
      <c r="H2909" s="47">
        <v>45231</v>
      </c>
      <c r="I2909" s="118">
        <v>263.49689999999998</v>
      </c>
      <c r="J2909" s="43">
        <f>IF(M2909="",IF(AND(H2909&lt;&gt; "",D2909&lt;&gt;""),IF(H2909&gt;=D2909,H2909-D2909,0),""),"")</f>
        <v>561</v>
      </c>
      <c r="K2909" s="42">
        <f>IF(M2909="",IF(I2909&lt;&gt;"",I2909-G2909,""),"")</f>
        <v>191.54192041202415</v>
      </c>
      <c r="L2909" s="44">
        <f>IF(M2909="",IF(K2909&lt;&gt;"",IF(G2909=0,IF(I2909=0,0,9.99),K2909/G2909),""),"")</f>
        <v>2.661968935420727</v>
      </c>
      <c r="M2909" s="45"/>
      <c r="N2909" s="46" t="str">
        <f>TRIM(CONCATENATE(Table1[[#This Row],[Intake]]," ",Table1[[#This Row],[Batch Number]]))</f>
        <v>S-1/EB 71</v>
      </c>
      <c r="O2909" s="45" t="str">
        <f>IF(VLOOKUP(Table1[[#This Row],[Intake Batch Combo]],Sheet2!A:B,2,FALSE)="","",VLOOKUP(Table1[[#This Row],[Intake Batch Combo]],Sheet2!A:B,2,FALSE))</f>
        <v>Expert MRI Buy 71</v>
      </c>
      <c r="P2909" s="116" t="e">
        <v>#N/A</v>
      </c>
      <c r="Q2909" s="116" t="e">
        <v>#N/A</v>
      </c>
    </row>
    <row r="2910" spans="1:17">
      <c r="A2910" s="4" t="s">
        <v>1314</v>
      </c>
      <c r="B2910" s="43">
        <v>71</v>
      </c>
      <c r="C2910" s="64" t="s">
        <v>942</v>
      </c>
      <c r="D2910" s="47">
        <v>44670</v>
      </c>
      <c r="E2910" s="59" t="s">
        <v>1</v>
      </c>
      <c r="F2910" s="41">
        <v>300</v>
      </c>
      <c r="G2910" s="41">
        <v>71.954979587975828</v>
      </c>
      <c r="H2910" s="47">
        <v>45231</v>
      </c>
      <c r="I2910" s="118">
        <v>263.49689999999998</v>
      </c>
      <c r="J2910" s="43">
        <f>IF(M2910="",IF(AND(H2910&lt;&gt; "",D2910&lt;&gt;""),IF(H2910&gt;=D2910,H2910-D2910,0),""),"")</f>
        <v>561</v>
      </c>
      <c r="K2910" s="42">
        <f>IF(M2910="",IF(I2910&lt;&gt;"",I2910-G2910,""),"")</f>
        <v>191.54192041202415</v>
      </c>
      <c r="L2910" s="44">
        <f>IF(M2910="",IF(K2910&lt;&gt;"",IF(G2910=0,IF(I2910=0,0,9.99),K2910/G2910),""),"")</f>
        <v>2.661968935420727</v>
      </c>
      <c r="M2910" s="45"/>
      <c r="N2910" s="46" t="str">
        <f>TRIM(CONCATENATE(Table1[[#This Row],[Intake]]," ",Table1[[#This Row],[Batch Number]]))</f>
        <v>S-1/EB 71</v>
      </c>
      <c r="O2910" s="45" t="str">
        <f>IF(VLOOKUP(Table1[[#This Row],[Intake Batch Combo]],Sheet2!A:B,2,FALSE)="","",VLOOKUP(Table1[[#This Row],[Intake Batch Combo]],Sheet2!A:B,2,FALSE))</f>
        <v>Expert MRI Buy 71</v>
      </c>
      <c r="P2910" s="116" t="e">
        <v>#N/A</v>
      </c>
      <c r="Q2910" s="116" t="e">
        <v>#N/A</v>
      </c>
    </row>
    <row r="2911" spans="1:17">
      <c r="A2911" s="4" t="s">
        <v>1316</v>
      </c>
      <c r="B2911" s="38">
        <v>97</v>
      </c>
      <c r="C2911" s="15" t="s">
        <v>467</v>
      </c>
      <c r="D2911" s="39">
        <v>44631</v>
      </c>
      <c r="E2911" s="10" t="s">
        <v>1</v>
      </c>
      <c r="F2911" s="36">
        <v>300</v>
      </c>
      <c r="G2911" s="36">
        <v>72.315279385823771</v>
      </c>
      <c r="H2911" s="39">
        <v>45231</v>
      </c>
      <c r="I2911" s="118">
        <v>237.15</v>
      </c>
      <c r="J2911" s="38">
        <f>IF(M2911="",IF(AND(H2911&lt;&gt; "",D2911&lt;&gt;""),IF(H2911&gt;=D2911,H2911-D2911,0),""),"")</f>
        <v>600</v>
      </c>
      <c r="K2911" s="37">
        <f>IF(M2911="",IF(I2911&lt;&gt;"",I2911-G2911,""),"")</f>
        <v>164.83472061417623</v>
      </c>
      <c r="L2911" s="31">
        <f>IF(M2911="",IF(K2911&lt;&gt;"",IF(G2911=0,IF(I2911=0,0,9.99),K2911/G2911),""),"")</f>
        <v>2.2793899437867537</v>
      </c>
      <c r="M2911" s="35"/>
      <c r="N2911" s="33" t="str">
        <f>TRIM(CONCATENATE(Table1[[#This Row],[Intake]]," ",Table1[[#This Row],[Batch Number]]))</f>
        <v>S-1/OS 97</v>
      </c>
      <c r="O2911" s="35" t="str">
        <f>IF(VLOOKUP(Table1[[#This Row],[Intake Batch Combo]],Sheet2!A:B,2,FALSE)="","",VLOOKUP(Table1[[#This Row],[Intake Batch Combo]],Sheet2!A:B,2,FALSE))</f>
        <v>One Source Diagnostics Buy 97.2</v>
      </c>
      <c r="P2911" s="116" t="s">
        <v>2384</v>
      </c>
      <c r="Q2911" s="116" t="e">
        <v>#N/A</v>
      </c>
    </row>
    <row r="2912" spans="1:17">
      <c r="A2912" s="4" t="s">
        <v>1316</v>
      </c>
      <c r="B2912" s="38">
        <v>97</v>
      </c>
      <c r="C2912" s="15" t="s">
        <v>467</v>
      </c>
      <c r="D2912" s="39">
        <v>44631</v>
      </c>
      <c r="E2912" s="10" t="s">
        <v>1</v>
      </c>
      <c r="F2912" s="36">
        <v>300</v>
      </c>
      <c r="G2912" s="36">
        <v>72.315279385823771</v>
      </c>
      <c r="H2912" s="39">
        <v>45231</v>
      </c>
      <c r="I2912" s="120">
        <v>237.15</v>
      </c>
      <c r="J2912" s="38">
        <f>IF(M2912="",IF(AND(H2912&lt;&gt; "",D2912&lt;&gt;""),IF(H2912&gt;=D2912,H2912-D2912,0),""),"")</f>
        <v>600</v>
      </c>
      <c r="K2912" s="37">
        <f>IF(M2912="",IF(I2912&lt;&gt;"",I2912-G2912,""),"")</f>
        <v>164.83472061417623</v>
      </c>
      <c r="L2912" s="31">
        <f>IF(M2912="",IF(K2912&lt;&gt;"",IF(G2912=0,IF(I2912=0,0,9.99),K2912/G2912),""),"")</f>
        <v>2.2793899437867537</v>
      </c>
      <c r="M2912" s="35"/>
      <c r="N2912" s="33" t="str">
        <f>TRIM(CONCATENATE(Table1[[#This Row],[Intake]]," ",Table1[[#This Row],[Batch Number]]))</f>
        <v>S-1/OS 97</v>
      </c>
      <c r="O2912" s="35" t="str">
        <f>IF(VLOOKUP(Table1[[#This Row],[Intake Batch Combo]],Sheet2!A:B,2,FALSE)="","",VLOOKUP(Table1[[#This Row],[Intake Batch Combo]],Sheet2!A:B,2,FALSE))</f>
        <v>One Source Diagnostics Buy 97.2</v>
      </c>
      <c r="P2912" s="116" t="s">
        <v>2384</v>
      </c>
      <c r="Q2912" s="116" t="e">
        <v>#N/A</v>
      </c>
    </row>
    <row r="2913" spans="1:17">
      <c r="A2913" s="4" t="s">
        <v>1316</v>
      </c>
      <c r="B2913" s="15">
        <v>116</v>
      </c>
      <c r="C2913" s="64" t="s">
        <v>1248</v>
      </c>
      <c r="D2913" s="30">
        <v>44879</v>
      </c>
      <c r="E2913" s="59" t="s">
        <v>1</v>
      </c>
      <c r="F2913" s="14">
        <v>1695</v>
      </c>
      <c r="G2913" s="14">
        <v>404.59153261197389</v>
      </c>
      <c r="H2913" s="30">
        <v>45231</v>
      </c>
      <c r="I2913" s="118">
        <v>341.00310000000002</v>
      </c>
      <c r="J2913" s="15">
        <f>IF(M2913="",IF(AND(H2913&lt;&gt; "",D2913&lt;&gt;""),IF(H2913&gt;=D2913,H2913-D2913,0),""),"")</f>
        <v>352</v>
      </c>
      <c r="K2913" s="20">
        <f>IF(M2913="",IF(I2913&lt;&gt;"",I2913-G2913,""),"")</f>
        <v>-63.588432611973872</v>
      </c>
      <c r="L2913" s="25">
        <f>IF(M2913="",IF(K2913&lt;&gt;"",IF(G2913=0,IF(I2913=0,0,9.99),K2913/G2913),""),"")</f>
        <v>-0.15716698815088345</v>
      </c>
      <c r="N2913" s="58" t="str">
        <f>TRIM(CONCATENATE(Table1[[#This Row],[Intake]]," ",Table1[[#This Row],[Batch Number]]))</f>
        <v>S-1/OS 116</v>
      </c>
      <c r="O2913" s="3" t="str">
        <f>IF(VLOOKUP(Table1[[#This Row],[Intake Batch Combo]],Sheet2!A:B,2,FALSE)="","",VLOOKUP(Table1[[#This Row],[Intake Batch Combo]],Sheet2!A:B,2,FALSE))</f>
        <v>One Source Diagnostics Buy 116</v>
      </c>
      <c r="P2913" s="115" t="e">
        <v>#N/A</v>
      </c>
      <c r="Q2913" s="115" t="e">
        <v>#N/A</v>
      </c>
    </row>
    <row r="2914" spans="1:17">
      <c r="A2914" s="4" t="s">
        <v>1316</v>
      </c>
      <c r="B2914" s="15">
        <v>116</v>
      </c>
      <c r="C2914" s="64" t="s">
        <v>1250</v>
      </c>
      <c r="D2914" s="30">
        <v>44879</v>
      </c>
      <c r="E2914" s="59" t="s">
        <v>1</v>
      </c>
      <c r="F2914" s="14">
        <v>1695</v>
      </c>
      <c r="G2914" s="14">
        <v>404.59153261197389</v>
      </c>
      <c r="H2914" s="30">
        <v>45231</v>
      </c>
      <c r="I2914" s="118">
        <v>309.99689999999998</v>
      </c>
      <c r="J2914" s="15">
        <f>IF(M2914="",IF(AND(H2914&lt;&gt; "",D2914&lt;&gt;""),IF(H2914&gt;=D2914,H2914-D2914,0),""),"")</f>
        <v>352</v>
      </c>
      <c r="K2914" s="20">
        <f>IF(M2914="",IF(I2914&lt;&gt;"",I2914-G2914,""),"")</f>
        <v>-94.594632611973907</v>
      </c>
      <c r="L2914" s="25">
        <f>IF(M2914="",IF(K2914&lt;&gt;"",IF(G2914=0,IF(I2914=0,0,9.99),K2914/G2914),""),"")</f>
        <v>-0.233802798593651</v>
      </c>
      <c r="N2914" s="58" t="str">
        <f>TRIM(CONCATENATE(Table1[[#This Row],[Intake]]," ",Table1[[#This Row],[Batch Number]]))</f>
        <v>S-1/OS 116</v>
      </c>
      <c r="O2914" s="3" t="str">
        <f>IF(VLOOKUP(Table1[[#This Row],[Intake Batch Combo]],Sheet2!A:B,2,FALSE)="","",VLOOKUP(Table1[[#This Row],[Intake Batch Combo]],Sheet2!A:B,2,FALSE))</f>
        <v>One Source Diagnostics Buy 116</v>
      </c>
      <c r="P2914" s="115" t="e">
        <v>#N/A</v>
      </c>
      <c r="Q2914" s="115" t="e">
        <v>#N/A</v>
      </c>
    </row>
    <row r="2915" spans="1:17">
      <c r="A2915" s="4" t="s">
        <v>1316</v>
      </c>
      <c r="B2915" s="15">
        <v>116</v>
      </c>
      <c r="C2915" s="64" t="s">
        <v>1250</v>
      </c>
      <c r="D2915" s="30">
        <v>44879</v>
      </c>
      <c r="E2915" s="59" t="s">
        <v>1</v>
      </c>
      <c r="F2915" s="14">
        <v>1695</v>
      </c>
      <c r="G2915" s="14">
        <v>404.59153261197389</v>
      </c>
      <c r="H2915" s="30">
        <v>45231</v>
      </c>
      <c r="I2915" s="118">
        <v>309.99689999999998</v>
      </c>
      <c r="J2915" s="15">
        <f>IF(M2915="",IF(AND(H2915&lt;&gt; "",D2915&lt;&gt;""),IF(H2915&gt;=D2915,H2915-D2915,0),""),"")</f>
        <v>352</v>
      </c>
      <c r="K2915" s="20">
        <f>IF(M2915="",IF(I2915&lt;&gt;"",I2915-G2915,""),"")</f>
        <v>-94.594632611973907</v>
      </c>
      <c r="L2915" s="25">
        <f>IF(M2915="",IF(K2915&lt;&gt;"",IF(G2915=0,IF(I2915=0,0,9.99),K2915/G2915),""),"")</f>
        <v>-0.233802798593651</v>
      </c>
      <c r="N2915" s="58" t="str">
        <f>TRIM(CONCATENATE(Table1[[#This Row],[Intake]]," ",Table1[[#This Row],[Batch Number]]))</f>
        <v>S-1/OS 116</v>
      </c>
      <c r="O2915" s="3" t="str">
        <f>IF(VLOOKUP(Table1[[#This Row],[Intake Batch Combo]],Sheet2!A:B,2,FALSE)="","",VLOOKUP(Table1[[#This Row],[Intake Batch Combo]],Sheet2!A:B,2,FALSE))</f>
        <v>One Source Diagnostics Buy 116</v>
      </c>
      <c r="P2915" s="115" t="e">
        <v>#N/A</v>
      </c>
      <c r="Q2915" s="115" t="e">
        <v>#N/A</v>
      </c>
    </row>
    <row r="2916" spans="1:17">
      <c r="A2916" s="4" t="s">
        <v>1316</v>
      </c>
      <c r="B2916" s="15">
        <v>118</v>
      </c>
      <c r="C2916" s="64" t="s">
        <v>1426</v>
      </c>
      <c r="D2916" s="30">
        <v>44897</v>
      </c>
      <c r="E2916" s="60" t="s">
        <v>1</v>
      </c>
      <c r="F2916" s="14">
        <v>1695</v>
      </c>
      <c r="G2916" s="14">
        <v>404.96364199804663</v>
      </c>
      <c r="H2916" s="30">
        <v>45231</v>
      </c>
      <c r="I2916" s="120">
        <v>201.50309999999999</v>
      </c>
      <c r="J2916" s="15">
        <f>IF(M2916="",IF(AND(H2916&lt;&gt; "",D2916&lt;&gt;""),IF(H2916&gt;=D2916,H2916-D2916,0),""),"")</f>
        <v>334</v>
      </c>
      <c r="K2916" s="20">
        <f>IF(M2916="",IF(I2916&lt;&gt;"",I2916-G2916,""),"")</f>
        <v>-203.46054199804664</v>
      </c>
      <c r="L2916" s="25">
        <f>IF(M2916="",IF(K2916&lt;&gt;"",IF(G2916=0,IF(I2916=0,0,9.99),K2916/G2916),""),"")</f>
        <v>-0.50241681202340638</v>
      </c>
      <c r="N2916" s="58" t="str">
        <f>TRIM(CONCATENATE(Table1[[#This Row],[Intake]]," ",Table1[[#This Row],[Batch Number]]))</f>
        <v>S-1/OS 118</v>
      </c>
      <c r="O2916" s="3" t="str">
        <f>IF(VLOOKUP(Table1[[#This Row],[Intake Batch Combo]],Sheet2!A:B,2,FALSE)="","",VLOOKUP(Table1[[#This Row],[Intake Batch Combo]],Sheet2!A:B,2,FALSE))</f>
        <v>One Source Diagnostics Buy 118</v>
      </c>
      <c r="P2916" s="115" t="s">
        <v>2383</v>
      </c>
      <c r="Q2916" s="115" t="e">
        <v>#N/A</v>
      </c>
    </row>
    <row r="2917" spans="1:17">
      <c r="A2917" s="4" t="s">
        <v>1316</v>
      </c>
      <c r="B2917" s="15">
        <v>118</v>
      </c>
      <c r="C2917" s="64" t="s">
        <v>1434</v>
      </c>
      <c r="D2917" s="30">
        <v>44897</v>
      </c>
      <c r="E2917" s="60" t="s">
        <v>1</v>
      </c>
      <c r="F2917" s="14">
        <v>1695</v>
      </c>
      <c r="G2917" s="14">
        <v>404.96364199804663</v>
      </c>
      <c r="H2917" s="30">
        <v>45231</v>
      </c>
      <c r="I2917" s="118">
        <v>248.00310000000002</v>
      </c>
      <c r="J2917" s="15">
        <f>IF(M2917="",IF(AND(H2917&lt;&gt; "",D2917&lt;&gt;""),IF(H2917&gt;=D2917,H2917-D2917,0),""),"")</f>
        <v>334</v>
      </c>
      <c r="K2917" s="20">
        <f>IF(M2917="",IF(I2917&lt;&gt;"",I2917-G2917,""),"")</f>
        <v>-156.96054199804661</v>
      </c>
      <c r="L2917" s="25">
        <f>IF(M2917="",IF(K2917&lt;&gt;"",IF(G2917=0,IF(I2917=0,0,9.99),K2917/G2917),""),"")</f>
        <v>-0.38759168903070002</v>
      </c>
      <c r="N2917" s="58" t="str">
        <f>TRIM(CONCATENATE(Table1[[#This Row],[Intake]]," ",Table1[[#This Row],[Batch Number]]))</f>
        <v>S-1/OS 118</v>
      </c>
      <c r="O2917" s="3" t="str">
        <f>IF(VLOOKUP(Table1[[#This Row],[Intake Batch Combo]],Sheet2!A:B,2,FALSE)="","",VLOOKUP(Table1[[#This Row],[Intake Batch Combo]],Sheet2!A:B,2,FALSE))</f>
        <v>One Source Diagnostics Buy 118</v>
      </c>
      <c r="P2917" s="115" t="s">
        <v>2383</v>
      </c>
      <c r="Q2917" s="115" t="e">
        <v>#N/A</v>
      </c>
    </row>
    <row r="2918" spans="1:17">
      <c r="A2918" s="4" t="s">
        <v>1316</v>
      </c>
      <c r="B2918" s="15">
        <v>118</v>
      </c>
      <c r="C2918" s="64" t="s">
        <v>1676</v>
      </c>
      <c r="D2918" s="30">
        <v>44897</v>
      </c>
      <c r="E2918" s="60" t="s">
        <v>1</v>
      </c>
      <c r="F2918" s="14">
        <v>1695</v>
      </c>
      <c r="G2918" s="14">
        <v>404.96364199804663</v>
      </c>
      <c r="H2918" s="30">
        <v>45231</v>
      </c>
      <c r="I2918" s="120">
        <v>465</v>
      </c>
      <c r="J2918" s="15">
        <f>IF(M2918="",IF(AND(H2918&lt;&gt; "",D2918&lt;&gt;""),IF(H2918&gt;=D2918,H2918-D2918,0),""),"")</f>
        <v>334</v>
      </c>
      <c r="K2918" s="20">
        <f>IF(M2918="",IF(I2918&lt;&gt;"",I2918-G2918,""),"")</f>
        <v>60.036358001953374</v>
      </c>
      <c r="L2918" s="25">
        <f>IF(M2918="",IF(K2918&lt;&gt;"",IF(G2918=0,IF(I2918=0,0,9.99),K2918/G2918),""),"")</f>
        <v>0.14825122992706333</v>
      </c>
      <c r="N2918" s="58" t="str">
        <f>TRIM(CONCATENATE(Table1[[#This Row],[Intake]]," ",Table1[[#This Row],[Batch Number]]))</f>
        <v>S-1/OS 118</v>
      </c>
      <c r="O2918" s="3" t="str">
        <f>IF(VLOOKUP(Table1[[#This Row],[Intake Batch Combo]],Sheet2!A:B,2,FALSE)="","",VLOOKUP(Table1[[#This Row],[Intake Batch Combo]],Sheet2!A:B,2,FALSE))</f>
        <v>One Source Diagnostics Buy 118</v>
      </c>
      <c r="P2918" s="115" t="s">
        <v>2383</v>
      </c>
      <c r="Q2918" s="115" t="e">
        <v>#N/A</v>
      </c>
    </row>
    <row r="2919" spans="1:17">
      <c r="A2919" s="4" t="s">
        <v>1316</v>
      </c>
      <c r="B2919" s="15">
        <v>118</v>
      </c>
      <c r="C2919" s="64" t="s">
        <v>1836</v>
      </c>
      <c r="D2919" s="30">
        <v>44897</v>
      </c>
      <c r="E2919" s="60" t="s">
        <v>1</v>
      </c>
      <c r="F2919" s="14">
        <v>1695</v>
      </c>
      <c r="G2919" s="14">
        <v>404.96364199804663</v>
      </c>
      <c r="H2919" s="30">
        <v>45231</v>
      </c>
      <c r="I2919" s="118">
        <v>372</v>
      </c>
      <c r="J2919" s="15">
        <f>IF(M2919="",IF(AND(H2919&lt;&gt; "",D2919&lt;&gt;""),IF(H2919&gt;=D2919,H2919-D2919,0),""),"")</f>
        <v>334</v>
      </c>
      <c r="K2919" s="20">
        <f>IF(M2919="",IF(I2919&lt;&gt;"",I2919-G2919,""),"")</f>
        <v>-32.963641998046626</v>
      </c>
      <c r="L2919" s="25">
        <f>IF(M2919="",IF(K2919&lt;&gt;"",IF(G2919=0,IF(I2919=0,0,9.99),K2919/G2919),""),"")</f>
        <v>-8.139901605834933E-2</v>
      </c>
      <c r="N2919" s="58" t="str">
        <f>TRIM(CONCATENATE(Table1[[#This Row],[Intake]]," ",Table1[[#This Row],[Batch Number]]))</f>
        <v>S-1/OS 118</v>
      </c>
      <c r="O2919" s="3" t="str">
        <f>IF(VLOOKUP(Table1[[#This Row],[Intake Batch Combo]],Sheet2!A:B,2,FALSE)="","",VLOOKUP(Table1[[#This Row],[Intake Batch Combo]],Sheet2!A:B,2,FALSE))</f>
        <v>One Source Diagnostics Buy 118</v>
      </c>
      <c r="P2919" s="115" t="s">
        <v>2383</v>
      </c>
      <c r="Q2919" s="115" t="e">
        <v>#N/A</v>
      </c>
    </row>
    <row r="2920" spans="1:17">
      <c r="A2920" s="4" t="s">
        <v>1316</v>
      </c>
      <c r="B2920" s="15">
        <v>118</v>
      </c>
      <c r="C2920" s="64" t="s">
        <v>1836</v>
      </c>
      <c r="D2920" s="30">
        <v>44897</v>
      </c>
      <c r="E2920" s="60" t="s">
        <v>1</v>
      </c>
      <c r="F2920" s="14">
        <v>1695</v>
      </c>
      <c r="G2920" s="14">
        <v>404.96364199804663</v>
      </c>
      <c r="H2920" s="30">
        <v>45231</v>
      </c>
      <c r="I2920" s="118">
        <v>372</v>
      </c>
      <c r="J2920" s="15">
        <f>IF(M2920="",IF(AND(H2920&lt;&gt; "",D2920&lt;&gt;""),IF(H2920&gt;=D2920,H2920-D2920,0),""),"")</f>
        <v>334</v>
      </c>
      <c r="K2920" s="20">
        <f>IF(M2920="",IF(I2920&lt;&gt;"",I2920-G2920,""),"")</f>
        <v>-32.963641998046626</v>
      </c>
      <c r="L2920" s="25">
        <f>IF(M2920="",IF(K2920&lt;&gt;"",IF(G2920=0,IF(I2920=0,0,9.99),K2920/G2920),""),"")</f>
        <v>-8.139901605834933E-2</v>
      </c>
      <c r="N2920" s="58" t="str">
        <f>TRIM(CONCATENATE(Table1[[#This Row],[Intake]]," ",Table1[[#This Row],[Batch Number]]))</f>
        <v>S-1/OS 118</v>
      </c>
      <c r="O2920" s="3" t="str">
        <f>IF(VLOOKUP(Table1[[#This Row],[Intake Batch Combo]],Sheet2!A:B,2,FALSE)="","",VLOOKUP(Table1[[#This Row],[Intake Batch Combo]],Sheet2!A:B,2,FALSE))</f>
        <v>One Source Diagnostics Buy 118</v>
      </c>
      <c r="P2920" s="115" t="s">
        <v>2383</v>
      </c>
      <c r="Q2920" s="115" t="e">
        <v>#N/A</v>
      </c>
    </row>
    <row r="2921" spans="1:17">
      <c r="A2921" s="4" t="s">
        <v>1316</v>
      </c>
      <c r="B2921" s="15">
        <v>118</v>
      </c>
      <c r="C2921" s="64" t="s">
        <v>1836</v>
      </c>
      <c r="D2921" s="30">
        <v>44897</v>
      </c>
      <c r="E2921" s="60" t="s">
        <v>1</v>
      </c>
      <c r="F2921" s="14">
        <v>1695</v>
      </c>
      <c r="G2921" s="14">
        <v>404.96364199804663</v>
      </c>
      <c r="H2921" s="30">
        <v>45231</v>
      </c>
      <c r="I2921" s="118">
        <v>372</v>
      </c>
      <c r="J2921" s="15">
        <f>IF(M2921="",IF(AND(H2921&lt;&gt; "",D2921&lt;&gt;""),IF(H2921&gt;=D2921,H2921-D2921,0),""),"")</f>
        <v>334</v>
      </c>
      <c r="K2921" s="20">
        <f>IF(M2921="",IF(I2921&lt;&gt;"",I2921-G2921,""),"")</f>
        <v>-32.963641998046626</v>
      </c>
      <c r="L2921" s="25">
        <f>IF(M2921="",IF(K2921&lt;&gt;"",IF(G2921=0,IF(I2921=0,0,9.99),K2921/G2921),""),"")</f>
        <v>-8.139901605834933E-2</v>
      </c>
      <c r="N2921" s="58" t="str">
        <f>TRIM(CONCATENATE(Table1[[#This Row],[Intake]]," ",Table1[[#This Row],[Batch Number]]))</f>
        <v>S-1/OS 118</v>
      </c>
      <c r="O2921" s="3" t="str">
        <f>IF(VLOOKUP(Table1[[#This Row],[Intake Batch Combo]],Sheet2!A:B,2,FALSE)="","",VLOOKUP(Table1[[#This Row],[Intake Batch Combo]],Sheet2!A:B,2,FALSE))</f>
        <v>One Source Diagnostics Buy 118</v>
      </c>
      <c r="P2921" s="115" t="s">
        <v>2383</v>
      </c>
      <c r="Q2921" s="115" t="e">
        <v>#N/A</v>
      </c>
    </row>
    <row r="2922" spans="1:17">
      <c r="A2922" s="4" t="s">
        <v>1316</v>
      </c>
      <c r="B2922" s="15">
        <v>118</v>
      </c>
      <c r="C2922" s="64" t="s">
        <v>1836</v>
      </c>
      <c r="D2922" s="30">
        <v>44897</v>
      </c>
      <c r="E2922" s="60" t="s">
        <v>1</v>
      </c>
      <c r="F2922" s="14">
        <v>1695</v>
      </c>
      <c r="G2922" s="14">
        <v>404.96364199804663</v>
      </c>
      <c r="H2922" s="30">
        <v>45231</v>
      </c>
      <c r="I2922" s="118">
        <v>372</v>
      </c>
      <c r="J2922" s="15">
        <f>IF(M2922="",IF(AND(H2922&lt;&gt; "",D2922&lt;&gt;""),IF(H2922&gt;=D2922,H2922-D2922,0),""),"")</f>
        <v>334</v>
      </c>
      <c r="K2922" s="20">
        <f>IF(M2922="",IF(I2922&lt;&gt;"",I2922-G2922,""),"")</f>
        <v>-32.963641998046626</v>
      </c>
      <c r="L2922" s="25">
        <f>IF(M2922="",IF(K2922&lt;&gt;"",IF(G2922=0,IF(I2922=0,0,9.99),K2922/G2922),""),"")</f>
        <v>-8.139901605834933E-2</v>
      </c>
      <c r="N2922" s="58" t="str">
        <f>TRIM(CONCATENATE(Table1[[#This Row],[Intake]]," ",Table1[[#This Row],[Batch Number]]))</f>
        <v>S-1/OS 118</v>
      </c>
      <c r="O2922" s="3" t="str">
        <f>IF(VLOOKUP(Table1[[#This Row],[Intake Batch Combo]],Sheet2!A:B,2,FALSE)="","",VLOOKUP(Table1[[#This Row],[Intake Batch Combo]],Sheet2!A:B,2,FALSE))</f>
        <v>One Source Diagnostics Buy 118</v>
      </c>
      <c r="P2922" s="115" t="s">
        <v>2383</v>
      </c>
      <c r="Q2922" s="115" t="e">
        <v>#N/A</v>
      </c>
    </row>
    <row r="2923" spans="1:17">
      <c r="A2923" s="4" t="s">
        <v>1314</v>
      </c>
      <c r="B2923" s="43">
        <v>71</v>
      </c>
      <c r="C2923" s="64" t="s">
        <v>708</v>
      </c>
      <c r="D2923" s="47">
        <v>44670</v>
      </c>
      <c r="E2923" s="59" t="s">
        <v>1</v>
      </c>
      <c r="F2923" s="41">
        <v>1695</v>
      </c>
      <c r="G2923" s="41">
        <v>406.54563467206344</v>
      </c>
      <c r="H2923" s="47">
        <v>45231</v>
      </c>
      <c r="I2923" s="118">
        <v>697.5</v>
      </c>
      <c r="J2923" s="43">
        <f>IF(M2923="",IF(AND(H2923&lt;&gt; "",D2923&lt;&gt;""),IF(H2923&gt;=D2923,H2923-D2923,0),""),"")</f>
        <v>561</v>
      </c>
      <c r="K2923" s="42">
        <f>IF(M2923="",IF(I2923&lt;&gt;"",I2923-G2923,""),"")</f>
        <v>290.95436532793656</v>
      </c>
      <c r="L2923" s="44">
        <f>IF(M2923="",IF(K2923&lt;&gt;"",IF(G2923=0,IF(I2923=0,0,9.99),K2923/G2923),""),"")</f>
        <v>0.71567455290137949</v>
      </c>
      <c r="M2923" s="45"/>
      <c r="N2923" s="46" t="str">
        <f>TRIM(CONCATENATE(Table1[[#This Row],[Intake]]," ",Table1[[#This Row],[Batch Number]]))</f>
        <v>S-1/EB 71</v>
      </c>
      <c r="O2923" s="45" t="str">
        <f>IF(VLOOKUP(Table1[[#This Row],[Intake Batch Combo]],Sheet2!A:B,2,FALSE)="","",VLOOKUP(Table1[[#This Row],[Intake Batch Combo]],Sheet2!A:B,2,FALSE))</f>
        <v>Expert MRI Buy 71</v>
      </c>
      <c r="P2923" s="116" t="e">
        <v>#N/A</v>
      </c>
      <c r="Q2923" s="116" t="e">
        <v>#N/A</v>
      </c>
    </row>
    <row r="2924" spans="1:17">
      <c r="A2924" s="4" t="s">
        <v>1314</v>
      </c>
      <c r="B2924" s="43">
        <v>71</v>
      </c>
      <c r="C2924" s="64" t="s">
        <v>708</v>
      </c>
      <c r="D2924" s="47">
        <v>44670</v>
      </c>
      <c r="E2924" s="59" t="s">
        <v>1</v>
      </c>
      <c r="F2924" s="41">
        <v>1695</v>
      </c>
      <c r="G2924" s="41">
        <v>406.54563467206344</v>
      </c>
      <c r="H2924" s="47">
        <v>45231</v>
      </c>
      <c r="I2924" s="120">
        <v>697.5</v>
      </c>
      <c r="J2924" s="43">
        <f>IF(M2924="",IF(AND(H2924&lt;&gt; "",D2924&lt;&gt;""),IF(H2924&gt;=D2924,H2924-D2924,0),""),"")</f>
        <v>561</v>
      </c>
      <c r="K2924" s="42">
        <f>IF(M2924="",IF(I2924&lt;&gt;"",I2924-G2924,""),"")</f>
        <v>290.95436532793656</v>
      </c>
      <c r="L2924" s="44">
        <f>IF(M2924="",IF(K2924&lt;&gt;"",IF(G2924=0,IF(I2924=0,0,9.99),K2924/G2924),""),"")</f>
        <v>0.71567455290137949</v>
      </c>
      <c r="M2924" s="45"/>
      <c r="N2924" s="46" t="str">
        <f>TRIM(CONCATENATE(Table1[[#This Row],[Intake]]," ",Table1[[#This Row],[Batch Number]]))</f>
        <v>S-1/EB 71</v>
      </c>
      <c r="O2924" s="45" t="str">
        <f>IF(VLOOKUP(Table1[[#This Row],[Intake Batch Combo]],Sheet2!A:B,2,FALSE)="","",VLOOKUP(Table1[[#This Row],[Intake Batch Combo]],Sheet2!A:B,2,FALSE))</f>
        <v>Expert MRI Buy 71</v>
      </c>
      <c r="P2924" s="116" t="e">
        <v>#N/A</v>
      </c>
      <c r="Q2924" s="116" t="e">
        <v>#N/A</v>
      </c>
    </row>
    <row r="2925" spans="1:17">
      <c r="A2925" s="4" t="s">
        <v>1314</v>
      </c>
      <c r="B2925" s="43">
        <v>71</v>
      </c>
      <c r="C2925" s="64" t="s">
        <v>716</v>
      </c>
      <c r="D2925" s="47">
        <v>44670</v>
      </c>
      <c r="E2925" s="59" t="s">
        <v>1</v>
      </c>
      <c r="F2925" s="41">
        <v>1695</v>
      </c>
      <c r="G2925" s="41">
        <v>406.54563467206344</v>
      </c>
      <c r="H2925" s="47">
        <v>45231</v>
      </c>
      <c r="I2925" s="118">
        <v>511.5</v>
      </c>
      <c r="J2925" s="43">
        <f>IF(M2925="",IF(AND(H2925&lt;&gt; "",D2925&lt;&gt;""),IF(H2925&gt;=D2925,H2925-D2925,0),""),"")</f>
        <v>561</v>
      </c>
      <c r="K2925" s="42">
        <f>IF(M2925="",IF(I2925&lt;&gt;"",I2925-G2925,""),"")</f>
        <v>104.95436532793656</v>
      </c>
      <c r="L2925" s="44">
        <f>IF(M2925="",IF(K2925&lt;&gt;"",IF(G2925=0,IF(I2925=0,0,9.99),K2925/G2925),""),"")</f>
        <v>0.25816133879434494</v>
      </c>
      <c r="M2925" s="45"/>
      <c r="N2925" s="46" t="str">
        <f>TRIM(CONCATENATE(Table1[[#This Row],[Intake]]," ",Table1[[#This Row],[Batch Number]]))</f>
        <v>S-1/EB 71</v>
      </c>
      <c r="O2925" s="45" t="str">
        <f>IF(VLOOKUP(Table1[[#This Row],[Intake Batch Combo]],Sheet2!A:B,2,FALSE)="","",VLOOKUP(Table1[[#This Row],[Intake Batch Combo]],Sheet2!A:B,2,FALSE))</f>
        <v>Expert MRI Buy 71</v>
      </c>
      <c r="P2925" s="116" t="e">
        <v>#N/A</v>
      </c>
      <c r="Q2925" s="116" t="e">
        <v>#N/A</v>
      </c>
    </row>
    <row r="2926" spans="1:17">
      <c r="A2926" s="4" t="s">
        <v>1314</v>
      </c>
      <c r="B2926" s="43">
        <v>71</v>
      </c>
      <c r="C2926" s="64" t="s">
        <v>716</v>
      </c>
      <c r="D2926" s="47">
        <v>44670</v>
      </c>
      <c r="E2926" s="59" t="s">
        <v>1</v>
      </c>
      <c r="F2926" s="41">
        <v>1695</v>
      </c>
      <c r="G2926" s="41">
        <v>406.54563467206344</v>
      </c>
      <c r="H2926" s="47">
        <v>45231</v>
      </c>
      <c r="I2926" s="120">
        <v>511.5</v>
      </c>
      <c r="J2926" s="43">
        <f>IF(M2926="",IF(AND(H2926&lt;&gt; "",D2926&lt;&gt;""),IF(H2926&gt;=D2926,H2926-D2926,0),""),"")</f>
        <v>561</v>
      </c>
      <c r="K2926" s="42">
        <f>IF(M2926="",IF(I2926&lt;&gt;"",I2926-G2926,""),"")</f>
        <v>104.95436532793656</v>
      </c>
      <c r="L2926" s="44">
        <f>IF(M2926="",IF(K2926&lt;&gt;"",IF(G2926=0,IF(I2926=0,0,9.99),K2926/G2926),""),"")</f>
        <v>0.25816133879434494</v>
      </c>
      <c r="M2926" s="45"/>
      <c r="N2926" s="46" t="str">
        <f>TRIM(CONCATENATE(Table1[[#This Row],[Intake]]," ",Table1[[#This Row],[Batch Number]]))</f>
        <v>S-1/EB 71</v>
      </c>
      <c r="O2926" s="45" t="str">
        <f>IF(VLOOKUP(Table1[[#This Row],[Intake Batch Combo]],Sheet2!A:B,2,FALSE)="","",VLOOKUP(Table1[[#This Row],[Intake Batch Combo]],Sheet2!A:B,2,FALSE))</f>
        <v>Expert MRI Buy 71</v>
      </c>
      <c r="P2926" s="116" t="e">
        <v>#N/A</v>
      </c>
      <c r="Q2926" s="116" t="e">
        <v>#N/A</v>
      </c>
    </row>
    <row r="2927" spans="1:17">
      <c r="A2927" s="4" t="s">
        <v>1314</v>
      </c>
      <c r="B2927" s="43">
        <v>71</v>
      </c>
      <c r="C2927" s="64" t="s">
        <v>903</v>
      </c>
      <c r="D2927" s="47">
        <v>44670</v>
      </c>
      <c r="E2927" s="59" t="s">
        <v>1</v>
      </c>
      <c r="F2927" s="41">
        <v>1695</v>
      </c>
      <c r="G2927" s="41">
        <v>406.54563467206344</v>
      </c>
      <c r="H2927" s="47">
        <v>45231</v>
      </c>
      <c r="I2927" s="118">
        <v>418.5</v>
      </c>
      <c r="J2927" s="43">
        <f>IF(M2927="",IF(AND(H2927&lt;&gt; "",D2927&lt;&gt;""),IF(H2927&gt;=D2927,H2927-D2927,0),""),"")</f>
        <v>561</v>
      </c>
      <c r="K2927" s="42">
        <f>IF(M2927="",IF(I2927&lt;&gt;"",I2927-G2927,""),"")</f>
        <v>11.954365327936557</v>
      </c>
      <c r="L2927" s="44">
        <f>IF(M2927="",IF(K2927&lt;&gt;"",IF(G2927=0,IF(I2927=0,0,9.99),K2927/G2927),""),"")</f>
        <v>2.9404731740827677E-2</v>
      </c>
      <c r="M2927" s="45"/>
      <c r="N2927" s="46" t="str">
        <f>TRIM(CONCATENATE(Table1[[#This Row],[Intake]]," ",Table1[[#This Row],[Batch Number]]))</f>
        <v>S-1/EB 71</v>
      </c>
      <c r="O2927" s="45" t="str">
        <f>IF(VLOOKUP(Table1[[#This Row],[Intake Batch Combo]],Sheet2!A:B,2,FALSE)="","",VLOOKUP(Table1[[#This Row],[Intake Batch Combo]],Sheet2!A:B,2,FALSE))</f>
        <v>Expert MRI Buy 71</v>
      </c>
      <c r="P2927" s="116" t="e">
        <v>#N/A</v>
      </c>
      <c r="Q2927" s="116" t="e">
        <v>#N/A</v>
      </c>
    </row>
    <row r="2928" spans="1:17">
      <c r="A2928" s="4" t="s">
        <v>1314</v>
      </c>
      <c r="B2928" s="43">
        <v>71</v>
      </c>
      <c r="C2928" s="64" t="s">
        <v>920</v>
      </c>
      <c r="D2928" s="47">
        <v>44670</v>
      </c>
      <c r="E2928" s="59" t="s">
        <v>1</v>
      </c>
      <c r="F2928" s="41">
        <v>1695</v>
      </c>
      <c r="G2928" s="41">
        <v>406.54563467206344</v>
      </c>
      <c r="H2928" s="47">
        <v>45231</v>
      </c>
      <c r="I2928" s="120">
        <v>581.25</v>
      </c>
      <c r="J2928" s="43">
        <f>IF(M2928="",IF(AND(H2928&lt;&gt; "",D2928&lt;&gt;""),IF(H2928&gt;=D2928,H2928-D2928,0),""),"")</f>
        <v>561</v>
      </c>
      <c r="K2928" s="42">
        <f>IF(M2928="",IF(I2928&lt;&gt;"",I2928-G2928,""),"")</f>
        <v>174.70436532793656</v>
      </c>
      <c r="L2928" s="44">
        <f>IF(M2928="",IF(K2928&lt;&gt;"",IF(G2928=0,IF(I2928=0,0,9.99),K2928/G2928),""),"")</f>
        <v>0.42972879408448289</v>
      </c>
      <c r="M2928" s="45"/>
      <c r="N2928" s="46" t="str">
        <f>TRIM(CONCATENATE(Table1[[#This Row],[Intake]]," ",Table1[[#This Row],[Batch Number]]))</f>
        <v>S-1/EB 71</v>
      </c>
      <c r="O2928" s="45" t="str">
        <f>IF(VLOOKUP(Table1[[#This Row],[Intake Batch Combo]],Sheet2!A:B,2,FALSE)="","",VLOOKUP(Table1[[#This Row],[Intake Batch Combo]],Sheet2!A:B,2,FALSE))</f>
        <v>Expert MRI Buy 71</v>
      </c>
      <c r="P2928" s="116" t="e">
        <v>#N/A</v>
      </c>
      <c r="Q2928" s="116" t="e">
        <v>#N/A</v>
      </c>
    </row>
    <row r="2929" spans="1:17">
      <c r="A2929" s="4" t="s">
        <v>1314</v>
      </c>
      <c r="B2929" s="43">
        <v>71</v>
      </c>
      <c r="C2929" s="64" t="s">
        <v>920</v>
      </c>
      <c r="D2929" s="47">
        <v>44670</v>
      </c>
      <c r="E2929" s="59" t="s">
        <v>1</v>
      </c>
      <c r="F2929" s="41">
        <v>1695</v>
      </c>
      <c r="G2929" s="41">
        <v>406.54563467206344</v>
      </c>
      <c r="H2929" s="47">
        <v>45231</v>
      </c>
      <c r="I2929" s="118">
        <v>581.25</v>
      </c>
      <c r="J2929" s="43">
        <f>IF(M2929="",IF(AND(H2929&lt;&gt; "",D2929&lt;&gt;""),IF(H2929&gt;=D2929,H2929-D2929,0),""),"")</f>
        <v>561</v>
      </c>
      <c r="K2929" s="42">
        <f>IF(M2929="",IF(I2929&lt;&gt;"",I2929-G2929,""),"")</f>
        <v>174.70436532793656</v>
      </c>
      <c r="L2929" s="44">
        <f>IF(M2929="",IF(K2929&lt;&gt;"",IF(G2929=0,IF(I2929=0,0,9.99),K2929/G2929),""),"")</f>
        <v>0.42972879408448289</v>
      </c>
      <c r="M2929" s="45"/>
      <c r="N2929" s="46" t="str">
        <f>TRIM(CONCATENATE(Table1[[#This Row],[Intake]]," ",Table1[[#This Row],[Batch Number]]))</f>
        <v>S-1/EB 71</v>
      </c>
      <c r="O2929" s="45" t="str">
        <f>IF(VLOOKUP(Table1[[#This Row],[Intake Batch Combo]],Sheet2!A:B,2,FALSE)="","",VLOOKUP(Table1[[#This Row],[Intake Batch Combo]],Sheet2!A:B,2,FALSE))</f>
        <v>Expert MRI Buy 71</v>
      </c>
      <c r="P2929" s="116" t="e">
        <v>#N/A</v>
      </c>
      <c r="Q2929" s="116" t="e">
        <v>#N/A</v>
      </c>
    </row>
    <row r="2930" spans="1:17">
      <c r="A2930" s="4" t="s">
        <v>1314</v>
      </c>
      <c r="B2930" s="43">
        <v>71</v>
      </c>
      <c r="C2930" s="64" t="s">
        <v>942</v>
      </c>
      <c r="D2930" s="47">
        <v>44670</v>
      </c>
      <c r="E2930" s="59" t="s">
        <v>1</v>
      </c>
      <c r="F2930" s="41">
        <v>1695</v>
      </c>
      <c r="G2930" s="41">
        <v>406.54563467206344</v>
      </c>
      <c r="H2930" s="47">
        <v>45231</v>
      </c>
      <c r="I2930" s="118">
        <v>263.49689999999998</v>
      </c>
      <c r="J2930" s="43">
        <f>IF(M2930="",IF(AND(H2930&lt;&gt; "",D2930&lt;&gt;""),IF(H2930&gt;=D2930,H2930-D2930,0),""),"")</f>
        <v>561</v>
      </c>
      <c r="K2930" s="42">
        <f>IF(M2930="",IF(I2930&lt;&gt;"",I2930-G2930,""),"")</f>
        <v>-143.04873467206346</v>
      </c>
      <c r="L2930" s="44">
        <f>IF(M2930="",IF(K2930&lt;&gt;"",IF(G2930=0,IF(I2930=0,0,9.99),K2930/G2930),""),"")</f>
        <v>-0.35186390523526956</v>
      </c>
      <c r="M2930" s="45"/>
      <c r="N2930" s="46" t="str">
        <f>TRIM(CONCATENATE(Table1[[#This Row],[Intake]]," ",Table1[[#This Row],[Batch Number]]))</f>
        <v>S-1/EB 71</v>
      </c>
      <c r="O2930" s="45" t="str">
        <f>IF(VLOOKUP(Table1[[#This Row],[Intake Batch Combo]],Sheet2!A:B,2,FALSE)="","",VLOOKUP(Table1[[#This Row],[Intake Batch Combo]],Sheet2!A:B,2,FALSE))</f>
        <v>Expert MRI Buy 71</v>
      </c>
      <c r="P2930" s="116" t="e">
        <v>#N/A</v>
      </c>
      <c r="Q2930" s="116" t="e">
        <v>#N/A</v>
      </c>
    </row>
    <row r="2931" spans="1:17">
      <c r="A2931" s="4" t="s">
        <v>1316</v>
      </c>
      <c r="B2931" s="38">
        <v>97</v>
      </c>
      <c r="C2931" s="15" t="s">
        <v>467</v>
      </c>
      <c r="D2931" s="39">
        <v>44631</v>
      </c>
      <c r="E2931" s="10" t="s">
        <v>1</v>
      </c>
      <c r="F2931" s="36">
        <v>1695</v>
      </c>
      <c r="G2931" s="36">
        <v>408.58132852990423</v>
      </c>
      <c r="H2931" s="39">
        <v>45231</v>
      </c>
      <c r="I2931" s="118">
        <v>237.15</v>
      </c>
      <c r="J2931" s="38">
        <f>IF(M2931="",IF(AND(H2931&lt;&gt; "",D2931&lt;&gt;""),IF(H2931&gt;=D2931,H2931-D2931,0),""),"")</f>
        <v>600</v>
      </c>
      <c r="K2931" s="37">
        <f>IF(M2931="",IF(I2931&lt;&gt;"",I2931-G2931,""),"")</f>
        <v>-171.43132852990422</v>
      </c>
      <c r="L2931" s="31">
        <f>IF(M2931="",IF(K2931&lt;&gt;"",IF(G2931=0,IF(I2931=0,0,9.99),K2931/G2931),""),"")</f>
        <v>-0.41957700109968948</v>
      </c>
      <c r="M2931" s="35"/>
      <c r="N2931" s="33" t="str">
        <f>TRIM(CONCATENATE(Table1[[#This Row],[Intake]]," ",Table1[[#This Row],[Batch Number]]))</f>
        <v>S-1/OS 97</v>
      </c>
      <c r="O2931" s="35" t="str">
        <f>IF(VLOOKUP(Table1[[#This Row],[Intake Batch Combo]],Sheet2!A:B,2,FALSE)="","",VLOOKUP(Table1[[#This Row],[Intake Batch Combo]],Sheet2!A:B,2,FALSE))</f>
        <v>One Source Diagnostics Buy 97.2</v>
      </c>
      <c r="P2931" s="116" t="s">
        <v>2384</v>
      </c>
      <c r="Q2931" s="116" t="e">
        <v>#N/A</v>
      </c>
    </row>
    <row r="2932" spans="1:17">
      <c r="A2932" s="4" t="s">
        <v>1316</v>
      </c>
      <c r="B2932" s="38">
        <v>97</v>
      </c>
      <c r="C2932" s="15" t="s">
        <v>492</v>
      </c>
      <c r="D2932" s="39">
        <v>44631</v>
      </c>
      <c r="E2932" s="10" t="s">
        <v>1</v>
      </c>
      <c r="F2932" s="36">
        <v>1695</v>
      </c>
      <c r="G2932" s="36">
        <v>408.58132852990423</v>
      </c>
      <c r="H2932" s="39">
        <v>45230</v>
      </c>
      <c r="I2932" s="118">
        <v>1548.775108329321</v>
      </c>
      <c r="J2932" s="38">
        <f>IF(M2932="",IF(AND(H2932&lt;&gt; "",D2932&lt;&gt;""),IF(H2932&gt;=D2932,H2932-D2932,0),""),"")</f>
        <v>599</v>
      </c>
      <c r="K2932" s="37">
        <f>IF(M2932="",IF(I2932&lt;&gt;"",I2932-G2932,""),"")</f>
        <v>1140.1937797994169</v>
      </c>
      <c r="L2932" s="31">
        <f>IF(M2932="",IF(K2932&lt;&gt;"",IF(G2932=0,IF(I2932=0,0,9.99),K2932/G2932),""),"")</f>
        <v>2.7906164579323542</v>
      </c>
      <c r="M2932" s="35"/>
      <c r="N2932" s="33" t="str">
        <f>TRIM(CONCATENATE(Table1[[#This Row],[Intake]]," ",Table1[[#This Row],[Batch Number]]))</f>
        <v>S-1/OS 97</v>
      </c>
      <c r="O2932" s="35" t="str">
        <f>IF(VLOOKUP(Table1[[#This Row],[Intake Batch Combo]],Sheet2!A:B,2,FALSE)="","",VLOOKUP(Table1[[#This Row],[Intake Batch Combo]],Sheet2!A:B,2,FALSE))</f>
        <v>One Source Diagnostics Buy 97.2</v>
      </c>
      <c r="P2932" s="116" t="s">
        <v>2384</v>
      </c>
      <c r="Q2932" s="116" t="e">
        <v>#N/A</v>
      </c>
    </row>
    <row r="2933" spans="1:17">
      <c r="A2933" s="4" t="s">
        <v>1316</v>
      </c>
      <c r="B2933" s="38">
        <v>97</v>
      </c>
      <c r="C2933" s="15" t="s">
        <v>492</v>
      </c>
      <c r="D2933" s="39">
        <v>44631</v>
      </c>
      <c r="E2933" s="10" t="s">
        <v>1</v>
      </c>
      <c r="F2933" s="36">
        <v>1695</v>
      </c>
      <c r="G2933" s="36">
        <v>408.58132852990423</v>
      </c>
      <c r="H2933" s="39">
        <v>45230</v>
      </c>
      <c r="I2933" s="118">
        <v>1548.775108329321</v>
      </c>
      <c r="J2933" s="38">
        <f>IF(M2933="",IF(AND(H2933&lt;&gt; "",D2933&lt;&gt;""),IF(H2933&gt;=D2933,H2933-D2933,0),""),"")</f>
        <v>599</v>
      </c>
      <c r="K2933" s="37">
        <f>IF(M2933="",IF(I2933&lt;&gt;"",I2933-G2933,""),"")</f>
        <v>1140.1937797994169</v>
      </c>
      <c r="L2933" s="31">
        <f>IF(M2933="",IF(K2933&lt;&gt;"",IF(G2933=0,IF(I2933=0,0,9.99),K2933/G2933),""),"")</f>
        <v>2.7906164579323542</v>
      </c>
      <c r="M2933" s="35"/>
      <c r="N2933" s="33" t="str">
        <f>TRIM(CONCATENATE(Table1[[#This Row],[Intake]]," ",Table1[[#This Row],[Batch Number]]))</f>
        <v>S-1/OS 97</v>
      </c>
      <c r="O2933" s="35" t="str">
        <f>IF(VLOOKUP(Table1[[#This Row],[Intake Batch Combo]],Sheet2!A:B,2,FALSE)="","",VLOOKUP(Table1[[#This Row],[Intake Batch Combo]],Sheet2!A:B,2,FALSE))</f>
        <v>One Source Diagnostics Buy 97.2</v>
      </c>
      <c r="P2933" s="116" t="s">
        <v>2384</v>
      </c>
      <c r="Q2933" s="116" t="e">
        <v>#N/A</v>
      </c>
    </row>
    <row r="2934" spans="1:17">
      <c r="A2934" s="4" t="s">
        <v>1316</v>
      </c>
      <c r="B2934" s="15">
        <v>90</v>
      </c>
      <c r="C2934" s="15" t="s">
        <v>136</v>
      </c>
      <c r="D2934" s="30">
        <v>44559</v>
      </c>
      <c r="E2934" s="10" t="s">
        <v>1</v>
      </c>
      <c r="F2934" s="14">
        <v>300</v>
      </c>
      <c r="G2934" s="14">
        <v>0</v>
      </c>
      <c r="H2934" s="30">
        <v>45224</v>
      </c>
      <c r="I2934" s="118">
        <v>258.33539999999999</v>
      </c>
      <c r="J2934" s="21">
        <f>IF(M2934="",IF(AND(H2934&lt;&gt; "",D2934&lt;&gt;""),IF(H2934&gt;=D2934,H2934-D2934,0),""),"")</f>
        <v>665</v>
      </c>
      <c r="K2934" s="20">
        <f>IF(M2934="",IF(I2934&lt;&gt;"",I2934-G2934,""),"")</f>
        <v>258.33539999999999</v>
      </c>
      <c r="L2934" s="25">
        <f>IF(M2934="",IF(K2934&lt;&gt;"",IF(G2934=0,IF(I2934=0,0,9.99),K2934/G2934),""),"")</f>
        <v>9.99</v>
      </c>
      <c r="M2934" s="28"/>
      <c r="N2934" s="31" t="str">
        <f>TRIM(CONCATENATE(Table1[[#This Row],[Intake]]," ",Table1[[#This Row],[Batch Number]]))</f>
        <v>S-1/OS 90</v>
      </c>
      <c r="O2934" s="34" t="str">
        <f>IF(VLOOKUP(Table1[[#This Row],[Intake Batch Combo]],Sheet2!A:B,2,FALSE)="","",VLOOKUP(Table1[[#This Row],[Intake Batch Combo]],Sheet2!A:B,2,FALSE))</f>
        <v>OSD Buy 90</v>
      </c>
      <c r="P2934" s="116" t="e">
        <v>#N/A</v>
      </c>
      <c r="Q2934" s="116" t="e">
        <v>#N/A</v>
      </c>
    </row>
    <row r="2935" spans="1:17">
      <c r="A2935" s="4" t="s">
        <v>1316</v>
      </c>
      <c r="B2935" s="15">
        <v>90</v>
      </c>
      <c r="C2935" s="15" t="s">
        <v>136</v>
      </c>
      <c r="D2935" s="30">
        <v>44559</v>
      </c>
      <c r="E2935" s="10" t="s">
        <v>1</v>
      </c>
      <c r="F2935" s="14">
        <v>300</v>
      </c>
      <c r="G2935" s="14">
        <v>0</v>
      </c>
      <c r="H2935" s="30">
        <v>45224</v>
      </c>
      <c r="I2935" s="118">
        <v>258.33539999999999</v>
      </c>
      <c r="J2935" s="21">
        <f>IF(M2935="",IF(AND(H2935&lt;&gt; "",D2935&lt;&gt;""),IF(H2935&gt;=D2935,H2935-D2935,0),""),"")</f>
        <v>665</v>
      </c>
      <c r="K2935" s="20">
        <f>IF(M2935="",IF(I2935&lt;&gt;"",I2935-G2935,""),"")</f>
        <v>258.33539999999999</v>
      </c>
      <c r="L2935" s="25">
        <f>IF(M2935="",IF(K2935&lt;&gt;"",IF(G2935=0,IF(I2935=0,0,9.99),K2935/G2935),""),"")</f>
        <v>9.99</v>
      </c>
      <c r="M2935" s="28"/>
      <c r="N2935" s="31" t="str">
        <f>TRIM(CONCATENATE(Table1[[#This Row],[Intake]]," ",Table1[[#This Row],[Batch Number]]))</f>
        <v>S-1/OS 90</v>
      </c>
      <c r="O2935" s="34" t="str">
        <f>IF(VLOOKUP(Table1[[#This Row],[Intake Batch Combo]],Sheet2!A:B,2,FALSE)="","",VLOOKUP(Table1[[#This Row],[Intake Batch Combo]],Sheet2!A:B,2,FALSE))</f>
        <v>OSD Buy 90</v>
      </c>
      <c r="P2935" s="116" t="e">
        <v>#N/A</v>
      </c>
      <c r="Q2935" s="116" t="e">
        <v>#N/A</v>
      </c>
    </row>
    <row r="2936" spans="1:17">
      <c r="A2936" s="4" t="s">
        <v>1316</v>
      </c>
      <c r="B2936" s="15">
        <v>90</v>
      </c>
      <c r="C2936" s="15" t="s">
        <v>334</v>
      </c>
      <c r="D2936" s="30">
        <v>44559</v>
      </c>
      <c r="E2936" s="10" t="s">
        <v>1</v>
      </c>
      <c r="F2936" s="14">
        <v>300</v>
      </c>
      <c r="G2936" s="14">
        <v>0</v>
      </c>
      <c r="H2936" s="30">
        <v>45224</v>
      </c>
      <c r="I2936" s="118">
        <v>236.7501</v>
      </c>
      <c r="J2936" s="21">
        <f>IF(M2936="",IF(AND(H2936&lt;&gt; "",D2936&lt;&gt;""),IF(H2936&gt;=D2936,H2936-D2936,0),""),"")</f>
        <v>665</v>
      </c>
      <c r="K2936" s="20">
        <f>IF(M2936="",IF(I2936&lt;&gt;"",I2936-G2936,""),"")</f>
        <v>236.7501</v>
      </c>
      <c r="L2936" s="25">
        <f>IF(M2936="",IF(K2936&lt;&gt;"",IF(G2936=0,IF(I2936=0,0,9.99),K2936/G2936),""),"")</f>
        <v>9.99</v>
      </c>
      <c r="M2936" s="28"/>
      <c r="N2936" s="31" t="str">
        <f>TRIM(CONCATENATE(Table1[[#This Row],[Intake]]," ",Table1[[#This Row],[Batch Number]]))</f>
        <v>S-1/OS 90</v>
      </c>
      <c r="O2936" s="34" t="str">
        <f>IF(VLOOKUP(Table1[[#This Row],[Intake Batch Combo]],Sheet2!A:B,2,FALSE)="","",VLOOKUP(Table1[[#This Row],[Intake Batch Combo]],Sheet2!A:B,2,FALSE))</f>
        <v>OSD Buy 90</v>
      </c>
      <c r="P2936" s="116" t="e">
        <v>#N/A</v>
      </c>
      <c r="Q2936" s="116" t="e">
        <v>#N/A</v>
      </c>
    </row>
    <row r="2937" spans="1:17">
      <c r="A2937" s="4" t="s">
        <v>1316</v>
      </c>
      <c r="B2937" s="15">
        <v>90</v>
      </c>
      <c r="C2937" s="15" t="s">
        <v>334</v>
      </c>
      <c r="D2937" s="30">
        <v>44559</v>
      </c>
      <c r="E2937" s="10" t="s">
        <v>1</v>
      </c>
      <c r="F2937" s="14">
        <v>300</v>
      </c>
      <c r="G2937" s="14">
        <v>0</v>
      </c>
      <c r="H2937" s="30">
        <v>45224</v>
      </c>
      <c r="I2937" s="118">
        <v>236.7501</v>
      </c>
      <c r="J2937" s="21">
        <f>IF(M2937="",IF(AND(H2937&lt;&gt; "",D2937&lt;&gt;""),IF(H2937&gt;=D2937,H2937-D2937,0),""),"")</f>
        <v>665</v>
      </c>
      <c r="K2937" s="20">
        <f>IF(M2937="",IF(I2937&lt;&gt;"",I2937-G2937,""),"")</f>
        <v>236.7501</v>
      </c>
      <c r="L2937" s="25">
        <f>IF(M2937="",IF(K2937&lt;&gt;"",IF(G2937=0,IF(I2937=0,0,9.99),K2937/G2937),""),"")</f>
        <v>9.99</v>
      </c>
      <c r="M2937" s="28"/>
      <c r="N2937" s="31" t="str">
        <f>TRIM(CONCATENATE(Table1[[#This Row],[Intake]]," ",Table1[[#This Row],[Batch Number]]))</f>
        <v>S-1/OS 90</v>
      </c>
      <c r="O2937" s="34" t="str">
        <f>IF(VLOOKUP(Table1[[#This Row],[Intake Batch Combo]],Sheet2!A:B,2,FALSE)="","",VLOOKUP(Table1[[#This Row],[Intake Batch Combo]],Sheet2!A:B,2,FALSE))</f>
        <v>OSD Buy 90</v>
      </c>
      <c r="P2937" s="116" t="e">
        <v>#N/A</v>
      </c>
      <c r="Q2937" s="116" t="e">
        <v>#N/A</v>
      </c>
    </row>
    <row r="2938" spans="1:17">
      <c r="A2938" s="4" t="s">
        <v>1316</v>
      </c>
      <c r="B2938" s="15">
        <v>90</v>
      </c>
      <c r="C2938" s="15" t="s">
        <v>334</v>
      </c>
      <c r="D2938" s="30">
        <v>44559</v>
      </c>
      <c r="E2938" s="10" t="s">
        <v>1</v>
      </c>
      <c r="F2938" s="14">
        <v>300</v>
      </c>
      <c r="G2938" s="14">
        <v>0</v>
      </c>
      <c r="H2938" s="30">
        <v>45224</v>
      </c>
      <c r="I2938" s="118">
        <v>236.7501</v>
      </c>
      <c r="J2938" s="21">
        <f>IF(M2938="",IF(AND(H2938&lt;&gt; "",D2938&lt;&gt;""),IF(H2938&gt;=D2938,H2938-D2938,0),""),"")</f>
        <v>665</v>
      </c>
      <c r="K2938" s="20">
        <f>IF(M2938="",IF(I2938&lt;&gt;"",I2938-G2938,""),"")</f>
        <v>236.7501</v>
      </c>
      <c r="L2938" s="25">
        <f>IF(M2938="",IF(K2938&lt;&gt;"",IF(G2938=0,IF(I2938=0,0,9.99),K2938/G2938),""),"")</f>
        <v>9.99</v>
      </c>
      <c r="M2938" s="28"/>
      <c r="N2938" s="31" t="str">
        <f>TRIM(CONCATENATE(Table1[[#This Row],[Intake]]," ",Table1[[#This Row],[Batch Number]]))</f>
        <v>S-1/OS 90</v>
      </c>
      <c r="O2938" s="34" t="str">
        <f>IF(VLOOKUP(Table1[[#This Row],[Intake Batch Combo]],Sheet2!A:B,2,FALSE)="","",VLOOKUP(Table1[[#This Row],[Intake Batch Combo]],Sheet2!A:B,2,FALSE))</f>
        <v>OSD Buy 90</v>
      </c>
      <c r="P2938" s="116" t="e">
        <v>#N/A</v>
      </c>
      <c r="Q2938" s="116" t="e">
        <v>#N/A</v>
      </c>
    </row>
    <row r="2939" spans="1:17">
      <c r="A2939" s="4" t="s">
        <v>1316</v>
      </c>
      <c r="B2939" s="15">
        <v>90</v>
      </c>
      <c r="C2939" s="15" t="s">
        <v>334</v>
      </c>
      <c r="D2939" s="30">
        <v>44559</v>
      </c>
      <c r="E2939" s="10" t="s">
        <v>1</v>
      </c>
      <c r="F2939" s="14">
        <v>300</v>
      </c>
      <c r="G2939" s="14">
        <v>0</v>
      </c>
      <c r="H2939" s="30">
        <v>45224</v>
      </c>
      <c r="I2939" s="118">
        <v>236.7501</v>
      </c>
      <c r="J2939" s="21">
        <f>IF(M2939="",IF(AND(H2939&lt;&gt; "",D2939&lt;&gt;""),IF(H2939&gt;=D2939,H2939-D2939,0),""),"")</f>
        <v>665</v>
      </c>
      <c r="K2939" s="20">
        <f>IF(M2939="",IF(I2939&lt;&gt;"",I2939-G2939,""),"")</f>
        <v>236.7501</v>
      </c>
      <c r="L2939" s="25">
        <f>IF(M2939="",IF(K2939&lt;&gt;"",IF(G2939=0,IF(I2939=0,0,9.99),K2939/G2939),""),"")</f>
        <v>9.99</v>
      </c>
      <c r="M2939" s="28"/>
      <c r="N2939" s="31" t="str">
        <f>TRIM(CONCATENATE(Table1[[#This Row],[Intake]]," ",Table1[[#This Row],[Batch Number]]))</f>
        <v>S-1/OS 90</v>
      </c>
      <c r="O2939" s="34" t="str">
        <f>IF(VLOOKUP(Table1[[#This Row],[Intake Batch Combo]],Sheet2!A:B,2,FALSE)="","",VLOOKUP(Table1[[#This Row],[Intake Batch Combo]],Sheet2!A:B,2,FALSE))</f>
        <v>OSD Buy 90</v>
      </c>
      <c r="P2939" s="116" t="e">
        <v>#N/A</v>
      </c>
      <c r="Q2939" s="116" t="e">
        <v>#N/A</v>
      </c>
    </row>
    <row r="2940" spans="1:17">
      <c r="A2940" s="4" t="s">
        <v>1316</v>
      </c>
      <c r="B2940" s="15">
        <v>118</v>
      </c>
      <c r="C2940" s="64" t="s">
        <v>1425</v>
      </c>
      <c r="D2940" s="30">
        <v>44897</v>
      </c>
      <c r="E2940" s="60" t="s">
        <v>1</v>
      </c>
      <c r="F2940" s="14">
        <v>300</v>
      </c>
      <c r="G2940" s="14">
        <v>71.674980884610022</v>
      </c>
      <c r="H2940" s="30">
        <v>45224</v>
      </c>
      <c r="I2940" s="118">
        <v>232.5</v>
      </c>
      <c r="J2940" s="15">
        <f>IF(M2940="",IF(AND(H2940&lt;&gt; "",D2940&lt;&gt;""),IF(H2940&gt;=D2940,H2940-D2940,0),""),"")</f>
        <v>327</v>
      </c>
      <c r="K2940" s="20">
        <f>IF(M2940="",IF(I2940&lt;&gt;"",I2940-G2940,""),"")</f>
        <v>160.82501911538998</v>
      </c>
      <c r="L2940" s="25">
        <f>IF(M2940="",IF(K2940&lt;&gt;"",IF(G2940=0,IF(I2940=0,0,9.99),K2940/G2940),""),"")</f>
        <v>2.2438097245439539</v>
      </c>
      <c r="N2940" s="58" t="str">
        <f>TRIM(CONCATENATE(Table1[[#This Row],[Intake]]," ",Table1[[#This Row],[Batch Number]]))</f>
        <v>S-1/OS 118</v>
      </c>
      <c r="O2940" s="3" t="str">
        <f>IF(VLOOKUP(Table1[[#This Row],[Intake Batch Combo]],Sheet2!A:B,2,FALSE)="","",VLOOKUP(Table1[[#This Row],[Intake Batch Combo]],Sheet2!A:B,2,FALSE))</f>
        <v>One Source Diagnostics Buy 118</v>
      </c>
      <c r="P2940" s="115" t="s">
        <v>2383</v>
      </c>
      <c r="Q2940" s="115" t="e">
        <v>#N/A</v>
      </c>
    </row>
    <row r="2941" spans="1:17">
      <c r="A2941" s="4" t="s">
        <v>1316</v>
      </c>
      <c r="B2941" s="15">
        <v>118</v>
      </c>
      <c r="C2941" s="64" t="s">
        <v>1425</v>
      </c>
      <c r="D2941" s="30">
        <v>44897</v>
      </c>
      <c r="E2941" s="60" t="s">
        <v>1</v>
      </c>
      <c r="F2941" s="14">
        <v>300</v>
      </c>
      <c r="G2941" s="14">
        <v>71.674980884610022</v>
      </c>
      <c r="H2941" s="30">
        <v>45224</v>
      </c>
      <c r="I2941" s="118">
        <v>232.5</v>
      </c>
      <c r="J2941" s="15">
        <f>IF(M2941="",IF(AND(H2941&lt;&gt; "",D2941&lt;&gt;""),IF(H2941&gt;=D2941,H2941-D2941,0),""),"")</f>
        <v>327</v>
      </c>
      <c r="K2941" s="20">
        <f>IF(M2941="",IF(I2941&lt;&gt;"",I2941-G2941,""),"")</f>
        <v>160.82501911538998</v>
      </c>
      <c r="L2941" s="25">
        <f>IF(M2941="",IF(K2941&lt;&gt;"",IF(G2941=0,IF(I2941=0,0,9.99),K2941/G2941),""),"")</f>
        <v>2.2438097245439539</v>
      </c>
      <c r="N2941" s="58" t="str">
        <f>TRIM(CONCATENATE(Table1[[#This Row],[Intake]]," ",Table1[[#This Row],[Batch Number]]))</f>
        <v>S-1/OS 118</v>
      </c>
      <c r="O2941" s="3" t="str">
        <f>IF(VLOOKUP(Table1[[#This Row],[Intake Batch Combo]],Sheet2!A:B,2,FALSE)="","",VLOOKUP(Table1[[#This Row],[Intake Batch Combo]],Sheet2!A:B,2,FALSE))</f>
        <v>One Source Diagnostics Buy 118</v>
      </c>
      <c r="P2941" s="115" t="s">
        <v>2383</v>
      </c>
      <c r="Q2941" s="115" t="e">
        <v>#N/A</v>
      </c>
    </row>
    <row r="2942" spans="1:17">
      <c r="A2942" s="4" t="s">
        <v>1316</v>
      </c>
      <c r="B2942" s="15">
        <v>116</v>
      </c>
      <c r="C2942" s="64" t="s">
        <v>1287</v>
      </c>
      <c r="D2942" s="30">
        <v>44879</v>
      </c>
      <c r="E2942" s="59" t="s">
        <v>1</v>
      </c>
      <c r="F2942" s="14">
        <v>1695</v>
      </c>
      <c r="G2942" s="14">
        <v>404.59153261197389</v>
      </c>
      <c r="H2942" s="30">
        <v>45224</v>
      </c>
      <c r="I2942" s="118">
        <v>697.5</v>
      </c>
      <c r="J2942" s="15">
        <f>IF(M2942="",IF(AND(H2942&lt;&gt; "",D2942&lt;&gt;""),IF(H2942&gt;=D2942,H2942-D2942,0),""),"")</f>
        <v>345</v>
      </c>
      <c r="K2942" s="20">
        <f>IF(M2942="",IF(I2942&lt;&gt;"",I2942-G2942,""),"")</f>
        <v>292.90846738802611</v>
      </c>
      <c r="L2942" s="25">
        <f>IF(M2942="",IF(K2942&lt;&gt;"",IF(G2942=0,IF(I2942=0,0,9.99),K2942/G2942),""),"")</f>
        <v>0.72396094277371315</v>
      </c>
      <c r="N2942" s="58" t="str">
        <f>TRIM(CONCATENATE(Table1[[#This Row],[Intake]]," ",Table1[[#This Row],[Batch Number]]))</f>
        <v>S-1/OS 116</v>
      </c>
      <c r="O2942" s="3" t="str">
        <f>IF(VLOOKUP(Table1[[#This Row],[Intake Batch Combo]],Sheet2!A:B,2,FALSE)="","",VLOOKUP(Table1[[#This Row],[Intake Batch Combo]],Sheet2!A:B,2,FALSE))</f>
        <v>One Source Diagnostics Buy 116</v>
      </c>
      <c r="P2942" s="115" t="e">
        <v>#N/A</v>
      </c>
      <c r="Q2942" s="115" t="e">
        <v>#N/A</v>
      </c>
    </row>
    <row r="2943" spans="1:17">
      <c r="A2943" s="4" t="s">
        <v>1316</v>
      </c>
      <c r="B2943" s="15">
        <v>116</v>
      </c>
      <c r="C2943" s="64" t="s">
        <v>1287</v>
      </c>
      <c r="D2943" s="30">
        <v>44879</v>
      </c>
      <c r="E2943" s="59" t="s">
        <v>1</v>
      </c>
      <c r="F2943" s="14">
        <v>1695</v>
      </c>
      <c r="G2943" s="14">
        <v>404.59153261197389</v>
      </c>
      <c r="H2943" s="30">
        <v>45224</v>
      </c>
      <c r="I2943" s="118">
        <v>697.5</v>
      </c>
      <c r="J2943" s="15">
        <f>IF(M2943="",IF(AND(H2943&lt;&gt; "",D2943&lt;&gt;""),IF(H2943&gt;=D2943,H2943-D2943,0),""),"")</f>
        <v>345</v>
      </c>
      <c r="K2943" s="20">
        <f>IF(M2943="",IF(I2943&lt;&gt;"",I2943-G2943,""),"")</f>
        <v>292.90846738802611</v>
      </c>
      <c r="L2943" s="25">
        <f>IF(M2943="",IF(K2943&lt;&gt;"",IF(G2943=0,IF(I2943=0,0,9.99),K2943/G2943),""),"")</f>
        <v>0.72396094277371315</v>
      </c>
      <c r="N2943" s="58" t="str">
        <f>TRIM(CONCATENATE(Table1[[#This Row],[Intake]]," ",Table1[[#This Row],[Batch Number]]))</f>
        <v>S-1/OS 116</v>
      </c>
      <c r="O2943" s="3" t="str">
        <f>IF(VLOOKUP(Table1[[#This Row],[Intake Batch Combo]],Sheet2!A:B,2,FALSE)="","",VLOOKUP(Table1[[#This Row],[Intake Batch Combo]],Sheet2!A:B,2,FALSE))</f>
        <v>One Source Diagnostics Buy 116</v>
      </c>
      <c r="P2943" s="115" t="e">
        <v>#N/A</v>
      </c>
      <c r="Q2943" s="115" t="e">
        <v>#N/A</v>
      </c>
    </row>
    <row r="2944" spans="1:17">
      <c r="A2944" s="4" t="s">
        <v>1316</v>
      </c>
      <c r="B2944" s="15">
        <v>118</v>
      </c>
      <c r="C2944" s="64" t="s">
        <v>1425</v>
      </c>
      <c r="D2944" s="30">
        <v>44897</v>
      </c>
      <c r="E2944" s="60" t="s">
        <v>1</v>
      </c>
      <c r="F2944" s="14">
        <v>1695</v>
      </c>
      <c r="G2944" s="14">
        <v>404.96364199804663</v>
      </c>
      <c r="H2944" s="30">
        <v>45224</v>
      </c>
      <c r="I2944" s="118">
        <v>232.5</v>
      </c>
      <c r="J2944" s="15">
        <f>IF(M2944="",IF(AND(H2944&lt;&gt; "",D2944&lt;&gt;""),IF(H2944&gt;=D2944,H2944-D2944,0),""),"")</f>
        <v>327</v>
      </c>
      <c r="K2944" s="20">
        <f>IF(M2944="",IF(I2944&lt;&gt;"",I2944-G2944,""),"")</f>
        <v>-172.46364199804663</v>
      </c>
      <c r="L2944" s="25">
        <f>IF(M2944="",IF(K2944&lt;&gt;"",IF(G2944=0,IF(I2944=0,0,9.99),K2944/G2944),""),"")</f>
        <v>-0.42587438503646835</v>
      </c>
      <c r="N2944" s="58" t="str">
        <f>TRIM(CONCATENATE(Table1[[#This Row],[Intake]]," ",Table1[[#This Row],[Batch Number]]))</f>
        <v>S-1/OS 118</v>
      </c>
      <c r="O2944" s="3" t="str">
        <f>IF(VLOOKUP(Table1[[#This Row],[Intake Batch Combo]],Sheet2!A:B,2,FALSE)="","",VLOOKUP(Table1[[#This Row],[Intake Batch Combo]],Sheet2!A:B,2,FALSE))</f>
        <v>One Source Diagnostics Buy 118</v>
      </c>
      <c r="P2944" s="115" t="s">
        <v>2383</v>
      </c>
      <c r="Q2944" s="115" t="e">
        <v>#N/A</v>
      </c>
    </row>
    <row r="2945" spans="1:17">
      <c r="A2945" s="4" t="s">
        <v>1316</v>
      </c>
      <c r="B2945" s="15">
        <v>118</v>
      </c>
      <c r="C2945" s="64" t="s">
        <v>1583</v>
      </c>
      <c r="D2945" s="30">
        <v>44897</v>
      </c>
      <c r="E2945" s="60" t="s">
        <v>1</v>
      </c>
      <c r="F2945" s="14">
        <v>1695</v>
      </c>
      <c r="G2945" s="14">
        <v>404.96364199804663</v>
      </c>
      <c r="H2945" s="30">
        <v>45224</v>
      </c>
      <c r="I2945" s="118">
        <v>558</v>
      </c>
      <c r="J2945" s="15">
        <f>IF(M2945="",IF(AND(H2945&lt;&gt; "",D2945&lt;&gt;""),IF(H2945&gt;=D2945,H2945-D2945,0),""),"")</f>
        <v>327</v>
      </c>
      <c r="K2945" s="20">
        <f>IF(M2945="",IF(I2945&lt;&gt;"",I2945-G2945,""),"")</f>
        <v>153.03635800195337</v>
      </c>
      <c r="L2945" s="25">
        <f>IF(M2945="",IF(K2945&lt;&gt;"",IF(G2945=0,IF(I2945=0,0,9.99),K2945/G2945),""),"")</f>
        <v>0.37790147591247603</v>
      </c>
      <c r="N2945" s="58" t="str">
        <f>TRIM(CONCATENATE(Table1[[#This Row],[Intake]]," ",Table1[[#This Row],[Batch Number]]))</f>
        <v>S-1/OS 118</v>
      </c>
      <c r="O2945" s="3" t="str">
        <f>IF(VLOOKUP(Table1[[#This Row],[Intake Batch Combo]],Sheet2!A:B,2,FALSE)="","",VLOOKUP(Table1[[#This Row],[Intake Batch Combo]],Sheet2!A:B,2,FALSE))</f>
        <v>One Source Diagnostics Buy 118</v>
      </c>
      <c r="P2945" s="115" t="s">
        <v>2383</v>
      </c>
      <c r="Q2945" s="115" t="e">
        <v>#N/A</v>
      </c>
    </row>
    <row r="2946" spans="1:17">
      <c r="A2946" s="4" t="s">
        <v>1316</v>
      </c>
      <c r="B2946" s="15">
        <v>118</v>
      </c>
      <c r="C2946" s="64" t="s">
        <v>1638</v>
      </c>
      <c r="D2946" s="30">
        <v>44897</v>
      </c>
      <c r="E2946" s="60" t="s">
        <v>1</v>
      </c>
      <c r="F2946" s="14">
        <v>1695</v>
      </c>
      <c r="G2946" s="14">
        <v>404.96364199804663</v>
      </c>
      <c r="H2946" s="30">
        <v>45224</v>
      </c>
      <c r="I2946" s="118">
        <v>511.5</v>
      </c>
      <c r="J2946" s="15">
        <f>IF(M2946="",IF(AND(H2946&lt;&gt; "",D2946&lt;&gt;""),IF(H2946&gt;=D2946,H2946-D2946,0),""),"")</f>
        <v>327</v>
      </c>
      <c r="K2946" s="20">
        <f>IF(M2946="",IF(I2946&lt;&gt;"",I2946-G2946,""),"")</f>
        <v>106.53635800195337</v>
      </c>
      <c r="L2946" s="25">
        <f>IF(M2946="",IF(K2946&lt;&gt;"",IF(G2946=0,IF(I2946=0,0,9.99),K2946/G2946),""),"")</f>
        <v>0.26307635291976966</v>
      </c>
      <c r="M2946" s="111"/>
      <c r="N2946" s="58" t="str">
        <f>TRIM(CONCATENATE(Table1[[#This Row],[Intake]]," ",Table1[[#This Row],[Batch Number]]))</f>
        <v>S-1/OS 118</v>
      </c>
      <c r="O2946" s="111" t="str">
        <f>IF(VLOOKUP(Table1[[#This Row],[Intake Batch Combo]],Sheet2!A:B,2,FALSE)="","",VLOOKUP(Table1[[#This Row],[Intake Batch Combo]],Sheet2!A:B,2,FALSE))</f>
        <v>One Source Diagnostics Buy 118</v>
      </c>
      <c r="P2946" s="115" t="s">
        <v>2383</v>
      </c>
      <c r="Q2946" s="115" t="e">
        <v>#N/A</v>
      </c>
    </row>
    <row r="2947" spans="1:17">
      <c r="A2947" s="4" t="s">
        <v>1316</v>
      </c>
      <c r="B2947" s="15">
        <v>118</v>
      </c>
      <c r="C2947" s="64" t="s">
        <v>1638</v>
      </c>
      <c r="D2947" s="30">
        <v>44897</v>
      </c>
      <c r="E2947" s="60" t="s">
        <v>1</v>
      </c>
      <c r="F2947" s="14">
        <v>1695</v>
      </c>
      <c r="G2947" s="14">
        <v>404.96364199804663</v>
      </c>
      <c r="H2947" s="30">
        <v>45224</v>
      </c>
      <c r="I2947" s="118">
        <v>511.5</v>
      </c>
      <c r="J2947" s="15">
        <f>IF(M2947="",IF(AND(H2947&lt;&gt; "",D2947&lt;&gt;""),IF(H2947&gt;=D2947,H2947-D2947,0),""),"")</f>
        <v>327</v>
      </c>
      <c r="K2947" s="20">
        <f>IF(M2947="",IF(I2947&lt;&gt;"",I2947-G2947,""),"")</f>
        <v>106.53635800195337</v>
      </c>
      <c r="L2947" s="25">
        <f>IF(M2947="",IF(K2947&lt;&gt;"",IF(G2947=0,IF(I2947=0,0,9.99),K2947/G2947),""),"")</f>
        <v>0.26307635291976966</v>
      </c>
      <c r="M2947" s="111"/>
      <c r="N2947" s="58" t="str">
        <f>TRIM(CONCATENATE(Table1[[#This Row],[Intake]]," ",Table1[[#This Row],[Batch Number]]))</f>
        <v>S-1/OS 118</v>
      </c>
      <c r="O2947" s="111" t="str">
        <f>IF(VLOOKUP(Table1[[#This Row],[Intake Batch Combo]],Sheet2!A:B,2,FALSE)="","",VLOOKUP(Table1[[#This Row],[Intake Batch Combo]],Sheet2!A:B,2,FALSE))</f>
        <v>One Source Diagnostics Buy 118</v>
      </c>
      <c r="P2947" s="115" t="s">
        <v>2383</v>
      </c>
      <c r="Q2947" s="115" t="e">
        <v>#N/A</v>
      </c>
    </row>
    <row r="2948" spans="1:17">
      <c r="A2948" s="4" t="s">
        <v>1316</v>
      </c>
      <c r="B2948" s="15">
        <v>118</v>
      </c>
      <c r="C2948" s="64" t="s">
        <v>1784</v>
      </c>
      <c r="D2948" s="30">
        <v>44897</v>
      </c>
      <c r="E2948" s="60" t="s">
        <v>1</v>
      </c>
      <c r="F2948" s="14">
        <v>1695</v>
      </c>
      <c r="G2948" s="14">
        <v>404.96364199804663</v>
      </c>
      <c r="H2948" s="30">
        <v>45224</v>
      </c>
      <c r="I2948" s="118">
        <v>558</v>
      </c>
      <c r="J2948" s="15">
        <f>IF(M2948="",IF(AND(H2948&lt;&gt; "",D2948&lt;&gt;""),IF(H2948&gt;=D2948,H2948-D2948,0),""),"")</f>
        <v>327</v>
      </c>
      <c r="K2948" s="20">
        <f>IF(M2948="",IF(I2948&lt;&gt;"",I2948-G2948,""),"")</f>
        <v>153.03635800195337</v>
      </c>
      <c r="L2948" s="25">
        <f>IF(M2948="",IF(K2948&lt;&gt;"",IF(G2948=0,IF(I2948=0,0,9.99),K2948/G2948),""),"")</f>
        <v>0.37790147591247603</v>
      </c>
      <c r="M2948" s="111"/>
      <c r="N2948" s="58" t="str">
        <f>TRIM(CONCATENATE(Table1[[#This Row],[Intake]]," ",Table1[[#This Row],[Batch Number]]))</f>
        <v>S-1/OS 118</v>
      </c>
      <c r="O2948" s="111" t="str">
        <f>IF(VLOOKUP(Table1[[#This Row],[Intake Batch Combo]],Sheet2!A:B,2,FALSE)="","",VLOOKUP(Table1[[#This Row],[Intake Batch Combo]],Sheet2!A:B,2,FALSE))</f>
        <v>One Source Diagnostics Buy 118</v>
      </c>
      <c r="P2948" s="115" t="s">
        <v>2383</v>
      </c>
      <c r="Q2948" s="115" t="e">
        <v>#N/A</v>
      </c>
    </row>
    <row r="2949" spans="1:17">
      <c r="A2949" s="4" t="s">
        <v>1314</v>
      </c>
      <c r="B2949" s="43">
        <v>71</v>
      </c>
      <c r="C2949" s="64" t="s">
        <v>709</v>
      </c>
      <c r="D2949" s="47">
        <v>44670</v>
      </c>
      <c r="E2949" s="59" t="s">
        <v>1</v>
      </c>
      <c r="F2949" s="41">
        <v>1695</v>
      </c>
      <c r="G2949" s="41">
        <v>406.54563467206344</v>
      </c>
      <c r="H2949" s="47">
        <v>45224</v>
      </c>
      <c r="I2949" s="118">
        <v>697.5</v>
      </c>
      <c r="J2949" s="43">
        <f>IF(M2949="",IF(AND(H2949&lt;&gt; "",D2949&lt;&gt;""),IF(H2949&gt;=D2949,H2949-D2949,0),""),"")</f>
        <v>554</v>
      </c>
      <c r="K2949" s="42">
        <f>IF(M2949="",IF(I2949&lt;&gt;"",I2949-G2949,""),"")</f>
        <v>290.95436532793656</v>
      </c>
      <c r="L2949" s="44">
        <f>IF(M2949="",IF(K2949&lt;&gt;"",IF(G2949=0,IF(I2949=0,0,9.99),K2949/G2949),""),"")</f>
        <v>0.71567455290137949</v>
      </c>
      <c r="M2949" s="45"/>
      <c r="N2949" s="46" t="str">
        <f>TRIM(CONCATENATE(Table1[[#This Row],[Intake]]," ",Table1[[#This Row],[Batch Number]]))</f>
        <v>S-1/EB 71</v>
      </c>
      <c r="O2949" s="45" t="str">
        <f>IF(VLOOKUP(Table1[[#This Row],[Intake Batch Combo]],Sheet2!A:B,2,FALSE)="","",VLOOKUP(Table1[[#This Row],[Intake Batch Combo]],Sheet2!A:B,2,FALSE))</f>
        <v>Expert MRI Buy 71</v>
      </c>
      <c r="P2949" s="116" t="e">
        <v>#N/A</v>
      </c>
      <c r="Q2949" s="116" t="e">
        <v>#N/A</v>
      </c>
    </row>
    <row r="2950" spans="1:17">
      <c r="A2950" s="4" t="s">
        <v>1314</v>
      </c>
      <c r="B2950" s="43">
        <v>71</v>
      </c>
      <c r="C2950" s="64" t="s">
        <v>709</v>
      </c>
      <c r="D2950" s="47">
        <v>44670</v>
      </c>
      <c r="E2950" s="59" t="s">
        <v>1</v>
      </c>
      <c r="F2950" s="41">
        <v>1695</v>
      </c>
      <c r="G2950" s="41">
        <v>406.54563467206344</v>
      </c>
      <c r="H2950" s="47">
        <v>45224</v>
      </c>
      <c r="I2950" s="120">
        <v>697.5</v>
      </c>
      <c r="J2950" s="43">
        <f>IF(M2950="",IF(AND(H2950&lt;&gt; "",D2950&lt;&gt;""),IF(H2950&gt;=D2950,H2950-D2950,0),""),"")</f>
        <v>554</v>
      </c>
      <c r="K2950" s="42">
        <f>IF(M2950="",IF(I2950&lt;&gt;"",I2950-G2950,""),"")</f>
        <v>290.95436532793656</v>
      </c>
      <c r="L2950" s="44">
        <f>IF(M2950="",IF(K2950&lt;&gt;"",IF(G2950=0,IF(I2950=0,0,9.99),K2950/G2950),""),"")</f>
        <v>0.71567455290137949</v>
      </c>
      <c r="M2950" s="45"/>
      <c r="N2950" s="46" t="str">
        <f>TRIM(CONCATENATE(Table1[[#This Row],[Intake]]," ",Table1[[#This Row],[Batch Number]]))</f>
        <v>S-1/EB 71</v>
      </c>
      <c r="O2950" s="45" t="str">
        <f>IF(VLOOKUP(Table1[[#This Row],[Intake Batch Combo]],Sheet2!A:B,2,FALSE)="","",VLOOKUP(Table1[[#This Row],[Intake Batch Combo]],Sheet2!A:B,2,FALSE))</f>
        <v>Expert MRI Buy 71</v>
      </c>
      <c r="P2950" s="116" t="e">
        <v>#N/A</v>
      </c>
      <c r="Q2950" s="116" t="e">
        <v>#N/A</v>
      </c>
    </row>
    <row r="2951" spans="1:17">
      <c r="A2951" s="4" t="s">
        <v>1314</v>
      </c>
      <c r="B2951" s="43">
        <v>71</v>
      </c>
      <c r="C2951" s="64" t="s">
        <v>852</v>
      </c>
      <c r="D2951" s="47">
        <v>44670</v>
      </c>
      <c r="E2951" s="59" t="s">
        <v>1</v>
      </c>
      <c r="F2951" s="41">
        <v>1695</v>
      </c>
      <c r="G2951" s="41">
        <v>406.54563467206344</v>
      </c>
      <c r="H2951" s="47">
        <v>45224</v>
      </c>
      <c r="I2951" s="120">
        <v>488.25</v>
      </c>
      <c r="J2951" s="43">
        <f>IF(M2951="",IF(AND(H2951&lt;&gt; "",D2951&lt;&gt;""),IF(H2951&gt;=D2951,H2951-D2951,0),""),"")</f>
        <v>554</v>
      </c>
      <c r="K2951" s="42">
        <f>IF(M2951="",IF(I2951&lt;&gt;"",I2951-G2951,""),"")</f>
        <v>81.704365327936557</v>
      </c>
      <c r="L2951" s="44">
        <f>IF(M2951="",IF(K2951&lt;&gt;"",IF(G2951=0,IF(I2951=0,0,9.99),K2951/G2951),""),"")</f>
        <v>0.20097218703096562</v>
      </c>
      <c r="M2951" s="45"/>
      <c r="N2951" s="46" t="str">
        <f>TRIM(CONCATENATE(Table1[[#This Row],[Intake]]," ",Table1[[#This Row],[Batch Number]]))</f>
        <v>S-1/EB 71</v>
      </c>
      <c r="O2951" s="45" t="str">
        <f>IF(VLOOKUP(Table1[[#This Row],[Intake Batch Combo]],Sheet2!A:B,2,FALSE)="","",VLOOKUP(Table1[[#This Row],[Intake Batch Combo]],Sheet2!A:B,2,FALSE))</f>
        <v>Expert MRI Buy 71</v>
      </c>
      <c r="P2951" s="116" t="e">
        <v>#N/A</v>
      </c>
      <c r="Q2951" s="116" t="e">
        <v>#N/A</v>
      </c>
    </row>
    <row r="2952" spans="1:17">
      <c r="A2952" s="4" t="s">
        <v>1314</v>
      </c>
      <c r="B2952" s="43">
        <v>71</v>
      </c>
      <c r="C2952" s="64" t="s">
        <v>852</v>
      </c>
      <c r="D2952" s="47">
        <v>44670</v>
      </c>
      <c r="E2952" s="59" t="s">
        <v>1</v>
      </c>
      <c r="F2952" s="41">
        <v>1695</v>
      </c>
      <c r="G2952" s="41">
        <v>406.54563467206344</v>
      </c>
      <c r="H2952" s="47">
        <v>45224</v>
      </c>
      <c r="I2952" s="118">
        <v>488.25</v>
      </c>
      <c r="J2952" s="43">
        <f>IF(M2952="",IF(AND(H2952&lt;&gt; "",D2952&lt;&gt;""),IF(H2952&gt;=D2952,H2952-D2952,0),""),"")</f>
        <v>554</v>
      </c>
      <c r="K2952" s="42">
        <f>IF(M2952="",IF(I2952&lt;&gt;"",I2952-G2952,""),"")</f>
        <v>81.704365327936557</v>
      </c>
      <c r="L2952" s="44">
        <f>IF(M2952="",IF(K2952&lt;&gt;"",IF(G2952=0,IF(I2952=0,0,9.99),K2952/G2952),""),"")</f>
        <v>0.20097218703096562</v>
      </c>
      <c r="M2952" s="45"/>
      <c r="N2952" s="46" t="str">
        <f>TRIM(CONCATENATE(Table1[[#This Row],[Intake]]," ",Table1[[#This Row],[Batch Number]]))</f>
        <v>S-1/EB 71</v>
      </c>
      <c r="O2952" s="45" t="str">
        <f>IF(VLOOKUP(Table1[[#This Row],[Intake Batch Combo]],Sheet2!A:B,2,FALSE)="","",VLOOKUP(Table1[[#This Row],[Intake Batch Combo]],Sheet2!A:B,2,FALSE))</f>
        <v>Expert MRI Buy 71</v>
      </c>
      <c r="P2952" s="116" t="e">
        <v>#N/A</v>
      </c>
      <c r="Q2952" s="116" t="e">
        <v>#N/A</v>
      </c>
    </row>
    <row r="2953" spans="1:17">
      <c r="A2953" s="4" t="s">
        <v>1316</v>
      </c>
      <c r="B2953" s="38">
        <v>97</v>
      </c>
      <c r="C2953" s="15" t="s">
        <v>531</v>
      </c>
      <c r="D2953" s="39">
        <v>44631</v>
      </c>
      <c r="E2953" s="10" t="s">
        <v>1</v>
      </c>
      <c r="F2953" s="36">
        <v>1695</v>
      </c>
      <c r="G2953" s="36">
        <v>408.58132852990423</v>
      </c>
      <c r="H2953" s="39">
        <v>45224</v>
      </c>
      <c r="I2953" s="118">
        <v>465</v>
      </c>
      <c r="J2953" s="38">
        <f>IF(M2953="",IF(AND(H2953&lt;&gt; "",D2953&lt;&gt;""),IF(H2953&gt;=D2953,H2953-D2953,0),""),"")</f>
        <v>593</v>
      </c>
      <c r="K2953" s="37">
        <f>IF(M2953="",IF(I2953&lt;&gt;"",I2953-G2953,""),"")</f>
        <v>56.418671470095774</v>
      </c>
      <c r="L2953" s="31">
        <f>IF(M2953="",IF(K2953&lt;&gt;"",IF(G2953=0,IF(I2953=0,0,9.99),K2953/G2953),""),"")</f>
        <v>0.13808431156923626</v>
      </c>
      <c r="M2953" s="35"/>
      <c r="N2953" s="33" t="str">
        <f>TRIM(CONCATENATE(Table1[[#This Row],[Intake]]," ",Table1[[#This Row],[Batch Number]]))</f>
        <v>S-1/OS 97</v>
      </c>
      <c r="O2953" s="35" t="str">
        <f>IF(VLOOKUP(Table1[[#This Row],[Intake Batch Combo]],Sheet2!A:B,2,FALSE)="","",VLOOKUP(Table1[[#This Row],[Intake Batch Combo]],Sheet2!A:B,2,FALSE))</f>
        <v>One Source Diagnostics Buy 97.2</v>
      </c>
      <c r="P2953" s="116" t="s">
        <v>2384</v>
      </c>
      <c r="Q2953" s="116" t="e">
        <v>#N/A</v>
      </c>
    </row>
    <row r="2954" spans="1:17">
      <c r="A2954" s="4" t="s">
        <v>1316</v>
      </c>
      <c r="B2954" s="15">
        <v>90</v>
      </c>
      <c r="C2954" s="15" t="s">
        <v>136</v>
      </c>
      <c r="D2954" s="30">
        <v>44559</v>
      </c>
      <c r="E2954" s="10" t="s">
        <v>1</v>
      </c>
      <c r="F2954" s="14">
        <v>1695</v>
      </c>
      <c r="G2954" s="14">
        <v>435.04260145388702</v>
      </c>
      <c r="H2954" s="30">
        <v>45224</v>
      </c>
      <c r="I2954" s="120">
        <v>258.33539999999999</v>
      </c>
      <c r="J2954" s="21">
        <f>IF(M2954="",IF(AND(H2954&lt;&gt; "",D2954&lt;&gt;""),IF(H2954&gt;=D2954,H2954-D2954,0),""),"")</f>
        <v>665</v>
      </c>
      <c r="K2954" s="20">
        <f>IF(M2954="",IF(I2954&lt;&gt;"",I2954-G2954,""),"")</f>
        <v>-176.70720145388702</v>
      </c>
      <c r="L2954" s="25">
        <f>IF(M2954="",IF(K2954&lt;&gt;"",IF(G2954=0,IF(I2954=0,0,9.99),K2954/G2954),""),"")</f>
        <v>-0.40618367227334023</v>
      </c>
      <c r="M2954" s="28"/>
      <c r="N2954" s="31" t="str">
        <f>TRIM(CONCATENATE(Table1[[#This Row],[Intake]]," ",Table1[[#This Row],[Batch Number]]))</f>
        <v>S-1/OS 90</v>
      </c>
      <c r="O2954" s="34" t="str">
        <f>IF(VLOOKUP(Table1[[#This Row],[Intake Batch Combo]],Sheet2!A:B,2,FALSE)="","",VLOOKUP(Table1[[#This Row],[Intake Batch Combo]],Sheet2!A:B,2,FALSE))</f>
        <v>OSD Buy 90</v>
      </c>
      <c r="P2954" s="116" t="e">
        <v>#N/A</v>
      </c>
      <c r="Q2954" s="116" t="e">
        <v>#N/A</v>
      </c>
    </row>
    <row r="2955" spans="1:17">
      <c r="A2955" s="4" t="s">
        <v>1316</v>
      </c>
      <c r="B2955" s="15">
        <v>90</v>
      </c>
      <c r="C2955" s="15" t="s">
        <v>334</v>
      </c>
      <c r="D2955" s="30">
        <v>44559</v>
      </c>
      <c r="E2955" s="10" t="s">
        <v>1</v>
      </c>
      <c r="F2955" s="14">
        <v>1695</v>
      </c>
      <c r="G2955" s="14">
        <v>435.04260145388702</v>
      </c>
      <c r="H2955" s="30">
        <v>45224</v>
      </c>
      <c r="I2955" s="118">
        <v>236.7501</v>
      </c>
      <c r="J2955" s="21">
        <f>IF(M2955="",IF(AND(H2955&lt;&gt; "",D2955&lt;&gt;""),IF(H2955&gt;=D2955,H2955-D2955,0),""),"")</f>
        <v>665</v>
      </c>
      <c r="K2955" s="20">
        <f>IF(M2955="",IF(I2955&lt;&gt;"",I2955-G2955,""),"")</f>
        <v>-198.29250145388701</v>
      </c>
      <c r="L2955" s="25">
        <f>IF(M2955="",IF(K2955&lt;&gt;"",IF(G2955=0,IF(I2955=0,0,9.99),K2955/G2955),""),"")</f>
        <v>-0.45580019242070785</v>
      </c>
      <c r="M2955" s="28"/>
      <c r="N2955" s="31" t="str">
        <f>TRIM(CONCATENATE(Table1[[#This Row],[Intake]]," ",Table1[[#This Row],[Batch Number]]))</f>
        <v>S-1/OS 90</v>
      </c>
      <c r="O2955" s="34" t="str">
        <f>IF(VLOOKUP(Table1[[#This Row],[Intake Batch Combo]],Sheet2!A:B,2,FALSE)="","",VLOOKUP(Table1[[#This Row],[Intake Batch Combo]],Sheet2!A:B,2,FALSE))</f>
        <v>OSD Buy 90</v>
      </c>
      <c r="P2955" s="116" t="e">
        <v>#N/A</v>
      </c>
      <c r="Q2955" s="116" t="e">
        <v>#N/A</v>
      </c>
    </row>
    <row r="2956" spans="1:17">
      <c r="A2956" s="4" t="s">
        <v>1316</v>
      </c>
      <c r="B2956" s="15">
        <v>90</v>
      </c>
      <c r="C2956" s="15" t="s">
        <v>334</v>
      </c>
      <c r="D2956" s="30">
        <v>44559</v>
      </c>
      <c r="E2956" s="10" t="s">
        <v>1</v>
      </c>
      <c r="F2956" s="14">
        <v>1695</v>
      </c>
      <c r="G2956" s="14">
        <v>435.04260145388702</v>
      </c>
      <c r="H2956" s="30">
        <v>45224</v>
      </c>
      <c r="I2956" s="118">
        <v>236.7501</v>
      </c>
      <c r="J2956" s="21">
        <f>IF(M2956="",IF(AND(H2956&lt;&gt; "",D2956&lt;&gt;""),IF(H2956&gt;=D2956,H2956-D2956,0),""),"")</f>
        <v>665</v>
      </c>
      <c r="K2956" s="20">
        <f>IF(M2956="",IF(I2956&lt;&gt;"",I2956-G2956,""),"")</f>
        <v>-198.29250145388701</v>
      </c>
      <c r="L2956" s="25">
        <f>IF(M2956="",IF(K2956&lt;&gt;"",IF(G2956=0,IF(I2956=0,0,9.99),K2956/G2956),""),"")</f>
        <v>-0.45580019242070785</v>
      </c>
      <c r="M2956" s="28"/>
      <c r="N2956" s="31" t="str">
        <f>TRIM(CONCATENATE(Table1[[#This Row],[Intake]]," ",Table1[[#This Row],[Batch Number]]))</f>
        <v>S-1/OS 90</v>
      </c>
      <c r="O2956" s="34" t="str">
        <f>IF(VLOOKUP(Table1[[#This Row],[Intake Batch Combo]],Sheet2!A:B,2,FALSE)="","",VLOOKUP(Table1[[#This Row],[Intake Batch Combo]],Sheet2!A:B,2,FALSE))</f>
        <v>OSD Buy 90</v>
      </c>
      <c r="P2956" s="116" t="e">
        <v>#N/A</v>
      </c>
      <c r="Q2956" s="116" t="e">
        <v>#N/A</v>
      </c>
    </row>
    <row r="2957" spans="1:17">
      <c r="A2957" s="4" t="s">
        <v>1316</v>
      </c>
      <c r="B2957" s="15">
        <v>90</v>
      </c>
      <c r="C2957" s="15" t="s">
        <v>334</v>
      </c>
      <c r="D2957" s="30">
        <v>44559</v>
      </c>
      <c r="E2957" s="10" t="s">
        <v>1</v>
      </c>
      <c r="F2957" s="14">
        <v>1695</v>
      </c>
      <c r="G2957" s="14">
        <v>435.04260145388702</v>
      </c>
      <c r="H2957" s="30">
        <v>45224</v>
      </c>
      <c r="I2957" s="118">
        <v>236.7501</v>
      </c>
      <c r="J2957" s="21">
        <f>IF(M2957="",IF(AND(H2957&lt;&gt; "",D2957&lt;&gt;""),IF(H2957&gt;=D2957,H2957-D2957,0),""),"")</f>
        <v>665</v>
      </c>
      <c r="K2957" s="20">
        <f>IF(M2957="",IF(I2957&lt;&gt;"",I2957-G2957,""),"")</f>
        <v>-198.29250145388701</v>
      </c>
      <c r="L2957" s="25">
        <f>IF(M2957="",IF(K2957&lt;&gt;"",IF(G2957=0,IF(I2957=0,0,9.99),K2957/G2957),""),"")</f>
        <v>-0.45580019242070785</v>
      </c>
      <c r="M2957" s="28"/>
      <c r="N2957" s="31" t="str">
        <f>TRIM(CONCATENATE(Table1[[#This Row],[Intake]]," ",Table1[[#This Row],[Batch Number]]))</f>
        <v>S-1/OS 90</v>
      </c>
      <c r="O2957" s="34" t="str">
        <f>IF(VLOOKUP(Table1[[#This Row],[Intake Batch Combo]],Sheet2!A:B,2,FALSE)="","",VLOOKUP(Table1[[#This Row],[Intake Batch Combo]],Sheet2!A:B,2,FALSE))</f>
        <v>OSD Buy 90</v>
      </c>
      <c r="P2957" s="116" t="e">
        <v>#N/A</v>
      </c>
      <c r="Q2957" s="116" t="e">
        <v>#N/A</v>
      </c>
    </row>
    <row r="2958" spans="1:17">
      <c r="A2958" s="4" t="s">
        <v>2395</v>
      </c>
      <c r="B2958" s="15">
        <v>15.1</v>
      </c>
      <c r="C2958" s="15"/>
      <c r="D2958" s="30">
        <v>45021</v>
      </c>
      <c r="E2958" s="10" t="s">
        <v>1</v>
      </c>
      <c r="F2958" s="14">
        <v>2300</v>
      </c>
      <c r="G2958" s="14">
        <v>432.04350000000113</v>
      </c>
      <c r="H2958" s="30">
        <v>45222</v>
      </c>
      <c r="I2958" s="118">
        <v>465</v>
      </c>
      <c r="J2958" s="15">
        <f>IF(M2958="",IF(AND(H2958&lt;&gt; "",D2958&lt;&gt;""),IF(H2958&gt;=D2958,H2958-D2958,0),""),"")</f>
        <v>201</v>
      </c>
      <c r="K2958" s="20">
        <f>IF(M2958="",IF(I2958&lt;&gt;"",I2958-G2958,""),"")</f>
        <v>32.956499999998869</v>
      </c>
      <c r="L2958" s="25">
        <f>IF(M2958="",IF(K2958&lt;&gt;"",IF(G2958=0,IF(I2958=0,0,9.99),K2958/G2958),""),"")</f>
        <v>7.6280513420520807E-2</v>
      </c>
      <c r="N2958" s="58" t="str">
        <f>TRIM(CONCATENATE(Table1[[#This Row],[Intake]]," ",Table1[[#This Row],[Batch Number]]))</f>
        <v>S-1/SCI 15.1</v>
      </c>
      <c r="O2958" s="3" t="str">
        <f>IF(VLOOKUP(Table1[[#This Row],[Intake Batch Combo]],Sheet2!A:B,2,FALSE)="","",VLOOKUP(Table1[[#This Row],[Intake Batch Combo]],Sheet2!A:B,2,FALSE))</f>
        <v>SoCal Imaging Batch 15.1</v>
      </c>
      <c r="P2958" s="115" t="e">
        <v>#N/A</v>
      </c>
      <c r="Q2958" s="115" t="e">
        <v>#N/A</v>
      </c>
    </row>
    <row r="2959" spans="1:17">
      <c r="A2959" s="4" t="s">
        <v>2395</v>
      </c>
      <c r="B2959" s="15">
        <v>15.1</v>
      </c>
      <c r="C2959" s="15"/>
      <c r="D2959" s="30">
        <v>45021</v>
      </c>
      <c r="E2959" s="10" t="s">
        <v>1</v>
      </c>
      <c r="F2959" s="14">
        <v>2300</v>
      </c>
      <c r="G2959" s="14">
        <v>432.04350000000113</v>
      </c>
      <c r="H2959" s="30">
        <v>45222</v>
      </c>
      <c r="I2959" s="118">
        <v>465</v>
      </c>
      <c r="J2959" s="15">
        <f>IF(M2959="",IF(AND(H2959&lt;&gt; "",D2959&lt;&gt;""),IF(H2959&gt;=D2959,H2959-D2959,0),""),"")</f>
        <v>201</v>
      </c>
      <c r="K2959" s="20">
        <f>IF(M2959="",IF(I2959&lt;&gt;"",I2959-G2959,""),"")</f>
        <v>32.956499999998869</v>
      </c>
      <c r="L2959" s="25">
        <f>IF(M2959="",IF(K2959&lt;&gt;"",IF(G2959=0,IF(I2959=0,0,9.99),K2959/G2959),""),"")</f>
        <v>7.6280513420520807E-2</v>
      </c>
      <c r="N2959" s="58" t="str">
        <f>TRIM(CONCATENATE(Table1[[#This Row],[Intake]]," ",Table1[[#This Row],[Batch Number]]))</f>
        <v>S-1/SCI 15.1</v>
      </c>
      <c r="O2959" s="3" t="str">
        <f>IF(VLOOKUP(Table1[[#This Row],[Intake Batch Combo]],Sheet2!A:B,2,FALSE)="","",VLOOKUP(Table1[[#This Row],[Intake Batch Combo]],Sheet2!A:B,2,FALSE))</f>
        <v>SoCal Imaging Batch 15.1</v>
      </c>
      <c r="P2959" s="115" t="e">
        <v>#N/A</v>
      </c>
      <c r="Q2959" s="115" t="e">
        <v>#N/A</v>
      </c>
    </row>
    <row r="2960" spans="1:17">
      <c r="A2960" s="4" t="s">
        <v>2395</v>
      </c>
      <c r="B2960" s="15">
        <v>15.1</v>
      </c>
      <c r="C2960" s="15"/>
      <c r="D2960" s="30">
        <v>45021</v>
      </c>
      <c r="E2960" s="10" t="s">
        <v>1</v>
      </c>
      <c r="F2960" s="14">
        <v>2300</v>
      </c>
      <c r="G2960" s="14">
        <v>432.04350000000113</v>
      </c>
      <c r="H2960" s="30">
        <v>45222</v>
      </c>
      <c r="I2960" s="118">
        <v>465</v>
      </c>
      <c r="J2960" s="15">
        <f>IF(M2960="",IF(AND(H2960&lt;&gt; "",D2960&lt;&gt;""),IF(H2960&gt;=D2960,H2960-D2960,0),""),"")</f>
        <v>201</v>
      </c>
      <c r="K2960" s="20">
        <f>IF(M2960="",IF(I2960&lt;&gt;"",I2960-G2960,""),"")</f>
        <v>32.956499999998869</v>
      </c>
      <c r="L2960" s="25">
        <f>IF(M2960="",IF(K2960&lt;&gt;"",IF(G2960=0,IF(I2960=0,0,9.99),K2960/G2960),""),"")</f>
        <v>7.6280513420520807E-2</v>
      </c>
      <c r="N2960" s="58" t="str">
        <f>TRIM(CONCATENATE(Table1[[#This Row],[Intake]]," ",Table1[[#This Row],[Batch Number]]))</f>
        <v>S-1/SCI 15.1</v>
      </c>
      <c r="O2960" s="3" t="str">
        <f>IF(VLOOKUP(Table1[[#This Row],[Intake Batch Combo]],Sheet2!A:B,2,FALSE)="","",VLOOKUP(Table1[[#This Row],[Intake Batch Combo]],Sheet2!A:B,2,FALSE))</f>
        <v>SoCal Imaging Batch 15.1</v>
      </c>
      <c r="P2960" s="115" t="e">
        <v>#N/A</v>
      </c>
      <c r="Q2960" s="115" t="e">
        <v>#N/A</v>
      </c>
    </row>
    <row r="2961" spans="1:17">
      <c r="A2961" s="4" t="s">
        <v>2395</v>
      </c>
      <c r="B2961" s="15">
        <v>15.1</v>
      </c>
      <c r="C2961" s="15"/>
      <c r="D2961" s="30">
        <v>45021</v>
      </c>
      <c r="E2961" s="10" t="s">
        <v>1</v>
      </c>
      <c r="F2961" s="14">
        <v>2300</v>
      </c>
      <c r="G2961" s="14">
        <v>432.04350000000113</v>
      </c>
      <c r="H2961" s="30">
        <v>45222</v>
      </c>
      <c r="I2961" s="118">
        <v>465</v>
      </c>
      <c r="J2961" s="15">
        <f>IF(M2961="",IF(AND(H2961&lt;&gt; "",D2961&lt;&gt;""),IF(H2961&gt;=D2961,H2961-D2961,0),""),"")</f>
        <v>201</v>
      </c>
      <c r="K2961" s="20">
        <f>IF(M2961="",IF(I2961&lt;&gt;"",I2961-G2961,""),"")</f>
        <v>32.956499999998869</v>
      </c>
      <c r="L2961" s="25">
        <f>IF(M2961="",IF(K2961&lt;&gt;"",IF(G2961=0,IF(I2961=0,0,9.99),K2961/G2961),""),"")</f>
        <v>7.6280513420520807E-2</v>
      </c>
      <c r="N2961" s="58" t="str">
        <f>TRIM(CONCATENATE(Table1[[#This Row],[Intake]]," ",Table1[[#This Row],[Batch Number]]))</f>
        <v>S-1/SCI 15.1</v>
      </c>
      <c r="O2961" s="3" t="str">
        <f>IF(VLOOKUP(Table1[[#This Row],[Intake Batch Combo]],Sheet2!A:B,2,FALSE)="","",VLOOKUP(Table1[[#This Row],[Intake Batch Combo]],Sheet2!A:B,2,FALSE))</f>
        <v>SoCal Imaging Batch 15.1</v>
      </c>
      <c r="P2961" s="115" t="e">
        <v>#N/A</v>
      </c>
      <c r="Q2961" s="115" t="e">
        <v>#N/A</v>
      </c>
    </row>
    <row r="2962" spans="1:17">
      <c r="A2962" s="4" t="s">
        <v>2395</v>
      </c>
      <c r="B2962" s="15">
        <v>15.1</v>
      </c>
      <c r="C2962" s="15"/>
      <c r="D2962" s="30">
        <v>45021</v>
      </c>
      <c r="E2962" s="10" t="s">
        <v>1</v>
      </c>
      <c r="F2962" s="14">
        <v>2300</v>
      </c>
      <c r="G2962" s="14">
        <v>432.04350000000113</v>
      </c>
      <c r="H2962" s="30">
        <v>45222</v>
      </c>
      <c r="I2962" s="120">
        <v>465</v>
      </c>
      <c r="J2962" s="15">
        <f>IF(M2962="",IF(AND(H2962&lt;&gt; "",D2962&lt;&gt;""),IF(H2962&gt;=D2962,H2962-D2962,0),""),"")</f>
        <v>201</v>
      </c>
      <c r="K2962" s="20">
        <f>IF(M2962="",IF(I2962&lt;&gt;"",I2962-G2962,""),"")</f>
        <v>32.956499999998869</v>
      </c>
      <c r="L2962" s="25">
        <f>IF(M2962="",IF(K2962&lt;&gt;"",IF(G2962=0,IF(I2962=0,0,9.99),K2962/G2962),""),"")</f>
        <v>7.6280513420520807E-2</v>
      </c>
      <c r="M2962" s="111"/>
      <c r="N2962" s="58" t="str">
        <f>TRIM(CONCATENATE(Table1[[#This Row],[Intake]]," ",Table1[[#This Row],[Batch Number]]))</f>
        <v>S-1/SCI 15.1</v>
      </c>
      <c r="O2962" s="111" t="str">
        <f>IF(VLOOKUP(Table1[[#This Row],[Intake Batch Combo]],Sheet2!A:B,2,FALSE)="","",VLOOKUP(Table1[[#This Row],[Intake Batch Combo]],Sheet2!A:B,2,FALSE))</f>
        <v>SoCal Imaging Batch 15.1</v>
      </c>
      <c r="P2962" s="115" t="e">
        <v>#N/A</v>
      </c>
      <c r="Q2962" s="115" t="e">
        <v>#N/A</v>
      </c>
    </row>
    <row r="2963" spans="1:17">
      <c r="A2963" s="4" t="s">
        <v>2395</v>
      </c>
      <c r="B2963" s="15">
        <v>15.1</v>
      </c>
      <c r="C2963" s="15"/>
      <c r="D2963" s="30">
        <v>45021</v>
      </c>
      <c r="E2963" s="10" t="s">
        <v>1</v>
      </c>
      <c r="F2963" s="14">
        <v>2300</v>
      </c>
      <c r="G2963" s="14">
        <v>432.04350000000113</v>
      </c>
      <c r="H2963" s="30">
        <v>45222</v>
      </c>
      <c r="I2963" s="118">
        <v>651</v>
      </c>
      <c r="J2963" s="15">
        <f>IF(M2963="",IF(AND(H2963&lt;&gt; "",D2963&lt;&gt;""),IF(H2963&gt;=D2963,H2963-D2963,0),""),"")</f>
        <v>201</v>
      </c>
      <c r="K2963" s="20">
        <f>IF(M2963="",IF(I2963&lt;&gt;"",I2963-G2963,""),"")</f>
        <v>218.95649999999887</v>
      </c>
      <c r="L2963" s="25">
        <f>IF(M2963="",IF(K2963&lt;&gt;"",IF(G2963=0,IF(I2963=0,0,9.99),K2963/G2963),""),"")</f>
        <v>0.50679271878872911</v>
      </c>
      <c r="M2963" s="111"/>
      <c r="N2963" s="58" t="str">
        <f>TRIM(CONCATENATE(Table1[[#This Row],[Intake]]," ",Table1[[#This Row],[Batch Number]]))</f>
        <v>S-1/SCI 15.1</v>
      </c>
      <c r="O2963" s="111" t="str">
        <f>IF(VLOOKUP(Table1[[#This Row],[Intake Batch Combo]],Sheet2!A:B,2,FALSE)="","",VLOOKUP(Table1[[#This Row],[Intake Batch Combo]],Sheet2!A:B,2,FALSE))</f>
        <v>SoCal Imaging Batch 15.1</v>
      </c>
      <c r="P2963" s="115" t="e">
        <v>#N/A</v>
      </c>
      <c r="Q2963" s="115" t="e">
        <v>#N/A</v>
      </c>
    </row>
    <row r="2964" spans="1:17">
      <c r="A2964" s="4" t="s">
        <v>1314</v>
      </c>
      <c r="B2964" s="43">
        <v>71</v>
      </c>
      <c r="C2964" s="64">
        <v>81341</v>
      </c>
      <c r="D2964" s="47">
        <v>44670</v>
      </c>
      <c r="E2964" s="59" t="s">
        <v>1</v>
      </c>
      <c r="F2964" s="41">
        <v>1695</v>
      </c>
      <c r="G2964" s="41">
        <v>406.54563467206344</v>
      </c>
      <c r="H2964" s="47">
        <v>45218</v>
      </c>
      <c r="I2964" s="118">
        <v>418.5</v>
      </c>
      <c r="J2964" s="43">
        <f>IF(M2964="",IF(AND(H2964&lt;&gt; "",D2964&lt;&gt;""),IF(H2964&gt;=D2964,H2964-D2964,0),""),"")</f>
        <v>548</v>
      </c>
      <c r="K2964" s="42">
        <f>IF(M2964="",IF(I2964&lt;&gt;"",I2964-G2964,""),"")</f>
        <v>11.954365327936557</v>
      </c>
      <c r="L2964" s="44">
        <f>IF(M2964="",IF(K2964&lt;&gt;"",IF(G2964=0,IF(I2964=0,0,9.99),K2964/G2964),""),"")</f>
        <v>2.9404731740827677E-2</v>
      </c>
      <c r="M2964" s="45"/>
      <c r="N2964" s="46" t="str">
        <f>TRIM(CONCATENATE(Table1[[#This Row],[Intake]]," ",Table1[[#This Row],[Batch Number]]))</f>
        <v>S-1/EB 71</v>
      </c>
      <c r="O2964" s="45" t="str">
        <f>IF(VLOOKUP(Table1[[#This Row],[Intake Batch Combo]],Sheet2!A:B,2,FALSE)="","",VLOOKUP(Table1[[#This Row],[Intake Batch Combo]],Sheet2!A:B,2,FALSE))</f>
        <v>Expert MRI Buy 71</v>
      </c>
      <c r="P2964" s="116" t="e">
        <v>#N/A</v>
      </c>
      <c r="Q2964" s="116" t="e">
        <v>#N/A</v>
      </c>
    </row>
    <row r="2965" spans="1:17">
      <c r="A2965" s="4" t="s">
        <v>1316</v>
      </c>
      <c r="B2965" s="15">
        <v>118</v>
      </c>
      <c r="C2965" s="64" t="s">
        <v>1415</v>
      </c>
      <c r="D2965" s="30">
        <v>44897</v>
      </c>
      <c r="E2965" s="60" t="s">
        <v>0</v>
      </c>
      <c r="F2965" s="14">
        <v>250</v>
      </c>
      <c r="G2965" s="14">
        <v>59.729150737175019</v>
      </c>
      <c r="H2965" s="30">
        <v>45217</v>
      </c>
      <c r="I2965" s="118">
        <v>434.00310000000002</v>
      </c>
      <c r="J2965" s="15">
        <f>IF(M2965="",IF(AND(H2965&lt;&gt; "",D2965&lt;&gt;""),IF(H2965&gt;=D2965,H2965-D2965,0),""),"")</f>
        <v>320</v>
      </c>
      <c r="K2965" s="20">
        <f>IF(M2965="",IF(I2965&lt;&gt;"",I2965-G2965,""),"")</f>
        <v>374.273949262825</v>
      </c>
      <c r="L2965" s="25">
        <f>IF(M2965="",IF(K2965&lt;&gt;"",IF(G2965=0,IF(I2965=0,0,9.99),K2965/G2965),""),"")</f>
        <v>6.26618568393405</v>
      </c>
      <c r="M2965" s="111"/>
      <c r="N2965" s="58" t="str">
        <f>TRIM(CONCATENATE(Table1[[#This Row],[Intake]]," ",Table1[[#This Row],[Batch Number]]))</f>
        <v>S-1/OS 118</v>
      </c>
      <c r="O2965" s="111" t="str">
        <f>IF(VLOOKUP(Table1[[#This Row],[Intake Batch Combo]],Sheet2!A:B,2,FALSE)="","",VLOOKUP(Table1[[#This Row],[Intake Batch Combo]],Sheet2!A:B,2,FALSE))</f>
        <v>One Source Diagnostics Buy 118</v>
      </c>
      <c r="P2965" s="115" t="s">
        <v>2383</v>
      </c>
      <c r="Q2965" s="115" t="e">
        <v>#N/A</v>
      </c>
    </row>
    <row r="2966" spans="1:17">
      <c r="A2966" s="4" t="s">
        <v>1316</v>
      </c>
      <c r="B2966" s="15">
        <v>116</v>
      </c>
      <c r="C2966" s="64" t="s">
        <v>1121</v>
      </c>
      <c r="D2966" s="30">
        <v>44879</v>
      </c>
      <c r="E2966" s="59" t="s">
        <v>1</v>
      </c>
      <c r="F2966" s="109">
        <v>300</v>
      </c>
      <c r="G2966" s="14">
        <v>71.609120816278562</v>
      </c>
      <c r="H2966" s="30">
        <v>45217</v>
      </c>
      <c r="I2966" s="118">
        <v>199.28969999999998</v>
      </c>
      <c r="J2966" s="15">
        <f>IF(M2966="",IF(AND(H2966&lt;&gt; "",D2966&lt;&gt;""),IF(H2966&gt;=D2966,H2966-D2966,0),""),"")</f>
        <v>338</v>
      </c>
      <c r="K2966" s="20">
        <f>IF(M2966="",IF(I2966&lt;&gt;"",I2966-G2966,""),"")</f>
        <v>127.68057918372142</v>
      </c>
      <c r="L2966" s="25">
        <f>IF(M2966="",IF(K2966&lt;&gt;"",IF(G2966=0,IF(I2966=0,0,9.99),K2966/G2966),""),"")</f>
        <v>1.7830211812165748</v>
      </c>
      <c r="M2966" s="111"/>
      <c r="N2966" s="58" t="str">
        <f>TRIM(CONCATENATE(Table1[[#This Row],[Intake]]," ",Table1[[#This Row],[Batch Number]]))</f>
        <v>S-1/OS 116</v>
      </c>
      <c r="O2966" s="111" t="str">
        <f>IF(VLOOKUP(Table1[[#This Row],[Intake Batch Combo]],Sheet2!A:B,2,FALSE)="","",VLOOKUP(Table1[[#This Row],[Intake Batch Combo]],Sheet2!A:B,2,FALSE))</f>
        <v>One Source Diagnostics Buy 116</v>
      </c>
      <c r="P2966" s="115" t="e">
        <v>#N/A</v>
      </c>
      <c r="Q2966" s="115" t="e">
        <v>#N/A</v>
      </c>
    </row>
    <row r="2967" spans="1:17">
      <c r="A2967" s="4" t="s">
        <v>1316</v>
      </c>
      <c r="B2967" s="15">
        <v>116</v>
      </c>
      <c r="C2967" s="64" t="s">
        <v>1121</v>
      </c>
      <c r="D2967" s="30">
        <v>44879</v>
      </c>
      <c r="E2967" s="59" t="s">
        <v>1</v>
      </c>
      <c r="F2967" s="109">
        <v>300</v>
      </c>
      <c r="G2967" s="14">
        <v>71.609120816278562</v>
      </c>
      <c r="H2967" s="30">
        <v>45217</v>
      </c>
      <c r="I2967" s="118">
        <v>199.28969999999998</v>
      </c>
      <c r="J2967" s="15">
        <f>IF(M2967="",IF(AND(H2967&lt;&gt; "",D2967&lt;&gt;""),IF(H2967&gt;=D2967,H2967-D2967,0),""),"")</f>
        <v>338</v>
      </c>
      <c r="K2967" s="20">
        <f>IF(M2967="",IF(I2967&lt;&gt;"",I2967-G2967,""),"")</f>
        <v>127.68057918372142</v>
      </c>
      <c r="L2967" s="25">
        <f>IF(M2967="",IF(K2967&lt;&gt;"",IF(G2967=0,IF(I2967=0,0,9.99),K2967/G2967),""),"")</f>
        <v>1.7830211812165748</v>
      </c>
      <c r="M2967" s="111"/>
      <c r="N2967" s="58" t="str">
        <f>TRIM(CONCATENATE(Table1[[#This Row],[Intake]]," ",Table1[[#This Row],[Batch Number]]))</f>
        <v>S-1/OS 116</v>
      </c>
      <c r="O2967" s="111" t="str">
        <f>IF(VLOOKUP(Table1[[#This Row],[Intake Batch Combo]],Sheet2!A:B,2,FALSE)="","",VLOOKUP(Table1[[#This Row],[Intake Batch Combo]],Sheet2!A:B,2,FALSE))</f>
        <v>One Source Diagnostics Buy 116</v>
      </c>
      <c r="P2967" s="115" t="e">
        <v>#N/A</v>
      </c>
      <c r="Q2967" s="115" t="e">
        <v>#N/A</v>
      </c>
    </row>
    <row r="2968" spans="1:17">
      <c r="A2968" s="4" t="s">
        <v>1316</v>
      </c>
      <c r="B2968" s="15">
        <v>116</v>
      </c>
      <c r="C2968" s="64" t="s">
        <v>1121</v>
      </c>
      <c r="D2968" s="30">
        <v>44879</v>
      </c>
      <c r="E2968" s="59" t="s">
        <v>1</v>
      </c>
      <c r="F2968" s="109">
        <v>300</v>
      </c>
      <c r="G2968" s="14">
        <v>71.609120816278562</v>
      </c>
      <c r="H2968" s="30">
        <v>45217</v>
      </c>
      <c r="I2968" s="118">
        <v>199.28969999999998</v>
      </c>
      <c r="J2968" s="15">
        <f>IF(M2968="",IF(AND(H2968&lt;&gt; "",D2968&lt;&gt;""),IF(H2968&gt;=D2968,H2968-D2968,0),""),"")</f>
        <v>338</v>
      </c>
      <c r="K2968" s="20">
        <f>IF(M2968="",IF(I2968&lt;&gt;"",I2968-G2968,""),"")</f>
        <v>127.68057918372142</v>
      </c>
      <c r="L2968" s="25">
        <f>IF(M2968="",IF(K2968&lt;&gt;"",IF(G2968=0,IF(I2968=0,0,9.99),K2968/G2968),""),"")</f>
        <v>1.7830211812165748</v>
      </c>
      <c r="M2968" s="111"/>
      <c r="N2968" s="58" t="str">
        <f>TRIM(CONCATENATE(Table1[[#This Row],[Intake]]," ",Table1[[#This Row],[Batch Number]]))</f>
        <v>S-1/OS 116</v>
      </c>
      <c r="O2968" s="111" t="str">
        <f>IF(VLOOKUP(Table1[[#This Row],[Intake Batch Combo]],Sheet2!A:B,2,FALSE)="","",VLOOKUP(Table1[[#This Row],[Intake Batch Combo]],Sheet2!A:B,2,FALSE))</f>
        <v>One Source Diagnostics Buy 116</v>
      </c>
      <c r="P2968" s="115" t="e">
        <v>#N/A</v>
      </c>
      <c r="Q2968" s="115" t="e">
        <v>#N/A</v>
      </c>
    </row>
    <row r="2969" spans="1:17">
      <c r="A2969" s="4" t="s">
        <v>1316</v>
      </c>
      <c r="B2969" s="15">
        <v>116</v>
      </c>
      <c r="C2969" s="64" t="s">
        <v>1121</v>
      </c>
      <c r="D2969" s="30">
        <v>44879</v>
      </c>
      <c r="E2969" s="59" t="s">
        <v>1</v>
      </c>
      <c r="F2969" s="109">
        <v>300</v>
      </c>
      <c r="G2969" s="14">
        <v>71.609120816278562</v>
      </c>
      <c r="H2969" s="30">
        <v>45217</v>
      </c>
      <c r="I2969" s="118">
        <v>199.28969999999998</v>
      </c>
      <c r="J2969" s="15">
        <f>IF(M2969="",IF(AND(H2969&lt;&gt; "",D2969&lt;&gt;""),IF(H2969&gt;=D2969,H2969-D2969,0),""),"")</f>
        <v>338</v>
      </c>
      <c r="K2969" s="20">
        <f>IF(M2969="",IF(I2969&lt;&gt;"",I2969-G2969,""),"")</f>
        <v>127.68057918372142</v>
      </c>
      <c r="L2969" s="25">
        <f>IF(M2969="",IF(K2969&lt;&gt;"",IF(G2969=0,IF(I2969=0,0,9.99),K2969/G2969),""),"")</f>
        <v>1.7830211812165748</v>
      </c>
      <c r="M2969" s="111"/>
      <c r="N2969" s="58" t="str">
        <f>TRIM(CONCATENATE(Table1[[#This Row],[Intake]]," ",Table1[[#This Row],[Batch Number]]))</f>
        <v>S-1/OS 116</v>
      </c>
      <c r="O2969" s="111" t="str">
        <f>IF(VLOOKUP(Table1[[#This Row],[Intake Batch Combo]],Sheet2!A:B,2,FALSE)="","",VLOOKUP(Table1[[#This Row],[Intake Batch Combo]],Sheet2!A:B,2,FALSE))</f>
        <v>One Source Diagnostics Buy 116</v>
      </c>
      <c r="P2969" s="115" t="e">
        <v>#N/A</v>
      </c>
      <c r="Q2969" s="115" t="e">
        <v>#N/A</v>
      </c>
    </row>
    <row r="2970" spans="1:17">
      <c r="A2970" s="4" t="s">
        <v>1316</v>
      </c>
      <c r="B2970" s="15">
        <v>118</v>
      </c>
      <c r="C2970" s="64" t="s">
        <v>1453</v>
      </c>
      <c r="D2970" s="30">
        <v>44897</v>
      </c>
      <c r="E2970" s="60" t="s">
        <v>1</v>
      </c>
      <c r="F2970" s="14">
        <v>300</v>
      </c>
      <c r="G2970" s="14">
        <v>71.674980884610022</v>
      </c>
      <c r="H2970" s="30">
        <v>45217</v>
      </c>
      <c r="I2970" s="118">
        <v>155.00309999999999</v>
      </c>
      <c r="J2970" s="15">
        <f>IF(M2970="",IF(AND(H2970&lt;&gt; "",D2970&lt;&gt;""),IF(H2970&gt;=D2970,H2970-D2970,0),""),"")</f>
        <v>320</v>
      </c>
      <c r="K2970" s="20">
        <f>IF(M2970="",IF(I2970&lt;&gt;"",I2970-G2970,""),"")</f>
        <v>83.328119115389967</v>
      </c>
      <c r="L2970" s="25">
        <f>IF(M2970="",IF(K2970&lt;&gt;"",IF(G2970=0,IF(I2970=0,0,9.99),K2970/G2970),""),"")</f>
        <v>1.162583067158963</v>
      </c>
      <c r="M2970" s="111"/>
      <c r="N2970" s="58" t="str">
        <f>TRIM(CONCATENATE(Table1[[#This Row],[Intake]]," ",Table1[[#This Row],[Batch Number]]))</f>
        <v>S-1/OS 118</v>
      </c>
      <c r="O2970" s="111" t="str">
        <f>IF(VLOOKUP(Table1[[#This Row],[Intake Batch Combo]],Sheet2!A:B,2,FALSE)="","",VLOOKUP(Table1[[#This Row],[Intake Batch Combo]],Sheet2!A:B,2,FALSE))</f>
        <v>One Source Diagnostics Buy 118</v>
      </c>
      <c r="P2970" s="115" t="s">
        <v>2383</v>
      </c>
      <c r="Q2970" s="115" t="e">
        <v>#N/A</v>
      </c>
    </row>
    <row r="2971" spans="1:17">
      <c r="A2971" s="4" t="s">
        <v>1316</v>
      </c>
      <c r="B2971" s="15">
        <v>118</v>
      </c>
      <c r="C2971" s="64" t="s">
        <v>1453</v>
      </c>
      <c r="D2971" s="30">
        <v>44897</v>
      </c>
      <c r="E2971" s="60" t="s">
        <v>1</v>
      </c>
      <c r="F2971" s="14">
        <v>300</v>
      </c>
      <c r="G2971" s="14">
        <v>71.674980884610022</v>
      </c>
      <c r="H2971" s="30">
        <v>45217</v>
      </c>
      <c r="I2971" s="118">
        <v>155.00309999999999</v>
      </c>
      <c r="J2971" s="15">
        <f>IF(M2971="",IF(AND(H2971&lt;&gt; "",D2971&lt;&gt;""),IF(H2971&gt;=D2971,H2971-D2971,0),""),"")</f>
        <v>320</v>
      </c>
      <c r="K2971" s="20">
        <f>IF(M2971="",IF(I2971&lt;&gt;"",I2971-G2971,""),"")</f>
        <v>83.328119115389967</v>
      </c>
      <c r="L2971" s="25">
        <f>IF(M2971="",IF(K2971&lt;&gt;"",IF(G2971=0,IF(I2971=0,0,9.99),K2971/G2971),""),"")</f>
        <v>1.162583067158963</v>
      </c>
      <c r="M2971" s="111"/>
      <c r="N2971" s="58" t="str">
        <f>TRIM(CONCATENATE(Table1[[#This Row],[Intake]]," ",Table1[[#This Row],[Batch Number]]))</f>
        <v>S-1/OS 118</v>
      </c>
      <c r="O2971" s="111" t="str">
        <f>IF(VLOOKUP(Table1[[#This Row],[Intake Batch Combo]],Sheet2!A:B,2,FALSE)="","",VLOOKUP(Table1[[#This Row],[Intake Batch Combo]],Sheet2!A:B,2,FALSE))</f>
        <v>One Source Diagnostics Buy 118</v>
      </c>
      <c r="P2971" s="115" t="s">
        <v>2383</v>
      </c>
      <c r="Q2971" s="115" t="e">
        <v>#N/A</v>
      </c>
    </row>
    <row r="2972" spans="1:17">
      <c r="A2972" s="4" t="s">
        <v>1316</v>
      </c>
      <c r="B2972" s="15">
        <v>118</v>
      </c>
      <c r="C2972" s="64" t="s">
        <v>1453</v>
      </c>
      <c r="D2972" s="30">
        <v>44897</v>
      </c>
      <c r="E2972" s="60" t="s">
        <v>1</v>
      </c>
      <c r="F2972" s="14">
        <v>300</v>
      </c>
      <c r="G2972" s="14">
        <v>71.674980884610022</v>
      </c>
      <c r="H2972" s="30">
        <v>45217</v>
      </c>
      <c r="I2972" s="118">
        <v>155.00309999999999</v>
      </c>
      <c r="J2972" s="15">
        <f>IF(M2972="",IF(AND(H2972&lt;&gt; "",D2972&lt;&gt;""),IF(H2972&gt;=D2972,H2972-D2972,0),""),"")</f>
        <v>320</v>
      </c>
      <c r="K2972" s="20">
        <f>IF(M2972="",IF(I2972&lt;&gt;"",I2972-G2972,""),"")</f>
        <v>83.328119115389967</v>
      </c>
      <c r="L2972" s="25">
        <f>IF(M2972="",IF(K2972&lt;&gt;"",IF(G2972=0,IF(I2972=0,0,9.99),K2972/G2972),""),"")</f>
        <v>1.162583067158963</v>
      </c>
      <c r="M2972" s="111"/>
      <c r="N2972" s="58" t="str">
        <f>TRIM(CONCATENATE(Table1[[#This Row],[Intake]]," ",Table1[[#This Row],[Batch Number]]))</f>
        <v>S-1/OS 118</v>
      </c>
      <c r="O2972" s="111" t="str">
        <f>IF(VLOOKUP(Table1[[#This Row],[Intake Batch Combo]],Sheet2!A:B,2,FALSE)="","",VLOOKUP(Table1[[#This Row],[Intake Batch Combo]],Sheet2!A:B,2,FALSE))</f>
        <v>One Source Diagnostics Buy 118</v>
      </c>
      <c r="P2972" s="115" t="s">
        <v>2383</v>
      </c>
      <c r="Q2972" s="115" t="e">
        <v>#N/A</v>
      </c>
    </row>
    <row r="2973" spans="1:17">
      <c r="A2973" s="4" t="s">
        <v>1316</v>
      </c>
      <c r="B2973" s="15">
        <v>118</v>
      </c>
      <c r="C2973" s="64" t="s">
        <v>1453</v>
      </c>
      <c r="D2973" s="30">
        <v>44897</v>
      </c>
      <c r="E2973" s="60" t="s">
        <v>1</v>
      </c>
      <c r="F2973" s="14">
        <v>300</v>
      </c>
      <c r="G2973" s="14">
        <v>71.674980884610022</v>
      </c>
      <c r="H2973" s="30">
        <v>45217</v>
      </c>
      <c r="I2973" s="118">
        <v>155.00309999999999</v>
      </c>
      <c r="J2973" s="15">
        <f>IF(M2973="",IF(AND(H2973&lt;&gt; "",D2973&lt;&gt;""),IF(H2973&gt;=D2973,H2973-D2973,0),""),"")</f>
        <v>320</v>
      </c>
      <c r="K2973" s="20">
        <f>IF(M2973="",IF(I2973&lt;&gt;"",I2973-G2973,""),"")</f>
        <v>83.328119115389967</v>
      </c>
      <c r="L2973" s="25">
        <f>IF(M2973="",IF(K2973&lt;&gt;"",IF(G2973=0,IF(I2973=0,0,9.99),K2973/G2973),""),"")</f>
        <v>1.162583067158963</v>
      </c>
      <c r="M2973" s="111"/>
      <c r="N2973" s="58" t="str">
        <f>TRIM(CONCATENATE(Table1[[#This Row],[Intake]]," ",Table1[[#This Row],[Batch Number]]))</f>
        <v>S-1/OS 118</v>
      </c>
      <c r="O2973" s="111" t="str">
        <f>IF(VLOOKUP(Table1[[#This Row],[Intake Batch Combo]],Sheet2!A:B,2,FALSE)="","",VLOOKUP(Table1[[#This Row],[Intake Batch Combo]],Sheet2!A:B,2,FALSE))</f>
        <v>One Source Diagnostics Buy 118</v>
      </c>
      <c r="P2973" s="115" t="s">
        <v>2383</v>
      </c>
      <c r="Q2973" s="115" t="e">
        <v>#N/A</v>
      </c>
    </row>
    <row r="2974" spans="1:17">
      <c r="A2974" s="4" t="s">
        <v>1316</v>
      </c>
      <c r="B2974" s="15">
        <v>118</v>
      </c>
      <c r="C2974" s="64" t="s">
        <v>1469</v>
      </c>
      <c r="D2974" s="30">
        <v>44897</v>
      </c>
      <c r="E2974" s="60" t="s">
        <v>1</v>
      </c>
      <c r="F2974" s="14">
        <v>300</v>
      </c>
      <c r="G2974" s="14">
        <v>71.674980884610022</v>
      </c>
      <c r="H2974" s="30">
        <v>45217</v>
      </c>
      <c r="I2974" s="118">
        <v>162.75</v>
      </c>
      <c r="J2974" s="15">
        <f>IF(M2974="",IF(AND(H2974&lt;&gt; "",D2974&lt;&gt;""),IF(H2974&gt;=D2974,H2974-D2974,0),""),"")</f>
        <v>320</v>
      </c>
      <c r="K2974" s="20">
        <f>IF(M2974="",IF(I2974&lt;&gt;"",I2974-G2974,""),"")</f>
        <v>91.075019115389978</v>
      </c>
      <c r="L2974" s="25">
        <f>IF(M2974="",IF(K2974&lt;&gt;"",IF(G2974=0,IF(I2974=0,0,9.99),K2974/G2974),""),"")</f>
        <v>1.2706668071807679</v>
      </c>
      <c r="M2974" s="111"/>
      <c r="N2974" s="58" t="str">
        <f>TRIM(CONCATENATE(Table1[[#This Row],[Intake]]," ",Table1[[#This Row],[Batch Number]]))</f>
        <v>S-1/OS 118</v>
      </c>
      <c r="O2974" s="111" t="str">
        <f>IF(VLOOKUP(Table1[[#This Row],[Intake Batch Combo]],Sheet2!A:B,2,FALSE)="","",VLOOKUP(Table1[[#This Row],[Intake Batch Combo]],Sheet2!A:B,2,FALSE))</f>
        <v>One Source Diagnostics Buy 118</v>
      </c>
      <c r="P2974" s="115" t="s">
        <v>2383</v>
      </c>
      <c r="Q2974" s="115" t="e">
        <v>#N/A</v>
      </c>
    </row>
    <row r="2975" spans="1:17">
      <c r="A2975" s="4" t="s">
        <v>1316</v>
      </c>
      <c r="B2975" s="15">
        <v>118</v>
      </c>
      <c r="C2975" s="64" t="s">
        <v>1469</v>
      </c>
      <c r="D2975" s="30">
        <v>44897</v>
      </c>
      <c r="E2975" s="60" t="s">
        <v>1</v>
      </c>
      <c r="F2975" s="14">
        <v>300</v>
      </c>
      <c r="G2975" s="14">
        <v>71.674980884610022</v>
      </c>
      <c r="H2975" s="30">
        <v>45217</v>
      </c>
      <c r="I2975" s="118">
        <v>162.75</v>
      </c>
      <c r="J2975" s="15">
        <f>IF(M2975="",IF(AND(H2975&lt;&gt; "",D2975&lt;&gt;""),IF(H2975&gt;=D2975,H2975-D2975,0),""),"")</f>
        <v>320</v>
      </c>
      <c r="K2975" s="20">
        <f>IF(M2975="",IF(I2975&lt;&gt;"",I2975-G2975,""),"")</f>
        <v>91.075019115389978</v>
      </c>
      <c r="L2975" s="25">
        <f>IF(M2975="",IF(K2975&lt;&gt;"",IF(G2975=0,IF(I2975=0,0,9.99),K2975/G2975),""),"")</f>
        <v>1.2706668071807679</v>
      </c>
      <c r="M2975" s="111"/>
      <c r="N2975" s="58" t="str">
        <f>TRIM(CONCATENATE(Table1[[#This Row],[Intake]]," ",Table1[[#This Row],[Batch Number]]))</f>
        <v>S-1/OS 118</v>
      </c>
      <c r="O2975" s="111" t="str">
        <f>IF(VLOOKUP(Table1[[#This Row],[Intake Batch Combo]],Sheet2!A:B,2,FALSE)="","",VLOOKUP(Table1[[#This Row],[Intake Batch Combo]],Sheet2!A:B,2,FALSE))</f>
        <v>One Source Diagnostics Buy 118</v>
      </c>
      <c r="P2975" s="115" t="s">
        <v>2383</v>
      </c>
      <c r="Q2975" s="115" t="e">
        <v>#N/A</v>
      </c>
    </row>
    <row r="2976" spans="1:17">
      <c r="A2976" s="4" t="s">
        <v>1316</v>
      </c>
      <c r="B2976" s="15">
        <v>118</v>
      </c>
      <c r="C2976" s="64" t="s">
        <v>1469</v>
      </c>
      <c r="D2976" s="30">
        <v>44897</v>
      </c>
      <c r="E2976" s="60" t="s">
        <v>1</v>
      </c>
      <c r="F2976" s="14">
        <v>300</v>
      </c>
      <c r="G2976" s="14">
        <v>71.674980884610022</v>
      </c>
      <c r="H2976" s="30">
        <v>45217</v>
      </c>
      <c r="I2976" s="118">
        <v>162.75</v>
      </c>
      <c r="J2976" s="15">
        <f>IF(M2976="",IF(AND(H2976&lt;&gt; "",D2976&lt;&gt;""),IF(H2976&gt;=D2976,H2976-D2976,0),""),"")</f>
        <v>320</v>
      </c>
      <c r="K2976" s="20">
        <f>IF(M2976="",IF(I2976&lt;&gt;"",I2976-G2976,""),"")</f>
        <v>91.075019115389978</v>
      </c>
      <c r="L2976" s="25">
        <f>IF(M2976="",IF(K2976&lt;&gt;"",IF(G2976=0,IF(I2976=0,0,9.99),K2976/G2976),""),"")</f>
        <v>1.2706668071807679</v>
      </c>
      <c r="N2976" s="58" t="str">
        <f>TRIM(CONCATENATE(Table1[[#This Row],[Intake]]," ",Table1[[#This Row],[Batch Number]]))</f>
        <v>S-1/OS 118</v>
      </c>
      <c r="O2976" s="3" t="str">
        <f>IF(VLOOKUP(Table1[[#This Row],[Intake Batch Combo]],Sheet2!A:B,2,FALSE)="","",VLOOKUP(Table1[[#This Row],[Intake Batch Combo]],Sheet2!A:B,2,FALSE))</f>
        <v>One Source Diagnostics Buy 118</v>
      </c>
      <c r="P2976" s="115" t="s">
        <v>2383</v>
      </c>
      <c r="Q2976" s="115" t="e">
        <v>#N/A</v>
      </c>
    </row>
    <row r="2977" spans="1:17">
      <c r="A2977" s="4" t="s">
        <v>1316</v>
      </c>
      <c r="B2977" s="15">
        <v>118</v>
      </c>
      <c r="C2977" s="64" t="s">
        <v>1469</v>
      </c>
      <c r="D2977" s="30">
        <v>44897</v>
      </c>
      <c r="E2977" s="60" t="s">
        <v>1</v>
      </c>
      <c r="F2977" s="14">
        <v>300</v>
      </c>
      <c r="G2977" s="14">
        <v>71.674980884610022</v>
      </c>
      <c r="H2977" s="30">
        <v>45217</v>
      </c>
      <c r="I2977" s="118">
        <v>162.75</v>
      </c>
      <c r="J2977" s="15">
        <f>IF(M2977="",IF(AND(H2977&lt;&gt; "",D2977&lt;&gt;""),IF(H2977&gt;=D2977,H2977-D2977,0),""),"")</f>
        <v>320</v>
      </c>
      <c r="K2977" s="20">
        <f>IF(M2977="",IF(I2977&lt;&gt;"",I2977-G2977,""),"")</f>
        <v>91.075019115389978</v>
      </c>
      <c r="L2977" s="25">
        <f>IF(M2977="",IF(K2977&lt;&gt;"",IF(G2977=0,IF(I2977=0,0,9.99),K2977/G2977),""),"")</f>
        <v>1.2706668071807679</v>
      </c>
      <c r="N2977" s="58" t="str">
        <f>TRIM(CONCATENATE(Table1[[#This Row],[Intake]]," ",Table1[[#This Row],[Batch Number]]))</f>
        <v>S-1/OS 118</v>
      </c>
      <c r="O2977" s="3" t="str">
        <f>IF(VLOOKUP(Table1[[#This Row],[Intake Batch Combo]],Sheet2!A:B,2,FALSE)="","",VLOOKUP(Table1[[#This Row],[Intake Batch Combo]],Sheet2!A:B,2,FALSE))</f>
        <v>One Source Diagnostics Buy 118</v>
      </c>
      <c r="P2977" s="115" t="s">
        <v>2383</v>
      </c>
      <c r="Q2977" s="115" t="e">
        <v>#N/A</v>
      </c>
    </row>
    <row r="2978" spans="1:17">
      <c r="A2978" s="4" t="s">
        <v>1316</v>
      </c>
      <c r="B2978" s="15">
        <v>116</v>
      </c>
      <c r="C2978" s="64" t="s">
        <v>1121</v>
      </c>
      <c r="D2978" s="30">
        <v>44879</v>
      </c>
      <c r="E2978" s="59" t="s">
        <v>1</v>
      </c>
      <c r="F2978" s="14">
        <v>1695</v>
      </c>
      <c r="G2978" s="14">
        <v>404.59153261197389</v>
      </c>
      <c r="H2978" s="30">
        <v>45217</v>
      </c>
      <c r="I2978" s="118">
        <v>199.28969999999998</v>
      </c>
      <c r="J2978" s="15">
        <f>IF(M2978="",IF(AND(H2978&lt;&gt; "",D2978&lt;&gt;""),IF(H2978&gt;=D2978,H2978-D2978,0),""),"")</f>
        <v>338</v>
      </c>
      <c r="K2978" s="20">
        <f>IF(M2978="",IF(I2978&lt;&gt;"",I2978-G2978,""),"")</f>
        <v>-205.30183261197391</v>
      </c>
      <c r="L2978" s="25">
        <f>IF(M2978="",IF(K2978&lt;&gt;"",IF(G2978=0,IF(I2978=0,0,9.99),K2978/G2978),""),"")</f>
        <v>-0.50742987943069473</v>
      </c>
      <c r="N2978" s="58" t="str">
        <f>TRIM(CONCATENATE(Table1[[#This Row],[Intake]]," ",Table1[[#This Row],[Batch Number]]))</f>
        <v>S-1/OS 116</v>
      </c>
      <c r="O2978" s="3" t="str">
        <f>IF(VLOOKUP(Table1[[#This Row],[Intake Batch Combo]],Sheet2!A:B,2,FALSE)="","",VLOOKUP(Table1[[#This Row],[Intake Batch Combo]],Sheet2!A:B,2,FALSE))</f>
        <v>One Source Diagnostics Buy 116</v>
      </c>
      <c r="P2978" s="115" t="e">
        <v>#N/A</v>
      </c>
      <c r="Q2978" s="115" t="e">
        <v>#N/A</v>
      </c>
    </row>
    <row r="2979" spans="1:17">
      <c r="A2979" s="4" t="s">
        <v>1316</v>
      </c>
      <c r="B2979" s="15">
        <v>116</v>
      </c>
      <c r="C2979" s="64" t="s">
        <v>1121</v>
      </c>
      <c r="D2979" s="30">
        <v>44879</v>
      </c>
      <c r="E2979" s="59" t="s">
        <v>1</v>
      </c>
      <c r="F2979" s="14">
        <v>1695</v>
      </c>
      <c r="G2979" s="14">
        <v>404.59153261197389</v>
      </c>
      <c r="H2979" s="30">
        <v>45217</v>
      </c>
      <c r="I2979" s="118">
        <v>199.28969999999998</v>
      </c>
      <c r="J2979" s="15">
        <f>IF(M2979="",IF(AND(H2979&lt;&gt; "",D2979&lt;&gt;""),IF(H2979&gt;=D2979,H2979-D2979,0),""),"")</f>
        <v>338</v>
      </c>
      <c r="K2979" s="20">
        <f>IF(M2979="",IF(I2979&lt;&gt;"",I2979-G2979,""),"")</f>
        <v>-205.30183261197391</v>
      </c>
      <c r="L2979" s="25">
        <f>IF(M2979="",IF(K2979&lt;&gt;"",IF(G2979=0,IF(I2979=0,0,9.99),K2979/G2979),""),"")</f>
        <v>-0.50742987943069473</v>
      </c>
      <c r="N2979" s="58" t="str">
        <f>TRIM(CONCATENATE(Table1[[#This Row],[Intake]]," ",Table1[[#This Row],[Batch Number]]))</f>
        <v>S-1/OS 116</v>
      </c>
      <c r="O2979" s="3" t="str">
        <f>IF(VLOOKUP(Table1[[#This Row],[Intake Batch Combo]],Sheet2!A:B,2,FALSE)="","",VLOOKUP(Table1[[#This Row],[Intake Batch Combo]],Sheet2!A:B,2,FALSE))</f>
        <v>One Source Diagnostics Buy 116</v>
      </c>
      <c r="P2979" s="115" t="e">
        <v>#N/A</v>
      </c>
      <c r="Q2979" s="115" t="e">
        <v>#N/A</v>
      </c>
    </row>
    <row r="2980" spans="1:17">
      <c r="A2980" s="4" t="s">
        <v>1316</v>
      </c>
      <c r="B2980" s="15">
        <v>116</v>
      </c>
      <c r="C2980" s="64" t="s">
        <v>1138</v>
      </c>
      <c r="D2980" s="30">
        <v>44879</v>
      </c>
      <c r="E2980" s="59" t="s">
        <v>1</v>
      </c>
      <c r="F2980" s="14">
        <v>1695</v>
      </c>
      <c r="G2980" s="14">
        <v>404.59153261197389</v>
      </c>
      <c r="H2980" s="30">
        <v>45217</v>
      </c>
      <c r="I2980" s="120">
        <v>488.25</v>
      </c>
      <c r="J2980" s="15">
        <f>IF(M2980="",IF(AND(H2980&lt;&gt; "",D2980&lt;&gt;""),IF(H2980&gt;=D2980,H2980-D2980,0),""),"")</f>
        <v>338</v>
      </c>
      <c r="K2980" s="20">
        <f>IF(M2980="",IF(I2980&lt;&gt;"",I2980-G2980,""),"")</f>
        <v>83.658467388026111</v>
      </c>
      <c r="L2980" s="25">
        <f>IF(M2980="",IF(K2980&lt;&gt;"",IF(G2980=0,IF(I2980=0,0,9.99),K2980/G2980),""),"")</f>
        <v>0.20677265994159919</v>
      </c>
      <c r="N2980" s="58" t="str">
        <f>TRIM(CONCATENATE(Table1[[#This Row],[Intake]]," ",Table1[[#This Row],[Batch Number]]))</f>
        <v>S-1/OS 116</v>
      </c>
      <c r="O2980" s="3" t="str">
        <f>IF(VLOOKUP(Table1[[#This Row],[Intake Batch Combo]],Sheet2!A:B,2,FALSE)="","",VLOOKUP(Table1[[#This Row],[Intake Batch Combo]],Sheet2!A:B,2,FALSE))</f>
        <v>One Source Diagnostics Buy 116</v>
      </c>
      <c r="P2980" s="115" t="e">
        <v>#N/A</v>
      </c>
      <c r="Q2980" s="115" t="e">
        <v>#N/A</v>
      </c>
    </row>
    <row r="2981" spans="1:17">
      <c r="A2981" s="4" t="s">
        <v>1316</v>
      </c>
      <c r="B2981" s="15">
        <v>116</v>
      </c>
      <c r="C2981" s="64" t="s">
        <v>1138</v>
      </c>
      <c r="D2981" s="30">
        <v>44879</v>
      </c>
      <c r="E2981" s="59" t="s">
        <v>1</v>
      </c>
      <c r="F2981" s="14">
        <v>1695</v>
      </c>
      <c r="G2981" s="14">
        <v>404.59153261197389</v>
      </c>
      <c r="H2981" s="30">
        <v>45217</v>
      </c>
      <c r="I2981" s="118">
        <v>488.25</v>
      </c>
      <c r="J2981" s="15">
        <f>IF(M2981="",IF(AND(H2981&lt;&gt; "",D2981&lt;&gt;""),IF(H2981&gt;=D2981,H2981-D2981,0),""),"")</f>
        <v>338</v>
      </c>
      <c r="K2981" s="20">
        <f>IF(M2981="",IF(I2981&lt;&gt;"",I2981-G2981,""),"")</f>
        <v>83.658467388026111</v>
      </c>
      <c r="L2981" s="25">
        <f>IF(M2981="",IF(K2981&lt;&gt;"",IF(G2981=0,IF(I2981=0,0,9.99),K2981/G2981),""),"")</f>
        <v>0.20677265994159919</v>
      </c>
      <c r="N2981" s="58" t="str">
        <f>TRIM(CONCATENATE(Table1[[#This Row],[Intake]]," ",Table1[[#This Row],[Batch Number]]))</f>
        <v>S-1/OS 116</v>
      </c>
      <c r="O2981" s="3" t="str">
        <f>IF(VLOOKUP(Table1[[#This Row],[Intake Batch Combo]],Sheet2!A:B,2,FALSE)="","",VLOOKUP(Table1[[#This Row],[Intake Batch Combo]],Sheet2!A:B,2,FALSE))</f>
        <v>One Source Diagnostics Buy 116</v>
      </c>
      <c r="P2981" s="115" t="e">
        <v>#N/A</v>
      </c>
      <c r="Q2981" s="115" t="e">
        <v>#N/A</v>
      </c>
    </row>
    <row r="2982" spans="1:17">
      <c r="A2982" s="4" t="s">
        <v>1316</v>
      </c>
      <c r="B2982" s="15">
        <v>116</v>
      </c>
      <c r="C2982" s="64" t="s">
        <v>1138</v>
      </c>
      <c r="D2982" s="30">
        <v>44879</v>
      </c>
      <c r="E2982" s="59" t="s">
        <v>1</v>
      </c>
      <c r="F2982" s="14">
        <v>1695</v>
      </c>
      <c r="G2982" s="14">
        <v>404.59153261197389</v>
      </c>
      <c r="H2982" s="30">
        <v>45217</v>
      </c>
      <c r="I2982" s="118">
        <v>488.25</v>
      </c>
      <c r="J2982" s="15">
        <f>IF(M2982="",IF(AND(H2982&lt;&gt; "",D2982&lt;&gt;""),IF(H2982&gt;=D2982,H2982-D2982,0),""),"")</f>
        <v>338</v>
      </c>
      <c r="K2982" s="20">
        <f>IF(M2982="",IF(I2982&lt;&gt;"",I2982-G2982,""),"")</f>
        <v>83.658467388026111</v>
      </c>
      <c r="L2982" s="25">
        <f>IF(M2982="",IF(K2982&lt;&gt;"",IF(G2982=0,IF(I2982=0,0,9.99),K2982/G2982),""),"")</f>
        <v>0.20677265994159919</v>
      </c>
      <c r="N2982" s="58" t="str">
        <f>TRIM(CONCATENATE(Table1[[#This Row],[Intake]]," ",Table1[[#This Row],[Batch Number]]))</f>
        <v>S-1/OS 116</v>
      </c>
      <c r="O2982" s="3" t="str">
        <f>IF(VLOOKUP(Table1[[#This Row],[Intake Batch Combo]],Sheet2!A:B,2,FALSE)="","",VLOOKUP(Table1[[#This Row],[Intake Batch Combo]],Sheet2!A:B,2,FALSE))</f>
        <v>One Source Diagnostics Buy 116</v>
      </c>
      <c r="P2982" s="115" t="e">
        <v>#N/A</v>
      </c>
      <c r="Q2982" s="115" t="e">
        <v>#N/A</v>
      </c>
    </row>
    <row r="2983" spans="1:17">
      <c r="A2983" s="4" t="s">
        <v>1316</v>
      </c>
      <c r="B2983" s="15">
        <v>118</v>
      </c>
      <c r="C2983" s="64" t="s">
        <v>1541</v>
      </c>
      <c r="D2983" s="30">
        <v>44897</v>
      </c>
      <c r="E2983" s="60" t="s">
        <v>1</v>
      </c>
      <c r="F2983" s="14">
        <v>1695</v>
      </c>
      <c r="G2983" s="14">
        <v>404.96364199804663</v>
      </c>
      <c r="H2983" s="30">
        <v>45217</v>
      </c>
      <c r="I2983" s="118">
        <v>290.625</v>
      </c>
      <c r="J2983" s="15">
        <f>IF(M2983="",IF(AND(H2983&lt;&gt; "",D2983&lt;&gt;""),IF(H2983&gt;=D2983,H2983-D2983,0),""),"")</f>
        <v>320</v>
      </c>
      <c r="K2983" s="20">
        <f>IF(M2983="",IF(I2983&lt;&gt;"",I2983-G2983,""),"")</f>
        <v>-114.33864199804663</v>
      </c>
      <c r="L2983" s="25">
        <f>IF(M2983="",IF(K2983&lt;&gt;"",IF(G2983=0,IF(I2983=0,0,9.99),K2983/G2983),""),"")</f>
        <v>-0.28234298129558544</v>
      </c>
      <c r="N2983" s="58" t="str">
        <f>TRIM(CONCATENATE(Table1[[#This Row],[Intake]]," ",Table1[[#This Row],[Batch Number]]))</f>
        <v>S-1/OS 118</v>
      </c>
      <c r="O2983" s="3" t="str">
        <f>IF(VLOOKUP(Table1[[#This Row],[Intake Batch Combo]],Sheet2!A:B,2,FALSE)="","",VLOOKUP(Table1[[#This Row],[Intake Batch Combo]],Sheet2!A:B,2,FALSE))</f>
        <v>One Source Diagnostics Buy 118</v>
      </c>
      <c r="P2983" s="115" t="s">
        <v>2383</v>
      </c>
      <c r="Q2983" s="115" t="e">
        <v>#N/A</v>
      </c>
    </row>
    <row r="2984" spans="1:17">
      <c r="A2984" s="4" t="s">
        <v>1316</v>
      </c>
      <c r="B2984" s="15">
        <v>118</v>
      </c>
      <c r="C2984" s="64" t="s">
        <v>1541</v>
      </c>
      <c r="D2984" s="30">
        <v>44897</v>
      </c>
      <c r="E2984" s="60" t="s">
        <v>1</v>
      </c>
      <c r="F2984" s="14">
        <v>1695</v>
      </c>
      <c r="G2984" s="14">
        <v>404.96364199804663</v>
      </c>
      <c r="H2984" s="30">
        <v>45217</v>
      </c>
      <c r="I2984" s="118">
        <v>290.625</v>
      </c>
      <c r="J2984" s="15">
        <f>IF(M2984="",IF(AND(H2984&lt;&gt; "",D2984&lt;&gt;""),IF(H2984&gt;=D2984,H2984-D2984,0),""),"")</f>
        <v>320</v>
      </c>
      <c r="K2984" s="20">
        <f>IF(M2984="",IF(I2984&lt;&gt;"",I2984-G2984,""),"")</f>
        <v>-114.33864199804663</v>
      </c>
      <c r="L2984" s="25">
        <f>IF(M2984="",IF(K2984&lt;&gt;"",IF(G2984=0,IF(I2984=0,0,9.99),K2984/G2984),""),"")</f>
        <v>-0.28234298129558544</v>
      </c>
      <c r="N2984" s="58" t="str">
        <f>TRIM(CONCATENATE(Table1[[#This Row],[Intake]]," ",Table1[[#This Row],[Batch Number]]))</f>
        <v>S-1/OS 118</v>
      </c>
      <c r="O2984" s="3" t="str">
        <f>IF(VLOOKUP(Table1[[#This Row],[Intake Batch Combo]],Sheet2!A:B,2,FALSE)="","",VLOOKUP(Table1[[#This Row],[Intake Batch Combo]],Sheet2!A:B,2,FALSE))</f>
        <v>One Source Diagnostics Buy 118</v>
      </c>
      <c r="P2984" s="115" t="s">
        <v>2383</v>
      </c>
      <c r="Q2984" s="115" t="e">
        <v>#N/A</v>
      </c>
    </row>
    <row r="2985" spans="1:17">
      <c r="A2985" s="4" t="s">
        <v>1316</v>
      </c>
      <c r="B2985" s="15">
        <v>118</v>
      </c>
      <c r="C2985" s="64" t="s">
        <v>1618</v>
      </c>
      <c r="D2985" s="30">
        <v>44897</v>
      </c>
      <c r="E2985" s="60" t="s">
        <v>1</v>
      </c>
      <c r="F2985" s="14">
        <v>1695</v>
      </c>
      <c r="G2985" s="14">
        <v>404.96364199804663</v>
      </c>
      <c r="H2985" s="30">
        <v>45217</v>
      </c>
      <c r="I2985" s="118">
        <v>391.63229999999999</v>
      </c>
      <c r="J2985" s="15">
        <f>IF(M2985="",IF(AND(H2985&lt;&gt; "",D2985&lt;&gt;""),IF(H2985&gt;=D2985,H2985-D2985,0),""),"")</f>
        <v>320</v>
      </c>
      <c r="K2985" s="20">
        <f>IF(M2985="",IF(I2985&lt;&gt;"",I2985-G2985,""),"")</f>
        <v>-13.331341998046639</v>
      </c>
      <c r="L2985" s="25">
        <f>IF(M2985="",IF(K2985&lt;&gt;"",IF(G2985=0,IF(I2985=0,0,9.99),K2985/G2985),""),"")</f>
        <v>-3.2919849130828745E-2</v>
      </c>
      <c r="N2985" s="58" t="str">
        <f>TRIM(CONCATENATE(Table1[[#This Row],[Intake]]," ",Table1[[#This Row],[Batch Number]]))</f>
        <v>S-1/OS 118</v>
      </c>
      <c r="O2985" s="3" t="str">
        <f>IF(VLOOKUP(Table1[[#This Row],[Intake Batch Combo]],Sheet2!A:B,2,FALSE)="","",VLOOKUP(Table1[[#This Row],[Intake Batch Combo]],Sheet2!A:B,2,FALSE))</f>
        <v>One Source Diagnostics Buy 118</v>
      </c>
      <c r="P2985" s="115" t="s">
        <v>2383</v>
      </c>
      <c r="Q2985" s="115" t="e">
        <v>#N/A</v>
      </c>
    </row>
    <row r="2986" spans="1:17">
      <c r="A2986" s="4" t="s">
        <v>1316</v>
      </c>
      <c r="B2986" s="15">
        <v>118</v>
      </c>
      <c r="C2986" s="64" t="s">
        <v>1664</v>
      </c>
      <c r="D2986" s="30">
        <v>44897</v>
      </c>
      <c r="E2986" s="60" t="s">
        <v>1</v>
      </c>
      <c r="F2986" s="14">
        <v>1695</v>
      </c>
      <c r="G2986" s="14">
        <v>404.96364199804663</v>
      </c>
      <c r="H2986" s="30">
        <v>45217</v>
      </c>
      <c r="I2986" s="118">
        <v>465</v>
      </c>
      <c r="J2986" s="15">
        <f>IF(M2986="",IF(AND(H2986&lt;&gt; "",D2986&lt;&gt;""),IF(H2986&gt;=D2986,H2986-D2986,0),""),"")</f>
        <v>320</v>
      </c>
      <c r="K2986" s="20">
        <f>IF(M2986="",IF(I2986&lt;&gt;"",I2986-G2986,""),"")</f>
        <v>60.036358001953374</v>
      </c>
      <c r="L2986" s="25">
        <f>IF(M2986="",IF(K2986&lt;&gt;"",IF(G2986=0,IF(I2986=0,0,9.99),K2986/G2986),""),"")</f>
        <v>0.14825122992706333</v>
      </c>
      <c r="N2986" s="58" t="str">
        <f>TRIM(CONCATENATE(Table1[[#This Row],[Intake]]," ",Table1[[#This Row],[Batch Number]]))</f>
        <v>S-1/OS 118</v>
      </c>
      <c r="O2986" s="3" t="str">
        <f>IF(VLOOKUP(Table1[[#This Row],[Intake Batch Combo]],Sheet2!A:B,2,FALSE)="","",VLOOKUP(Table1[[#This Row],[Intake Batch Combo]],Sheet2!A:B,2,FALSE))</f>
        <v>One Source Diagnostics Buy 118</v>
      </c>
      <c r="P2986" s="115" t="s">
        <v>2383</v>
      </c>
      <c r="Q2986" s="115" t="e">
        <v>#N/A</v>
      </c>
    </row>
    <row r="2987" spans="1:17">
      <c r="A2987" s="4" t="s">
        <v>1316</v>
      </c>
      <c r="B2987" s="15">
        <v>118</v>
      </c>
      <c r="C2987" s="64" t="s">
        <v>1453</v>
      </c>
      <c r="D2987" s="30">
        <v>44897</v>
      </c>
      <c r="E2987" s="60" t="s">
        <v>1</v>
      </c>
      <c r="F2987" s="14">
        <v>1695</v>
      </c>
      <c r="G2987" s="14">
        <v>404.96364199804663</v>
      </c>
      <c r="H2987" s="30">
        <v>45217</v>
      </c>
      <c r="I2987" s="120">
        <v>155.00309999999999</v>
      </c>
      <c r="J2987" s="15">
        <f>IF(M2987="",IF(AND(H2987&lt;&gt; "",D2987&lt;&gt;""),IF(H2987&gt;=D2987,H2987-D2987,0),""),"")</f>
        <v>320</v>
      </c>
      <c r="K2987" s="20">
        <f>IF(M2987="",IF(I2987&lt;&gt;"",I2987-G2987,""),"")</f>
        <v>-249.96054199804664</v>
      </c>
      <c r="L2987" s="25">
        <f>IF(M2987="",IF(K2987&lt;&gt;"",IF(G2987=0,IF(I2987=0,0,9.99),K2987/G2987),""),"")</f>
        <v>-0.61724193501611269</v>
      </c>
      <c r="N2987" s="58" t="str">
        <f>TRIM(CONCATENATE(Table1[[#This Row],[Intake]]," ",Table1[[#This Row],[Batch Number]]))</f>
        <v>S-1/OS 118</v>
      </c>
      <c r="O2987" s="3" t="str">
        <f>IF(VLOOKUP(Table1[[#This Row],[Intake Batch Combo]],Sheet2!A:B,2,FALSE)="","",VLOOKUP(Table1[[#This Row],[Intake Batch Combo]],Sheet2!A:B,2,FALSE))</f>
        <v>One Source Diagnostics Buy 118</v>
      </c>
      <c r="P2987" s="115" t="s">
        <v>2383</v>
      </c>
      <c r="Q2987" s="115" t="e">
        <v>#N/A</v>
      </c>
    </row>
    <row r="2988" spans="1:17">
      <c r="A2988" s="4" t="s">
        <v>1316</v>
      </c>
      <c r="B2988" s="15">
        <v>118</v>
      </c>
      <c r="C2988" s="64" t="s">
        <v>1453</v>
      </c>
      <c r="D2988" s="30">
        <v>44897</v>
      </c>
      <c r="E2988" s="60" t="s">
        <v>1</v>
      </c>
      <c r="F2988" s="14">
        <v>1695</v>
      </c>
      <c r="G2988" s="14">
        <v>404.96364199804663</v>
      </c>
      <c r="H2988" s="30">
        <v>45217</v>
      </c>
      <c r="I2988" s="118">
        <v>155.00309999999999</v>
      </c>
      <c r="J2988" s="15">
        <f>IF(M2988="",IF(AND(H2988&lt;&gt; "",D2988&lt;&gt;""),IF(H2988&gt;=D2988,H2988-D2988,0),""),"")</f>
        <v>320</v>
      </c>
      <c r="K2988" s="20">
        <f>IF(M2988="",IF(I2988&lt;&gt;"",I2988-G2988,""),"")</f>
        <v>-249.96054199804664</v>
      </c>
      <c r="L2988" s="25">
        <f>IF(M2988="",IF(K2988&lt;&gt;"",IF(G2988=0,IF(I2988=0,0,9.99),K2988/G2988),""),"")</f>
        <v>-0.61724193501611269</v>
      </c>
      <c r="N2988" s="58" t="str">
        <f>TRIM(CONCATENATE(Table1[[#This Row],[Intake]]," ",Table1[[#This Row],[Batch Number]]))</f>
        <v>S-1/OS 118</v>
      </c>
      <c r="O2988" s="3" t="str">
        <f>IF(VLOOKUP(Table1[[#This Row],[Intake Batch Combo]],Sheet2!A:B,2,FALSE)="","",VLOOKUP(Table1[[#This Row],[Intake Batch Combo]],Sheet2!A:B,2,FALSE))</f>
        <v>One Source Diagnostics Buy 118</v>
      </c>
      <c r="P2988" s="115" t="s">
        <v>2383</v>
      </c>
      <c r="Q2988" s="115" t="e">
        <v>#N/A</v>
      </c>
    </row>
    <row r="2989" spans="1:17">
      <c r="A2989" s="4" t="s">
        <v>1316</v>
      </c>
      <c r="B2989" s="15">
        <v>118</v>
      </c>
      <c r="C2989" s="64" t="s">
        <v>1688</v>
      </c>
      <c r="D2989" s="30">
        <v>44897</v>
      </c>
      <c r="E2989" s="60" t="s">
        <v>1</v>
      </c>
      <c r="F2989" s="14">
        <v>1695</v>
      </c>
      <c r="G2989" s="14">
        <v>404.96364199804663</v>
      </c>
      <c r="H2989" s="30">
        <v>45217</v>
      </c>
      <c r="I2989" s="118">
        <v>527.0030999999999</v>
      </c>
      <c r="J2989" s="15">
        <f>IF(M2989="",IF(AND(H2989&lt;&gt; "",D2989&lt;&gt;""),IF(H2989&gt;=D2989,H2989-D2989,0),""),"")</f>
        <v>320</v>
      </c>
      <c r="K2989" s="20">
        <f>IF(M2989="",IF(I2989&lt;&gt;"",I2989-G2989,""),"")</f>
        <v>122.03945800195328</v>
      </c>
      <c r="L2989" s="25">
        <f>IF(M2989="",IF(K2989&lt;&gt;"",IF(G2989=0,IF(I2989=0,0,9.99),K2989/G2989),""),"")</f>
        <v>0.30135904892553772</v>
      </c>
      <c r="M2989" s="111"/>
      <c r="N2989" s="58" t="str">
        <f>TRIM(CONCATENATE(Table1[[#This Row],[Intake]]," ",Table1[[#This Row],[Batch Number]]))</f>
        <v>S-1/OS 118</v>
      </c>
      <c r="O2989" s="111" t="str">
        <f>IF(VLOOKUP(Table1[[#This Row],[Intake Batch Combo]],Sheet2!A:B,2,FALSE)="","",VLOOKUP(Table1[[#This Row],[Intake Batch Combo]],Sheet2!A:B,2,FALSE))</f>
        <v>One Source Diagnostics Buy 118</v>
      </c>
      <c r="P2989" s="115" t="s">
        <v>2383</v>
      </c>
      <c r="Q2989" s="115" t="e">
        <v>#N/A</v>
      </c>
    </row>
    <row r="2990" spans="1:17">
      <c r="A2990" s="4" t="s">
        <v>1316</v>
      </c>
      <c r="B2990" s="15">
        <v>118</v>
      </c>
      <c r="C2990" s="64" t="s">
        <v>1688</v>
      </c>
      <c r="D2990" s="30">
        <v>44897</v>
      </c>
      <c r="E2990" s="60" t="s">
        <v>1</v>
      </c>
      <c r="F2990" s="14">
        <v>1695</v>
      </c>
      <c r="G2990" s="14">
        <v>404.96364199804663</v>
      </c>
      <c r="H2990" s="30">
        <v>45217</v>
      </c>
      <c r="I2990" s="120">
        <v>527.0030999999999</v>
      </c>
      <c r="J2990" s="15">
        <f>IF(M2990="",IF(AND(H2990&lt;&gt; "",D2990&lt;&gt;""),IF(H2990&gt;=D2990,H2990-D2990,0),""),"")</f>
        <v>320</v>
      </c>
      <c r="K2990" s="20">
        <f>IF(M2990="",IF(I2990&lt;&gt;"",I2990-G2990,""),"")</f>
        <v>122.03945800195328</v>
      </c>
      <c r="L2990" s="25">
        <f>IF(M2990="",IF(K2990&lt;&gt;"",IF(G2990=0,IF(I2990=0,0,9.99),K2990/G2990),""),"")</f>
        <v>0.30135904892553772</v>
      </c>
      <c r="M2990" s="111"/>
      <c r="N2990" s="58" t="str">
        <f>TRIM(CONCATENATE(Table1[[#This Row],[Intake]]," ",Table1[[#This Row],[Batch Number]]))</f>
        <v>S-1/OS 118</v>
      </c>
      <c r="O2990" s="111" t="str">
        <f>IF(VLOOKUP(Table1[[#This Row],[Intake Batch Combo]],Sheet2!A:B,2,FALSE)="","",VLOOKUP(Table1[[#This Row],[Intake Batch Combo]],Sheet2!A:B,2,FALSE))</f>
        <v>One Source Diagnostics Buy 118</v>
      </c>
      <c r="P2990" s="115" t="s">
        <v>2383</v>
      </c>
      <c r="Q2990" s="115" t="e">
        <v>#N/A</v>
      </c>
    </row>
    <row r="2991" spans="1:17">
      <c r="A2991" s="4" t="s">
        <v>1316</v>
      </c>
      <c r="B2991" s="15">
        <v>118</v>
      </c>
      <c r="C2991" s="64" t="s">
        <v>1688</v>
      </c>
      <c r="D2991" s="30">
        <v>44897</v>
      </c>
      <c r="E2991" s="60" t="s">
        <v>1</v>
      </c>
      <c r="F2991" s="14">
        <v>1695</v>
      </c>
      <c r="G2991" s="14">
        <v>404.96364199804663</v>
      </c>
      <c r="H2991" s="30">
        <v>45217</v>
      </c>
      <c r="I2991" s="118">
        <v>527.0030999999999</v>
      </c>
      <c r="J2991" s="15">
        <f>IF(M2991="",IF(AND(H2991&lt;&gt; "",D2991&lt;&gt;""),IF(H2991&gt;=D2991,H2991-D2991,0),""),"")</f>
        <v>320</v>
      </c>
      <c r="K2991" s="20">
        <f>IF(M2991="",IF(I2991&lt;&gt;"",I2991-G2991,""),"")</f>
        <v>122.03945800195328</v>
      </c>
      <c r="L2991" s="25">
        <f>IF(M2991="",IF(K2991&lt;&gt;"",IF(G2991=0,IF(I2991=0,0,9.99),K2991/G2991),""),"")</f>
        <v>0.30135904892553772</v>
      </c>
      <c r="N2991" s="58" t="str">
        <f>TRIM(CONCATENATE(Table1[[#This Row],[Intake]]," ",Table1[[#This Row],[Batch Number]]))</f>
        <v>S-1/OS 118</v>
      </c>
      <c r="O2991" s="111" t="str">
        <f>IF(VLOOKUP(Table1[[#This Row],[Intake Batch Combo]],Sheet2!A:B,2,FALSE)="","",VLOOKUP(Table1[[#This Row],[Intake Batch Combo]],Sheet2!A:B,2,FALSE))</f>
        <v>One Source Diagnostics Buy 118</v>
      </c>
      <c r="P2991" s="115" t="s">
        <v>2383</v>
      </c>
      <c r="Q2991" s="115" t="e">
        <v>#N/A</v>
      </c>
    </row>
    <row r="2992" spans="1:17">
      <c r="A2992" s="4" t="s">
        <v>1316</v>
      </c>
      <c r="B2992" s="15">
        <v>118</v>
      </c>
      <c r="C2992" s="64" t="s">
        <v>1698</v>
      </c>
      <c r="D2992" s="30">
        <v>44897</v>
      </c>
      <c r="E2992" s="60" t="s">
        <v>1</v>
      </c>
      <c r="F2992" s="14">
        <v>1695</v>
      </c>
      <c r="G2992" s="14">
        <v>404.96364199804663</v>
      </c>
      <c r="H2992" s="30">
        <v>45217</v>
      </c>
      <c r="I2992" s="118">
        <v>465</v>
      </c>
      <c r="J2992" s="15">
        <f>IF(M2992="",IF(AND(H2992&lt;&gt; "",D2992&lt;&gt;""),IF(H2992&gt;=D2992,H2992-D2992,0),""),"")</f>
        <v>320</v>
      </c>
      <c r="K2992" s="20">
        <f>IF(M2992="",IF(I2992&lt;&gt;"",I2992-G2992,""),"")</f>
        <v>60.036358001953374</v>
      </c>
      <c r="L2992" s="25">
        <f>IF(M2992="",IF(K2992&lt;&gt;"",IF(G2992=0,IF(I2992=0,0,9.99),K2992/G2992),""),"")</f>
        <v>0.14825122992706333</v>
      </c>
      <c r="N2992" s="58" t="str">
        <f>TRIM(CONCATENATE(Table1[[#This Row],[Intake]]," ",Table1[[#This Row],[Batch Number]]))</f>
        <v>S-1/OS 118</v>
      </c>
      <c r="O2992" s="111" t="str">
        <f>IF(VLOOKUP(Table1[[#This Row],[Intake Batch Combo]],Sheet2!A:B,2,FALSE)="","",VLOOKUP(Table1[[#This Row],[Intake Batch Combo]],Sheet2!A:B,2,FALSE))</f>
        <v>One Source Diagnostics Buy 118</v>
      </c>
      <c r="P2992" s="115" t="s">
        <v>2383</v>
      </c>
      <c r="Q2992" s="115" t="e">
        <v>#N/A</v>
      </c>
    </row>
    <row r="2993" spans="1:17">
      <c r="A2993" s="4" t="s">
        <v>1316</v>
      </c>
      <c r="B2993" s="15">
        <v>118</v>
      </c>
      <c r="C2993" s="64" t="s">
        <v>1698</v>
      </c>
      <c r="D2993" s="30">
        <v>44897</v>
      </c>
      <c r="E2993" s="60" t="s">
        <v>1</v>
      </c>
      <c r="F2993" s="14">
        <v>1695</v>
      </c>
      <c r="G2993" s="14">
        <v>404.96364199804663</v>
      </c>
      <c r="H2993" s="30">
        <v>45217</v>
      </c>
      <c r="I2993" s="118">
        <v>465</v>
      </c>
      <c r="J2993" s="15">
        <f>IF(M2993="",IF(AND(H2993&lt;&gt; "",D2993&lt;&gt;""),IF(H2993&gt;=D2993,H2993-D2993,0),""),"")</f>
        <v>320</v>
      </c>
      <c r="K2993" s="20">
        <f>IF(M2993="",IF(I2993&lt;&gt;"",I2993-G2993,""),"")</f>
        <v>60.036358001953374</v>
      </c>
      <c r="L2993" s="25">
        <f>IF(M2993="",IF(K2993&lt;&gt;"",IF(G2993=0,IF(I2993=0,0,9.99),K2993/G2993),""),"")</f>
        <v>0.14825122992706333</v>
      </c>
      <c r="N2993" s="58" t="str">
        <f>TRIM(CONCATENATE(Table1[[#This Row],[Intake]]," ",Table1[[#This Row],[Batch Number]]))</f>
        <v>S-1/OS 118</v>
      </c>
      <c r="O2993" s="3" t="str">
        <f>IF(VLOOKUP(Table1[[#This Row],[Intake Batch Combo]],Sheet2!A:B,2,FALSE)="","",VLOOKUP(Table1[[#This Row],[Intake Batch Combo]],Sheet2!A:B,2,FALSE))</f>
        <v>One Source Diagnostics Buy 118</v>
      </c>
      <c r="P2993" s="115" t="s">
        <v>2383</v>
      </c>
      <c r="Q2993" s="115" t="e">
        <v>#N/A</v>
      </c>
    </row>
    <row r="2994" spans="1:17">
      <c r="A2994" s="4" t="s">
        <v>1316</v>
      </c>
      <c r="B2994" s="15">
        <v>118</v>
      </c>
      <c r="C2994" s="64" t="s">
        <v>1469</v>
      </c>
      <c r="D2994" s="30">
        <v>44897</v>
      </c>
      <c r="E2994" s="60" t="s">
        <v>1</v>
      </c>
      <c r="F2994" s="14">
        <v>1695</v>
      </c>
      <c r="G2994" s="14">
        <v>404.96364199804663</v>
      </c>
      <c r="H2994" s="30">
        <v>45217</v>
      </c>
      <c r="I2994" s="118">
        <v>162.75</v>
      </c>
      <c r="J2994" s="15">
        <f>IF(M2994="",IF(AND(H2994&lt;&gt; "",D2994&lt;&gt;""),IF(H2994&gt;=D2994,H2994-D2994,0),""),"")</f>
        <v>320</v>
      </c>
      <c r="K2994" s="20">
        <f>IF(M2994="",IF(I2994&lt;&gt;"",I2994-G2994,""),"")</f>
        <v>-242.21364199804663</v>
      </c>
      <c r="L2994" s="25">
        <f>IF(M2994="",IF(K2994&lt;&gt;"",IF(G2994=0,IF(I2994=0,0,9.99),K2994/G2994),""),"")</f>
        <v>-0.59811206952552787</v>
      </c>
      <c r="N2994" s="58" t="str">
        <f>TRIM(CONCATENATE(Table1[[#This Row],[Intake]]," ",Table1[[#This Row],[Batch Number]]))</f>
        <v>S-1/OS 118</v>
      </c>
      <c r="O2994" s="3" t="str">
        <f>IF(VLOOKUP(Table1[[#This Row],[Intake Batch Combo]],Sheet2!A:B,2,FALSE)="","",VLOOKUP(Table1[[#This Row],[Intake Batch Combo]],Sheet2!A:B,2,FALSE))</f>
        <v>One Source Diagnostics Buy 118</v>
      </c>
      <c r="P2994" s="115" t="s">
        <v>2383</v>
      </c>
      <c r="Q2994" s="115" t="e">
        <v>#N/A</v>
      </c>
    </row>
    <row r="2995" spans="1:17">
      <c r="A2995" s="4" t="s">
        <v>1316</v>
      </c>
      <c r="B2995" s="15">
        <v>118</v>
      </c>
      <c r="C2995" s="64" t="s">
        <v>1469</v>
      </c>
      <c r="D2995" s="30">
        <v>44897</v>
      </c>
      <c r="E2995" s="60" t="s">
        <v>1</v>
      </c>
      <c r="F2995" s="14">
        <v>1695</v>
      </c>
      <c r="G2995" s="14">
        <v>404.96364199804663</v>
      </c>
      <c r="H2995" s="30">
        <v>45217</v>
      </c>
      <c r="I2995" s="118">
        <v>162.75</v>
      </c>
      <c r="J2995" s="15">
        <f>IF(M2995="",IF(AND(H2995&lt;&gt; "",D2995&lt;&gt;""),IF(H2995&gt;=D2995,H2995-D2995,0),""),"")</f>
        <v>320</v>
      </c>
      <c r="K2995" s="20">
        <f>IF(M2995="",IF(I2995&lt;&gt;"",I2995-G2995,""),"")</f>
        <v>-242.21364199804663</v>
      </c>
      <c r="L2995" s="25">
        <f>IF(M2995="",IF(K2995&lt;&gt;"",IF(G2995=0,IF(I2995=0,0,9.99),K2995/G2995),""),"")</f>
        <v>-0.59811206952552787</v>
      </c>
      <c r="N2995" s="58" t="str">
        <f>TRIM(CONCATENATE(Table1[[#This Row],[Intake]]," ",Table1[[#This Row],[Batch Number]]))</f>
        <v>S-1/OS 118</v>
      </c>
      <c r="O2995" s="3" t="str">
        <f>IF(VLOOKUP(Table1[[#This Row],[Intake Batch Combo]],Sheet2!A:B,2,FALSE)="","",VLOOKUP(Table1[[#This Row],[Intake Batch Combo]],Sheet2!A:B,2,FALSE))</f>
        <v>One Source Diagnostics Buy 118</v>
      </c>
      <c r="P2995" s="115" t="s">
        <v>2383</v>
      </c>
      <c r="Q2995" s="115" t="e">
        <v>#N/A</v>
      </c>
    </row>
    <row r="2996" spans="1:17">
      <c r="A2996" s="4" t="s">
        <v>1316</v>
      </c>
      <c r="B2996" s="15">
        <v>118</v>
      </c>
      <c r="C2996" s="64" t="s">
        <v>1737</v>
      </c>
      <c r="D2996" s="30">
        <v>44897</v>
      </c>
      <c r="E2996" s="60" t="s">
        <v>1</v>
      </c>
      <c r="F2996" s="14">
        <v>1695</v>
      </c>
      <c r="G2996" s="14">
        <v>404.96364199804663</v>
      </c>
      <c r="H2996" s="30">
        <v>45217</v>
      </c>
      <c r="I2996" s="118">
        <v>558</v>
      </c>
      <c r="J2996" s="15">
        <f>IF(M2996="",IF(AND(H2996&lt;&gt; "",D2996&lt;&gt;""),IF(H2996&gt;=D2996,H2996-D2996,0),""),"")</f>
        <v>320</v>
      </c>
      <c r="K2996" s="20">
        <f>IF(M2996="",IF(I2996&lt;&gt;"",I2996-G2996,""),"")</f>
        <v>153.03635800195337</v>
      </c>
      <c r="L2996" s="25">
        <f>IF(M2996="",IF(K2996&lt;&gt;"",IF(G2996=0,IF(I2996=0,0,9.99),K2996/G2996),""),"")</f>
        <v>0.37790147591247603</v>
      </c>
      <c r="M2996" s="111"/>
      <c r="N2996" s="58" t="str">
        <f>TRIM(CONCATENATE(Table1[[#This Row],[Intake]]," ",Table1[[#This Row],[Batch Number]]))</f>
        <v>S-1/OS 118</v>
      </c>
      <c r="O2996" s="111" t="str">
        <f>IF(VLOOKUP(Table1[[#This Row],[Intake Batch Combo]],Sheet2!A:B,2,FALSE)="","",VLOOKUP(Table1[[#This Row],[Intake Batch Combo]],Sheet2!A:B,2,FALSE))</f>
        <v>One Source Diagnostics Buy 118</v>
      </c>
      <c r="P2996" s="115" t="s">
        <v>2383</v>
      </c>
      <c r="Q2996" s="115" t="e">
        <v>#N/A</v>
      </c>
    </row>
    <row r="2997" spans="1:17">
      <c r="A2997" s="4" t="s">
        <v>1316</v>
      </c>
      <c r="B2997" s="15">
        <v>118</v>
      </c>
      <c r="C2997" s="64" t="s">
        <v>1737</v>
      </c>
      <c r="D2997" s="30">
        <v>44897</v>
      </c>
      <c r="E2997" s="60" t="s">
        <v>1</v>
      </c>
      <c r="F2997" s="14">
        <v>1695</v>
      </c>
      <c r="G2997" s="14">
        <v>404.96364199804663</v>
      </c>
      <c r="H2997" s="30">
        <v>45217</v>
      </c>
      <c r="I2997" s="120">
        <v>558</v>
      </c>
      <c r="J2997" s="15">
        <f>IF(M2997="",IF(AND(H2997&lt;&gt; "",D2997&lt;&gt;""),IF(H2997&gt;=D2997,H2997-D2997,0),""),"")</f>
        <v>320</v>
      </c>
      <c r="K2997" s="20">
        <f>IF(M2997="",IF(I2997&lt;&gt;"",I2997-G2997,""),"")</f>
        <v>153.03635800195337</v>
      </c>
      <c r="L2997" s="25">
        <f>IF(M2997="",IF(K2997&lt;&gt;"",IF(G2997=0,IF(I2997=0,0,9.99),K2997/G2997),""),"")</f>
        <v>0.37790147591247603</v>
      </c>
      <c r="M2997" s="111"/>
      <c r="N2997" s="58" t="str">
        <f>TRIM(CONCATENATE(Table1[[#This Row],[Intake]]," ",Table1[[#This Row],[Batch Number]]))</f>
        <v>S-1/OS 118</v>
      </c>
      <c r="O2997" s="111" t="str">
        <f>IF(VLOOKUP(Table1[[#This Row],[Intake Batch Combo]],Sheet2!A:B,2,FALSE)="","",VLOOKUP(Table1[[#This Row],[Intake Batch Combo]],Sheet2!A:B,2,FALSE))</f>
        <v>One Source Diagnostics Buy 118</v>
      </c>
      <c r="P2997" s="115" t="s">
        <v>2383</v>
      </c>
      <c r="Q2997" s="115" t="e">
        <v>#N/A</v>
      </c>
    </row>
    <row r="2998" spans="1:17">
      <c r="A2998" s="4" t="s">
        <v>1316</v>
      </c>
      <c r="B2998" s="15">
        <v>118</v>
      </c>
      <c r="C2998" s="64" t="s">
        <v>1415</v>
      </c>
      <c r="D2998" s="30">
        <v>44897</v>
      </c>
      <c r="E2998" s="60" t="s">
        <v>1</v>
      </c>
      <c r="F2998" s="14">
        <v>1695</v>
      </c>
      <c r="G2998" s="14">
        <v>404.96364199804663</v>
      </c>
      <c r="H2998" s="30">
        <v>45217</v>
      </c>
      <c r="I2998" s="118">
        <v>434.00310000000002</v>
      </c>
      <c r="J2998" s="15">
        <f>IF(M2998="",IF(AND(H2998&lt;&gt; "",D2998&lt;&gt;""),IF(H2998&gt;=D2998,H2998-D2998,0),""),"")</f>
        <v>320</v>
      </c>
      <c r="K2998" s="20">
        <f>IF(M2998="",IF(I2998&lt;&gt;"",I2998-G2998,""),"")</f>
        <v>29.039458001953392</v>
      </c>
      <c r="L2998" s="25">
        <f>IF(M2998="",IF(K2998&lt;&gt;"",IF(G2998=0,IF(I2998=0,0,9.99),K2998/G2998),""),"")</f>
        <v>7.1708802940125341E-2</v>
      </c>
      <c r="M2998" s="111"/>
      <c r="N2998" s="58" t="str">
        <f>TRIM(CONCATENATE(Table1[[#This Row],[Intake]]," ",Table1[[#This Row],[Batch Number]]))</f>
        <v>S-1/OS 118</v>
      </c>
      <c r="O2998" s="111" t="str">
        <f>IF(VLOOKUP(Table1[[#This Row],[Intake Batch Combo]],Sheet2!A:B,2,FALSE)="","",VLOOKUP(Table1[[#This Row],[Intake Batch Combo]],Sheet2!A:B,2,FALSE))</f>
        <v>One Source Diagnostics Buy 118</v>
      </c>
      <c r="P2998" s="115" t="s">
        <v>2383</v>
      </c>
      <c r="Q2998" s="115" t="e">
        <v>#N/A</v>
      </c>
    </row>
    <row r="2999" spans="1:17">
      <c r="A2999" s="4" t="s">
        <v>1316</v>
      </c>
      <c r="B2999" s="15">
        <v>118</v>
      </c>
      <c r="C2999" s="64" t="s">
        <v>1415</v>
      </c>
      <c r="D2999" s="30">
        <v>44897</v>
      </c>
      <c r="E2999" s="60" t="s">
        <v>1</v>
      </c>
      <c r="F2999" s="14">
        <v>1695</v>
      </c>
      <c r="G2999" s="14">
        <v>404.96364199804663</v>
      </c>
      <c r="H2999" s="30">
        <v>45217</v>
      </c>
      <c r="I2999" s="120">
        <v>434.00310000000002</v>
      </c>
      <c r="J2999" s="15">
        <f>IF(M2999="",IF(AND(H2999&lt;&gt; "",D2999&lt;&gt;""),IF(H2999&gt;=D2999,H2999-D2999,0),""),"")</f>
        <v>320</v>
      </c>
      <c r="K2999" s="20">
        <f>IF(M2999="",IF(I2999&lt;&gt;"",I2999-G2999,""),"")</f>
        <v>29.039458001953392</v>
      </c>
      <c r="L2999" s="25">
        <f>IF(M2999="",IF(K2999&lt;&gt;"",IF(G2999=0,IF(I2999=0,0,9.99),K2999/G2999),""),"")</f>
        <v>7.1708802940125341E-2</v>
      </c>
      <c r="M2999" s="111"/>
      <c r="N2999" s="58" t="str">
        <f>TRIM(CONCATENATE(Table1[[#This Row],[Intake]]," ",Table1[[#This Row],[Batch Number]]))</f>
        <v>S-1/OS 118</v>
      </c>
      <c r="O2999" s="111" t="str">
        <f>IF(VLOOKUP(Table1[[#This Row],[Intake Batch Combo]],Sheet2!A:B,2,FALSE)="","",VLOOKUP(Table1[[#This Row],[Intake Batch Combo]],Sheet2!A:B,2,FALSE))</f>
        <v>One Source Diagnostics Buy 118</v>
      </c>
      <c r="P2999" s="115" t="s">
        <v>2383</v>
      </c>
      <c r="Q2999" s="115" t="e">
        <v>#N/A</v>
      </c>
    </row>
    <row r="3000" spans="1:17">
      <c r="A3000" s="4" t="s">
        <v>1316</v>
      </c>
      <c r="B3000" s="15">
        <v>118</v>
      </c>
      <c r="C3000" s="64" t="s">
        <v>1841</v>
      </c>
      <c r="D3000" s="30">
        <v>44897</v>
      </c>
      <c r="E3000" s="60" t="s">
        <v>1</v>
      </c>
      <c r="F3000" s="14">
        <v>1695</v>
      </c>
      <c r="G3000" s="14">
        <v>404.96364199804663</v>
      </c>
      <c r="H3000" s="30">
        <v>45217</v>
      </c>
      <c r="I3000" s="118">
        <v>372</v>
      </c>
      <c r="J3000" s="15">
        <f>IF(M3000="",IF(AND(H3000&lt;&gt; "",D3000&lt;&gt;""),IF(H3000&gt;=D3000,H3000-D3000,0),""),"")</f>
        <v>320</v>
      </c>
      <c r="K3000" s="20">
        <f>IF(M3000="",IF(I3000&lt;&gt;"",I3000-G3000,""),"")</f>
        <v>-32.963641998046626</v>
      </c>
      <c r="L3000" s="25">
        <f>IF(M3000="",IF(K3000&lt;&gt;"",IF(G3000=0,IF(I3000=0,0,9.99),K3000/G3000),""),"")</f>
        <v>-8.139901605834933E-2</v>
      </c>
      <c r="N3000" s="58" t="str">
        <f>TRIM(CONCATENATE(Table1[[#This Row],[Intake]]," ",Table1[[#This Row],[Batch Number]]))</f>
        <v>S-1/OS 118</v>
      </c>
      <c r="O3000" s="3" t="str">
        <f>IF(VLOOKUP(Table1[[#This Row],[Intake Batch Combo]],Sheet2!A:B,2,FALSE)="","",VLOOKUP(Table1[[#This Row],[Intake Batch Combo]],Sheet2!A:B,2,FALSE))</f>
        <v>One Source Diagnostics Buy 118</v>
      </c>
      <c r="P3000" s="115" t="s">
        <v>2383</v>
      </c>
      <c r="Q3000" s="115" t="e">
        <v>#N/A</v>
      </c>
    </row>
    <row r="3001" spans="1:17">
      <c r="A3001" s="4" t="s">
        <v>1316</v>
      </c>
      <c r="B3001" s="15">
        <v>118</v>
      </c>
      <c r="C3001" s="64" t="s">
        <v>1841</v>
      </c>
      <c r="D3001" s="30">
        <v>44897</v>
      </c>
      <c r="E3001" s="60" t="s">
        <v>1</v>
      </c>
      <c r="F3001" s="14">
        <v>1695</v>
      </c>
      <c r="G3001" s="14">
        <v>404.96364199804663</v>
      </c>
      <c r="H3001" s="30">
        <v>45217</v>
      </c>
      <c r="I3001" s="118">
        <v>372</v>
      </c>
      <c r="J3001" s="15">
        <f>IF(M3001="",IF(AND(H3001&lt;&gt; "",D3001&lt;&gt;""),IF(H3001&gt;=D3001,H3001-D3001,0),""),"")</f>
        <v>320</v>
      </c>
      <c r="K3001" s="20">
        <f>IF(M3001="",IF(I3001&lt;&gt;"",I3001-G3001,""),"")</f>
        <v>-32.963641998046626</v>
      </c>
      <c r="L3001" s="25">
        <f>IF(M3001="",IF(K3001&lt;&gt;"",IF(G3001=0,IF(I3001=0,0,9.99),K3001/G3001),""),"")</f>
        <v>-8.139901605834933E-2</v>
      </c>
      <c r="M3001" s="111"/>
      <c r="N3001" s="58" t="str">
        <f>TRIM(CONCATENATE(Table1[[#This Row],[Intake]]," ",Table1[[#This Row],[Batch Number]]))</f>
        <v>S-1/OS 118</v>
      </c>
      <c r="O3001" s="111" t="str">
        <f>IF(VLOOKUP(Table1[[#This Row],[Intake Batch Combo]],Sheet2!A:B,2,FALSE)="","",VLOOKUP(Table1[[#This Row],[Intake Batch Combo]],Sheet2!A:B,2,FALSE))</f>
        <v>One Source Diagnostics Buy 118</v>
      </c>
      <c r="P3001" s="115" t="s">
        <v>2383</v>
      </c>
      <c r="Q3001" s="115" t="e">
        <v>#N/A</v>
      </c>
    </row>
    <row r="3002" spans="1:17">
      <c r="A3002" s="4" t="s">
        <v>1316</v>
      </c>
      <c r="B3002" s="15">
        <v>118</v>
      </c>
      <c r="C3002" s="64" t="s">
        <v>1842</v>
      </c>
      <c r="D3002" s="30">
        <v>44897</v>
      </c>
      <c r="E3002" s="60" t="s">
        <v>1</v>
      </c>
      <c r="F3002" s="14">
        <v>1695</v>
      </c>
      <c r="G3002" s="14">
        <v>404.96364199804663</v>
      </c>
      <c r="H3002" s="30">
        <v>45217</v>
      </c>
      <c r="I3002" s="118">
        <v>372</v>
      </c>
      <c r="J3002" s="15">
        <f>IF(M3002="",IF(AND(H3002&lt;&gt; "",D3002&lt;&gt;""),IF(H3002&gt;=D3002,H3002-D3002,0),""),"")</f>
        <v>320</v>
      </c>
      <c r="K3002" s="20">
        <f>IF(M3002="",IF(I3002&lt;&gt;"",I3002-G3002,""),"")</f>
        <v>-32.963641998046626</v>
      </c>
      <c r="L3002" s="25">
        <f>IF(M3002="",IF(K3002&lt;&gt;"",IF(G3002=0,IF(I3002=0,0,9.99),K3002/G3002),""),"")</f>
        <v>-8.139901605834933E-2</v>
      </c>
      <c r="M3002" s="111"/>
      <c r="N3002" s="58" t="str">
        <f>TRIM(CONCATENATE(Table1[[#This Row],[Intake]]," ",Table1[[#This Row],[Batch Number]]))</f>
        <v>S-1/OS 118</v>
      </c>
      <c r="O3002" s="111" t="str">
        <f>IF(VLOOKUP(Table1[[#This Row],[Intake Batch Combo]],Sheet2!A:B,2,FALSE)="","",VLOOKUP(Table1[[#This Row],[Intake Batch Combo]],Sheet2!A:B,2,FALSE))</f>
        <v>One Source Diagnostics Buy 118</v>
      </c>
      <c r="P3002" s="115" t="s">
        <v>2383</v>
      </c>
      <c r="Q3002" s="115" t="e">
        <v>#N/A</v>
      </c>
    </row>
    <row r="3003" spans="1:17">
      <c r="A3003" s="4" t="s">
        <v>1316</v>
      </c>
      <c r="B3003" s="15">
        <v>118</v>
      </c>
      <c r="C3003" s="64" t="s">
        <v>1842</v>
      </c>
      <c r="D3003" s="30">
        <v>44897</v>
      </c>
      <c r="E3003" s="60" t="s">
        <v>1</v>
      </c>
      <c r="F3003" s="14">
        <v>1695</v>
      </c>
      <c r="G3003" s="14">
        <v>404.96364199804663</v>
      </c>
      <c r="H3003" s="30">
        <v>45217</v>
      </c>
      <c r="I3003" s="118">
        <v>372</v>
      </c>
      <c r="J3003" s="15">
        <f>IF(M3003="",IF(AND(H3003&lt;&gt; "",D3003&lt;&gt;""),IF(H3003&gt;=D3003,H3003-D3003,0),""),"")</f>
        <v>320</v>
      </c>
      <c r="K3003" s="20">
        <f>IF(M3003="",IF(I3003&lt;&gt;"",I3003-G3003,""),"")</f>
        <v>-32.963641998046626</v>
      </c>
      <c r="L3003" s="25">
        <f>IF(M3003="",IF(K3003&lt;&gt;"",IF(G3003=0,IF(I3003=0,0,9.99),K3003/G3003),""),"")</f>
        <v>-8.139901605834933E-2</v>
      </c>
      <c r="N3003" s="58" t="str">
        <f>TRIM(CONCATENATE(Table1[[#This Row],[Intake]]," ",Table1[[#This Row],[Batch Number]]))</f>
        <v>S-1/OS 118</v>
      </c>
      <c r="O3003" s="3" t="str">
        <f>IF(VLOOKUP(Table1[[#This Row],[Intake Batch Combo]],Sheet2!A:B,2,FALSE)="","",VLOOKUP(Table1[[#This Row],[Intake Batch Combo]],Sheet2!A:B,2,FALSE))</f>
        <v>One Source Diagnostics Buy 118</v>
      </c>
      <c r="P3003" s="115" t="s">
        <v>2383</v>
      </c>
      <c r="Q3003" s="115" t="e">
        <v>#N/A</v>
      </c>
    </row>
    <row r="3004" spans="1:17">
      <c r="A3004" s="4" t="s">
        <v>1314</v>
      </c>
      <c r="B3004" s="43">
        <v>71</v>
      </c>
      <c r="C3004" s="64" t="s">
        <v>782</v>
      </c>
      <c r="D3004" s="47">
        <v>44670</v>
      </c>
      <c r="E3004" s="59" t="s">
        <v>1</v>
      </c>
      <c r="F3004" s="41">
        <v>1695</v>
      </c>
      <c r="G3004" s="41">
        <v>406.54563467206344</v>
      </c>
      <c r="H3004" s="47">
        <v>45217</v>
      </c>
      <c r="I3004" s="118">
        <v>558</v>
      </c>
      <c r="J3004" s="43">
        <f>IF(M3004="",IF(AND(H3004&lt;&gt; "",D3004&lt;&gt;""),IF(H3004&gt;=D3004,H3004-D3004,0),""),"")</f>
        <v>547</v>
      </c>
      <c r="K3004" s="42">
        <f>IF(M3004="",IF(I3004&lt;&gt;"",I3004-G3004,""),"")</f>
        <v>151.45436532793656</v>
      </c>
      <c r="L3004" s="44">
        <f>IF(M3004="",IF(K3004&lt;&gt;"",IF(G3004=0,IF(I3004=0,0,9.99),K3004/G3004),""),"")</f>
        <v>0.37253964232110359</v>
      </c>
      <c r="M3004" s="45"/>
      <c r="N3004" s="46" t="str">
        <f>TRIM(CONCATENATE(Table1[[#This Row],[Intake]]," ",Table1[[#This Row],[Batch Number]]))</f>
        <v>S-1/EB 71</v>
      </c>
      <c r="O3004" s="45" t="str">
        <f>IF(VLOOKUP(Table1[[#This Row],[Intake Batch Combo]],Sheet2!A:B,2,FALSE)="","",VLOOKUP(Table1[[#This Row],[Intake Batch Combo]],Sheet2!A:B,2,FALSE))</f>
        <v>Expert MRI Buy 71</v>
      </c>
      <c r="P3004" s="116" t="e">
        <v>#N/A</v>
      </c>
      <c r="Q3004" s="116" t="e">
        <v>#N/A</v>
      </c>
    </row>
    <row r="3005" spans="1:17">
      <c r="A3005" s="4" t="s">
        <v>1314</v>
      </c>
      <c r="B3005" s="43">
        <v>71</v>
      </c>
      <c r="C3005" s="64" t="s">
        <v>782</v>
      </c>
      <c r="D3005" s="47">
        <v>44670</v>
      </c>
      <c r="E3005" s="59" t="s">
        <v>1</v>
      </c>
      <c r="F3005" s="41">
        <v>1695</v>
      </c>
      <c r="G3005" s="41">
        <v>406.54563467206344</v>
      </c>
      <c r="H3005" s="47">
        <v>45217</v>
      </c>
      <c r="I3005" s="118">
        <v>558</v>
      </c>
      <c r="J3005" s="43">
        <f>IF(M3005="",IF(AND(H3005&lt;&gt; "",D3005&lt;&gt;""),IF(H3005&gt;=D3005,H3005-D3005,0),""),"")</f>
        <v>547</v>
      </c>
      <c r="K3005" s="42">
        <f>IF(M3005="",IF(I3005&lt;&gt;"",I3005-G3005,""),"")</f>
        <v>151.45436532793656</v>
      </c>
      <c r="L3005" s="44">
        <f>IF(M3005="",IF(K3005&lt;&gt;"",IF(G3005=0,IF(I3005=0,0,9.99),K3005/G3005),""),"")</f>
        <v>0.37253964232110359</v>
      </c>
      <c r="M3005" s="45"/>
      <c r="N3005" s="46" t="str">
        <f>TRIM(CONCATENATE(Table1[[#This Row],[Intake]]," ",Table1[[#This Row],[Batch Number]]))</f>
        <v>S-1/EB 71</v>
      </c>
      <c r="O3005" s="45" t="str">
        <f>IF(VLOOKUP(Table1[[#This Row],[Intake Batch Combo]],Sheet2!A:B,2,FALSE)="","",VLOOKUP(Table1[[#This Row],[Intake Batch Combo]],Sheet2!A:B,2,FALSE))</f>
        <v>Expert MRI Buy 71</v>
      </c>
      <c r="P3005" s="116" t="e">
        <v>#N/A</v>
      </c>
      <c r="Q3005" s="116" t="e">
        <v>#N/A</v>
      </c>
    </row>
    <row r="3006" spans="1:17">
      <c r="A3006" s="4" t="s">
        <v>1316</v>
      </c>
      <c r="B3006" s="38">
        <v>97</v>
      </c>
      <c r="C3006" s="15" t="s">
        <v>487</v>
      </c>
      <c r="D3006" s="39">
        <v>44631</v>
      </c>
      <c r="E3006" s="10" t="s">
        <v>1</v>
      </c>
      <c r="F3006" s="36">
        <v>1695</v>
      </c>
      <c r="G3006" s="36">
        <v>408.58132852990423</v>
      </c>
      <c r="H3006" s="39">
        <v>45217</v>
      </c>
      <c r="I3006" s="118">
        <v>491.51429999999999</v>
      </c>
      <c r="J3006" s="38">
        <f>IF(M3006="",IF(AND(H3006&lt;&gt; "",D3006&lt;&gt;""),IF(H3006&gt;=D3006,H3006-D3006,0),""),"")</f>
        <v>586</v>
      </c>
      <c r="K3006" s="37">
        <f>IF(M3006="",IF(I3006&lt;&gt;"",I3006-G3006,""),"")</f>
        <v>82.932971470095765</v>
      </c>
      <c r="L3006" s="31">
        <f>IF(M3006="",IF(K3006&lt;&gt;"",IF(G3006=0,IF(I3006=0,0,9.99),K3006/G3006),""),"")</f>
        <v>0.2029778790149141</v>
      </c>
      <c r="M3006" s="35"/>
      <c r="N3006" s="33" t="str">
        <f>TRIM(CONCATENATE(Table1[[#This Row],[Intake]]," ",Table1[[#This Row],[Batch Number]]))</f>
        <v>S-1/OS 97</v>
      </c>
      <c r="O3006" s="35" t="str">
        <f>IF(VLOOKUP(Table1[[#This Row],[Intake Batch Combo]],Sheet2!A:B,2,FALSE)="","",VLOOKUP(Table1[[#This Row],[Intake Batch Combo]],Sheet2!A:B,2,FALSE))</f>
        <v>One Source Diagnostics Buy 97.2</v>
      </c>
      <c r="P3006" s="116" t="s">
        <v>2384</v>
      </c>
      <c r="Q3006" s="116" t="e">
        <v>#N/A</v>
      </c>
    </row>
    <row r="3007" spans="1:17">
      <c r="A3007" s="4" t="s">
        <v>1316</v>
      </c>
      <c r="B3007" s="15">
        <v>118</v>
      </c>
      <c r="C3007" s="64" t="s">
        <v>1572</v>
      </c>
      <c r="D3007" s="30">
        <v>44897</v>
      </c>
      <c r="E3007" s="60" t="s">
        <v>1</v>
      </c>
      <c r="F3007" s="14">
        <v>1695</v>
      </c>
      <c r="G3007" s="14">
        <v>404.96364199804663</v>
      </c>
      <c r="H3007" s="30">
        <v>45212</v>
      </c>
      <c r="I3007" s="118">
        <v>418.5</v>
      </c>
      <c r="J3007" s="15">
        <f>IF(M3007="",IF(AND(H3007&lt;&gt; "",D3007&lt;&gt;""),IF(H3007&gt;=D3007,H3007-D3007,0),""),"")</f>
        <v>315</v>
      </c>
      <c r="K3007" s="20">
        <f>IF(M3007="",IF(I3007&lt;&gt;"",I3007-G3007,""),"")</f>
        <v>13.536358001953374</v>
      </c>
      <c r="L3007" s="25">
        <f>IF(M3007="",IF(K3007&lt;&gt;"",IF(G3007=0,IF(I3007=0,0,9.99),K3007/G3007),""),"")</f>
        <v>3.3426106934357006E-2</v>
      </c>
      <c r="N3007" s="58" t="str">
        <f>TRIM(CONCATENATE(Table1[[#This Row],[Intake]]," ",Table1[[#This Row],[Batch Number]]))</f>
        <v>S-1/OS 118</v>
      </c>
      <c r="O3007" s="3" t="str">
        <f>IF(VLOOKUP(Table1[[#This Row],[Intake Batch Combo]],Sheet2!A:B,2,FALSE)="","",VLOOKUP(Table1[[#This Row],[Intake Batch Combo]],Sheet2!A:B,2,FALSE))</f>
        <v>One Source Diagnostics Buy 118</v>
      </c>
      <c r="P3007" s="115" t="s">
        <v>2383</v>
      </c>
      <c r="Q3007" s="115" t="e">
        <v>#N/A</v>
      </c>
    </row>
    <row r="3008" spans="1:17">
      <c r="A3008" s="4" t="s">
        <v>1314</v>
      </c>
      <c r="B3008" s="43">
        <v>71</v>
      </c>
      <c r="C3008" s="64" t="s">
        <v>641</v>
      </c>
      <c r="D3008" s="47">
        <v>44670</v>
      </c>
      <c r="E3008" s="59" t="s">
        <v>1</v>
      </c>
      <c r="F3008" s="41">
        <v>1695</v>
      </c>
      <c r="G3008" s="41">
        <v>406.54563467206344</v>
      </c>
      <c r="H3008" s="47">
        <v>45212</v>
      </c>
      <c r="I3008" s="118">
        <v>651</v>
      </c>
      <c r="J3008" s="43">
        <f>IF(M3008="",IF(AND(H3008&lt;&gt; "",D3008&lt;&gt;""),IF(H3008&gt;=D3008,H3008-D3008,0),""),"")</f>
        <v>542</v>
      </c>
      <c r="K3008" s="42">
        <f>IF(M3008="",IF(I3008&lt;&gt;"",I3008-G3008,""),"")</f>
        <v>244.45436532793656</v>
      </c>
      <c r="L3008" s="44">
        <f>IF(M3008="",IF(K3008&lt;&gt;"",IF(G3008=0,IF(I3008=0,0,9.99),K3008/G3008),""),"")</f>
        <v>0.60129624937462078</v>
      </c>
      <c r="M3008" s="45"/>
      <c r="N3008" s="46" t="str">
        <f>TRIM(CONCATENATE(Table1[[#This Row],[Intake]]," ",Table1[[#This Row],[Batch Number]]))</f>
        <v>S-1/EB 71</v>
      </c>
      <c r="O3008" s="45" t="str">
        <f>IF(VLOOKUP(Table1[[#This Row],[Intake Batch Combo]],Sheet2!A:B,2,FALSE)="","",VLOOKUP(Table1[[#This Row],[Intake Batch Combo]],Sheet2!A:B,2,FALSE))</f>
        <v>Expert MRI Buy 71</v>
      </c>
      <c r="P3008" s="116" t="e">
        <v>#N/A</v>
      </c>
      <c r="Q3008" s="116" t="e">
        <v>#N/A</v>
      </c>
    </row>
    <row r="3009" spans="1:17">
      <c r="A3009" s="4" t="s">
        <v>1316</v>
      </c>
      <c r="B3009" s="15">
        <v>116</v>
      </c>
      <c r="C3009" s="64" t="s">
        <v>1272</v>
      </c>
      <c r="D3009" s="30">
        <v>44879</v>
      </c>
      <c r="E3009" s="59" t="s">
        <v>0</v>
      </c>
      <c r="F3009" s="14">
        <v>250</v>
      </c>
      <c r="G3009" s="14">
        <v>59.674267346898802</v>
      </c>
      <c r="H3009" s="30">
        <v>45210</v>
      </c>
      <c r="I3009" s="118">
        <v>216.99690000000001</v>
      </c>
      <c r="J3009" s="15">
        <f>IF(M3009="",IF(AND(H3009&lt;&gt; "",D3009&lt;&gt;""),IF(H3009&gt;=D3009,H3009-D3009,0),""),"")</f>
        <v>331</v>
      </c>
      <c r="K3009" s="20">
        <f>IF(M3009="",IF(I3009&lt;&gt;"",I3009-G3009,""),"")</f>
        <v>157.32263265310121</v>
      </c>
      <c r="L3009" s="25">
        <f>IF(M3009="",IF(K3009&lt;&gt;"",IF(G3009=0,IF(I3009=0,0,9.99),K3009/G3009),""),"")</f>
        <v>2.6363563332676101</v>
      </c>
      <c r="N3009" s="58" t="str">
        <f>TRIM(CONCATENATE(Table1[[#This Row],[Intake]]," ",Table1[[#This Row],[Batch Number]]))</f>
        <v>S-1/OS 116</v>
      </c>
      <c r="O3009" s="3" t="str">
        <f>IF(VLOOKUP(Table1[[#This Row],[Intake Batch Combo]],Sheet2!A:B,2,FALSE)="","",VLOOKUP(Table1[[#This Row],[Intake Batch Combo]],Sheet2!A:B,2,FALSE))</f>
        <v>One Source Diagnostics Buy 116</v>
      </c>
      <c r="P3009" s="115" t="e">
        <v>#N/A</v>
      </c>
      <c r="Q3009" s="115" t="e">
        <v>#N/A</v>
      </c>
    </row>
    <row r="3010" spans="1:17">
      <c r="A3010" s="4" t="s">
        <v>1316</v>
      </c>
      <c r="B3010" s="15">
        <v>116</v>
      </c>
      <c r="C3010" s="64" t="s">
        <v>1272</v>
      </c>
      <c r="D3010" s="30">
        <v>44879</v>
      </c>
      <c r="E3010" s="59" t="s">
        <v>0</v>
      </c>
      <c r="F3010" s="14">
        <v>250</v>
      </c>
      <c r="G3010" s="14">
        <v>59.674267346898802</v>
      </c>
      <c r="H3010" s="30">
        <v>45210</v>
      </c>
      <c r="I3010" s="118">
        <v>216.99690000000001</v>
      </c>
      <c r="J3010" s="15">
        <f>IF(M3010="",IF(AND(H3010&lt;&gt; "",D3010&lt;&gt;""),IF(H3010&gt;=D3010,H3010-D3010,0),""),"")</f>
        <v>331</v>
      </c>
      <c r="K3010" s="20">
        <f>IF(M3010="",IF(I3010&lt;&gt;"",I3010-G3010,""),"")</f>
        <v>157.32263265310121</v>
      </c>
      <c r="L3010" s="25">
        <f>IF(M3010="",IF(K3010&lt;&gt;"",IF(G3010=0,IF(I3010=0,0,9.99),K3010/G3010),""),"")</f>
        <v>2.6363563332676101</v>
      </c>
      <c r="N3010" s="58" t="str">
        <f>TRIM(CONCATENATE(Table1[[#This Row],[Intake]]," ",Table1[[#This Row],[Batch Number]]))</f>
        <v>S-1/OS 116</v>
      </c>
      <c r="O3010" s="3" t="str">
        <f>IF(VLOOKUP(Table1[[#This Row],[Intake Batch Combo]],Sheet2!A:B,2,FALSE)="","",VLOOKUP(Table1[[#This Row],[Intake Batch Combo]],Sheet2!A:B,2,FALSE))</f>
        <v>One Source Diagnostics Buy 116</v>
      </c>
      <c r="P3010" s="115" t="e">
        <v>#N/A</v>
      </c>
      <c r="Q3010" s="115" t="e">
        <v>#N/A</v>
      </c>
    </row>
    <row r="3011" spans="1:17">
      <c r="A3011" s="4" t="s">
        <v>1316</v>
      </c>
      <c r="B3011" s="15">
        <v>118</v>
      </c>
      <c r="C3011" s="64">
        <v>53334</v>
      </c>
      <c r="D3011" s="30">
        <v>44897</v>
      </c>
      <c r="E3011" s="60" t="s">
        <v>0</v>
      </c>
      <c r="F3011" s="14">
        <v>250</v>
      </c>
      <c r="G3011" s="14">
        <v>59.729150737175019</v>
      </c>
      <c r="H3011" s="30">
        <v>45210</v>
      </c>
      <c r="I3011" s="118">
        <v>309.88529999999997</v>
      </c>
      <c r="J3011" s="15">
        <f>IF(M3011="",IF(AND(H3011&lt;&gt; "",D3011&lt;&gt;""),IF(H3011&gt;=D3011,H3011-D3011,0),""),"")</f>
        <v>313</v>
      </c>
      <c r="K3011" s="20">
        <f>IF(M3011="",IF(I3011&lt;&gt;"",I3011-G3011,""),"")</f>
        <v>250.15614926282495</v>
      </c>
      <c r="L3011" s="25">
        <f>IF(M3011="",IF(K3011&lt;&gt;"",IF(G3011=0,IF(I3011=0,0,9.99),K3011/G3011),""),"")</f>
        <v>4.1881752239133956</v>
      </c>
      <c r="M3011" s="111"/>
      <c r="N3011" s="58" t="str">
        <f>TRIM(CONCATENATE(Table1[[#This Row],[Intake]]," ",Table1[[#This Row],[Batch Number]]))</f>
        <v>S-1/OS 118</v>
      </c>
      <c r="O3011" s="111" t="str">
        <f>IF(VLOOKUP(Table1[[#This Row],[Intake Batch Combo]],Sheet2!A:B,2,FALSE)="","",VLOOKUP(Table1[[#This Row],[Intake Batch Combo]],Sheet2!A:B,2,FALSE))</f>
        <v>One Source Diagnostics Buy 118</v>
      </c>
      <c r="P3011" s="115" t="s">
        <v>2383</v>
      </c>
      <c r="Q3011" s="115" t="e">
        <v>#N/A</v>
      </c>
    </row>
    <row r="3012" spans="1:17">
      <c r="A3012" s="4" t="s">
        <v>1316</v>
      </c>
      <c r="B3012" s="15">
        <v>118</v>
      </c>
      <c r="C3012" s="64">
        <v>53334</v>
      </c>
      <c r="D3012" s="30">
        <v>44897</v>
      </c>
      <c r="E3012" s="60" t="s">
        <v>1</v>
      </c>
      <c r="F3012" s="14">
        <v>300</v>
      </c>
      <c r="G3012" s="14">
        <v>71.674980884610022</v>
      </c>
      <c r="H3012" s="30">
        <v>45210</v>
      </c>
      <c r="I3012" s="118">
        <v>309.88529999999997</v>
      </c>
      <c r="J3012" s="15">
        <f>IF(M3012="",IF(AND(H3012&lt;&gt; "",D3012&lt;&gt;""),IF(H3012&gt;=D3012,H3012-D3012,0),""),"")</f>
        <v>313</v>
      </c>
      <c r="K3012" s="20">
        <f>IF(M3012="",IF(I3012&lt;&gt;"",I3012-G3012,""),"")</f>
        <v>238.21031911538995</v>
      </c>
      <c r="L3012" s="25">
        <f>IF(M3012="",IF(K3012&lt;&gt;"",IF(G3012=0,IF(I3012=0,0,9.99),K3012/G3012),""),"")</f>
        <v>3.3234793532611633</v>
      </c>
      <c r="M3012" s="111"/>
      <c r="N3012" s="58" t="str">
        <f>TRIM(CONCATENATE(Table1[[#This Row],[Intake]]," ",Table1[[#This Row],[Batch Number]]))</f>
        <v>S-1/OS 118</v>
      </c>
      <c r="O3012" s="111" t="str">
        <f>IF(VLOOKUP(Table1[[#This Row],[Intake Batch Combo]],Sheet2!A:B,2,FALSE)="","",VLOOKUP(Table1[[#This Row],[Intake Batch Combo]],Sheet2!A:B,2,FALSE))</f>
        <v>One Source Diagnostics Buy 118</v>
      </c>
      <c r="P3012" s="115" t="s">
        <v>2383</v>
      </c>
      <c r="Q3012" s="115" t="e">
        <v>#N/A</v>
      </c>
    </row>
    <row r="3013" spans="1:17">
      <c r="A3013" s="4" t="s">
        <v>1316</v>
      </c>
      <c r="B3013" s="15">
        <v>118</v>
      </c>
      <c r="C3013" s="64" t="s">
        <v>1442</v>
      </c>
      <c r="D3013" s="30">
        <v>44897</v>
      </c>
      <c r="E3013" s="60" t="s">
        <v>1</v>
      </c>
      <c r="F3013" s="14">
        <v>300</v>
      </c>
      <c r="G3013" s="14">
        <v>71.674980884610022</v>
      </c>
      <c r="H3013" s="30">
        <v>45210</v>
      </c>
      <c r="I3013" s="118">
        <v>372</v>
      </c>
      <c r="J3013" s="15">
        <f>IF(M3013="",IF(AND(H3013&lt;&gt; "",D3013&lt;&gt;""),IF(H3013&gt;=D3013,H3013-D3013,0),""),"")</f>
        <v>313</v>
      </c>
      <c r="K3013" s="20">
        <f>IF(M3013="",IF(I3013&lt;&gt;"",I3013-G3013,""),"")</f>
        <v>300.32501911538998</v>
      </c>
      <c r="L3013" s="25">
        <f>IF(M3013="",IF(K3013&lt;&gt;"",IF(G3013=0,IF(I3013=0,0,9.99),K3013/G3013),""),"")</f>
        <v>4.1900955592703264</v>
      </c>
      <c r="M3013" s="111"/>
      <c r="N3013" s="58" t="str">
        <f>TRIM(CONCATENATE(Table1[[#This Row],[Intake]]," ",Table1[[#This Row],[Batch Number]]))</f>
        <v>S-1/OS 118</v>
      </c>
      <c r="O3013" s="111" t="str">
        <f>IF(VLOOKUP(Table1[[#This Row],[Intake Batch Combo]],Sheet2!A:B,2,FALSE)="","",VLOOKUP(Table1[[#This Row],[Intake Batch Combo]],Sheet2!A:B,2,FALSE))</f>
        <v>One Source Diagnostics Buy 118</v>
      </c>
      <c r="P3013" s="115" t="s">
        <v>2383</v>
      </c>
      <c r="Q3013" s="115" t="e">
        <v>#N/A</v>
      </c>
    </row>
    <row r="3014" spans="1:17">
      <c r="A3014" s="4" t="s">
        <v>1316</v>
      </c>
      <c r="B3014" s="15">
        <v>118</v>
      </c>
      <c r="C3014" s="64" t="s">
        <v>1442</v>
      </c>
      <c r="D3014" s="30">
        <v>44897</v>
      </c>
      <c r="E3014" s="60" t="s">
        <v>1</v>
      </c>
      <c r="F3014" s="14">
        <v>300</v>
      </c>
      <c r="G3014" s="14">
        <v>71.674980884610022</v>
      </c>
      <c r="H3014" s="30">
        <v>45210</v>
      </c>
      <c r="I3014" s="118">
        <v>372</v>
      </c>
      <c r="J3014" s="15">
        <f>IF(M3014="",IF(AND(H3014&lt;&gt; "",D3014&lt;&gt;""),IF(H3014&gt;=D3014,H3014-D3014,0),""),"")</f>
        <v>313</v>
      </c>
      <c r="K3014" s="20">
        <f>IF(M3014="",IF(I3014&lt;&gt;"",I3014-G3014,""),"")</f>
        <v>300.32501911538998</v>
      </c>
      <c r="L3014" s="25">
        <f>IF(M3014="",IF(K3014&lt;&gt;"",IF(G3014=0,IF(I3014=0,0,9.99),K3014/G3014),""),"")</f>
        <v>4.1900955592703264</v>
      </c>
      <c r="M3014" s="111"/>
      <c r="N3014" s="58" t="str">
        <f>TRIM(CONCATENATE(Table1[[#This Row],[Intake]]," ",Table1[[#This Row],[Batch Number]]))</f>
        <v>S-1/OS 118</v>
      </c>
      <c r="O3014" s="111" t="str">
        <f>IF(VLOOKUP(Table1[[#This Row],[Intake Batch Combo]],Sheet2!A:B,2,FALSE)="","",VLOOKUP(Table1[[#This Row],[Intake Batch Combo]],Sheet2!A:B,2,FALSE))</f>
        <v>One Source Diagnostics Buy 118</v>
      </c>
      <c r="P3014" s="115" t="s">
        <v>2383</v>
      </c>
      <c r="Q3014" s="115" t="e">
        <v>#N/A</v>
      </c>
    </row>
    <row r="3015" spans="1:17">
      <c r="A3015" s="4" t="s">
        <v>1316</v>
      </c>
      <c r="B3015" s="15">
        <v>116</v>
      </c>
      <c r="C3015" s="64" t="s">
        <v>1272</v>
      </c>
      <c r="D3015" s="30">
        <v>44879</v>
      </c>
      <c r="E3015" s="59" t="s">
        <v>1</v>
      </c>
      <c r="F3015" s="14">
        <v>1695</v>
      </c>
      <c r="G3015" s="14">
        <v>404.59153261197389</v>
      </c>
      <c r="H3015" s="30">
        <v>45210</v>
      </c>
      <c r="I3015" s="118">
        <v>216.99690000000001</v>
      </c>
      <c r="J3015" s="15">
        <f>IF(M3015="",IF(AND(H3015&lt;&gt; "",D3015&lt;&gt;""),IF(H3015&gt;=D3015,H3015-D3015,0),""),"")</f>
        <v>331</v>
      </c>
      <c r="K3015" s="20">
        <f>IF(M3015="",IF(I3015&lt;&gt;"",I3015-G3015,""),"")</f>
        <v>-187.59463261197388</v>
      </c>
      <c r="L3015" s="25">
        <f>IF(M3015="",IF(K3015&lt;&gt;"",IF(G3015=0,IF(I3015=0,0,9.99),K3015/G3015),""),"")</f>
        <v>-0.46366425763014602</v>
      </c>
      <c r="M3015" s="111"/>
      <c r="N3015" s="58" t="str">
        <f>TRIM(CONCATENATE(Table1[[#This Row],[Intake]]," ",Table1[[#This Row],[Batch Number]]))</f>
        <v>S-1/OS 116</v>
      </c>
      <c r="O3015" s="111" t="str">
        <f>IF(VLOOKUP(Table1[[#This Row],[Intake Batch Combo]],Sheet2!A:B,2,FALSE)="","",VLOOKUP(Table1[[#This Row],[Intake Batch Combo]],Sheet2!A:B,2,FALSE))</f>
        <v>One Source Diagnostics Buy 116</v>
      </c>
      <c r="P3015" s="115" t="e">
        <v>#N/A</v>
      </c>
      <c r="Q3015" s="115" t="e">
        <v>#N/A</v>
      </c>
    </row>
    <row r="3016" spans="1:17">
      <c r="A3016" s="4" t="s">
        <v>1316</v>
      </c>
      <c r="B3016" s="15">
        <v>118</v>
      </c>
      <c r="C3016" s="64">
        <v>53334</v>
      </c>
      <c r="D3016" s="30">
        <v>44897</v>
      </c>
      <c r="E3016" s="60" t="s">
        <v>1</v>
      </c>
      <c r="F3016" s="14">
        <v>1695</v>
      </c>
      <c r="G3016" s="14">
        <v>404.96364199804663</v>
      </c>
      <c r="H3016" s="30">
        <v>45210</v>
      </c>
      <c r="I3016" s="118">
        <v>309.88529999999997</v>
      </c>
      <c r="J3016" s="15">
        <f>IF(M3016="",IF(AND(H3016&lt;&gt; "",D3016&lt;&gt;""),IF(H3016&gt;=D3016,H3016-D3016,0),""),"")</f>
        <v>313</v>
      </c>
      <c r="K3016" s="20">
        <f>IF(M3016="",IF(I3016&lt;&gt;"",I3016-G3016,""),"")</f>
        <v>-95.078341998046653</v>
      </c>
      <c r="L3016" s="25">
        <f>IF(M3016="",IF(K3016&lt;&gt;"",IF(G3016=0,IF(I3016=0,0,9.99),K3016/G3016),""),"")</f>
        <v>-0.23478241535200653</v>
      </c>
      <c r="M3016" s="111"/>
      <c r="N3016" s="58" t="str">
        <f>TRIM(CONCATENATE(Table1[[#This Row],[Intake]]," ",Table1[[#This Row],[Batch Number]]))</f>
        <v>S-1/OS 118</v>
      </c>
      <c r="O3016" s="111" t="str">
        <f>IF(VLOOKUP(Table1[[#This Row],[Intake Batch Combo]],Sheet2!A:B,2,FALSE)="","",VLOOKUP(Table1[[#This Row],[Intake Batch Combo]],Sheet2!A:B,2,FALSE))</f>
        <v>One Source Diagnostics Buy 118</v>
      </c>
      <c r="P3016" s="115" t="s">
        <v>2383</v>
      </c>
      <c r="Q3016" s="115" t="e">
        <v>#N/A</v>
      </c>
    </row>
    <row r="3017" spans="1:17">
      <c r="A3017" s="4" t="s">
        <v>1316</v>
      </c>
      <c r="B3017" s="15">
        <v>118</v>
      </c>
      <c r="C3017" s="64" t="s">
        <v>1442</v>
      </c>
      <c r="D3017" s="30">
        <v>44897</v>
      </c>
      <c r="E3017" s="60" t="s">
        <v>1</v>
      </c>
      <c r="F3017" s="14">
        <v>1695</v>
      </c>
      <c r="G3017" s="14">
        <v>404.96364199804663</v>
      </c>
      <c r="H3017" s="30">
        <v>45210</v>
      </c>
      <c r="I3017" s="118">
        <v>372</v>
      </c>
      <c r="J3017" s="15">
        <f>IF(M3017="",IF(AND(H3017&lt;&gt; "",D3017&lt;&gt;""),IF(H3017&gt;=D3017,H3017-D3017,0),""),"")</f>
        <v>313</v>
      </c>
      <c r="K3017" s="20">
        <f>IF(M3017="",IF(I3017&lt;&gt;"",I3017-G3017,""),"")</f>
        <v>-32.963641998046626</v>
      </c>
      <c r="L3017" s="25">
        <f>IF(M3017="",IF(K3017&lt;&gt;"",IF(G3017=0,IF(I3017=0,0,9.99),K3017/G3017),""),"")</f>
        <v>-8.139901605834933E-2</v>
      </c>
      <c r="M3017" s="111"/>
      <c r="N3017" s="58" t="str">
        <f>TRIM(CONCATENATE(Table1[[#This Row],[Intake]]," ",Table1[[#This Row],[Batch Number]]))</f>
        <v>S-1/OS 118</v>
      </c>
      <c r="O3017" s="111" t="str">
        <f>IF(VLOOKUP(Table1[[#This Row],[Intake Batch Combo]],Sheet2!A:B,2,FALSE)="","",VLOOKUP(Table1[[#This Row],[Intake Batch Combo]],Sheet2!A:B,2,FALSE))</f>
        <v>One Source Diagnostics Buy 118</v>
      </c>
      <c r="P3017" s="115" t="s">
        <v>2383</v>
      </c>
      <c r="Q3017" s="115" t="e">
        <v>#N/A</v>
      </c>
    </row>
    <row r="3018" spans="1:17">
      <c r="A3018" s="4" t="s">
        <v>1316</v>
      </c>
      <c r="B3018" s="15">
        <v>118</v>
      </c>
      <c r="C3018" s="64" t="s">
        <v>1651</v>
      </c>
      <c r="D3018" s="30">
        <v>44897</v>
      </c>
      <c r="E3018" s="60" t="s">
        <v>1</v>
      </c>
      <c r="F3018" s="14">
        <v>1695</v>
      </c>
      <c r="G3018" s="14">
        <v>404.96364199804663</v>
      </c>
      <c r="H3018" s="30">
        <v>45210</v>
      </c>
      <c r="I3018" s="118">
        <v>465</v>
      </c>
      <c r="J3018" s="15">
        <f>IF(M3018="",IF(AND(H3018&lt;&gt; "",D3018&lt;&gt;""),IF(H3018&gt;=D3018,H3018-D3018,0),""),"")</f>
        <v>313</v>
      </c>
      <c r="K3018" s="20">
        <f>IF(M3018="",IF(I3018&lt;&gt;"",I3018-G3018,""),"")</f>
        <v>60.036358001953374</v>
      </c>
      <c r="L3018" s="25">
        <f>IF(M3018="",IF(K3018&lt;&gt;"",IF(G3018=0,IF(I3018=0,0,9.99),K3018/G3018),""),"")</f>
        <v>0.14825122992706333</v>
      </c>
      <c r="M3018" s="111"/>
      <c r="N3018" s="58" t="str">
        <f>TRIM(CONCATENATE(Table1[[#This Row],[Intake]]," ",Table1[[#This Row],[Batch Number]]))</f>
        <v>S-1/OS 118</v>
      </c>
      <c r="O3018" s="111" t="str">
        <f>IF(VLOOKUP(Table1[[#This Row],[Intake Batch Combo]],Sheet2!A:B,2,FALSE)="","",VLOOKUP(Table1[[#This Row],[Intake Batch Combo]],Sheet2!A:B,2,FALSE))</f>
        <v>One Source Diagnostics Buy 118</v>
      </c>
      <c r="P3018" s="115" t="s">
        <v>2383</v>
      </c>
      <c r="Q3018" s="115" t="e">
        <v>#N/A</v>
      </c>
    </row>
    <row r="3019" spans="1:17">
      <c r="A3019" s="4" t="s">
        <v>1316</v>
      </c>
      <c r="B3019" s="15">
        <v>118</v>
      </c>
      <c r="C3019" s="64" t="s">
        <v>1651</v>
      </c>
      <c r="D3019" s="30">
        <v>44897</v>
      </c>
      <c r="E3019" s="60" t="s">
        <v>1</v>
      </c>
      <c r="F3019" s="14">
        <v>1695</v>
      </c>
      <c r="G3019" s="14">
        <v>404.96364199804663</v>
      </c>
      <c r="H3019" s="30">
        <v>45210</v>
      </c>
      <c r="I3019" s="118">
        <v>465</v>
      </c>
      <c r="J3019" s="15">
        <f>IF(M3019="",IF(AND(H3019&lt;&gt; "",D3019&lt;&gt;""),IF(H3019&gt;=D3019,H3019-D3019,0),""),"")</f>
        <v>313</v>
      </c>
      <c r="K3019" s="20">
        <f>IF(M3019="",IF(I3019&lt;&gt;"",I3019-G3019,""),"")</f>
        <v>60.036358001953374</v>
      </c>
      <c r="L3019" s="25">
        <f>IF(M3019="",IF(K3019&lt;&gt;"",IF(G3019=0,IF(I3019=0,0,9.99),K3019/G3019),""),"")</f>
        <v>0.14825122992706333</v>
      </c>
      <c r="M3019" s="111"/>
      <c r="N3019" s="58" t="str">
        <f>TRIM(CONCATENATE(Table1[[#This Row],[Intake]]," ",Table1[[#This Row],[Batch Number]]))</f>
        <v>S-1/OS 118</v>
      </c>
      <c r="O3019" s="111" t="str">
        <f>IF(VLOOKUP(Table1[[#This Row],[Intake Batch Combo]],Sheet2!A:B,2,FALSE)="","",VLOOKUP(Table1[[#This Row],[Intake Batch Combo]],Sheet2!A:B,2,FALSE))</f>
        <v>One Source Diagnostics Buy 118</v>
      </c>
      <c r="P3019" s="115" t="s">
        <v>2383</v>
      </c>
      <c r="Q3019" s="115" t="e">
        <v>#N/A</v>
      </c>
    </row>
    <row r="3020" spans="1:17">
      <c r="A3020" s="4" t="s">
        <v>1314</v>
      </c>
      <c r="B3020" s="43">
        <v>71</v>
      </c>
      <c r="C3020" s="64" t="s">
        <v>629</v>
      </c>
      <c r="D3020" s="47">
        <v>44670</v>
      </c>
      <c r="E3020" s="59" t="s">
        <v>1</v>
      </c>
      <c r="F3020" s="41">
        <v>1695</v>
      </c>
      <c r="G3020" s="41">
        <v>406.54563467206344</v>
      </c>
      <c r="H3020" s="47">
        <v>45210</v>
      </c>
      <c r="I3020" s="118">
        <v>283.67672039243166</v>
      </c>
      <c r="J3020" s="43">
        <f>IF(M3020="",IF(AND(H3020&lt;&gt; "",D3020&lt;&gt;""),IF(H3020&gt;=D3020,H3020-D3020,0),""),"")</f>
        <v>540</v>
      </c>
      <c r="K3020" s="42">
        <f>IF(M3020="",IF(I3020&lt;&gt;"",I3020-G3020,""),"")</f>
        <v>-122.86891427963178</v>
      </c>
      <c r="L3020" s="44">
        <f>IF(M3020="",IF(K3020&lt;&gt;"",IF(G3020=0,IF(I3020=0,0,9.99),K3020/G3020),""),"")</f>
        <v>-0.30222662304255937</v>
      </c>
      <c r="M3020" s="45"/>
      <c r="N3020" s="46" t="str">
        <f>TRIM(CONCATENATE(Table1[[#This Row],[Intake]]," ",Table1[[#This Row],[Batch Number]]))</f>
        <v>S-1/EB 71</v>
      </c>
      <c r="O3020" s="45" t="str">
        <f>IF(VLOOKUP(Table1[[#This Row],[Intake Batch Combo]],Sheet2!A:B,2,FALSE)="","",VLOOKUP(Table1[[#This Row],[Intake Batch Combo]],Sheet2!A:B,2,FALSE))</f>
        <v>Expert MRI Buy 71</v>
      </c>
      <c r="P3020" s="116" t="e">
        <v>#N/A</v>
      </c>
      <c r="Q3020" s="116" t="e">
        <v>#N/A</v>
      </c>
    </row>
    <row r="3021" spans="1:17">
      <c r="A3021" s="4" t="s">
        <v>1314</v>
      </c>
      <c r="B3021" s="43">
        <v>71</v>
      </c>
      <c r="C3021" s="64" t="s">
        <v>629</v>
      </c>
      <c r="D3021" s="47">
        <v>44670</v>
      </c>
      <c r="E3021" s="59" t="s">
        <v>1</v>
      </c>
      <c r="F3021" s="41">
        <v>1695</v>
      </c>
      <c r="G3021" s="41">
        <v>406.54563467206344</v>
      </c>
      <c r="H3021" s="47">
        <v>45210</v>
      </c>
      <c r="I3021" s="118">
        <v>283.67672039243166</v>
      </c>
      <c r="J3021" s="43">
        <f>IF(M3021="",IF(AND(H3021&lt;&gt; "",D3021&lt;&gt;""),IF(H3021&gt;=D3021,H3021-D3021,0),""),"")</f>
        <v>540</v>
      </c>
      <c r="K3021" s="42">
        <f>IF(M3021="",IF(I3021&lt;&gt;"",I3021-G3021,""),"")</f>
        <v>-122.86891427963178</v>
      </c>
      <c r="L3021" s="44">
        <f>IF(M3021="",IF(K3021&lt;&gt;"",IF(G3021=0,IF(I3021=0,0,9.99),K3021/G3021),""),"")</f>
        <v>-0.30222662304255937</v>
      </c>
      <c r="M3021" s="45"/>
      <c r="N3021" s="46" t="str">
        <f>TRIM(CONCATENATE(Table1[[#This Row],[Intake]]," ",Table1[[#This Row],[Batch Number]]))</f>
        <v>S-1/EB 71</v>
      </c>
      <c r="O3021" s="45" t="str">
        <f>IF(VLOOKUP(Table1[[#This Row],[Intake Batch Combo]],Sheet2!A:B,2,FALSE)="","",VLOOKUP(Table1[[#This Row],[Intake Batch Combo]],Sheet2!A:B,2,FALSE))</f>
        <v>Expert MRI Buy 71</v>
      </c>
      <c r="P3021" s="116" t="e">
        <v>#N/A</v>
      </c>
      <c r="Q3021" s="116" t="e">
        <v>#N/A</v>
      </c>
    </row>
    <row r="3022" spans="1:17">
      <c r="A3022" s="4" t="s">
        <v>1314</v>
      </c>
      <c r="B3022" s="43">
        <v>71</v>
      </c>
      <c r="C3022" s="64" t="s">
        <v>748</v>
      </c>
      <c r="D3022" s="47">
        <v>44670</v>
      </c>
      <c r="E3022" s="59" t="s">
        <v>1</v>
      </c>
      <c r="F3022" s="41">
        <v>1695</v>
      </c>
      <c r="G3022" s="41">
        <v>406.54563467206344</v>
      </c>
      <c r="H3022" s="47">
        <v>45210</v>
      </c>
      <c r="I3022" s="120">
        <v>372</v>
      </c>
      <c r="J3022" s="43">
        <f>IF(M3022="",IF(AND(H3022&lt;&gt; "",D3022&lt;&gt;""),IF(H3022&gt;=D3022,H3022-D3022,0),""),"")</f>
        <v>540</v>
      </c>
      <c r="K3022" s="42">
        <f>IF(M3022="",IF(I3022&lt;&gt;"",I3022-G3022,""),"")</f>
        <v>-34.545634672063443</v>
      </c>
      <c r="L3022" s="44">
        <f>IF(M3022="",IF(K3022&lt;&gt;"",IF(G3022=0,IF(I3022=0,0,9.99),K3022/G3022),""),"")</f>
        <v>-8.4973571785930957E-2</v>
      </c>
      <c r="M3022" s="45"/>
      <c r="N3022" s="46" t="str">
        <f>TRIM(CONCATENATE(Table1[[#This Row],[Intake]]," ",Table1[[#This Row],[Batch Number]]))</f>
        <v>S-1/EB 71</v>
      </c>
      <c r="O3022" s="45" t="str">
        <f>IF(VLOOKUP(Table1[[#This Row],[Intake Batch Combo]],Sheet2!A:B,2,FALSE)="","",VLOOKUP(Table1[[#This Row],[Intake Batch Combo]],Sheet2!A:B,2,FALSE))</f>
        <v>Expert MRI Buy 71</v>
      </c>
      <c r="P3022" s="116" t="e">
        <v>#N/A</v>
      </c>
      <c r="Q3022" s="116" t="e">
        <v>#N/A</v>
      </c>
    </row>
    <row r="3023" spans="1:17">
      <c r="A3023" s="4" t="s">
        <v>1314</v>
      </c>
      <c r="B3023" s="43">
        <v>71</v>
      </c>
      <c r="C3023" s="64" t="s">
        <v>749</v>
      </c>
      <c r="D3023" s="47">
        <v>44670</v>
      </c>
      <c r="E3023" s="59" t="s">
        <v>1</v>
      </c>
      <c r="F3023" s="41">
        <v>1695</v>
      </c>
      <c r="G3023" s="41">
        <v>406.54563467206344</v>
      </c>
      <c r="H3023" s="47">
        <v>45210</v>
      </c>
      <c r="I3023" s="118">
        <v>372</v>
      </c>
      <c r="J3023" s="43">
        <f>IF(M3023="",IF(AND(H3023&lt;&gt; "",D3023&lt;&gt;""),IF(H3023&gt;=D3023,H3023-D3023,0),""),"")</f>
        <v>540</v>
      </c>
      <c r="K3023" s="42">
        <f>IF(M3023="",IF(I3023&lt;&gt;"",I3023-G3023,""),"")</f>
        <v>-34.545634672063443</v>
      </c>
      <c r="L3023" s="44">
        <f>IF(M3023="",IF(K3023&lt;&gt;"",IF(G3023=0,IF(I3023=0,0,9.99),K3023/G3023),""),"")</f>
        <v>-8.4973571785930957E-2</v>
      </c>
      <c r="M3023" s="45"/>
      <c r="N3023" s="46" t="str">
        <f>TRIM(CONCATENATE(Table1[[#This Row],[Intake]]," ",Table1[[#This Row],[Batch Number]]))</f>
        <v>S-1/EB 71</v>
      </c>
      <c r="O3023" s="45" t="str">
        <f>IF(VLOOKUP(Table1[[#This Row],[Intake Batch Combo]],Sheet2!A:B,2,FALSE)="","",VLOOKUP(Table1[[#This Row],[Intake Batch Combo]],Sheet2!A:B,2,FALSE))</f>
        <v>Expert MRI Buy 71</v>
      </c>
      <c r="P3023" s="116" t="e">
        <v>#N/A</v>
      </c>
      <c r="Q3023" s="116" t="e">
        <v>#N/A</v>
      </c>
    </row>
    <row r="3024" spans="1:17">
      <c r="A3024" s="4" t="s">
        <v>1314</v>
      </c>
      <c r="B3024" s="43">
        <v>71</v>
      </c>
      <c r="C3024" s="64" t="s">
        <v>750</v>
      </c>
      <c r="D3024" s="47">
        <v>44670</v>
      </c>
      <c r="E3024" s="59" t="s">
        <v>1</v>
      </c>
      <c r="F3024" s="41">
        <v>1695</v>
      </c>
      <c r="G3024" s="41">
        <v>406.54563467206344</v>
      </c>
      <c r="H3024" s="47">
        <v>45210</v>
      </c>
      <c r="I3024" s="118">
        <v>279</v>
      </c>
      <c r="J3024" s="43">
        <f>IF(M3024="",IF(AND(H3024&lt;&gt; "",D3024&lt;&gt;""),IF(H3024&gt;=D3024,H3024-D3024,0),""),"")</f>
        <v>540</v>
      </c>
      <c r="K3024" s="42">
        <f>IF(M3024="",IF(I3024&lt;&gt;"",I3024-G3024,""),"")</f>
        <v>-127.54563467206344</v>
      </c>
      <c r="L3024" s="44">
        <f>IF(M3024="",IF(K3024&lt;&gt;"",IF(G3024=0,IF(I3024=0,0,9.99),K3024/G3024),""),"")</f>
        <v>-0.3137301788394482</v>
      </c>
      <c r="M3024" s="45"/>
      <c r="N3024" s="46" t="str">
        <f>TRIM(CONCATENATE(Table1[[#This Row],[Intake]]," ",Table1[[#This Row],[Batch Number]]))</f>
        <v>S-1/EB 71</v>
      </c>
      <c r="O3024" s="45" t="str">
        <f>IF(VLOOKUP(Table1[[#This Row],[Intake Batch Combo]],Sheet2!A:B,2,FALSE)="","",VLOOKUP(Table1[[#This Row],[Intake Batch Combo]],Sheet2!A:B,2,FALSE))</f>
        <v>Expert MRI Buy 71</v>
      </c>
      <c r="P3024" s="116" t="e">
        <v>#N/A</v>
      </c>
      <c r="Q3024" s="116" t="e">
        <v>#N/A</v>
      </c>
    </row>
    <row r="3025" spans="1:17">
      <c r="A3025" s="4" t="s">
        <v>1314</v>
      </c>
      <c r="B3025" s="43">
        <v>71</v>
      </c>
      <c r="C3025" s="64" t="s">
        <v>750</v>
      </c>
      <c r="D3025" s="47">
        <v>44670</v>
      </c>
      <c r="E3025" s="59" t="s">
        <v>1</v>
      </c>
      <c r="F3025" s="41">
        <v>1695</v>
      </c>
      <c r="G3025" s="41">
        <v>406.54563467206344</v>
      </c>
      <c r="H3025" s="47">
        <v>45210</v>
      </c>
      <c r="I3025" s="118">
        <v>279</v>
      </c>
      <c r="J3025" s="43">
        <f>IF(M3025="",IF(AND(H3025&lt;&gt; "",D3025&lt;&gt;""),IF(H3025&gt;=D3025,H3025-D3025,0),""),"")</f>
        <v>540</v>
      </c>
      <c r="K3025" s="42">
        <f>IF(M3025="",IF(I3025&lt;&gt;"",I3025-G3025,""),"")</f>
        <v>-127.54563467206344</v>
      </c>
      <c r="L3025" s="44">
        <f>IF(M3025="",IF(K3025&lt;&gt;"",IF(G3025=0,IF(I3025=0,0,9.99),K3025/G3025),""),"")</f>
        <v>-0.3137301788394482</v>
      </c>
      <c r="M3025" s="45"/>
      <c r="N3025" s="46" t="str">
        <f>TRIM(CONCATENATE(Table1[[#This Row],[Intake]]," ",Table1[[#This Row],[Batch Number]]))</f>
        <v>S-1/EB 71</v>
      </c>
      <c r="O3025" s="45" t="str">
        <f>IF(VLOOKUP(Table1[[#This Row],[Intake Batch Combo]],Sheet2!A:B,2,FALSE)="","",VLOOKUP(Table1[[#This Row],[Intake Batch Combo]],Sheet2!A:B,2,FALSE))</f>
        <v>Expert MRI Buy 71</v>
      </c>
      <c r="P3025" s="116" t="e">
        <v>#N/A</v>
      </c>
      <c r="Q3025" s="116" t="e">
        <v>#N/A</v>
      </c>
    </row>
    <row r="3026" spans="1:17">
      <c r="A3026" s="4" t="s">
        <v>1314</v>
      </c>
      <c r="B3026" s="43">
        <v>71</v>
      </c>
      <c r="C3026" s="64" t="s">
        <v>989</v>
      </c>
      <c r="D3026" s="47">
        <v>44670</v>
      </c>
      <c r="E3026" s="59" t="s">
        <v>1</v>
      </c>
      <c r="F3026" s="41">
        <v>1695</v>
      </c>
      <c r="G3026" s="41">
        <v>406.54563467206344</v>
      </c>
      <c r="H3026" s="47">
        <v>45210</v>
      </c>
      <c r="I3026" s="120">
        <v>588.99689999999998</v>
      </c>
      <c r="J3026" s="43">
        <f>IF(M3026="",IF(AND(H3026&lt;&gt; "",D3026&lt;&gt;""),IF(H3026&gt;=D3026,H3026-D3026,0),""),"")</f>
        <v>540</v>
      </c>
      <c r="K3026" s="42">
        <f>IF(M3026="",IF(I3026&lt;&gt;"",I3026-G3026,""),"")</f>
        <v>182.45126532793654</v>
      </c>
      <c r="L3026" s="44">
        <f>IF(M3026="",IF(K3026&lt;&gt;"",IF(G3026=0,IF(I3026=0,0,9.99),K3026/G3026),""),"")</f>
        <v>0.44878421945204083</v>
      </c>
      <c r="M3026" s="45"/>
      <c r="N3026" s="46" t="str">
        <f>TRIM(CONCATENATE(Table1[[#This Row],[Intake]]," ",Table1[[#This Row],[Batch Number]]))</f>
        <v>S-1/EB 71</v>
      </c>
      <c r="O3026" s="45" t="str">
        <f>IF(VLOOKUP(Table1[[#This Row],[Intake Batch Combo]],Sheet2!A:B,2,FALSE)="","",VLOOKUP(Table1[[#This Row],[Intake Batch Combo]],Sheet2!A:B,2,FALSE))</f>
        <v>Expert MRI Buy 71</v>
      </c>
      <c r="P3026" s="116" t="e">
        <v>#N/A</v>
      </c>
      <c r="Q3026" s="116" t="e">
        <v>#N/A</v>
      </c>
    </row>
    <row r="3027" spans="1:17">
      <c r="A3027" s="4" t="s">
        <v>1314</v>
      </c>
      <c r="B3027" s="43">
        <v>71</v>
      </c>
      <c r="C3027" s="64" t="s">
        <v>989</v>
      </c>
      <c r="D3027" s="47">
        <v>44670</v>
      </c>
      <c r="E3027" s="59" t="s">
        <v>1</v>
      </c>
      <c r="F3027" s="41">
        <v>1695</v>
      </c>
      <c r="G3027" s="41">
        <v>406.54563467206344</v>
      </c>
      <c r="H3027" s="47">
        <v>45210</v>
      </c>
      <c r="I3027" s="118">
        <v>588.99689999999998</v>
      </c>
      <c r="J3027" s="43">
        <f>IF(M3027="",IF(AND(H3027&lt;&gt; "",D3027&lt;&gt;""),IF(H3027&gt;=D3027,H3027-D3027,0),""),"")</f>
        <v>540</v>
      </c>
      <c r="K3027" s="42">
        <f>IF(M3027="",IF(I3027&lt;&gt;"",I3027-G3027,""),"")</f>
        <v>182.45126532793654</v>
      </c>
      <c r="L3027" s="44">
        <f>IF(M3027="",IF(K3027&lt;&gt;"",IF(G3027=0,IF(I3027=0,0,9.99),K3027/G3027),""),"")</f>
        <v>0.44878421945204083</v>
      </c>
      <c r="M3027" s="45"/>
      <c r="N3027" s="46" t="str">
        <f>TRIM(CONCATENATE(Table1[[#This Row],[Intake]]," ",Table1[[#This Row],[Batch Number]]))</f>
        <v>S-1/EB 71</v>
      </c>
      <c r="O3027" s="45" t="str">
        <f>IF(VLOOKUP(Table1[[#This Row],[Intake Batch Combo]],Sheet2!A:B,2,FALSE)="","",VLOOKUP(Table1[[#This Row],[Intake Batch Combo]],Sheet2!A:B,2,FALSE))</f>
        <v>Expert MRI Buy 71</v>
      </c>
      <c r="P3027" s="116" t="e">
        <v>#N/A</v>
      </c>
      <c r="Q3027" s="116" t="e">
        <v>#N/A</v>
      </c>
    </row>
    <row r="3028" spans="1:17">
      <c r="A3028" s="4" t="s">
        <v>1314</v>
      </c>
      <c r="B3028" s="43">
        <v>71</v>
      </c>
      <c r="C3028" s="64" t="s">
        <v>989</v>
      </c>
      <c r="D3028" s="47">
        <v>44670</v>
      </c>
      <c r="E3028" s="59" t="s">
        <v>1</v>
      </c>
      <c r="F3028" s="41">
        <v>1695</v>
      </c>
      <c r="G3028" s="41">
        <v>406.54563467206344</v>
      </c>
      <c r="H3028" s="47">
        <v>45210</v>
      </c>
      <c r="I3028" s="120">
        <v>588.99689999999998</v>
      </c>
      <c r="J3028" s="43">
        <f>IF(M3028="",IF(AND(H3028&lt;&gt; "",D3028&lt;&gt;""),IF(H3028&gt;=D3028,H3028-D3028,0),""),"")</f>
        <v>540</v>
      </c>
      <c r="K3028" s="42">
        <f>IF(M3028="",IF(I3028&lt;&gt;"",I3028-G3028,""),"")</f>
        <v>182.45126532793654</v>
      </c>
      <c r="L3028" s="44">
        <f>IF(M3028="",IF(K3028&lt;&gt;"",IF(G3028=0,IF(I3028=0,0,9.99),K3028/G3028),""),"")</f>
        <v>0.44878421945204083</v>
      </c>
      <c r="M3028" s="45"/>
      <c r="N3028" s="46" t="str">
        <f>TRIM(CONCATENATE(Table1[[#This Row],[Intake]]," ",Table1[[#This Row],[Batch Number]]))</f>
        <v>S-1/EB 71</v>
      </c>
      <c r="O3028" s="45" t="str">
        <f>IF(VLOOKUP(Table1[[#This Row],[Intake Batch Combo]],Sheet2!A:B,2,FALSE)="","",VLOOKUP(Table1[[#This Row],[Intake Batch Combo]],Sheet2!A:B,2,FALSE))</f>
        <v>Expert MRI Buy 71</v>
      </c>
      <c r="P3028" s="116" t="e">
        <v>#N/A</v>
      </c>
      <c r="Q3028" s="116" t="e">
        <v>#N/A</v>
      </c>
    </row>
    <row r="3029" spans="1:17">
      <c r="A3029" s="4" t="s">
        <v>1316</v>
      </c>
      <c r="B3029" s="15">
        <v>90</v>
      </c>
      <c r="C3029" s="15" t="s">
        <v>120</v>
      </c>
      <c r="D3029" s="30">
        <v>44559</v>
      </c>
      <c r="E3029" s="10" t="s">
        <v>1</v>
      </c>
      <c r="F3029" s="14">
        <v>1695</v>
      </c>
      <c r="G3029" s="14">
        <v>435.04260145388702</v>
      </c>
      <c r="H3029" s="30">
        <v>45210</v>
      </c>
      <c r="I3029" s="118">
        <v>604.5</v>
      </c>
      <c r="J3029" s="21">
        <f>IF(M3029="",IF(AND(H3029&lt;&gt; "",D3029&lt;&gt;""),IF(H3029&gt;=D3029,H3029-D3029,0),""),"")</f>
        <v>651</v>
      </c>
      <c r="K3029" s="20">
        <f>IF(M3029="",IF(I3029&lt;&gt;"",I3029-G3029,""),"")</f>
        <v>169.45739854611298</v>
      </c>
      <c r="L3029" s="25">
        <f>IF(M3029="",IF(K3029&lt;&gt;"",IF(G3029=0,IF(I3029=0,0,9.99),K3029/G3029),""),"")</f>
        <v>0.389519090727658</v>
      </c>
      <c r="M3029" s="28"/>
      <c r="N3029" s="31" t="str">
        <f>TRIM(CONCATENATE(Table1[[#This Row],[Intake]]," ",Table1[[#This Row],[Batch Number]]))</f>
        <v>S-1/OS 90</v>
      </c>
      <c r="O3029" s="34" t="str">
        <f>IF(VLOOKUP(Table1[[#This Row],[Intake Batch Combo]],Sheet2!A:B,2,FALSE)="","",VLOOKUP(Table1[[#This Row],[Intake Batch Combo]],Sheet2!A:B,2,FALSE))</f>
        <v>OSD Buy 90</v>
      </c>
      <c r="P3029" s="116" t="e">
        <v>#N/A</v>
      </c>
      <c r="Q3029" s="116" t="e">
        <v>#N/A</v>
      </c>
    </row>
    <row r="3030" spans="1:17">
      <c r="A3030" s="4" t="s">
        <v>1316</v>
      </c>
      <c r="B3030" s="15">
        <v>90</v>
      </c>
      <c r="C3030" s="15" t="s">
        <v>106</v>
      </c>
      <c r="D3030" s="30">
        <v>44559</v>
      </c>
      <c r="E3030" s="10" t="s">
        <v>1</v>
      </c>
      <c r="F3030" s="14">
        <v>300</v>
      </c>
      <c r="G3030" s="14">
        <v>0</v>
      </c>
      <c r="H3030" s="30">
        <v>45203</v>
      </c>
      <c r="I3030" s="118">
        <v>263.49689999999998</v>
      </c>
      <c r="J3030" s="21">
        <f>IF(M3030="",IF(AND(H3030&lt;&gt; "",D3030&lt;&gt;""),IF(H3030&gt;=D3030,H3030-D3030,0),""),"")</f>
        <v>644</v>
      </c>
      <c r="K3030" s="20">
        <f>IF(M3030="",IF(I3030&lt;&gt;"",I3030-G3030,""),"")</f>
        <v>263.49689999999998</v>
      </c>
      <c r="L3030" s="25">
        <f>IF(M3030="",IF(K3030&lt;&gt;"",IF(G3030=0,IF(I3030=0,0,9.99),K3030/G3030),""),"")</f>
        <v>9.99</v>
      </c>
      <c r="M3030" s="28"/>
      <c r="N3030" s="31" t="str">
        <f>TRIM(CONCATENATE(Table1[[#This Row],[Intake]]," ",Table1[[#This Row],[Batch Number]]))</f>
        <v>S-1/OS 90</v>
      </c>
      <c r="O3030" s="34" t="str">
        <f>IF(VLOOKUP(Table1[[#This Row],[Intake Batch Combo]],Sheet2!A:B,2,FALSE)="","",VLOOKUP(Table1[[#This Row],[Intake Batch Combo]],Sheet2!A:B,2,FALSE))</f>
        <v>OSD Buy 90</v>
      </c>
      <c r="P3030" s="116" t="e">
        <v>#N/A</v>
      </c>
      <c r="Q3030" s="116" t="e">
        <v>#N/A</v>
      </c>
    </row>
    <row r="3031" spans="1:17">
      <c r="A3031" s="4" t="s">
        <v>1316</v>
      </c>
      <c r="B3031" s="15">
        <v>90</v>
      </c>
      <c r="C3031" s="15" t="s">
        <v>106</v>
      </c>
      <c r="D3031" s="30">
        <v>44559</v>
      </c>
      <c r="E3031" s="10" t="s">
        <v>1</v>
      </c>
      <c r="F3031" s="14">
        <v>300</v>
      </c>
      <c r="G3031" s="14">
        <v>0</v>
      </c>
      <c r="H3031" s="30">
        <v>45203</v>
      </c>
      <c r="I3031" s="118">
        <v>263.49689999999998</v>
      </c>
      <c r="J3031" s="21">
        <f>IF(M3031="",IF(AND(H3031&lt;&gt; "",D3031&lt;&gt;""),IF(H3031&gt;=D3031,H3031-D3031,0),""),"")</f>
        <v>644</v>
      </c>
      <c r="K3031" s="20">
        <f>IF(M3031="",IF(I3031&lt;&gt;"",I3031-G3031,""),"")</f>
        <v>263.49689999999998</v>
      </c>
      <c r="L3031" s="25">
        <f>IF(M3031="",IF(K3031&lt;&gt;"",IF(G3031=0,IF(I3031=0,0,9.99),K3031/G3031),""),"")</f>
        <v>9.99</v>
      </c>
      <c r="M3031" s="28"/>
      <c r="N3031" s="31" t="str">
        <f>TRIM(CONCATENATE(Table1[[#This Row],[Intake]]," ",Table1[[#This Row],[Batch Number]]))</f>
        <v>S-1/OS 90</v>
      </c>
      <c r="O3031" s="34" t="str">
        <f>IF(VLOOKUP(Table1[[#This Row],[Intake Batch Combo]],Sheet2!A:B,2,FALSE)="","",VLOOKUP(Table1[[#This Row],[Intake Batch Combo]],Sheet2!A:B,2,FALSE))</f>
        <v>OSD Buy 90</v>
      </c>
      <c r="P3031" s="116" t="e">
        <v>#N/A</v>
      </c>
      <c r="Q3031" s="116" t="e">
        <v>#N/A</v>
      </c>
    </row>
    <row r="3032" spans="1:17">
      <c r="A3032" s="4" t="s">
        <v>1316</v>
      </c>
      <c r="B3032" s="15">
        <v>90</v>
      </c>
      <c r="C3032" s="15" t="s">
        <v>106</v>
      </c>
      <c r="D3032" s="30">
        <v>44559</v>
      </c>
      <c r="E3032" s="10" t="s">
        <v>1</v>
      </c>
      <c r="F3032" s="14">
        <v>300</v>
      </c>
      <c r="G3032" s="14">
        <v>0</v>
      </c>
      <c r="H3032" s="30">
        <v>45203</v>
      </c>
      <c r="I3032" s="120">
        <v>263.49689999999998</v>
      </c>
      <c r="J3032" s="21">
        <f>IF(M3032="",IF(AND(H3032&lt;&gt; "",D3032&lt;&gt;""),IF(H3032&gt;=D3032,H3032-D3032,0),""),"")</f>
        <v>644</v>
      </c>
      <c r="K3032" s="20">
        <f>IF(M3032="",IF(I3032&lt;&gt;"",I3032-G3032,""),"")</f>
        <v>263.49689999999998</v>
      </c>
      <c r="L3032" s="25">
        <f>IF(M3032="",IF(K3032&lt;&gt;"",IF(G3032=0,IF(I3032=0,0,9.99),K3032/G3032),""),"")</f>
        <v>9.99</v>
      </c>
      <c r="M3032" s="28"/>
      <c r="N3032" s="31" t="str">
        <f>TRIM(CONCATENATE(Table1[[#This Row],[Intake]]," ",Table1[[#This Row],[Batch Number]]))</f>
        <v>S-1/OS 90</v>
      </c>
      <c r="O3032" s="34" t="str">
        <f>IF(VLOOKUP(Table1[[#This Row],[Intake Batch Combo]],Sheet2!A:B,2,FALSE)="","",VLOOKUP(Table1[[#This Row],[Intake Batch Combo]],Sheet2!A:B,2,FALSE))</f>
        <v>OSD Buy 90</v>
      </c>
      <c r="P3032" s="116" t="e">
        <v>#N/A</v>
      </c>
      <c r="Q3032" s="116" t="e">
        <v>#N/A</v>
      </c>
    </row>
    <row r="3033" spans="1:17">
      <c r="A3033" s="4" t="s">
        <v>1316</v>
      </c>
      <c r="B3033" s="15">
        <v>90</v>
      </c>
      <c r="C3033" s="15" t="s">
        <v>106</v>
      </c>
      <c r="D3033" s="30">
        <v>44559</v>
      </c>
      <c r="E3033" s="10" t="s">
        <v>1</v>
      </c>
      <c r="F3033" s="14">
        <v>300</v>
      </c>
      <c r="G3033" s="14">
        <v>0</v>
      </c>
      <c r="H3033" s="30">
        <v>45203</v>
      </c>
      <c r="I3033" s="118">
        <v>263.49689999999998</v>
      </c>
      <c r="J3033" s="21">
        <f>IF(M3033="",IF(AND(H3033&lt;&gt; "",D3033&lt;&gt;""),IF(H3033&gt;=D3033,H3033-D3033,0),""),"")</f>
        <v>644</v>
      </c>
      <c r="K3033" s="20">
        <f>IF(M3033="",IF(I3033&lt;&gt;"",I3033-G3033,""),"")</f>
        <v>263.49689999999998</v>
      </c>
      <c r="L3033" s="25">
        <f>IF(M3033="",IF(K3033&lt;&gt;"",IF(G3033=0,IF(I3033=0,0,9.99),K3033/G3033),""),"")</f>
        <v>9.99</v>
      </c>
      <c r="M3033" s="28"/>
      <c r="N3033" s="31" t="str">
        <f>TRIM(CONCATENATE(Table1[[#This Row],[Intake]]," ",Table1[[#This Row],[Batch Number]]))</f>
        <v>S-1/OS 90</v>
      </c>
      <c r="O3033" s="34" t="str">
        <f>IF(VLOOKUP(Table1[[#This Row],[Intake Batch Combo]],Sheet2!A:B,2,FALSE)="","",VLOOKUP(Table1[[#This Row],[Intake Batch Combo]],Sheet2!A:B,2,FALSE))</f>
        <v>OSD Buy 90</v>
      </c>
      <c r="P3033" s="116" t="e">
        <v>#N/A</v>
      </c>
      <c r="Q3033" s="116" t="e">
        <v>#N/A</v>
      </c>
    </row>
    <row r="3034" spans="1:17">
      <c r="A3034" s="4" t="s">
        <v>1316</v>
      </c>
      <c r="B3034" s="15">
        <v>116</v>
      </c>
      <c r="C3034" s="64" t="s">
        <v>1253</v>
      </c>
      <c r="D3034" s="30">
        <v>44879</v>
      </c>
      <c r="E3034" s="59" t="s">
        <v>0</v>
      </c>
      <c r="F3034" s="14">
        <v>250</v>
      </c>
      <c r="G3034" s="14">
        <v>59.674267346898802</v>
      </c>
      <c r="H3034" s="30">
        <v>45203</v>
      </c>
      <c r="I3034" s="118">
        <v>325.5</v>
      </c>
      <c r="J3034" s="15">
        <f>IF(M3034="",IF(AND(H3034&lt;&gt; "",D3034&lt;&gt;""),IF(H3034&gt;=D3034,H3034-D3034,0),""),"")</f>
        <v>324</v>
      </c>
      <c r="K3034" s="20">
        <f>IF(M3034="",IF(I3034&lt;&gt;"",I3034-G3034,""),"")</f>
        <v>265.82573265310123</v>
      </c>
      <c r="L3034" s="25">
        <f>IF(M3034="",IF(K3034&lt;&gt;"",IF(G3034=0,IF(I3034=0,0,9.99),K3034/G3034),""),"")</f>
        <v>4.4546124229360293</v>
      </c>
      <c r="N3034" s="58" t="str">
        <f>TRIM(CONCATENATE(Table1[[#This Row],[Intake]]," ",Table1[[#This Row],[Batch Number]]))</f>
        <v>S-1/OS 116</v>
      </c>
      <c r="O3034" s="3" t="str">
        <f>IF(VLOOKUP(Table1[[#This Row],[Intake Batch Combo]],Sheet2!A:B,2,FALSE)="","",VLOOKUP(Table1[[#This Row],[Intake Batch Combo]],Sheet2!A:B,2,FALSE))</f>
        <v>One Source Diagnostics Buy 116</v>
      </c>
      <c r="P3034" s="115" t="e">
        <v>#N/A</v>
      </c>
      <c r="Q3034" s="115" t="e">
        <v>#N/A</v>
      </c>
    </row>
    <row r="3035" spans="1:17">
      <c r="A3035" s="4" t="s">
        <v>1316</v>
      </c>
      <c r="B3035" s="15">
        <v>118</v>
      </c>
      <c r="C3035" s="64">
        <v>57926</v>
      </c>
      <c r="D3035" s="30">
        <v>44897</v>
      </c>
      <c r="E3035" s="60" t="s">
        <v>1</v>
      </c>
      <c r="F3035" s="14">
        <v>300</v>
      </c>
      <c r="G3035" s="14">
        <v>71.674980884610022</v>
      </c>
      <c r="H3035" s="30">
        <v>45203</v>
      </c>
      <c r="I3035" s="118">
        <v>232.5</v>
      </c>
      <c r="J3035" s="15">
        <f>IF(M3035="",IF(AND(H3035&lt;&gt; "",D3035&lt;&gt;""),IF(H3035&gt;=D3035,H3035-D3035,0),""),"")</f>
        <v>306</v>
      </c>
      <c r="K3035" s="20">
        <f>IF(M3035="",IF(I3035&lt;&gt;"",I3035-G3035,""),"")</f>
        <v>160.82501911538998</v>
      </c>
      <c r="L3035" s="25">
        <f>IF(M3035="",IF(K3035&lt;&gt;"",IF(G3035=0,IF(I3035=0,0,9.99),K3035/G3035),""),"")</f>
        <v>2.2438097245439539</v>
      </c>
      <c r="N3035" s="58" t="str">
        <f>TRIM(CONCATENATE(Table1[[#This Row],[Intake]]," ",Table1[[#This Row],[Batch Number]]))</f>
        <v>S-1/OS 118</v>
      </c>
      <c r="O3035" s="3" t="str">
        <f>IF(VLOOKUP(Table1[[#This Row],[Intake Batch Combo]],Sheet2!A:B,2,FALSE)="","",VLOOKUP(Table1[[#This Row],[Intake Batch Combo]],Sheet2!A:B,2,FALSE))</f>
        <v>One Source Diagnostics Buy 118</v>
      </c>
      <c r="P3035" s="115" t="s">
        <v>2383</v>
      </c>
      <c r="Q3035" s="115" t="e">
        <v>#N/A</v>
      </c>
    </row>
    <row r="3036" spans="1:17">
      <c r="A3036" s="4" t="s">
        <v>1316</v>
      </c>
      <c r="B3036" s="15">
        <v>118</v>
      </c>
      <c r="C3036" s="64">
        <v>57926</v>
      </c>
      <c r="D3036" s="30">
        <v>44897</v>
      </c>
      <c r="E3036" s="60" t="s">
        <v>1</v>
      </c>
      <c r="F3036" s="14">
        <v>300</v>
      </c>
      <c r="G3036" s="14">
        <v>71.674980884610022</v>
      </c>
      <c r="H3036" s="30">
        <v>45203</v>
      </c>
      <c r="I3036" s="118">
        <v>232.5</v>
      </c>
      <c r="J3036" s="15">
        <f>IF(M3036="",IF(AND(H3036&lt;&gt; "",D3036&lt;&gt;""),IF(H3036&gt;=D3036,H3036-D3036,0),""),"")</f>
        <v>306</v>
      </c>
      <c r="K3036" s="20">
        <f>IF(M3036="",IF(I3036&lt;&gt;"",I3036-G3036,""),"")</f>
        <v>160.82501911538998</v>
      </c>
      <c r="L3036" s="25">
        <f>IF(M3036="",IF(K3036&lt;&gt;"",IF(G3036=0,IF(I3036=0,0,9.99),K3036/G3036),""),"")</f>
        <v>2.2438097245439539</v>
      </c>
      <c r="M3036" s="111"/>
      <c r="N3036" s="58" t="str">
        <f>TRIM(CONCATENATE(Table1[[#This Row],[Intake]]," ",Table1[[#This Row],[Batch Number]]))</f>
        <v>S-1/OS 118</v>
      </c>
      <c r="O3036" s="111" t="str">
        <f>IF(VLOOKUP(Table1[[#This Row],[Intake Batch Combo]],Sheet2!A:B,2,FALSE)="","",VLOOKUP(Table1[[#This Row],[Intake Batch Combo]],Sheet2!A:B,2,FALSE))</f>
        <v>One Source Diagnostics Buy 118</v>
      </c>
      <c r="P3036" s="115" t="s">
        <v>2383</v>
      </c>
      <c r="Q3036" s="115" t="e">
        <v>#N/A</v>
      </c>
    </row>
    <row r="3037" spans="1:17">
      <c r="A3037" s="4" t="s">
        <v>1316</v>
      </c>
      <c r="B3037" s="15">
        <v>116</v>
      </c>
      <c r="C3037" s="64" t="s">
        <v>1193</v>
      </c>
      <c r="D3037" s="30">
        <v>44879</v>
      </c>
      <c r="E3037" s="59" t="s">
        <v>1</v>
      </c>
      <c r="F3037" s="14">
        <v>1695</v>
      </c>
      <c r="G3037" s="14">
        <v>404.59153261197389</v>
      </c>
      <c r="H3037" s="30">
        <v>45203</v>
      </c>
      <c r="I3037" s="118">
        <v>697.5</v>
      </c>
      <c r="J3037" s="15">
        <f>IF(M3037="",IF(AND(H3037&lt;&gt; "",D3037&lt;&gt;""),IF(H3037&gt;=D3037,H3037-D3037,0),""),"")</f>
        <v>324</v>
      </c>
      <c r="K3037" s="20">
        <f>IF(M3037="",IF(I3037&lt;&gt;"",I3037-G3037,""),"")</f>
        <v>292.90846738802611</v>
      </c>
      <c r="L3037" s="25">
        <f>IF(M3037="",IF(K3037&lt;&gt;"",IF(G3037=0,IF(I3037=0,0,9.99),K3037/G3037),""),"")</f>
        <v>0.72396094277371315</v>
      </c>
      <c r="M3037" s="111"/>
      <c r="N3037" s="58" t="str">
        <f>TRIM(CONCATENATE(Table1[[#This Row],[Intake]]," ",Table1[[#This Row],[Batch Number]]))</f>
        <v>S-1/OS 116</v>
      </c>
      <c r="O3037" s="111" t="str">
        <f>IF(VLOOKUP(Table1[[#This Row],[Intake Batch Combo]],Sheet2!A:B,2,FALSE)="","",VLOOKUP(Table1[[#This Row],[Intake Batch Combo]],Sheet2!A:B,2,FALSE))</f>
        <v>One Source Diagnostics Buy 116</v>
      </c>
      <c r="P3037" s="115" t="e">
        <v>#N/A</v>
      </c>
      <c r="Q3037" s="115" t="e">
        <v>#N/A</v>
      </c>
    </row>
    <row r="3038" spans="1:17">
      <c r="A3038" s="4" t="s">
        <v>1316</v>
      </c>
      <c r="B3038" s="15">
        <v>116</v>
      </c>
      <c r="C3038" s="64" t="s">
        <v>1193</v>
      </c>
      <c r="D3038" s="30">
        <v>44879</v>
      </c>
      <c r="E3038" s="59" t="s">
        <v>1</v>
      </c>
      <c r="F3038" s="14">
        <v>1695</v>
      </c>
      <c r="G3038" s="14">
        <v>404.59153261197389</v>
      </c>
      <c r="H3038" s="30">
        <v>45203</v>
      </c>
      <c r="I3038" s="118">
        <v>697.5</v>
      </c>
      <c r="J3038" s="15">
        <f>IF(M3038="",IF(AND(H3038&lt;&gt; "",D3038&lt;&gt;""),IF(H3038&gt;=D3038,H3038-D3038,0),""),"")</f>
        <v>324</v>
      </c>
      <c r="K3038" s="20">
        <f>IF(M3038="",IF(I3038&lt;&gt;"",I3038-G3038,""),"")</f>
        <v>292.90846738802611</v>
      </c>
      <c r="L3038" s="25">
        <f>IF(M3038="",IF(K3038&lt;&gt;"",IF(G3038=0,IF(I3038=0,0,9.99),K3038/G3038),""),"")</f>
        <v>0.72396094277371315</v>
      </c>
      <c r="M3038" s="111"/>
      <c r="N3038" s="58" t="str">
        <f>TRIM(CONCATENATE(Table1[[#This Row],[Intake]]," ",Table1[[#This Row],[Batch Number]]))</f>
        <v>S-1/OS 116</v>
      </c>
      <c r="O3038" s="111" t="str">
        <f>IF(VLOOKUP(Table1[[#This Row],[Intake Batch Combo]],Sheet2!A:B,2,FALSE)="","",VLOOKUP(Table1[[#This Row],[Intake Batch Combo]],Sheet2!A:B,2,FALSE))</f>
        <v>One Source Diagnostics Buy 116</v>
      </c>
      <c r="P3038" s="115" t="e">
        <v>#N/A</v>
      </c>
      <c r="Q3038" s="115" t="e">
        <v>#N/A</v>
      </c>
    </row>
    <row r="3039" spans="1:17">
      <c r="A3039" s="4" t="s">
        <v>1316</v>
      </c>
      <c r="B3039" s="15">
        <v>118</v>
      </c>
      <c r="C3039" s="64">
        <v>57926</v>
      </c>
      <c r="D3039" s="30">
        <v>44897</v>
      </c>
      <c r="E3039" s="60" t="s">
        <v>1</v>
      </c>
      <c r="F3039" s="14">
        <v>1695</v>
      </c>
      <c r="G3039" s="14">
        <v>404.96364199804663</v>
      </c>
      <c r="H3039" s="30">
        <v>45203</v>
      </c>
      <c r="I3039" s="118">
        <v>232.5</v>
      </c>
      <c r="J3039" s="15">
        <f>IF(M3039="",IF(AND(H3039&lt;&gt; "",D3039&lt;&gt;""),IF(H3039&gt;=D3039,H3039-D3039,0),""),"")</f>
        <v>306</v>
      </c>
      <c r="K3039" s="20">
        <f>IF(M3039="",IF(I3039&lt;&gt;"",I3039-G3039,""),"")</f>
        <v>-172.46364199804663</v>
      </c>
      <c r="L3039" s="25">
        <f>IF(M3039="",IF(K3039&lt;&gt;"",IF(G3039=0,IF(I3039=0,0,9.99),K3039/G3039),""),"")</f>
        <v>-0.42587438503646835</v>
      </c>
      <c r="M3039" s="111"/>
      <c r="N3039" s="58" t="str">
        <f>TRIM(CONCATENATE(Table1[[#This Row],[Intake]]," ",Table1[[#This Row],[Batch Number]]))</f>
        <v>S-1/OS 118</v>
      </c>
      <c r="O3039" s="111" t="str">
        <f>IF(VLOOKUP(Table1[[#This Row],[Intake Batch Combo]],Sheet2!A:B,2,FALSE)="","",VLOOKUP(Table1[[#This Row],[Intake Batch Combo]],Sheet2!A:B,2,FALSE))</f>
        <v>One Source Diagnostics Buy 118</v>
      </c>
      <c r="P3039" s="115" t="s">
        <v>2383</v>
      </c>
      <c r="Q3039" s="115" t="e">
        <v>#N/A</v>
      </c>
    </row>
    <row r="3040" spans="1:17">
      <c r="A3040" s="4" t="s">
        <v>1316</v>
      </c>
      <c r="B3040" s="15">
        <v>118</v>
      </c>
      <c r="C3040" s="64" t="s">
        <v>1632</v>
      </c>
      <c r="D3040" s="30">
        <v>44897</v>
      </c>
      <c r="E3040" s="60" t="s">
        <v>1</v>
      </c>
      <c r="F3040" s="14">
        <v>1695</v>
      </c>
      <c r="G3040" s="14">
        <v>404.96364199804663</v>
      </c>
      <c r="H3040" s="30">
        <v>45203</v>
      </c>
      <c r="I3040" s="118">
        <v>697.5</v>
      </c>
      <c r="J3040" s="15">
        <f>IF(M3040="",IF(AND(H3040&lt;&gt; "",D3040&lt;&gt;""),IF(H3040&gt;=D3040,H3040-D3040,0),""),"")</f>
        <v>306</v>
      </c>
      <c r="K3040" s="20">
        <f>IF(M3040="",IF(I3040&lt;&gt;"",I3040-G3040,""),"")</f>
        <v>292.53635800195337</v>
      </c>
      <c r="L3040" s="25">
        <f>IF(M3040="",IF(K3040&lt;&gt;"",IF(G3040=0,IF(I3040=0,0,9.99),K3040/G3040),""),"")</f>
        <v>0.72237684489059506</v>
      </c>
      <c r="N3040" s="58" t="str">
        <f>TRIM(CONCATENATE(Table1[[#This Row],[Intake]]," ",Table1[[#This Row],[Batch Number]]))</f>
        <v>S-1/OS 118</v>
      </c>
      <c r="O3040" s="3" t="str">
        <f>IF(VLOOKUP(Table1[[#This Row],[Intake Batch Combo]],Sheet2!A:B,2,FALSE)="","",VLOOKUP(Table1[[#This Row],[Intake Batch Combo]],Sheet2!A:B,2,FALSE))</f>
        <v>One Source Diagnostics Buy 118</v>
      </c>
      <c r="P3040" s="115" t="s">
        <v>2383</v>
      </c>
      <c r="Q3040" s="115" t="e">
        <v>#N/A</v>
      </c>
    </row>
    <row r="3041" spans="1:17">
      <c r="A3041" s="4" t="s">
        <v>1316</v>
      </c>
      <c r="B3041" s="15">
        <v>118</v>
      </c>
      <c r="C3041" s="64" t="s">
        <v>1700</v>
      </c>
      <c r="D3041" s="30">
        <v>44897</v>
      </c>
      <c r="E3041" s="60" t="s">
        <v>1</v>
      </c>
      <c r="F3041" s="14">
        <v>1695</v>
      </c>
      <c r="G3041" s="14">
        <v>404.96364199804663</v>
      </c>
      <c r="H3041" s="30">
        <v>45203</v>
      </c>
      <c r="I3041" s="118">
        <v>788.17499999999995</v>
      </c>
      <c r="J3041" s="15">
        <f>IF(M3041="",IF(AND(H3041&lt;&gt; "",D3041&lt;&gt;""),IF(H3041&gt;=D3041,H3041-D3041,0),""),"")</f>
        <v>306</v>
      </c>
      <c r="K3041" s="20">
        <f>IF(M3041="",IF(I3041&lt;&gt;"",I3041-G3041,""),"")</f>
        <v>383.21135800195333</v>
      </c>
      <c r="L3041" s="25">
        <f>IF(M3041="",IF(K3041&lt;&gt;"",IF(G3041=0,IF(I3041=0,0,9.99),K3041/G3041),""),"")</f>
        <v>0.94628583472637229</v>
      </c>
      <c r="N3041" s="58" t="str">
        <f>TRIM(CONCATENATE(Table1[[#This Row],[Intake]]," ",Table1[[#This Row],[Batch Number]]))</f>
        <v>S-1/OS 118</v>
      </c>
      <c r="O3041" s="3" t="str">
        <f>IF(VLOOKUP(Table1[[#This Row],[Intake Batch Combo]],Sheet2!A:B,2,FALSE)="","",VLOOKUP(Table1[[#This Row],[Intake Batch Combo]],Sheet2!A:B,2,FALSE))</f>
        <v>One Source Diagnostics Buy 118</v>
      </c>
      <c r="P3041" s="115" t="s">
        <v>2383</v>
      </c>
      <c r="Q3041" s="115" t="e">
        <v>#N/A</v>
      </c>
    </row>
    <row r="3042" spans="1:17">
      <c r="A3042" s="4" t="s">
        <v>1316</v>
      </c>
      <c r="B3042" s="15">
        <v>118</v>
      </c>
      <c r="C3042" s="64" t="s">
        <v>1700</v>
      </c>
      <c r="D3042" s="30">
        <v>44897</v>
      </c>
      <c r="E3042" s="60" t="s">
        <v>1</v>
      </c>
      <c r="F3042" s="14">
        <v>1695</v>
      </c>
      <c r="G3042" s="14">
        <v>404.96364199804663</v>
      </c>
      <c r="H3042" s="30">
        <v>45203</v>
      </c>
      <c r="I3042" s="118">
        <v>788.17499999999995</v>
      </c>
      <c r="J3042" s="15">
        <f>IF(M3042="",IF(AND(H3042&lt;&gt; "",D3042&lt;&gt;""),IF(H3042&gt;=D3042,H3042-D3042,0),""),"")</f>
        <v>306</v>
      </c>
      <c r="K3042" s="20">
        <f>IF(M3042="",IF(I3042&lt;&gt;"",I3042-G3042,""),"")</f>
        <v>383.21135800195333</v>
      </c>
      <c r="L3042" s="25">
        <f>IF(M3042="",IF(K3042&lt;&gt;"",IF(G3042=0,IF(I3042=0,0,9.99),K3042/G3042),""),"")</f>
        <v>0.94628583472637229</v>
      </c>
      <c r="M3042" s="111"/>
      <c r="N3042" s="58" t="str">
        <f>TRIM(CONCATENATE(Table1[[#This Row],[Intake]]," ",Table1[[#This Row],[Batch Number]]))</f>
        <v>S-1/OS 118</v>
      </c>
      <c r="O3042" s="111" t="str">
        <f>IF(VLOOKUP(Table1[[#This Row],[Intake Batch Combo]],Sheet2!A:B,2,FALSE)="","",VLOOKUP(Table1[[#This Row],[Intake Batch Combo]],Sheet2!A:B,2,FALSE))</f>
        <v>One Source Diagnostics Buy 118</v>
      </c>
      <c r="P3042" s="115" t="s">
        <v>2383</v>
      </c>
      <c r="Q3042" s="115" t="e">
        <v>#N/A</v>
      </c>
    </row>
    <row r="3043" spans="1:17">
      <c r="A3043" s="4" t="s">
        <v>1316</v>
      </c>
      <c r="B3043" s="15">
        <v>118</v>
      </c>
      <c r="C3043" s="64" t="s">
        <v>1760</v>
      </c>
      <c r="D3043" s="30">
        <v>44897</v>
      </c>
      <c r="E3043" s="60" t="s">
        <v>1</v>
      </c>
      <c r="F3043" s="14">
        <v>1695</v>
      </c>
      <c r="G3043" s="14">
        <v>404.96364199804663</v>
      </c>
      <c r="H3043" s="30">
        <v>45203</v>
      </c>
      <c r="I3043" s="118">
        <v>558</v>
      </c>
      <c r="J3043" s="15">
        <f>IF(M3043="",IF(AND(H3043&lt;&gt; "",D3043&lt;&gt;""),IF(H3043&gt;=D3043,H3043-D3043,0),""),"")</f>
        <v>306</v>
      </c>
      <c r="K3043" s="20">
        <f>IF(M3043="",IF(I3043&lt;&gt;"",I3043-G3043,""),"")</f>
        <v>153.03635800195337</v>
      </c>
      <c r="L3043" s="25">
        <f>IF(M3043="",IF(K3043&lt;&gt;"",IF(G3043=0,IF(I3043=0,0,9.99),K3043/G3043),""),"")</f>
        <v>0.37790147591247603</v>
      </c>
      <c r="M3043" s="111"/>
      <c r="N3043" s="58" t="str">
        <f>TRIM(CONCATENATE(Table1[[#This Row],[Intake]]," ",Table1[[#This Row],[Batch Number]]))</f>
        <v>S-1/OS 118</v>
      </c>
      <c r="O3043" s="111" t="str">
        <f>IF(VLOOKUP(Table1[[#This Row],[Intake Batch Combo]],Sheet2!A:B,2,FALSE)="","",VLOOKUP(Table1[[#This Row],[Intake Batch Combo]],Sheet2!A:B,2,FALSE))</f>
        <v>One Source Diagnostics Buy 118</v>
      </c>
      <c r="P3043" s="115" t="s">
        <v>2383</v>
      </c>
      <c r="Q3043" s="115" t="e">
        <v>#N/A</v>
      </c>
    </row>
    <row r="3044" spans="1:17">
      <c r="A3044" s="4" t="s">
        <v>1316</v>
      </c>
      <c r="B3044" s="15">
        <v>118</v>
      </c>
      <c r="C3044" s="64" t="s">
        <v>1760</v>
      </c>
      <c r="D3044" s="30">
        <v>44897</v>
      </c>
      <c r="E3044" s="60" t="s">
        <v>1</v>
      </c>
      <c r="F3044" s="14">
        <v>1695</v>
      </c>
      <c r="G3044" s="14">
        <v>404.96364199804663</v>
      </c>
      <c r="H3044" s="30">
        <v>45203</v>
      </c>
      <c r="I3044" s="118">
        <v>558</v>
      </c>
      <c r="J3044" s="15">
        <f>IF(M3044="",IF(AND(H3044&lt;&gt; "",D3044&lt;&gt;""),IF(H3044&gt;=D3044,H3044-D3044,0),""),"")</f>
        <v>306</v>
      </c>
      <c r="K3044" s="20">
        <f>IF(M3044="",IF(I3044&lt;&gt;"",I3044-G3044,""),"")</f>
        <v>153.03635800195337</v>
      </c>
      <c r="L3044" s="25">
        <f>IF(M3044="",IF(K3044&lt;&gt;"",IF(G3044=0,IF(I3044=0,0,9.99),K3044/G3044),""),"")</f>
        <v>0.37790147591247603</v>
      </c>
      <c r="M3044" s="111"/>
      <c r="N3044" s="58" t="str">
        <f>TRIM(CONCATENATE(Table1[[#This Row],[Intake]]," ",Table1[[#This Row],[Batch Number]]))</f>
        <v>S-1/OS 118</v>
      </c>
      <c r="O3044" s="111" t="str">
        <f>IF(VLOOKUP(Table1[[#This Row],[Intake Batch Combo]],Sheet2!A:B,2,FALSE)="","",VLOOKUP(Table1[[#This Row],[Intake Batch Combo]],Sheet2!A:B,2,FALSE))</f>
        <v>One Source Diagnostics Buy 118</v>
      </c>
      <c r="P3044" s="115" t="s">
        <v>2383</v>
      </c>
      <c r="Q3044" s="115" t="e">
        <v>#N/A</v>
      </c>
    </row>
    <row r="3045" spans="1:17">
      <c r="A3045" s="4" t="s">
        <v>1316</v>
      </c>
      <c r="B3045" s="15">
        <v>118</v>
      </c>
      <c r="C3045" s="64" t="s">
        <v>1801</v>
      </c>
      <c r="D3045" s="30">
        <v>44897</v>
      </c>
      <c r="E3045" s="60" t="s">
        <v>1</v>
      </c>
      <c r="F3045" s="14">
        <v>1695</v>
      </c>
      <c r="G3045" s="14">
        <v>404.96364199804663</v>
      </c>
      <c r="H3045" s="30">
        <v>45203</v>
      </c>
      <c r="I3045" s="118">
        <v>604.5</v>
      </c>
      <c r="J3045" s="15">
        <f>IF(M3045="",IF(AND(H3045&lt;&gt; "",D3045&lt;&gt;""),IF(H3045&gt;=D3045,H3045-D3045,0),""),"")</f>
        <v>306</v>
      </c>
      <c r="K3045" s="20">
        <f>IF(M3045="",IF(I3045&lt;&gt;"",I3045-G3045,""),"")</f>
        <v>199.53635800195337</v>
      </c>
      <c r="L3045" s="25">
        <f>IF(M3045="",IF(K3045&lt;&gt;"",IF(G3045=0,IF(I3045=0,0,9.99),K3045/G3045),""),"")</f>
        <v>0.49272659890518233</v>
      </c>
      <c r="M3045" s="111"/>
      <c r="N3045" s="58" t="str">
        <f>TRIM(CONCATENATE(Table1[[#This Row],[Intake]]," ",Table1[[#This Row],[Batch Number]]))</f>
        <v>S-1/OS 118</v>
      </c>
      <c r="O3045" s="111" t="str">
        <f>IF(VLOOKUP(Table1[[#This Row],[Intake Batch Combo]],Sheet2!A:B,2,FALSE)="","",VLOOKUP(Table1[[#This Row],[Intake Batch Combo]],Sheet2!A:B,2,FALSE))</f>
        <v>One Source Diagnostics Buy 118</v>
      </c>
      <c r="P3045" s="115" t="s">
        <v>2383</v>
      </c>
      <c r="Q3045" s="115" t="e">
        <v>#N/A</v>
      </c>
    </row>
    <row r="3046" spans="1:17">
      <c r="A3046" s="4" t="s">
        <v>1316</v>
      </c>
      <c r="B3046" s="15">
        <v>118</v>
      </c>
      <c r="C3046" s="64" t="s">
        <v>1801</v>
      </c>
      <c r="D3046" s="30">
        <v>44897</v>
      </c>
      <c r="E3046" s="60" t="s">
        <v>1</v>
      </c>
      <c r="F3046" s="14">
        <v>1695</v>
      </c>
      <c r="G3046" s="14">
        <v>404.96364199804663</v>
      </c>
      <c r="H3046" s="30">
        <v>45203</v>
      </c>
      <c r="I3046" s="118">
        <v>604.5</v>
      </c>
      <c r="J3046" s="15">
        <f>IF(M3046="",IF(AND(H3046&lt;&gt; "",D3046&lt;&gt;""),IF(H3046&gt;=D3046,H3046-D3046,0),""),"")</f>
        <v>306</v>
      </c>
      <c r="K3046" s="20">
        <f>IF(M3046="",IF(I3046&lt;&gt;"",I3046-G3046,""),"")</f>
        <v>199.53635800195337</v>
      </c>
      <c r="L3046" s="25">
        <f>IF(M3046="",IF(K3046&lt;&gt;"",IF(G3046=0,IF(I3046=0,0,9.99),K3046/G3046),""),"")</f>
        <v>0.49272659890518233</v>
      </c>
      <c r="M3046" s="111"/>
      <c r="N3046" s="58" t="str">
        <f>TRIM(CONCATENATE(Table1[[#This Row],[Intake]]," ",Table1[[#This Row],[Batch Number]]))</f>
        <v>S-1/OS 118</v>
      </c>
      <c r="O3046" s="111" t="str">
        <f>IF(VLOOKUP(Table1[[#This Row],[Intake Batch Combo]],Sheet2!A:B,2,FALSE)="","",VLOOKUP(Table1[[#This Row],[Intake Batch Combo]],Sheet2!A:B,2,FALSE))</f>
        <v>One Source Diagnostics Buy 118</v>
      </c>
      <c r="P3046" s="115" t="s">
        <v>2383</v>
      </c>
      <c r="Q3046" s="115" t="e">
        <v>#N/A</v>
      </c>
    </row>
    <row r="3047" spans="1:17">
      <c r="A3047" s="4" t="s">
        <v>1316</v>
      </c>
      <c r="B3047" s="15">
        <v>90</v>
      </c>
      <c r="C3047" s="15" t="s">
        <v>106</v>
      </c>
      <c r="D3047" s="30">
        <v>44559</v>
      </c>
      <c r="E3047" s="10" t="s">
        <v>1</v>
      </c>
      <c r="F3047" s="14">
        <v>1695</v>
      </c>
      <c r="G3047" s="14">
        <v>435.04260145388702</v>
      </c>
      <c r="H3047" s="30">
        <v>45203</v>
      </c>
      <c r="I3047" s="118">
        <v>263.49689999999998</v>
      </c>
      <c r="J3047" s="21">
        <f>IF(M3047="",IF(AND(H3047&lt;&gt; "",D3047&lt;&gt;""),IF(H3047&gt;=D3047,H3047-D3047,0),""),"")</f>
        <v>644</v>
      </c>
      <c r="K3047" s="20">
        <f>IF(M3047="",IF(I3047&lt;&gt;"",I3047-G3047,""),"")</f>
        <v>-171.54570145388703</v>
      </c>
      <c r="L3047" s="25">
        <f>IF(M3047="",IF(K3047&lt;&gt;"",IF(G3047=0,IF(I3047=0,0,9.99),K3047/G3047),""),"")</f>
        <v>-0.39431931696020411</v>
      </c>
      <c r="M3047" s="28"/>
      <c r="N3047" s="31" t="str">
        <f>TRIM(CONCATENATE(Table1[[#This Row],[Intake]]," ",Table1[[#This Row],[Batch Number]]))</f>
        <v>S-1/OS 90</v>
      </c>
      <c r="O3047" s="34" t="str">
        <f>IF(VLOOKUP(Table1[[#This Row],[Intake Batch Combo]],Sheet2!A:B,2,FALSE)="","",VLOOKUP(Table1[[#This Row],[Intake Batch Combo]],Sheet2!A:B,2,FALSE))</f>
        <v>OSD Buy 90</v>
      </c>
      <c r="P3047" s="116" t="e">
        <v>#N/A</v>
      </c>
      <c r="Q3047" s="116" t="e">
        <v>#N/A</v>
      </c>
    </row>
    <row r="3048" spans="1:17">
      <c r="A3048" s="4" t="s">
        <v>1316</v>
      </c>
      <c r="B3048" s="15">
        <v>90</v>
      </c>
      <c r="C3048" s="15" t="s">
        <v>106</v>
      </c>
      <c r="D3048" s="30">
        <v>44559</v>
      </c>
      <c r="E3048" s="10" t="s">
        <v>1</v>
      </c>
      <c r="F3048" s="14">
        <v>1695</v>
      </c>
      <c r="G3048" s="14">
        <v>435.04260145388702</v>
      </c>
      <c r="H3048" s="30">
        <v>45203</v>
      </c>
      <c r="I3048" s="118">
        <v>263.49689999999998</v>
      </c>
      <c r="J3048" s="21">
        <f>IF(M3048="",IF(AND(H3048&lt;&gt; "",D3048&lt;&gt;""),IF(H3048&gt;=D3048,H3048-D3048,0),""),"")</f>
        <v>644</v>
      </c>
      <c r="K3048" s="20">
        <f>IF(M3048="",IF(I3048&lt;&gt;"",I3048-G3048,""),"")</f>
        <v>-171.54570145388703</v>
      </c>
      <c r="L3048" s="25">
        <f>IF(M3048="",IF(K3048&lt;&gt;"",IF(G3048=0,IF(I3048=0,0,9.99),K3048/G3048),""),"")</f>
        <v>-0.39431931696020411</v>
      </c>
      <c r="M3048" s="28"/>
      <c r="N3048" s="31" t="str">
        <f>TRIM(CONCATENATE(Table1[[#This Row],[Intake]]," ",Table1[[#This Row],[Batch Number]]))</f>
        <v>S-1/OS 90</v>
      </c>
      <c r="O3048" s="34" t="str">
        <f>IF(VLOOKUP(Table1[[#This Row],[Intake Batch Combo]],Sheet2!A:B,2,FALSE)="","",VLOOKUP(Table1[[#This Row],[Intake Batch Combo]],Sheet2!A:B,2,FALSE))</f>
        <v>OSD Buy 90</v>
      </c>
      <c r="P3048" s="116" t="e">
        <v>#N/A</v>
      </c>
      <c r="Q3048" s="116" t="e">
        <v>#N/A</v>
      </c>
    </row>
    <row r="3049" spans="1:17">
      <c r="A3049" s="4" t="s">
        <v>384</v>
      </c>
      <c r="B3049" s="15" t="s">
        <v>385</v>
      </c>
      <c r="C3049" s="15">
        <v>1023297</v>
      </c>
      <c r="D3049" s="30">
        <v>44579</v>
      </c>
      <c r="E3049" s="10" t="s">
        <v>0</v>
      </c>
      <c r="F3049" s="14">
        <v>0</v>
      </c>
      <c r="G3049" s="14">
        <v>0</v>
      </c>
      <c r="H3049" s="30">
        <v>45199</v>
      </c>
      <c r="I3049" s="118">
        <v>279</v>
      </c>
      <c r="J3049" s="15">
        <f>IF(M3049="",IF(AND(H3049&lt;&gt; "",D3049&lt;&gt;""),IF(H3049&gt;=D3049,H3049-D3049,0),""),"")</f>
        <v>620</v>
      </c>
      <c r="K3049" s="20">
        <f>IF(M3049="",IF(I3049&lt;&gt;"",I3049-G3049,""),"")</f>
        <v>279</v>
      </c>
      <c r="L3049" s="25">
        <f>IF(M3049="",IF(K3049&lt;&gt;"",IF(G3049=0,IF(I3049=0,0,9.99),K3049/G3049),""),"")</f>
        <v>9.99</v>
      </c>
      <c r="N3049" s="33" t="str">
        <f>TRIM(CONCATENATE(Table1[[#This Row],[Intake]]," ",Table1[[#This Row],[Batch Number]]))</f>
        <v>S-1/TRC 33a</v>
      </c>
      <c r="O3049" s="35" t="str">
        <f>IF(VLOOKUP(Table1[[#This Row],[Intake Batch Combo]],Sheet2!A:B,2,FALSE)="","",VLOOKUP(Table1[[#This Row],[Intake Batch Combo]],Sheet2!A:B,2,FALSE))</f>
        <v>Texas Regional Center Batch 33a</v>
      </c>
      <c r="P3049" s="116" t="e">
        <v>#N/A</v>
      </c>
      <c r="Q3049" s="116" t="e">
        <v>#N/A</v>
      </c>
    </row>
    <row r="3050" spans="1:17">
      <c r="A3050" s="4" t="s">
        <v>384</v>
      </c>
      <c r="B3050" s="15" t="s">
        <v>385</v>
      </c>
      <c r="C3050" s="15">
        <v>1022540</v>
      </c>
      <c r="D3050" s="30">
        <v>44579</v>
      </c>
      <c r="E3050" s="10" t="s">
        <v>0</v>
      </c>
      <c r="F3050" s="14">
        <v>750</v>
      </c>
      <c r="G3050" s="14">
        <v>154.80000000000001</v>
      </c>
      <c r="H3050" s="30">
        <v>45199</v>
      </c>
      <c r="I3050" s="118">
        <v>279</v>
      </c>
      <c r="J3050" s="15">
        <f>IF(M3050="",IF(AND(H3050&lt;&gt; "",D3050&lt;&gt;""),IF(H3050&gt;=D3050,H3050-D3050,0),""),"")</f>
        <v>620</v>
      </c>
      <c r="K3050" s="20">
        <f>IF(M3050="",IF(I3050&lt;&gt;"",I3050-G3050,""),"")</f>
        <v>124.19999999999999</v>
      </c>
      <c r="L3050" s="25">
        <f>IF(M3050="",IF(K3050&lt;&gt;"",IF(G3050=0,IF(I3050=0,0,9.99),K3050/G3050),""),"")</f>
        <v>0.80232558139534871</v>
      </c>
      <c r="N3050" s="33" t="str">
        <f>TRIM(CONCATENATE(Table1[[#This Row],[Intake]]," ",Table1[[#This Row],[Batch Number]]))</f>
        <v>S-1/TRC 33a</v>
      </c>
      <c r="O3050" s="35" t="str">
        <f>IF(VLOOKUP(Table1[[#This Row],[Intake Batch Combo]],Sheet2!A:B,2,FALSE)="","",VLOOKUP(Table1[[#This Row],[Intake Batch Combo]],Sheet2!A:B,2,FALSE))</f>
        <v>Texas Regional Center Batch 33a</v>
      </c>
      <c r="P3050" s="116" t="e">
        <v>#N/A</v>
      </c>
      <c r="Q3050" s="116" t="e">
        <v>#N/A</v>
      </c>
    </row>
    <row r="3051" spans="1:17">
      <c r="A3051" s="4" t="s">
        <v>2395</v>
      </c>
      <c r="B3051" s="15">
        <v>15.2</v>
      </c>
      <c r="C3051" s="15"/>
      <c r="D3051" s="30">
        <v>45021</v>
      </c>
      <c r="E3051" s="10" t="s">
        <v>1</v>
      </c>
      <c r="F3051" s="14">
        <v>2300</v>
      </c>
      <c r="G3051" s="14">
        <v>432.04350000000113</v>
      </c>
      <c r="H3051" s="30">
        <v>45199</v>
      </c>
      <c r="I3051" s="118">
        <v>700</v>
      </c>
      <c r="J3051" s="15">
        <f>IF(M3051="",IF(AND(H3051&lt;&gt; "",D3051&lt;&gt;""),IF(H3051&gt;=D3051,H3051-D3051,0),""),"")</f>
        <v>178</v>
      </c>
      <c r="K3051" s="20">
        <f>IF(M3051="",IF(I3051&lt;&gt;"",I3051-G3051,""),"")</f>
        <v>267.95649999999887</v>
      </c>
      <c r="L3051" s="25">
        <f>IF(M3051="",IF(K3051&lt;&gt;"",IF(G3051=0,IF(I3051=0,0,9.99),K3051/G3051),""),"")</f>
        <v>0.62020722450400978</v>
      </c>
      <c r="N3051" s="58" t="str">
        <f>TRIM(CONCATENATE(Table1[[#This Row],[Intake]]," ",Table1[[#This Row],[Batch Number]]))</f>
        <v>S-1/SCI 15.2</v>
      </c>
      <c r="O3051" s="3" t="str">
        <f>IF(VLOOKUP(Table1[[#This Row],[Intake Batch Combo]],Sheet2!A:B,2,FALSE)="","",VLOOKUP(Table1[[#This Row],[Intake Batch Combo]],Sheet2!A:B,2,FALSE))</f>
        <v>SoCal Imaging Batch 15.2</v>
      </c>
      <c r="P3051" s="115" t="e">
        <v>#N/A</v>
      </c>
      <c r="Q3051" s="115" t="e">
        <v>#N/A</v>
      </c>
    </row>
    <row r="3052" spans="1:17">
      <c r="A3052" s="4" t="s">
        <v>2395</v>
      </c>
      <c r="B3052" s="15">
        <v>15.2</v>
      </c>
      <c r="C3052" s="15"/>
      <c r="D3052" s="30">
        <v>45021</v>
      </c>
      <c r="E3052" s="10" t="s">
        <v>1</v>
      </c>
      <c r="F3052" s="14">
        <v>2300</v>
      </c>
      <c r="G3052" s="14">
        <v>432.04350000000113</v>
      </c>
      <c r="H3052" s="30">
        <v>45199</v>
      </c>
      <c r="I3052" s="118">
        <v>700</v>
      </c>
      <c r="J3052" s="15">
        <f>IF(M3052="",IF(AND(H3052&lt;&gt; "",D3052&lt;&gt;""),IF(H3052&gt;=D3052,H3052-D3052,0),""),"")</f>
        <v>178</v>
      </c>
      <c r="K3052" s="20">
        <f>IF(M3052="",IF(I3052&lt;&gt;"",I3052-G3052,""),"")</f>
        <v>267.95649999999887</v>
      </c>
      <c r="L3052" s="25">
        <f>IF(M3052="",IF(K3052&lt;&gt;"",IF(G3052=0,IF(I3052=0,0,9.99),K3052/G3052),""),"")</f>
        <v>0.62020722450400978</v>
      </c>
      <c r="N3052" s="58" t="str">
        <f>TRIM(CONCATENATE(Table1[[#This Row],[Intake]]," ",Table1[[#This Row],[Batch Number]]))</f>
        <v>S-1/SCI 15.2</v>
      </c>
      <c r="O3052" s="3" t="str">
        <f>IF(VLOOKUP(Table1[[#This Row],[Intake Batch Combo]],Sheet2!A:B,2,FALSE)="","",VLOOKUP(Table1[[#This Row],[Intake Batch Combo]],Sheet2!A:B,2,FALSE))</f>
        <v>SoCal Imaging Batch 15.2</v>
      </c>
      <c r="P3052" s="115" t="e">
        <v>#N/A</v>
      </c>
      <c r="Q3052" s="115" t="e">
        <v>#N/A</v>
      </c>
    </row>
    <row r="3053" spans="1:17">
      <c r="A3053" s="4" t="s">
        <v>2395</v>
      </c>
      <c r="B3053" s="15">
        <v>15.2</v>
      </c>
      <c r="C3053" s="15"/>
      <c r="D3053" s="30">
        <v>45021</v>
      </c>
      <c r="E3053" s="10" t="s">
        <v>1</v>
      </c>
      <c r="F3053" s="14">
        <v>2300</v>
      </c>
      <c r="G3053" s="14">
        <v>432.04350000000113</v>
      </c>
      <c r="H3053" s="30">
        <v>45199</v>
      </c>
      <c r="I3053" s="118">
        <v>700</v>
      </c>
      <c r="J3053" s="15">
        <f>IF(M3053="",IF(AND(H3053&lt;&gt; "",D3053&lt;&gt;""),IF(H3053&gt;=D3053,H3053-D3053,0),""),"")</f>
        <v>178</v>
      </c>
      <c r="K3053" s="20">
        <f>IF(M3053="",IF(I3053&lt;&gt;"",I3053-G3053,""),"")</f>
        <v>267.95649999999887</v>
      </c>
      <c r="L3053" s="25">
        <f>IF(M3053="",IF(K3053&lt;&gt;"",IF(G3053=0,IF(I3053=0,0,9.99),K3053/G3053),""),"")</f>
        <v>0.62020722450400978</v>
      </c>
      <c r="N3053" s="58" t="str">
        <f>TRIM(CONCATENATE(Table1[[#This Row],[Intake]]," ",Table1[[#This Row],[Batch Number]]))</f>
        <v>S-1/SCI 15.2</v>
      </c>
      <c r="O3053" s="3" t="str">
        <f>IF(VLOOKUP(Table1[[#This Row],[Intake Batch Combo]],Sheet2!A:B,2,FALSE)="","",VLOOKUP(Table1[[#This Row],[Intake Batch Combo]],Sheet2!A:B,2,FALSE))</f>
        <v>SoCal Imaging Batch 15.2</v>
      </c>
      <c r="P3053" s="115" t="e">
        <v>#N/A</v>
      </c>
      <c r="Q3053" s="115" t="e">
        <v>#N/A</v>
      </c>
    </row>
    <row r="3054" spans="1:17">
      <c r="A3054" s="48" t="s">
        <v>1050</v>
      </c>
      <c r="B3054" s="55">
        <v>1</v>
      </c>
      <c r="C3054" s="15"/>
      <c r="D3054" s="56">
        <v>44790</v>
      </c>
      <c r="E3054" s="10" t="s">
        <v>0</v>
      </c>
      <c r="F3054" s="49">
        <v>4946</v>
      </c>
      <c r="G3054" s="49">
        <v>1116.5594999999998</v>
      </c>
      <c r="H3054" s="56">
        <v>45199</v>
      </c>
      <c r="I3054" s="118">
        <v>1753.052126204489</v>
      </c>
      <c r="J3054" s="51">
        <f>IF(M3054="",IF(AND(H3054&lt;&gt; "",D3054&lt;&gt;""),IF(H3054&gt;=D3054,H3054-D3054,0),""),"")</f>
        <v>409</v>
      </c>
      <c r="K3054" s="50">
        <f>IF(M3054="",IF(I3054&lt;&gt;"",I3054-G3054,""),"")</f>
        <v>636.49262620448917</v>
      </c>
      <c r="L3054" s="52">
        <f>IF(M3054="",IF(K3054&lt;&gt;"",IF(G3054=0,IF(I3054=0,0,9.99),K3054/G3054),""),"")</f>
        <v>0.57004810420267726</v>
      </c>
      <c r="M3054" s="53"/>
      <c r="N3054" s="54" t="str">
        <f>TRIM(CONCATENATE(Table1[[#This Row],[Intake]]," ",Table1[[#This Row],[Batch Number]]))</f>
        <v>S-1/SIM 1</v>
      </c>
      <c r="O3054" s="53" t="str">
        <f>IF(VLOOKUP(Table1[[#This Row],[Intake Batch Combo]],Sheet2!A:B,2,FALSE)="","",VLOOKUP(Table1[[#This Row],[Intake Batch Combo]],Sheet2!A:B,2,FALSE))</f>
        <v>Surgical Institute of Michigan Batch 01</v>
      </c>
      <c r="P3054" s="116" t="e">
        <v>#N/A</v>
      </c>
      <c r="Q3054" s="116" t="e">
        <v>#N/A</v>
      </c>
    </row>
    <row r="3055" spans="1:17">
      <c r="A3055" s="48" t="s">
        <v>1050</v>
      </c>
      <c r="B3055" s="55">
        <v>1</v>
      </c>
      <c r="C3055" s="15"/>
      <c r="D3055" s="56">
        <v>44790</v>
      </c>
      <c r="E3055" s="10" t="s">
        <v>0</v>
      </c>
      <c r="F3055" s="49">
        <v>9338.2199999999993</v>
      </c>
      <c r="G3055" s="49">
        <v>2108.1031649999995</v>
      </c>
      <c r="H3055" s="56">
        <v>45199</v>
      </c>
      <c r="I3055" s="118">
        <v>3309.823377671913</v>
      </c>
      <c r="J3055" s="51">
        <f>IF(M3055="",IF(AND(H3055&lt;&gt; "",D3055&lt;&gt;""),IF(H3055&gt;=D3055,H3055-D3055,0),""),"")</f>
        <v>409</v>
      </c>
      <c r="K3055" s="50">
        <f>IF(M3055="",IF(I3055&lt;&gt;"",I3055-G3055,""),"")</f>
        <v>1201.7202126719135</v>
      </c>
      <c r="L3055" s="52">
        <f>IF(M3055="",IF(K3055&lt;&gt;"",IF(G3055=0,IF(I3055=0,0,9.99),K3055/G3055),""),"")</f>
        <v>0.57004810420267726</v>
      </c>
      <c r="M3055" s="53"/>
      <c r="N3055" s="54" t="str">
        <f>TRIM(CONCATENATE(Table1[[#This Row],[Intake]]," ",Table1[[#This Row],[Batch Number]]))</f>
        <v>S-1/SIM 1</v>
      </c>
      <c r="O3055" s="53" t="str">
        <f>IF(VLOOKUP(Table1[[#This Row],[Intake Batch Combo]],Sheet2!A:B,2,FALSE)="","",VLOOKUP(Table1[[#This Row],[Intake Batch Combo]],Sheet2!A:B,2,FALSE))</f>
        <v>Surgical Institute of Michigan Batch 01</v>
      </c>
      <c r="P3055" s="116" t="e">
        <v>#N/A</v>
      </c>
      <c r="Q3055" s="116" t="e">
        <v>#N/A</v>
      </c>
    </row>
    <row r="3056" spans="1:17">
      <c r="A3056" s="48" t="s">
        <v>1050</v>
      </c>
      <c r="B3056" s="55">
        <v>1</v>
      </c>
      <c r="C3056" s="15"/>
      <c r="D3056" s="56">
        <v>44790</v>
      </c>
      <c r="E3056" s="10" t="s">
        <v>0</v>
      </c>
      <c r="F3056" s="49">
        <v>21518.31</v>
      </c>
      <c r="G3056" s="49">
        <v>4857.7584825000004</v>
      </c>
      <c r="H3056" s="56">
        <v>45199</v>
      </c>
      <c r="I3056" s="118">
        <v>7626.9144961235997</v>
      </c>
      <c r="J3056" s="51">
        <f>IF(M3056="",IF(AND(H3056&lt;&gt; "",D3056&lt;&gt;""),IF(H3056&gt;=D3056,H3056-D3056,0),""),"")</f>
        <v>409</v>
      </c>
      <c r="K3056" s="50">
        <f>IF(M3056="",IF(I3056&lt;&gt;"",I3056-G3056,""),"")</f>
        <v>2769.1560136235994</v>
      </c>
      <c r="L3056" s="52">
        <f>IF(M3056="",IF(K3056&lt;&gt;"",IF(G3056=0,IF(I3056=0,0,9.99),K3056/G3056),""),"")</f>
        <v>0.57004810420267726</v>
      </c>
      <c r="M3056" s="53"/>
      <c r="N3056" s="54" t="str">
        <f>TRIM(CONCATENATE(Table1[[#This Row],[Intake]]," ",Table1[[#This Row],[Batch Number]]))</f>
        <v>S-1/SIM 1</v>
      </c>
      <c r="O3056" s="53" t="str">
        <f>IF(VLOOKUP(Table1[[#This Row],[Intake Batch Combo]],Sheet2!A:B,2,FALSE)="","",VLOOKUP(Table1[[#This Row],[Intake Batch Combo]],Sheet2!A:B,2,FALSE))</f>
        <v>Surgical Institute of Michigan Batch 01</v>
      </c>
      <c r="P3056" s="116" t="e">
        <v>#N/A</v>
      </c>
      <c r="Q3056" s="116" t="e">
        <v>#N/A</v>
      </c>
    </row>
    <row r="3057" spans="1:17">
      <c r="A3057" s="4" t="s">
        <v>1316</v>
      </c>
      <c r="B3057" s="15">
        <v>90</v>
      </c>
      <c r="C3057" s="15" t="s">
        <v>255</v>
      </c>
      <c r="D3057" s="30">
        <v>44559</v>
      </c>
      <c r="E3057" s="10" t="s">
        <v>1</v>
      </c>
      <c r="F3057" s="14">
        <v>1695</v>
      </c>
      <c r="G3057" s="14">
        <v>435.04260145388702</v>
      </c>
      <c r="H3057" s="30">
        <v>45198</v>
      </c>
      <c r="I3057" s="118">
        <v>436.22510124365044</v>
      </c>
      <c r="J3057" s="21">
        <f>IF(M3057="",IF(AND(H3057&lt;&gt; "",D3057&lt;&gt;""),IF(H3057&gt;=D3057,H3057-D3057,0),""),"")</f>
        <v>639</v>
      </c>
      <c r="K3057" s="20">
        <f>IF(M3057="",IF(I3057&lt;&gt;"",I3057-G3057,""),"")</f>
        <v>1.1824997897634262</v>
      </c>
      <c r="L3057" s="25">
        <f>IF(M3057="",IF(K3057&lt;&gt;"",IF(G3057=0,IF(I3057=0,0,9.99),K3057/G3057),""),"")</f>
        <v>2.7181241235032633E-3</v>
      </c>
      <c r="M3057" s="28"/>
      <c r="N3057" s="31" t="str">
        <f>TRIM(CONCATENATE(Table1[[#This Row],[Intake]]," ",Table1[[#This Row],[Batch Number]]))</f>
        <v>S-1/OS 90</v>
      </c>
      <c r="O3057" s="34" t="str">
        <f>IF(VLOOKUP(Table1[[#This Row],[Intake Batch Combo]],Sheet2!A:B,2,FALSE)="","",VLOOKUP(Table1[[#This Row],[Intake Batch Combo]],Sheet2!A:B,2,FALSE))</f>
        <v>OSD Buy 90</v>
      </c>
      <c r="P3057" s="116" t="e">
        <v>#N/A</v>
      </c>
      <c r="Q3057" s="116" t="e">
        <v>#N/A</v>
      </c>
    </row>
    <row r="3058" spans="1:17">
      <c r="A3058" s="4" t="s">
        <v>2395</v>
      </c>
      <c r="B3058" s="15">
        <v>15.1</v>
      </c>
      <c r="C3058" s="15"/>
      <c r="D3058" s="30">
        <v>45021</v>
      </c>
      <c r="E3058" s="10" t="s">
        <v>1</v>
      </c>
      <c r="F3058" s="14">
        <v>2300</v>
      </c>
      <c r="G3058" s="14">
        <v>432.04350000000113</v>
      </c>
      <c r="H3058" s="30">
        <v>45197</v>
      </c>
      <c r="I3058" s="118">
        <v>930</v>
      </c>
      <c r="J3058" s="15">
        <f>IF(M3058="",IF(AND(H3058&lt;&gt; "",D3058&lt;&gt;""),IF(H3058&gt;=D3058,H3058-D3058,0),""),"")</f>
        <v>176</v>
      </c>
      <c r="K3058" s="20">
        <f>IF(M3058="",IF(I3058&lt;&gt;"",I3058-G3058,""),"")</f>
        <v>497.95649999999887</v>
      </c>
      <c r="L3058" s="25">
        <f>IF(M3058="",IF(K3058&lt;&gt;"",IF(G3058=0,IF(I3058=0,0,9.99),K3058/G3058),""),"")</f>
        <v>1.1525610268410416</v>
      </c>
      <c r="M3058" s="111"/>
      <c r="N3058" s="58" t="str">
        <f>TRIM(CONCATENATE(Table1[[#This Row],[Intake]]," ",Table1[[#This Row],[Batch Number]]))</f>
        <v>S-1/SCI 15.1</v>
      </c>
      <c r="O3058" s="111" t="str">
        <f>IF(VLOOKUP(Table1[[#This Row],[Intake Batch Combo]],Sheet2!A:B,2,FALSE)="","",VLOOKUP(Table1[[#This Row],[Intake Batch Combo]],Sheet2!A:B,2,FALSE))</f>
        <v>SoCal Imaging Batch 15.1</v>
      </c>
      <c r="P3058" s="115" t="e">
        <v>#N/A</v>
      </c>
      <c r="Q3058" s="115" t="e">
        <v>#N/A</v>
      </c>
    </row>
    <row r="3059" spans="1:17">
      <c r="A3059" s="4" t="s">
        <v>1314</v>
      </c>
      <c r="B3059" s="43">
        <v>71</v>
      </c>
      <c r="C3059" s="64" t="s">
        <v>704</v>
      </c>
      <c r="D3059" s="47">
        <v>44670</v>
      </c>
      <c r="E3059" s="59" t="s">
        <v>1</v>
      </c>
      <c r="F3059" s="41">
        <v>300</v>
      </c>
      <c r="G3059" s="41">
        <v>71.954979587975828</v>
      </c>
      <c r="H3059" s="47">
        <v>45196</v>
      </c>
      <c r="I3059" s="118">
        <v>232.65629549728854</v>
      </c>
      <c r="J3059" s="43">
        <f>IF(M3059="",IF(AND(H3059&lt;&gt; "",D3059&lt;&gt;""),IF(H3059&gt;=D3059,H3059-D3059,0),""),"")</f>
        <v>526</v>
      </c>
      <c r="K3059" s="42">
        <f>IF(M3059="",IF(I3059&lt;&gt;"",I3059-G3059,""),"")</f>
        <v>160.70131590931271</v>
      </c>
      <c r="L3059" s="44">
        <f>IF(M3059="",IF(K3059&lt;&gt;"",IF(G3059=0,IF(I3059=0,0,9.99),K3059/G3059),""),"")</f>
        <v>2.2333592036230248</v>
      </c>
      <c r="M3059" s="45"/>
      <c r="N3059" s="46" t="str">
        <f>TRIM(CONCATENATE(Table1[[#This Row],[Intake]]," ",Table1[[#This Row],[Batch Number]]))</f>
        <v>S-1/EB 71</v>
      </c>
      <c r="O3059" s="45" t="str">
        <f>IF(VLOOKUP(Table1[[#This Row],[Intake Batch Combo]],Sheet2!A:B,2,FALSE)="","",VLOOKUP(Table1[[#This Row],[Intake Batch Combo]],Sheet2!A:B,2,FALSE))</f>
        <v>Expert MRI Buy 71</v>
      </c>
      <c r="P3059" s="116" t="e">
        <v>#N/A</v>
      </c>
      <c r="Q3059" s="116" t="e">
        <v>#N/A</v>
      </c>
    </row>
    <row r="3060" spans="1:17">
      <c r="A3060" s="4" t="s">
        <v>1314</v>
      </c>
      <c r="B3060" s="43">
        <v>71</v>
      </c>
      <c r="C3060" s="64" t="s">
        <v>704</v>
      </c>
      <c r="D3060" s="47">
        <v>44670</v>
      </c>
      <c r="E3060" s="59" t="s">
        <v>1</v>
      </c>
      <c r="F3060" s="41">
        <v>300</v>
      </c>
      <c r="G3060" s="41">
        <v>71.954979587975828</v>
      </c>
      <c r="H3060" s="47">
        <v>45196</v>
      </c>
      <c r="I3060" s="118">
        <v>232.65629549728854</v>
      </c>
      <c r="J3060" s="43">
        <f>IF(M3060="",IF(AND(H3060&lt;&gt; "",D3060&lt;&gt;""),IF(H3060&gt;=D3060,H3060-D3060,0),""),"")</f>
        <v>526</v>
      </c>
      <c r="K3060" s="42">
        <f>IF(M3060="",IF(I3060&lt;&gt;"",I3060-G3060,""),"")</f>
        <v>160.70131590931271</v>
      </c>
      <c r="L3060" s="44">
        <f>IF(M3060="",IF(K3060&lt;&gt;"",IF(G3060=0,IF(I3060=0,0,9.99),K3060/G3060),""),"")</f>
        <v>2.2333592036230248</v>
      </c>
      <c r="M3060" s="45"/>
      <c r="N3060" s="46" t="str">
        <f>TRIM(CONCATENATE(Table1[[#This Row],[Intake]]," ",Table1[[#This Row],[Batch Number]]))</f>
        <v>S-1/EB 71</v>
      </c>
      <c r="O3060" s="45" t="str">
        <f>IF(VLOOKUP(Table1[[#This Row],[Intake Batch Combo]],Sheet2!A:B,2,FALSE)="","",VLOOKUP(Table1[[#This Row],[Intake Batch Combo]],Sheet2!A:B,2,FALSE))</f>
        <v>Expert MRI Buy 71</v>
      </c>
      <c r="P3060" s="116" t="e">
        <v>#N/A</v>
      </c>
      <c r="Q3060" s="116" t="e">
        <v>#N/A</v>
      </c>
    </row>
    <row r="3061" spans="1:17">
      <c r="A3061" s="4" t="s">
        <v>1316</v>
      </c>
      <c r="B3061" s="15">
        <v>116</v>
      </c>
      <c r="C3061" s="64" t="s">
        <v>1074</v>
      </c>
      <c r="D3061" s="30">
        <v>44879</v>
      </c>
      <c r="E3061" s="59" t="s">
        <v>1</v>
      </c>
      <c r="F3061" s="14">
        <v>1695</v>
      </c>
      <c r="G3061" s="14">
        <v>404.59153261197389</v>
      </c>
      <c r="H3061" s="30">
        <v>45196</v>
      </c>
      <c r="I3061" s="118">
        <v>488.13588829164479</v>
      </c>
      <c r="J3061" s="15">
        <f>IF(M3061="",IF(AND(H3061&lt;&gt; "",D3061&lt;&gt;""),IF(H3061&gt;=D3061,H3061-D3061,0),""),"")</f>
        <v>317</v>
      </c>
      <c r="K3061" s="20">
        <f>IF(M3061="",IF(I3061&lt;&gt;"",I3061-G3061,""),"")</f>
        <v>83.5443556796709</v>
      </c>
      <c r="L3061" s="25">
        <f>IF(M3061="",IF(K3061&lt;&gt;"",IF(G3061=0,IF(I3061=0,0,9.99),K3061/G3061),""),"")</f>
        <v>0.20649061818057041</v>
      </c>
      <c r="N3061" s="58" t="str">
        <f>TRIM(CONCATENATE(Table1[[#This Row],[Intake]]," ",Table1[[#This Row],[Batch Number]]))</f>
        <v>S-1/OS 116</v>
      </c>
      <c r="O3061" s="3" t="str">
        <f>IF(VLOOKUP(Table1[[#This Row],[Intake Batch Combo]],Sheet2!A:B,2,FALSE)="","",VLOOKUP(Table1[[#This Row],[Intake Batch Combo]],Sheet2!A:B,2,FALSE))</f>
        <v>One Source Diagnostics Buy 116</v>
      </c>
      <c r="P3061" s="115" t="e">
        <v>#N/A</v>
      </c>
      <c r="Q3061" s="115" t="e">
        <v>#N/A</v>
      </c>
    </row>
    <row r="3062" spans="1:17">
      <c r="A3062" s="4" t="s">
        <v>1316</v>
      </c>
      <c r="B3062" s="15">
        <v>116</v>
      </c>
      <c r="C3062" s="64" t="s">
        <v>1074</v>
      </c>
      <c r="D3062" s="30">
        <v>44879</v>
      </c>
      <c r="E3062" s="59" t="s">
        <v>1</v>
      </c>
      <c r="F3062" s="14">
        <v>1695</v>
      </c>
      <c r="G3062" s="14">
        <v>404.59153261197389</v>
      </c>
      <c r="H3062" s="30">
        <v>45196</v>
      </c>
      <c r="I3062" s="118">
        <v>488.13588829164479</v>
      </c>
      <c r="J3062" s="15">
        <f>IF(M3062="",IF(AND(H3062&lt;&gt; "",D3062&lt;&gt;""),IF(H3062&gt;=D3062,H3062-D3062,0),""),"")</f>
        <v>317</v>
      </c>
      <c r="K3062" s="20">
        <f>IF(M3062="",IF(I3062&lt;&gt;"",I3062-G3062,""),"")</f>
        <v>83.5443556796709</v>
      </c>
      <c r="L3062" s="25">
        <f>IF(M3062="",IF(K3062&lt;&gt;"",IF(G3062=0,IF(I3062=0,0,9.99),K3062/G3062),""),"")</f>
        <v>0.20649061818057041</v>
      </c>
      <c r="N3062" s="58" t="str">
        <f>TRIM(CONCATENATE(Table1[[#This Row],[Intake]]," ",Table1[[#This Row],[Batch Number]]))</f>
        <v>S-1/OS 116</v>
      </c>
      <c r="O3062" s="3" t="str">
        <f>IF(VLOOKUP(Table1[[#This Row],[Intake Batch Combo]],Sheet2!A:B,2,FALSE)="","",VLOOKUP(Table1[[#This Row],[Intake Batch Combo]],Sheet2!A:B,2,FALSE))</f>
        <v>One Source Diagnostics Buy 116</v>
      </c>
      <c r="P3062" s="115" t="e">
        <v>#N/A</v>
      </c>
      <c r="Q3062" s="115" t="e">
        <v>#N/A</v>
      </c>
    </row>
    <row r="3063" spans="1:17">
      <c r="A3063" s="4" t="s">
        <v>1316</v>
      </c>
      <c r="B3063" s="15">
        <v>118</v>
      </c>
      <c r="C3063" s="64">
        <v>47465</v>
      </c>
      <c r="D3063" s="30">
        <v>44897</v>
      </c>
      <c r="E3063" s="60" t="s">
        <v>1</v>
      </c>
      <c r="F3063" s="14">
        <v>1695</v>
      </c>
      <c r="G3063" s="14">
        <v>404.96364199804663</v>
      </c>
      <c r="H3063" s="30">
        <v>45196</v>
      </c>
      <c r="I3063" s="118">
        <v>581.63637649220891</v>
      </c>
      <c r="J3063" s="15">
        <f>IF(M3063="",IF(AND(H3063&lt;&gt; "",D3063&lt;&gt;""),IF(H3063&gt;=D3063,H3063-D3063,0),""),"")</f>
        <v>299</v>
      </c>
      <c r="K3063" s="20">
        <f>IF(M3063="",IF(I3063&lt;&gt;"",I3063-G3063,""),"")</f>
        <v>176.67273449416228</v>
      </c>
      <c r="L3063" s="25">
        <f>IF(M3063="",IF(K3063&lt;&gt;"",IF(G3063=0,IF(I3063=0,0,9.99),K3063/G3063),""),"")</f>
        <v>0.43626813909139645</v>
      </c>
      <c r="N3063" s="58" t="str">
        <f>TRIM(CONCATENATE(Table1[[#This Row],[Intake]]," ",Table1[[#This Row],[Batch Number]]))</f>
        <v>S-1/OS 118</v>
      </c>
      <c r="O3063" s="3" t="str">
        <f>IF(VLOOKUP(Table1[[#This Row],[Intake Batch Combo]],Sheet2!A:B,2,FALSE)="","",VLOOKUP(Table1[[#This Row],[Intake Batch Combo]],Sheet2!A:B,2,FALSE))</f>
        <v>One Source Diagnostics Buy 118</v>
      </c>
      <c r="P3063" s="115" t="s">
        <v>2383</v>
      </c>
      <c r="Q3063" s="115" t="e">
        <v>#N/A</v>
      </c>
    </row>
    <row r="3064" spans="1:17">
      <c r="A3064" s="4" t="s">
        <v>1316</v>
      </c>
      <c r="B3064" s="15">
        <v>118</v>
      </c>
      <c r="C3064" s="64" t="s">
        <v>1578</v>
      </c>
      <c r="D3064" s="30">
        <v>44897</v>
      </c>
      <c r="E3064" s="60" t="s">
        <v>1</v>
      </c>
      <c r="F3064" s="14">
        <v>1695</v>
      </c>
      <c r="G3064" s="14">
        <v>404.96364199804663</v>
      </c>
      <c r="H3064" s="30">
        <v>45196</v>
      </c>
      <c r="I3064" s="118">
        <v>567.09263161674562</v>
      </c>
      <c r="J3064" s="15">
        <f>IF(M3064="",IF(AND(H3064&lt;&gt; "",D3064&lt;&gt;""),IF(H3064&gt;=D3064,H3064-D3064,0),""),"")</f>
        <v>299</v>
      </c>
      <c r="K3064" s="20">
        <f>IF(M3064="",IF(I3064&lt;&gt;"",I3064-G3064,""),"")</f>
        <v>162.12898961869899</v>
      </c>
      <c r="L3064" s="25">
        <f>IF(M3064="",IF(K3064&lt;&gt;"",IF(G3064=0,IF(I3064=0,0,9.99),K3064/G3064),""),"")</f>
        <v>0.40035443384194236</v>
      </c>
      <c r="N3064" s="58" t="str">
        <f>TRIM(CONCATENATE(Table1[[#This Row],[Intake]]," ",Table1[[#This Row],[Batch Number]]))</f>
        <v>S-1/OS 118</v>
      </c>
      <c r="O3064" s="3" t="str">
        <f>IF(VLOOKUP(Table1[[#This Row],[Intake Batch Combo]],Sheet2!A:B,2,FALSE)="","",VLOOKUP(Table1[[#This Row],[Intake Batch Combo]],Sheet2!A:B,2,FALSE))</f>
        <v>One Source Diagnostics Buy 118</v>
      </c>
      <c r="P3064" s="115" t="s">
        <v>2383</v>
      </c>
      <c r="Q3064" s="115" t="e">
        <v>#N/A</v>
      </c>
    </row>
    <row r="3065" spans="1:17">
      <c r="A3065" s="4" t="s">
        <v>1316</v>
      </c>
      <c r="B3065" s="15">
        <v>118</v>
      </c>
      <c r="C3065" s="64" t="s">
        <v>1578</v>
      </c>
      <c r="D3065" s="30">
        <v>44897</v>
      </c>
      <c r="E3065" s="60" t="s">
        <v>1</v>
      </c>
      <c r="F3065" s="14">
        <v>1695</v>
      </c>
      <c r="G3065" s="14">
        <v>404.96364199804663</v>
      </c>
      <c r="H3065" s="30">
        <v>45196</v>
      </c>
      <c r="I3065" s="118">
        <v>567.09263161674562</v>
      </c>
      <c r="J3065" s="15">
        <f>IF(M3065="",IF(AND(H3065&lt;&gt; "",D3065&lt;&gt;""),IF(H3065&gt;=D3065,H3065-D3065,0),""),"")</f>
        <v>299</v>
      </c>
      <c r="K3065" s="20">
        <f>IF(M3065="",IF(I3065&lt;&gt;"",I3065-G3065,""),"")</f>
        <v>162.12898961869899</v>
      </c>
      <c r="L3065" s="25">
        <f>IF(M3065="",IF(K3065&lt;&gt;"",IF(G3065=0,IF(I3065=0,0,9.99),K3065/G3065),""),"")</f>
        <v>0.40035443384194236</v>
      </c>
      <c r="N3065" s="58" t="str">
        <f>TRIM(CONCATENATE(Table1[[#This Row],[Intake]]," ",Table1[[#This Row],[Batch Number]]))</f>
        <v>S-1/OS 118</v>
      </c>
      <c r="O3065" s="3" t="str">
        <f>IF(VLOOKUP(Table1[[#This Row],[Intake Batch Combo]],Sheet2!A:B,2,FALSE)="","",VLOOKUP(Table1[[#This Row],[Intake Batch Combo]],Sheet2!A:B,2,FALSE))</f>
        <v>One Source Diagnostics Buy 118</v>
      </c>
      <c r="P3065" s="115" t="s">
        <v>2383</v>
      </c>
      <c r="Q3065" s="115" t="e">
        <v>#N/A</v>
      </c>
    </row>
    <row r="3066" spans="1:17">
      <c r="A3066" s="4" t="s">
        <v>1316</v>
      </c>
      <c r="B3066" s="15">
        <v>118</v>
      </c>
      <c r="C3066" s="64" t="s">
        <v>1781</v>
      </c>
      <c r="D3066" s="30">
        <v>44897</v>
      </c>
      <c r="E3066" s="60" t="s">
        <v>1</v>
      </c>
      <c r="F3066" s="14">
        <v>1695</v>
      </c>
      <c r="G3066" s="14">
        <v>404.96364199804663</v>
      </c>
      <c r="H3066" s="30">
        <v>45196</v>
      </c>
      <c r="I3066" s="118">
        <v>324.78703687994749</v>
      </c>
      <c r="J3066" s="15">
        <f>IF(M3066="",IF(AND(H3066&lt;&gt; "",D3066&lt;&gt;""),IF(H3066&gt;=D3066,H3066-D3066,0),""),"")</f>
        <v>299</v>
      </c>
      <c r="K3066" s="20">
        <f>IF(M3066="",IF(I3066&lt;&gt;"",I3066-G3066,""),"")</f>
        <v>-80.176605118099133</v>
      </c>
      <c r="L3066" s="25">
        <f>IF(M3066="",IF(K3066&lt;&gt;"",IF(G3066=0,IF(I3066=0,0,9.99),K3066/G3066),""),"")</f>
        <v>-0.19798469986716949</v>
      </c>
      <c r="N3066" s="58" t="str">
        <f>TRIM(CONCATENATE(Table1[[#This Row],[Intake]]," ",Table1[[#This Row],[Batch Number]]))</f>
        <v>S-1/OS 118</v>
      </c>
      <c r="O3066" s="3" t="str">
        <f>IF(VLOOKUP(Table1[[#This Row],[Intake Batch Combo]],Sheet2!A:B,2,FALSE)="","",VLOOKUP(Table1[[#This Row],[Intake Batch Combo]],Sheet2!A:B,2,FALSE))</f>
        <v>One Source Diagnostics Buy 118</v>
      </c>
      <c r="P3066" s="115" t="s">
        <v>2383</v>
      </c>
      <c r="Q3066" s="115" t="e">
        <v>#N/A</v>
      </c>
    </row>
    <row r="3067" spans="1:17">
      <c r="A3067" s="4" t="s">
        <v>1316</v>
      </c>
      <c r="B3067" s="15">
        <v>118</v>
      </c>
      <c r="C3067" s="64" t="s">
        <v>1793</v>
      </c>
      <c r="D3067" s="30">
        <v>44897</v>
      </c>
      <c r="E3067" s="60" t="s">
        <v>1</v>
      </c>
      <c r="F3067" s="14">
        <v>1695</v>
      </c>
      <c r="G3067" s="14">
        <v>404.96364199804663</v>
      </c>
      <c r="H3067" s="30">
        <v>45196</v>
      </c>
      <c r="I3067" s="118">
        <v>523.47012149238049</v>
      </c>
      <c r="J3067" s="15">
        <f>IF(M3067="",IF(AND(H3067&lt;&gt; "",D3067&lt;&gt;""),IF(H3067&gt;=D3067,H3067-D3067,0),""),"")</f>
        <v>299</v>
      </c>
      <c r="K3067" s="20">
        <f>IF(M3067="",IF(I3067&lt;&gt;"",I3067-G3067,""),"")</f>
        <v>118.50647949433386</v>
      </c>
      <c r="L3067" s="25">
        <f>IF(M3067="",IF(K3067&lt;&gt;"",IF(G3067=0,IF(I3067=0,0,9.99),K3067/G3067),""),"")</f>
        <v>0.29263486200794658</v>
      </c>
      <c r="M3067" s="111"/>
      <c r="N3067" s="58" t="str">
        <f>TRIM(CONCATENATE(Table1[[#This Row],[Intake]]," ",Table1[[#This Row],[Batch Number]]))</f>
        <v>S-1/OS 118</v>
      </c>
      <c r="O3067" s="111" t="str">
        <f>IF(VLOOKUP(Table1[[#This Row],[Intake Batch Combo]],Sheet2!A:B,2,FALSE)="","",VLOOKUP(Table1[[#This Row],[Intake Batch Combo]],Sheet2!A:B,2,FALSE))</f>
        <v>One Source Diagnostics Buy 118</v>
      </c>
      <c r="P3067" s="115" t="s">
        <v>2383</v>
      </c>
      <c r="Q3067" s="115" t="e">
        <v>#N/A</v>
      </c>
    </row>
    <row r="3068" spans="1:17">
      <c r="A3068" s="4" t="s">
        <v>1316</v>
      </c>
      <c r="B3068" s="15">
        <v>118</v>
      </c>
      <c r="C3068" s="64" t="s">
        <v>1793</v>
      </c>
      <c r="D3068" s="30">
        <v>44897</v>
      </c>
      <c r="E3068" s="60" t="s">
        <v>1</v>
      </c>
      <c r="F3068" s="14">
        <v>1695</v>
      </c>
      <c r="G3068" s="14">
        <v>404.96364199804663</v>
      </c>
      <c r="H3068" s="30">
        <v>45196</v>
      </c>
      <c r="I3068" s="118">
        <v>523.47012149238049</v>
      </c>
      <c r="J3068" s="15">
        <f>IF(M3068="",IF(AND(H3068&lt;&gt; "",D3068&lt;&gt;""),IF(H3068&gt;=D3068,H3068-D3068,0),""),"")</f>
        <v>299</v>
      </c>
      <c r="K3068" s="20">
        <f>IF(M3068="",IF(I3068&lt;&gt;"",I3068-G3068,""),"")</f>
        <v>118.50647949433386</v>
      </c>
      <c r="L3068" s="25">
        <f>IF(M3068="",IF(K3068&lt;&gt;"",IF(G3068=0,IF(I3068=0,0,9.99),K3068/G3068),""),"")</f>
        <v>0.29263486200794658</v>
      </c>
      <c r="M3068" s="111"/>
      <c r="N3068" s="58" t="str">
        <f>TRIM(CONCATENATE(Table1[[#This Row],[Intake]]," ",Table1[[#This Row],[Batch Number]]))</f>
        <v>S-1/OS 118</v>
      </c>
      <c r="O3068" s="111" t="str">
        <f>IF(VLOOKUP(Table1[[#This Row],[Intake Batch Combo]],Sheet2!A:B,2,FALSE)="","",VLOOKUP(Table1[[#This Row],[Intake Batch Combo]],Sheet2!A:B,2,FALSE))</f>
        <v>One Source Diagnostics Buy 118</v>
      </c>
      <c r="P3068" s="115" t="s">
        <v>2383</v>
      </c>
      <c r="Q3068" s="115" t="e">
        <v>#N/A</v>
      </c>
    </row>
    <row r="3069" spans="1:17">
      <c r="A3069" s="4" t="s">
        <v>1314</v>
      </c>
      <c r="B3069" s="43">
        <v>71</v>
      </c>
      <c r="C3069" s="64" t="s">
        <v>704</v>
      </c>
      <c r="D3069" s="47">
        <v>44670</v>
      </c>
      <c r="E3069" s="59" t="s">
        <v>1</v>
      </c>
      <c r="F3069" s="41">
        <v>1695</v>
      </c>
      <c r="G3069" s="41">
        <v>406.54563467206344</v>
      </c>
      <c r="H3069" s="47">
        <v>45196</v>
      </c>
      <c r="I3069" s="118">
        <v>232.65629549728854</v>
      </c>
      <c r="J3069" s="43">
        <f>IF(M3069="",IF(AND(H3069&lt;&gt; "",D3069&lt;&gt;""),IF(H3069&gt;=D3069,H3069-D3069,0),""),"")</f>
        <v>526</v>
      </c>
      <c r="K3069" s="42">
        <f>IF(M3069="",IF(I3069&lt;&gt;"",I3069-G3069,""),"")</f>
        <v>-173.8893391747749</v>
      </c>
      <c r="L3069" s="44">
        <f>IF(M3069="",IF(K3069&lt;&gt;"",IF(G3069=0,IF(I3069=0,0,9.99),K3069/G3069),""),"")</f>
        <v>-0.42772403475698678</v>
      </c>
      <c r="M3069" s="45"/>
      <c r="N3069" s="46" t="str">
        <f>TRIM(CONCATENATE(Table1[[#This Row],[Intake]]," ",Table1[[#This Row],[Batch Number]]))</f>
        <v>S-1/EB 71</v>
      </c>
      <c r="O3069" s="45" t="str">
        <f>IF(VLOOKUP(Table1[[#This Row],[Intake Batch Combo]],Sheet2!A:B,2,FALSE)="","",VLOOKUP(Table1[[#This Row],[Intake Batch Combo]],Sheet2!A:B,2,FALSE))</f>
        <v>Expert MRI Buy 71</v>
      </c>
      <c r="P3069" s="116" t="e">
        <v>#N/A</v>
      </c>
      <c r="Q3069" s="116" t="e">
        <v>#N/A</v>
      </c>
    </row>
    <row r="3070" spans="1:17">
      <c r="A3070" s="4" t="s">
        <v>1314</v>
      </c>
      <c r="B3070" s="43">
        <v>71</v>
      </c>
      <c r="C3070" s="64" t="s">
        <v>879</v>
      </c>
      <c r="D3070" s="47">
        <v>44670</v>
      </c>
      <c r="E3070" s="59" t="s">
        <v>1</v>
      </c>
      <c r="F3070" s="41">
        <v>1695</v>
      </c>
      <c r="G3070" s="41">
        <v>406.54563467206344</v>
      </c>
      <c r="H3070" s="47">
        <v>45196</v>
      </c>
      <c r="I3070" s="120">
        <v>191.93904454720618</v>
      </c>
      <c r="J3070" s="43">
        <f>IF(M3070="",IF(AND(H3070&lt;&gt; "",D3070&lt;&gt;""),IF(H3070&gt;=D3070,H3070-D3070,0),""),"")</f>
        <v>526</v>
      </c>
      <c r="K3070" s="42">
        <f>IF(M3070="",IF(I3070&lt;&gt;"",I3070-G3070,""),"")</f>
        <v>-214.60659012485726</v>
      </c>
      <c r="L3070" s="44">
        <f>IF(M3070="",IF(K3070&lt;&gt;"",IF(G3070=0,IF(I3070=0,0,9.99),K3070/G3070),""),"")</f>
        <v>-0.52787823019663671</v>
      </c>
      <c r="M3070" s="45"/>
      <c r="N3070" s="46" t="str">
        <f>TRIM(CONCATENATE(Table1[[#This Row],[Intake]]," ",Table1[[#This Row],[Batch Number]]))</f>
        <v>S-1/EB 71</v>
      </c>
      <c r="O3070" s="45" t="str">
        <f>IF(VLOOKUP(Table1[[#This Row],[Intake Batch Combo]],Sheet2!A:B,2,FALSE)="","",VLOOKUP(Table1[[#This Row],[Intake Batch Combo]],Sheet2!A:B,2,FALSE))</f>
        <v>Expert MRI Buy 71</v>
      </c>
      <c r="P3070" s="116" t="e">
        <v>#N/A</v>
      </c>
      <c r="Q3070" s="116" t="e">
        <v>#N/A</v>
      </c>
    </row>
    <row r="3071" spans="1:17">
      <c r="A3071" s="4" t="s">
        <v>1314</v>
      </c>
      <c r="B3071" s="43">
        <v>71</v>
      </c>
      <c r="C3071" s="64" t="s">
        <v>879</v>
      </c>
      <c r="D3071" s="47">
        <v>44670</v>
      </c>
      <c r="E3071" s="59" t="s">
        <v>1</v>
      </c>
      <c r="F3071" s="41">
        <v>1695</v>
      </c>
      <c r="G3071" s="41">
        <v>406.54563467206344</v>
      </c>
      <c r="H3071" s="47">
        <v>45196</v>
      </c>
      <c r="I3071" s="118">
        <v>191.93904454720618</v>
      </c>
      <c r="J3071" s="43">
        <f>IF(M3071="",IF(AND(H3071&lt;&gt; "",D3071&lt;&gt;""),IF(H3071&gt;=D3071,H3071-D3071,0),""),"")</f>
        <v>526</v>
      </c>
      <c r="K3071" s="42">
        <f>IF(M3071="",IF(I3071&lt;&gt;"",I3071-G3071,""),"")</f>
        <v>-214.60659012485726</v>
      </c>
      <c r="L3071" s="44">
        <f>IF(M3071="",IF(K3071&lt;&gt;"",IF(G3071=0,IF(I3071=0,0,9.99),K3071/G3071),""),"")</f>
        <v>-0.52787823019663671</v>
      </c>
      <c r="M3071" s="45"/>
      <c r="N3071" s="46" t="str">
        <f>TRIM(CONCATENATE(Table1[[#This Row],[Intake]]," ",Table1[[#This Row],[Batch Number]]))</f>
        <v>S-1/EB 71</v>
      </c>
      <c r="O3071" s="45" t="str">
        <f>IF(VLOOKUP(Table1[[#This Row],[Intake Batch Combo]],Sheet2!A:B,2,FALSE)="","",VLOOKUP(Table1[[#This Row],[Intake Batch Combo]],Sheet2!A:B,2,FALSE))</f>
        <v>Expert MRI Buy 71</v>
      </c>
      <c r="P3071" s="116" t="e">
        <v>#N/A</v>
      </c>
      <c r="Q3071" s="116" t="e">
        <v>#N/A</v>
      </c>
    </row>
    <row r="3072" spans="1:17">
      <c r="A3072" s="4" t="s">
        <v>1314</v>
      </c>
      <c r="B3072" s="43">
        <v>71</v>
      </c>
      <c r="C3072" s="64" t="s">
        <v>881</v>
      </c>
      <c r="D3072" s="47">
        <v>44670</v>
      </c>
      <c r="E3072" s="59" t="s">
        <v>1</v>
      </c>
      <c r="F3072" s="41">
        <v>1695</v>
      </c>
      <c r="G3072" s="41">
        <v>406.54563467206344</v>
      </c>
      <c r="H3072" s="47">
        <v>45196</v>
      </c>
      <c r="I3072" s="118">
        <v>305.35757087055532</v>
      </c>
      <c r="J3072" s="43">
        <f>IF(M3072="",IF(AND(H3072&lt;&gt; "",D3072&lt;&gt;""),IF(H3072&gt;=D3072,H3072-D3072,0),""),"")</f>
        <v>526</v>
      </c>
      <c r="K3072" s="42">
        <f>IF(M3072="",IF(I3072&lt;&gt;"",I3072-G3072,""),"")</f>
        <v>-101.18806380150812</v>
      </c>
      <c r="L3072" s="44">
        <f>IF(M3072="",IF(K3072&lt;&gt;"",IF(G3072=0,IF(I3072=0,0,9.99),K3072/G3072),""),"")</f>
        <v>-0.24889718440374009</v>
      </c>
      <c r="M3072" s="45"/>
      <c r="N3072" s="46" t="str">
        <f>TRIM(CONCATENATE(Table1[[#This Row],[Intake]]," ",Table1[[#This Row],[Batch Number]]))</f>
        <v>S-1/EB 71</v>
      </c>
      <c r="O3072" s="45" t="str">
        <f>IF(VLOOKUP(Table1[[#This Row],[Intake Batch Combo]],Sheet2!A:B,2,FALSE)="","",VLOOKUP(Table1[[#This Row],[Intake Batch Combo]],Sheet2!A:B,2,FALSE))</f>
        <v>Expert MRI Buy 71</v>
      </c>
      <c r="P3072" s="116" t="e">
        <v>#N/A</v>
      </c>
      <c r="Q3072" s="116" t="e">
        <v>#N/A</v>
      </c>
    </row>
    <row r="3073" spans="1:17">
      <c r="A3073" s="4" t="s">
        <v>1314</v>
      </c>
      <c r="B3073" s="43">
        <v>71</v>
      </c>
      <c r="C3073" s="64" t="s">
        <v>881</v>
      </c>
      <c r="D3073" s="47">
        <v>44670</v>
      </c>
      <c r="E3073" s="59" t="s">
        <v>1</v>
      </c>
      <c r="F3073" s="41">
        <v>1695</v>
      </c>
      <c r="G3073" s="41">
        <v>406.54563467206344</v>
      </c>
      <c r="H3073" s="47">
        <v>45196</v>
      </c>
      <c r="I3073" s="118">
        <v>305.35757087055532</v>
      </c>
      <c r="J3073" s="43">
        <f>IF(M3073="",IF(AND(H3073&lt;&gt; "",D3073&lt;&gt;""),IF(H3073&gt;=D3073,H3073-D3073,0),""),"")</f>
        <v>526</v>
      </c>
      <c r="K3073" s="42">
        <f>IF(M3073="",IF(I3073&lt;&gt;"",I3073-G3073,""),"")</f>
        <v>-101.18806380150812</v>
      </c>
      <c r="L3073" s="44">
        <f>IF(M3073="",IF(K3073&lt;&gt;"",IF(G3073=0,IF(I3073=0,0,9.99),K3073/G3073),""),"")</f>
        <v>-0.24889718440374009</v>
      </c>
      <c r="M3073" s="45"/>
      <c r="N3073" s="46" t="str">
        <f>TRIM(CONCATENATE(Table1[[#This Row],[Intake]]," ",Table1[[#This Row],[Batch Number]]))</f>
        <v>S-1/EB 71</v>
      </c>
      <c r="O3073" s="45" t="str">
        <f>IF(VLOOKUP(Table1[[#This Row],[Intake Batch Combo]],Sheet2!A:B,2,FALSE)="","",VLOOKUP(Table1[[#This Row],[Intake Batch Combo]],Sheet2!A:B,2,FALSE))</f>
        <v>Expert MRI Buy 71</v>
      </c>
      <c r="P3073" s="116" t="e">
        <v>#N/A</v>
      </c>
      <c r="Q3073" s="116" t="e">
        <v>#N/A</v>
      </c>
    </row>
    <row r="3074" spans="1:17">
      <c r="A3074" s="4" t="s">
        <v>1314</v>
      </c>
      <c r="B3074" s="43">
        <v>71</v>
      </c>
      <c r="C3074" s="64" t="s">
        <v>972</v>
      </c>
      <c r="D3074" s="47">
        <v>44670</v>
      </c>
      <c r="E3074" s="59" t="s">
        <v>1</v>
      </c>
      <c r="F3074" s="41">
        <v>1695</v>
      </c>
      <c r="G3074" s="41">
        <v>406.54563467206344</v>
      </c>
      <c r="H3074" s="47">
        <v>45196</v>
      </c>
      <c r="I3074" s="118">
        <v>479.84761136801552</v>
      </c>
      <c r="J3074" s="43">
        <f>IF(M3074="",IF(AND(H3074&lt;&gt; "",D3074&lt;&gt;""),IF(H3074&gt;=D3074,H3074-D3074,0),""),"")</f>
        <v>526</v>
      </c>
      <c r="K3074" s="42">
        <f>IF(M3074="",IF(I3074&lt;&gt;"",I3074-G3074,""),"")</f>
        <v>73.301976695952078</v>
      </c>
      <c r="L3074" s="44">
        <f>IF(M3074="",IF(K3074&lt;&gt;"",IF(G3074=0,IF(I3074=0,0,9.99),K3074/G3074),""),"")</f>
        <v>0.18030442450840847</v>
      </c>
      <c r="M3074" s="45"/>
      <c r="N3074" s="46" t="str">
        <f>TRIM(CONCATENATE(Table1[[#This Row],[Intake]]," ",Table1[[#This Row],[Batch Number]]))</f>
        <v>S-1/EB 71</v>
      </c>
      <c r="O3074" s="45" t="str">
        <f>IF(VLOOKUP(Table1[[#This Row],[Intake Batch Combo]],Sheet2!A:B,2,FALSE)="","",VLOOKUP(Table1[[#This Row],[Intake Batch Combo]],Sheet2!A:B,2,FALSE))</f>
        <v>Expert MRI Buy 71</v>
      </c>
      <c r="P3074" s="116" t="e">
        <v>#N/A</v>
      </c>
      <c r="Q3074" s="116" t="e">
        <v>#N/A</v>
      </c>
    </row>
    <row r="3075" spans="1:17">
      <c r="A3075" s="4" t="s">
        <v>1314</v>
      </c>
      <c r="B3075" s="43">
        <v>71</v>
      </c>
      <c r="C3075" s="64" t="s">
        <v>972</v>
      </c>
      <c r="D3075" s="47">
        <v>44670</v>
      </c>
      <c r="E3075" s="59" t="s">
        <v>1</v>
      </c>
      <c r="F3075" s="41">
        <v>1695</v>
      </c>
      <c r="G3075" s="41">
        <v>406.54563467206344</v>
      </c>
      <c r="H3075" s="47">
        <v>45196</v>
      </c>
      <c r="I3075" s="118">
        <v>479.84761136801552</v>
      </c>
      <c r="J3075" s="43">
        <f>IF(M3075="",IF(AND(H3075&lt;&gt; "",D3075&lt;&gt;""),IF(H3075&gt;=D3075,H3075-D3075,0),""),"")</f>
        <v>526</v>
      </c>
      <c r="K3075" s="42">
        <f>IF(M3075="",IF(I3075&lt;&gt;"",I3075-G3075,""),"")</f>
        <v>73.301976695952078</v>
      </c>
      <c r="L3075" s="44">
        <f>IF(M3075="",IF(K3075&lt;&gt;"",IF(G3075=0,IF(I3075=0,0,9.99),K3075/G3075),""),"")</f>
        <v>0.18030442450840847</v>
      </c>
      <c r="M3075" s="45"/>
      <c r="N3075" s="46" t="str">
        <f>TRIM(CONCATENATE(Table1[[#This Row],[Intake]]," ",Table1[[#This Row],[Batch Number]]))</f>
        <v>S-1/EB 71</v>
      </c>
      <c r="O3075" s="45" t="str">
        <f>IF(VLOOKUP(Table1[[#This Row],[Intake Batch Combo]],Sheet2!A:B,2,FALSE)="","",VLOOKUP(Table1[[#This Row],[Intake Batch Combo]],Sheet2!A:B,2,FALSE))</f>
        <v>Expert MRI Buy 71</v>
      </c>
      <c r="P3075" s="116" t="e">
        <v>#N/A</v>
      </c>
      <c r="Q3075" s="116" t="e">
        <v>#N/A</v>
      </c>
    </row>
    <row r="3076" spans="1:17">
      <c r="A3076" s="4" t="s">
        <v>1314</v>
      </c>
      <c r="B3076" s="43">
        <v>71</v>
      </c>
      <c r="C3076" s="64" t="s">
        <v>972</v>
      </c>
      <c r="D3076" s="47">
        <v>44670</v>
      </c>
      <c r="E3076" s="59" t="s">
        <v>1</v>
      </c>
      <c r="F3076" s="41">
        <v>1695</v>
      </c>
      <c r="G3076" s="41">
        <v>406.54563467206344</v>
      </c>
      <c r="H3076" s="47">
        <v>45196</v>
      </c>
      <c r="I3076" s="118">
        <v>479.84761136801552</v>
      </c>
      <c r="J3076" s="43">
        <f>IF(M3076="",IF(AND(H3076&lt;&gt; "",D3076&lt;&gt;""),IF(H3076&gt;=D3076,H3076-D3076,0),""),"")</f>
        <v>526</v>
      </c>
      <c r="K3076" s="42">
        <f>IF(M3076="",IF(I3076&lt;&gt;"",I3076-G3076,""),"")</f>
        <v>73.301976695952078</v>
      </c>
      <c r="L3076" s="44">
        <f>IF(M3076="",IF(K3076&lt;&gt;"",IF(G3076=0,IF(I3076=0,0,9.99),K3076/G3076),""),"")</f>
        <v>0.18030442450840847</v>
      </c>
      <c r="M3076" s="45"/>
      <c r="N3076" s="46" t="str">
        <f>TRIM(CONCATENATE(Table1[[#This Row],[Intake]]," ",Table1[[#This Row],[Batch Number]]))</f>
        <v>S-1/EB 71</v>
      </c>
      <c r="O3076" s="45" t="str">
        <f>IF(VLOOKUP(Table1[[#This Row],[Intake Batch Combo]],Sheet2!A:B,2,FALSE)="","",VLOOKUP(Table1[[#This Row],[Intake Batch Combo]],Sheet2!A:B,2,FALSE))</f>
        <v>Expert MRI Buy 71</v>
      </c>
      <c r="P3076" s="116" t="e">
        <v>#N/A</v>
      </c>
      <c r="Q3076" s="116" t="e">
        <v>#N/A</v>
      </c>
    </row>
    <row r="3077" spans="1:17">
      <c r="A3077" s="4" t="s">
        <v>1316</v>
      </c>
      <c r="B3077" s="15">
        <v>90</v>
      </c>
      <c r="C3077" s="15">
        <v>74535</v>
      </c>
      <c r="D3077" s="30">
        <v>44559</v>
      </c>
      <c r="E3077" s="10" t="s">
        <v>1</v>
      </c>
      <c r="F3077" s="14">
        <v>1695</v>
      </c>
      <c r="G3077" s="14">
        <v>435.04260145388702</v>
      </c>
      <c r="H3077" s="30">
        <v>45196</v>
      </c>
      <c r="I3077" s="118">
        <v>348.98008099492034</v>
      </c>
      <c r="J3077" s="21">
        <f>IF(M3077="",IF(AND(H3077&lt;&gt; "",D3077&lt;&gt;""),IF(H3077&gt;=D3077,H3077-D3077,0),""),"")</f>
        <v>637</v>
      </c>
      <c r="K3077" s="20">
        <f>IF(M3077="",IF(I3077&lt;&gt;"",I3077-G3077,""),"")</f>
        <v>-86.062520458966674</v>
      </c>
      <c r="L3077" s="25">
        <f>IF(M3077="",IF(K3077&lt;&gt;"",IF(G3077=0,IF(I3077=0,0,9.99),K3077/G3077),""),"")</f>
        <v>-0.19782550070119742</v>
      </c>
      <c r="M3077" s="28"/>
      <c r="N3077" s="31" t="str">
        <f>TRIM(CONCATENATE(Table1[[#This Row],[Intake]]," ",Table1[[#This Row],[Batch Number]]))</f>
        <v>S-1/OS 90</v>
      </c>
      <c r="O3077" s="34" t="str">
        <f>IF(VLOOKUP(Table1[[#This Row],[Intake Batch Combo]],Sheet2!A:B,2,FALSE)="","",VLOOKUP(Table1[[#This Row],[Intake Batch Combo]],Sheet2!A:B,2,FALSE))</f>
        <v>OSD Buy 90</v>
      </c>
      <c r="P3077" s="116" t="e">
        <v>#N/A</v>
      </c>
      <c r="Q3077" s="116" t="e">
        <v>#N/A</v>
      </c>
    </row>
    <row r="3078" spans="1:17">
      <c r="A3078" s="4" t="s">
        <v>1316</v>
      </c>
      <c r="B3078" s="15">
        <v>90</v>
      </c>
      <c r="C3078" s="15">
        <v>74535</v>
      </c>
      <c r="D3078" s="30">
        <v>44559</v>
      </c>
      <c r="E3078" s="10" t="s">
        <v>1</v>
      </c>
      <c r="F3078" s="14">
        <v>1695</v>
      </c>
      <c r="G3078" s="14">
        <v>435.04260145388702</v>
      </c>
      <c r="H3078" s="30">
        <v>45196</v>
      </c>
      <c r="I3078" s="118">
        <v>348.98008099492034</v>
      </c>
      <c r="J3078" s="21">
        <f>IF(M3078="",IF(AND(H3078&lt;&gt; "",D3078&lt;&gt;""),IF(H3078&gt;=D3078,H3078-D3078,0),""),"")</f>
        <v>637</v>
      </c>
      <c r="K3078" s="20">
        <f>IF(M3078="",IF(I3078&lt;&gt;"",I3078-G3078,""),"")</f>
        <v>-86.062520458966674</v>
      </c>
      <c r="L3078" s="25">
        <f>IF(M3078="",IF(K3078&lt;&gt;"",IF(G3078=0,IF(I3078=0,0,9.99),K3078/G3078),""),"")</f>
        <v>-0.19782550070119742</v>
      </c>
      <c r="M3078" s="28"/>
      <c r="N3078" s="31" t="str">
        <f>TRIM(CONCATENATE(Table1[[#This Row],[Intake]]," ",Table1[[#This Row],[Batch Number]]))</f>
        <v>S-1/OS 90</v>
      </c>
      <c r="O3078" s="34" t="str">
        <f>IF(VLOOKUP(Table1[[#This Row],[Intake Batch Combo]],Sheet2!A:B,2,FALSE)="","",VLOOKUP(Table1[[#This Row],[Intake Batch Combo]],Sheet2!A:B,2,FALSE))</f>
        <v>OSD Buy 90</v>
      </c>
      <c r="P3078" s="116" t="e">
        <v>#N/A</v>
      </c>
      <c r="Q3078" s="116" t="e">
        <v>#N/A</v>
      </c>
    </row>
    <row r="3079" spans="1:17">
      <c r="A3079" s="4" t="s">
        <v>1316</v>
      </c>
      <c r="B3079" s="15">
        <v>116</v>
      </c>
      <c r="C3079" s="64" t="s">
        <v>1217</v>
      </c>
      <c r="D3079" s="30">
        <v>44879</v>
      </c>
      <c r="E3079" s="59" t="s">
        <v>1</v>
      </c>
      <c r="F3079" s="14">
        <v>1695</v>
      </c>
      <c r="G3079" s="14">
        <v>404.59153261197389</v>
      </c>
      <c r="H3079" s="30">
        <v>45190</v>
      </c>
      <c r="I3079" s="118">
        <v>436.22510124365044</v>
      </c>
      <c r="J3079" s="15">
        <f>IF(M3079="",IF(AND(H3079&lt;&gt; "",D3079&lt;&gt;""),IF(H3079&gt;=D3079,H3079-D3079,0),""),"")</f>
        <v>311</v>
      </c>
      <c r="K3079" s="20">
        <f>IF(M3079="",IF(I3079&lt;&gt;"",I3079-G3079,""),"")</f>
        <v>31.633568631676553</v>
      </c>
      <c r="L3079" s="25">
        <f>IF(M3079="",IF(K3079&lt;&gt;"",IF(G3079=0,IF(I3079=0,0,9.99),K3079/G3079),""),"")</f>
        <v>7.8186432690411561E-2</v>
      </c>
      <c r="M3079" s="111"/>
      <c r="N3079" s="58" t="str">
        <f>TRIM(CONCATENATE(Table1[[#This Row],[Intake]]," ",Table1[[#This Row],[Batch Number]]))</f>
        <v>S-1/OS 116</v>
      </c>
      <c r="O3079" s="111" t="str">
        <f>IF(VLOOKUP(Table1[[#This Row],[Intake Batch Combo]],Sheet2!A:B,2,FALSE)="","",VLOOKUP(Table1[[#This Row],[Intake Batch Combo]],Sheet2!A:B,2,FALSE))</f>
        <v>One Source Diagnostics Buy 116</v>
      </c>
      <c r="P3079" s="115" t="e">
        <v>#N/A</v>
      </c>
      <c r="Q3079" s="115" t="e">
        <v>#N/A</v>
      </c>
    </row>
    <row r="3080" spans="1:17">
      <c r="A3080" s="4" t="s">
        <v>1316</v>
      </c>
      <c r="B3080" s="15">
        <v>118</v>
      </c>
      <c r="C3080" s="64" t="s">
        <v>1837</v>
      </c>
      <c r="D3080" s="30">
        <v>44897</v>
      </c>
      <c r="E3080" s="60" t="s">
        <v>1</v>
      </c>
      <c r="F3080" s="14">
        <v>1695</v>
      </c>
      <c r="G3080" s="14">
        <v>404.96364199804663</v>
      </c>
      <c r="H3080" s="30">
        <v>45190</v>
      </c>
      <c r="I3080" s="118">
        <v>436.22510124365044</v>
      </c>
      <c r="J3080" s="15">
        <f>IF(M3080="",IF(AND(H3080&lt;&gt; "",D3080&lt;&gt;""),IF(H3080&gt;=D3080,H3080-D3080,0),""),"")</f>
        <v>293</v>
      </c>
      <c r="K3080" s="20">
        <f>IF(M3080="",IF(I3080&lt;&gt;"",I3080-G3080,""),"")</f>
        <v>31.261459245603817</v>
      </c>
      <c r="L3080" s="25">
        <f>IF(M3080="",IF(K3080&lt;&gt;"",IF(G3080=0,IF(I3080=0,0,9.99),K3080/G3080),""),"")</f>
        <v>7.7195718339955588E-2</v>
      </c>
      <c r="M3080" s="111"/>
      <c r="N3080" s="58" t="str">
        <f>TRIM(CONCATENATE(Table1[[#This Row],[Intake]]," ",Table1[[#This Row],[Batch Number]]))</f>
        <v>S-1/OS 118</v>
      </c>
      <c r="O3080" s="111" t="str">
        <f>IF(VLOOKUP(Table1[[#This Row],[Intake Batch Combo]],Sheet2!A:B,2,FALSE)="","",VLOOKUP(Table1[[#This Row],[Intake Batch Combo]],Sheet2!A:B,2,FALSE))</f>
        <v>One Source Diagnostics Buy 118</v>
      </c>
      <c r="P3080" s="115" t="s">
        <v>2383</v>
      </c>
      <c r="Q3080" s="115" t="e">
        <v>#N/A</v>
      </c>
    </row>
    <row r="3081" spans="1:17">
      <c r="A3081" s="4" t="s">
        <v>1314</v>
      </c>
      <c r="B3081" s="43">
        <v>71</v>
      </c>
      <c r="C3081" s="64" t="s">
        <v>675</v>
      </c>
      <c r="D3081" s="47">
        <v>44670</v>
      </c>
      <c r="E3081" s="59" t="s">
        <v>1</v>
      </c>
      <c r="F3081" s="41">
        <v>1695</v>
      </c>
      <c r="G3081" s="41">
        <v>406.54563467206344</v>
      </c>
      <c r="H3081" s="47">
        <v>45190</v>
      </c>
      <c r="I3081" s="118">
        <v>436.22510124365044</v>
      </c>
      <c r="J3081" s="43">
        <f>IF(M3081="",IF(AND(H3081&lt;&gt; "",D3081&lt;&gt;""),IF(H3081&gt;=D3081,H3081-D3081,0),""),"")</f>
        <v>520</v>
      </c>
      <c r="K3081" s="42">
        <f>IF(M3081="",IF(I3081&lt;&gt;"",I3081-G3081,""),"")</f>
        <v>29.679466571587</v>
      </c>
      <c r="L3081" s="44">
        <f>IF(M3081="",IF(K3081&lt;&gt;"",IF(G3081=0,IF(I3081=0,0,9.99),K3081/G3081),""),"")</f>
        <v>7.300402228037127E-2</v>
      </c>
      <c r="M3081" s="45"/>
      <c r="N3081" s="46" t="str">
        <f>TRIM(CONCATENATE(Table1[[#This Row],[Intake]]," ",Table1[[#This Row],[Batch Number]]))</f>
        <v>S-1/EB 71</v>
      </c>
      <c r="O3081" s="45" t="str">
        <f>IF(VLOOKUP(Table1[[#This Row],[Intake Batch Combo]],Sheet2!A:B,2,FALSE)="","",VLOOKUP(Table1[[#This Row],[Intake Batch Combo]],Sheet2!A:B,2,FALSE))</f>
        <v>Expert MRI Buy 71</v>
      </c>
      <c r="P3081" s="116" t="e">
        <v>#N/A</v>
      </c>
      <c r="Q3081" s="116" t="e">
        <v>#N/A</v>
      </c>
    </row>
    <row r="3082" spans="1:17">
      <c r="A3082" s="4" t="s">
        <v>2395</v>
      </c>
      <c r="B3082" s="15">
        <v>15.1</v>
      </c>
      <c r="C3082" s="15"/>
      <c r="D3082" s="30">
        <v>45021</v>
      </c>
      <c r="E3082" s="10" t="s">
        <v>1</v>
      </c>
      <c r="F3082" s="14">
        <v>2300</v>
      </c>
      <c r="G3082" s="14">
        <v>432.04350000000113</v>
      </c>
      <c r="H3082" s="30">
        <v>45190</v>
      </c>
      <c r="I3082" s="118">
        <v>558</v>
      </c>
      <c r="J3082" s="15">
        <f>IF(M3082="",IF(AND(H3082&lt;&gt; "",D3082&lt;&gt;""),IF(H3082&gt;=D3082,H3082-D3082,0),""),"")</f>
        <v>169</v>
      </c>
      <c r="K3082" s="20">
        <f>IF(M3082="",IF(I3082&lt;&gt;"",I3082-G3082,""),"")</f>
        <v>125.95649999999887</v>
      </c>
      <c r="L3082" s="25">
        <f>IF(M3082="",IF(K3082&lt;&gt;"",IF(G3082=0,IF(I3082=0,0,9.99),K3082/G3082),""),"")</f>
        <v>0.29153661610462495</v>
      </c>
      <c r="N3082" s="58" t="str">
        <f>TRIM(CONCATENATE(Table1[[#This Row],[Intake]]," ",Table1[[#This Row],[Batch Number]]))</f>
        <v>S-1/SCI 15.1</v>
      </c>
      <c r="O3082" s="3" t="str">
        <f>IF(VLOOKUP(Table1[[#This Row],[Intake Batch Combo]],Sheet2!A:B,2,FALSE)="","",VLOOKUP(Table1[[#This Row],[Intake Batch Combo]],Sheet2!A:B,2,FALSE))</f>
        <v>SoCal Imaging Batch 15.1</v>
      </c>
      <c r="P3082" s="115" t="e">
        <v>#N/A</v>
      </c>
      <c r="Q3082" s="115" t="e">
        <v>#N/A</v>
      </c>
    </row>
    <row r="3083" spans="1:17">
      <c r="A3083" s="4" t="s">
        <v>2395</v>
      </c>
      <c r="B3083" s="15">
        <v>15.1</v>
      </c>
      <c r="C3083" s="15"/>
      <c r="D3083" s="30">
        <v>45021</v>
      </c>
      <c r="E3083" s="10" t="s">
        <v>1</v>
      </c>
      <c r="F3083" s="14">
        <v>2300</v>
      </c>
      <c r="G3083" s="14">
        <v>432.04350000000113</v>
      </c>
      <c r="H3083" s="30">
        <v>45190</v>
      </c>
      <c r="I3083" s="118">
        <v>558</v>
      </c>
      <c r="J3083" s="15">
        <f>IF(M3083="",IF(AND(H3083&lt;&gt; "",D3083&lt;&gt;""),IF(H3083&gt;=D3083,H3083-D3083,0),""),"")</f>
        <v>169</v>
      </c>
      <c r="K3083" s="20">
        <f>IF(M3083="",IF(I3083&lt;&gt;"",I3083-G3083,""),"")</f>
        <v>125.95649999999887</v>
      </c>
      <c r="L3083" s="25">
        <f>IF(M3083="",IF(K3083&lt;&gt;"",IF(G3083=0,IF(I3083=0,0,9.99),K3083/G3083),""),"")</f>
        <v>0.29153661610462495</v>
      </c>
      <c r="N3083" s="58" t="str">
        <f>TRIM(CONCATENATE(Table1[[#This Row],[Intake]]," ",Table1[[#This Row],[Batch Number]]))</f>
        <v>S-1/SCI 15.1</v>
      </c>
      <c r="O3083" s="3" t="str">
        <f>IF(VLOOKUP(Table1[[#This Row],[Intake Batch Combo]],Sheet2!A:B,2,FALSE)="","",VLOOKUP(Table1[[#This Row],[Intake Batch Combo]],Sheet2!A:B,2,FALSE))</f>
        <v>SoCal Imaging Batch 15.1</v>
      </c>
      <c r="P3083" s="115" t="e">
        <v>#N/A</v>
      </c>
      <c r="Q3083" s="115" t="e">
        <v>#N/A</v>
      </c>
    </row>
    <row r="3084" spans="1:17">
      <c r="A3084" s="4" t="s">
        <v>2395</v>
      </c>
      <c r="B3084" s="15">
        <v>15.1</v>
      </c>
      <c r="C3084" s="15"/>
      <c r="D3084" s="30">
        <v>45021</v>
      </c>
      <c r="E3084" s="10" t="s">
        <v>1</v>
      </c>
      <c r="F3084" s="14">
        <v>2300</v>
      </c>
      <c r="G3084" s="14">
        <v>432.04350000000113</v>
      </c>
      <c r="H3084" s="30">
        <v>45190</v>
      </c>
      <c r="I3084" s="118">
        <v>558</v>
      </c>
      <c r="J3084" s="15">
        <f>IF(M3084="",IF(AND(H3084&lt;&gt; "",D3084&lt;&gt;""),IF(H3084&gt;=D3084,H3084-D3084,0),""),"")</f>
        <v>169</v>
      </c>
      <c r="K3084" s="20">
        <f>IF(M3084="",IF(I3084&lt;&gt;"",I3084-G3084,""),"")</f>
        <v>125.95649999999887</v>
      </c>
      <c r="L3084" s="25">
        <f>IF(M3084="",IF(K3084&lt;&gt;"",IF(G3084=0,IF(I3084=0,0,9.99),K3084/G3084),""),"")</f>
        <v>0.29153661610462495</v>
      </c>
      <c r="N3084" s="58" t="str">
        <f>TRIM(CONCATENATE(Table1[[#This Row],[Intake]]," ",Table1[[#This Row],[Batch Number]]))</f>
        <v>S-1/SCI 15.1</v>
      </c>
      <c r="O3084" s="3" t="str">
        <f>IF(VLOOKUP(Table1[[#This Row],[Intake Batch Combo]],Sheet2!A:B,2,FALSE)="","",VLOOKUP(Table1[[#This Row],[Intake Batch Combo]],Sheet2!A:B,2,FALSE))</f>
        <v>SoCal Imaging Batch 15.1</v>
      </c>
      <c r="P3084" s="115" t="e">
        <v>#N/A</v>
      </c>
      <c r="Q3084" s="115" t="e">
        <v>#N/A</v>
      </c>
    </row>
    <row r="3085" spans="1:17">
      <c r="A3085" s="4" t="s">
        <v>2395</v>
      </c>
      <c r="B3085" s="15">
        <v>15.2</v>
      </c>
      <c r="C3085" s="15"/>
      <c r="D3085" s="30">
        <v>45021</v>
      </c>
      <c r="E3085" s="10" t="s">
        <v>1</v>
      </c>
      <c r="F3085" s="14">
        <v>2300</v>
      </c>
      <c r="G3085" s="14">
        <v>432.04350000000113</v>
      </c>
      <c r="H3085" s="30">
        <v>45190</v>
      </c>
      <c r="I3085" s="118">
        <v>465</v>
      </c>
      <c r="J3085" s="15">
        <f>IF(M3085="",IF(AND(H3085&lt;&gt; "",D3085&lt;&gt;""),IF(H3085&gt;=D3085,H3085-D3085,0),""),"")</f>
        <v>169</v>
      </c>
      <c r="K3085" s="20">
        <f>IF(M3085="",IF(I3085&lt;&gt;"",I3085-G3085,""),"")</f>
        <v>32.956499999998869</v>
      </c>
      <c r="L3085" s="25">
        <f>IF(M3085="",IF(K3085&lt;&gt;"",IF(G3085=0,IF(I3085=0,0,9.99),K3085/G3085),""),"")</f>
        <v>7.6280513420520807E-2</v>
      </c>
      <c r="N3085" s="58" t="str">
        <f>TRIM(CONCATENATE(Table1[[#This Row],[Intake]]," ",Table1[[#This Row],[Batch Number]]))</f>
        <v>S-1/SCI 15.2</v>
      </c>
      <c r="O3085" s="3" t="str">
        <f>IF(VLOOKUP(Table1[[#This Row],[Intake Batch Combo]],Sheet2!A:B,2,FALSE)="","",VLOOKUP(Table1[[#This Row],[Intake Batch Combo]],Sheet2!A:B,2,FALSE))</f>
        <v>SoCal Imaging Batch 15.2</v>
      </c>
      <c r="P3085" s="115" t="e">
        <v>#N/A</v>
      </c>
      <c r="Q3085" s="115" t="e">
        <v>#N/A</v>
      </c>
    </row>
    <row r="3086" spans="1:17">
      <c r="A3086" s="4" t="s">
        <v>1316</v>
      </c>
      <c r="B3086" s="15">
        <v>90</v>
      </c>
      <c r="C3086" s="15" t="s">
        <v>318</v>
      </c>
      <c r="D3086" s="30">
        <v>44559</v>
      </c>
      <c r="E3086" s="10" t="s">
        <v>1</v>
      </c>
      <c r="F3086" s="14">
        <v>1695</v>
      </c>
      <c r="G3086" s="14">
        <v>435.04260145388702</v>
      </c>
      <c r="H3086" s="30">
        <v>45190</v>
      </c>
      <c r="I3086" s="118">
        <v>436.22510124365044</v>
      </c>
      <c r="J3086" s="21">
        <f>IF(M3086="",IF(AND(H3086&lt;&gt; "",D3086&lt;&gt;""),IF(H3086&gt;=D3086,H3086-D3086,0),""),"")</f>
        <v>631</v>
      </c>
      <c r="K3086" s="20">
        <f>IF(M3086="",IF(I3086&lt;&gt;"",I3086-G3086,""),"")</f>
        <v>1.1824997897634262</v>
      </c>
      <c r="L3086" s="25">
        <f>IF(M3086="",IF(K3086&lt;&gt;"",IF(G3086=0,IF(I3086=0,0,9.99),K3086/G3086),""),"")</f>
        <v>2.7181241235032633E-3</v>
      </c>
      <c r="M3086" s="28"/>
      <c r="N3086" s="31" t="str">
        <f>TRIM(CONCATENATE(Table1[[#This Row],[Intake]]," ",Table1[[#This Row],[Batch Number]]))</f>
        <v>S-1/OS 90</v>
      </c>
      <c r="O3086" s="34" t="str">
        <f>IF(VLOOKUP(Table1[[#This Row],[Intake Batch Combo]],Sheet2!A:B,2,FALSE)="","",VLOOKUP(Table1[[#This Row],[Intake Batch Combo]],Sheet2!A:B,2,FALSE))</f>
        <v>OSD Buy 90</v>
      </c>
      <c r="P3086" s="116" t="e">
        <v>#N/A</v>
      </c>
      <c r="Q3086" s="116" t="e">
        <v>#N/A</v>
      </c>
    </row>
    <row r="3087" spans="1:17">
      <c r="A3087" s="4" t="s">
        <v>1316</v>
      </c>
      <c r="B3087" s="15">
        <v>90</v>
      </c>
      <c r="C3087" s="15" t="s">
        <v>318</v>
      </c>
      <c r="D3087" s="30">
        <v>44559</v>
      </c>
      <c r="E3087" s="10" t="s">
        <v>1</v>
      </c>
      <c r="F3087" s="14">
        <v>1695</v>
      </c>
      <c r="G3087" s="14">
        <v>435.04260145388702</v>
      </c>
      <c r="H3087" s="30">
        <v>45190</v>
      </c>
      <c r="I3087" s="118">
        <v>436.22510124365044</v>
      </c>
      <c r="J3087" s="21">
        <f>IF(M3087="",IF(AND(H3087&lt;&gt; "",D3087&lt;&gt;""),IF(H3087&gt;=D3087,H3087-D3087,0),""),"")</f>
        <v>631</v>
      </c>
      <c r="K3087" s="20">
        <f>IF(M3087="",IF(I3087&lt;&gt;"",I3087-G3087,""),"")</f>
        <v>1.1824997897634262</v>
      </c>
      <c r="L3087" s="25">
        <f>IF(M3087="",IF(K3087&lt;&gt;"",IF(G3087=0,IF(I3087=0,0,9.99),K3087/G3087),""),"")</f>
        <v>2.7181241235032633E-3</v>
      </c>
      <c r="M3087" s="28"/>
      <c r="N3087" s="31" t="str">
        <f>TRIM(CONCATENATE(Table1[[#This Row],[Intake]]," ",Table1[[#This Row],[Batch Number]]))</f>
        <v>S-1/OS 90</v>
      </c>
      <c r="O3087" s="34" t="str">
        <f>IF(VLOOKUP(Table1[[#This Row],[Intake Batch Combo]],Sheet2!A:B,2,FALSE)="","",VLOOKUP(Table1[[#This Row],[Intake Batch Combo]],Sheet2!A:B,2,FALSE))</f>
        <v>OSD Buy 90</v>
      </c>
      <c r="P3087" s="116" t="e">
        <v>#N/A</v>
      </c>
      <c r="Q3087" s="116" t="e">
        <v>#N/A</v>
      </c>
    </row>
    <row r="3088" spans="1:17">
      <c r="A3088" s="4" t="s">
        <v>1316</v>
      </c>
      <c r="B3088" s="15">
        <v>90</v>
      </c>
      <c r="C3088" s="15" t="s">
        <v>30</v>
      </c>
      <c r="D3088" s="30">
        <v>44559</v>
      </c>
      <c r="E3088" s="10" t="s">
        <v>0</v>
      </c>
      <c r="F3088" s="109">
        <v>250</v>
      </c>
      <c r="G3088" s="14">
        <v>64.165575435676601</v>
      </c>
      <c r="H3088" s="30">
        <v>45189</v>
      </c>
      <c r="I3088" s="118">
        <v>272.64068827728153</v>
      </c>
      <c r="J3088" s="21">
        <f>IF(M3088="",IF(AND(H3088&lt;&gt; "",D3088&lt;&gt;""),IF(H3088&gt;=D3088,H3088-D3088,0),""),"")</f>
        <v>630</v>
      </c>
      <c r="K3088" s="20">
        <f>IF(M3088="",IF(I3088&lt;&gt;"",I3088-G3088,""),"")</f>
        <v>208.47511284160493</v>
      </c>
      <c r="L3088" s="25">
        <f>IF(M3088="",IF(K3088&lt;&gt;"",IF(G3088=0,IF(I3088=0,0,9.99),K3088/G3088),""),"")</f>
        <v>3.249018050973342</v>
      </c>
      <c r="M3088" s="28"/>
      <c r="N3088" s="31" t="str">
        <f>TRIM(CONCATENATE(Table1[[#This Row],[Intake]]," ",Table1[[#This Row],[Batch Number]]))</f>
        <v>S-1/OS 90</v>
      </c>
      <c r="O3088" s="34" t="str">
        <f>IF(VLOOKUP(Table1[[#This Row],[Intake Batch Combo]],Sheet2!A:B,2,FALSE)="","",VLOOKUP(Table1[[#This Row],[Intake Batch Combo]],Sheet2!A:B,2,FALSE))</f>
        <v>OSD Buy 90</v>
      </c>
      <c r="P3088" s="116" t="e">
        <v>#N/A</v>
      </c>
      <c r="Q3088" s="116" t="e">
        <v>#N/A</v>
      </c>
    </row>
    <row r="3089" spans="1:17">
      <c r="A3089" s="4" t="s">
        <v>1316</v>
      </c>
      <c r="B3089" s="15">
        <v>118</v>
      </c>
      <c r="C3089" s="64" t="s">
        <v>1461</v>
      </c>
      <c r="D3089" s="30">
        <v>44897</v>
      </c>
      <c r="E3089" s="60" t="s">
        <v>1</v>
      </c>
      <c r="F3089" s="14">
        <v>300</v>
      </c>
      <c r="G3089" s="14">
        <v>71.674980884610022</v>
      </c>
      <c r="H3089" s="30">
        <v>45189</v>
      </c>
      <c r="I3089" s="118">
        <v>203.56880574636193</v>
      </c>
      <c r="J3089" s="15">
        <f>IF(M3089="",IF(AND(H3089&lt;&gt; "",D3089&lt;&gt;""),IF(H3089&gt;=D3089,H3089-D3089,0),""),"")</f>
        <v>292</v>
      </c>
      <c r="K3089" s="20">
        <f>IF(M3089="",IF(I3089&lt;&gt;"",I3089-G3089,""),"")</f>
        <v>131.89382486175191</v>
      </c>
      <c r="L3089" s="25">
        <f>IF(M3089="",IF(K3089&lt;&gt;"",IF(G3089=0,IF(I3089=0,0,9.99),K3089/G3089),""),"")</f>
        <v>1.8401654696509591</v>
      </c>
      <c r="N3089" s="58" t="str">
        <f>TRIM(CONCATENATE(Table1[[#This Row],[Intake]]," ",Table1[[#This Row],[Batch Number]]))</f>
        <v>S-1/OS 118</v>
      </c>
      <c r="O3089" s="3" t="str">
        <f>IF(VLOOKUP(Table1[[#This Row],[Intake Batch Combo]],Sheet2!A:B,2,FALSE)="","",VLOOKUP(Table1[[#This Row],[Intake Batch Combo]],Sheet2!A:B,2,FALSE))</f>
        <v>One Source Diagnostics Buy 118</v>
      </c>
      <c r="P3089" s="115" t="s">
        <v>2383</v>
      </c>
      <c r="Q3089" s="115" t="e">
        <v>#N/A</v>
      </c>
    </row>
    <row r="3090" spans="1:17">
      <c r="A3090" s="4" t="s">
        <v>1316</v>
      </c>
      <c r="B3090" s="15">
        <v>118</v>
      </c>
      <c r="C3090" s="64" t="s">
        <v>1461</v>
      </c>
      <c r="D3090" s="30">
        <v>44897</v>
      </c>
      <c r="E3090" s="60" t="s">
        <v>1</v>
      </c>
      <c r="F3090" s="14">
        <v>300</v>
      </c>
      <c r="G3090" s="14">
        <v>71.674980884610022</v>
      </c>
      <c r="H3090" s="30">
        <v>45189</v>
      </c>
      <c r="I3090" s="118">
        <v>203.56880574636193</v>
      </c>
      <c r="J3090" s="15">
        <f>IF(M3090="",IF(AND(H3090&lt;&gt; "",D3090&lt;&gt;""),IF(H3090&gt;=D3090,H3090-D3090,0),""),"")</f>
        <v>292</v>
      </c>
      <c r="K3090" s="20">
        <f>IF(M3090="",IF(I3090&lt;&gt;"",I3090-G3090,""),"")</f>
        <v>131.89382486175191</v>
      </c>
      <c r="L3090" s="25">
        <f>IF(M3090="",IF(K3090&lt;&gt;"",IF(G3090=0,IF(I3090=0,0,9.99),K3090/G3090),""),"")</f>
        <v>1.8401654696509591</v>
      </c>
      <c r="N3090" s="58" t="str">
        <f>TRIM(CONCATENATE(Table1[[#This Row],[Intake]]," ",Table1[[#This Row],[Batch Number]]))</f>
        <v>S-1/OS 118</v>
      </c>
      <c r="O3090" s="3" t="str">
        <f>IF(VLOOKUP(Table1[[#This Row],[Intake Batch Combo]],Sheet2!A:B,2,FALSE)="","",VLOOKUP(Table1[[#This Row],[Intake Batch Combo]],Sheet2!A:B,2,FALSE))</f>
        <v>One Source Diagnostics Buy 118</v>
      </c>
      <c r="P3090" s="115" t="s">
        <v>2383</v>
      </c>
      <c r="Q3090" s="115" t="e">
        <v>#N/A</v>
      </c>
    </row>
    <row r="3091" spans="1:17">
      <c r="A3091" s="4" t="s">
        <v>1316</v>
      </c>
      <c r="B3091" s="15">
        <v>116</v>
      </c>
      <c r="C3091" s="64" t="s">
        <v>1183</v>
      </c>
      <c r="D3091" s="30">
        <v>44879</v>
      </c>
      <c r="E3091" s="59" t="s">
        <v>1</v>
      </c>
      <c r="F3091" s="14">
        <v>1695</v>
      </c>
      <c r="G3091" s="14">
        <v>404.59153261197389</v>
      </c>
      <c r="H3091" s="30">
        <v>45189</v>
      </c>
      <c r="I3091" s="118">
        <v>261.73506074619024</v>
      </c>
      <c r="J3091" s="15">
        <f>IF(M3091="",IF(AND(H3091&lt;&gt; "",D3091&lt;&gt;""),IF(H3091&gt;=D3091,H3091-D3091,0),""),"")</f>
        <v>310</v>
      </c>
      <c r="K3091" s="20">
        <f>IF(M3091="",IF(I3091&lt;&gt;"",I3091-G3091,""),"")</f>
        <v>-142.85647186578365</v>
      </c>
      <c r="L3091" s="25">
        <f>IF(M3091="",IF(K3091&lt;&gt;"",IF(G3091=0,IF(I3091=0,0,9.99),K3091/G3091),""),"")</f>
        <v>-0.35308814038575309</v>
      </c>
      <c r="M3091" s="111"/>
      <c r="N3091" s="58" t="str">
        <f>TRIM(CONCATENATE(Table1[[#This Row],[Intake]]," ",Table1[[#This Row],[Batch Number]]))</f>
        <v>S-1/OS 116</v>
      </c>
      <c r="O3091" s="111" t="str">
        <f>IF(VLOOKUP(Table1[[#This Row],[Intake Batch Combo]],Sheet2!A:B,2,FALSE)="","",VLOOKUP(Table1[[#This Row],[Intake Batch Combo]],Sheet2!A:B,2,FALSE))</f>
        <v>One Source Diagnostics Buy 116</v>
      </c>
      <c r="P3091" s="115" t="e">
        <v>#N/A</v>
      </c>
      <c r="Q3091" s="115" t="e">
        <v>#N/A</v>
      </c>
    </row>
    <row r="3092" spans="1:17">
      <c r="A3092" s="4" t="s">
        <v>1316</v>
      </c>
      <c r="B3092" s="15">
        <v>118</v>
      </c>
      <c r="C3092" s="64" t="s">
        <v>1553</v>
      </c>
      <c r="D3092" s="30">
        <v>44897</v>
      </c>
      <c r="E3092" s="60" t="s">
        <v>1</v>
      </c>
      <c r="F3092" s="14">
        <v>1695</v>
      </c>
      <c r="G3092" s="14">
        <v>404.96364199804663</v>
      </c>
      <c r="H3092" s="30">
        <v>45189</v>
      </c>
      <c r="I3092" s="118">
        <v>436.22510124365044</v>
      </c>
      <c r="J3092" s="15">
        <f>IF(M3092="",IF(AND(H3092&lt;&gt; "",D3092&lt;&gt;""),IF(H3092&gt;=D3092,H3092-D3092,0),""),"")</f>
        <v>292</v>
      </c>
      <c r="K3092" s="20">
        <f>IF(M3092="",IF(I3092&lt;&gt;"",I3092-G3092,""),"")</f>
        <v>31.261459245603817</v>
      </c>
      <c r="L3092" s="25">
        <f>IF(M3092="",IF(K3092&lt;&gt;"",IF(G3092=0,IF(I3092=0,0,9.99),K3092/G3092),""),"")</f>
        <v>7.7195718339955588E-2</v>
      </c>
      <c r="M3092" s="111"/>
      <c r="N3092" s="58" t="str">
        <f>TRIM(CONCATENATE(Table1[[#This Row],[Intake]]," ",Table1[[#This Row],[Batch Number]]))</f>
        <v>S-1/OS 118</v>
      </c>
      <c r="O3092" s="111" t="str">
        <f>IF(VLOOKUP(Table1[[#This Row],[Intake Batch Combo]],Sheet2!A:B,2,FALSE)="","",VLOOKUP(Table1[[#This Row],[Intake Batch Combo]],Sheet2!A:B,2,FALSE))</f>
        <v>One Source Diagnostics Buy 118</v>
      </c>
      <c r="P3092" s="115" t="s">
        <v>2383</v>
      </c>
      <c r="Q3092" s="115" t="e">
        <v>#N/A</v>
      </c>
    </row>
    <row r="3093" spans="1:17">
      <c r="A3093" s="4" t="s">
        <v>1316</v>
      </c>
      <c r="B3093" s="15">
        <v>118</v>
      </c>
      <c r="C3093" s="64" t="s">
        <v>1461</v>
      </c>
      <c r="D3093" s="30">
        <v>44897</v>
      </c>
      <c r="E3093" s="60" t="s">
        <v>1</v>
      </c>
      <c r="F3093" s="14">
        <v>1695</v>
      </c>
      <c r="G3093" s="14">
        <v>404.96364199804663</v>
      </c>
      <c r="H3093" s="30">
        <v>45189</v>
      </c>
      <c r="I3093" s="118">
        <v>203.56880574636193</v>
      </c>
      <c r="J3093" s="15">
        <f>IF(M3093="",IF(AND(H3093&lt;&gt; "",D3093&lt;&gt;""),IF(H3093&gt;=D3093,H3093-D3093,0),""),"")</f>
        <v>292</v>
      </c>
      <c r="K3093" s="20">
        <f>IF(M3093="",IF(I3093&lt;&gt;"",I3093-G3093,""),"")</f>
        <v>-201.39483625168469</v>
      </c>
      <c r="L3093" s="25">
        <f>IF(M3093="",IF(K3093&lt;&gt;"",IF(G3093=0,IF(I3093=0,0,9.99),K3093/G3093),""),"")</f>
        <v>-0.49731584607947626</v>
      </c>
      <c r="M3093" s="111"/>
      <c r="N3093" s="58" t="str">
        <f>TRIM(CONCATENATE(Table1[[#This Row],[Intake]]," ",Table1[[#This Row],[Batch Number]]))</f>
        <v>S-1/OS 118</v>
      </c>
      <c r="O3093" s="111" t="str">
        <f>IF(VLOOKUP(Table1[[#This Row],[Intake Batch Combo]],Sheet2!A:B,2,FALSE)="","",VLOOKUP(Table1[[#This Row],[Intake Batch Combo]],Sheet2!A:B,2,FALSE))</f>
        <v>One Source Diagnostics Buy 118</v>
      </c>
      <c r="P3093" s="115" t="s">
        <v>2383</v>
      </c>
      <c r="Q3093" s="115" t="e">
        <v>#N/A</v>
      </c>
    </row>
    <row r="3094" spans="1:17">
      <c r="A3094" s="4" t="s">
        <v>1314</v>
      </c>
      <c r="B3094" s="43">
        <v>71</v>
      </c>
      <c r="C3094" s="64" t="s">
        <v>820</v>
      </c>
      <c r="D3094" s="47">
        <v>44670</v>
      </c>
      <c r="E3094" s="59" t="s">
        <v>1</v>
      </c>
      <c r="F3094" s="41">
        <v>1695</v>
      </c>
      <c r="G3094" s="41">
        <v>406.54563467206344</v>
      </c>
      <c r="H3094" s="47">
        <v>45189</v>
      </c>
      <c r="I3094" s="118">
        <v>234.01731781316872</v>
      </c>
      <c r="J3094" s="43">
        <f>IF(M3094="",IF(AND(H3094&lt;&gt; "",D3094&lt;&gt;""),IF(H3094&gt;=D3094,H3094-D3094,0),""),"")</f>
        <v>519</v>
      </c>
      <c r="K3094" s="42">
        <f>IF(M3094="",IF(I3094&lt;&gt;"",I3094-G3094,""),"")</f>
        <v>-172.52831685889473</v>
      </c>
      <c r="L3094" s="44">
        <f>IF(M3094="",IF(K3094&lt;&gt;"",IF(G3094=0,IF(I3094=0,0,9.99),K3094/G3094),""),"")</f>
        <v>-0.42437626220747204</v>
      </c>
      <c r="M3094" s="45"/>
      <c r="N3094" s="46" t="str">
        <f>TRIM(CONCATENATE(Table1[[#This Row],[Intake]]," ",Table1[[#This Row],[Batch Number]]))</f>
        <v>S-1/EB 71</v>
      </c>
      <c r="O3094" s="45" t="str">
        <f>IF(VLOOKUP(Table1[[#This Row],[Intake Batch Combo]],Sheet2!A:B,2,FALSE)="","",VLOOKUP(Table1[[#This Row],[Intake Batch Combo]],Sheet2!A:B,2,FALSE))</f>
        <v>Expert MRI Buy 71</v>
      </c>
      <c r="P3094" s="116" t="e">
        <v>#N/A</v>
      </c>
      <c r="Q3094" s="116" t="e">
        <v>#N/A</v>
      </c>
    </row>
    <row r="3095" spans="1:17">
      <c r="A3095" s="4" t="s">
        <v>1314</v>
      </c>
      <c r="B3095" s="43">
        <v>71</v>
      </c>
      <c r="C3095" s="64" t="s">
        <v>820</v>
      </c>
      <c r="D3095" s="47">
        <v>44670</v>
      </c>
      <c r="E3095" s="59" t="s">
        <v>1</v>
      </c>
      <c r="F3095" s="41">
        <v>1695</v>
      </c>
      <c r="G3095" s="41">
        <v>406.54563467206344</v>
      </c>
      <c r="H3095" s="47">
        <v>45189</v>
      </c>
      <c r="I3095" s="118">
        <v>234.01731781316872</v>
      </c>
      <c r="J3095" s="43">
        <f>IF(M3095="",IF(AND(H3095&lt;&gt; "",D3095&lt;&gt;""),IF(H3095&gt;=D3095,H3095-D3095,0),""),"")</f>
        <v>519</v>
      </c>
      <c r="K3095" s="42">
        <f>IF(M3095="",IF(I3095&lt;&gt;"",I3095-G3095,""),"")</f>
        <v>-172.52831685889473</v>
      </c>
      <c r="L3095" s="44">
        <f>IF(M3095="",IF(K3095&lt;&gt;"",IF(G3095=0,IF(I3095=0,0,9.99),K3095/G3095),""),"")</f>
        <v>-0.42437626220747204</v>
      </c>
      <c r="M3095" s="45"/>
      <c r="N3095" s="46" t="str">
        <f>TRIM(CONCATENATE(Table1[[#This Row],[Intake]]," ",Table1[[#This Row],[Batch Number]]))</f>
        <v>S-1/EB 71</v>
      </c>
      <c r="O3095" s="45" t="str">
        <f>IF(VLOOKUP(Table1[[#This Row],[Intake Batch Combo]],Sheet2!A:B,2,FALSE)="","",VLOOKUP(Table1[[#This Row],[Intake Batch Combo]],Sheet2!A:B,2,FALSE))</f>
        <v>Expert MRI Buy 71</v>
      </c>
      <c r="P3095" s="116" t="e">
        <v>#N/A</v>
      </c>
      <c r="Q3095" s="116" t="e">
        <v>#N/A</v>
      </c>
    </row>
    <row r="3096" spans="1:17">
      <c r="A3096" s="4" t="s">
        <v>1314</v>
      </c>
      <c r="B3096" s="43">
        <v>71</v>
      </c>
      <c r="C3096" s="64" t="s">
        <v>822</v>
      </c>
      <c r="D3096" s="47">
        <v>44670</v>
      </c>
      <c r="E3096" s="59" t="s">
        <v>1</v>
      </c>
      <c r="F3096" s="41">
        <v>1695</v>
      </c>
      <c r="G3096" s="41">
        <v>406.54563467206344</v>
      </c>
      <c r="H3096" s="47">
        <v>45189</v>
      </c>
      <c r="I3096" s="118">
        <v>188.38817222308288</v>
      </c>
      <c r="J3096" s="43">
        <f>IF(M3096="",IF(AND(H3096&lt;&gt; "",D3096&lt;&gt;""),IF(H3096&gt;=D3096,H3096-D3096,0),""),"")</f>
        <v>519</v>
      </c>
      <c r="K3096" s="42">
        <f>IF(M3096="",IF(I3096&lt;&gt;"",I3096-G3096,""),"")</f>
        <v>-218.15746244898057</v>
      </c>
      <c r="L3096" s="44">
        <f>IF(M3096="",IF(K3096&lt;&gt;"",IF(G3096=0,IF(I3096=0,0,9.99),K3096/G3096),""),"")</f>
        <v>-0.5366124829379989</v>
      </c>
      <c r="M3096" s="45"/>
      <c r="N3096" s="46" t="str">
        <f>TRIM(CONCATENATE(Table1[[#This Row],[Intake]]," ",Table1[[#This Row],[Batch Number]]))</f>
        <v>S-1/EB 71</v>
      </c>
      <c r="O3096" s="45" t="str">
        <f>IF(VLOOKUP(Table1[[#This Row],[Intake Batch Combo]],Sheet2!A:B,2,FALSE)="","",VLOOKUP(Table1[[#This Row],[Intake Batch Combo]],Sheet2!A:B,2,FALSE))</f>
        <v>Expert MRI Buy 71</v>
      </c>
      <c r="P3096" s="116" t="e">
        <v>#N/A</v>
      </c>
      <c r="Q3096" s="116" t="e">
        <v>#N/A</v>
      </c>
    </row>
    <row r="3097" spans="1:17">
      <c r="A3097" s="4" t="s">
        <v>1314</v>
      </c>
      <c r="B3097" s="43">
        <v>71</v>
      </c>
      <c r="C3097" s="64" t="s">
        <v>822</v>
      </c>
      <c r="D3097" s="47">
        <v>44670</v>
      </c>
      <c r="E3097" s="59" t="s">
        <v>1</v>
      </c>
      <c r="F3097" s="41">
        <v>1695</v>
      </c>
      <c r="G3097" s="41">
        <v>406.54563467206344</v>
      </c>
      <c r="H3097" s="47">
        <v>45189</v>
      </c>
      <c r="I3097" s="120">
        <v>188.38817222308288</v>
      </c>
      <c r="J3097" s="43">
        <f>IF(M3097="",IF(AND(H3097&lt;&gt; "",D3097&lt;&gt;""),IF(H3097&gt;=D3097,H3097-D3097,0),""),"")</f>
        <v>519</v>
      </c>
      <c r="K3097" s="42">
        <f>IF(M3097="",IF(I3097&lt;&gt;"",I3097-G3097,""),"")</f>
        <v>-218.15746244898057</v>
      </c>
      <c r="L3097" s="44">
        <f>IF(M3097="",IF(K3097&lt;&gt;"",IF(G3097=0,IF(I3097=0,0,9.99),K3097/G3097),""),"")</f>
        <v>-0.5366124829379989</v>
      </c>
      <c r="M3097" s="45"/>
      <c r="N3097" s="46" t="str">
        <f>TRIM(CONCATENATE(Table1[[#This Row],[Intake]]," ",Table1[[#This Row],[Batch Number]]))</f>
        <v>S-1/EB 71</v>
      </c>
      <c r="O3097" s="45" t="str">
        <f>IF(VLOOKUP(Table1[[#This Row],[Intake Batch Combo]],Sheet2!A:B,2,FALSE)="","",VLOOKUP(Table1[[#This Row],[Intake Batch Combo]],Sheet2!A:B,2,FALSE))</f>
        <v>Expert MRI Buy 71</v>
      </c>
      <c r="P3097" s="116" t="e">
        <v>#N/A</v>
      </c>
      <c r="Q3097" s="116" t="e">
        <v>#N/A</v>
      </c>
    </row>
    <row r="3098" spans="1:17">
      <c r="A3098" s="4" t="s">
        <v>2395</v>
      </c>
      <c r="B3098" s="15">
        <v>15.1</v>
      </c>
      <c r="C3098" s="15"/>
      <c r="D3098" s="30">
        <v>45021</v>
      </c>
      <c r="E3098" s="10" t="s">
        <v>1</v>
      </c>
      <c r="F3098" s="14">
        <v>2300</v>
      </c>
      <c r="G3098" s="14">
        <v>432.04350000000113</v>
      </c>
      <c r="H3098" s="30">
        <v>45189</v>
      </c>
      <c r="I3098" s="118">
        <v>465</v>
      </c>
      <c r="J3098" s="15">
        <f>IF(M3098="",IF(AND(H3098&lt;&gt; "",D3098&lt;&gt;""),IF(H3098&gt;=D3098,H3098-D3098,0),""),"")</f>
        <v>168</v>
      </c>
      <c r="K3098" s="20">
        <f>IF(M3098="",IF(I3098&lt;&gt;"",I3098-G3098,""),"")</f>
        <v>32.956499999998869</v>
      </c>
      <c r="L3098" s="25">
        <f>IF(M3098="",IF(K3098&lt;&gt;"",IF(G3098=0,IF(I3098=0,0,9.99),K3098/G3098),""),"")</f>
        <v>7.6280513420520807E-2</v>
      </c>
      <c r="N3098" s="58" t="str">
        <f>TRIM(CONCATENATE(Table1[[#This Row],[Intake]]," ",Table1[[#This Row],[Batch Number]]))</f>
        <v>S-1/SCI 15.1</v>
      </c>
      <c r="O3098" s="3" t="str">
        <f>IF(VLOOKUP(Table1[[#This Row],[Intake Batch Combo]],Sheet2!A:B,2,FALSE)="","",VLOOKUP(Table1[[#This Row],[Intake Batch Combo]],Sheet2!A:B,2,FALSE))</f>
        <v>SoCal Imaging Batch 15.1</v>
      </c>
      <c r="P3098" s="115" t="e">
        <v>#N/A</v>
      </c>
      <c r="Q3098" s="115" t="e">
        <v>#N/A</v>
      </c>
    </row>
    <row r="3099" spans="1:17">
      <c r="A3099" s="4" t="s">
        <v>2395</v>
      </c>
      <c r="B3099" s="15">
        <v>15.1</v>
      </c>
      <c r="C3099" s="15"/>
      <c r="D3099" s="30">
        <v>45021</v>
      </c>
      <c r="E3099" s="10" t="s">
        <v>1</v>
      </c>
      <c r="F3099" s="14">
        <v>2300</v>
      </c>
      <c r="G3099" s="14">
        <v>432.04350000000113</v>
      </c>
      <c r="H3099" s="30">
        <v>45189</v>
      </c>
      <c r="I3099" s="118">
        <v>465</v>
      </c>
      <c r="J3099" s="15">
        <f>IF(M3099="",IF(AND(H3099&lt;&gt; "",D3099&lt;&gt;""),IF(H3099&gt;=D3099,H3099-D3099,0),""),"")</f>
        <v>168</v>
      </c>
      <c r="K3099" s="20">
        <f>IF(M3099="",IF(I3099&lt;&gt;"",I3099-G3099,""),"")</f>
        <v>32.956499999998869</v>
      </c>
      <c r="L3099" s="25">
        <f>IF(M3099="",IF(K3099&lt;&gt;"",IF(G3099=0,IF(I3099=0,0,9.99),K3099/G3099),""),"")</f>
        <v>7.6280513420520807E-2</v>
      </c>
      <c r="N3099" s="58" t="str">
        <f>TRIM(CONCATENATE(Table1[[#This Row],[Intake]]," ",Table1[[#This Row],[Batch Number]]))</f>
        <v>S-1/SCI 15.1</v>
      </c>
      <c r="O3099" s="3" t="str">
        <f>IF(VLOOKUP(Table1[[#This Row],[Intake Batch Combo]],Sheet2!A:B,2,FALSE)="","",VLOOKUP(Table1[[#This Row],[Intake Batch Combo]],Sheet2!A:B,2,FALSE))</f>
        <v>SoCal Imaging Batch 15.1</v>
      </c>
      <c r="P3099" s="115" t="e">
        <v>#N/A</v>
      </c>
      <c r="Q3099" s="115" t="e">
        <v>#N/A</v>
      </c>
    </row>
    <row r="3100" spans="1:17">
      <c r="A3100" s="4" t="s">
        <v>1316</v>
      </c>
      <c r="B3100" s="15">
        <v>90</v>
      </c>
      <c r="C3100" s="15" t="s">
        <v>326</v>
      </c>
      <c r="D3100" s="30">
        <v>44559</v>
      </c>
      <c r="E3100" s="10" t="s">
        <v>1</v>
      </c>
      <c r="F3100" s="14">
        <v>1695</v>
      </c>
      <c r="G3100" s="14">
        <v>435.04260145388702</v>
      </c>
      <c r="H3100" s="30">
        <v>45189</v>
      </c>
      <c r="I3100" s="120">
        <v>523.47012149238049</v>
      </c>
      <c r="J3100" s="21">
        <f>IF(M3100="",IF(AND(H3100&lt;&gt; "",D3100&lt;&gt;""),IF(H3100&gt;=D3100,H3100-D3100,0),""),"")</f>
        <v>630</v>
      </c>
      <c r="K3100" s="20">
        <f>IF(M3100="",IF(I3100&lt;&gt;"",I3100-G3100,""),"")</f>
        <v>88.427520038493469</v>
      </c>
      <c r="L3100" s="25">
        <f>IF(M3100="",IF(K3100&lt;&gt;"",IF(G3100=0,IF(I3100=0,0,9.99),K3100/G3100),""),"")</f>
        <v>0.20326174894820381</v>
      </c>
      <c r="M3100" s="28"/>
      <c r="N3100" s="31" t="str">
        <f>TRIM(CONCATENATE(Table1[[#This Row],[Intake]]," ",Table1[[#This Row],[Batch Number]]))</f>
        <v>S-1/OS 90</v>
      </c>
      <c r="O3100" s="34" t="str">
        <f>IF(VLOOKUP(Table1[[#This Row],[Intake Batch Combo]],Sheet2!A:B,2,FALSE)="","",VLOOKUP(Table1[[#This Row],[Intake Batch Combo]],Sheet2!A:B,2,FALSE))</f>
        <v>OSD Buy 90</v>
      </c>
      <c r="P3100" s="116" t="e">
        <v>#N/A</v>
      </c>
      <c r="Q3100" s="116" t="e">
        <v>#N/A</v>
      </c>
    </row>
    <row r="3101" spans="1:17">
      <c r="A3101" s="4" t="s">
        <v>1316</v>
      </c>
      <c r="B3101" s="15">
        <v>90</v>
      </c>
      <c r="C3101" s="15" t="s">
        <v>304</v>
      </c>
      <c r="D3101" s="30">
        <v>44559</v>
      </c>
      <c r="E3101" s="10" t="s">
        <v>1</v>
      </c>
      <c r="F3101" s="14">
        <v>300</v>
      </c>
      <c r="G3101" s="14">
        <v>0</v>
      </c>
      <c r="H3101" s="30">
        <v>45182</v>
      </c>
      <c r="I3101" s="118">
        <v>414.41384618146787</v>
      </c>
      <c r="J3101" s="21">
        <f>IF(M3101="",IF(AND(H3101&lt;&gt; "",D3101&lt;&gt;""),IF(H3101&gt;=D3101,H3101-D3101,0),""),"")</f>
        <v>623</v>
      </c>
      <c r="K3101" s="20">
        <f>IF(M3101="",IF(I3101&lt;&gt;"",I3101-G3101,""),"")</f>
        <v>414.41384618146787</v>
      </c>
      <c r="L3101" s="25">
        <f>IF(M3101="",IF(K3101&lt;&gt;"",IF(G3101=0,IF(I3101=0,0,9.99),K3101/G3101),""),"")</f>
        <v>9.99</v>
      </c>
      <c r="M3101" s="28"/>
      <c r="N3101" s="31" t="str">
        <f>TRIM(CONCATENATE(Table1[[#This Row],[Intake]]," ",Table1[[#This Row],[Batch Number]]))</f>
        <v>S-1/OS 90</v>
      </c>
      <c r="O3101" s="34" t="str">
        <f>IF(VLOOKUP(Table1[[#This Row],[Intake Batch Combo]],Sheet2!A:B,2,FALSE)="","",VLOOKUP(Table1[[#This Row],[Intake Batch Combo]],Sheet2!A:B,2,FALSE))</f>
        <v>OSD Buy 90</v>
      </c>
      <c r="P3101" s="116" t="e">
        <v>#N/A</v>
      </c>
      <c r="Q3101" s="116" t="e">
        <v>#N/A</v>
      </c>
    </row>
    <row r="3102" spans="1:17">
      <c r="A3102" s="4" t="s">
        <v>1316</v>
      </c>
      <c r="B3102" s="15">
        <v>90</v>
      </c>
      <c r="C3102" s="15" t="s">
        <v>304</v>
      </c>
      <c r="D3102" s="30">
        <v>44559</v>
      </c>
      <c r="E3102" s="10" t="s">
        <v>1</v>
      </c>
      <c r="F3102" s="14">
        <v>300</v>
      </c>
      <c r="G3102" s="14">
        <v>0</v>
      </c>
      <c r="H3102" s="30">
        <v>45182</v>
      </c>
      <c r="I3102" s="118">
        <v>414.41384618146787</v>
      </c>
      <c r="J3102" s="21">
        <f>IF(M3102="",IF(AND(H3102&lt;&gt; "",D3102&lt;&gt;""),IF(H3102&gt;=D3102,H3102-D3102,0),""),"")</f>
        <v>623</v>
      </c>
      <c r="K3102" s="20">
        <f>IF(M3102="",IF(I3102&lt;&gt;"",I3102-G3102,""),"")</f>
        <v>414.41384618146787</v>
      </c>
      <c r="L3102" s="25">
        <f>IF(M3102="",IF(K3102&lt;&gt;"",IF(G3102=0,IF(I3102=0,0,9.99),K3102/G3102),""),"")</f>
        <v>9.99</v>
      </c>
      <c r="M3102" s="28"/>
      <c r="N3102" s="31" t="str">
        <f>TRIM(CONCATENATE(Table1[[#This Row],[Intake]]," ",Table1[[#This Row],[Batch Number]]))</f>
        <v>S-1/OS 90</v>
      </c>
      <c r="O3102" s="34" t="str">
        <f>IF(VLOOKUP(Table1[[#This Row],[Intake Batch Combo]],Sheet2!A:B,2,FALSE)="","",VLOOKUP(Table1[[#This Row],[Intake Batch Combo]],Sheet2!A:B,2,FALSE))</f>
        <v>OSD Buy 90</v>
      </c>
      <c r="P3102" s="116" t="e">
        <v>#N/A</v>
      </c>
      <c r="Q3102" s="116" t="e">
        <v>#N/A</v>
      </c>
    </row>
    <row r="3103" spans="1:17">
      <c r="A3103" s="4" t="s">
        <v>1316</v>
      </c>
      <c r="B3103" s="15">
        <v>90</v>
      </c>
      <c r="C3103" s="15" t="s">
        <v>343</v>
      </c>
      <c r="D3103" s="30">
        <v>44559</v>
      </c>
      <c r="E3103" s="10" t="s">
        <v>1</v>
      </c>
      <c r="F3103" s="14">
        <v>300</v>
      </c>
      <c r="G3103" s="14">
        <v>0</v>
      </c>
      <c r="H3103" s="30">
        <v>45182</v>
      </c>
      <c r="I3103" s="118">
        <v>272.64068827728153</v>
      </c>
      <c r="J3103" s="21">
        <f>IF(M3103="",IF(AND(H3103&lt;&gt; "",D3103&lt;&gt;""),IF(H3103&gt;=D3103,H3103-D3103,0),""),"")</f>
        <v>623</v>
      </c>
      <c r="K3103" s="20">
        <f>IF(M3103="",IF(I3103&lt;&gt;"",I3103-G3103,""),"")</f>
        <v>272.64068827728153</v>
      </c>
      <c r="L3103" s="25">
        <f>IF(M3103="",IF(K3103&lt;&gt;"",IF(G3103=0,IF(I3103=0,0,9.99),K3103/G3103),""),"")</f>
        <v>9.99</v>
      </c>
      <c r="M3103" s="28"/>
      <c r="N3103" s="31" t="str">
        <f>TRIM(CONCATENATE(Table1[[#This Row],[Intake]]," ",Table1[[#This Row],[Batch Number]]))</f>
        <v>S-1/OS 90</v>
      </c>
      <c r="O3103" s="34" t="str">
        <f>IF(VLOOKUP(Table1[[#This Row],[Intake Batch Combo]],Sheet2!A:B,2,FALSE)="","",VLOOKUP(Table1[[#This Row],[Intake Batch Combo]],Sheet2!A:B,2,FALSE))</f>
        <v>OSD Buy 90</v>
      </c>
      <c r="P3103" s="116" t="e">
        <v>#N/A</v>
      </c>
      <c r="Q3103" s="116" t="e">
        <v>#N/A</v>
      </c>
    </row>
    <row r="3104" spans="1:17">
      <c r="A3104" s="4" t="s">
        <v>1316</v>
      </c>
      <c r="B3104" s="15">
        <v>90</v>
      </c>
      <c r="C3104" s="15" t="s">
        <v>343</v>
      </c>
      <c r="D3104" s="30">
        <v>44559</v>
      </c>
      <c r="E3104" s="10" t="s">
        <v>1</v>
      </c>
      <c r="F3104" s="14">
        <v>300</v>
      </c>
      <c r="G3104" s="14">
        <v>0</v>
      </c>
      <c r="H3104" s="30">
        <v>45182</v>
      </c>
      <c r="I3104" s="118">
        <v>272.64068827728153</v>
      </c>
      <c r="J3104" s="21">
        <f>IF(M3104="",IF(AND(H3104&lt;&gt; "",D3104&lt;&gt;""),IF(H3104&gt;=D3104,H3104-D3104,0),""),"")</f>
        <v>623</v>
      </c>
      <c r="K3104" s="20">
        <f>IF(M3104="",IF(I3104&lt;&gt;"",I3104-G3104,""),"")</f>
        <v>272.64068827728153</v>
      </c>
      <c r="L3104" s="25">
        <f>IF(M3104="",IF(K3104&lt;&gt;"",IF(G3104=0,IF(I3104=0,0,9.99),K3104/G3104),""),"")</f>
        <v>9.99</v>
      </c>
      <c r="M3104" s="28"/>
      <c r="N3104" s="31" t="str">
        <f>TRIM(CONCATENATE(Table1[[#This Row],[Intake]]," ",Table1[[#This Row],[Batch Number]]))</f>
        <v>S-1/OS 90</v>
      </c>
      <c r="O3104" s="34" t="str">
        <f>IF(VLOOKUP(Table1[[#This Row],[Intake Batch Combo]],Sheet2!A:B,2,FALSE)="","",VLOOKUP(Table1[[#This Row],[Intake Batch Combo]],Sheet2!A:B,2,FALSE))</f>
        <v>OSD Buy 90</v>
      </c>
      <c r="P3104" s="116" t="e">
        <v>#N/A</v>
      </c>
      <c r="Q3104" s="116" t="e">
        <v>#N/A</v>
      </c>
    </row>
    <row r="3105" spans="1:17">
      <c r="A3105" s="4" t="s">
        <v>1316</v>
      </c>
      <c r="B3105" s="15">
        <v>90</v>
      </c>
      <c r="C3105" s="15" t="s">
        <v>343</v>
      </c>
      <c r="D3105" s="30">
        <v>44559</v>
      </c>
      <c r="E3105" s="10" t="s">
        <v>1</v>
      </c>
      <c r="F3105" s="14">
        <v>300</v>
      </c>
      <c r="G3105" s="14">
        <v>0</v>
      </c>
      <c r="H3105" s="30">
        <v>45182</v>
      </c>
      <c r="I3105" s="118">
        <v>272.64068827728153</v>
      </c>
      <c r="J3105" s="21">
        <f>IF(M3105="",IF(AND(H3105&lt;&gt; "",D3105&lt;&gt;""),IF(H3105&gt;=D3105,H3105-D3105,0),""),"")</f>
        <v>623</v>
      </c>
      <c r="K3105" s="20">
        <f>IF(M3105="",IF(I3105&lt;&gt;"",I3105-G3105,""),"")</f>
        <v>272.64068827728153</v>
      </c>
      <c r="L3105" s="25">
        <f>IF(M3105="",IF(K3105&lt;&gt;"",IF(G3105=0,IF(I3105=0,0,9.99),K3105/G3105),""),"")</f>
        <v>9.99</v>
      </c>
      <c r="M3105" s="28"/>
      <c r="N3105" s="31" t="str">
        <f>TRIM(CONCATENATE(Table1[[#This Row],[Intake]]," ",Table1[[#This Row],[Batch Number]]))</f>
        <v>S-1/OS 90</v>
      </c>
      <c r="O3105" s="34" t="str">
        <f>IF(VLOOKUP(Table1[[#This Row],[Intake Batch Combo]],Sheet2!A:B,2,FALSE)="","",VLOOKUP(Table1[[#This Row],[Intake Batch Combo]],Sheet2!A:B,2,FALSE))</f>
        <v>OSD Buy 90</v>
      </c>
      <c r="P3105" s="116" t="e">
        <v>#N/A</v>
      </c>
      <c r="Q3105" s="116" t="e">
        <v>#N/A</v>
      </c>
    </row>
    <row r="3106" spans="1:17">
      <c r="A3106" s="4" t="s">
        <v>1316</v>
      </c>
      <c r="B3106" s="15">
        <v>90</v>
      </c>
      <c r="C3106" s="15" t="s">
        <v>343</v>
      </c>
      <c r="D3106" s="30">
        <v>44559</v>
      </c>
      <c r="E3106" s="10" t="s">
        <v>1</v>
      </c>
      <c r="F3106" s="14">
        <v>300</v>
      </c>
      <c r="G3106" s="14">
        <v>0</v>
      </c>
      <c r="H3106" s="30">
        <v>45182</v>
      </c>
      <c r="I3106" s="118">
        <v>272.64068827728153</v>
      </c>
      <c r="J3106" s="21">
        <f>IF(M3106="",IF(AND(H3106&lt;&gt; "",D3106&lt;&gt;""),IF(H3106&gt;=D3106,H3106-D3106,0),""),"")</f>
        <v>623</v>
      </c>
      <c r="K3106" s="20">
        <f>IF(M3106="",IF(I3106&lt;&gt;"",I3106-G3106,""),"")</f>
        <v>272.64068827728153</v>
      </c>
      <c r="L3106" s="25">
        <f>IF(M3106="",IF(K3106&lt;&gt;"",IF(G3106=0,IF(I3106=0,0,9.99),K3106/G3106),""),"")</f>
        <v>9.99</v>
      </c>
      <c r="M3106" s="28"/>
      <c r="N3106" s="31" t="str">
        <f>TRIM(CONCATENATE(Table1[[#This Row],[Intake]]," ",Table1[[#This Row],[Batch Number]]))</f>
        <v>S-1/OS 90</v>
      </c>
      <c r="O3106" s="34" t="str">
        <f>IF(VLOOKUP(Table1[[#This Row],[Intake Batch Combo]],Sheet2!A:B,2,FALSE)="","",VLOOKUP(Table1[[#This Row],[Intake Batch Combo]],Sheet2!A:B,2,FALSE))</f>
        <v>OSD Buy 90</v>
      </c>
      <c r="P3106" s="116" t="e">
        <v>#N/A</v>
      </c>
      <c r="Q3106" s="116" t="e">
        <v>#N/A</v>
      </c>
    </row>
    <row r="3107" spans="1:17">
      <c r="A3107" s="4" t="s">
        <v>1316</v>
      </c>
      <c r="B3107" s="15">
        <v>118</v>
      </c>
      <c r="C3107" s="64" t="s">
        <v>1391</v>
      </c>
      <c r="D3107" s="30">
        <v>44897</v>
      </c>
      <c r="E3107" s="60" t="s">
        <v>0</v>
      </c>
      <c r="F3107" s="14">
        <v>250</v>
      </c>
      <c r="G3107" s="14">
        <v>59.729150737175019</v>
      </c>
      <c r="H3107" s="30">
        <v>45182</v>
      </c>
      <c r="I3107" s="118">
        <v>175.36249069994747</v>
      </c>
      <c r="J3107" s="15">
        <f>IF(M3107="",IF(AND(H3107&lt;&gt; "",D3107&lt;&gt;""),IF(H3107&gt;=D3107,H3107-D3107,0),""),"")</f>
        <v>285</v>
      </c>
      <c r="K3107" s="20">
        <f>IF(M3107="",IF(I3107&lt;&gt;"",I3107-G3107,""),"")</f>
        <v>115.63333996277245</v>
      </c>
      <c r="L3107" s="25">
        <f>IF(M3107="",IF(K3107&lt;&gt;"",IF(G3107=0,IF(I3107=0,0,9.99),K3107/G3107),""),"")</f>
        <v>1.9359615620786492</v>
      </c>
      <c r="N3107" s="58" t="str">
        <f>TRIM(CONCATENATE(Table1[[#This Row],[Intake]]," ",Table1[[#This Row],[Batch Number]]))</f>
        <v>S-1/OS 118</v>
      </c>
      <c r="O3107" s="3" t="str">
        <f>IF(VLOOKUP(Table1[[#This Row],[Intake Batch Combo]],Sheet2!A:B,2,FALSE)="","",VLOOKUP(Table1[[#This Row],[Intake Batch Combo]],Sheet2!A:B,2,FALSE))</f>
        <v>One Source Diagnostics Buy 118</v>
      </c>
      <c r="P3107" s="115" t="s">
        <v>2383</v>
      </c>
      <c r="Q3107" s="115" t="e">
        <v>#N/A</v>
      </c>
    </row>
    <row r="3108" spans="1:17">
      <c r="A3108" s="4" t="s">
        <v>1316</v>
      </c>
      <c r="B3108" s="15">
        <v>118</v>
      </c>
      <c r="C3108" s="64" t="s">
        <v>1391</v>
      </c>
      <c r="D3108" s="30">
        <v>44897</v>
      </c>
      <c r="E3108" s="60" t="s">
        <v>1</v>
      </c>
      <c r="F3108" s="14">
        <v>300</v>
      </c>
      <c r="G3108" s="14">
        <v>71.674980884610022</v>
      </c>
      <c r="H3108" s="30">
        <v>45182</v>
      </c>
      <c r="I3108" s="118">
        <v>175.36249069994747</v>
      </c>
      <c r="J3108" s="15">
        <f>IF(M3108="",IF(AND(H3108&lt;&gt; "",D3108&lt;&gt;""),IF(H3108&gt;=D3108,H3108-D3108,0),""),"")</f>
        <v>285</v>
      </c>
      <c r="K3108" s="20">
        <f>IF(M3108="",IF(I3108&lt;&gt;"",I3108-G3108,""),"")</f>
        <v>103.68750981533745</v>
      </c>
      <c r="L3108" s="25">
        <f>IF(M3108="",IF(K3108&lt;&gt;"",IF(G3108=0,IF(I3108=0,0,9.99),K3108/G3108),""),"")</f>
        <v>1.446634635065541</v>
      </c>
      <c r="N3108" s="58" t="str">
        <f>TRIM(CONCATENATE(Table1[[#This Row],[Intake]]," ",Table1[[#This Row],[Batch Number]]))</f>
        <v>S-1/OS 118</v>
      </c>
      <c r="O3108" s="3" t="str">
        <f>IF(VLOOKUP(Table1[[#This Row],[Intake Batch Combo]],Sheet2!A:B,2,FALSE)="","",VLOOKUP(Table1[[#This Row],[Intake Batch Combo]],Sheet2!A:B,2,FALSE))</f>
        <v>One Source Diagnostics Buy 118</v>
      </c>
      <c r="P3108" s="115" t="s">
        <v>2383</v>
      </c>
      <c r="Q3108" s="115" t="e">
        <v>#N/A</v>
      </c>
    </row>
    <row r="3109" spans="1:17">
      <c r="A3109" s="4" t="s">
        <v>1316</v>
      </c>
      <c r="B3109" s="15">
        <v>116</v>
      </c>
      <c r="C3109" s="64" t="s">
        <v>1188</v>
      </c>
      <c r="D3109" s="30">
        <v>44879</v>
      </c>
      <c r="E3109" s="59" t="s">
        <v>1</v>
      </c>
      <c r="F3109" s="14">
        <v>1695</v>
      </c>
      <c r="G3109" s="14">
        <v>404.59153261197389</v>
      </c>
      <c r="H3109" s="30">
        <v>45182</v>
      </c>
      <c r="I3109" s="118">
        <v>407.14633599474871</v>
      </c>
      <c r="J3109" s="15">
        <f>IF(M3109="",IF(AND(H3109&lt;&gt; "",D3109&lt;&gt;""),IF(H3109&gt;=D3109,H3109-D3109,0),""),"")</f>
        <v>303</v>
      </c>
      <c r="K3109" s="20">
        <f>IF(M3109="",IF(I3109&lt;&gt;"",I3109-G3109,""),"")</f>
        <v>2.5548033827748213</v>
      </c>
      <c r="L3109" s="25">
        <f>IF(M3109="",IF(K3109&lt;&gt;"",IF(G3109=0,IF(I3109=0,0,9.99),K3109/G3109),""),"")</f>
        <v>6.3145250872687492E-3</v>
      </c>
      <c r="N3109" s="58" t="str">
        <f>TRIM(CONCATENATE(Table1[[#This Row],[Intake]]," ",Table1[[#This Row],[Batch Number]]))</f>
        <v>S-1/OS 116</v>
      </c>
      <c r="O3109" s="3" t="str">
        <f>IF(VLOOKUP(Table1[[#This Row],[Intake Batch Combo]],Sheet2!A:B,2,FALSE)="","",VLOOKUP(Table1[[#This Row],[Intake Batch Combo]],Sheet2!A:B,2,FALSE))</f>
        <v>One Source Diagnostics Buy 116</v>
      </c>
      <c r="P3109" s="115" t="e">
        <v>#N/A</v>
      </c>
      <c r="Q3109" s="115" t="e">
        <v>#N/A</v>
      </c>
    </row>
    <row r="3110" spans="1:17">
      <c r="A3110" s="4" t="s">
        <v>1316</v>
      </c>
      <c r="B3110" s="15">
        <v>116</v>
      </c>
      <c r="C3110" s="64" t="s">
        <v>1188</v>
      </c>
      <c r="D3110" s="30">
        <v>44879</v>
      </c>
      <c r="E3110" s="59" t="s">
        <v>1</v>
      </c>
      <c r="F3110" s="14">
        <v>1695</v>
      </c>
      <c r="G3110" s="14">
        <v>404.59153261197389</v>
      </c>
      <c r="H3110" s="30">
        <v>45182</v>
      </c>
      <c r="I3110" s="118">
        <v>407.14633599474871</v>
      </c>
      <c r="J3110" s="15">
        <f>IF(M3110="",IF(AND(H3110&lt;&gt; "",D3110&lt;&gt;""),IF(H3110&gt;=D3110,H3110-D3110,0),""),"")</f>
        <v>303</v>
      </c>
      <c r="K3110" s="20">
        <f>IF(M3110="",IF(I3110&lt;&gt;"",I3110-G3110,""),"")</f>
        <v>2.5548033827748213</v>
      </c>
      <c r="L3110" s="25">
        <f>IF(M3110="",IF(K3110&lt;&gt;"",IF(G3110=0,IF(I3110=0,0,9.99),K3110/G3110),""),"")</f>
        <v>6.3145250872687492E-3</v>
      </c>
      <c r="N3110" s="58" t="str">
        <f>TRIM(CONCATENATE(Table1[[#This Row],[Intake]]," ",Table1[[#This Row],[Batch Number]]))</f>
        <v>S-1/OS 116</v>
      </c>
      <c r="O3110" s="3" t="str">
        <f>IF(VLOOKUP(Table1[[#This Row],[Intake Batch Combo]],Sheet2!A:B,2,FALSE)="","",VLOOKUP(Table1[[#This Row],[Intake Batch Combo]],Sheet2!A:B,2,FALSE))</f>
        <v>One Source Diagnostics Buy 116</v>
      </c>
      <c r="P3110" s="115" t="e">
        <v>#N/A</v>
      </c>
      <c r="Q3110" s="115" t="e">
        <v>#N/A</v>
      </c>
    </row>
    <row r="3111" spans="1:17">
      <c r="A3111" s="4" t="s">
        <v>1316</v>
      </c>
      <c r="B3111" s="15">
        <v>116</v>
      </c>
      <c r="C3111" s="64" t="s">
        <v>1188</v>
      </c>
      <c r="D3111" s="30">
        <v>44879</v>
      </c>
      <c r="E3111" s="59" t="s">
        <v>1</v>
      </c>
      <c r="F3111" s="14">
        <v>1695</v>
      </c>
      <c r="G3111" s="14">
        <v>404.59153261197389</v>
      </c>
      <c r="H3111" s="30">
        <v>45182</v>
      </c>
      <c r="I3111" s="118">
        <v>407.14633599474871</v>
      </c>
      <c r="J3111" s="15">
        <f>IF(M3111="",IF(AND(H3111&lt;&gt; "",D3111&lt;&gt;""),IF(H3111&gt;=D3111,H3111-D3111,0),""),"")</f>
        <v>303</v>
      </c>
      <c r="K3111" s="20">
        <f>IF(M3111="",IF(I3111&lt;&gt;"",I3111-G3111,""),"")</f>
        <v>2.5548033827748213</v>
      </c>
      <c r="L3111" s="25">
        <f>IF(M3111="",IF(K3111&lt;&gt;"",IF(G3111=0,IF(I3111=0,0,9.99),K3111/G3111),""),"")</f>
        <v>6.3145250872687492E-3</v>
      </c>
      <c r="N3111" s="58" t="str">
        <f>TRIM(CONCATENATE(Table1[[#This Row],[Intake]]," ",Table1[[#This Row],[Batch Number]]))</f>
        <v>S-1/OS 116</v>
      </c>
      <c r="O3111" s="3" t="str">
        <f>IF(VLOOKUP(Table1[[#This Row],[Intake Batch Combo]],Sheet2!A:B,2,FALSE)="","",VLOOKUP(Table1[[#This Row],[Intake Batch Combo]],Sheet2!A:B,2,FALSE))</f>
        <v>One Source Diagnostics Buy 116</v>
      </c>
      <c r="P3111" s="115" t="e">
        <v>#N/A</v>
      </c>
      <c r="Q3111" s="115" t="e">
        <v>#N/A</v>
      </c>
    </row>
    <row r="3112" spans="1:17">
      <c r="A3112" s="4" t="s">
        <v>1316</v>
      </c>
      <c r="B3112" s="15">
        <v>116</v>
      </c>
      <c r="C3112" s="64" t="s">
        <v>1211</v>
      </c>
      <c r="D3112" s="30">
        <v>44879</v>
      </c>
      <c r="E3112" s="59" t="s">
        <v>1</v>
      </c>
      <c r="F3112" s="14">
        <v>1695</v>
      </c>
      <c r="G3112" s="14">
        <v>404.59153261197389</v>
      </c>
      <c r="H3112" s="30">
        <v>45182</v>
      </c>
      <c r="I3112" s="118">
        <v>523.47012149238049</v>
      </c>
      <c r="J3112" s="15">
        <f>IF(M3112="",IF(AND(H3112&lt;&gt; "",D3112&lt;&gt;""),IF(H3112&gt;=D3112,H3112-D3112,0),""),"")</f>
        <v>303</v>
      </c>
      <c r="K3112" s="20">
        <f>IF(M3112="",IF(I3112&lt;&gt;"",I3112-G3112,""),"")</f>
        <v>118.8785888804066</v>
      </c>
      <c r="L3112" s="25">
        <f>IF(M3112="",IF(K3112&lt;&gt;"",IF(G3112=0,IF(I3112=0,0,9.99),K3112/G3112),""),"")</f>
        <v>0.29382371922849376</v>
      </c>
      <c r="N3112" s="58" t="str">
        <f>TRIM(CONCATENATE(Table1[[#This Row],[Intake]]," ",Table1[[#This Row],[Batch Number]]))</f>
        <v>S-1/OS 116</v>
      </c>
      <c r="O3112" s="3" t="str">
        <f>IF(VLOOKUP(Table1[[#This Row],[Intake Batch Combo]],Sheet2!A:B,2,FALSE)="","",VLOOKUP(Table1[[#This Row],[Intake Batch Combo]],Sheet2!A:B,2,FALSE))</f>
        <v>One Source Diagnostics Buy 116</v>
      </c>
      <c r="P3112" s="115" t="e">
        <v>#N/A</v>
      </c>
      <c r="Q3112" s="115" t="e">
        <v>#N/A</v>
      </c>
    </row>
    <row r="3113" spans="1:17">
      <c r="A3113" s="4" t="s">
        <v>1316</v>
      </c>
      <c r="B3113" s="15">
        <v>116</v>
      </c>
      <c r="C3113" s="64" t="s">
        <v>1211</v>
      </c>
      <c r="D3113" s="30">
        <v>44879</v>
      </c>
      <c r="E3113" s="59" t="s">
        <v>1</v>
      </c>
      <c r="F3113" s="14">
        <v>1695</v>
      </c>
      <c r="G3113" s="14">
        <v>404.59153261197389</v>
      </c>
      <c r="H3113" s="30">
        <v>45182</v>
      </c>
      <c r="I3113" s="120">
        <v>523.47012149238049</v>
      </c>
      <c r="J3113" s="15">
        <f>IF(M3113="",IF(AND(H3113&lt;&gt; "",D3113&lt;&gt;""),IF(H3113&gt;=D3113,H3113-D3113,0),""),"")</f>
        <v>303</v>
      </c>
      <c r="K3113" s="20">
        <f>IF(M3113="",IF(I3113&lt;&gt;"",I3113-G3113,""),"")</f>
        <v>118.8785888804066</v>
      </c>
      <c r="L3113" s="25">
        <f>IF(M3113="",IF(K3113&lt;&gt;"",IF(G3113=0,IF(I3113=0,0,9.99),K3113/G3113),""),"")</f>
        <v>0.29382371922849376</v>
      </c>
      <c r="N3113" s="58" t="str">
        <f>TRIM(CONCATENATE(Table1[[#This Row],[Intake]]," ",Table1[[#This Row],[Batch Number]]))</f>
        <v>S-1/OS 116</v>
      </c>
      <c r="O3113" s="3" t="str">
        <f>IF(VLOOKUP(Table1[[#This Row],[Intake Batch Combo]],Sheet2!A:B,2,FALSE)="","",VLOOKUP(Table1[[#This Row],[Intake Batch Combo]],Sheet2!A:B,2,FALSE))</f>
        <v>One Source Diagnostics Buy 116</v>
      </c>
      <c r="P3113" s="115" t="e">
        <v>#N/A</v>
      </c>
      <c r="Q3113" s="115" t="e">
        <v>#N/A</v>
      </c>
    </row>
    <row r="3114" spans="1:17">
      <c r="A3114" s="4" t="s">
        <v>1316</v>
      </c>
      <c r="B3114" s="15">
        <v>116</v>
      </c>
      <c r="C3114" s="64" t="s">
        <v>1226</v>
      </c>
      <c r="D3114" s="30">
        <v>44879</v>
      </c>
      <c r="E3114" s="59" t="s">
        <v>1</v>
      </c>
      <c r="F3114" s="14">
        <v>1695</v>
      </c>
      <c r="G3114" s="14">
        <v>404.59153261197389</v>
      </c>
      <c r="H3114" s="30">
        <v>45182</v>
      </c>
      <c r="I3114" s="118">
        <v>436.22510124365044</v>
      </c>
      <c r="J3114" s="15">
        <f>IF(M3114="",IF(AND(H3114&lt;&gt; "",D3114&lt;&gt;""),IF(H3114&gt;=D3114,H3114-D3114,0),""),"")</f>
        <v>303</v>
      </c>
      <c r="K3114" s="20">
        <f>IF(M3114="",IF(I3114&lt;&gt;"",I3114-G3114,""),"")</f>
        <v>31.633568631676553</v>
      </c>
      <c r="L3114" s="25">
        <f>IF(M3114="",IF(K3114&lt;&gt;"",IF(G3114=0,IF(I3114=0,0,9.99),K3114/G3114),""),"")</f>
        <v>7.8186432690411561E-2</v>
      </c>
      <c r="N3114" s="58" t="str">
        <f>TRIM(CONCATENATE(Table1[[#This Row],[Intake]]," ",Table1[[#This Row],[Batch Number]]))</f>
        <v>S-1/OS 116</v>
      </c>
      <c r="O3114" s="3" t="str">
        <f>IF(VLOOKUP(Table1[[#This Row],[Intake Batch Combo]],Sheet2!A:B,2,FALSE)="","",VLOOKUP(Table1[[#This Row],[Intake Batch Combo]],Sheet2!A:B,2,FALSE))</f>
        <v>One Source Diagnostics Buy 116</v>
      </c>
      <c r="P3114" s="115" t="e">
        <v>#N/A</v>
      </c>
      <c r="Q3114" s="115" t="e">
        <v>#N/A</v>
      </c>
    </row>
    <row r="3115" spans="1:17">
      <c r="A3115" s="4" t="s">
        <v>1316</v>
      </c>
      <c r="B3115" s="15">
        <v>116</v>
      </c>
      <c r="C3115" s="64" t="s">
        <v>1269</v>
      </c>
      <c r="D3115" s="30">
        <v>44879</v>
      </c>
      <c r="E3115" s="59" t="s">
        <v>1</v>
      </c>
      <c r="F3115" s="14">
        <v>1695</v>
      </c>
      <c r="G3115" s="14">
        <v>404.59153261197389</v>
      </c>
      <c r="H3115" s="30">
        <v>45182</v>
      </c>
      <c r="I3115" s="120">
        <v>523.47012149238049</v>
      </c>
      <c r="J3115" s="15">
        <f>IF(M3115="",IF(AND(H3115&lt;&gt; "",D3115&lt;&gt;""),IF(H3115&gt;=D3115,H3115-D3115,0),""),"")</f>
        <v>303</v>
      </c>
      <c r="K3115" s="20">
        <f>IF(M3115="",IF(I3115&lt;&gt;"",I3115-G3115,""),"")</f>
        <v>118.8785888804066</v>
      </c>
      <c r="L3115" s="25">
        <f>IF(M3115="",IF(K3115&lt;&gt;"",IF(G3115=0,IF(I3115=0,0,9.99),K3115/G3115),""),"")</f>
        <v>0.29382371922849376</v>
      </c>
      <c r="N3115" s="58" t="str">
        <f>TRIM(CONCATENATE(Table1[[#This Row],[Intake]]," ",Table1[[#This Row],[Batch Number]]))</f>
        <v>S-1/OS 116</v>
      </c>
      <c r="O3115" s="3" t="str">
        <f>IF(VLOOKUP(Table1[[#This Row],[Intake Batch Combo]],Sheet2!A:B,2,FALSE)="","",VLOOKUP(Table1[[#This Row],[Intake Batch Combo]],Sheet2!A:B,2,FALSE))</f>
        <v>One Source Diagnostics Buy 116</v>
      </c>
      <c r="P3115" s="115" t="e">
        <v>#N/A</v>
      </c>
      <c r="Q3115" s="115" t="e">
        <v>#N/A</v>
      </c>
    </row>
    <row r="3116" spans="1:17">
      <c r="A3116" s="4" t="s">
        <v>1316</v>
      </c>
      <c r="B3116" s="15">
        <v>116</v>
      </c>
      <c r="C3116" s="64" t="s">
        <v>1269</v>
      </c>
      <c r="D3116" s="30">
        <v>44879</v>
      </c>
      <c r="E3116" s="59" t="s">
        <v>1</v>
      </c>
      <c r="F3116" s="14">
        <v>1695</v>
      </c>
      <c r="G3116" s="14">
        <v>404.59153261197389</v>
      </c>
      <c r="H3116" s="30">
        <v>45182</v>
      </c>
      <c r="I3116" s="120">
        <v>523.47012149238049</v>
      </c>
      <c r="J3116" s="15">
        <f>IF(M3116="",IF(AND(H3116&lt;&gt; "",D3116&lt;&gt;""),IF(H3116&gt;=D3116,H3116-D3116,0),""),"")</f>
        <v>303</v>
      </c>
      <c r="K3116" s="20">
        <f>IF(M3116="",IF(I3116&lt;&gt;"",I3116-G3116,""),"")</f>
        <v>118.8785888804066</v>
      </c>
      <c r="L3116" s="25">
        <f>IF(M3116="",IF(K3116&lt;&gt;"",IF(G3116=0,IF(I3116=0,0,9.99),K3116/G3116),""),"")</f>
        <v>0.29382371922849376</v>
      </c>
      <c r="N3116" s="58" t="str">
        <f>TRIM(CONCATENATE(Table1[[#This Row],[Intake]]," ",Table1[[#This Row],[Batch Number]]))</f>
        <v>S-1/OS 116</v>
      </c>
      <c r="O3116" s="3" t="str">
        <f>IF(VLOOKUP(Table1[[#This Row],[Intake Batch Combo]],Sheet2!A:B,2,FALSE)="","",VLOOKUP(Table1[[#This Row],[Intake Batch Combo]],Sheet2!A:B,2,FALSE))</f>
        <v>One Source Diagnostics Buy 116</v>
      </c>
      <c r="P3116" s="115" t="e">
        <v>#N/A</v>
      </c>
      <c r="Q3116" s="115" t="e">
        <v>#N/A</v>
      </c>
    </row>
    <row r="3117" spans="1:17">
      <c r="A3117" s="4" t="s">
        <v>1316</v>
      </c>
      <c r="B3117" s="15">
        <v>118</v>
      </c>
      <c r="C3117" s="64" t="s">
        <v>1587</v>
      </c>
      <c r="D3117" s="30">
        <v>44897</v>
      </c>
      <c r="E3117" s="60" t="s">
        <v>1</v>
      </c>
      <c r="F3117" s="14">
        <v>1695</v>
      </c>
      <c r="G3117" s="14">
        <v>404.96364199804663</v>
      </c>
      <c r="H3117" s="30">
        <v>45182</v>
      </c>
      <c r="I3117" s="118">
        <v>523.47012149238049</v>
      </c>
      <c r="J3117" s="15">
        <f>IF(M3117="",IF(AND(H3117&lt;&gt; "",D3117&lt;&gt;""),IF(H3117&gt;=D3117,H3117-D3117,0),""),"")</f>
        <v>285</v>
      </c>
      <c r="K3117" s="20">
        <f>IF(M3117="",IF(I3117&lt;&gt;"",I3117-G3117,""),"")</f>
        <v>118.50647949433386</v>
      </c>
      <c r="L3117" s="25">
        <f>IF(M3117="",IF(K3117&lt;&gt;"",IF(G3117=0,IF(I3117=0,0,9.99),K3117/G3117),""),"")</f>
        <v>0.29263486200794658</v>
      </c>
      <c r="M3117" s="111"/>
      <c r="N3117" s="58" t="str">
        <f>TRIM(CONCATENATE(Table1[[#This Row],[Intake]]," ",Table1[[#This Row],[Batch Number]]))</f>
        <v>S-1/OS 118</v>
      </c>
      <c r="O3117" s="111" t="str">
        <f>IF(VLOOKUP(Table1[[#This Row],[Intake Batch Combo]],Sheet2!A:B,2,FALSE)="","",VLOOKUP(Table1[[#This Row],[Intake Batch Combo]],Sheet2!A:B,2,FALSE))</f>
        <v>One Source Diagnostics Buy 118</v>
      </c>
      <c r="P3117" s="115" t="s">
        <v>2383</v>
      </c>
      <c r="Q3117" s="115" t="e">
        <v>#N/A</v>
      </c>
    </row>
    <row r="3118" spans="1:17">
      <c r="A3118" s="4" t="s">
        <v>1316</v>
      </c>
      <c r="B3118" s="15">
        <v>118</v>
      </c>
      <c r="C3118" s="64" t="s">
        <v>1604</v>
      </c>
      <c r="D3118" s="30">
        <v>44897</v>
      </c>
      <c r="E3118" s="60" t="s">
        <v>1</v>
      </c>
      <c r="F3118" s="14">
        <v>1695</v>
      </c>
      <c r="G3118" s="14">
        <v>404.96364199804663</v>
      </c>
      <c r="H3118" s="30">
        <v>45182</v>
      </c>
      <c r="I3118" s="118">
        <v>295.76061864319502</v>
      </c>
      <c r="J3118" s="15">
        <f>IF(M3118="",IF(AND(H3118&lt;&gt; "",D3118&lt;&gt;""),IF(H3118&gt;=D3118,H3118-D3118,0),""),"")</f>
        <v>285</v>
      </c>
      <c r="K3118" s="20">
        <f>IF(M3118="",IF(I3118&lt;&gt;"",I3118-G3118,""),"")</f>
        <v>-109.20302335485161</v>
      </c>
      <c r="L3118" s="25">
        <f>IF(M3118="",IF(K3118&lt;&gt;"",IF(G3118=0,IF(I3118=0,0,9.99),K3118/G3118),""),"")</f>
        <v>-0.26966130296551005</v>
      </c>
      <c r="M3118" s="111"/>
      <c r="N3118" s="58" t="str">
        <f>TRIM(CONCATENATE(Table1[[#This Row],[Intake]]," ",Table1[[#This Row],[Batch Number]]))</f>
        <v>S-1/OS 118</v>
      </c>
      <c r="O3118" s="111" t="str">
        <f>IF(VLOOKUP(Table1[[#This Row],[Intake Batch Combo]],Sheet2!A:B,2,FALSE)="","",VLOOKUP(Table1[[#This Row],[Intake Batch Combo]],Sheet2!A:B,2,FALSE))</f>
        <v>One Source Diagnostics Buy 118</v>
      </c>
      <c r="P3118" s="115" t="s">
        <v>2383</v>
      </c>
      <c r="Q3118" s="115" t="e">
        <v>#N/A</v>
      </c>
    </row>
    <row r="3119" spans="1:17">
      <c r="A3119" s="4" t="s">
        <v>1316</v>
      </c>
      <c r="B3119" s="15">
        <v>118</v>
      </c>
      <c r="C3119" s="64" t="s">
        <v>1604</v>
      </c>
      <c r="D3119" s="30">
        <v>44897</v>
      </c>
      <c r="E3119" s="60" t="s">
        <v>1</v>
      </c>
      <c r="F3119" s="14">
        <v>1695</v>
      </c>
      <c r="G3119" s="14">
        <v>404.96364199804663</v>
      </c>
      <c r="H3119" s="30">
        <v>45182</v>
      </c>
      <c r="I3119" s="118">
        <v>295.76061864319502</v>
      </c>
      <c r="J3119" s="15">
        <f>IF(M3119="",IF(AND(H3119&lt;&gt; "",D3119&lt;&gt;""),IF(H3119&gt;=D3119,H3119-D3119,0),""),"")</f>
        <v>285</v>
      </c>
      <c r="K3119" s="20">
        <f>IF(M3119="",IF(I3119&lt;&gt;"",I3119-G3119,""),"")</f>
        <v>-109.20302335485161</v>
      </c>
      <c r="L3119" s="25">
        <f>IF(M3119="",IF(K3119&lt;&gt;"",IF(G3119=0,IF(I3119=0,0,9.99),K3119/G3119),""),"")</f>
        <v>-0.26966130296551005</v>
      </c>
      <c r="M3119" s="111"/>
      <c r="N3119" s="58" t="str">
        <f>TRIM(CONCATENATE(Table1[[#This Row],[Intake]]," ",Table1[[#This Row],[Batch Number]]))</f>
        <v>S-1/OS 118</v>
      </c>
      <c r="O3119" s="111" t="str">
        <f>IF(VLOOKUP(Table1[[#This Row],[Intake Batch Combo]],Sheet2!A:B,2,FALSE)="","",VLOOKUP(Table1[[#This Row],[Intake Batch Combo]],Sheet2!A:B,2,FALSE))</f>
        <v>One Source Diagnostics Buy 118</v>
      </c>
      <c r="P3119" s="115" t="s">
        <v>2383</v>
      </c>
      <c r="Q3119" s="115" t="e">
        <v>#N/A</v>
      </c>
    </row>
    <row r="3120" spans="1:17">
      <c r="A3120" s="4" t="s">
        <v>1316</v>
      </c>
      <c r="B3120" s="15">
        <v>118</v>
      </c>
      <c r="C3120" s="64" t="s">
        <v>1709</v>
      </c>
      <c r="D3120" s="30">
        <v>44897</v>
      </c>
      <c r="E3120" s="60" t="s">
        <v>1</v>
      </c>
      <c r="F3120" s="14">
        <v>1695</v>
      </c>
      <c r="G3120" s="14">
        <v>404.96364199804663</v>
      </c>
      <c r="H3120" s="30">
        <v>45182</v>
      </c>
      <c r="I3120" s="118">
        <v>490.7532388991068</v>
      </c>
      <c r="J3120" s="15">
        <f>IF(M3120="",IF(AND(H3120&lt;&gt; "",D3120&lt;&gt;""),IF(H3120&gt;=D3120,H3120-D3120,0),""),"")</f>
        <v>285</v>
      </c>
      <c r="K3120" s="20">
        <f>IF(M3120="",IF(I3120&lt;&gt;"",I3120-G3120,""),"")</f>
        <v>85.789596901060179</v>
      </c>
      <c r="L3120" s="25">
        <f>IF(M3120="",IF(K3120&lt;&gt;"",IF(G3120=0,IF(I3120=0,0,9.99),K3120/G3120),""),"")</f>
        <v>0.21184518313245018</v>
      </c>
      <c r="M3120" s="111"/>
      <c r="N3120" s="58" t="str">
        <f>TRIM(CONCATENATE(Table1[[#This Row],[Intake]]," ",Table1[[#This Row],[Batch Number]]))</f>
        <v>S-1/OS 118</v>
      </c>
      <c r="O3120" s="111" t="str">
        <f>IF(VLOOKUP(Table1[[#This Row],[Intake Batch Combo]],Sheet2!A:B,2,FALSE)="","",VLOOKUP(Table1[[#This Row],[Intake Batch Combo]],Sheet2!A:B,2,FALSE))</f>
        <v>One Source Diagnostics Buy 118</v>
      </c>
      <c r="P3120" s="115" t="s">
        <v>2383</v>
      </c>
      <c r="Q3120" s="115" t="e">
        <v>#N/A</v>
      </c>
    </row>
    <row r="3121" spans="1:17">
      <c r="A3121" s="4" t="s">
        <v>1316</v>
      </c>
      <c r="B3121" s="15">
        <v>118</v>
      </c>
      <c r="C3121" s="64" t="s">
        <v>1709</v>
      </c>
      <c r="D3121" s="30">
        <v>44897</v>
      </c>
      <c r="E3121" s="60" t="s">
        <v>1</v>
      </c>
      <c r="F3121" s="14">
        <v>1695</v>
      </c>
      <c r="G3121" s="14">
        <v>404.96364199804663</v>
      </c>
      <c r="H3121" s="30">
        <v>45182</v>
      </c>
      <c r="I3121" s="118">
        <v>490.7532388991068</v>
      </c>
      <c r="J3121" s="15">
        <f>IF(M3121="",IF(AND(H3121&lt;&gt; "",D3121&lt;&gt;""),IF(H3121&gt;=D3121,H3121-D3121,0),""),"")</f>
        <v>285</v>
      </c>
      <c r="K3121" s="20">
        <f>IF(M3121="",IF(I3121&lt;&gt;"",I3121-G3121,""),"")</f>
        <v>85.789596901060179</v>
      </c>
      <c r="L3121" s="25">
        <f>IF(M3121="",IF(K3121&lt;&gt;"",IF(G3121=0,IF(I3121=0,0,9.99),K3121/G3121),""),"")</f>
        <v>0.21184518313245018</v>
      </c>
      <c r="M3121" s="111"/>
      <c r="N3121" s="58" t="str">
        <f>TRIM(CONCATENATE(Table1[[#This Row],[Intake]]," ",Table1[[#This Row],[Batch Number]]))</f>
        <v>S-1/OS 118</v>
      </c>
      <c r="O3121" s="111" t="str">
        <f>IF(VLOOKUP(Table1[[#This Row],[Intake Batch Combo]],Sheet2!A:B,2,FALSE)="","",VLOOKUP(Table1[[#This Row],[Intake Batch Combo]],Sheet2!A:B,2,FALSE))</f>
        <v>One Source Diagnostics Buy 118</v>
      </c>
      <c r="P3121" s="115" t="s">
        <v>2383</v>
      </c>
      <c r="Q3121" s="115" t="e">
        <v>#N/A</v>
      </c>
    </row>
    <row r="3122" spans="1:17">
      <c r="A3122" s="4" t="s">
        <v>1316</v>
      </c>
      <c r="B3122" s="15">
        <v>118</v>
      </c>
      <c r="C3122" s="64" t="s">
        <v>1766</v>
      </c>
      <c r="D3122" s="30">
        <v>44897</v>
      </c>
      <c r="E3122" s="60" t="s">
        <v>1</v>
      </c>
      <c r="F3122" s="14">
        <v>1695</v>
      </c>
      <c r="G3122" s="14">
        <v>404.96364199804663</v>
      </c>
      <c r="H3122" s="30">
        <v>45182</v>
      </c>
      <c r="I3122" s="118">
        <v>552.54888674128222</v>
      </c>
      <c r="J3122" s="15">
        <f>IF(M3122="",IF(AND(H3122&lt;&gt; "",D3122&lt;&gt;""),IF(H3122&gt;=D3122,H3122-D3122,0),""),"")</f>
        <v>285</v>
      </c>
      <c r="K3122" s="20">
        <f>IF(M3122="",IF(I3122&lt;&gt;"",I3122-G3122,""),"")</f>
        <v>147.58524474323559</v>
      </c>
      <c r="L3122" s="25">
        <f>IF(M3122="",IF(K3122&lt;&gt;"",IF(G3122=0,IF(I3122=0,0,9.99),K3122/G3122),""),"")</f>
        <v>0.36444072859248799</v>
      </c>
      <c r="M3122" s="111"/>
      <c r="N3122" s="58" t="str">
        <f>TRIM(CONCATENATE(Table1[[#This Row],[Intake]]," ",Table1[[#This Row],[Batch Number]]))</f>
        <v>S-1/OS 118</v>
      </c>
      <c r="O3122" s="111" t="str">
        <f>IF(VLOOKUP(Table1[[#This Row],[Intake Batch Combo]],Sheet2!A:B,2,FALSE)="","",VLOOKUP(Table1[[#This Row],[Intake Batch Combo]],Sheet2!A:B,2,FALSE))</f>
        <v>One Source Diagnostics Buy 118</v>
      </c>
      <c r="P3122" s="115" t="s">
        <v>2383</v>
      </c>
      <c r="Q3122" s="115" t="e">
        <v>#N/A</v>
      </c>
    </row>
    <row r="3123" spans="1:17">
      <c r="A3123" s="4" t="s">
        <v>1316</v>
      </c>
      <c r="B3123" s="15">
        <v>118</v>
      </c>
      <c r="C3123" s="64" t="s">
        <v>1766</v>
      </c>
      <c r="D3123" s="30">
        <v>44897</v>
      </c>
      <c r="E3123" s="60" t="s">
        <v>1</v>
      </c>
      <c r="F3123" s="14">
        <v>1695</v>
      </c>
      <c r="G3123" s="14">
        <v>404.96364199804663</v>
      </c>
      <c r="H3123" s="30">
        <v>45182</v>
      </c>
      <c r="I3123" s="118">
        <v>552.54888674128222</v>
      </c>
      <c r="J3123" s="15">
        <f>IF(M3123="",IF(AND(H3123&lt;&gt; "",D3123&lt;&gt;""),IF(H3123&gt;=D3123,H3123-D3123,0),""),"")</f>
        <v>285</v>
      </c>
      <c r="K3123" s="20">
        <f>IF(M3123="",IF(I3123&lt;&gt;"",I3123-G3123,""),"")</f>
        <v>147.58524474323559</v>
      </c>
      <c r="L3123" s="25">
        <f>IF(M3123="",IF(K3123&lt;&gt;"",IF(G3123=0,IF(I3123=0,0,9.99),K3123/G3123),""),"")</f>
        <v>0.36444072859248799</v>
      </c>
      <c r="M3123" s="111"/>
      <c r="N3123" s="58" t="str">
        <f>TRIM(CONCATENATE(Table1[[#This Row],[Intake]]," ",Table1[[#This Row],[Batch Number]]))</f>
        <v>S-1/OS 118</v>
      </c>
      <c r="O3123" s="111" t="str">
        <f>IF(VLOOKUP(Table1[[#This Row],[Intake Batch Combo]],Sheet2!A:B,2,FALSE)="","",VLOOKUP(Table1[[#This Row],[Intake Batch Combo]],Sheet2!A:B,2,FALSE))</f>
        <v>One Source Diagnostics Buy 118</v>
      </c>
      <c r="P3123" s="115" t="s">
        <v>2383</v>
      </c>
      <c r="Q3123" s="115" t="e">
        <v>#N/A</v>
      </c>
    </row>
    <row r="3124" spans="1:17">
      <c r="A3124" s="4" t="s">
        <v>1316</v>
      </c>
      <c r="B3124" s="15">
        <v>118</v>
      </c>
      <c r="C3124" s="64" t="s">
        <v>1766</v>
      </c>
      <c r="D3124" s="30">
        <v>44897</v>
      </c>
      <c r="E3124" s="60" t="s">
        <v>1</v>
      </c>
      <c r="F3124" s="14">
        <v>1695</v>
      </c>
      <c r="G3124" s="14">
        <v>404.96364199804663</v>
      </c>
      <c r="H3124" s="30">
        <v>45182</v>
      </c>
      <c r="I3124" s="118">
        <v>552.54888674128222</v>
      </c>
      <c r="J3124" s="15">
        <f>IF(M3124="",IF(AND(H3124&lt;&gt; "",D3124&lt;&gt;""),IF(H3124&gt;=D3124,H3124-D3124,0),""),"")</f>
        <v>285</v>
      </c>
      <c r="K3124" s="20">
        <f>IF(M3124="",IF(I3124&lt;&gt;"",I3124-G3124,""),"")</f>
        <v>147.58524474323559</v>
      </c>
      <c r="L3124" s="25">
        <f>IF(M3124="",IF(K3124&lt;&gt;"",IF(G3124=0,IF(I3124=0,0,9.99),K3124/G3124),""),"")</f>
        <v>0.36444072859248799</v>
      </c>
      <c r="M3124" s="111"/>
      <c r="N3124" s="58" t="str">
        <f>TRIM(CONCATENATE(Table1[[#This Row],[Intake]]," ",Table1[[#This Row],[Batch Number]]))</f>
        <v>S-1/OS 118</v>
      </c>
      <c r="O3124" s="111" t="str">
        <f>IF(VLOOKUP(Table1[[#This Row],[Intake Batch Combo]],Sheet2!A:B,2,FALSE)="","",VLOOKUP(Table1[[#This Row],[Intake Batch Combo]],Sheet2!A:B,2,FALSE))</f>
        <v>One Source Diagnostics Buy 118</v>
      </c>
      <c r="P3124" s="115" t="s">
        <v>2383</v>
      </c>
      <c r="Q3124" s="115" t="e">
        <v>#N/A</v>
      </c>
    </row>
    <row r="3125" spans="1:17">
      <c r="A3125" s="4" t="s">
        <v>1314</v>
      </c>
      <c r="B3125" s="43">
        <v>71</v>
      </c>
      <c r="C3125" s="64" t="s">
        <v>456</v>
      </c>
      <c r="D3125" s="47">
        <v>44670</v>
      </c>
      <c r="E3125" s="59" t="s">
        <v>1</v>
      </c>
      <c r="F3125" s="41">
        <v>1695</v>
      </c>
      <c r="G3125" s="41">
        <v>406.54563467206344</v>
      </c>
      <c r="H3125" s="47">
        <v>45182</v>
      </c>
      <c r="I3125" s="118">
        <v>261.73506074619024</v>
      </c>
      <c r="J3125" s="43">
        <f>IF(M3125="",IF(AND(H3125&lt;&gt; "",D3125&lt;&gt;""),IF(H3125&gt;=D3125,H3125-D3125,0),""),"")</f>
        <v>512</v>
      </c>
      <c r="K3125" s="42">
        <f>IF(M3125="",IF(I3125&lt;&gt;"",I3125-G3125,""),"")</f>
        <v>-144.8105739258732</v>
      </c>
      <c r="L3125" s="44">
        <f>IF(M3125="",IF(K3125&lt;&gt;"",IF(G3125=0,IF(I3125=0,0,9.99),K3125/G3125),""),"")</f>
        <v>-0.35619758663177731</v>
      </c>
      <c r="M3125" s="45"/>
      <c r="N3125" s="46" t="str">
        <f>TRIM(CONCATENATE(Table1[[#This Row],[Intake]]," ",Table1[[#This Row],[Batch Number]]))</f>
        <v>S-1/EB 71</v>
      </c>
      <c r="O3125" s="45" t="str">
        <f>IF(VLOOKUP(Table1[[#This Row],[Intake Batch Combo]],Sheet2!A:B,2,FALSE)="","",VLOOKUP(Table1[[#This Row],[Intake Batch Combo]],Sheet2!A:B,2,FALSE))</f>
        <v>Expert MRI Buy 71</v>
      </c>
      <c r="P3125" s="116" t="e">
        <v>#N/A</v>
      </c>
      <c r="Q3125" s="116" t="e">
        <v>#N/A</v>
      </c>
    </row>
    <row r="3126" spans="1:17">
      <c r="A3126" s="4" t="s">
        <v>1314</v>
      </c>
      <c r="B3126" s="43">
        <v>71</v>
      </c>
      <c r="C3126" s="64" t="s">
        <v>864</v>
      </c>
      <c r="D3126" s="47">
        <v>44670</v>
      </c>
      <c r="E3126" s="59" t="s">
        <v>1</v>
      </c>
      <c r="F3126" s="41">
        <v>1695</v>
      </c>
      <c r="G3126" s="41">
        <v>406.54563467206344</v>
      </c>
      <c r="H3126" s="47">
        <v>45182</v>
      </c>
      <c r="I3126" s="118">
        <v>697.96016198984069</v>
      </c>
      <c r="J3126" s="43">
        <f>IF(M3126="",IF(AND(H3126&lt;&gt; "",D3126&lt;&gt;""),IF(H3126&gt;=D3126,H3126-D3126,0),""),"")</f>
        <v>512</v>
      </c>
      <c r="K3126" s="42">
        <f>IF(M3126="",IF(I3126&lt;&gt;"",I3126-G3126,""),"")</f>
        <v>291.41452731777724</v>
      </c>
      <c r="L3126" s="44">
        <f>IF(M3126="",IF(K3126&lt;&gt;"",IF(G3126=0,IF(I3126=0,0,9.99),K3126/G3126),""),"")</f>
        <v>0.71680643564859403</v>
      </c>
      <c r="M3126" s="45"/>
      <c r="N3126" s="46" t="str">
        <f>TRIM(CONCATENATE(Table1[[#This Row],[Intake]]," ",Table1[[#This Row],[Batch Number]]))</f>
        <v>S-1/EB 71</v>
      </c>
      <c r="O3126" s="45" t="str">
        <f>IF(VLOOKUP(Table1[[#This Row],[Intake Batch Combo]],Sheet2!A:B,2,FALSE)="","",VLOOKUP(Table1[[#This Row],[Intake Batch Combo]],Sheet2!A:B,2,FALSE))</f>
        <v>Expert MRI Buy 71</v>
      </c>
      <c r="P3126" s="116" t="e">
        <v>#N/A</v>
      </c>
      <c r="Q3126" s="116" t="e">
        <v>#N/A</v>
      </c>
    </row>
    <row r="3127" spans="1:17">
      <c r="A3127" s="4" t="s">
        <v>1314</v>
      </c>
      <c r="B3127" s="43">
        <v>71</v>
      </c>
      <c r="C3127" s="64" t="s">
        <v>864</v>
      </c>
      <c r="D3127" s="47">
        <v>44670</v>
      </c>
      <c r="E3127" s="59" t="s">
        <v>1</v>
      </c>
      <c r="F3127" s="41">
        <v>1695</v>
      </c>
      <c r="G3127" s="41">
        <v>406.54563467206344</v>
      </c>
      <c r="H3127" s="47">
        <v>45182</v>
      </c>
      <c r="I3127" s="118">
        <v>697.96016198984069</v>
      </c>
      <c r="J3127" s="43">
        <f>IF(M3127="",IF(AND(H3127&lt;&gt; "",D3127&lt;&gt;""),IF(H3127&gt;=D3127,H3127-D3127,0),""),"")</f>
        <v>512</v>
      </c>
      <c r="K3127" s="42">
        <f>IF(M3127="",IF(I3127&lt;&gt;"",I3127-G3127,""),"")</f>
        <v>291.41452731777724</v>
      </c>
      <c r="L3127" s="44">
        <f>IF(M3127="",IF(K3127&lt;&gt;"",IF(G3127=0,IF(I3127=0,0,9.99),K3127/G3127),""),"")</f>
        <v>0.71680643564859403</v>
      </c>
      <c r="M3127" s="45"/>
      <c r="N3127" s="46" t="str">
        <f>TRIM(CONCATENATE(Table1[[#This Row],[Intake]]," ",Table1[[#This Row],[Batch Number]]))</f>
        <v>S-1/EB 71</v>
      </c>
      <c r="O3127" s="45" t="str">
        <f>IF(VLOOKUP(Table1[[#This Row],[Intake Batch Combo]],Sheet2!A:B,2,FALSE)="","",VLOOKUP(Table1[[#This Row],[Intake Batch Combo]],Sheet2!A:B,2,FALSE))</f>
        <v>Expert MRI Buy 71</v>
      </c>
      <c r="P3127" s="116" t="e">
        <v>#N/A</v>
      </c>
      <c r="Q3127" s="116" t="e">
        <v>#N/A</v>
      </c>
    </row>
    <row r="3128" spans="1:17">
      <c r="A3128" s="4" t="s">
        <v>1314</v>
      </c>
      <c r="B3128" s="43">
        <v>71</v>
      </c>
      <c r="C3128" s="64" t="s">
        <v>1003</v>
      </c>
      <c r="D3128" s="47">
        <v>44670</v>
      </c>
      <c r="E3128" s="59" t="s">
        <v>1</v>
      </c>
      <c r="F3128" s="41">
        <v>1695</v>
      </c>
      <c r="G3128" s="41">
        <v>406.54563467206344</v>
      </c>
      <c r="H3128" s="47">
        <v>45182</v>
      </c>
      <c r="I3128" s="118">
        <v>261.73506074619024</v>
      </c>
      <c r="J3128" s="43">
        <f>IF(M3128="",IF(AND(H3128&lt;&gt; "",D3128&lt;&gt;""),IF(H3128&gt;=D3128,H3128-D3128,0),""),"")</f>
        <v>512</v>
      </c>
      <c r="K3128" s="42">
        <f>IF(M3128="",IF(I3128&lt;&gt;"",I3128-G3128,""),"")</f>
        <v>-144.8105739258732</v>
      </c>
      <c r="L3128" s="44">
        <f>IF(M3128="",IF(K3128&lt;&gt;"",IF(G3128=0,IF(I3128=0,0,9.99),K3128/G3128),""),"")</f>
        <v>-0.35619758663177731</v>
      </c>
      <c r="M3128" s="45"/>
      <c r="N3128" s="46" t="str">
        <f>TRIM(CONCATENATE(Table1[[#This Row],[Intake]]," ",Table1[[#This Row],[Batch Number]]))</f>
        <v>S-1/EB 71</v>
      </c>
      <c r="O3128" s="45" t="str">
        <f>IF(VLOOKUP(Table1[[#This Row],[Intake Batch Combo]],Sheet2!A:B,2,FALSE)="","",VLOOKUP(Table1[[#This Row],[Intake Batch Combo]],Sheet2!A:B,2,FALSE))</f>
        <v>Expert MRI Buy 71</v>
      </c>
      <c r="P3128" s="116" t="e">
        <v>#N/A</v>
      </c>
      <c r="Q3128" s="116" t="e">
        <v>#N/A</v>
      </c>
    </row>
    <row r="3129" spans="1:17">
      <c r="A3129" s="4" t="s">
        <v>1314</v>
      </c>
      <c r="B3129" s="43">
        <v>71</v>
      </c>
      <c r="C3129" s="64" t="s">
        <v>1003</v>
      </c>
      <c r="D3129" s="47">
        <v>44670</v>
      </c>
      <c r="E3129" s="59" t="s">
        <v>1</v>
      </c>
      <c r="F3129" s="41">
        <v>1695</v>
      </c>
      <c r="G3129" s="41">
        <v>406.54563467206344</v>
      </c>
      <c r="H3129" s="47">
        <v>45182</v>
      </c>
      <c r="I3129" s="118">
        <v>261.73506074619024</v>
      </c>
      <c r="J3129" s="43">
        <f>IF(M3129="",IF(AND(H3129&lt;&gt; "",D3129&lt;&gt;""),IF(H3129&gt;=D3129,H3129-D3129,0),""),"")</f>
        <v>512</v>
      </c>
      <c r="K3129" s="42">
        <f>IF(M3129="",IF(I3129&lt;&gt;"",I3129-G3129,""),"")</f>
        <v>-144.8105739258732</v>
      </c>
      <c r="L3129" s="44">
        <f>IF(M3129="",IF(K3129&lt;&gt;"",IF(G3129=0,IF(I3129=0,0,9.99),K3129/G3129),""),"")</f>
        <v>-0.35619758663177731</v>
      </c>
      <c r="M3129" s="45"/>
      <c r="N3129" s="46" t="str">
        <f>TRIM(CONCATENATE(Table1[[#This Row],[Intake]]," ",Table1[[#This Row],[Batch Number]]))</f>
        <v>S-1/EB 71</v>
      </c>
      <c r="O3129" s="45" t="str">
        <f>IF(VLOOKUP(Table1[[#This Row],[Intake Batch Combo]],Sheet2!A:B,2,FALSE)="","",VLOOKUP(Table1[[#This Row],[Intake Batch Combo]],Sheet2!A:B,2,FALSE))</f>
        <v>Expert MRI Buy 71</v>
      </c>
      <c r="P3129" s="116" t="e">
        <v>#N/A</v>
      </c>
      <c r="Q3129" s="116" t="e">
        <v>#N/A</v>
      </c>
    </row>
    <row r="3130" spans="1:17">
      <c r="A3130" s="4" t="s">
        <v>1316</v>
      </c>
      <c r="B3130" s="38">
        <v>97</v>
      </c>
      <c r="C3130" s="15" t="s">
        <v>456</v>
      </c>
      <c r="D3130" s="39">
        <v>44631</v>
      </c>
      <c r="E3130" s="10" t="s">
        <v>1</v>
      </c>
      <c r="F3130" s="36">
        <v>1695</v>
      </c>
      <c r="G3130" s="36">
        <v>408.58132852990423</v>
      </c>
      <c r="H3130" s="39">
        <v>45182</v>
      </c>
      <c r="I3130" s="118">
        <v>261.73506074619024</v>
      </c>
      <c r="J3130" s="38">
        <f>IF(M3130="",IF(AND(H3130&lt;&gt; "",D3130&lt;&gt;""),IF(H3130&gt;=D3130,H3130-D3130,0),""),"")</f>
        <v>551</v>
      </c>
      <c r="K3130" s="37">
        <f>IF(M3130="",IF(I3130&lt;&gt;"",I3130-G3130,""),"")</f>
        <v>-146.84626778371398</v>
      </c>
      <c r="L3130" s="31">
        <f>IF(M3130="",IF(K3130&lt;&gt;"",IF(G3130=0,IF(I3130=0,0,9.99),K3130/G3130),""),"")</f>
        <v>-0.35940523349922548</v>
      </c>
      <c r="M3130" s="35"/>
      <c r="N3130" s="33" t="str">
        <f>TRIM(CONCATENATE(Table1[[#This Row],[Intake]]," ",Table1[[#This Row],[Batch Number]]))</f>
        <v>S-1/OS 97</v>
      </c>
      <c r="O3130" s="35" t="str">
        <f>IF(VLOOKUP(Table1[[#This Row],[Intake Batch Combo]],Sheet2!A:B,2,FALSE)="","",VLOOKUP(Table1[[#This Row],[Intake Batch Combo]],Sheet2!A:B,2,FALSE))</f>
        <v>One Source Diagnostics Buy 97.2</v>
      </c>
      <c r="P3130" s="116" t="s">
        <v>2384</v>
      </c>
      <c r="Q3130" s="116" t="e">
        <v>#N/A</v>
      </c>
    </row>
    <row r="3131" spans="1:17">
      <c r="A3131" s="4" t="s">
        <v>2395</v>
      </c>
      <c r="B3131" s="15">
        <v>15.1</v>
      </c>
      <c r="C3131" s="15"/>
      <c r="D3131" s="30">
        <v>45021</v>
      </c>
      <c r="E3131" s="10" t="s">
        <v>1</v>
      </c>
      <c r="F3131" s="14">
        <v>2300</v>
      </c>
      <c r="G3131" s="14">
        <v>432.04350000000113</v>
      </c>
      <c r="H3131" s="30">
        <v>45182</v>
      </c>
      <c r="I3131" s="120">
        <v>488.25</v>
      </c>
      <c r="J3131" s="15">
        <f>IF(M3131="",IF(AND(H3131&lt;&gt; "",D3131&lt;&gt;""),IF(H3131&gt;=D3131,H3131-D3131,0),""),"")</f>
        <v>161</v>
      </c>
      <c r="K3131" s="20">
        <f>IF(M3131="",IF(I3131&lt;&gt;"",I3131-G3131,""),"")</f>
        <v>56.206499999998869</v>
      </c>
      <c r="L3131" s="25">
        <f>IF(M3131="",IF(K3131&lt;&gt;"",IF(G3131=0,IF(I3131=0,0,9.99),K3131/G3131),""),"")</f>
        <v>0.13009453909154686</v>
      </c>
      <c r="N3131" s="58" t="str">
        <f>TRIM(CONCATENATE(Table1[[#This Row],[Intake]]," ",Table1[[#This Row],[Batch Number]]))</f>
        <v>S-1/SCI 15.1</v>
      </c>
      <c r="O3131" s="111" t="str">
        <f>IF(VLOOKUP(Table1[[#This Row],[Intake Batch Combo]],Sheet2!A:B,2,FALSE)="","",VLOOKUP(Table1[[#This Row],[Intake Batch Combo]],Sheet2!A:B,2,FALSE))</f>
        <v>SoCal Imaging Batch 15.1</v>
      </c>
      <c r="P3131" s="115" t="e">
        <v>#N/A</v>
      </c>
      <c r="Q3131" s="115" t="e">
        <v>#N/A</v>
      </c>
    </row>
    <row r="3132" spans="1:17">
      <c r="A3132" s="4" t="s">
        <v>2395</v>
      </c>
      <c r="B3132" s="15">
        <v>15.1</v>
      </c>
      <c r="C3132" s="15"/>
      <c r="D3132" s="30">
        <v>45021</v>
      </c>
      <c r="E3132" s="10" t="s">
        <v>1</v>
      </c>
      <c r="F3132" s="14">
        <v>2300</v>
      </c>
      <c r="G3132" s="14">
        <v>432.04350000000113</v>
      </c>
      <c r="H3132" s="30">
        <v>45182</v>
      </c>
      <c r="I3132" s="118">
        <v>488.25</v>
      </c>
      <c r="J3132" s="15">
        <f>IF(M3132="",IF(AND(H3132&lt;&gt; "",D3132&lt;&gt;""),IF(H3132&gt;=D3132,H3132-D3132,0),""),"")</f>
        <v>161</v>
      </c>
      <c r="K3132" s="20">
        <f>IF(M3132="",IF(I3132&lt;&gt;"",I3132-G3132,""),"")</f>
        <v>56.206499999998869</v>
      </c>
      <c r="L3132" s="25">
        <f>IF(M3132="",IF(K3132&lt;&gt;"",IF(G3132=0,IF(I3132=0,0,9.99),K3132/G3132),""),"")</f>
        <v>0.13009453909154686</v>
      </c>
      <c r="M3132" s="111"/>
      <c r="N3132" s="58" t="str">
        <f>TRIM(CONCATENATE(Table1[[#This Row],[Intake]]," ",Table1[[#This Row],[Batch Number]]))</f>
        <v>S-1/SCI 15.1</v>
      </c>
      <c r="O3132" s="111" t="str">
        <f>IF(VLOOKUP(Table1[[#This Row],[Intake Batch Combo]],Sheet2!A:B,2,FALSE)="","",VLOOKUP(Table1[[#This Row],[Intake Batch Combo]],Sheet2!A:B,2,FALSE))</f>
        <v>SoCal Imaging Batch 15.1</v>
      </c>
      <c r="P3132" s="115" t="e">
        <v>#N/A</v>
      </c>
      <c r="Q3132" s="115" t="e">
        <v>#N/A</v>
      </c>
    </row>
    <row r="3133" spans="1:17">
      <c r="A3133" s="4" t="s">
        <v>1316</v>
      </c>
      <c r="B3133" s="15">
        <v>90</v>
      </c>
      <c r="C3133" s="15" t="s">
        <v>304</v>
      </c>
      <c r="D3133" s="30">
        <v>44559</v>
      </c>
      <c r="E3133" s="10" t="s">
        <v>1</v>
      </c>
      <c r="F3133" s="14">
        <v>1695</v>
      </c>
      <c r="G3133" s="14">
        <v>435.04260145388702</v>
      </c>
      <c r="H3133" s="30">
        <v>45182</v>
      </c>
      <c r="I3133" s="118">
        <v>414.41384618146787</v>
      </c>
      <c r="J3133" s="21">
        <f>IF(M3133="",IF(AND(H3133&lt;&gt; "",D3133&lt;&gt;""),IF(H3133&gt;=D3133,H3133-D3133,0),""),"")</f>
        <v>623</v>
      </c>
      <c r="K3133" s="20">
        <f>IF(M3133="",IF(I3133&lt;&gt;"",I3133-G3133,""),"")</f>
        <v>-20.628755272419141</v>
      </c>
      <c r="L3133" s="25">
        <f>IF(M3133="",IF(K3133&lt;&gt;"",IF(G3133=0,IF(I3133=0,0,9.99),K3133/G3133),""),"")</f>
        <v>-4.7417782082672007E-2</v>
      </c>
      <c r="M3133" s="28"/>
      <c r="N3133" s="31" t="str">
        <f>TRIM(CONCATENATE(Table1[[#This Row],[Intake]]," ",Table1[[#This Row],[Batch Number]]))</f>
        <v>S-1/OS 90</v>
      </c>
      <c r="O3133" s="34" t="str">
        <f>IF(VLOOKUP(Table1[[#This Row],[Intake Batch Combo]],Sheet2!A:B,2,FALSE)="","",VLOOKUP(Table1[[#This Row],[Intake Batch Combo]],Sheet2!A:B,2,FALSE))</f>
        <v>OSD Buy 90</v>
      </c>
      <c r="P3133" s="116" t="e">
        <v>#N/A</v>
      </c>
      <c r="Q3133" s="116" t="e">
        <v>#N/A</v>
      </c>
    </row>
    <row r="3134" spans="1:17">
      <c r="A3134" s="4" t="s">
        <v>1316</v>
      </c>
      <c r="B3134" s="15">
        <v>90</v>
      </c>
      <c r="C3134" s="15" t="s">
        <v>343</v>
      </c>
      <c r="D3134" s="30">
        <v>44559</v>
      </c>
      <c r="E3134" s="10" t="s">
        <v>1</v>
      </c>
      <c r="F3134" s="14">
        <v>1695</v>
      </c>
      <c r="G3134" s="14">
        <v>435.04260145388702</v>
      </c>
      <c r="H3134" s="30">
        <v>45182</v>
      </c>
      <c r="I3134" s="118">
        <v>272.64068827728153</v>
      </c>
      <c r="J3134" s="21">
        <f>IF(M3134="",IF(AND(H3134&lt;&gt; "",D3134&lt;&gt;""),IF(H3134&gt;=D3134,H3134-D3134,0),""),"")</f>
        <v>623</v>
      </c>
      <c r="K3134" s="20">
        <f>IF(M3134="",IF(I3134&lt;&gt;"",I3134-G3134,""),"")</f>
        <v>-162.40191317660549</v>
      </c>
      <c r="L3134" s="25">
        <f>IF(M3134="",IF(K3134&lt;&gt;"",IF(G3134=0,IF(I3134=0,0,9.99),K3134/G3134),""),"")</f>
        <v>-0.37330117242281047</v>
      </c>
      <c r="M3134" s="28"/>
      <c r="N3134" s="31" t="str">
        <f>TRIM(CONCATENATE(Table1[[#This Row],[Intake]]," ",Table1[[#This Row],[Batch Number]]))</f>
        <v>S-1/OS 90</v>
      </c>
      <c r="O3134" s="34" t="str">
        <f>IF(VLOOKUP(Table1[[#This Row],[Intake Batch Combo]],Sheet2!A:B,2,FALSE)="","",VLOOKUP(Table1[[#This Row],[Intake Batch Combo]],Sheet2!A:B,2,FALSE))</f>
        <v>OSD Buy 90</v>
      </c>
      <c r="P3134" s="116" t="e">
        <v>#N/A</v>
      </c>
      <c r="Q3134" s="116" t="e">
        <v>#N/A</v>
      </c>
    </row>
    <row r="3135" spans="1:17">
      <c r="A3135" s="4" t="s">
        <v>1316</v>
      </c>
      <c r="B3135" s="15">
        <v>90</v>
      </c>
      <c r="C3135" s="15" t="s">
        <v>343</v>
      </c>
      <c r="D3135" s="30">
        <v>44559</v>
      </c>
      <c r="E3135" s="10" t="s">
        <v>1</v>
      </c>
      <c r="F3135" s="14">
        <v>1695</v>
      </c>
      <c r="G3135" s="14">
        <v>435.04260145388702</v>
      </c>
      <c r="H3135" s="30">
        <v>45182</v>
      </c>
      <c r="I3135" s="118">
        <v>272.64068827728153</v>
      </c>
      <c r="J3135" s="21">
        <f>IF(M3135="",IF(AND(H3135&lt;&gt; "",D3135&lt;&gt;""),IF(H3135&gt;=D3135,H3135-D3135,0),""),"")</f>
        <v>623</v>
      </c>
      <c r="K3135" s="20">
        <f>IF(M3135="",IF(I3135&lt;&gt;"",I3135-G3135,""),"")</f>
        <v>-162.40191317660549</v>
      </c>
      <c r="L3135" s="25">
        <f>IF(M3135="",IF(K3135&lt;&gt;"",IF(G3135=0,IF(I3135=0,0,9.99),K3135/G3135),""),"")</f>
        <v>-0.37330117242281047</v>
      </c>
      <c r="M3135" s="28"/>
      <c r="N3135" s="31" t="str">
        <f>TRIM(CONCATENATE(Table1[[#This Row],[Intake]]," ",Table1[[#This Row],[Batch Number]]))</f>
        <v>S-1/OS 90</v>
      </c>
      <c r="O3135" s="34" t="str">
        <f>IF(VLOOKUP(Table1[[#This Row],[Intake Batch Combo]],Sheet2!A:B,2,FALSE)="","",VLOOKUP(Table1[[#This Row],[Intake Batch Combo]],Sheet2!A:B,2,FALSE))</f>
        <v>OSD Buy 90</v>
      </c>
      <c r="P3135" s="116" t="e">
        <v>#N/A</v>
      </c>
      <c r="Q3135" s="116" t="e">
        <v>#N/A</v>
      </c>
    </row>
    <row r="3136" spans="1:17">
      <c r="A3136" s="4" t="s">
        <v>1316</v>
      </c>
      <c r="B3136" s="15">
        <v>90</v>
      </c>
      <c r="C3136" s="15" t="s">
        <v>343</v>
      </c>
      <c r="D3136" s="30">
        <v>44559</v>
      </c>
      <c r="E3136" s="10" t="s">
        <v>1</v>
      </c>
      <c r="F3136" s="14">
        <v>1695</v>
      </c>
      <c r="G3136" s="14">
        <v>435.04260145388702</v>
      </c>
      <c r="H3136" s="30">
        <v>45182</v>
      </c>
      <c r="I3136" s="118">
        <v>272.64068827728153</v>
      </c>
      <c r="J3136" s="21">
        <f>IF(M3136="",IF(AND(H3136&lt;&gt; "",D3136&lt;&gt;""),IF(H3136&gt;=D3136,H3136-D3136,0),""),"")</f>
        <v>623</v>
      </c>
      <c r="K3136" s="20">
        <f>IF(M3136="",IF(I3136&lt;&gt;"",I3136-G3136,""),"")</f>
        <v>-162.40191317660549</v>
      </c>
      <c r="L3136" s="25">
        <f>IF(M3136="",IF(K3136&lt;&gt;"",IF(G3136=0,IF(I3136=0,0,9.99),K3136/G3136),""),"")</f>
        <v>-0.37330117242281047</v>
      </c>
      <c r="M3136" s="28"/>
      <c r="N3136" s="31" t="str">
        <f>TRIM(CONCATENATE(Table1[[#This Row],[Intake]]," ",Table1[[#This Row],[Batch Number]]))</f>
        <v>S-1/OS 90</v>
      </c>
      <c r="O3136" s="34" t="str">
        <f>IF(VLOOKUP(Table1[[#This Row],[Intake Batch Combo]],Sheet2!A:B,2,FALSE)="","",VLOOKUP(Table1[[#This Row],[Intake Batch Combo]],Sheet2!A:B,2,FALSE))</f>
        <v>OSD Buy 90</v>
      </c>
      <c r="P3136" s="116" t="e">
        <v>#N/A</v>
      </c>
      <c r="Q3136" s="116" t="e">
        <v>#N/A</v>
      </c>
    </row>
    <row r="3137" spans="1:17">
      <c r="A3137" s="4" t="s">
        <v>1316</v>
      </c>
      <c r="B3137" s="15">
        <v>90</v>
      </c>
      <c r="C3137" s="15" t="s">
        <v>361</v>
      </c>
      <c r="D3137" s="30">
        <v>44559</v>
      </c>
      <c r="E3137" s="10" t="s">
        <v>1</v>
      </c>
      <c r="F3137" s="14">
        <v>300</v>
      </c>
      <c r="G3137" s="14">
        <v>0</v>
      </c>
      <c r="H3137" s="30">
        <v>45175</v>
      </c>
      <c r="I3137" s="118">
        <v>232.65629549728854</v>
      </c>
      <c r="J3137" s="21">
        <f>IF(M3137="",IF(AND(H3137&lt;&gt; "",D3137&lt;&gt;""),IF(H3137&gt;=D3137,H3137-D3137,0),""),"")</f>
        <v>616</v>
      </c>
      <c r="K3137" s="20">
        <f>IF(M3137="",IF(I3137&lt;&gt;"",I3137-G3137,""),"")</f>
        <v>232.65629549728854</v>
      </c>
      <c r="L3137" s="25">
        <f>IF(M3137="",IF(K3137&lt;&gt;"",IF(G3137=0,IF(I3137=0,0,9.99),K3137/G3137),""),"")</f>
        <v>9.99</v>
      </c>
      <c r="M3137" s="28"/>
      <c r="N3137" s="31" t="str">
        <f>TRIM(CONCATENATE(Table1[[#This Row],[Intake]]," ",Table1[[#This Row],[Batch Number]]))</f>
        <v>S-1/OS 90</v>
      </c>
      <c r="O3137" s="34" t="str">
        <f>IF(VLOOKUP(Table1[[#This Row],[Intake Batch Combo]],Sheet2!A:B,2,FALSE)="","",VLOOKUP(Table1[[#This Row],[Intake Batch Combo]],Sheet2!A:B,2,FALSE))</f>
        <v>OSD Buy 90</v>
      </c>
      <c r="P3137" s="116" t="e">
        <v>#N/A</v>
      </c>
      <c r="Q3137" s="116" t="e">
        <v>#N/A</v>
      </c>
    </row>
    <row r="3138" spans="1:17">
      <c r="A3138" s="4" t="s">
        <v>1316</v>
      </c>
      <c r="B3138" s="15">
        <v>90</v>
      </c>
      <c r="C3138" s="15" t="s">
        <v>361</v>
      </c>
      <c r="D3138" s="30">
        <v>44559</v>
      </c>
      <c r="E3138" s="10" t="s">
        <v>1</v>
      </c>
      <c r="F3138" s="14">
        <v>300</v>
      </c>
      <c r="G3138" s="14">
        <v>0</v>
      </c>
      <c r="H3138" s="30">
        <v>45175</v>
      </c>
      <c r="I3138" s="118">
        <v>232.65629549728854</v>
      </c>
      <c r="J3138" s="21">
        <f>IF(M3138="",IF(AND(H3138&lt;&gt; "",D3138&lt;&gt;""),IF(H3138&gt;=D3138,H3138-D3138,0),""),"")</f>
        <v>616</v>
      </c>
      <c r="K3138" s="20">
        <f>IF(M3138="",IF(I3138&lt;&gt;"",I3138-G3138,""),"")</f>
        <v>232.65629549728854</v>
      </c>
      <c r="L3138" s="25">
        <f>IF(M3138="",IF(K3138&lt;&gt;"",IF(G3138=0,IF(I3138=0,0,9.99),K3138/G3138),""),"")</f>
        <v>9.99</v>
      </c>
      <c r="M3138" s="28"/>
      <c r="N3138" s="31" t="str">
        <f>TRIM(CONCATENATE(Table1[[#This Row],[Intake]]," ",Table1[[#This Row],[Batch Number]]))</f>
        <v>S-1/OS 90</v>
      </c>
      <c r="O3138" s="34" t="str">
        <f>IF(VLOOKUP(Table1[[#This Row],[Intake Batch Combo]],Sheet2!A:B,2,FALSE)="","",VLOOKUP(Table1[[#This Row],[Intake Batch Combo]],Sheet2!A:B,2,FALSE))</f>
        <v>OSD Buy 90</v>
      </c>
      <c r="P3138" s="116" t="e">
        <v>#N/A</v>
      </c>
      <c r="Q3138" s="116" t="e">
        <v>#N/A</v>
      </c>
    </row>
    <row r="3139" spans="1:17">
      <c r="A3139" s="4" t="s">
        <v>1316</v>
      </c>
      <c r="B3139" s="15">
        <v>116</v>
      </c>
      <c r="C3139" s="64" t="s">
        <v>1097</v>
      </c>
      <c r="D3139" s="30">
        <v>44879</v>
      </c>
      <c r="E3139" s="59" t="s">
        <v>0</v>
      </c>
      <c r="F3139" s="14">
        <v>250</v>
      </c>
      <c r="G3139" s="14">
        <v>59.674267346898802</v>
      </c>
      <c r="H3139" s="30">
        <v>45175</v>
      </c>
      <c r="I3139" s="118">
        <v>65.433765186547561</v>
      </c>
      <c r="J3139" s="15">
        <f>IF(M3139="",IF(AND(H3139&lt;&gt; "",D3139&lt;&gt;""),IF(H3139&gt;=D3139,H3139-D3139,0),""),"")</f>
        <v>296</v>
      </c>
      <c r="K3139" s="20">
        <f>IF(M3139="",IF(I3139&lt;&gt;"",I3139-G3139,""),"")</f>
        <v>5.7594978396487591</v>
      </c>
      <c r="L3139" s="25">
        <f>IF(M3139="",IF(K3139&lt;&gt;"",IF(G3139=0,IF(I3139=0,0,9.99),K3139/G3139),""),"")</f>
        <v>9.6515602046148508E-2</v>
      </c>
      <c r="M3139" s="111"/>
      <c r="N3139" s="58" t="str">
        <f>TRIM(CONCATENATE(Table1[[#This Row],[Intake]]," ",Table1[[#This Row],[Batch Number]]))</f>
        <v>S-1/OS 116</v>
      </c>
      <c r="O3139" s="111" t="str">
        <f>IF(VLOOKUP(Table1[[#This Row],[Intake Batch Combo]],Sheet2!A:B,2,FALSE)="","",VLOOKUP(Table1[[#This Row],[Intake Batch Combo]],Sheet2!A:B,2,FALSE))</f>
        <v>One Source Diagnostics Buy 116</v>
      </c>
      <c r="P3139" s="115" t="e">
        <v>#N/A</v>
      </c>
      <c r="Q3139" s="115" t="e">
        <v>#N/A</v>
      </c>
    </row>
    <row r="3140" spans="1:17">
      <c r="A3140" s="4" t="s">
        <v>1316</v>
      </c>
      <c r="B3140" s="15">
        <v>116</v>
      </c>
      <c r="C3140" s="64" t="s">
        <v>1097</v>
      </c>
      <c r="D3140" s="30">
        <v>44879</v>
      </c>
      <c r="E3140" s="59" t="s">
        <v>0</v>
      </c>
      <c r="F3140" s="109">
        <v>300</v>
      </c>
      <c r="G3140" s="14">
        <v>71.609120816278562</v>
      </c>
      <c r="H3140" s="30">
        <v>45175</v>
      </c>
      <c r="I3140" s="118">
        <v>65.433765186547561</v>
      </c>
      <c r="J3140" s="15">
        <f>IF(M3140="",IF(AND(H3140&lt;&gt; "",D3140&lt;&gt;""),IF(H3140&gt;=D3140,H3140-D3140,0),""),"")</f>
        <v>296</v>
      </c>
      <c r="K3140" s="20">
        <f>IF(M3140="",IF(I3140&lt;&gt;"",I3140-G3140,""),"")</f>
        <v>-6.1753556297310013</v>
      </c>
      <c r="L3140" s="25">
        <f>IF(M3140="",IF(K3140&lt;&gt;"",IF(G3140=0,IF(I3140=0,0,9.99),K3140/G3140),""),"")</f>
        <v>-8.6236998294876244E-2</v>
      </c>
      <c r="N3140" s="58" t="str">
        <f>TRIM(CONCATENATE(Table1[[#This Row],[Intake]]," ",Table1[[#This Row],[Batch Number]]))</f>
        <v>S-1/OS 116</v>
      </c>
      <c r="O3140" s="3" t="str">
        <f>IF(VLOOKUP(Table1[[#This Row],[Intake Batch Combo]],Sheet2!A:B,2,FALSE)="","",VLOOKUP(Table1[[#This Row],[Intake Batch Combo]],Sheet2!A:B,2,FALSE))</f>
        <v>One Source Diagnostics Buy 116</v>
      </c>
      <c r="P3140" s="115" t="e">
        <v>#N/A</v>
      </c>
      <c r="Q3140" s="115" t="e">
        <v>#N/A</v>
      </c>
    </row>
    <row r="3141" spans="1:17">
      <c r="A3141" s="4" t="s">
        <v>1316</v>
      </c>
      <c r="B3141" s="15">
        <v>118</v>
      </c>
      <c r="C3141" s="64" t="s">
        <v>1466</v>
      </c>
      <c r="D3141" s="30">
        <v>44897</v>
      </c>
      <c r="E3141" s="60" t="s">
        <v>1</v>
      </c>
      <c r="F3141" s="14">
        <v>300</v>
      </c>
      <c r="G3141" s="14">
        <v>71.674980884610022</v>
      </c>
      <c r="H3141" s="30">
        <v>45175</v>
      </c>
      <c r="I3141" s="118">
        <v>274.20237413973382</v>
      </c>
      <c r="J3141" s="15">
        <f>IF(M3141="",IF(AND(H3141&lt;&gt; "",D3141&lt;&gt;""),IF(H3141&gt;=D3141,H3141-D3141,0),""),"")</f>
        <v>278</v>
      </c>
      <c r="K3141" s="20">
        <f>IF(M3141="",IF(I3141&lt;&gt;"",I3141-G3141,""),"")</f>
        <v>202.5273932551238</v>
      </c>
      <c r="L3141" s="25">
        <f>IF(M3141="",IF(K3141&lt;&gt;"",IF(G3141=0,IF(I3141=0,0,9.99),K3141/G3141),""),"")</f>
        <v>2.8256358181828309</v>
      </c>
      <c r="N3141" s="58" t="str">
        <f>TRIM(CONCATENATE(Table1[[#This Row],[Intake]]," ",Table1[[#This Row],[Batch Number]]))</f>
        <v>S-1/OS 118</v>
      </c>
      <c r="O3141" s="3" t="str">
        <f>IF(VLOOKUP(Table1[[#This Row],[Intake Batch Combo]],Sheet2!A:B,2,FALSE)="","",VLOOKUP(Table1[[#This Row],[Intake Batch Combo]],Sheet2!A:B,2,FALSE))</f>
        <v>One Source Diagnostics Buy 118</v>
      </c>
      <c r="P3141" s="115" t="s">
        <v>2383</v>
      </c>
      <c r="Q3141" s="115" t="e">
        <v>#N/A</v>
      </c>
    </row>
    <row r="3142" spans="1:17">
      <c r="A3142" s="4" t="s">
        <v>1316</v>
      </c>
      <c r="B3142" s="15">
        <v>118</v>
      </c>
      <c r="C3142" s="64" t="s">
        <v>1466</v>
      </c>
      <c r="D3142" s="30">
        <v>44897</v>
      </c>
      <c r="E3142" s="60" t="s">
        <v>1</v>
      </c>
      <c r="F3142" s="14">
        <v>300</v>
      </c>
      <c r="G3142" s="14">
        <v>71.674980884610022</v>
      </c>
      <c r="H3142" s="30">
        <v>45175</v>
      </c>
      <c r="I3142" s="118">
        <v>274.20237413973382</v>
      </c>
      <c r="J3142" s="15">
        <f>IF(M3142="",IF(AND(H3142&lt;&gt; "",D3142&lt;&gt;""),IF(H3142&gt;=D3142,H3142-D3142,0),""),"")</f>
        <v>278</v>
      </c>
      <c r="K3142" s="20">
        <f>IF(M3142="",IF(I3142&lt;&gt;"",I3142-G3142,""),"")</f>
        <v>202.5273932551238</v>
      </c>
      <c r="L3142" s="25">
        <f>IF(M3142="",IF(K3142&lt;&gt;"",IF(G3142=0,IF(I3142=0,0,9.99),K3142/G3142),""),"")</f>
        <v>2.8256358181828309</v>
      </c>
      <c r="N3142" s="58" t="str">
        <f>TRIM(CONCATENATE(Table1[[#This Row],[Intake]]," ",Table1[[#This Row],[Batch Number]]))</f>
        <v>S-1/OS 118</v>
      </c>
      <c r="O3142" s="3" t="str">
        <f>IF(VLOOKUP(Table1[[#This Row],[Intake Batch Combo]],Sheet2!A:B,2,FALSE)="","",VLOOKUP(Table1[[#This Row],[Intake Batch Combo]],Sheet2!A:B,2,FALSE))</f>
        <v>One Source Diagnostics Buy 118</v>
      </c>
      <c r="P3142" s="115" t="s">
        <v>2383</v>
      </c>
      <c r="Q3142" s="115" t="e">
        <v>#N/A</v>
      </c>
    </row>
    <row r="3143" spans="1:17">
      <c r="A3143" s="4" t="s">
        <v>1316</v>
      </c>
      <c r="B3143" s="15">
        <v>118</v>
      </c>
      <c r="C3143" s="64" t="s">
        <v>1466</v>
      </c>
      <c r="D3143" s="30">
        <v>44897</v>
      </c>
      <c r="E3143" s="60" t="s">
        <v>1</v>
      </c>
      <c r="F3143" s="14">
        <v>300</v>
      </c>
      <c r="G3143" s="14">
        <v>71.674980884610022</v>
      </c>
      <c r="H3143" s="30">
        <v>45175</v>
      </c>
      <c r="I3143" s="118">
        <v>274.20237413973382</v>
      </c>
      <c r="J3143" s="15">
        <f>IF(M3143="",IF(AND(H3143&lt;&gt; "",D3143&lt;&gt;""),IF(H3143&gt;=D3143,H3143-D3143,0),""),"")</f>
        <v>278</v>
      </c>
      <c r="K3143" s="20">
        <f>IF(M3143="",IF(I3143&lt;&gt;"",I3143-G3143,""),"")</f>
        <v>202.5273932551238</v>
      </c>
      <c r="L3143" s="25">
        <f>IF(M3143="",IF(K3143&lt;&gt;"",IF(G3143=0,IF(I3143=0,0,9.99),K3143/G3143),""),"")</f>
        <v>2.8256358181828309</v>
      </c>
      <c r="M3143" s="112"/>
      <c r="N3143" s="58" t="str">
        <f>TRIM(CONCATENATE(Table1[[#This Row],[Intake]]," ",Table1[[#This Row],[Batch Number]]))</f>
        <v>S-1/OS 118</v>
      </c>
      <c r="O3143" s="112" t="str">
        <f>IF(VLOOKUP(Table1[[#This Row],[Intake Batch Combo]],Sheet2!A:B,2,FALSE)="","",VLOOKUP(Table1[[#This Row],[Intake Batch Combo]],Sheet2!A:B,2,FALSE))</f>
        <v>One Source Diagnostics Buy 118</v>
      </c>
      <c r="P3143" s="115" t="s">
        <v>2383</v>
      </c>
      <c r="Q3143" s="115" t="e">
        <v>#N/A</v>
      </c>
    </row>
    <row r="3144" spans="1:17">
      <c r="A3144" s="4" t="s">
        <v>1316</v>
      </c>
      <c r="B3144" s="15">
        <v>118</v>
      </c>
      <c r="C3144" s="64" t="s">
        <v>1466</v>
      </c>
      <c r="D3144" s="30">
        <v>44897</v>
      </c>
      <c r="E3144" s="60" t="s">
        <v>1</v>
      </c>
      <c r="F3144" s="14">
        <v>300</v>
      </c>
      <c r="G3144" s="14">
        <v>71.674980884610022</v>
      </c>
      <c r="H3144" s="30">
        <v>45175</v>
      </c>
      <c r="I3144" s="118">
        <v>274.20237413973382</v>
      </c>
      <c r="J3144" s="15">
        <f>IF(M3144="",IF(AND(H3144&lt;&gt; "",D3144&lt;&gt;""),IF(H3144&gt;=D3144,H3144-D3144,0),""),"")</f>
        <v>278</v>
      </c>
      <c r="K3144" s="20">
        <f>IF(M3144="",IF(I3144&lt;&gt;"",I3144-G3144,""),"")</f>
        <v>202.5273932551238</v>
      </c>
      <c r="L3144" s="25">
        <f>IF(M3144="",IF(K3144&lt;&gt;"",IF(G3144=0,IF(I3144=0,0,9.99),K3144/G3144),""),"")</f>
        <v>2.8256358181828309</v>
      </c>
      <c r="N3144" s="58" t="str">
        <f>TRIM(CONCATENATE(Table1[[#This Row],[Intake]]," ",Table1[[#This Row],[Batch Number]]))</f>
        <v>S-1/OS 118</v>
      </c>
      <c r="O3144" s="3" t="str">
        <f>IF(VLOOKUP(Table1[[#This Row],[Intake Batch Combo]],Sheet2!A:B,2,FALSE)="","",VLOOKUP(Table1[[#This Row],[Intake Batch Combo]],Sheet2!A:B,2,FALSE))</f>
        <v>One Source Diagnostics Buy 118</v>
      </c>
      <c r="P3144" s="115" t="s">
        <v>2383</v>
      </c>
      <c r="Q3144" s="115" t="e">
        <v>#N/A</v>
      </c>
    </row>
    <row r="3145" spans="1:17">
      <c r="A3145" s="4" t="s">
        <v>1316</v>
      </c>
      <c r="B3145" s="15">
        <v>118</v>
      </c>
      <c r="C3145" s="64" t="s">
        <v>1467</v>
      </c>
      <c r="D3145" s="30">
        <v>44897</v>
      </c>
      <c r="E3145" s="60" t="s">
        <v>1</v>
      </c>
      <c r="F3145" s="14">
        <v>300</v>
      </c>
      <c r="G3145" s="14">
        <v>71.674980884610022</v>
      </c>
      <c r="H3145" s="30">
        <v>45175</v>
      </c>
      <c r="I3145" s="120">
        <v>218.11255062182522</v>
      </c>
      <c r="J3145" s="15">
        <f>IF(M3145="",IF(AND(H3145&lt;&gt; "",D3145&lt;&gt;""),IF(H3145&gt;=D3145,H3145-D3145,0),""),"")</f>
        <v>278</v>
      </c>
      <c r="K3145" s="20">
        <f>IF(M3145="",IF(I3145&lt;&gt;"",I3145-G3145,""),"")</f>
        <v>146.4375697372152</v>
      </c>
      <c r="L3145" s="25">
        <f>IF(M3145="",IF(K3145&lt;&gt;"",IF(G3145=0,IF(I3145=0,0,9.99),K3145/G3145),""),"")</f>
        <v>2.0430779043103744</v>
      </c>
      <c r="N3145" s="58" t="str">
        <f>TRIM(CONCATENATE(Table1[[#This Row],[Intake]]," ",Table1[[#This Row],[Batch Number]]))</f>
        <v>S-1/OS 118</v>
      </c>
      <c r="O3145" s="3" t="str">
        <f>IF(VLOOKUP(Table1[[#This Row],[Intake Batch Combo]],Sheet2!A:B,2,FALSE)="","",VLOOKUP(Table1[[#This Row],[Intake Batch Combo]],Sheet2!A:B,2,FALSE))</f>
        <v>One Source Diagnostics Buy 118</v>
      </c>
      <c r="P3145" s="115" t="s">
        <v>2383</v>
      </c>
      <c r="Q3145" s="115" t="e">
        <v>#N/A</v>
      </c>
    </row>
    <row r="3146" spans="1:17">
      <c r="A3146" s="4" t="s">
        <v>1316</v>
      </c>
      <c r="B3146" s="15">
        <v>118</v>
      </c>
      <c r="C3146" s="64" t="s">
        <v>1467</v>
      </c>
      <c r="D3146" s="30">
        <v>44897</v>
      </c>
      <c r="E3146" s="60" t="s">
        <v>1</v>
      </c>
      <c r="F3146" s="14">
        <v>300</v>
      </c>
      <c r="G3146" s="14">
        <v>71.674980884610022</v>
      </c>
      <c r="H3146" s="30">
        <v>45175</v>
      </c>
      <c r="I3146" s="120">
        <v>218.11255062182522</v>
      </c>
      <c r="J3146" s="15">
        <f>IF(M3146="",IF(AND(H3146&lt;&gt; "",D3146&lt;&gt;""),IF(H3146&gt;=D3146,H3146-D3146,0),""),"")</f>
        <v>278</v>
      </c>
      <c r="K3146" s="20">
        <f>IF(M3146="",IF(I3146&lt;&gt;"",I3146-G3146,""),"")</f>
        <v>146.4375697372152</v>
      </c>
      <c r="L3146" s="25">
        <f>IF(M3146="",IF(K3146&lt;&gt;"",IF(G3146=0,IF(I3146=0,0,9.99),K3146/G3146),""),"")</f>
        <v>2.0430779043103744</v>
      </c>
      <c r="M3146" s="111"/>
      <c r="N3146" s="58" t="str">
        <f>TRIM(CONCATENATE(Table1[[#This Row],[Intake]]," ",Table1[[#This Row],[Batch Number]]))</f>
        <v>S-1/OS 118</v>
      </c>
      <c r="O3146" s="111" t="str">
        <f>IF(VLOOKUP(Table1[[#This Row],[Intake Batch Combo]],Sheet2!A:B,2,FALSE)="","",VLOOKUP(Table1[[#This Row],[Intake Batch Combo]],Sheet2!A:B,2,FALSE))</f>
        <v>One Source Diagnostics Buy 118</v>
      </c>
      <c r="P3146" s="115" t="s">
        <v>2383</v>
      </c>
      <c r="Q3146" s="115" t="e">
        <v>#N/A</v>
      </c>
    </row>
    <row r="3147" spans="1:17">
      <c r="A3147" s="4" t="s">
        <v>1316</v>
      </c>
      <c r="B3147" s="15">
        <v>118</v>
      </c>
      <c r="C3147" s="64" t="s">
        <v>1467</v>
      </c>
      <c r="D3147" s="30">
        <v>44897</v>
      </c>
      <c r="E3147" s="60" t="s">
        <v>1</v>
      </c>
      <c r="F3147" s="14">
        <v>300</v>
      </c>
      <c r="G3147" s="14">
        <v>71.674980884610022</v>
      </c>
      <c r="H3147" s="30">
        <v>45175</v>
      </c>
      <c r="I3147" s="118">
        <v>218.11255062182522</v>
      </c>
      <c r="J3147" s="15">
        <f>IF(M3147="",IF(AND(H3147&lt;&gt; "",D3147&lt;&gt;""),IF(H3147&gt;=D3147,H3147-D3147,0),""),"")</f>
        <v>278</v>
      </c>
      <c r="K3147" s="20">
        <f>IF(M3147="",IF(I3147&lt;&gt;"",I3147-G3147,""),"")</f>
        <v>146.4375697372152</v>
      </c>
      <c r="L3147" s="25">
        <f>IF(M3147="",IF(K3147&lt;&gt;"",IF(G3147=0,IF(I3147=0,0,9.99),K3147/G3147),""),"")</f>
        <v>2.0430779043103744</v>
      </c>
      <c r="M3147" s="111"/>
      <c r="N3147" s="58" t="str">
        <f>TRIM(CONCATENATE(Table1[[#This Row],[Intake]]," ",Table1[[#This Row],[Batch Number]]))</f>
        <v>S-1/OS 118</v>
      </c>
      <c r="O3147" s="111" t="str">
        <f>IF(VLOOKUP(Table1[[#This Row],[Intake Batch Combo]],Sheet2!A:B,2,FALSE)="","",VLOOKUP(Table1[[#This Row],[Intake Batch Combo]],Sheet2!A:B,2,FALSE))</f>
        <v>One Source Diagnostics Buy 118</v>
      </c>
      <c r="P3147" s="115" t="s">
        <v>2383</v>
      </c>
      <c r="Q3147" s="115" t="e">
        <v>#N/A</v>
      </c>
    </row>
    <row r="3148" spans="1:17">
      <c r="A3148" s="4" t="s">
        <v>1316</v>
      </c>
      <c r="B3148" s="15">
        <v>118</v>
      </c>
      <c r="C3148" s="64" t="s">
        <v>1467</v>
      </c>
      <c r="D3148" s="30">
        <v>44897</v>
      </c>
      <c r="E3148" s="60" t="s">
        <v>1</v>
      </c>
      <c r="F3148" s="14">
        <v>300</v>
      </c>
      <c r="G3148" s="14">
        <v>71.674980884610022</v>
      </c>
      <c r="H3148" s="30">
        <v>45175</v>
      </c>
      <c r="I3148" s="118">
        <v>218.11255062182522</v>
      </c>
      <c r="J3148" s="15">
        <f>IF(M3148="",IF(AND(H3148&lt;&gt; "",D3148&lt;&gt;""),IF(H3148&gt;=D3148,H3148-D3148,0),""),"")</f>
        <v>278</v>
      </c>
      <c r="K3148" s="20">
        <f>IF(M3148="",IF(I3148&lt;&gt;"",I3148-G3148,""),"")</f>
        <v>146.4375697372152</v>
      </c>
      <c r="L3148" s="25">
        <f>IF(M3148="",IF(K3148&lt;&gt;"",IF(G3148=0,IF(I3148=0,0,9.99),K3148/G3148),""),"")</f>
        <v>2.0430779043103744</v>
      </c>
      <c r="M3148" s="111"/>
      <c r="N3148" s="58" t="str">
        <f>TRIM(CONCATENATE(Table1[[#This Row],[Intake]]," ",Table1[[#This Row],[Batch Number]]))</f>
        <v>S-1/OS 118</v>
      </c>
      <c r="O3148" s="111" t="str">
        <f>IF(VLOOKUP(Table1[[#This Row],[Intake Batch Combo]],Sheet2!A:B,2,FALSE)="","",VLOOKUP(Table1[[#This Row],[Intake Batch Combo]],Sheet2!A:B,2,FALSE))</f>
        <v>One Source Diagnostics Buy 118</v>
      </c>
      <c r="P3148" s="115" t="s">
        <v>2383</v>
      </c>
      <c r="Q3148" s="115" t="e">
        <v>#N/A</v>
      </c>
    </row>
    <row r="3149" spans="1:17">
      <c r="A3149" s="4" t="s">
        <v>1314</v>
      </c>
      <c r="B3149" s="43">
        <v>71</v>
      </c>
      <c r="C3149" s="64" t="s">
        <v>790</v>
      </c>
      <c r="D3149" s="47">
        <v>44670</v>
      </c>
      <c r="E3149" s="59" t="s">
        <v>1</v>
      </c>
      <c r="F3149" s="41">
        <v>300</v>
      </c>
      <c r="G3149" s="41">
        <v>71.954979587975828</v>
      </c>
      <c r="H3149" s="47">
        <v>45175</v>
      </c>
      <c r="I3149" s="118">
        <v>348.98008099492034</v>
      </c>
      <c r="J3149" s="43">
        <f>IF(M3149="",IF(AND(H3149&lt;&gt; "",D3149&lt;&gt;""),IF(H3149&gt;=D3149,H3149-D3149,0),""),"")</f>
        <v>505</v>
      </c>
      <c r="K3149" s="42">
        <f>IF(M3149="",IF(I3149&lt;&gt;"",I3149-G3149,""),"")</f>
        <v>277.02510140694449</v>
      </c>
      <c r="L3149" s="44">
        <f>IF(M3149="",IF(K3149&lt;&gt;"",IF(G3149=0,IF(I3149=0,0,9.99),K3149/G3149),""),"")</f>
        <v>3.8499781807072777</v>
      </c>
      <c r="M3149" s="45"/>
      <c r="N3149" s="46" t="str">
        <f>TRIM(CONCATENATE(Table1[[#This Row],[Intake]]," ",Table1[[#This Row],[Batch Number]]))</f>
        <v>S-1/EB 71</v>
      </c>
      <c r="O3149" s="45" t="str">
        <f>IF(VLOOKUP(Table1[[#This Row],[Intake Batch Combo]],Sheet2!A:B,2,FALSE)="","",VLOOKUP(Table1[[#This Row],[Intake Batch Combo]],Sheet2!A:B,2,FALSE))</f>
        <v>Expert MRI Buy 71</v>
      </c>
      <c r="P3149" s="116" t="e">
        <v>#N/A</v>
      </c>
      <c r="Q3149" s="116" t="e">
        <v>#N/A</v>
      </c>
    </row>
    <row r="3150" spans="1:17">
      <c r="A3150" s="4" t="s">
        <v>1314</v>
      </c>
      <c r="B3150" s="43">
        <v>71</v>
      </c>
      <c r="C3150" s="64" t="s">
        <v>790</v>
      </c>
      <c r="D3150" s="47">
        <v>44670</v>
      </c>
      <c r="E3150" s="59" t="s">
        <v>1</v>
      </c>
      <c r="F3150" s="41">
        <v>300</v>
      </c>
      <c r="G3150" s="41">
        <v>71.954979587975828</v>
      </c>
      <c r="H3150" s="47">
        <v>45175</v>
      </c>
      <c r="I3150" s="118">
        <v>348.98008099492034</v>
      </c>
      <c r="J3150" s="43">
        <f>IF(M3150="",IF(AND(H3150&lt;&gt; "",D3150&lt;&gt;""),IF(H3150&gt;=D3150,H3150-D3150,0),""),"")</f>
        <v>505</v>
      </c>
      <c r="K3150" s="42">
        <f>IF(M3150="",IF(I3150&lt;&gt;"",I3150-G3150,""),"")</f>
        <v>277.02510140694449</v>
      </c>
      <c r="L3150" s="44">
        <f>IF(M3150="",IF(K3150&lt;&gt;"",IF(G3150=0,IF(I3150=0,0,9.99),K3150/G3150),""),"")</f>
        <v>3.8499781807072777</v>
      </c>
      <c r="M3150" s="45"/>
      <c r="N3150" s="46" t="str">
        <f>TRIM(CONCATENATE(Table1[[#This Row],[Intake]]," ",Table1[[#This Row],[Batch Number]]))</f>
        <v>S-1/EB 71</v>
      </c>
      <c r="O3150" s="45" t="str">
        <f>IF(VLOOKUP(Table1[[#This Row],[Intake Batch Combo]],Sheet2!A:B,2,FALSE)="","",VLOOKUP(Table1[[#This Row],[Intake Batch Combo]],Sheet2!A:B,2,FALSE))</f>
        <v>Expert MRI Buy 71</v>
      </c>
      <c r="P3150" s="116" t="e">
        <v>#N/A</v>
      </c>
      <c r="Q3150" s="116" t="e">
        <v>#N/A</v>
      </c>
    </row>
    <row r="3151" spans="1:17">
      <c r="A3151" s="4" t="s">
        <v>1314</v>
      </c>
      <c r="B3151" s="43">
        <v>71</v>
      </c>
      <c r="C3151" s="64" t="s">
        <v>790</v>
      </c>
      <c r="D3151" s="47">
        <v>44670</v>
      </c>
      <c r="E3151" s="59" t="s">
        <v>1</v>
      </c>
      <c r="F3151" s="41">
        <v>300</v>
      </c>
      <c r="G3151" s="41">
        <v>71.954979587975828</v>
      </c>
      <c r="H3151" s="47">
        <v>45175</v>
      </c>
      <c r="I3151" s="118">
        <v>348.98008099492034</v>
      </c>
      <c r="J3151" s="43">
        <f>IF(M3151="",IF(AND(H3151&lt;&gt; "",D3151&lt;&gt;""),IF(H3151&gt;=D3151,H3151-D3151,0),""),"")</f>
        <v>505</v>
      </c>
      <c r="K3151" s="42">
        <f>IF(M3151="",IF(I3151&lt;&gt;"",I3151-G3151,""),"")</f>
        <v>277.02510140694449</v>
      </c>
      <c r="L3151" s="44">
        <f>IF(M3151="",IF(K3151&lt;&gt;"",IF(G3151=0,IF(I3151=0,0,9.99),K3151/G3151),""),"")</f>
        <v>3.8499781807072777</v>
      </c>
      <c r="M3151" s="45"/>
      <c r="N3151" s="46" t="str">
        <f>TRIM(CONCATENATE(Table1[[#This Row],[Intake]]," ",Table1[[#This Row],[Batch Number]]))</f>
        <v>S-1/EB 71</v>
      </c>
      <c r="O3151" s="45" t="str">
        <f>IF(VLOOKUP(Table1[[#This Row],[Intake Batch Combo]],Sheet2!A:B,2,FALSE)="","",VLOOKUP(Table1[[#This Row],[Intake Batch Combo]],Sheet2!A:B,2,FALSE))</f>
        <v>Expert MRI Buy 71</v>
      </c>
      <c r="P3151" s="116" t="e">
        <v>#N/A</v>
      </c>
      <c r="Q3151" s="116" t="e">
        <v>#N/A</v>
      </c>
    </row>
    <row r="3152" spans="1:17">
      <c r="A3152" s="4" t="s">
        <v>1314</v>
      </c>
      <c r="B3152" s="43">
        <v>71</v>
      </c>
      <c r="C3152" s="64" t="s">
        <v>790</v>
      </c>
      <c r="D3152" s="47">
        <v>44670</v>
      </c>
      <c r="E3152" s="59" t="s">
        <v>1</v>
      </c>
      <c r="F3152" s="41">
        <v>300</v>
      </c>
      <c r="G3152" s="41">
        <v>71.954979587975828</v>
      </c>
      <c r="H3152" s="47">
        <v>45175</v>
      </c>
      <c r="I3152" s="118">
        <v>348.98008099492034</v>
      </c>
      <c r="J3152" s="43">
        <f>IF(M3152="",IF(AND(H3152&lt;&gt; "",D3152&lt;&gt;""),IF(H3152&gt;=D3152,H3152-D3152,0),""),"")</f>
        <v>505</v>
      </c>
      <c r="K3152" s="42">
        <f>IF(M3152="",IF(I3152&lt;&gt;"",I3152-G3152,""),"")</f>
        <v>277.02510140694449</v>
      </c>
      <c r="L3152" s="44">
        <f>IF(M3152="",IF(K3152&lt;&gt;"",IF(G3152=0,IF(I3152=0,0,9.99),K3152/G3152),""),"")</f>
        <v>3.8499781807072777</v>
      </c>
      <c r="M3152" s="45"/>
      <c r="N3152" s="46" t="str">
        <f>TRIM(CONCATENATE(Table1[[#This Row],[Intake]]," ",Table1[[#This Row],[Batch Number]]))</f>
        <v>S-1/EB 71</v>
      </c>
      <c r="O3152" s="45" t="str">
        <f>IF(VLOOKUP(Table1[[#This Row],[Intake Batch Combo]],Sheet2!A:B,2,FALSE)="","",VLOOKUP(Table1[[#This Row],[Intake Batch Combo]],Sheet2!A:B,2,FALSE))</f>
        <v>Expert MRI Buy 71</v>
      </c>
      <c r="P3152" s="116" t="e">
        <v>#N/A</v>
      </c>
      <c r="Q3152" s="116" t="e">
        <v>#N/A</v>
      </c>
    </row>
    <row r="3153" spans="1:17">
      <c r="A3153" s="4" t="s">
        <v>1314</v>
      </c>
      <c r="B3153" s="43">
        <v>71</v>
      </c>
      <c r="C3153" s="64" t="s">
        <v>1020</v>
      </c>
      <c r="D3153" s="47">
        <v>44670</v>
      </c>
      <c r="E3153" s="59" t="s">
        <v>1</v>
      </c>
      <c r="F3153" s="41">
        <v>300</v>
      </c>
      <c r="G3153" s="41">
        <v>71.954979587975828</v>
      </c>
      <c r="H3153" s="47">
        <v>45175</v>
      </c>
      <c r="I3153" s="118">
        <v>189.03378537292346</v>
      </c>
      <c r="J3153" s="43">
        <f>IF(M3153="",IF(AND(H3153&lt;&gt; "",D3153&lt;&gt;""),IF(H3153&gt;=D3153,H3153-D3153,0),""),"")</f>
        <v>505</v>
      </c>
      <c r="K3153" s="42">
        <f>IF(M3153="",IF(I3153&lt;&gt;"",I3153-G3153,""),"")</f>
        <v>117.07880578494763</v>
      </c>
      <c r="L3153" s="44">
        <f>IF(M3153="",IF(K3153&lt;&gt;"",IF(G3153=0,IF(I3153=0,0,9.99),K3153/G3153),""),"")</f>
        <v>1.6271119310346147</v>
      </c>
      <c r="M3153" s="45"/>
      <c r="N3153" s="46" t="str">
        <f>TRIM(CONCATENATE(Table1[[#This Row],[Intake]]," ",Table1[[#This Row],[Batch Number]]))</f>
        <v>S-1/EB 71</v>
      </c>
      <c r="O3153" s="45" t="str">
        <f>IF(VLOOKUP(Table1[[#This Row],[Intake Batch Combo]],Sheet2!A:B,2,FALSE)="","",VLOOKUP(Table1[[#This Row],[Intake Batch Combo]],Sheet2!A:B,2,FALSE))</f>
        <v>Expert MRI Buy 71</v>
      </c>
      <c r="P3153" s="116" t="e">
        <v>#N/A</v>
      </c>
      <c r="Q3153" s="116" t="e">
        <v>#N/A</v>
      </c>
    </row>
    <row r="3154" spans="1:17">
      <c r="A3154" s="4" t="s">
        <v>1314</v>
      </c>
      <c r="B3154" s="43">
        <v>71</v>
      </c>
      <c r="C3154" s="64" t="s">
        <v>1020</v>
      </c>
      <c r="D3154" s="47">
        <v>44670</v>
      </c>
      <c r="E3154" s="59" t="s">
        <v>1</v>
      </c>
      <c r="F3154" s="41">
        <v>300</v>
      </c>
      <c r="G3154" s="41">
        <v>71.954979587975828</v>
      </c>
      <c r="H3154" s="47">
        <v>45175</v>
      </c>
      <c r="I3154" s="118">
        <v>189.03378537292346</v>
      </c>
      <c r="J3154" s="43">
        <f>IF(M3154="",IF(AND(H3154&lt;&gt; "",D3154&lt;&gt;""),IF(H3154&gt;=D3154,H3154-D3154,0),""),"")</f>
        <v>505</v>
      </c>
      <c r="K3154" s="42">
        <f>IF(M3154="",IF(I3154&lt;&gt;"",I3154-G3154,""),"")</f>
        <v>117.07880578494763</v>
      </c>
      <c r="L3154" s="44">
        <f>IF(M3154="",IF(K3154&lt;&gt;"",IF(G3154=0,IF(I3154=0,0,9.99),K3154/G3154),""),"")</f>
        <v>1.6271119310346147</v>
      </c>
      <c r="M3154" s="45"/>
      <c r="N3154" s="46" t="str">
        <f>TRIM(CONCATENATE(Table1[[#This Row],[Intake]]," ",Table1[[#This Row],[Batch Number]]))</f>
        <v>S-1/EB 71</v>
      </c>
      <c r="O3154" s="45" t="str">
        <f>IF(VLOOKUP(Table1[[#This Row],[Intake Batch Combo]],Sheet2!A:B,2,FALSE)="","",VLOOKUP(Table1[[#This Row],[Intake Batch Combo]],Sheet2!A:B,2,FALSE))</f>
        <v>Expert MRI Buy 71</v>
      </c>
      <c r="P3154" s="116" t="e">
        <v>#N/A</v>
      </c>
      <c r="Q3154" s="116" t="e">
        <v>#N/A</v>
      </c>
    </row>
    <row r="3155" spans="1:17">
      <c r="A3155" s="4" t="s">
        <v>1316</v>
      </c>
      <c r="B3155" s="15">
        <v>116</v>
      </c>
      <c r="C3155" s="64" t="s">
        <v>1123</v>
      </c>
      <c r="D3155" s="30">
        <v>44879</v>
      </c>
      <c r="E3155" s="59" t="s">
        <v>1</v>
      </c>
      <c r="F3155" s="14">
        <v>1695</v>
      </c>
      <c r="G3155" s="14">
        <v>404.59153261197389</v>
      </c>
      <c r="H3155" s="30">
        <v>45175</v>
      </c>
      <c r="I3155" s="120">
        <v>523.47012149238049</v>
      </c>
      <c r="J3155" s="15">
        <f>IF(M3155="",IF(AND(H3155&lt;&gt; "",D3155&lt;&gt;""),IF(H3155&gt;=D3155,H3155-D3155,0),""),"")</f>
        <v>296</v>
      </c>
      <c r="K3155" s="20">
        <f>IF(M3155="",IF(I3155&lt;&gt;"",I3155-G3155,""),"")</f>
        <v>118.8785888804066</v>
      </c>
      <c r="L3155" s="25">
        <f>IF(M3155="",IF(K3155&lt;&gt;"",IF(G3155=0,IF(I3155=0,0,9.99),K3155/G3155),""),"")</f>
        <v>0.29382371922849376</v>
      </c>
      <c r="N3155" s="58" t="str">
        <f>TRIM(CONCATENATE(Table1[[#This Row],[Intake]]," ",Table1[[#This Row],[Batch Number]]))</f>
        <v>S-1/OS 116</v>
      </c>
      <c r="O3155" s="3" t="str">
        <f>IF(VLOOKUP(Table1[[#This Row],[Intake Batch Combo]],Sheet2!A:B,2,FALSE)="","",VLOOKUP(Table1[[#This Row],[Intake Batch Combo]],Sheet2!A:B,2,FALSE))</f>
        <v>One Source Diagnostics Buy 116</v>
      </c>
      <c r="P3155" s="115" t="e">
        <v>#N/A</v>
      </c>
      <c r="Q3155" s="115" t="e">
        <v>#N/A</v>
      </c>
    </row>
    <row r="3156" spans="1:17">
      <c r="A3156" s="4" t="s">
        <v>1316</v>
      </c>
      <c r="B3156" s="15">
        <v>116</v>
      </c>
      <c r="C3156" s="64" t="s">
        <v>1123</v>
      </c>
      <c r="D3156" s="30">
        <v>44879</v>
      </c>
      <c r="E3156" s="59" t="s">
        <v>1</v>
      </c>
      <c r="F3156" s="14">
        <v>1695</v>
      </c>
      <c r="G3156" s="14">
        <v>404.59153261197389</v>
      </c>
      <c r="H3156" s="30">
        <v>45175</v>
      </c>
      <c r="I3156" s="120">
        <v>523.47012149238049</v>
      </c>
      <c r="J3156" s="15">
        <f>IF(M3156="",IF(AND(H3156&lt;&gt; "",D3156&lt;&gt;""),IF(H3156&gt;=D3156,H3156-D3156,0),""),"")</f>
        <v>296</v>
      </c>
      <c r="K3156" s="20">
        <f>IF(M3156="",IF(I3156&lt;&gt;"",I3156-G3156,""),"")</f>
        <v>118.8785888804066</v>
      </c>
      <c r="L3156" s="25">
        <f>IF(M3156="",IF(K3156&lt;&gt;"",IF(G3156=0,IF(I3156=0,0,9.99),K3156/G3156),""),"")</f>
        <v>0.29382371922849376</v>
      </c>
      <c r="N3156" s="58" t="str">
        <f>TRIM(CONCATENATE(Table1[[#This Row],[Intake]]," ",Table1[[#This Row],[Batch Number]]))</f>
        <v>S-1/OS 116</v>
      </c>
      <c r="O3156" s="3" t="str">
        <f>IF(VLOOKUP(Table1[[#This Row],[Intake Batch Combo]],Sheet2!A:B,2,FALSE)="","",VLOOKUP(Table1[[#This Row],[Intake Batch Combo]],Sheet2!A:B,2,FALSE))</f>
        <v>One Source Diagnostics Buy 116</v>
      </c>
      <c r="P3156" s="115" t="e">
        <v>#N/A</v>
      </c>
      <c r="Q3156" s="115" t="e">
        <v>#N/A</v>
      </c>
    </row>
    <row r="3157" spans="1:17">
      <c r="A3157" s="4" t="s">
        <v>1316</v>
      </c>
      <c r="B3157" s="15">
        <v>116</v>
      </c>
      <c r="C3157" s="64" t="s">
        <v>1123</v>
      </c>
      <c r="D3157" s="30">
        <v>44879</v>
      </c>
      <c r="E3157" s="59" t="s">
        <v>1</v>
      </c>
      <c r="F3157" s="14">
        <v>1695</v>
      </c>
      <c r="G3157" s="14">
        <v>404.59153261197389</v>
      </c>
      <c r="H3157" s="30">
        <v>45175</v>
      </c>
      <c r="I3157" s="120">
        <v>523.47012149238049</v>
      </c>
      <c r="J3157" s="15">
        <f>IF(M3157="",IF(AND(H3157&lt;&gt; "",D3157&lt;&gt;""),IF(H3157&gt;=D3157,H3157-D3157,0),""),"")</f>
        <v>296</v>
      </c>
      <c r="K3157" s="20">
        <f>IF(M3157="",IF(I3157&lt;&gt;"",I3157-G3157,""),"")</f>
        <v>118.8785888804066</v>
      </c>
      <c r="L3157" s="25">
        <f>IF(M3157="",IF(K3157&lt;&gt;"",IF(G3157=0,IF(I3157=0,0,9.99),K3157/G3157),""),"")</f>
        <v>0.29382371922849376</v>
      </c>
      <c r="M3157" s="111"/>
      <c r="N3157" s="58" t="str">
        <f>TRIM(CONCATENATE(Table1[[#This Row],[Intake]]," ",Table1[[#This Row],[Batch Number]]))</f>
        <v>S-1/OS 116</v>
      </c>
      <c r="O3157" s="111" t="str">
        <f>IF(VLOOKUP(Table1[[#This Row],[Intake Batch Combo]],Sheet2!A:B,2,FALSE)="","",VLOOKUP(Table1[[#This Row],[Intake Batch Combo]],Sheet2!A:B,2,FALSE))</f>
        <v>One Source Diagnostics Buy 116</v>
      </c>
      <c r="P3157" s="115" t="e">
        <v>#N/A</v>
      </c>
      <c r="Q3157" s="115" t="e">
        <v>#N/A</v>
      </c>
    </row>
    <row r="3158" spans="1:17">
      <c r="A3158" s="4" t="s">
        <v>1316</v>
      </c>
      <c r="B3158" s="15">
        <v>116</v>
      </c>
      <c r="C3158" s="64" t="s">
        <v>1293</v>
      </c>
      <c r="D3158" s="30">
        <v>44879</v>
      </c>
      <c r="E3158" s="59" t="s">
        <v>1</v>
      </c>
      <c r="F3158" s="14">
        <v>1695</v>
      </c>
      <c r="G3158" s="14">
        <v>404.59153261197389</v>
      </c>
      <c r="H3158" s="30">
        <v>45175</v>
      </c>
      <c r="I3158" s="118">
        <v>523.47012149238049</v>
      </c>
      <c r="J3158" s="15">
        <f>IF(M3158="",IF(AND(H3158&lt;&gt; "",D3158&lt;&gt;""),IF(H3158&gt;=D3158,H3158-D3158,0),""),"")</f>
        <v>296</v>
      </c>
      <c r="K3158" s="20">
        <f>IF(M3158="",IF(I3158&lt;&gt;"",I3158-G3158,""),"")</f>
        <v>118.8785888804066</v>
      </c>
      <c r="L3158" s="25">
        <f>IF(M3158="",IF(K3158&lt;&gt;"",IF(G3158=0,IF(I3158=0,0,9.99),K3158/G3158),""),"")</f>
        <v>0.29382371922849376</v>
      </c>
      <c r="M3158" s="111"/>
      <c r="N3158" s="58" t="str">
        <f>TRIM(CONCATENATE(Table1[[#This Row],[Intake]]," ",Table1[[#This Row],[Batch Number]]))</f>
        <v>S-1/OS 116</v>
      </c>
      <c r="O3158" s="111" t="str">
        <f>IF(VLOOKUP(Table1[[#This Row],[Intake Batch Combo]],Sheet2!A:B,2,FALSE)="","",VLOOKUP(Table1[[#This Row],[Intake Batch Combo]],Sheet2!A:B,2,FALSE))</f>
        <v>One Source Diagnostics Buy 116</v>
      </c>
      <c r="P3158" s="115" t="e">
        <v>#N/A</v>
      </c>
      <c r="Q3158" s="115" t="e">
        <v>#N/A</v>
      </c>
    </row>
    <row r="3159" spans="1:17">
      <c r="A3159" s="4" t="s">
        <v>1316</v>
      </c>
      <c r="B3159" s="15">
        <v>116</v>
      </c>
      <c r="C3159" s="64" t="s">
        <v>1293</v>
      </c>
      <c r="D3159" s="30">
        <v>44879</v>
      </c>
      <c r="E3159" s="59" t="s">
        <v>1</v>
      </c>
      <c r="F3159" s="14">
        <v>1695</v>
      </c>
      <c r="G3159" s="14">
        <v>404.59153261197389</v>
      </c>
      <c r="H3159" s="30">
        <v>45175</v>
      </c>
      <c r="I3159" s="118">
        <v>523.47012149238049</v>
      </c>
      <c r="J3159" s="15">
        <f>IF(M3159="",IF(AND(H3159&lt;&gt; "",D3159&lt;&gt;""),IF(H3159&gt;=D3159,H3159-D3159,0),""),"")</f>
        <v>296</v>
      </c>
      <c r="K3159" s="20">
        <f>IF(M3159="",IF(I3159&lt;&gt;"",I3159-G3159,""),"")</f>
        <v>118.8785888804066</v>
      </c>
      <c r="L3159" s="25">
        <f>IF(M3159="",IF(K3159&lt;&gt;"",IF(G3159=0,IF(I3159=0,0,9.99),K3159/G3159),""),"")</f>
        <v>0.29382371922849376</v>
      </c>
      <c r="M3159" s="111"/>
      <c r="N3159" s="58" t="str">
        <f>TRIM(CONCATENATE(Table1[[#This Row],[Intake]]," ",Table1[[#This Row],[Batch Number]]))</f>
        <v>S-1/OS 116</v>
      </c>
      <c r="O3159" s="111" t="str">
        <f>IF(VLOOKUP(Table1[[#This Row],[Intake Batch Combo]],Sheet2!A:B,2,FALSE)="","",VLOOKUP(Table1[[#This Row],[Intake Batch Combo]],Sheet2!A:B,2,FALSE))</f>
        <v>One Source Diagnostics Buy 116</v>
      </c>
      <c r="P3159" s="115" t="e">
        <v>#N/A</v>
      </c>
      <c r="Q3159" s="115" t="e">
        <v>#N/A</v>
      </c>
    </row>
    <row r="3160" spans="1:17">
      <c r="A3160" s="4" t="s">
        <v>1316</v>
      </c>
      <c r="B3160" s="15">
        <v>116</v>
      </c>
      <c r="C3160" s="64" t="s">
        <v>1300</v>
      </c>
      <c r="D3160" s="30">
        <v>44879</v>
      </c>
      <c r="E3160" s="59" t="s">
        <v>1</v>
      </c>
      <c r="F3160" s="14">
        <v>1695</v>
      </c>
      <c r="G3160" s="14">
        <v>404.59153261197389</v>
      </c>
      <c r="H3160" s="30">
        <v>45175</v>
      </c>
      <c r="I3160" s="120">
        <v>479.84761136801552</v>
      </c>
      <c r="J3160" s="15">
        <f>IF(M3160="",IF(AND(H3160&lt;&gt; "",D3160&lt;&gt;""),IF(H3160&gt;=D3160,H3160-D3160,0),""),"")</f>
        <v>296</v>
      </c>
      <c r="K3160" s="20">
        <f>IF(M3160="",IF(I3160&lt;&gt;"",I3160-G3160,""),"")</f>
        <v>75.256078756041632</v>
      </c>
      <c r="L3160" s="25">
        <f>IF(M3160="",IF(K3160&lt;&gt;"",IF(G3160=0,IF(I3160=0,0,9.99),K3160/G3160),""),"")</f>
        <v>0.18600507595945281</v>
      </c>
      <c r="M3160" s="111"/>
      <c r="N3160" s="58" t="str">
        <f>TRIM(CONCATENATE(Table1[[#This Row],[Intake]]," ",Table1[[#This Row],[Batch Number]]))</f>
        <v>S-1/OS 116</v>
      </c>
      <c r="O3160" s="111" t="str">
        <f>IF(VLOOKUP(Table1[[#This Row],[Intake Batch Combo]],Sheet2!A:B,2,FALSE)="","",VLOOKUP(Table1[[#This Row],[Intake Batch Combo]],Sheet2!A:B,2,FALSE))</f>
        <v>One Source Diagnostics Buy 116</v>
      </c>
      <c r="P3160" s="115" t="e">
        <v>#N/A</v>
      </c>
      <c r="Q3160" s="115" t="e">
        <v>#N/A</v>
      </c>
    </row>
    <row r="3161" spans="1:17">
      <c r="A3161" s="4" t="s">
        <v>1316</v>
      </c>
      <c r="B3161" s="15">
        <v>116</v>
      </c>
      <c r="C3161" s="64" t="s">
        <v>1300</v>
      </c>
      <c r="D3161" s="30">
        <v>44879</v>
      </c>
      <c r="E3161" s="59" t="s">
        <v>1</v>
      </c>
      <c r="F3161" s="14">
        <v>1695</v>
      </c>
      <c r="G3161" s="14">
        <v>404.59153261197389</v>
      </c>
      <c r="H3161" s="30">
        <v>45175</v>
      </c>
      <c r="I3161" s="118">
        <v>479.84761136801552</v>
      </c>
      <c r="J3161" s="15">
        <f>IF(M3161="",IF(AND(H3161&lt;&gt; "",D3161&lt;&gt;""),IF(H3161&gt;=D3161,H3161-D3161,0),""),"")</f>
        <v>296</v>
      </c>
      <c r="K3161" s="20">
        <f>IF(M3161="",IF(I3161&lt;&gt;"",I3161-G3161,""),"")</f>
        <v>75.256078756041632</v>
      </c>
      <c r="L3161" s="25">
        <f>IF(M3161="",IF(K3161&lt;&gt;"",IF(G3161=0,IF(I3161=0,0,9.99),K3161/G3161),""),"")</f>
        <v>0.18600507595945281</v>
      </c>
      <c r="M3161" s="111"/>
      <c r="N3161" s="58" t="str">
        <f>TRIM(CONCATENATE(Table1[[#This Row],[Intake]]," ",Table1[[#This Row],[Batch Number]]))</f>
        <v>S-1/OS 116</v>
      </c>
      <c r="O3161" s="111" t="str">
        <f>IF(VLOOKUP(Table1[[#This Row],[Intake Batch Combo]],Sheet2!A:B,2,FALSE)="","",VLOOKUP(Table1[[#This Row],[Intake Batch Combo]],Sheet2!A:B,2,FALSE))</f>
        <v>One Source Diagnostics Buy 116</v>
      </c>
      <c r="P3161" s="115" t="e">
        <v>#N/A</v>
      </c>
      <c r="Q3161" s="115" t="e">
        <v>#N/A</v>
      </c>
    </row>
    <row r="3162" spans="1:17">
      <c r="A3162" s="4" t="s">
        <v>1316</v>
      </c>
      <c r="B3162" s="15">
        <v>118</v>
      </c>
      <c r="C3162" s="64" t="s">
        <v>1524</v>
      </c>
      <c r="D3162" s="30">
        <v>44897</v>
      </c>
      <c r="E3162" s="60" t="s">
        <v>1</v>
      </c>
      <c r="F3162" s="14">
        <v>1695</v>
      </c>
      <c r="G3162" s="14">
        <v>404.96364199804663</v>
      </c>
      <c r="H3162" s="30">
        <v>45175</v>
      </c>
      <c r="I3162" s="118">
        <v>513.58744182370572</v>
      </c>
      <c r="J3162" s="15">
        <f>IF(M3162="",IF(AND(H3162&lt;&gt; "",D3162&lt;&gt;""),IF(H3162&gt;=D3162,H3162-D3162,0),""),"")</f>
        <v>278</v>
      </c>
      <c r="K3162" s="20">
        <f>IF(M3162="",IF(I3162&lt;&gt;"",I3162-G3162,""),"")</f>
        <v>108.62379982565909</v>
      </c>
      <c r="L3162" s="25">
        <f>IF(M3162="",IF(K3162&lt;&gt;"",IF(G3162=0,IF(I3162=0,0,9.99),K3162/G3162),""),"")</f>
        <v>0.2682309930089552</v>
      </c>
      <c r="M3162" s="111"/>
      <c r="N3162" s="58" t="str">
        <f>TRIM(CONCATENATE(Table1[[#This Row],[Intake]]," ",Table1[[#This Row],[Batch Number]]))</f>
        <v>S-1/OS 118</v>
      </c>
      <c r="O3162" s="111" t="str">
        <f>IF(VLOOKUP(Table1[[#This Row],[Intake Batch Combo]],Sheet2!A:B,2,FALSE)="","",VLOOKUP(Table1[[#This Row],[Intake Batch Combo]],Sheet2!A:B,2,FALSE))</f>
        <v>One Source Diagnostics Buy 118</v>
      </c>
      <c r="P3162" s="115" t="s">
        <v>2383</v>
      </c>
      <c r="Q3162" s="115" t="e">
        <v>#N/A</v>
      </c>
    </row>
    <row r="3163" spans="1:17">
      <c r="A3163" s="4" t="s">
        <v>1316</v>
      </c>
      <c r="B3163" s="15">
        <v>118</v>
      </c>
      <c r="C3163" s="64" t="s">
        <v>1699</v>
      </c>
      <c r="D3163" s="30">
        <v>44897</v>
      </c>
      <c r="E3163" s="60" t="s">
        <v>1</v>
      </c>
      <c r="F3163" s="14">
        <v>1695</v>
      </c>
      <c r="G3163" s="14">
        <v>404.96364199804663</v>
      </c>
      <c r="H3163" s="30">
        <v>45175</v>
      </c>
      <c r="I3163" s="118">
        <v>348.98008099492034</v>
      </c>
      <c r="J3163" s="15">
        <f>IF(M3163="",IF(AND(H3163&lt;&gt; "",D3163&lt;&gt;""),IF(H3163&gt;=D3163,H3163-D3163,0),""),"")</f>
        <v>278</v>
      </c>
      <c r="K3163" s="20">
        <f>IF(M3163="",IF(I3163&lt;&gt;"",I3163-G3163,""),"")</f>
        <v>-55.983561003126283</v>
      </c>
      <c r="L3163" s="25">
        <f>IF(M3163="",IF(K3163&lt;&gt;"",IF(G3163=0,IF(I3163=0,0,9.99),K3163/G3163),""),"")</f>
        <v>-0.13824342532803555</v>
      </c>
      <c r="M3163" s="111"/>
      <c r="N3163" s="58" t="str">
        <f>TRIM(CONCATENATE(Table1[[#This Row],[Intake]]," ",Table1[[#This Row],[Batch Number]]))</f>
        <v>S-1/OS 118</v>
      </c>
      <c r="O3163" s="111" t="str">
        <f>IF(VLOOKUP(Table1[[#This Row],[Intake Batch Combo]],Sheet2!A:B,2,FALSE)="","",VLOOKUP(Table1[[#This Row],[Intake Batch Combo]],Sheet2!A:B,2,FALSE))</f>
        <v>One Source Diagnostics Buy 118</v>
      </c>
      <c r="P3163" s="115" t="s">
        <v>2383</v>
      </c>
      <c r="Q3163" s="115" t="e">
        <v>#N/A</v>
      </c>
    </row>
    <row r="3164" spans="1:17">
      <c r="A3164" s="4" t="s">
        <v>1316</v>
      </c>
      <c r="B3164" s="15">
        <v>118</v>
      </c>
      <c r="C3164" s="64" t="s">
        <v>1699</v>
      </c>
      <c r="D3164" s="30">
        <v>44897</v>
      </c>
      <c r="E3164" s="60" t="s">
        <v>1</v>
      </c>
      <c r="F3164" s="14">
        <v>1695</v>
      </c>
      <c r="G3164" s="14">
        <v>404.96364199804663</v>
      </c>
      <c r="H3164" s="30">
        <v>45175</v>
      </c>
      <c r="I3164" s="118">
        <v>348.98008099492034</v>
      </c>
      <c r="J3164" s="15">
        <f>IF(M3164="",IF(AND(H3164&lt;&gt; "",D3164&lt;&gt;""),IF(H3164&gt;=D3164,H3164-D3164,0),""),"")</f>
        <v>278</v>
      </c>
      <c r="K3164" s="20">
        <f>IF(M3164="",IF(I3164&lt;&gt;"",I3164-G3164,""),"")</f>
        <v>-55.983561003126283</v>
      </c>
      <c r="L3164" s="25">
        <f>IF(M3164="",IF(K3164&lt;&gt;"",IF(G3164=0,IF(I3164=0,0,9.99),K3164/G3164),""),"")</f>
        <v>-0.13824342532803555</v>
      </c>
      <c r="N3164" s="58" t="str">
        <f>TRIM(CONCATENATE(Table1[[#This Row],[Intake]]," ",Table1[[#This Row],[Batch Number]]))</f>
        <v>S-1/OS 118</v>
      </c>
      <c r="O3164" s="3" t="str">
        <f>IF(VLOOKUP(Table1[[#This Row],[Intake Batch Combo]],Sheet2!A:B,2,FALSE)="","",VLOOKUP(Table1[[#This Row],[Intake Batch Combo]],Sheet2!A:B,2,FALSE))</f>
        <v>One Source Diagnostics Buy 118</v>
      </c>
      <c r="P3164" s="115" t="s">
        <v>2383</v>
      </c>
      <c r="Q3164" s="115" t="e">
        <v>#N/A</v>
      </c>
    </row>
    <row r="3165" spans="1:17">
      <c r="A3165" s="4" t="s">
        <v>1316</v>
      </c>
      <c r="B3165" s="15">
        <v>118</v>
      </c>
      <c r="C3165" s="64" t="s">
        <v>1466</v>
      </c>
      <c r="D3165" s="30">
        <v>44897</v>
      </c>
      <c r="E3165" s="60" t="s">
        <v>1</v>
      </c>
      <c r="F3165" s="14">
        <v>1695</v>
      </c>
      <c r="G3165" s="14">
        <v>404.96364199804663</v>
      </c>
      <c r="H3165" s="30">
        <v>45175</v>
      </c>
      <c r="I3165" s="118">
        <v>274.20237413973382</v>
      </c>
      <c r="J3165" s="15">
        <f>IF(M3165="",IF(AND(H3165&lt;&gt; "",D3165&lt;&gt;""),IF(H3165&gt;=D3165,H3165-D3165,0),""),"")</f>
        <v>278</v>
      </c>
      <c r="K3165" s="20">
        <f>IF(M3165="",IF(I3165&lt;&gt;"",I3165-G3165,""),"")</f>
        <v>-130.76126785831281</v>
      </c>
      <c r="L3165" s="25">
        <f>IF(M3165="",IF(K3165&lt;&gt;"",IF(G3165=0,IF(I3165=0,0,9.99),K3165/G3165),""),"")</f>
        <v>-0.32289631536587066</v>
      </c>
      <c r="M3165" s="111"/>
      <c r="N3165" s="58" t="str">
        <f>TRIM(CONCATENATE(Table1[[#This Row],[Intake]]," ",Table1[[#This Row],[Batch Number]]))</f>
        <v>S-1/OS 118</v>
      </c>
      <c r="O3165" s="111" t="str">
        <f>IF(VLOOKUP(Table1[[#This Row],[Intake Batch Combo]],Sheet2!A:B,2,FALSE)="","",VLOOKUP(Table1[[#This Row],[Intake Batch Combo]],Sheet2!A:B,2,FALSE))</f>
        <v>One Source Diagnostics Buy 118</v>
      </c>
      <c r="P3165" s="115" t="s">
        <v>2383</v>
      </c>
      <c r="Q3165" s="115" t="e">
        <v>#N/A</v>
      </c>
    </row>
    <row r="3166" spans="1:17">
      <c r="A3166" s="4" t="s">
        <v>1316</v>
      </c>
      <c r="B3166" s="15">
        <v>118</v>
      </c>
      <c r="C3166" s="64" t="s">
        <v>1466</v>
      </c>
      <c r="D3166" s="30">
        <v>44897</v>
      </c>
      <c r="E3166" s="60" t="s">
        <v>1</v>
      </c>
      <c r="F3166" s="14">
        <v>1695</v>
      </c>
      <c r="G3166" s="14">
        <v>404.96364199804663</v>
      </c>
      <c r="H3166" s="30">
        <v>45175</v>
      </c>
      <c r="I3166" s="118">
        <v>274.20237413973382</v>
      </c>
      <c r="J3166" s="15">
        <f>IF(M3166="",IF(AND(H3166&lt;&gt; "",D3166&lt;&gt;""),IF(H3166&gt;=D3166,H3166-D3166,0),""),"")</f>
        <v>278</v>
      </c>
      <c r="K3166" s="20">
        <f>IF(M3166="",IF(I3166&lt;&gt;"",I3166-G3166,""),"")</f>
        <v>-130.76126785831281</v>
      </c>
      <c r="L3166" s="25">
        <f>IF(M3166="",IF(K3166&lt;&gt;"",IF(G3166=0,IF(I3166=0,0,9.99),K3166/G3166),""),"")</f>
        <v>-0.32289631536587066</v>
      </c>
      <c r="M3166" s="111"/>
      <c r="N3166" s="58" t="str">
        <f>TRIM(CONCATENATE(Table1[[#This Row],[Intake]]," ",Table1[[#This Row],[Batch Number]]))</f>
        <v>S-1/OS 118</v>
      </c>
      <c r="O3166" s="111" t="str">
        <f>IF(VLOOKUP(Table1[[#This Row],[Intake Batch Combo]],Sheet2!A:B,2,FALSE)="","",VLOOKUP(Table1[[#This Row],[Intake Batch Combo]],Sheet2!A:B,2,FALSE))</f>
        <v>One Source Diagnostics Buy 118</v>
      </c>
      <c r="P3166" s="115" t="s">
        <v>2383</v>
      </c>
      <c r="Q3166" s="115" t="e">
        <v>#N/A</v>
      </c>
    </row>
    <row r="3167" spans="1:17">
      <c r="A3167" s="4" t="s">
        <v>1316</v>
      </c>
      <c r="B3167" s="15">
        <v>118</v>
      </c>
      <c r="C3167" s="64" t="s">
        <v>1466</v>
      </c>
      <c r="D3167" s="30">
        <v>44897</v>
      </c>
      <c r="E3167" s="60" t="s">
        <v>1</v>
      </c>
      <c r="F3167" s="14">
        <v>1695</v>
      </c>
      <c r="G3167" s="14">
        <v>404.96364199804663</v>
      </c>
      <c r="H3167" s="30">
        <v>45175</v>
      </c>
      <c r="I3167" s="118">
        <v>274.20237413973382</v>
      </c>
      <c r="J3167" s="15">
        <f>IF(M3167="",IF(AND(H3167&lt;&gt; "",D3167&lt;&gt;""),IF(H3167&gt;=D3167,H3167-D3167,0),""),"")</f>
        <v>278</v>
      </c>
      <c r="K3167" s="20">
        <f>IF(M3167="",IF(I3167&lt;&gt;"",I3167-G3167,""),"")</f>
        <v>-130.76126785831281</v>
      </c>
      <c r="L3167" s="25">
        <f>IF(M3167="",IF(K3167&lt;&gt;"",IF(G3167=0,IF(I3167=0,0,9.99),K3167/G3167),""),"")</f>
        <v>-0.32289631536587066</v>
      </c>
      <c r="M3167" s="111"/>
      <c r="N3167" s="58" t="str">
        <f>TRIM(CONCATENATE(Table1[[#This Row],[Intake]]," ",Table1[[#This Row],[Batch Number]]))</f>
        <v>S-1/OS 118</v>
      </c>
      <c r="O3167" s="111" t="str">
        <f>IF(VLOOKUP(Table1[[#This Row],[Intake Batch Combo]],Sheet2!A:B,2,FALSE)="","",VLOOKUP(Table1[[#This Row],[Intake Batch Combo]],Sheet2!A:B,2,FALSE))</f>
        <v>One Source Diagnostics Buy 118</v>
      </c>
      <c r="P3167" s="115" t="s">
        <v>2383</v>
      </c>
      <c r="Q3167" s="115" t="e">
        <v>#N/A</v>
      </c>
    </row>
    <row r="3168" spans="1:17">
      <c r="A3168" s="4" t="s">
        <v>1316</v>
      </c>
      <c r="B3168" s="15">
        <v>118</v>
      </c>
      <c r="C3168" s="64" t="s">
        <v>1467</v>
      </c>
      <c r="D3168" s="30">
        <v>44897</v>
      </c>
      <c r="E3168" s="60" t="s">
        <v>1</v>
      </c>
      <c r="F3168" s="14">
        <v>1695</v>
      </c>
      <c r="G3168" s="14">
        <v>404.96364199804663</v>
      </c>
      <c r="H3168" s="30">
        <v>45175</v>
      </c>
      <c r="I3168" s="118">
        <v>218.11255062182522</v>
      </c>
      <c r="J3168" s="15">
        <f>IF(M3168="",IF(AND(H3168&lt;&gt; "",D3168&lt;&gt;""),IF(H3168&gt;=D3168,H3168-D3168,0),""),"")</f>
        <v>278</v>
      </c>
      <c r="K3168" s="20">
        <f>IF(M3168="",IF(I3168&lt;&gt;"",I3168-G3168,""),"")</f>
        <v>-186.8510913762214</v>
      </c>
      <c r="L3168" s="25">
        <f>IF(M3168="",IF(K3168&lt;&gt;"",IF(G3168=0,IF(I3168=0,0,9.99),K3168/G3168),""),"")</f>
        <v>-0.46140214083002223</v>
      </c>
      <c r="M3168" s="111"/>
      <c r="N3168" s="58" t="str">
        <f>TRIM(CONCATENATE(Table1[[#This Row],[Intake]]," ",Table1[[#This Row],[Batch Number]]))</f>
        <v>S-1/OS 118</v>
      </c>
      <c r="O3168" s="111" t="str">
        <f>IF(VLOOKUP(Table1[[#This Row],[Intake Batch Combo]],Sheet2!A:B,2,FALSE)="","",VLOOKUP(Table1[[#This Row],[Intake Batch Combo]],Sheet2!A:B,2,FALSE))</f>
        <v>One Source Diagnostics Buy 118</v>
      </c>
      <c r="P3168" s="115" t="s">
        <v>2383</v>
      </c>
      <c r="Q3168" s="115" t="e">
        <v>#N/A</v>
      </c>
    </row>
    <row r="3169" spans="1:17">
      <c r="A3169" s="4" t="s">
        <v>1316</v>
      </c>
      <c r="B3169" s="15">
        <v>118</v>
      </c>
      <c r="C3169" s="64" t="s">
        <v>1467</v>
      </c>
      <c r="D3169" s="30">
        <v>44897</v>
      </c>
      <c r="E3169" s="60" t="s">
        <v>1</v>
      </c>
      <c r="F3169" s="14">
        <v>1695</v>
      </c>
      <c r="G3169" s="14">
        <v>404.96364199804663</v>
      </c>
      <c r="H3169" s="30">
        <v>45175</v>
      </c>
      <c r="I3169" s="118">
        <v>218.11255062182522</v>
      </c>
      <c r="J3169" s="15">
        <f>IF(M3169="",IF(AND(H3169&lt;&gt; "",D3169&lt;&gt;""),IF(H3169&gt;=D3169,H3169-D3169,0),""),"")</f>
        <v>278</v>
      </c>
      <c r="K3169" s="20">
        <f>IF(M3169="",IF(I3169&lt;&gt;"",I3169-G3169,""),"")</f>
        <v>-186.8510913762214</v>
      </c>
      <c r="L3169" s="25">
        <f>IF(M3169="",IF(K3169&lt;&gt;"",IF(G3169=0,IF(I3169=0,0,9.99),K3169/G3169),""),"")</f>
        <v>-0.46140214083002223</v>
      </c>
      <c r="M3169" s="111"/>
      <c r="N3169" s="58" t="str">
        <f>TRIM(CONCATENATE(Table1[[#This Row],[Intake]]," ",Table1[[#This Row],[Batch Number]]))</f>
        <v>S-1/OS 118</v>
      </c>
      <c r="O3169" s="111" t="str">
        <f>IF(VLOOKUP(Table1[[#This Row],[Intake Batch Combo]],Sheet2!A:B,2,FALSE)="","",VLOOKUP(Table1[[#This Row],[Intake Batch Combo]],Sheet2!A:B,2,FALSE))</f>
        <v>One Source Diagnostics Buy 118</v>
      </c>
      <c r="P3169" s="115" t="s">
        <v>2383</v>
      </c>
      <c r="Q3169" s="115" t="e">
        <v>#N/A</v>
      </c>
    </row>
    <row r="3170" spans="1:17">
      <c r="A3170" s="4" t="s">
        <v>1316</v>
      </c>
      <c r="B3170" s="15">
        <v>118</v>
      </c>
      <c r="C3170" s="64" t="s">
        <v>1768</v>
      </c>
      <c r="D3170" s="30">
        <v>44897</v>
      </c>
      <c r="E3170" s="60" t="s">
        <v>1</v>
      </c>
      <c r="F3170" s="14">
        <v>1695</v>
      </c>
      <c r="G3170" s="14">
        <v>404.96364199804663</v>
      </c>
      <c r="H3170" s="30">
        <v>45175</v>
      </c>
      <c r="I3170" s="120">
        <v>523.47012149238049</v>
      </c>
      <c r="J3170" s="15">
        <f>IF(M3170="",IF(AND(H3170&lt;&gt; "",D3170&lt;&gt;""),IF(H3170&gt;=D3170,H3170-D3170,0),""),"")</f>
        <v>278</v>
      </c>
      <c r="K3170" s="20">
        <f>IF(M3170="",IF(I3170&lt;&gt;"",I3170-G3170,""),"")</f>
        <v>118.50647949433386</v>
      </c>
      <c r="L3170" s="25">
        <f>IF(M3170="",IF(K3170&lt;&gt;"",IF(G3170=0,IF(I3170=0,0,9.99),K3170/G3170),""),"")</f>
        <v>0.29263486200794658</v>
      </c>
      <c r="M3170" s="111"/>
      <c r="N3170" s="58" t="str">
        <f>TRIM(CONCATENATE(Table1[[#This Row],[Intake]]," ",Table1[[#This Row],[Batch Number]]))</f>
        <v>S-1/OS 118</v>
      </c>
      <c r="O3170" s="111" t="str">
        <f>IF(VLOOKUP(Table1[[#This Row],[Intake Batch Combo]],Sheet2!A:B,2,FALSE)="","",VLOOKUP(Table1[[#This Row],[Intake Batch Combo]],Sheet2!A:B,2,FALSE))</f>
        <v>One Source Diagnostics Buy 118</v>
      </c>
      <c r="P3170" s="115" t="s">
        <v>2383</v>
      </c>
      <c r="Q3170" s="115" t="e">
        <v>#N/A</v>
      </c>
    </row>
    <row r="3171" spans="1:17">
      <c r="A3171" s="4" t="s">
        <v>1316</v>
      </c>
      <c r="B3171" s="15">
        <v>118</v>
      </c>
      <c r="C3171" s="64" t="s">
        <v>1772</v>
      </c>
      <c r="D3171" s="30">
        <v>44897</v>
      </c>
      <c r="E3171" s="60" t="s">
        <v>1</v>
      </c>
      <c r="F3171" s="14">
        <v>1695</v>
      </c>
      <c r="G3171" s="14">
        <v>404.96364199804663</v>
      </c>
      <c r="H3171" s="30">
        <v>45175</v>
      </c>
      <c r="I3171" s="120">
        <v>436.22510124365044</v>
      </c>
      <c r="J3171" s="15">
        <f>IF(M3171="",IF(AND(H3171&lt;&gt; "",D3171&lt;&gt;""),IF(H3171&gt;=D3171,H3171-D3171,0),""),"")</f>
        <v>278</v>
      </c>
      <c r="K3171" s="20">
        <f>IF(M3171="",IF(I3171&lt;&gt;"",I3171-G3171,""),"")</f>
        <v>31.261459245603817</v>
      </c>
      <c r="L3171" s="25">
        <f>IF(M3171="",IF(K3171&lt;&gt;"",IF(G3171=0,IF(I3171=0,0,9.99),K3171/G3171),""),"")</f>
        <v>7.7195718339955588E-2</v>
      </c>
      <c r="M3171" s="111"/>
      <c r="N3171" s="58" t="str">
        <f>TRIM(CONCATENATE(Table1[[#This Row],[Intake]]," ",Table1[[#This Row],[Batch Number]]))</f>
        <v>S-1/OS 118</v>
      </c>
      <c r="O3171" s="111" t="str">
        <f>IF(VLOOKUP(Table1[[#This Row],[Intake Batch Combo]],Sheet2!A:B,2,FALSE)="","",VLOOKUP(Table1[[#This Row],[Intake Batch Combo]],Sheet2!A:B,2,FALSE))</f>
        <v>One Source Diagnostics Buy 118</v>
      </c>
      <c r="P3171" s="115" t="s">
        <v>2383</v>
      </c>
      <c r="Q3171" s="115" t="e">
        <v>#N/A</v>
      </c>
    </row>
    <row r="3172" spans="1:17">
      <c r="A3172" s="4" t="s">
        <v>1316</v>
      </c>
      <c r="B3172" s="15">
        <v>118</v>
      </c>
      <c r="C3172" s="64" t="s">
        <v>1772</v>
      </c>
      <c r="D3172" s="30">
        <v>44897</v>
      </c>
      <c r="E3172" s="60" t="s">
        <v>1</v>
      </c>
      <c r="F3172" s="14">
        <v>1695</v>
      </c>
      <c r="G3172" s="14">
        <v>404.96364199804663</v>
      </c>
      <c r="H3172" s="30">
        <v>45175</v>
      </c>
      <c r="I3172" s="118">
        <v>436.22510124365044</v>
      </c>
      <c r="J3172" s="15">
        <f>IF(M3172="",IF(AND(H3172&lt;&gt; "",D3172&lt;&gt;""),IF(H3172&gt;=D3172,H3172-D3172,0),""),"")</f>
        <v>278</v>
      </c>
      <c r="K3172" s="20">
        <f>IF(M3172="",IF(I3172&lt;&gt;"",I3172-G3172,""),"")</f>
        <v>31.261459245603817</v>
      </c>
      <c r="L3172" s="25">
        <f>IF(M3172="",IF(K3172&lt;&gt;"",IF(G3172=0,IF(I3172=0,0,9.99),K3172/G3172),""),"")</f>
        <v>7.7195718339955588E-2</v>
      </c>
      <c r="N3172" s="58" t="str">
        <f>TRIM(CONCATENATE(Table1[[#This Row],[Intake]]," ",Table1[[#This Row],[Batch Number]]))</f>
        <v>S-1/OS 118</v>
      </c>
      <c r="O3172" s="3" t="str">
        <f>IF(VLOOKUP(Table1[[#This Row],[Intake Batch Combo]],Sheet2!A:B,2,FALSE)="","",VLOOKUP(Table1[[#This Row],[Intake Batch Combo]],Sheet2!A:B,2,FALSE))</f>
        <v>One Source Diagnostics Buy 118</v>
      </c>
      <c r="P3172" s="115" t="s">
        <v>2383</v>
      </c>
      <c r="Q3172" s="115" t="e">
        <v>#N/A</v>
      </c>
    </row>
    <row r="3173" spans="1:17">
      <c r="A3173" s="4" t="s">
        <v>1316</v>
      </c>
      <c r="B3173" s="15">
        <v>118</v>
      </c>
      <c r="C3173" s="64" t="s">
        <v>1792</v>
      </c>
      <c r="D3173" s="30">
        <v>44897</v>
      </c>
      <c r="E3173" s="60" t="s">
        <v>1</v>
      </c>
      <c r="F3173" s="14">
        <v>1695</v>
      </c>
      <c r="G3173" s="14">
        <v>404.96364199804663</v>
      </c>
      <c r="H3173" s="30">
        <v>45175</v>
      </c>
      <c r="I3173" s="118">
        <v>523.47012149238049</v>
      </c>
      <c r="J3173" s="15">
        <f>IF(M3173="",IF(AND(H3173&lt;&gt; "",D3173&lt;&gt;""),IF(H3173&gt;=D3173,H3173-D3173,0),""),"")</f>
        <v>278</v>
      </c>
      <c r="K3173" s="20">
        <f>IF(M3173="",IF(I3173&lt;&gt;"",I3173-G3173,""),"")</f>
        <v>118.50647949433386</v>
      </c>
      <c r="L3173" s="25">
        <f>IF(M3173="",IF(K3173&lt;&gt;"",IF(G3173=0,IF(I3173=0,0,9.99),K3173/G3173),""),"")</f>
        <v>0.29263486200794658</v>
      </c>
      <c r="N3173" s="58" t="str">
        <f>TRIM(CONCATENATE(Table1[[#This Row],[Intake]]," ",Table1[[#This Row],[Batch Number]]))</f>
        <v>S-1/OS 118</v>
      </c>
      <c r="O3173" s="3" t="str">
        <f>IF(VLOOKUP(Table1[[#This Row],[Intake Batch Combo]],Sheet2!A:B,2,FALSE)="","",VLOOKUP(Table1[[#This Row],[Intake Batch Combo]],Sheet2!A:B,2,FALSE))</f>
        <v>One Source Diagnostics Buy 118</v>
      </c>
      <c r="P3173" s="115" t="s">
        <v>2383</v>
      </c>
      <c r="Q3173" s="115" t="e">
        <v>#N/A</v>
      </c>
    </row>
    <row r="3174" spans="1:17">
      <c r="A3174" s="4" t="s">
        <v>1316</v>
      </c>
      <c r="B3174" s="15">
        <v>118</v>
      </c>
      <c r="C3174" s="64" t="s">
        <v>1792</v>
      </c>
      <c r="D3174" s="30">
        <v>44897</v>
      </c>
      <c r="E3174" s="60" t="s">
        <v>1</v>
      </c>
      <c r="F3174" s="14">
        <v>1695</v>
      </c>
      <c r="G3174" s="14">
        <v>404.96364199804663</v>
      </c>
      <c r="H3174" s="30">
        <v>45175</v>
      </c>
      <c r="I3174" s="120">
        <v>523.47012149238049</v>
      </c>
      <c r="J3174" s="15">
        <f>IF(M3174="",IF(AND(H3174&lt;&gt; "",D3174&lt;&gt;""),IF(H3174&gt;=D3174,H3174-D3174,0),""),"")</f>
        <v>278</v>
      </c>
      <c r="K3174" s="20">
        <f>IF(M3174="",IF(I3174&lt;&gt;"",I3174-G3174,""),"")</f>
        <v>118.50647949433386</v>
      </c>
      <c r="L3174" s="25">
        <f>IF(M3174="",IF(K3174&lt;&gt;"",IF(G3174=0,IF(I3174=0,0,9.99),K3174/G3174),""),"")</f>
        <v>0.29263486200794658</v>
      </c>
      <c r="N3174" s="58" t="str">
        <f>TRIM(CONCATENATE(Table1[[#This Row],[Intake]]," ",Table1[[#This Row],[Batch Number]]))</f>
        <v>S-1/OS 118</v>
      </c>
      <c r="O3174" s="3" t="str">
        <f>IF(VLOOKUP(Table1[[#This Row],[Intake Batch Combo]],Sheet2!A:B,2,FALSE)="","",VLOOKUP(Table1[[#This Row],[Intake Batch Combo]],Sheet2!A:B,2,FALSE))</f>
        <v>One Source Diagnostics Buy 118</v>
      </c>
      <c r="P3174" s="115" t="s">
        <v>2383</v>
      </c>
      <c r="Q3174" s="115" t="e">
        <v>#N/A</v>
      </c>
    </row>
    <row r="3175" spans="1:17">
      <c r="A3175" s="4" t="s">
        <v>1314</v>
      </c>
      <c r="B3175" s="43">
        <v>71</v>
      </c>
      <c r="C3175" s="64" t="s">
        <v>631</v>
      </c>
      <c r="D3175" s="47">
        <v>44670</v>
      </c>
      <c r="E3175" s="59" t="s">
        <v>1</v>
      </c>
      <c r="F3175" s="41">
        <v>1695</v>
      </c>
      <c r="G3175" s="41">
        <v>406.54563467206344</v>
      </c>
      <c r="H3175" s="47">
        <v>45175</v>
      </c>
      <c r="I3175" s="118">
        <v>567.09263161674562</v>
      </c>
      <c r="J3175" s="43">
        <f>IF(M3175="",IF(AND(H3175&lt;&gt; "",D3175&lt;&gt;""),IF(H3175&gt;=D3175,H3175-D3175,0),""),"")</f>
        <v>505</v>
      </c>
      <c r="K3175" s="42">
        <f>IF(M3175="",IF(I3175&lt;&gt;"",I3175-G3175,""),"")</f>
        <v>160.54699694468218</v>
      </c>
      <c r="L3175" s="44">
        <f>IF(M3175="",IF(K3175&lt;&gt;"",IF(G3175=0,IF(I3175=0,0,9.99),K3175/G3175),""),"")</f>
        <v>0.39490522896448277</v>
      </c>
      <c r="M3175" s="45"/>
      <c r="N3175" s="46" t="str">
        <f>TRIM(CONCATENATE(Table1[[#This Row],[Intake]]," ",Table1[[#This Row],[Batch Number]]))</f>
        <v>S-1/EB 71</v>
      </c>
      <c r="O3175" s="45" t="str">
        <f>IF(VLOOKUP(Table1[[#This Row],[Intake Batch Combo]],Sheet2!A:B,2,FALSE)="","",VLOOKUP(Table1[[#This Row],[Intake Batch Combo]],Sheet2!A:B,2,FALSE))</f>
        <v>Expert MRI Buy 71</v>
      </c>
      <c r="P3175" s="116" t="e">
        <v>#N/A</v>
      </c>
      <c r="Q3175" s="116" t="e">
        <v>#N/A</v>
      </c>
    </row>
    <row r="3176" spans="1:17">
      <c r="A3176" s="4" t="s">
        <v>1314</v>
      </c>
      <c r="B3176" s="43">
        <v>71</v>
      </c>
      <c r="C3176" s="64" t="s">
        <v>631</v>
      </c>
      <c r="D3176" s="47">
        <v>44670</v>
      </c>
      <c r="E3176" s="59" t="s">
        <v>1</v>
      </c>
      <c r="F3176" s="41">
        <v>1695</v>
      </c>
      <c r="G3176" s="41">
        <v>406.54563467206344</v>
      </c>
      <c r="H3176" s="47">
        <v>45175</v>
      </c>
      <c r="I3176" s="118">
        <v>567.09263161674562</v>
      </c>
      <c r="J3176" s="43">
        <f>IF(M3176="",IF(AND(H3176&lt;&gt; "",D3176&lt;&gt;""),IF(H3176&gt;=D3176,H3176-D3176,0),""),"")</f>
        <v>505</v>
      </c>
      <c r="K3176" s="42">
        <f>IF(M3176="",IF(I3176&lt;&gt;"",I3176-G3176,""),"")</f>
        <v>160.54699694468218</v>
      </c>
      <c r="L3176" s="44">
        <f>IF(M3176="",IF(K3176&lt;&gt;"",IF(G3176=0,IF(I3176=0,0,9.99),K3176/G3176),""),"")</f>
        <v>0.39490522896448277</v>
      </c>
      <c r="M3176" s="45"/>
      <c r="N3176" s="46" t="str">
        <f>TRIM(CONCATENATE(Table1[[#This Row],[Intake]]," ",Table1[[#This Row],[Batch Number]]))</f>
        <v>S-1/EB 71</v>
      </c>
      <c r="O3176" s="45" t="str">
        <f>IF(VLOOKUP(Table1[[#This Row],[Intake Batch Combo]],Sheet2!A:B,2,FALSE)="","",VLOOKUP(Table1[[#This Row],[Intake Batch Combo]],Sheet2!A:B,2,FALSE))</f>
        <v>Expert MRI Buy 71</v>
      </c>
      <c r="P3176" s="116" t="e">
        <v>#N/A</v>
      </c>
      <c r="Q3176" s="116" t="e">
        <v>#N/A</v>
      </c>
    </row>
    <row r="3177" spans="1:17">
      <c r="A3177" s="4" t="s">
        <v>1314</v>
      </c>
      <c r="B3177" s="43">
        <v>71</v>
      </c>
      <c r="C3177" s="64" t="s">
        <v>722</v>
      </c>
      <c r="D3177" s="47">
        <v>44670</v>
      </c>
      <c r="E3177" s="59" t="s">
        <v>1</v>
      </c>
      <c r="F3177" s="41">
        <v>1695</v>
      </c>
      <c r="G3177" s="41">
        <v>406.54563467206344</v>
      </c>
      <c r="H3177" s="47">
        <v>45175</v>
      </c>
      <c r="I3177" s="120">
        <v>523.47012149238049</v>
      </c>
      <c r="J3177" s="43">
        <f>IF(M3177="",IF(AND(H3177&lt;&gt; "",D3177&lt;&gt;""),IF(H3177&gt;=D3177,H3177-D3177,0),""),"")</f>
        <v>505</v>
      </c>
      <c r="K3177" s="42">
        <f>IF(M3177="",IF(I3177&lt;&gt;"",I3177-G3177,""),"")</f>
        <v>116.92448682031704</v>
      </c>
      <c r="L3177" s="44">
        <f>IF(M3177="",IF(K3177&lt;&gt;"",IF(G3177=0,IF(I3177=0,0,9.99),K3177/G3177),""),"")</f>
        <v>0.28760482673644544</v>
      </c>
      <c r="M3177" s="45"/>
      <c r="N3177" s="46" t="str">
        <f>TRIM(CONCATENATE(Table1[[#This Row],[Intake]]," ",Table1[[#This Row],[Batch Number]]))</f>
        <v>S-1/EB 71</v>
      </c>
      <c r="O3177" s="45" t="str">
        <f>IF(VLOOKUP(Table1[[#This Row],[Intake Batch Combo]],Sheet2!A:B,2,FALSE)="","",VLOOKUP(Table1[[#This Row],[Intake Batch Combo]],Sheet2!A:B,2,FALSE))</f>
        <v>Expert MRI Buy 71</v>
      </c>
      <c r="P3177" s="116" t="e">
        <v>#N/A</v>
      </c>
      <c r="Q3177" s="116" t="e">
        <v>#N/A</v>
      </c>
    </row>
    <row r="3178" spans="1:17">
      <c r="A3178" s="4" t="s">
        <v>1314</v>
      </c>
      <c r="B3178" s="43">
        <v>71</v>
      </c>
      <c r="C3178" s="64" t="s">
        <v>722</v>
      </c>
      <c r="D3178" s="47">
        <v>44670</v>
      </c>
      <c r="E3178" s="59" t="s">
        <v>1</v>
      </c>
      <c r="F3178" s="41">
        <v>1695</v>
      </c>
      <c r="G3178" s="41">
        <v>406.54563467206344</v>
      </c>
      <c r="H3178" s="47">
        <v>45175</v>
      </c>
      <c r="I3178" s="118">
        <v>523.47012149238049</v>
      </c>
      <c r="J3178" s="43">
        <f>IF(M3178="",IF(AND(H3178&lt;&gt; "",D3178&lt;&gt;""),IF(H3178&gt;=D3178,H3178-D3178,0),""),"")</f>
        <v>505</v>
      </c>
      <c r="K3178" s="42">
        <f>IF(M3178="",IF(I3178&lt;&gt;"",I3178-G3178,""),"")</f>
        <v>116.92448682031704</v>
      </c>
      <c r="L3178" s="44">
        <f>IF(M3178="",IF(K3178&lt;&gt;"",IF(G3178=0,IF(I3178=0,0,9.99),K3178/G3178),""),"")</f>
        <v>0.28760482673644544</v>
      </c>
      <c r="M3178" s="45"/>
      <c r="N3178" s="46" t="str">
        <f>TRIM(CONCATENATE(Table1[[#This Row],[Intake]]," ",Table1[[#This Row],[Batch Number]]))</f>
        <v>S-1/EB 71</v>
      </c>
      <c r="O3178" s="45" t="str">
        <f>IF(VLOOKUP(Table1[[#This Row],[Intake Batch Combo]],Sheet2!A:B,2,FALSE)="","",VLOOKUP(Table1[[#This Row],[Intake Batch Combo]],Sheet2!A:B,2,FALSE))</f>
        <v>Expert MRI Buy 71</v>
      </c>
      <c r="P3178" s="116" t="e">
        <v>#N/A</v>
      </c>
      <c r="Q3178" s="116" t="e">
        <v>#N/A</v>
      </c>
    </row>
    <row r="3179" spans="1:17">
      <c r="A3179" s="4" t="s">
        <v>1314</v>
      </c>
      <c r="B3179" s="43">
        <v>71</v>
      </c>
      <c r="C3179" s="64" t="s">
        <v>722</v>
      </c>
      <c r="D3179" s="47">
        <v>44670</v>
      </c>
      <c r="E3179" s="59" t="s">
        <v>1</v>
      </c>
      <c r="F3179" s="41">
        <v>1695</v>
      </c>
      <c r="G3179" s="41">
        <v>406.54563467206344</v>
      </c>
      <c r="H3179" s="47">
        <v>45175</v>
      </c>
      <c r="I3179" s="118">
        <v>523.47012149238049</v>
      </c>
      <c r="J3179" s="43">
        <f>IF(M3179="",IF(AND(H3179&lt;&gt; "",D3179&lt;&gt;""),IF(H3179&gt;=D3179,H3179-D3179,0),""),"")</f>
        <v>505</v>
      </c>
      <c r="K3179" s="42">
        <f>IF(M3179="",IF(I3179&lt;&gt;"",I3179-G3179,""),"")</f>
        <v>116.92448682031704</v>
      </c>
      <c r="L3179" s="44">
        <f>IF(M3179="",IF(K3179&lt;&gt;"",IF(G3179=0,IF(I3179=0,0,9.99),K3179/G3179),""),"")</f>
        <v>0.28760482673644544</v>
      </c>
      <c r="M3179" s="45"/>
      <c r="N3179" s="46" t="str">
        <f>TRIM(CONCATENATE(Table1[[#This Row],[Intake]]," ",Table1[[#This Row],[Batch Number]]))</f>
        <v>S-1/EB 71</v>
      </c>
      <c r="O3179" s="45" t="str">
        <f>IF(VLOOKUP(Table1[[#This Row],[Intake Batch Combo]],Sheet2!A:B,2,FALSE)="","",VLOOKUP(Table1[[#This Row],[Intake Batch Combo]],Sheet2!A:B,2,FALSE))</f>
        <v>Expert MRI Buy 71</v>
      </c>
      <c r="P3179" s="116" t="e">
        <v>#N/A</v>
      </c>
      <c r="Q3179" s="116" t="e">
        <v>#N/A</v>
      </c>
    </row>
    <row r="3180" spans="1:17">
      <c r="A3180" s="4" t="s">
        <v>1314</v>
      </c>
      <c r="B3180" s="43">
        <v>71</v>
      </c>
      <c r="C3180" s="64" t="s">
        <v>790</v>
      </c>
      <c r="D3180" s="47">
        <v>44670</v>
      </c>
      <c r="E3180" s="59" t="s">
        <v>1</v>
      </c>
      <c r="F3180" s="41">
        <v>1695</v>
      </c>
      <c r="G3180" s="41">
        <v>406.54563467206344</v>
      </c>
      <c r="H3180" s="47">
        <v>45175</v>
      </c>
      <c r="I3180" s="118">
        <v>348.98008099492034</v>
      </c>
      <c r="J3180" s="43">
        <f>IF(M3180="",IF(AND(H3180&lt;&gt; "",D3180&lt;&gt;""),IF(H3180&gt;=D3180,H3180-D3180,0),""),"")</f>
        <v>505</v>
      </c>
      <c r="K3180" s="42">
        <f>IF(M3180="",IF(I3180&lt;&gt;"",I3180-G3180,""),"")</f>
        <v>-57.5655536771431</v>
      </c>
      <c r="L3180" s="44">
        <f>IF(M3180="",IF(K3180&lt;&gt;"",IF(G3180=0,IF(I3180=0,0,9.99),K3180/G3180),""),"")</f>
        <v>-0.14159678217570301</v>
      </c>
      <c r="M3180" s="45"/>
      <c r="N3180" s="46" t="str">
        <f>TRIM(CONCATENATE(Table1[[#This Row],[Intake]]," ",Table1[[#This Row],[Batch Number]]))</f>
        <v>S-1/EB 71</v>
      </c>
      <c r="O3180" s="45" t="str">
        <f>IF(VLOOKUP(Table1[[#This Row],[Intake Batch Combo]],Sheet2!A:B,2,FALSE)="","",VLOOKUP(Table1[[#This Row],[Intake Batch Combo]],Sheet2!A:B,2,FALSE))</f>
        <v>Expert MRI Buy 71</v>
      </c>
      <c r="P3180" s="116" t="e">
        <v>#N/A</v>
      </c>
      <c r="Q3180" s="116" t="e">
        <v>#N/A</v>
      </c>
    </row>
    <row r="3181" spans="1:17">
      <c r="A3181" s="4" t="s">
        <v>1314</v>
      </c>
      <c r="B3181" s="43">
        <v>71</v>
      </c>
      <c r="C3181" s="64" t="s">
        <v>790</v>
      </c>
      <c r="D3181" s="47">
        <v>44670</v>
      </c>
      <c r="E3181" s="59" t="s">
        <v>1</v>
      </c>
      <c r="F3181" s="41">
        <v>1695</v>
      </c>
      <c r="G3181" s="41">
        <v>406.54563467206344</v>
      </c>
      <c r="H3181" s="47">
        <v>45175</v>
      </c>
      <c r="I3181" s="118">
        <v>348.98008099492034</v>
      </c>
      <c r="J3181" s="43">
        <f>IF(M3181="",IF(AND(H3181&lt;&gt; "",D3181&lt;&gt;""),IF(H3181&gt;=D3181,H3181-D3181,0),""),"")</f>
        <v>505</v>
      </c>
      <c r="K3181" s="42">
        <f>IF(M3181="",IF(I3181&lt;&gt;"",I3181-G3181,""),"")</f>
        <v>-57.5655536771431</v>
      </c>
      <c r="L3181" s="44">
        <f>IF(M3181="",IF(K3181&lt;&gt;"",IF(G3181=0,IF(I3181=0,0,9.99),K3181/G3181),""),"")</f>
        <v>-0.14159678217570301</v>
      </c>
      <c r="M3181" s="45"/>
      <c r="N3181" s="46" t="str">
        <f>TRIM(CONCATENATE(Table1[[#This Row],[Intake]]," ",Table1[[#This Row],[Batch Number]]))</f>
        <v>S-1/EB 71</v>
      </c>
      <c r="O3181" s="45" t="str">
        <f>IF(VLOOKUP(Table1[[#This Row],[Intake Batch Combo]],Sheet2!A:B,2,FALSE)="","",VLOOKUP(Table1[[#This Row],[Intake Batch Combo]],Sheet2!A:B,2,FALSE))</f>
        <v>Expert MRI Buy 71</v>
      </c>
      <c r="P3181" s="116" t="e">
        <v>#N/A</v>
      </c>
      <c r="Q3181" s="116" t="e">
        <v>#N/A</v>
      </c>
    </row>
    <row r="3182" spans="1:17">
      <c r="A3182" s="4" t="s">
        <v>1314</v>
      </c>
      <c r="B3182" s="43">
        <v>71</v>
      </c>
      <c r="C3182" s="64" t="s">
        <v>795</v>
      </c>
      <c r="D3182" s="47">
        <v>44670</v>
      </c>
      <c r="E3182" s="59" t="s">
        <v>1</v>
      </c>
      <c r="F3182" s="41">
        <v>1695</v>
      </c>
      <c r="G3182" s="41">
        <v>406.54563467206344</v>
      </c>
      <c r="H3182" s="47">
        <v>45175</v>
      </c>
      <c r="I3182" s="118">
        <v>501.65886643019792</v>
      </c>
      <c r="J3182" s="43">
        <f>IF(M3182="",IF(AND(H3182&lt;&gt; "",D3182&lt;&gt;""),IF(H3182&gt;=D3182,H3182-D3182,0),""),"")</f>
        <v>505</v>
      </c>
      <c r="K3182" s="42">
        <f>IF(M3182="",IF(I3182&lt;&gt;"",I3182-G3182,""),"")</f>
        <v>95.113231758134475</v>
      </c>
      <c r="L3182" s="44">
        <f>IF(M3182="",IF(K3182&lt;&gt;"",IF(G3182=0,IF(I3182=0,0,9.99),K3182/G3182),""),"")</f>
        <v>0.23395462562242675</v>
      </c>
      <c r="M3182" s="45"/>
      <c r="N3182" s="46" t="str">
        <f>TRIM(CONCATENATE(Table1[[#This Row],[Intake]]," ",Table1[[#This Row],[Batch Number]]))</f>
        <v>S-1/EB 71</v>
      </c>
      <c r="O3182" s="45" t="str">
        <f>IF(VLOOKUP(Table1[[#This Row],[Intake Batch Combo]],Sheet2!A:B,2,FALSE)="","",VLOOKUP(Table1[[#This Row],[Intake Batch Combo]],Sheet2!A:B,2,FALSE))</f>
        <v>Expert MRI Buy 71</v>
      </c>
      <c r="P3182" s="116" t="e">
        <v>#N/A</v>
      </c>
      <c r="Q3182" s="116" t="e">
        <v>#N/A</v>
      </c>
    </row>
    <row r="3183" spans="1:17">
      <c r="A3183" s="4" t="s">
        <v>1314</v>
      </c>
      <c r="B3183" s="43">
        <v>71</v>
      </c>
      <c r="C3183" s="64" t="s">
        <v>795</v>
      </c>
      <c r="D3183" s="47">
        <v>44670</v>
      </c>
      <c r="E3183" s="59" t="s">
        <v>1</v>
      </c>
      <c r="F3183" s="41">
        <v>1695</v>
      </c>
      <c r="G3183" s="41">
        <v>406.54563467206344</v>
      </c>
      <c r="H3183" s="47">
        <v>45175</v>
      </c>
      <c r="I3183" s="120">
        <v>501.65886643019792</v>
      </c>
      <c r="J3183" s="43">
        <f>IF(M3183="",IF(AND(H3183&lt;&gt; "",D3183&lt;&gt;""),IF(H3183&gt;=D3183,H3183-D3183,0),""),"")</f>
        <v>505</v>
      </c>
      <c r="K3183" s="42">
        <f>IF(M3183="",IF(I3183&lt;&gt;"",I3183-G3183,""),"")</f>
        <v>95.113231758134475</v>
      </c>
      <c r="L3183" s="44">
        <f>IF(M3183="",IF(K3183&lt;&gt;"",IF(G3183=0,IF(I3183=0,0,9.99),K3183/G3183),""),"")</f>
        <v>0.23395462562242675</v>
      </c>
      <c r="M3183" s="45"/>
      <c r="N3183" s="46" t="str">
        <f>TRIM(CONCATENATE(Table1[[#This Row],[Intake]]," ",Table1[[#This Row],[Batch Number]]))</f>
        <v>S-1/EB 71</v>
      </c>
      <c r="O3183" s="45" t="str">
        <f>IF(VLOOKUP(Table1[[#This Row],[Intake Batch Combo]],Sheet2!A:B,2,FALSE)="","",VLOOKUP(Table1[[#This Row],[Intake Batch Combo]],Sheet2!A:B,2,FALSE))</f>
        <v>Expert MRI Buy 71</v>
      </c>
      <c r="P3183" s="116" t="e">
        <v>#N/A</v>
      </c>
      <c r="Q3183" s="116" t="e">
        <v>#N/A</v>
      </c>
    </row>
    <row r="3184" spans="1:17">
      <c r="A3184" s="4" t="s">
        <v>1314</v>
      </c>
      <c r="B3184" s="43">
        <v>71</v>
      </c>
      <c r="C3184" s="64" t="s">
        <v>795</v>
      </c>
      <c r="D3184" s="47">
        <v>44670</v>
      </c>
      <c r="E3184" s="59" t="s">
        <v>1</v>
      </c>
      <c r="F3184" s="41">
        <v>1695</v>
      </c>
      <c r="G3184" s="41">
        <v>406.54563467206344</v>
      </c>
      <c r="H3184" s="47">
        <v>45175</v>
      </c>
      <c r="I3184" s="118">
        <v>501.65886643019792</v>
      </c>
      <c r="J3184" s="43">
        <f>IF(M3184="",IF(AND(H3184&lt;&gt; "",D3184&lt;&gt;""),IF(H3184&gt;=D3184,H3184-D3184,0),""),"")</f>
        <v>505</v>
      </c>
      <c r="K3184" s="42">
        <f>IF(M3184="",IF(I3184&lt;&gt;"",I3184-G3184,""),"")</f>
        <v>95.113231758134475</v>
      </c>
      <c r="L3184" s="44">
        <f>IF(M3184="",IF(K3184&lt;&gt;"",IF(G3184=0,IF(I3184=0,0,9.99),K3184/G3184),""),"")</f>
        <v>0.23395462562242675</v>
      </c>
      <c r="M3184" s="45"/>
      <c r="N3184" s="46" t="str">
        <f>TRIM(CONCATENATE(Table1[[#This Row],[Intake]]," ",Table1[[#This Row],[Batch Number]]))</f>
        <v>S-1/EB 71</v>
      </c>
      <c r="O3184" s="45" t="str">
        <f>IF(VLOOKUP(Table1[[#This Row],[Intake Batch Combo]],Sheet2!A:B,2,FALSE)="","",VLOOKUP(Table1[[#This Row],[Intake Batch Combo]],Sheet2!A:B,2,FALSE))</f>
        <v>Expert MRI Buy 71</v>
      </c>
      <c r="P3184" s="116" t="e">
        <v>#N/A</v>
      </c>
      <c r="Q3184" s="116" t="e">
        <v>#N/A</v>
      </c>
    </row>
    <row r="3185" spans="1:17">
      <c r="A3185" s="4" t="s">
        <v>1314</v>
      </c>
      <c r="B3185" s="43">
        <v>71</v>
      </c>
      <c r="C3185" s="64" t="s">
        <v>1020</v>
      </c>
      <c r="D3185" s="47">
        <v>44670</v>
      </c>
      <c r="E3185" s="59" t="s">
        <v>1</v>
      </c>
      <c r="F3185" s="41">
        <v>1695</v>
      </c>
      <c r="G3185" s="41">
        <v>406.54563467206344</v>
      </c>
      <c r="H3185" s="47">
        <v>45175</v>
      </c>
      <c r="I3185" s="120">
        <v>189.03378537292346</v>
      </c>
      <c r="J3185" s="43">
        <f>IF(M3185="",IF(AND(H3185&lt;&gt; "",D3185&lt;&gt;""),IF(H3185&gt;=D3185,H3185-D3185,0),""),"")</f>
        <v>505</v>
      </c>
      <c r="K3185" s="42">
        <f>IF(M3185="",IF(I3185&lt;&gt;"",I3185-G3185,""),"")</f>
        <v>-217.51184929913998</v>
      </c>
      <c r="L3185" s="44">
        <f>IF(M3185="",IF(K3185&lt;&gt;"",IF(G3185=0,IF(I3185=0,0,9.99),K3185/G3185),""),"")</f>
        <v>-0.535024436985024</v>
      </c>
      <c r="M3185" s="45"/>
      <c r="N3185" s="46" t="str">
        <f>TRIM(CONCATENATE(Table1[[#This Row],[Intake]]," ",Table1[[#This Row],[Batch Number]]))</f>
        <v>S-1/EB 71</v>
      </c>
      <c r="O3185" s="45" t="str">
        <f>IF(VLOOKUP(Table1[[#This Row],[Intake Batch Combo]],Sheet2!A:B,2,FALSE)="","",VLOOKUP(Table1[[#This Row],[Intake Batch Combo]],Sheet2!A:B,2,FALSE))</f>
        <v>Expert MRI Buy 71</v>
      </c>
      <c r="P3185" s="116" t="e">
        <v>#N/A</v>
      </c>
      <c r="Q3185" s="116" t="e">
        <v>#N/A</v>
      </c>
    </row>
    <row r="3186" spans="1:17">
      <c r="A3186" s="4" t="s">
        <v>1316</v>
      </c>
      <c r="B3186" s="15">
        <v>90</v>
      </c>
      <c r="C3186" s="15" t="s">
        <v>361</v>
      </c>
      <c r="D3186" s="30">
        <v>44559</v>
      </c>
      <c r="E3186" s="10" t="s">
        <v>1</v>
      </c>
      <c r="F3186" s="14">
        <v>1695</v>
      </c>
      <c r="G3186" s="14">
        <v>435.04260145388702</v>
      </c>
      <c r="H3186" s="30">
        <v>45175</v>
      </c>
      <c r="I3186" s="120">
        <v>232.65629549728854</v>
      </c>
      <c r="J3186" s="21">
        <f>IF(M3186="",IF(AND(H3186&lt;&gt; "",D3186&lt;&gt;""),IF(H3186&gt;=D3186,H3186-D3186,0),""),"")</f>
        <v>616</v>
      </c>
      <c r="K3186" s="20">
        <f>IF(M3186="",IF(I3186&lt;&gt;"",I3186-G3186,""),"")</f>
        <v>-202.38630595659848</v>
      </c>
      <c r="L3186" s="25">
        <f>IF(M3186="",IF(K3186&lt;&gt;"",IF(G3186=0,IF(I3186=0,0,9.99),K3186/G3186),""),"")</f>
        <v>-0.46521031567997073</v>
      </c>
      <c r="M3186" s="28"/>
      <c r="N3186" s="31" t="str">
        <f>TRIM(CONCATENATE(Table1[[#This Row],[Intake]]," ",Table1[[#This Row],[Batch Number]]))</f>
        <v>S-1/OS 90</v>
      </c>
      <c r="O3186" s="34" t="str">
        <f>IF(VLOOKUP(Table1[[#This Row],[Intake Batch Combo]],Sheet2!A:B,2,FALSE)="","",VLOOKUP(Table1[[#This Row],[Intake Batch Combo]],Sheet2!A:B,2,FALSE))</f>
        <v>OSD Buy 90</v>
      </c>
      <c r="P3186" s="116" t="e">
        <v>#N/A</v>
      </c>
      <c r="Q3186" s="116" t="e">
        <v>#N/A</v>
      </c>
    </row>
    <row r="3187" spans="1:17">
      <c r="A3187" s="4" t="s">
        <v>384</v>
      </c>
      <c r="B3187" s="15" t="s">
        <v>385</v>
      </c>
      <c r="C3187" s="15">
        <v>1020773</v>
      </c>
      <c r="D3187" s="30">
        <v>44579</v>
      </c>
      <c r="E3187" s="10" t="s">
        <v>0</v>
      </c>
      <c r="F3187" s="14">
        <v>0</v>
      </c>
      <c r="G3187" s="14">
        <v>0</v>
      </c>
      <c r="H3187" s="30">
        <v>45169</v>
      </c>
      <c r="I3187" s="118">
        <v>538.63</v>
      </c>
      <c r="J3187" s="21">
        <f>IF(M3187="",IF(AND(H3187&lt;&gt; "",D3187&lt;&gt;""),IF(H3187&gt;=D3187,H3187-D3187,0),""),"")</f>
        <v>590</v>
      </c>
      <c r="K3187" s="20">
        <f>IF(M3187="",IF(I3187&lt;&gt;"",I3187-G3187,""),"")</f>
        <v>538.63</v>
      </c>
      <c r="L3187" s="25">
        <f>IF(M3187="",IF(K3187&lt;&gt;"",IF(G3187=0,IF(I3187=0,0,9.99),K3187/G3187),""),"")</f>
        <v>9.99</v>
      </c>
      <c r="M3187" s="28"/>
      <c r="N3187" s="31" t="str">
        <f>TRIM(CONCATENATE(Table1[[#This Row],[Intake]]," ",Table1[[#This Row],[Batch Number]]))</f>
        <v>S-1/TRC 33a</v>
      </c>
      <c r="O3187" s="34" t="str">
        <f>IF(VLOOKUP(Table1[[#This Row],[Intake Batch Combo]],Sheet2!A:B,2,FALSE)="","",VLOOKUP(Table1[[#This Row],[Intake Batch Combo]],Sheet2!A:B,2,FALSE))</f>
        <v>Texas Regional Center Batch 33a</v>
      </c>
      <c r="P3187" s="116" t="e">
        <v>#N/A</v>
      </c>
      <c r="Q3187" s="116" t="e">
        <v>#N/A</v>
      </c>
    </row>
    <row r="3188" spans="1:17">
      <c r="A3188" s="4" t="s">
        <v>384</v>
      </c>
      <c r="B3188" s="15" t="s">
        <v>385</v>
      </c>
      <c r="C3188" s="15">
        <v>1022822</v>
      </c>
      <c r="D3188" s="30">
        <v>44579</v>
      </c>
      <c r="E3188" s="10" t="s">
        <v>0</v>
      </c>
      <c r="F3188" s="14">
        <v>0</v>
      </c>
      <c r="G3188" s="14">
        <v>0</v>
      </c>
      <c r="H3188" s="30">
        <v>45169</v>
      </c>
      <c r="I3188" s="118">
        <v>148.80000000000001</v>
      </c>
      <c r="J3188" s="15">
        <f>IF(M3188="",IF(AND(H3188&lt;&gt; "",D3188&lt;&gt;""),IF(H3188&gt;=D3188,H3188-D3188,0),""),"")</f>
        <v>590</v>
      </c>
      <c r="K3188" s="20">
        <f>IF(M3188="",IF(I3188&lt;&gt;"",I3188-G3188,""),"")</f>
        <v>148.80000000000001</v>
      </c>
      <c r="L3188" s="25">
        <f>IF(M3188="",IF(K3188&lt;&gt;"",IF(G3188=0,IF(I3188=0,0,9.99),K3188/G3188),""),"")</f>
        <v>9.99</v>
      </c>
      <c r="N3188" s="33" t="str">
        <f>TRIM(CONCATENATE(Table1[[#This Row],[Intake]]," ",Table1[[#This Row],[Batch Number]]))</f>
        <v>S-1/TRC 33a</v>
      </c>
      <c r="O3188" s="35" t="str">
        <f>IF(VLOOKUP(Table1[[#This Row],[Intake Batch Combo]],Sheet2!A:B,2,FALSE)="","",VLOOKUP(Table1[[#This Row],[Intake Batch Combo]],Sheet2!A:B,2,FALSE))</f>
        <v>Texas Regional Center Batch 33a</v>
      </c>
      <c r="P3188" s="116" t="e">
        <v>#N/A</v>
      </c>
      <c r="Q3188" s="116" t="e">
        <v>#N/A</v>
      </c>
    </row>
    <row r="3189" spans="1:17">
      <c r="A3189" s="4" t="s">
        <v>384</v>
      </c>
      <c r="B3189" s="15" t="s">
        <v>385</v>
      </c>
      <c r="C3189" s="15">
        <v>1023428</v>
      </c>
      <c r="D3189" s="30">
        <v>44579</v>
      </c>
      <c r="E3189" s="10" t="s">
        <v>0</v>
      </c>
      <c r="F3189" s="14">
        <v>0</v>
      </c>
      <c r="G3189" s="14">
        <v>0</v>
      </c>
      <c r="H3189" s="30">
        <v>45169</v>
      </c>
      <c r="I3189" s="120">
        <v>139.5</v>
      </c>
      <c r="J3189" s="15">
        <f>IF(M3189="",IF(AND(H3189&lt;&gt; "",D3189&lt;&gt;""),IF(H3189&gt;=D3189,H3189-D3189,0),""),"")</f>
        <v>590</v>
      </c>
      <c r="K3189" s="20">
        <f>IF(M3189="",IF(I3189&lt;&gt;"",I3189-G3189,""),"")</f>
        <v>139.5</v>
      </c>
      <c r="L3189" s="25">
        <f>IF(M3189="",IF(K3189&lt;&gt;"",IF(G3189=0,IF(I3189=0,0,9.99),K3189/G3189),""),"")</f>
        <v>9.99</v>
      </c>
      <c r="N3189" s="33" t="str">
        <f>TRIM(CONCATENATE(Table1[[#This Row],[Intake]]," ",Table1[[#This Row],[Batch Number]]))</f>
        <v>S-1/TRC 33a</v>
      </c>
      <c r="O3189" s="35" t="str">
        <f>IF(VLOOKUP(Table1[[#This Row],[Intake Batch Combo]],Sheet2!A:B,2,FALSE)="","",VLOOKUP(Table1[[#This Row],[Intake Batch Combo]],Sheet2!A:B,2,FALSE))</f>
        <v>Texas Regional Center Batch 33a</v>
      </c>
      <c r="P3189" s="116" t="e">
        <v>#N/A</v>
      </c>
      <c r="Q3189" s="116" t="e">
        <v>#N/A</v>
      </c>
    </row>
    <row r="3190" spans="1:17">
      <c r="A3190" s="4" t="s">
        <v>1316</v>
      </c>
      <c r="B3190" s="38">
        <v>97</v>
      </c>
      <c r="C3190" s="15" t="s">
        <v>402</v>
      </c>
      <c r="D3190" s="39">
        <v>44631</v>
      </c>
      <c r="E3190" s="10" t="s">
        <v>0</v>
      </c>
      <c r="F3190" s="36">
        <v>250</v>
      </c>
      <c r="G3190" s="36">
        <v>60.262732821519805</v>
      </c>
      <c r="H3190" s="39">
        <v>45169</v>
      </c>
      <c r="I3190" s="118">
        <v>43.5426</v>
      </c>
      <c r="J3190" s="38">
        <f>IF(M3190="",IF(AND(H3190&lt;&gt; "",D3190&lt;&gt;""),IF(H3190&gt;=D3190,H3190-D3190,0),""),"")</f>
        <v>538</v>
      </c>
      <c r="K3190" s="37">
        <f>IF(M3190="",IF(I3190&lt;&gt;"",I3190-G3190,""),"")</f>
        <v>-16.720132821519805</v>
      </c>
      <c r="L3190" s="31">
        <f>IF(M3190="",IF(K3190&lt;&gt;"",IF(G3190=0,IF(I3190=0,0,9.99),K3190/G3190),""),"")</f>
        <v>-0.27745394273837265</v>
      </c>
      <c r="M3190" s="35"/>
      <c r="N3190" s="33" t="str">
        <f>TRIM(CONCATENATE(Table1[[#This Row],[Intake]]," ",Table1[[#This Row],[Batch Number]]))</f>
        <v>S-1/OS 97</v>
      </c>
      <c r="O3190" s="35" t="str">
        <f>IF(VLOOKUP(Table1[[#This Row],[Intake Batch Combo]],Sheet2!A:B,2,FALSE)="","",VLOOKUP(Table1[[#This Row],[Intake Batch Combo]],Sheet2!A:B,2,FALSE))</f>
        <v>One Source Diagnostics Buy 97.2</v>
      </c>
      <c r="P3190" s="116" t="s">
        <v>2384</v>
      </c>
      <c r="Q3190" s="116" t="e">
        <v>#N/A</v>
      </c>
    </row>
    <row r="3191" spans="1:17">
      <c r="A3191" s="4" t="s">
        <v>1316</v>
      </c>
      <c r="B3191" s="38">
        <v>97</v>
      </c>
      <c r="C3191" s="15" t="s">
        <v>402</v>
      </c>
      <c r="D3191" s="39">
        <v>44631</v>
      </c>
      <c r="E3191" s="10" t="s">
        <v>0</v>
      </c>
      <c r="F3191" s="36">
        <v>250</v>
      </c>
      <c r="G3191" s="36">
        <v>60.262732821519805</v>
      </c>
      <c r="H3191" s="39">
        <v>45169</v>
      </c>
      <c r="I3191" s="120">
        <v>43.5426</v>
      </c>
      <c r="J3191" s="38">
        <f>IF(M3191="",IF(AND(H3191&lt;&gt; "",D3191&lt;&gt;""),IF(H3191&gt;=D3191,H3191-D3191,0),""),"")</f>
        <v>538</v>
      </c>
      <c r="K3191" s="37">
        <f>IF(M3191="",IF(I3191&lt;&gt;"",I3191-G3191,""),"")</f>
        <v>-16.720132821519805</v>
      </c>
      <c r="L3191" s="31">
        <f>IF(M3191="",IF(K3191&lt;&gt;"",IF(G3191=0,IF(I3191=0,0,9.99),K3191/G3191),""),"")</f>
        <v>-0.27745394273837265</v>
      </c>
      <c r="M3191" s="35"/>
      <c r="N3191" s="33" t="str">
        <f>TRIM(CONCATENATE(Table1[[#This Row],[Intake]]," ",Table1[[#This Row],[Batch Number]]))</f>
        <v>S-1/OS 97</v>
      </c>
      <c r="O3191" s="35" t="str">
        <f>IF(VLOOKUP(Table1[[#This Row],[Intake Batch Combo]],Sheet2!A:B,2,FALSE)="","",VLOOKUP(Table1[[#This Row],[Intake Batch Combo]],Sheet2!A:B,2,FALSE))</f>
        <v>One Source Diagnostics Buy 97.2</v>
      </c>
      <c r="P3191" s="116" t="s">
        <v>2384</v>
      </c>
      <c r="Q3191" s="116" t="e">
        <v>#N/A</v>
      </c>
    </row>
    <row r="3192" spans="1:17">
      <c r="A3192" s="4" t="s">
        <v>1316</v>
      </c>
      <c r="B3192" s="38">
        <v>97</v>
      </c>
      <c r="C3192" s="15" t="s">
        <v>402</v>
      </c>
      <c r="D3192" s="39">
        <v>44631</v>
      </c>
      <c r="E3192" s="10" t="s">
        <v>0</v>
      </c>
      <c r="F3192" s="36">
        <v>250</v>
      </c>
      <c r="G3192" s="36">
        <v>60.262732821519805</v>
      </c>
      <c r="H3192" s="39">
        <v>45169</v>
      </c>
      <c r="I3192" s="118">
        <v>43.5426</v>
      </c>
      <c r="J3192" s="38">
        <f>IF(M3192="",IF(AND(H3192&lt;&gt; "",D3192&lt;&gt;""),IF(H3192&gt;=D3192,H3192-D3192,0),""),"")</f>
        <v>538</v>
      </c>
      <c r="K3192" s="37">
        <f>IF(M3192="",IF(I3192&lt;&gt;"",I3192-G3192,""),"")</f>
        <v>-16.720132821519805</v>
      </c>
      <c r="L3192" s="31">
        <f>IF(M3192="",IF(K3192&lt;&gt;"",IF(G3192=0,IF(I3192=0,0,9.99),K3192/G3192),""),"")</f>
        <v>-0.27745394273837265</v>
      </c>
      <c r="M3192" s="35"/>
      <c r="N3192" s="33" t="str">
        <f>TRIM(CONCATENATE(Table1[[#This Row],[Intake]]," ",Table1[[#This Row],[Batch Number]]))</f>
        <v>S-1/OS 97</v>
      </c>
      <c r="O3192" s="35" t="str">
        <f>IF(VLOOKUP(Table1[[#This Row],[Intake Batch Combo]],Sheet2!A:B,2,FALSE)="","",VLOOKUP(Table1[[#This Row],[Intake Batch Combo]],Sheet2!A:B,2,FALSE))</f>
        <v>One Source Diagnostics Buy 97.2</v>
      </c>
      <c r="P3192" s="116" t="s">
        <v>2384</v>
      </c>
      <c r="Q3192" s="116" t="e">
        <v>#N/A</v>
      </c>
    </row>
    <row r="3193" spans="1:17">
      <c r="A3193" s="4" t="s">
        <v>384</v>
      </c>
      <c r="B3193" s="15" t="s">
        <v>385</v>
      </c>
      <c r="C3193" s="15">
        <v>1022039</v>
      </c>
      <c r="D3193" s="30">
        <v>44579</v>
      </c>
      <c r="E3193" s="10" t="s">
        <v>0</v>
      </c>
      <c r="F3193" s="14">
        <v>400</v>
      </c>
      <c r="G3193" s="14">
        <v>82.56</v>
      </c>
      <c r="H3193" s="30">
        <v>45169</v>
      </c>
      <c r="I3193" s="118">
        <v>534.75</v>
      </c>
      <c r="J3193" s="15">
        <f>IF(M3193="",IF(AND(H3193&lt;&gt; "",D3193&lt;&gt;""),IF(H3193&gt;=D3193,H3193-D3193,0),""),"")</f>
        <v>590</v>
      </c>
      <c r="K3193" s="20">
        <f>IF(M3193="",IF(I3193&lt;&gt;"",I3193-G3193,""),"")</f>
        <v>452.19</v>
      </c>
      <c r="L3193" s="25">
        <f>IF(M3193="",IF(K3193&lt;&gt;"",IF(G3193=0,IF(I3193=0,0,9.99),K3193/G3193),""),"")</f>
        <v>5.4771075581395348</v>
      </c>
      <c r="N3193" s="33" t="str">
        <f>TRIM(CONCATENATE(Table1[[#This Row],[Intake]]," ",Table1[[#This Row],[Batch Number]]))</f>
        <v>S-1/TRC 33a</v>
      </c>
      <c r="O3193" s="35" t="str">
        <f>IF(VLOOKUP(Table1[[#This Row],[Intake Batch Combo]],Sheet2!A:B,2,FALSE)="","",VLOOKUP(Table1[[#This Row],[Intake Batch Combo]],Sheet2!A:B,2,FALSE))</f>
        <v>Texas Regional Center Batch 33a</v>
      </c>
      <c r="P3193" s="116" t="e">
        <v>#N/A</v>
      </c>
      <c r="Q3193" s="116" t="e">
        <v>#N/A</v>
      </c>
    </row>
    <row r="3194" spans="1:17">
      <c r="A3194" s="4" t="s">
        <v>1314</v>
      </c>
      <c r="B3194" s="43">
        <v>71</v>
      </c>
      <c r="C3194" s="64" t="s">
        <v>1011</v>
      </c>
      <c r="D3194" s="47">
        <v>44670</v>
      </c>
      <c r="E3194" s="59" t="s">
        <v>1</v>
      </c>
      <c r="F3194" s="41">
        <v>1695</v>
      </c>
      <c r="G3194" s="41">
        <v>406.54563467206344</v>
      </c>
      <c r="H3194" s="47">
        <v>45169</v>
      </c>
      <c r="I3194" s="118">
        <v>620.0030999999999</v>
      </c>
      <c r="J3194" s="43">
        <f>IF(M3194="",IF(AND(H3194&lt;&gt; "",D3194&lt;&gt;""),IF(H3194&gt;=D3194,H3194-D3194,0),""),"")</f>
        <v>499</v>
      </c>
      <c r="K3194" s="42">
        <f>IF(M3194="",IF(I3194&lt;&gt;"",I3194-G3194,""),"")</f>
        <v>213.45746532793646</v>
      </c>
      <c r="L3194" s="44">
        <f>IF(M3194="",IF(K3194&lt;&gt;"",IF(G3194=0,IF(I3194=0,0,9.99),K3194/G3194),""),"")</f>
        <v>0.52505167224368332</v>
      </c>
      <c r="M3194" s="45"/>
      <c r="N3194" s="46" t="str">
        <f>TRIM(CONCATENATE(Table1[[#This Row],[Intake]]," ",Table1[[#This Row],[Batch Number]]))</f>
        <v>S-1/EB 71</v>
      </c>
      <c r="O3194" s="45" t="str">
        <f>IF(VLOOKUP(Table1[[#This Row],[Intake Batch Combo]],Sheet2!A:B,2,FALSE)="","",VLOOKUP(Table1[[#This Row],[Intake Batch Combo]],Sheet2!A:B,2,FALSE))</f>
        <v>Expert MRI Buy 71</v>
      </c>
      <c r="P3194" s="116" t="e">
        <v>#N/A</v>
      </c>
      <c r="Q3194" s="116" t="e">
        <v>#N/A</v>
      </c>
    </row>
    <row r="3195" spans="1:17">
      <c r="A3195" s="4" t="s">
        <v>384</v>
      </c>
      <c r="B3195" s="15" t="s">
        <v>385</v>
      </c>
      <c r="C3195" s="15">
        <v>1022124</v>
      </c>
      <c r="D3195" s="30">
        <v>44579</v>
      </c>
      <c r="E3195" s="10" t="s">
        <v>0</v>
      </c>
      <c r="F3195" s="14">
        <v>2100</v>
      </c>
      <c r="G3195" s="14">
        <v>433.44</v>
      </c>
      <c r="H3195" s="30">
        <v>45169</v>
      </c>
      <c r="I3195" s="118">
        <v>685.26120000000003</v>
      </c>
      <c r="J3195" s="15">
        <f>IF(M3195="",IF(AND(H3195&lt;&gt; "",D3195&lt;&gt;""),IF(H3195&gt;=D3195,H3195-D3195,0),""),"")</f>
        <v>590</v>
      </c>
      <c r="K3195" s="20">
        <f>IF(M3195="",IF(I3195&lt;&gt;"",I3195-G3195,""),"")</f>
        <v>251.82120000000003</v>
      </c>
      <c r="L3195" s="25">
        <f>IF(M3195="",IF(K3195&lt;&gt;"",IF(G3195=0,IF(I3195=0,0,9.99),K3195/G3195),""),"")</f>
        <v>0.58098283499446302</v>
      </c>
      <c r="N3195" s="33" t="str">
        <f>TRIM(CONCATENATE(Table1[[#This Row],[Intake]]," ",Table1[[#This Row],[Batch Number]]))</f>
        <v>S-1/TRC 33a</v>
      </c>
      <c r="O3195" s="35" t="str">
        <f>IF(VLOOKUP(Table1[[#This Row],[Intake Batch Combo]],Sheet2!A:B,2,FALSE)="","",VLOOKUP(Table1[[#This Row],[Intake Batch Combo]],Sheet2!A:B,2,FALSE))</f>
        <v>Texas Regional Center Batch 33a</v>
      </c>
      <c r="P3195" s="116" t="e">
        <v>#N/A</v>
      </c>
      <c r="Q3195" s="116" t="e">
        <v>#N/A</v>
      </c>
    </row>
    <row r="3196" spans="1:17">
      <c r="A3196" s="4" t="s">
        <v>384</v>
      </c>
      <c r="B3196" s="15" t="s">
        <v>385</v>
      </c>
      <c r="C3196" s="15">
        <v>1022934</v>
      </c>
      <c r="D3196" s="30">
        <v>44579</v>
      </c>
      <c r="E3196" s="10" t="s">
        <v>0</v>
      </c>
      <c r="F3196" s="14">
        <v>21414.799999999999</v>
      </c>
      <c r="G3196" s="14">
        <v>4420.0147200000001</v>
      </c>
      <c r="H3196" s="30">
        <v>45169</v>
      </c>
      <c r="I3196" s="118">
        <v>6079.3541999999998</v>
      </c>
      <c r="J3196" s="15">
        <f>IF(M3196="",IF(AND(H3196&lt;&gt; "",D3196&lt;&gt;""),IF(H3196&gt;=D3196,H3196-D3196,0),""),"")</f>
        <v>590</v>
      </c>
      <c r="K3196" s="20">
        <f>IF(M3196="",IF(I3196&lt;&gt;"",I3196-G3196,""),"")</f>
        <v>1659.3394799999996</v>
      </c>
      <c r="L3196" s="25">
        <f>IF(M3196="",IF(K3196&lt;&gt;"",IF(G3196=0,IF(I3196=0,0,9.99),K3196/G3196),""),"")</f>
        <v>0.37541492169510232</v>
      </c>
      <c r="N3196" s="33" t="str">
        <f>TRIM(CONCATENATE(Table1[[#This Row],[Intake]]," ",Table1[[#This Row],[Batch Number]]))</f>
        <v>S-1/TRC 33a</v>
      </c>
      <c r="O3196" s="35" t="str">
        <f>IF(VLOOKUP(Table1[[#This Row],[Intake Batch Combo]],Sheet2!A:B,2,FALSE)="","",VLOOKUP(Table1[[#This Row],[Intake Batch Combo]],Sheet2!A:B,2,FALSE))</f>
        <v>Texas Regional Center Batch 33a</v>
      </c>
      <c r="P3196" s="116" t="e">
        <v>#N/A</v>
      </c>
      <c r="Q3196" s="116" t="e">
        <v>#N/A</v>
      </c>
    </row>
    <row r="3197" spans="1:17">
      <c r="A3197" s="4" t="s">
        <v>1314</v>
      </c>
      <c r="B3197" s="43">
        <v>71</v>
      </c>
      <c r="C3197" s="64" t="s">
        <v>1044</v>
      </c>
      <c r="D3197" s="47">
        <v>44670</v>
      </c>
      <c r="E3197" s="59" t="s">
        <v>0</v>
      </c>
      <c r="F3197" s="41">
        <v>250</v>
      </c>
      <c r="G3197" s="41">
        <v>59.962482989979854</v>
      </c>
      <c r="H3197" s="47">
        <v>45168</v>
      </c>
      <c r="I3197" s="118">
        <v>558</v>
      </c>
      <c r="J3197" s="43">
        <f>IF(M3197="",IF(AND(H3197&lt;&gt; "",D3197&lt;&gt;""),IF(H3197&gt;=D3197,H3197-D3197,0),""),"")</f>
        <v>498</v>
      </c>
      <c r="K3197" s="42">
        <f>IF(M3197="",IF(I3197&lt;&gt;"",I3197-G3197,""),"")</f>
        <v>498.03751701002017</v>
      </c>
      <c r="L3197" s="44">
        <f>IF(M3197="",IF(K3197&lt;&gt;"",IF(G3197=0,IF(I3197=0,0,9.99),K3197/G3197),""),"")</f>
        <v>8.3058187749370838</v>
      </c>
      <c r="M3197" s="45"/>
      <c r="N3197" s="46" t="str">
        <f>TRIM(CONCATENATE(Table1[[#This Row],[Intake]]," ",Table1[[#This Row],[Batch Number]]))</f>
        <v>S-1/EB 71</v>
      </c>
      <c r="O3197" s="45" t="str">
        <f>IF(VLOOKUP(Table1[[#This Row],[Intake Batch Combo]],Sheet2!A:B,2,FALSE)="","",VLOOKUP(Table1[[#This Row],[Intake Batch Combo]],Sheet2!A:B,2,FALSE))</f>
        <v>Expert MRI Buy 71</v>
      </c>
      <c r="P3197" s="116" t="e">
        <v>#N/A</v>
      </c>
      <c r="Q3197" s="116" t="e">
        <v>#N/A</v>
      </c>
    </row>
    <row r="3198" spans="1:17">
      <c r="A3198" s="4" t="s">
        <v>1316</v>
      </c>
      <c r="B3198" s="15">
        <v>118</v>
      </c>
      <c r="C3198" s="64" t="s">
        <v>1472</v>
      </c>
      <c r="D3198" s="30">
        <v>44897</v>
      </c>
      <c r="E3198" s="60" t="s">
        <v>0</v>
      </c>
      <c r="F3198" s="14">
        <v>300</v>
      </c>
      <c r="G3198" s="14">
        <v>71.674980884610022</v>
      </c>
      <c r="H3198" s="30">
        <v>45168</v>
      </c>
      <c r="I3198" s="118">
        <v>318.1995</v>
      </c>
      <c r="J3198" s="15">
        <f>IF(M3198="",IF(AND(H3198&lt;&gt; "",D3198&lt;&gt;""),IF(H3198&gt;=D3198,H3198-D3198,0),""),"")</f>
        <v>271</v>
      </c>
      <c r="K3198" s="20">
        <f>IF(M3198="",IF(I3198&lt;&gt;"",I3198-G3198,""),"")</f>
        <v>246.52451911538998</v>
      </c>
      <c r="L3198" s="25">
        <f>IF(M3198="",IF(K3198&lt;&gt;"",IF(G3198=0,IF(I3198=0,0,9.99),K3198/G3198),""),"")</f>
        <v>3.4394779890108556</v>
      </c>
      <c r="N3198" s="58" t="str">
        <f>TRIM(CONCATENATE(Table1[[#This Row],[Intake]]," ",Table1[[#This Row],[Batch Number]]))</f>
        <v>S-1/OS 118</v>
      </c>
      <c r="O3198" s="3" t="str">
        <f>IF(VLOOKUP(Table1[[#This Row],[Intake Batch Combo]],Sheet2!A:B,2,FALSE)="","",VLOOKUP(Table1[[#This Row],[Intake Batch Combo]],Sheet2!A:B,2,FALSE))</f>
        <v>One Source Diagnostics Buy 118</v>
      </c>
      <c r="P3198" s="115" t="s">
        <v>2383</v>
      </c>
      <c r="Q3198" s="115" t="e">
        <v>#N/A</v>
      </c>
    </row>
    <row r="3199" spans="1:17">
      <c r="A3199" s="4" t="s">
        <v>1316</v>
      </c>
      <c r="B3199" s="15">
        <v>118</v>
      </c>
      <c r="C3199" s="64" t="s">
        <v>1472</v>
      </c>
      <c r="D3199" s="30">
        <v>44897</v>
      </c>
      <c r="E3199" s="60" t="s">
        <v>0</v>
      </c>
      <c r="F3199" s="14">
        <v>300</v>
      </c>
      <c r="G3199" s="14">
        <v>71.674980884610022</v>
      </c>
      <c r="H3199" s="30">
        <v>45168</v>
      </c>
      <c r="I3199" s="118">
        <v>318.1995</v>
      </c>
      <c r="J3199" s="15">
        <f>IF(M3199="",IF(AND(H3199&lt;&gt; "",D3199&lt;&gt;""),IF(H3199&gt;=D3199,H3199-D3199,0),""),"")</f>
        <v>271</v>
      </c>
      <c r="K3199" s="20">
        <f>IF(M3199="",IF(I3199&lt;&gt;"",I3199-G3199,""),"")</f>
        <v>246.52451911538998</v>
      </c>
      <c r="L3199" s="25">
        <f>IF(M3199="",IF(K3199&lt;&gt;"",IF(G3199=0,IF(I3199=0,0,9.99),K3199/G3199),""),"")</f>
        <v>3.4394779890108556</v>
      </c>
      <c r="N3199" s="58" t="str">
        <f>TRIM(CONCATENATE(Table1[[#This Row],[Intake]]," ",Table1[[#This Row],[Batch Number]]))</f>
        <v>S-1/OS 118</v>
      </c>
      <c r="O3199" s="3" t="str">
        <f>IF(VLOOKUP(Table1[[#This Row],[Intake Batch Combo]],Sheet2!A:B,2,FALSE)="","",VLOOKUP(Table1[[#This Row],[Intake Batch Combo]],Sheet2!A:B,2,FALSE))</f>
        <v>One Source Diagnostics Buy 118</v>
      </c>
      <c r="P3199" s="115" t="s">
        <v>2383</v>
      </c>
      <c r="Q3199" s="115" t="e">
        <v>#N/A</v>
      </c>
    </row>
    <row r="3200" spans="1:17">
      <c r="A3200" s="4" t="s">
        <v>1316</v>
      </c>
      <c r="B3200" s="15">
        <v>118</v>
      </c>
      <c r="C3200" s="64" t="s">
        <v>1475</v>
      </c>
      <c r="D3200" s="30">
        <v>44897</v>
      </c>
      <c r="E3200" s="60" t="s">
        <v>1</v>
      </c>
      <c r="F3200" s="14">
        <v>300</v>
      </c>
      <c r="G3200" s="14">
        <v>71.674980884610022</v>
      </c>
      <c r="H3200" s="30">
        <v>45168</v>
      </c>
      <c r="I3200" s="118">
        <v>248.00310000000002</v>
      </c>
      <c r="J3200" s="15">
        <f>IF(M3200="",IF(AND(H3200&lt;&gt; "",D3200&lt;&gt;""),IF(H3200&gt;=D3200,H3200-D3200,0),""),"")</f>
        <v>271</v>
      </c>
      <c r="K3200" s="20">
        <f>IF(M3200="",IF(I3200&lt;&gt;"",I3200-G3200,""),"")</f>
        <v>176.32811911539</v>
      </c>
      <c r="L3200" s="25">
        <f>IF(M3200="",IF(K3200&lt;&gt;"",IF(G3200=0,IF(I3200=0,0,9.99),K3200/G3200),""),"")</f>
        <v>2.4601069569765452</v>
      </c>
      <c r="N3200" s="58" t="str">
        <f>TRIM(CONCATENATE(Table1[[#This Row],[Intake]]," ",Table1[[#This Row],[Batch Number]]))</f>
        <v>S-1/OS 118</v>
      </c>
      <c r="O3200" s="3" t="str">
        <f>IF(VLOOKUP(Table1[[#This Row],[Intake Batch Combo]],Sheet2!A:B,2,FALSE)="","",VLOOKUP(Table1[[#This Row],[Intake Batch Combo]],Sheet2!A:B,2,FALSE))</f>
        <v>One Source Diagnostics Buy 118</v>
      </c>
      <c r="P3200" s="115" t="s">
        <v>2383</v>
      </c>
      <c r="Q3200" s="115" t="e">
        <v>#N/A</v>
      </c>
    </row>
    <row r="3201" spans="1:17">
      <c r="A3201" s="4" t="s">
        <v>1316</v>
      </c>
      <c r="B3201" s="15">
        <v>118</v>
      </c>
      <c r="C3201" s="64" t="s">
        <v>1475</v>
      </c>
      <c r="D3201" s="30">
        <v>44897</v>
      </c>
      <c r="E3201" s="60" t="s">
        <v>1</v>
      </c>
      <c r="F3201" s="14">
        <v>300</v>
      </c>
      <c r="G3201" s="14">
        <v>71.674980884610022</v>
      </c>
      <c r="H3201" s="30">
        <v>45168</v>
      </c>
      <c r="I3201" s="118">
        <v>248.00310000000002</v>
      </c>
      <c r="J3201" s="15">
        <f>IF(M3201="",IF(AND(H3201&lt;&gt; "",D3201&lt;&gt;""),IF(H3201&gt;=D3201,H3201-D3201,0),""),"")</f>
        <v>271</v>
      </c>
      <c r="K3201" s="20">
        <f>IF(M3201="",IF(I3201&lt;&gt;"",I3201-G3201,""),"")</f>
        <v>176.32811911539</v>
      </c>
      <c r="L3201" s="25">
        <f>IF(M3201="",IF(K3201&lt;&gt;"",IF(G3201=0,IF(I3201=0,0,9.99),K3201/G3201),""),"")</f>
        <v>2.4601069569765452</v>
      </c>
      <c r="N3201" s="58" t="str">
        <f>TRIM(CONCATENATE(Table1[[#This Row],[Intake]]," ",Table1[[#This Row],[Batch Number]]))</f>
        <v>S-1/OS 118</v>
      </c>
      <c r="O3201" s="3" t="str">
        <f>IF(VLOOKUP(Table1[[#This Row],[Intake Batch Combo]],Sheet2!A:B,2,FALSE)="","",VLOOKUP(Table1[[#This Row],[Intake Batch Combo]],Sheet2!A:B,2,FALSE))</f>
        <v>One Source Diagnostics Buy 118</v>
      </c>
      <c r="P3201" s="115" t="s">
        <v>2383</v>
      </c>
      <c r="Q3201" s="115" t="e">
        <v>#N/A</v>
      </c>
    </row>
    <row r="3202" spans="1:17">
      <c r="A3202" s="4" t="s">
        <v>1316</v>
      </c>
      <c r="B3202" s="15">
        <v>118</v>
      </c>
      <c r="C3202" s="64" t="s">
        <v>1475</v>
      </c>
      <c r="D3202" s="30">
        <v>44897</v>
      </c>
      <c r="E3202" s="60" t="s">
        <v>1</v>
      </c>
      <c r="F3202" s="14">
        <v>300</v>
      </c>
      <c r="G3202" s="14">
        <v>71.674980884610022</v>
      </c>
      <c r="H3202" s="30">
        <v>45168</v>
      </c>
      <c r="I3202" s="118">
        <v>248.00310000000002</v>
      </c>
      <c r="J3202" s="15">
        <f>IF(M3202="",IF(AND(H3202&lt;&gt; "",D3202&lt;&gt;""),IF(H3202&gt;=D3202,H3202-D3202,0),""),"")</f>
        <v>271</v>
      </c>
      <c r="K3202" s="20">
        <f>IF(M3202="",IF(I3202&lt;&gt;"",I3202-G3202,""),"")</f>
        <v>176.32811911539</v>
      </c>
      <c r="L3202" s="25">
        <f>IF(M3202="",IF(K3202&lt;&gt;"",IF(G3202=0,IF(I3202=0,0,9.99),K3202/G3202),""),"")</f>
        <v>2.4601069569765452</v>
      </c>
      <c r="N3202" s="58" t="str">
        <f>TRIM(CONCATENATE(Table1[[#This Row],[Intake]]," ",Table1[[#This Row],[Batch Number]]))</f>
        <v>S-1/OS 118</v>
      </c>
      <c r="O3202" s="3" t="str">
        <f>IF(VLOOKUP(Table1[[#This Row],[Intake Batch Combo]],Sheet2!A:B,2,FALSE)="","",VLOOKUP(Table1[[#This Row],[Intake Batch Combo]],Sheet2!A:B,2,FALSE))</f>
        <v>One Source Diagnostics Buy 118</v>
      </c>
      <c r="P3202" s="115" t="s">
        <v>2383</v>
      </c>
      <c r="Q3202" s="115" t="e">
        <v>#N/A</v>
      </c>
    </row>
    <row r="3203" spans="1:17">
      <c r="A3203" s="4" t="s">
        <v>1316</v>
      </c>
      <c r="B3203" s="15">
        <v>118</v>
      </c>
      <c r="C3203" s="64" t="s">
        <v>1475</v>
      </c>
      <c r="D3203" s="30">
        <v>44897</v>
      </c>
      <c r="E3203" s="60" t="s">
        <v>1</v>
      </c>
      <c r="F3203" s="14">
        <v>300</v>
      </c>
      <c r="G3203" s="14">
        <v>71.674980884610022</v>
      </c>
      <c r="H3203" s="30">
        <v>45168</v>
      </c>
      <c r="I3203" s="118">
        <v>248.00310000000002</v>
      </c>
      <c r="J3203" s="15">
        <f>IF(M3203="",IF(AND(H3203&lt;&gt; "",D3203&lt;&gt;""),IF(H3203&gt;=D3203,H3203-D3203,0),""),"")</f>
        <v>271</v>
      </c>
      <c r="K3203" s="20">
        <f>IF(M3203="",IF(I3203&lt;&gt;"",I3203-G3203,""),"")</f>
        <v>176.32811911539</v>
      </c>
      <c r="L3203" s="25">
        <f>IF(M3203="",IF(K3203&lt;&gt;"",IF(G3203=0,IF(I3203=0,0,9.99),K3203/G3203),""),"")</f>
        <v>2.4601069569765452</v>
      </c>
      <c r="N3203" s="58" t="str">
        <f>TRIM(CONCATENATE(Table1[[#This Row],[Intake]]," ",Table1[[#This Row],[Batch Number]]))</f>
        <v>S-1/OS 118</v>
      </c>
      <c r="O3203" s="3" t="str">
        <f>IF(VLOOKUP(Table1[[#This Row],[Intake Batch Combo]],Sheet2!A:B,2,FALSE)="","",VLOOKUP(Table1[[#This Row],[Intake Batch Combo]],Sheet2!A:B,2,FALSE))</f>
        <v>One Source Diagnostics Buy 118</v>
      </c>
      <c r="P3203" s="115" t="s">
        <v>2383</v>
      </c>
      <c r="Q3203" s="115" t="e">
        <v>#N/A</v>
      </c>
    </row>
    <row r="3204" spans="1:17">
      <c r="A3204" s="4" t="s">
        <v>1314</v>
      </c>
      <c r="B3204" s="43">
        <v>71</v>
      </c>
      <c r="C3204" s="64" t="s">
        <v>991</v>
      </c>
      <c r="D3204" s="47">
        <v>44670</v>
      </c>
      <c r="E3204" s="59" t="s">
        <v>1</v>
      </c>
      <c r="F3204" s="41">
        <v>300</v>
      </c>
      <c r="G3204" s="41">
        <v>71.954979587975828</v>
      </c>
      <c r="H3204" s="47">
        <v>45168</v>
      </c>
      <c r="I3204" s="118">
        <v>216.99690000000001</v>
      </c>
      <c r="J3204" s="43">
        <f>IF(M3204="",IF(AND(H3204&lt;&gt; "",D3204&lt;&gt;""),IF(H3204&gt;=D3204,H3204-D3204,0),""),"")</f>
        <v>498</v>
      </c>
      <c r="K3204" s="42">
        <f>IF(M3204="",IF(I3204&lt;&gt;"",I3204-G3204,""),"")</f>
        <v>145.04192041202418</v>
      </c>
      <c r="L3204" s="44">
        <f>IF(M3204="",IF(K3204&lt;&gt;"",IF(G3204=0,IF(I3204=0,0,9.99),K3204/G3204),""),"")</f>
        <v>2.015731520494541</v>
      </c>
      <c r="M3204" s="45"/>
      <c r="N3204" s="46" t="str">
        <f>TRIM(CONCATENATE(Table1[[#This Row],[Intake]]," ",Table1[[#This Row],[Batch Number]]))</f>
        <v>S-1/EB 71</v>
      </c>
      <c r="O3204" s="45" t="str">
        <f>IF(VLOOKUP(Table1[[#This Row],[Intake Batch Combo]],Sheet2!A:B,2,FALSE)="","",VLOOKUP(Table1[[#This Row],[Intake Batch Combo]],Sheet2!A:B,2,FALSE))</f>
        <v>Expert MRI Buy 71</v>
      </c>
      <c r="P3204" s="116" t="e">
        <v>#N/A</v>
      </c>
      <c r="Q3204" s="116" t="e">
        <v>#N/A</v>
      </c>
    </row>
    <row r="3205" spans="1:17">
      <c r="A3205" s="4" t="s">
        <v>1314</v>
      </c>
      <c r="B3205" s="43">
        <v>71</v>
      </c>
      <c r="C3205" s="64" t="s">
        <v>991</v>
      </c>
      <c r="D3205" s="47">
        <v>44670</v>
      </c>
      <c r="E3205" s="59" t="s">
        <v>1</v>
      </c>
      <c r="F3205" s="41">
        <v>300</v>
      </c>
      <c r="G3205" s="41">
        <v>71.954979587975828</v>
      </c>
      <c r="H3205" s="47">
        <v>45168</v>
      </c>
      <c r="I3205" s="120">
        <v>216.99690000000001</v>
      </c>
      <c r="J3205" s="43">
        <f>IF(M3205="",IF(AND(H3205&lt;&gt; "",D3205&lt;&gt;""),IF(H3205&gt;=D3205,H3205-D3205,0),""),"")</f>
        <v>498</v>
      </c>
      <c r="K3205" s="42">
        <f>IF(M3205="",IF(I3205&lt;&gt;"",I3205-G3205,""),"")</f>
        <v>145.04192041202418</v>
      </c>
      <c r="L3205" s="44">
        <f>IF(M3205="",IF(K3205&lt;&gt;"",IF(G3205=0,IF(I3205=0,0,9.99),K3205/G3205),""),"")</f>
        <v>2.015731520494541</v>
      </c>
      <c r="M3205" s="45"/>
      <c r="N3205" s="46" t="str">
        <f>TRIM(CONCATENATE(Table1[[#This Row],[Intake]]," ",Table1[[#This Row],[Batch Number]]))</f>
        <v>S-1/EB 71</v>
      </c>
      <c r="O3205" s="45" t="str">
        <f>IF(VLOOKUP(Table1[[#This Row],[Intake Batch Combo]],Sheet2!A:B,2,FALSE)="","",VLOOKUP(Table1[[#This Row],[Intake Batch Combo]],Sheet2!A:B,2,FALSE))</f>
        <v>Expert MRI Buy 71</v>
      </c>
      <c r="P3205" s="116" t="e">
        <v>#N/A</v>
      </c>
      <c r="Q3205" s="116" t="e">
        <v>#N/A</v>
      </c>
    </row>
    <row r="3206" spans="1:17">
      <c r="A3206" s="4" t="s">
        <v>1314</v>
      </c>
      <c r="B3206" s="43">
        <v>71</v>
      </c>
      <c r="C3206" s="64" t="s">
        <v>991</v>
      </c>
      <c r="D3206" s="47">
        <v>44670</v>
      </c>
      <c r="E3206" s="59" t="s">
        <v>1</v>
      </c>
      <c r="F3206" s="41">
        <v>300</v>
      </c>
      <c r="G3206" s="41">
        <v>71.954979587975828</v>
      </c>
      <c r="H3206" s="47">
        <v>45168</v>
      </c>
      <c r="I3206" s="118">
        <v>216.99690000000001</v>
      </c>
      <c r="J3206" s="43">
        <f>IF(M3206="",IF(AND(H3206&lt;&gt; "",D3206&lt;&gt;""),IF(H3206&gt;=D3206,H3206-D3206,0),""),"")</f>
        <v>498</v>
      </c>
      <c r="K3206" s="42">
        <f>IF(M3206="",IF(I3206&lt;&gt;"",I3206-G3206,""),"")</f>
        <v>145.04192041202418</v>
      </c>
      <c r="L3206" s="44">
        <f>IF(M3206="",IF(K3206&lt;&gt;"",IF(G3206=0,IF(I3206=0,0,9.99),K3206/G3206),""),"")</f>
        <v>2.015731520494541</v>
      </c>
      <c r="M3206" s="45"/>
      <c r="N3206" s="46" t="str">
        <f>TRIM(CONCATENATE(Table1[[#This Row],[Intake]]," ",Table1[[#This Row],[Batch Number]]))</f>
        <v>S-1/EB 71</v>
      </c>
      <c r="O3206" s="45" t="str">
        <f>IF(VLOOKUP(Table1[[#This Row],[Intake Batch Combo]],Sheet2!A:B,2,FALSE)="","",VLOOKUP(Table1[[#This Row],[Intake Batch Combo]],Sheet2!A:B,2,FALSE))</f>
        <v>Expert MRI Buy 71</v>
      </c>
      <c r="P3206" s="116" t="e">
        <v>#N/A</v>
      </c>
      <c r="Q3206" s="116" t="e">
        <v>#N/A</v>
      </c>
    </row>
    <row r="3207" spans="1:17">
      <c r="A3207" s="4" t="s">
        <v>1314</v>
      </c>
      <c r="B3207" s="43">
        <v>71</v>
      </c>
      <c r="C3207" s="108" t="s">
        <v>991</v>
      </c>
      <c r="D3207" s="47">
        <v>44670</v>
      </c>
      <c r="E3207" s="59" t="s">
        <v>1</v>
      </c>
      <c r="F3207" s="41">
        <v>300</v>
      </c>
      <c r="G3207" s="41">
        <v>71.954979587975828</v>
      </c>
      <c r="H3207" s="47">
        <v>45168</v>
      </c>
      <c r="I3207" s="118">
        <v>216.99690000000001</v>
      </c>
      <c r="J3207" s="43">
        <f>IF(M3207="",IF(AND(H3207&lt;&gt; "",D3207&lt;&gt;""),IF(H3207&gt;=D3207,H3207-D3207,0),""),"")</f>
        <v>498</v>
      </c>
      <c r="K3207" s="42">
        <f>IF(M3207="",IF(I3207&lt;&gt;"",I3207-G3207,""),"")</f>
        <v>145.04192041202418</v>
      </c>
      <c r="L3207" s="44">
        <f>IF(M3207="",IF(K3207&lt;&gt;"",IF(G3207=0,IF(I3207=0,0,9.99),K3207/G3207),""),"")</f>
        <v>2.015731520494541</v>
      </c>
      <c r="M3207" s="45"/>
      <c r="N3207" s="46" t="str">
        <f>TRIM(CONCATENATE(Table1[[#This Row],[Intake]]," ",Table1[[#This Row],[Batch Number]]))</f>
        <v>S-1/EB 71</v>
      </c>
      <c r="O3207" s="45" t="str">
        <f>IF(VLOOKUP(Table1[[#This Row],[Intake Batch Combo]],Sheet2!A:B,2,FALSE)="","",VLOOKUP(Table1[[#This Row],[Intake Batch Combo]],Sheet2!A:B,2,FALSE))</f>
        <v>Expert MRI Buy 71</v>
      </c>
      <c r="P3207" s="116" t="e">
        <v>#N/A</v>
      </c>
      <c r="Q3207" s="116" t="e">
        <v>#N/A</v>
      </c>
    </row>
    <row r="3208" spans="1:17">
      <c r="A3208" s="4" t="s">
        <v>1316</v>
      </c>
      <c r="B3208" s="15">
        <v>118</v>
      </c>
      <c r="C3208" s="64" t="s">
        <v>1704</v>
      </c>
      <c r="D3208" s="30">
        <v>44897</v>
      </c>
      <c r="E3208" s="60" t="s">
        <v>1</v>
      </c>
      <c r="F3208" s="14">
        <v>1695</v>
      </c>
      <c r="G3208" s="14">
        <v>404.96364199804663</v>
      </c>
      <c r="H3208" s="30">
        <v>45168</v>
      </c>
      <c r="I3208" s="118">
        <v>465</v>
      </c>
      <c r="J3208" s="15">
        <f>IF(M3208="",IF(AND(H3208&lt;&gt; "",D3208&lt;&gt;""),IF(H3208&gt;=D3208,H3208-D3208,0),""),"")</f>
        <v>271</v>
      </c>
      <c r="K3208" s="20">
        <f>IF(M3208="",IF(I3208&lt;&gt;"",I3208-G3208,""),"")</f>
        <v>60.036358001953374</v>
      </c>
      <c r="L3208" s="25">
        <f>IF(M3208="",IF(K3208&lt;&gt;"",IF(G3208=0,IF(I3208=0,0,9.99),K3208/G3208),""),"")</f>
        <v>0.14825122992706333</v>
      </c>
      <c r="N3208" s="58" t="str">
        <f>TRIM(CONCATENATE(Table1[[#This Row],[Intake]]," ",Table1[[#This Row],[Batch Number]]))</f>
        <v>S-1/OS 118</v>
      </c>
      <c r="O3208" s="3" t="str">
        <f>IF(VLOOKUP(Table1[[#This Row],[Intake Batch Combo]],Sheet2!A:B,2,FALSE)="","",VLOOKUP(Table1[[#This Row],[Intake Batch Combo]],Sheet2!A:B,2,FALSE))</f>
        <v>One Source Diagnostics Buy 118</v>
      </c>
      <c r="P3208" s="115" t="s">
        <v>2383</v>
      </c>
      <c r="Q3208" s="115" t="e">
        <v>#N/A</v>
      </c>
    </row>
    <row r="3209" spans="1:17">
      <c r="A3209" s="4" t="s">
        <v>1316</v>
      </c>
      <c r="B3209" s="15">
        <v>118</v>
      </c>
      <c r="C3209" s="64" t="s">
        <v>1704</v>
      </c>
      <c r="D3209" s="30">
        <v>44897</v>
      </c>
      <c r="E3209" s="60" t="s">
        <v>1</v>
      </c>
      <c r="F3209" s="14">
        <v>1695</v>
      </c>
      <c r="G3209" s="14">
        <v>404.96364199804663</v>
      </c>
      <c r="H3209" s="30">
        <v>45168</v>
      </c>
      <c r="I3209" s="118">
        <v>465</v>
      </c>
      <c r="J3209" s="15">
        <f>IF(M3209="",IF(AND(H3209&lt;&gt; "",D3209&lt;&gt;""),IF(H3209&gt;=D3209,H3209-D3209,0),""),"")</f>
        <v>271</v>
      </c>
      <c r="K3209" s="20">
        <f>IF(M3209="",IF(I3209&lt;&gt;"",I3209-G3209,""),"")</f>
        <v>60.036358001953374</v>
      </c>
      <c r="L3209" s="25">
        <f>IF(M3209="",IF(K3209&lt;&gt;"",IF(G3209=0,IF(I3209=0,0,9.99),K3209/G3209),""),"")</f>
        <v>0.14825122992706333</v>
      </c>
      <c r="N3209" s="58" t="str">
        <f>TRIM(CONCATENATE(Table1[[#This Row],[Intake]]," ",Table1[[#This Row],[Batch Number]]))</f>
        <v>S-1/OS 118</v>
      </c>
      <c r="O3209" s="3" t="str">
        <f>IF(VLOOKUP(Table1[[#This Row],[Intake Batch Combo]],Sheet2!A:B,2,FALSE)="","",VLOOKUP(Table1[[#This Row],[Intake Batch Combo]],Sheet2!A:B,2,FALSE))</f>
        <v>One Source Diagnostics Buy 118</v>
      </c>
      <c r="P3209" s="115" t="s">
        <v>2383</v>
      </c>
      <c r="Q3209" s="115" t="e">
        <v>#N/A</v>
      </c>
    </row>
    <row r="3210" spans="1:17">
      <c r="A3210" s="4" t="s">
        <v>1316</v>
      </c>
      <c r="B3210" s="15">
        <v>118</v>
      </c>
      <c r="C3210" s="64" t="s">
        <v>1716</v>
      </c>
      <c r="D3210" s="30">
        <v>44897</v>
      </c>
      <c r="E3210" s="60" t="s">
        <v>1</v>
      </c>
      <c r="F3210" s="14">
        <v>1695</v>
      </c>
      <c r="G3210" s="14">
        <v>404.96364199804663</v>
      </c>
      <c r="H3210" s="30">
        <v>45168</v>
      </c>
      <c r="I3210" s="118">
        <v>744</v>
      </c>
      <c r="J3210" s="15">
        <f>IF(M3210="",IF(AND(H3210&lt;&gt; "",D3210&lt;&gt;""),IF(H3210&gt;=D3210,H3210-D3210,0),""),"")</f>
        <v>271</v>
      </c>
      <c r="K3210" s="20">
        <f>IF(M3210="",IF(I3210&lt;&gt;"",I3210-G3210,""),"")</f>
        <v>339.03635800195337</v>
      </c>
      <c r="L3210" s="25">
        <f>IF(M3210="",IF(K3210&lt;&gt;"",IF(G3210=0,IF(I3210=0,0,9.99),K3210/G3210),""),"")</f>
        <v>0.83720196788330137</v>
      </c>
      <c r="N3210" s="58" t="str">
        <f>TRIM(CONCATENATE(Table1[[#This Row],[Intake]]," ",Table1[[#This Row],[Batch Number]]))</f>
        <v>S-1/OS 118</v>
      </c>
      <c r="O3210" s="3" t="str">
        <f>IF(VLOOKUP(Table1[[#This Row],[Intake Batch Combo]],Sheet2!A:B,2,FALSE)="","",VLOOKUP(Table1[[#This Row],[Intake Batch Combo]],Sheet2!A:B,2,FALSE))</f>
        <v>One Source Diagnostics Buy 118</v>
      </c>
      <c r="P3210" s="115" t="s">
        <v>2383</v>
      </c>
      <c r="Q3210" s="115" t="e">
        <v>#N/A</v>
      </c>
    </row>
    <row r="3211" spans="1:17">
      <c r="A3211" s="4" t="s">
        <v>1316</v>
      </c>
      <c r="B3211" s="15">
        <v>118</v>
      </c>
      <c r="C3211" s="64" t="s">
        <v>1472</v>
      </c>
      <c r="D3211" s="30">
        <v>44897</v>
      </c>
      <c r="E3211" s="60" t="s">
        <v>1</v>
      </c>
      <c r="F3211" s="14">
        <v>1695</v>
      </c>
      <c r="G3211" s="14">
        <v>404.96364199804663</v>
      </c>
      <c r="H3211" s="30">
        <v>45168</v>
      </c>
      <c r="I3211" s="120">
        <v>318.1995</v>
      </c>
      <c r="J3211" s="15">
        <f>IF(M3211="",IF(AND(H3211&lt;&gt; "",D3211&lt;&gt;""),IF(H3211&gt;=D3211,H3211-D3211,0),""),"")</f>
        <v>271</v>
      </c>
      <c r="K3211" s="20">
        <f>IF(M3211="",IF(I3211&lt;&gt;"",I3211-G3211,""),"")</f>
        <v>-86.764141998046625</v>
      </c>
      <c r="L3211" s="25">
        <f>IF(M3211="",IF(K3211&lt;&gt;"",IF(G3211=0,IF(I3211=0,0,9.99),K3211/G3211),""),"")</f>
        <v>-0.21425168336091055</v>
      </c>
      <c r="N3211" s="58" t="str">
        <f>TRIM(CONCATENATE(Table1[[#This Row],[Intake]]," ",Table1[[#This Row],[Batch Number]]))</f>
        <v>S-1/OS 118</v>
      </c>
      <c r="O3211" s="3" t="str">
        <f>IF(VLOOKUP(Table1[[#This Row],[Intake Batch Combo]],Sheet2!A:B,2,FALSE)="","",VLOOKUP(Table1[[#This Row],[Intake Batch Combo]],Sheet2!A:B,2,FALSE))</f>
        <v>One Source Diagnostics Buy 118</v>
      </c>
      <c r="P3211" s="115" t="s">
        <v>2383</v>
      </c>
      <c r="Q3211" s="115" t="e">
        <v>#N/A</v>
      </c>
    </row>
    <row r="3212" spans="1:17">
      <c r="A3212" s="4" t="s">
        <v>1316</v>
      </c>
      <c r="B3212" s="15">
        <v>118</v>
      </c>
      <c r="C3212" s="64" t="s">
        <v>1472</v>
      </c>
      <c r="D3212" s="30">
        <v>44897</v>
      </c>
      <c r="E3212" s="60" t="s">
        <v>1</v>
      </c>
      <c r="F3212" s="14">
        <v>1695</v>
      </c>
      <c r="G3212" s="14">
        <v>404.96364199804663</v>
      </c>
      <c r="H3212" s="30">
        <v>45168</v>
      </c>
      <c r="I3212" s="118">
        <v>318.1995</v>
      </c>
      <c r="J3212" s="15">
        <f>IF(M3212="",IF(AND(H3212&lt;&gt; "",D3212&lt;&gt;""),IF(H3212&gt;=D3212,H3212-D3212,0),""),"")</f>
        <v>271</v>
      </c>
      <c r="K3212" s="20">
        <f>IF(M3212="",IF(I3212&lt;&gt;"",I3212-G3212,""),"")</f>
        <v>-86.764141998046625</v>
      </c>
      <c r="L3212" s="25">
        <f>IF(M3212="",IF(K3212&lt;&gt;"",IF(G3212=0,IF(I3212=0,0,9.99),K3212/G3212),""),"")</f>
        <v>-0.21425168336091055</v>
      </c>
      <c r="N3212" s="58" t="str">
        <f>TRIM(CONCATENATE(Table1[[#This Row],[Intake]]," ",Table1[[#This Row],[Batch Number]]))</f>
        <v>S-1/OS 118</v>
      </c>
      <c r="O3212" s="3" t="str">
        <f>IF(VLOOKUP(Table1[[#This Row],[Intake Batch Combo]],Sheet2!A:B,2,FALSE)="","",VLOOKUP(Table1[[#This Row],[Intake Batch Combo]],Sheet2!A:B,2,FALSE))</f>
        <v>One Source Diagnostics Buy 118</v>
      </c>
      <c r="P3212" s="115" t="s">
        <v>2383</v>
      </c>
      <c r="Q3212" s="115" t="e">
        <v>#N/A</v>
      </c>
    </row>
    <row r="3213" spans="1:17">
      <c r="A3213" s="4" t="s">
        <v>1316</v>
      </c>
      <c r="B3213" s="15">
        <v>118</v>
      </c>
      <c r="C3213" s="64" t="s">
        <v>1475</v>
      </c>
      <c r="D3213" s="30">
        <v>44897</v>
      </c>
      <c r="E3213" s="60" t="s">
        <v>1</v>
      </c>
      <c r="F3213" s="14">
        <v>1695</v>
      </c>
      <c r="G3213" s="14">
        <v>404.96364199804663</v>
      </c>
      <c r="H3213" s="30">
        <v>45168</v>
      </c>
      <c r="I3213" s="120">
        <v>248.00310000000002</v>
      </c>
      <c r="J3213" s="15">
        <f>IF(M3213="",IF(AND(H3213&lt;&gt; "",D3213&lt;&gt;""),IF(H3213&gt;=D3213,H3213-D3213,0),""),"")</f>
        <v>271</v>
      </c>
      <c r="K3213" s="20">
        <f>IF(M3213="",IF(I3213&lt;&gt;"",I3213-G3213,""),"")</f>
        <v>-156.96054199804661</v>
      </c>
      <c r="L3213" s="25">
        <f>IF(M3213="",IF(K3213&lt;&gt;"",IF(G3213=0,IF(I3213=0,0,9.99),K3213/G3213),""),"")</f>
        <v>-0.38759168903070002</v>
      </c>
      <c r="N3213" s="58" t="str">
        <f>TRIM(CONCATENATE(Table1[[#This Row],[Intake]]," ",Table1[[#This Row],[Batch Number]]))</f>
        <v>S-1/OS 118</v>
      </c>
      <c r="O3213" s="3" t="str">
        <f>IF(VLOOKUP(Table1[[#This Row],[Intake Batch Combo]],Sheet2!A:B,2,FALSE)="","",VLOOKUP(Table1[[#This Row],[Intake Batch Combo]],Sheet2!A:B,2,FALSE))</f>
        <v>One Source Diagnostics Buy 118</v>
      </c>
      <c r="P3213" s="115" t="s">
        <v>2383</v>
      </c>
      <c r="Q3213" s="115" t="e">
        <v>#N/A</v>
      </c>
    </row>
    <row r="3214" spans="1:17">
      <c r="A3214" s="4" t="s">
        <v>1316</v>
      </c>
      <c r="B3214" s="15">
        <v>118</v>
      </c>
      <c r="C3214" s="64" t="s">
        <v>1475</v>
      </c>
      <c r="D3214" s="30">
        <v>44897</v>
      </c>
      <c r="E3214" s="60" t="s">
        <v>1</v>
      </c>
      <c r="F3214" s="14">
        <v>1695</v>
      </c>
      <c r="G3214" s="14">
        <v>404.96364199804663</v>
      </c>
      <c r="H3214" s="30">
        <v>45168</v>
      </c>
      <c r="I3214" s="120">
        <v>248.00310000000002</v>
      </c>
      <c r="J3214" s="15">
        <f>IF(M3214="",IF(AND(H3214&lt;&gt; "",D3214&lt;&gt;""),IF(H3214&gt;=D3214,H3214-D3214,0),""),"")</f>
        <v>271</v>
      </c>
      <c r="K3214" s="20">
        <f>IF(M3214="",IF(I3214&lt;&gt;"",I3214-G3214,""),"")</f>
        <v>-156.96054199804661</v>
      </c>
      <c r="L3214" s="25">
        <f>IF(M3214="",IF(K3214&lt;&gt;"",IF(G3214=0,IF(I3214=0,0,9.99),K3214/G3214),""),"")</f>
        <v>-0.38759168903070002</v>
      </c>
      <c r="N3214" s="58" t="str">
        <f>TRIM(CONCATENATE(Table1[[#This Row],[Intake]]," ",Table1[[#This Row],[Batch Number]]))</f>
        <v>S-1/OS 118</v>
      </c>
      <c r="O3214" s="3" t="str">
        <f>IF(VLOOKUP(Table1[[#This Row],[Intake Batch Combo]],Sheet2!A:B,2,FALSE)="","",VLOOKUP(Table1[[#This Row],[Intake Batch Combo]],Sheet2!A:B,2,FALSE))</f>
        <v>One Source Diagnostics Buy 118</v>
      </c>
      <c r="P3214" s="115" t="s">
        <v>2383</v>
      </c>
      <c r="Q3214" s="115" t="e">
        <v>#N/A</v>
      </c>
    </row>
    <row r="3215" spans="1:17">
      <c r="A3215" s="4" t="s">
        <v>1314</v>
      </c>
      <c r="B3215" s="43">
        <v>71</v>
      </c>
      <c r="C3215" s="64" t="s">
        <v>609</v>
      </c>
      <c r="D3215" s="47">
        <v>44670</v>
      </c>
      <c r="E3215" s="59" t="s">
        <v>1</v>
      </c>
      <c r="F3215" s="41">
        <v>1695</v>
      </c>
      <c r="G3215" s="41">
        <v>406.54563467206344</v>
      </c>
      <c r="H3215" s="47">
        <v>45168</v>
      </c>
      <c r="I3215" s="118">
        <v>619.99379999999996</v>
      </c>
      <c r="J3215" s="43">
        <f>IF(M3215="",IF(AND(H3215&lt;&gt; "",D3215&lt;&gt;""),IF(H3215&gt;=D3215,H3215-D3215,0),""),"")</f>
        <v>498</v>
      </c>
      <c r="K3215" s="42">
        <f>IF(M3215="",IF(I3215&lt;&gt;"",I3215-G3215,""),"")</f>
        <v>213.44816532793652</v>
      </c>
      <c r="L3215" s="44">
        <f>IF(M3215="",IF(K3215&lt;&gt;"",IF(G3215=0,IF(I3215=0,0,9.99),K3215/G3215),""),"")</f>
        <v>0.52502879658297807</v>
      </c>
      <c r="M3215" s="45"/>
      <c r="N3215" s="46" t="str">
        <f>TRIM(CONCATENATE(Table1[[#This Row],[Intake]]," ",Table1[[#This Row],[Batch Number]]))</f>
        <v>S-1/EB 71</v>
      </c>
      <c r="O3215" s="45" t="str">
        <f>IF(VLOOKUP(Table1[[#This Row],[Intake Batch Combo]],Sheet2!A:B,2,FALSE)="","",VLOOKUP(Table1[[#This Row],[Intake Batch Combo]],Sheet2!A:B,2,FALSE))</f>
        <v>Expert MRI Buy 71</v>
      </c>
      <c r="P3215" s="116" t="e">
        <v>#N/A</v>
      </c>
      <c r="Q3215" s="116" t="e">
        <v>#N/A</v>
      </c>
    </row>
    <row r="3216" spans="1:17">
      <c r="A3216" s="4" t="s">
        <v>1314</v>
      </c>
      <c r="B3216" s="43">
        <v>71</v>
      </c>
      <c r="C3216" s="64" t="s">
        <v>609</v>
      </c>
      <c r="D3216" s="47">
        <v>44670</v>
      </c>
      <c r="E3216" s="59" t="s">
        <v>1</v>
      </c>
      <c r="F3216" s="41">
        <v>1695</v>
      </c>
      <c r="G3216" s="41">
        <v>406.54563467206344</v>
      </c>
      <c r="H3216" s="47">
        <v>45168</v>
      </c>
      <c r="I3216" s="120">
        <v>619.99379999999996</v>
      </c>
      <c r="J3216" s="43">
        <f>IF(M3216="",IF(AND(H3216&lt;&gt; "",D3216&lt;&gt;""),IF(H3216&gt;=D3216,H3216-D3216,0),""),"")</f>
        <v>498</v>
      </c>
      <c r="K3216" s="42">
        <f>IF(M3216="",IF(I3216&lt;&gt;"",I3216-G3216,""),"")</f>
        <v>213.44816532793652</v>
      </c>
      <c r="L3216" s="44">
        <f>IF(M3216="",IF(K3216&lt;&gt;"",IF(G3216=0,IF(I3216=0,0,9.99),K3216/G3216),""),"")</f>
        <v>0.52502879658297807</v>
      </c>
      <c r="M3216" s="45"/>
      <c r="N3216" s="46" t="str">
        <f>TRIM(CONCATENATE(Table1[[#This Row],[Intake]]," ",Table1[[#This Row],[Batch Number]]))</f>
        <v>S-1/EB 71</v>
      </c>
      <c r="O3216" s="45" t="str">
        <f>IF(VLOOKUP(Table1[[#This Row],[Intake Batch Combo]],Sheet2!A:B,2,FALSE)="","",VLOOKUP(Table1[[#This Row],[Intake Batch Combo]],Sheet2!A:B,2,FALSE))</f>
        <v>Expert MRI Buy 71</v>
      </c>
      <c r="P3216" s="116" t="e">
        <v>#N/A</v>
      </c>
      <c r="Q3216" s="116" t="e">
        <v>#N/A</v>
      </c>
    </row>
    <row r="3217" spans="1:17">
      <c r="A3217" s="4" t="s">
        <v>1314</v>
      </c>
      <c r="B3217" s="43">
        <v>71</v>
      </c>
      <c r="C3217" s="64" t="s">
        <v>628</v>
      </c>
      <c r="D3217" s="47">
        <v>44670</v>
      </c>
      <c r="E3217" s="59" t="s">
        <v>1</v>
      </c>
      <c r="F3217" s="41">
        <v>1695</v>
      </c>
      <c r="G3217" s="41">
        <v>406.54563467206344</v>
      </c>
      <c r="H3217" s="47">
        <v>45168</v>
      </c>
      <c r="I3217" s="118">
        <v>209.25</v>
      </c>
      <c r="J3217" s="43">
        <f>IF(M3217="",IF(AND(H3217&lt;&gt; "",D3217&lt;&gt;""),IF(H3217&gt;=D3217,H3217-D3217,0),""),"")</f>
        <v>498</v>
      </c>
      <c r="K3217" s="42">
        <f>IF(M3217="",IF(I3217&lt;&gt;"",I3217-G3217,""),"")</f>
        <v>-197.29563467206344</v>
      </c>
      <c r="L3217" s="44">
        <f>IF(M3217="",IF(K3217&lt;&gt;"",IF(G3217=0,IF(I3217=0,0,9.99),K3217/G3217),""),"")</f>
        <v>-0.48529763412958615</v>
      </c>
      <c r="M3217" s="45"/>
      <c r="N3217" s="46" t="str">
        <f>TRIM(CONCATENATE(Table1[[#This Row],[Intake]]," ",Table1[[#This Row],[Batch Number]]))</f>
        <v>S-1/EB 71</v>
      </c>
      <c r="O3217" s="45" t="str">
        <f>IF(VLOOKUP(Table1[[#This Row],[Intake Batch Combo]],Sheet2!A:B,2,FALSE)="","",VLOOKUP(Table1[[#This Row],[Intake Batch Combo]],Sheet2!A:B,2,FALSE))</f>
        <v>Expert MRI Buy 71</v>
      </c>
      <c r="P3217" s="116" t="e">
        <v>#N/A</v>
      </c>
      <c r="Q3217" s="116" t="e">
        <v>#N/A</v>
      </c>
    </row>
    <row r="3218" spans="1:17">
      <c r="A3218" s="4" t="s">
        <v>1314</v>
      </c>
      <c r="B3218" s="43">
        <v>71</v>
      </c>
      <c r="C3218" s="64" t="s">
        <v>755</v>
      </c>
      <c r="D3218" s="47">
        <v>44670</v>
      </c>
      <c r="E3218" s="59" t="s">
        <v>1</v>
      </c>
      <c r="F3218" s="41">
        <v>1695</v>
      </c>
      <c r="G3218" s="41">
        <v>406.54563467206344</v>
      </c>
      <c r="H3218" s="47">
        <v>45168</v>
      </c>
      <c r="I3218" s="120">
        <v>558</v>
      </c>
      <c r="J3218" s="43">
        <f>IF(M3218="",IF(AND(H3218&lt;&gt; "",D3218&lt;&gt;""),IF(H3218&gt;=D3218,H3218-D3218,0),""),"")</f>
        <v>498</v>
      </c>
      <c r="K3218" s="42">
        <f>IF(M3218="",IF(I3218&lt;&gt;"",I3218-G3218,""),"")</f>
        <v>151.45436532793656</v>
      </c>
      <c r="L3218" s="44">
        <f>IF(M3218="",IF(K3218&lt;&gt;"",IF(G3218=0,IF(I3218=0,0,9.99),K3218/G3218),""),"")</f>
        <v>0.37253964232110359</v>
      </c>
      <c r="M3218" s="45"/>
      <c r="N3218" s="46" t="str">
        <f>TRIM(CONCATENATE(Table1[[#This Row],[Intake]]," ",Table1[[#This Row],[Batch Number]]))</f>
        <v>S-1/EB 71</v>
      </c>
      <c r="O3218" s="45" t="str">
        <f>IF(VLOOKUP(Table1[[#This Row],[Intake Batch Combo]],Sheet2!A:B,2,FALSE)="","",VLOOKUP(Table1[[#This Row],[Intake Batch Combo]],Sheet2!A:B,2,FALSE))</f>
        <v>Expert MRI Buy 71</v>
      </c>
      <c r="P3218" s="116" t="e">
        <v>#N/A</v>
      </c>
      <c r="Q3218" s="116" t="e">
        <v>#N/A</v>
      </c>
    </row>
    <row r="3219" spans="1:17">
      <c r="A3219" s="4" t="s">
        <v>1314</v>
      </c>
      <c r="B3219" s="43">
        <v>71</v>
      </c>
      <c r="C3219" s="64" t="s">
        <v>979</v>
      </c>
      <c r="D3219" s="47">
        <v>44670</v>
      </c>
      <c r="E3219" s="59" t="s">
        <v>1</v>
      </c>
      <c r="F3219" s="41">
        <v>1695</v>
      </c>
      <c r="G3219" s="41">
        <v>406.54563467206344</v>
      </c>
      <c r="H3219" s="47">
        <v>45168</v>
      </c>
      <c r="I3219" s="118">
        <v>372</v>
      </c>
      <c r="J3219" s="43">
        <f>IF(M3219="",IF(AND(H3219&lt;&gt; "",D3219&lt;&gt;""),IF(H3219&gt;=D3219,H3219-D3219,0),""),"")</f>
        <v>498</v>
      </c>
      <c r="K3219" s="42">
        <f>IF(M3219="",IF(I3219&lt;&gt;"",I3219-G3219,""),"")</f>
        <v>-34.545634672063443</v>
      </c>
      <c r="L3219" s="44">
        <f>IF(M3219="",IF(K3219&lt;&gt;"",IF(G3219=0,IF(I3219=0,0,9.99),K3219/G3219),""),"")</f>
        <v>-8.4973571785930957E-2</v>
      </c>
      <c r="M3219" s="45"/>
      <c r="N3219" s="46" t="str">
        <f>TRIM(CONCATENATE(Table1[[#This Row],[Intake]]," ",Table1[[#This Row],[Batch Number]]))</f>
        <v>S-1/EB 71</v>
      </c>
      <c r="O3219" s="45" t="str">
        <f>IF(VLOOKUP(Table1[[#This Row],[Intake Batch Combo]],Sheet2!A:B,2,FALSE)="","",VLOOKUP(Table1[[#This Row],[Intake Batch Combo]],Sheet2!A:B,2,FALSE))</f>
        <v>Expert MRI Buy 71</v>
      </c>
      <c r="P3219" s="116" t="e">
        <v>#N/A</v>
      </c>
      <c r="Q3219" s="116" t="e">
        <v>#N/A</v>
      </c>
    </row>
    <row r="3220" spans="1:17">
      <c r="A3220" s="4" t="s">
        <v>1314</v>
      </c>
      <c r="B3220" s="43">
        <v>71</v>
      </c>
      <c r="C3220" s="64" t="s">
        <v>991</v>
      </c>
      <c r="D3220" s="47">
        <v>44670</v>
      </c>
      <c r="E3220" s="59" t="s">
        <v>1</v>
      </c>
      <c r="F3220" s="41">
        <v>1695</v>
      </c>
      <c r="G3220" s="41">
        <v>406.54563467206344</v>
      </c>
      <c r="H3220" s="47">
        <v>45168</v>
      </c>
      <c r="I3220" s="118">
        <v>216.99690000000001</v>
      </c>
      <c r="J3220" s="43">
        <f>IF(M3220="",IF(AND(H3220&lt;&gt; "",D3220&lt;&gt;""),IF(H3220&gt;=D3220,H3220-D3220,0),""),"")</f>
        <v>498</v>
      </c>
      <c r="K3220" s="42">
        <f>IF(M3220="",IF(I3220&lt;&gt;"",I3220-G3220,""),"")</f>
        <v>-189.54873467206343</v>
      </c>
      <c r="L3220" s="44">
        <f>IF(M3220="",IF(K3220&lt;&gt;"",IF(G3220=0,IF(I3220=0,0,9.99),K3220/G3220),""),"")</f>
        <v>-0.46624220876202815</v>
      </c>
      <c r="M3220" s="45"/>
      <c r="N3220" s="46" t="str">
        <f>TRIM(CONCATENATE(Table1[[#This Row],[Intake]]," ",Table1[[#This Row],[Batch Number]]))</f>
        <v>S-1/EB 71</v>
      </c>
      <c r="O3220" s="45" t="str">
        <f>IF(VLOOKUP(Table1[[#This Row],[Intake Batch Combo]],Sheet2!A:B,2,FALSE)="","",VLOOKUP(Table1[[#This Row],[Intake Batch Combo]],Sheet2!A:B,2,FALSE))</f>
        <v>Expert MRI Buy 71</v>
      </c>
      <c r="P3220" s="116" t="e">
        <v>#N/A</v>
      </c>
      <c r="Q3220" s="116" t="e">
        <v>#N/A</v>
      </c>
    </row>
    <row r="3221" spans="1:17">
      <c r="A3221" s="4" t="s">
        <v>1314</v>
      </c>
      <c r="B3221" s="43">
        <v>71</v>
      </c>
      <c r="C3221" s="64" t="s">
        <v>991</v>
      </c>
      <c r="D3221" s="47">
        <v>44670</v>
      </c>
      <c r="E3221" s="59" t="s">
        <v>1</v>
      </c>
      <c r="F3221" s="41">
        <v>1695</v>
      </c>
      <c r="G3221" s="41">
        <v>406.54563467206344</v>
      </c>
      <c r="H3221" s="47">
        <v>45168</v>
      </c>
      <c r="I3221" s="120">
        <v>216.99690000000001</v>
      </c>
      <c r="J3221" s="43">
        <f>IF(M3221="",IF(AND(H3221&lt;&gt; "",D3221&lt;&gt;""),IF(H3221&gt;=D3221,H3221-D3221,0),""),"")</f>
        <v>498</v>
      </c>
      <c r="K3221" s="42">
        <f>IF(M3221="",IF(I3221&lt;&gt;"",I3221-G3221,""),"")</f>
        <v>-189.54873467206343</v>
      </c>
      <c r="L3221" s="44">
        <f>IF(M3221="",IF(K3221&lt;&gt;"",IF(G3221=0,IF(I3221=0,0,9.99),K3221/G3221),""),"")</f>
        <v>-0.46624220876202815</v>
      </c>
      <c r="M3221" s="45"/>
      <c r="N3221" s="46" t="str">
        <f>TRIM(CONCATENATE(Table1[[#This Row],[Intake]]," ",Table1[[#This Row],[Batch Number]]))</f>
        <v>S-1/EB 71</v>
      </c>
      <c r="O3221" s="45" t="str">
        <f>IF(VLOOKUP(Table1[[#This Row],[Intake Batch Combo]],Sheet2!A:B,2,FALSE)="","",VLOOKUP(Table1[[#This Row],[Intake Batch Combo]],Sheet2!A:B,2,FALSE))</f>
        <v>Expert MRI Buy 71</v>
      </c>
      <c r="P3221" s="116" t="e">
        <v>#N/A</v>
      </c>
      <c r="Q3221" s="116" t="e">
        <v>#N/A</v>
      </c>
    </row>
    <row r="3222" spans="1:17">
      <c r="A3222" s="4" t="s">
        <v>2395</v>
      </c>
      <c r="B3222" s="15">
        <v>15.2</v>
      </c>
      <c r="C3222" s="15"/>
      <c r="D3222" s="30">
        <v>45021</v>
      </c>
      <c r="E3222" s="10" t="s">
        <v>1</v>
      </c>
      <c r="F3222" s="14">
        <v>2300</v>
      </c>
      <c r="G3222" s="14">
        <v>432.04350000000113</v>
      </c>
      <c r="H3222" s="30">
        <v>45168</v>
      </c>
      <c r="I3222" s="118">
        <v>500</v>
      </c>
      <c r="J3222" s="15">
        <f>IF(M3222="",IF(AND(H3222&lt;&gt; "",D3222&lt;&gt;""),IF(H3222&gt;=D3222,H3222-D3222,0),""),"")</f>
        <v>147</v>
      </c>
      <c r="K3222" s="20">
        <f>IF(M3222="",IF(I3222&lt;&gt;"",I3222-G3222,""),"")</f>
        <v>67.956499999998869</v>
      </c>
      <c r="L3222" s="25">
        <f>IF(M3222="",IF(K3222&lt;&gt;"",IF(G3222=0,IF(I3222=0,0,9.99),K3222/G3222),""),"")</f>
        <v>0.15729087464572131</v>
      </c>
      <c r="N3222" s="58" t="str">
        <f>TRIM(CONCATENATE(Table1[[#This Row],[Intake]]," ",Table1[[#This Row],[Batch Number]]))</f>
        <v>S-1/SCI 15.2</v>
      </c>
      <c r="O3222" s="3" t="str">
        <f>IF(VLOOKUP(Table1[[#This Row],[Intake Batch Combo]],Sheet2!A:B,2,FALSE)="","",VLOOKUP(Table1[[#This Row],[Intake Batch Combo]],Sheet2!A:B,2,FALSE))</f>
        <v>SoCal Imaging Batch 15.2</v>
      </c>
      <c r="P3222" s="115" t="e">
        <v>#N/A</v>
      </c>
      <c r="Q3222" s="115" t="e">
        <v>#N/A</v>
      </c>
    </row>
    <row r="3223" spans="1:17">
      <c r="A3223" s="4" t="s">
        <v>1316</v>
      </c>
      <c r="B3223" s="15">
        <v>90</v>
      </c>
      <c r="C3223" s="15" t="s">
        <v>168</v>
      </c>
      <c r="D3223" s="30">
        <v>44559</v>
      </c>
      <c r="E3223" s="10" t="s">
        <v>1</v>
      </c>
      <c r="F3223" s="14">
        <v>1695</v>
      </c>
      <c r="G3223" s="14">
        <v>435.04260145388702</v>
      </c>
      <c r="H3223" s="30">
        <v>45168</v>
      </c>
      <c r="I3223" s="120">
        <v>810.46710000000007</v>
      </c>
      <c r="J3223" s="21">
        <f>IF(M3223="",IF(AND(H3223&lt;&gt; "",D3223&lt;&gt;""),IF(H3223&gt;=D3223,H3223-D3223,0),""),"")</f>
        <v>609</v>
      </c>
      <c r="K3223" s="20">
        <f>IF(M3223="",IF(I3223&lt;&gt;"",I3223-G3223,""),"")</f>
        <v>375.42449854611306</v>
      </c>
      <c r="L3223" s="25">
        <f>IF(M3223="",IF(K3223&lt;&gt;"",IF(G3223=0,IF(I3223=0,0,9.99),K3223/G3223),""),"")</f>
        <v>0.86296031076374191</v>
      </c>
      <c r="M3223" s="28"/>
      <c r="N3223" s="31" t="str">
        <f>TRIM(CONCATENATE(Table1[[#This Row],[Intake]]," ",Table1[[#This Row],[Batch Number]]))</f>
        <v>S-1/OS 90</v>
      </c>
      <c r="O3223" s="34" t="str">
        <f>IF(VLOOKUP(Table1[[#This Row],[Intake Batch Combo]],Sheet2!A:B,2,FALSE)="","",VLOOKUP(Table1[[#This Row],[Intake Batch Combo]],Sheet2!A:B,2,FALSE))</f>
        <v>OSD Buy 90</v>
      </c>
      <c r="P3223" s="116" t="e">
        <v>#N/A</v>
      </c>
      <c r="Q3223" s="116" t="e">
        <v>#N/A</v>
      </c>
    </row>
    <row r="3224" spans="1:17">
      <c r="A3224" s="48" t="s">
        <v>1050</v>
      </c>
      <c r="B3224" s="55">
        <v>1</v>
      </c>
      <c r="C3224" s="15"/>
      <c r="D3224" s="56">
        <v>44790</v>
      </c>
      <c r="E3224" s="10" t="s">
        <v>0</v>
      </c>
      <c r="F3224" s="49">
        <v>1685.52</v>
      </c>
      <c r="G3224" s="49">
        <v>380.50614000000002</v>
      </c>
      <c r="H3224" s="56">
        <v>45165</v>
      </c>
      <c r="I3224" s="118">
        <v>829.17</v>
      </c>
      <c r="J3224" s="51">
        <f>IF(M3224="",IF(AND(H3224&lt;&gt; "",D3224&lt;&gt;""),IF(H3224&gt;=D3224,H3224-D3224,0),""),"")</f>
        <v>375</v>
      </c>
      <c r="K3224" s="50">
        <f>IF(M3224="",IF(I3224&lt;&gt;"",I3224-G3224,""),"")</f>
        <v>448.66385999999994</v>
      </c>
      <c r="L3224" s="52">
        <f>IF(M3224="",IF(K3224&lt;&gt;"",IF(G3224=0,IF(I3224=0,0,9.99),K3224/G3224),""),"")</f>
        <v>1.1791238375286137</v>
      </c>
      <c r="M3224" s="53"/>
      <c r="N3224" s="54" t="str">
        <f>TRIM(CONCATENATE(Table1[[#This Row],[Intake]]," ",Table1[[#This Row],[Batch Number]]))</f>
        <v>S-1/SIM 1</v>
      </c>
      <c r="O3224" s="53" t="str">
        <f>IF(VLOOKUP(Table1[[#This Row],[Intake Batch Combo]],Sheet2!A:B,2,FALSE)="","",VLOOKUP(Table1[[#This Row],[Intake Batch Combo]],Sheet2!A:B,2,FALSE))</f>
        <v>Surgical Institute of Michigan Batch 01</v>
      </c>
      <c r="P3224" s="116" t="e">
        <v>#N/A</v>
      </c>
      <c r="Q3224" s="116" t="e">
        <v>#N/A</v>
      </c>
    </row>
    <row r="3225" spans="1:17">
      <c r="A3225" s="4" t="s">
        <v>1316</v>
      </c>
      <c r="B3225" s="38">
        <v>97</v>
      </c>
      <c r="C3225" s="15" t="s">
        <v>536</v>
      </c>
      <c r="D3225" s="39">
        <v>44631</v>
      </c>
      <c r="E3225" s="10" t="s">
        <v>0</v>
      </c>
      <c r="F3225" s="36">
        <v>250</v>
      </c>
      <c r="G3225" s="36">
        <v>60.262732821519805</v>
      </c>
      <c r="H3225" s="39">
        <v>45162</v>
      </c>
      <c r="I3225" s="118">
        <v>267.375</v>
      </c>
      <c r="J3225" s="38">
        <f>IF(M3225="",IF(AND(H3225&lt;&gt; "",D3225&lt;&gt;""),IF(H3225&gt;=D3225,H3225-D3225,0),""),"")</f>
        <v>531</v>
      </c>
      <c r="K3225" s="37">
        <f>IF(M3225="",IF(I3225&lt;&gt;"",I3225-G3225,""),"")</f>
        <v>207.11226717848018</v>
      </c>
      <c r="L3225" s="31">
        <f>IF(M3225="",IF(K3225&lt;&gt;"",IF(G3225=0,IF(I3225=0,0,9.99),K3225/G3225),""),"")</f>
        <v>3.4368216886526666</v>
      </c>
      <c r="M3225" s="35"/>
      <c r="N3225" s="33" t="str">
        <f>TRIM(CONCATENATE(Table1[[#This Row],[Intake]]," ",Table1[[#This Row],[Batch Number]]))</f>
        <v>S-1/OS 97</v>
      </c>
      <c r="O3225" s="35" t="str">
        <f>IF(VLOOKUP(Table1[[#This Row],[Intake Batch Combo]],Sheet2!A:B,2,FALSE)="","",VLOOKUP(Table1[[#This Row],[Intake Batch Combo]],Sheet2!A:B,2,FALSE))</f>
        <v>One Source Diagnostics Buy 97.2</v>
      </c>
      <c r="P3225" s="116" t="s">
        <v>2384</v>
      </c>
      <c r="Q3225" s="116" t="e">
        <v>#N/A</v>
      </c>
    </row>
    <row r="3226" spans="1:17">
      <c r="A3226" s="4" t="s">
        <v>1316</v>
      </c>
      <c r="B3226" s="38">
        <v>97</v>
      </c>
      <c r="C3226" s="15" t="s">
        <v>536</v>
      </c>
      <c r="D3226" s="39">
        <v>44631</v>
      </c>
      <c r="E3226" s="10" t="s">
        <v>0</v>
      </c>
      <c r="F3226" s="36">
        <v>250</v>
      </c>
      <c r="G3226" s="36">
        <v>60.262732821519805</v>
      </c>
      <c r="H3226" s="39">
        <v>45162</v>
      </c>
      <c r="I3226" s="120">
        <v>267.375</v>
      </c>
      <c r="J3226" s="38">
        <f>IF(M3226="",IF(AND(H3226&lt;&gt; "",D3226&lt;&gt;""),IF(H3226&gt;=D3226,H3226-D3226,0),""),"")</f>
        <v>531</v>
      </c>
      <c r="K3226" s="37">
        <f>IF(M3226="",IF(I3226&lt;&gt;"",I3226-G3226,""),"")</f>
        <v>207.11226717848018</v>
      </c>
      <c r="L3226" s="31">
        <f>IF(M3226="",IF(K3226&lt;&gt;"",IF(G3226=0,IF(I3226=0,0,9.99),K3226/G3226),""),"")</f>
        <v>3.4368216886526666</v>
      </c>
      <c r="M3226" s="35"/>
      <c r="N3226" s="33" t="str">
        <f>TRIM(CONCATENATE(Table1[[#This Row],[Intake]]," ",Table1[[#This Row],[Batch Number]]))</f>
        <v>S-1/OS 97</v>
      </c>
      <c r="O3226" s="35" t="str">
        <f>IF(VLOOKUP(Table1[[#This Row],[Intake Batch Combo]],Sheet2!A:B,2,FALSE)="","",VLOOKUP(Table1[[#This Row],[Intake Batch Combo]],Sheet2!A:B,2,FALSE))</f>
        <v>One Source Diagnostics Buy 97.2</v>
      </c>
      <c r="P3226" s="116" t="s">
        <v>2384</v>
      </c>
      <c r="Q3226" s="116" t="e">
        <v>#N/A</v>
      </c>
    </row>
    <row r="3227" spans="1:17">
      <c r="A3227" s="4" t="s">
        <v>1316</v>
      </c>
      <c r="B3227" s="38">
        <v>97</v>
      </c>
      <c r="C3227" s="15" t="s">
        <v>536</v>
      </c>
      <c r="D3227" s="39">
        <v>44631</v>
      </c>
      <c r="E3227" s="10" t="s">
        <v>0</v>
      </c>
      <c r="F3227" s="36">
        <v>250</v>
      </c>
      <c r="G3227" s="36">
        <v>60.262732821519805</v>
      </c>
      <c r="H3227" s="39">
        <v>45162</v>
      </c>
      <c r="I3227" s="118">
        <v>267.375</v>
      </c>
      <c r="J3227" s="38">
        <f>IF(M3227="",IF(AND(H3227&lt;&gt; "",D3227&lt;&gt;""),IF(H3227&gt;=D3227,H3227-D3227,0),""),"")</f>
        <v>531</v>
      </c>
      <c r="K3227" s="37">
        <f>IF(M3227="",IF(I3227&lt;&gt;"",I3227-G3227,""),"")</f>
        <v>207.11226717848018</v>
      </c>
      <c r="L3227" s="31">
        <f>IF(M3227="",IF(K3227&lt;&gt;"",IF(G3227=0,IF(I3227=0,0,9.99),K3227/G3227),""),"")</f>
        <v>3.4368216886526666</v>
      </c>
      <c r="M3227" s="35"/>
      <c r="N3227" s="33" t="str">
        <f>TRIM(CONCATENATE(Table1[[#This Row],[Intake]]," ",Table1[[#This Row],[Batch Number]]))</f>
        <v>S-1/OS 97</v>
      </c>
      <c r="O3227" s="35" t="str">
        <f>IF(VLOOKUP(Table1[[#This Row],[Intake Batch Combo]],Sheet2!A:B,2,FALSE)="","",VLOOKUP(Table1[[#This Row],[Intake Batch Combo]],Sheet2!A:B,2,FALSE))</f>
        <v>One Source Diagnostics Buy 97.2</v>
      </c>
      <c r="P3227" s="116" t="s">
        <v>2384</v>
      </c>
      <c r="Q3227" s="116" t="e">
        <v>#N/A</v>
      </c>
    </row>
    <row r="3228" spans="1:17">
      <c r="A3228" s="4" t="s">
        <v>1316</v>
      </c>
      <c r="B3228" s="38">
        <v>97</v>
      </c>
      <c r="C3228" s="15" t="s">
        <v>536</v>
      </c>
      <c r="D3228" s="39">
        <v>44631</v>
      </c>
      <c r="E3228" s="10" t="s">
        <v>0</v>
      </c>
      <c r="F3228" s="36">
        <v>250</v>
      </c>
      <c r="G3228" s="36">
        <v>60.262732821519805</v>
      </c>
      <c r="H3228" s="39">
        <v>45162</v>
      </c>
      <c r="I3228" s="120">
        <v>267.375</v>
      </c>
      <c r="J3228" s="38">
        <f>IF(M3228="",IF(AND(H3228&lt;&gt; "",D3228&lt;&gt;""),IF(H3228&gt;=D3228,H3228-D3228,0),""),"")</f>
        <v>531</v>
      </c>
      <c r="K3228" s="37">
        <f>IF(M3228="",IF(I3228&lt;&gt;"",I3228-G3228,""),"")</f>
        <v>207.11226717848018</v>
      </c>
      <c r="L3228" s="31">
        <f>IF(M3228="",IF(K3228&lt;&gt;"",IF(G3228=0,IF(I3228=0,0,9.99),K3228/G3228),""),"")</f>
        <v>3.4368216886526666</v>
      </c>
      <c r="M3228" s="35"/>
      <c r="N3228" s="33" t="str">
        <f>TRIM(CONCATENATE(Table1[[#This Row],[Intake]]," ",Table1[[#This Row],[Batch Number]]))</f>
        <v>S-1/OS 97</v>
      </c>
      <c r="O3228" s="35" t="str">
        <f>IF(VLOOKUP(Table1[[#This Row],[Intake Batch Combo]],Sheet2!A:B,2,FALSE)="","",VLOOKUP(Table1[[#This Row],[Intake Batch Combo]],Sheet2!A:B,2,FALSE))</f>
        <v>One Source Diagnostics Buy 97.2</v>
      </c>
      <c r="P3228" s="116" t="s">
        <v>2384</v>
      </c>
      <c r="Q3228" s="116" t="e">
        <v>#N/A</v>
      </c>
    </row>
    <row r="3229" spans="1:17">
      <c r="A3229" s="4" t="s">
        <v>1316</v>
      </c>
      <c r="B3229" s="38">
        <v>97</v>
      </c>
      <c r="C3229" s="15" t="s">
        <v>536</v>
      </c>
      <c r="D3229" s="39">
        <v>44631</v>
      </c>
      <c r="E3229" s="10" t="s">
        <v>0</v>
      </c>
      <c r="F3229" s="36">
        <v>250</v>
      </c>
      <c r="G3229" s="36">
        <v>60.262732821519805</v>
      </c>
      <c r="H3229" s="39">
        <v>45162</v>
      </c>
      <c r="I3229" s="118">
        <v>267.375</v>
      </c>
      <c r="J3229" s="38">
        <f>IF(M3229="",IF(AND(H3229&lt;&gt; "",D3229&lt;&gt;""),IF(H3229&gt;=D3229,H3229-D3229,0),""),"")</f>
        <v>531</v>
      </c>
      <c r="K3229" s="37">
        <f>IF(M3229="",IF(I3229&lt;&gt;"",I3229-G3229,""),"")</f>
        <v>207.11226717848018</v>
      </c>
      <c r="L3229" s="31">
        <f>IF(M3229="",IF(K3229&lt;&gt;"",IF(G3229=0,IF(I3229=0,0,9.99),K3229/G3229),""),"")</f>
        <v>3.4368216886526666</v>
      </c>
      <c r="M3229" s="35"/>
      <c r="N3229" s="33" t="str">
        <f>TRIM(CONCATENATE(Table1[[#This Row],[Intake]]," ",Table1[[#This Row],[Batch Number]]))</f>
        <v>S-1/OS 97</v>
      </c>
      <c r="O3229" s="35" t="str">
        <f>IF(VLOOKUP(Table1[[#This Row],[Intake Batch Combo]],Sheet2!A:B,2,FALSE)="","",VLOOKUP(Table1[[#This Row],[Intake Batch Combo]],Sheet2!A:B,2,FALSE))</f>
        <v>One Source Diagnostics Buy 97.2</v>
      </c>
      <c r="P3229" s="116" t="s">
        <v>2384</v>
      </c>
      <c r="Q3229" s="116" t="e">
        <v>#N/A</v>
      </c>
    </row>
    <row r="3230" spans="1:17">
      <c r="A3230" s="4" t="s">
        <v>1316</v>
      </c>
      <c r="B3230" s="15" t="s">
        <v>1330</v>
      </c>
      <c r="C3230" s="15" t="s">
        <v>1328</v>
      </c>
      <c r="D3230" s="30">
        <v>45021</v>
      </c>
      <c r="E3230" s="10" t="s">
        <v>1</v>
      </c>
      <c r="F3230" s="14">
        <v>300</v>
      </c>
      <c r="G3230" s="14">
        <v>71.953844563591502</v>
      </c>
      <c r="H3230" s="30">
        <v>45162</v>
      </c>
      <c r="I3230" s="120">
        <v>495.99690000000004</v>
      </c>
      <c r="J3230" s="15">
        <f>IF(M3230="",IF(AND(H3230&lt;&gt; "",D3230&lt;&gt;""),IF(H3230&gt;=D3230,H3230-D3230,0),""),"")</f>
        <v>141</v>
      </c>
      <c r="K3230" s="20">
        <f>IF(M3230="",IF(I3230&lt;&gt;"",I3230-G3230,""),"")</f>
        <v>424.04305543640851</v>
      </c>
      <c r="L3230" s="25">
        <f>IF(M3230="",IF(K3230&lt;&gt;"",IF(G3230=0,IF(I3230=0,0,9.99),K3230/G3230),""),"")</f>
        <v>5.893264745035923</v>
      </c>
      <c r="N3230" s="58" t="str">
        <f>TRIM(CONCATENATE(Table1[[#This Row],[Intake]]," ",Table1[[#This Row],[Batch Number]]))</f>
        <v>S-1/OS 3.28 (1)</v>
      </c>
      <c r="O3230" s="3" t="str">
        <f>IF(VLOOKUP(Table1[[#This Row],[Intake Batch Combo]],Sheet2!A:B,2,FALSE)="","",VLOOKUP(Table1[[#This Row],[Intake Batch Combo]],Sheet2!A:B,2,FALSE))</f>
        <v>One Source Diagnostics Buy 74</v>
      </c>
      <c r="P3230" s="115" t="s">
        <v>2389</v>
      </c>
      <c r="Q3230" s="115" t="e">
        <v>#N/A</v>
      </c>
    </row>
    <row r="3231" spans="1:17">
      <c r="A3231" s="4" t="s">
        <v>1316</v>
      </c>
      <c r="B3231" s="15">
        <v>116</v>
      </c>
      <c r="C3231" s="64" t="s">
        <v>1285</v>
      </c>
      <c r="D3231" s="30">
        <v>44879</v>
      </c>
      <c r="E3231" s="59" t="s">
        <v>1</v>
      </c>
      <c r="F3231" s="14">
        <v>1695</v>
      </c>
      <c r="G3231" s="14">
        <v>404.59153261197389</v>
      </c>
      <c r="H3231" s="30">
        <v>45162</v>
      </c>
      <c r="I3231" s="118">
        <v>465</v>
      </c>
      <c r="J3231" s="15">
        <f>IF(M3231="",IF(AND(H3231&lt;&gt; "",D3231&lt;&gt;""),IF(H3231&gt;=D3231,H3231-D3231,0),""),"")</f>
        <v>283</v>
      </c>
      <c r="K3231" s="20">
        <f>IF(M3231="",IF(I3231&lt;&gt;"",I3231-G3231,""),"")</f>
        <v>60.408467388026111</v>
      </c>
      <c r="L3231" s="25">
        <f>IF(M3231="",IF(K3231&lt;&gt;"",IF(G3231=0,IF(I3231=0,0,9.99),K3231/G3231),""),"")</f>
        <v>0.1493072951824754</v>
      </c>
      <c r="N3231" s="58" t="str">
        <f>TRIM(CONCATENATE(Table1[[#This Row],[Intake]]," ",Table1[[#This Row],[Batch Number]]))</f>
        <v>S-1/OS 116</v>
      </c>
      <c r="O3231" s="3" t="str">
        <f>IF(VLOOKUP(Table1[[#This Row],[Intake Batch Combo]],Sheet2!A:B,2,FALSE)="","",VLOOKUP(Table1[[#This Row],[Intake Batch Combo]],Sheet2!A:B,2,FALSE))</f>
        <v>One Source Diagnostics Buy 116</v>
      </c>
      <c r="P3231" s="115" t="e">
        <v>#N/A</v>
      </c>
      <c r="Q3231" s="115" t="e">
        <v>#N/A</v>
      </c>
    </row>
    <row r="3232" spans="1:17">
      <c r="A3232" s="4" t="s">
        <v>1316</v>
      </c>
      <c r="B3232" s="15">
        <v>116</v>
      </c>
      <c r="C3232" s="64" t="s">
        <v>1285</v>
      </c>
      <c r="D3232" s="30">
        <v>44879</v>
      </c>
      <c r="E3232" s="59" t="s">
        <v>1</v>
      </c>
      <c r="F3232" s="14">
        <v>1695</v>
      </c>
      <c r="G3232" s="14">
        <v>404.59153261197389</v>
      </c>
      <c r="H3232" s="30">
        <v>45162</v>
      </c>
      <c r="I3232" s="118">
        <v>465</v>
      </c>
      <c r="J3232" s="15">
        <f>IF(M3232="",IF(AND(H3232&lt;&gt; "",D3232&lt;&gt;""),IF(H3232&gt;=D3232,H3232-D3232,0),""),"")</f>
        <v>283</v>
      </c>
      <c r="K3232" s="20">
        <f>IF(M3232="",IF(I3232&lt;&gt;"",I3232-G3232,""),"")</f>
        <v>60.408467388026111</v>
      </c>
      <c r="L3232" s="25">
        <f>IF(M3232="",IF(K3232&lt;&gt;"",IF(G3232=0,IF(I3232=0,0,9.99),K3232/G3232),""),"")</f>
        <v>0.1493072951824754</v>
      </c>
      <c r="N3232" s="58" t="str">
        <f>TRIM(CONCATENATE(Table1[[#This Row],[Intake]]," ",Table1[[#This Row],[Batch Number]]))</f>
        <v>S-1/OS 116</v>
      </c>
      <c r="O3232" s="3" t="str">
        <f>IF(VLOOKUP(Table1[[#This Row],[Intake Batch Combo]],Sheet2!A:B,2,FALSE)="","",VLOOKUP(Table1[[#This Row],[Intake Batch Combo]],Sheet2!A:B,2,FALSE))</f>
        <v>One Source Diagnostics Buy 116</v>
      </c>
      <c r="P3232" s="115" t="e">
        <v>#N/A</v>
      </c>
      <c r="Q3232" s="115" t="e">
        <v>#N/A</v>
      </c>
    </row>
    <row r="3233" spans="1:17">
      <c r="A3233" s="4" t="s">
        <v>1316</v>
      </c>
      <c r="B3233" s="15">
        <v>118</v>
      </c>
      <c r="C3233" s="64" t="s">
        <v>1609</v>
      </c>
      <c r="D3233" s="30">
        <v>44897</v>
      </c>
      <c r="E3233" s="60" t="s">
        <v>1</v>
      </c>
      <c r="F3233" s="14">
        <v>1695</v>
      </c>
      <c r="G3233" s="14">
        <v>404.96364199804663</v>
      </c>
      <c r="H3233" s="30">
        <v>45162</v>
      </c>
      <c r="I3233" s="120">
        <v>465</v>
      </c>
      <c r="J3233" s="15">
        <f>IF(M3233="",IF(AND(H3233&lt;&gt; "",D3233&lt;&gt;""),IF(H3233&gt;=D3233,H3233-D3233,0),""),"")</f>
        <v>265</v>
      </c>
      <c r="K3233" s="20">
        <f>IF(M3233="",IF(I3233&lt;&gt;"",I3233-G3233,""),"")</f>
        <v>60.036358001953374</v>
      </c>
      <c r="L3233" s="25">
        <f>IF(M3233="",IF(K3233&lt;&gt;"",IF(G3233=0,IF(I3233=0,0,9.99),K3233/G3233),""),"")</f>
        <v>0.14825122992706333</v>
      </c>
      <c r="N3233" s="58" t="str">
        <f>TRIM(CONCATENATE(Table1[[#This Row],[Intake]]," ",Table1[[#This Row],[Batch Number]]))</f>
        <v>S-1/OS 118</v>
      </c>
      <c r="O3233" s="3" t="str">
        <f>IF(VLOOKUP(Table1[[#This Row],[Intake Batch Combo]],Sheet2!A:B,2,FALSE)="","",VLOOKUP(Table1[[#This Row],[Intake Batch Combo]],Sheet2!A:B,2,FALSE))</f>
        <v>One Source Diagnostics Buy 118</v>
      </c>
      <c r="P3233" s="115" t="s">
        <v>2383</v>
      </c>
      <c r="Q3233" s="115" t="e">
        <v>#N/A</v>
      </c>
    </row>
    <row r="3234" spans="1:17">
      <c r="A3234" s="4" t="s">
        <v>1316</v>
      </c>
      <c r="B3234" s="15" t="s">
        <v>1330</v>
      </c>
      <c r="C3234" s="15" t="s">
        <v>1328</v>
      </c>
      <c r="D3234" s="30">
        <v>45021</v>
      </c>
      <c r="E3234" s="10" t="s">
        <v>1</v>
      </c>
      <c r="F3234" s="14">
        <v>1695</v>
      </c>
      <c r="G3234" s="14">
        <v>406.53922178429201</v>
      </c>
      <c r="H3234" s="30">
        <v>45162</v>
      </c>
      <c r="I3234" s="118">
        <v>495.99690000000004</v>
      </c>
      <c r="J3234" s="15">
        <f>IF(M3234="",IF(AND(H3234&lt;&gt; "",D3234&lt;&gt;""),IF(H3234&gt;=D3234,H3234-D3234,0),""),"")</f>
        <v>141</v>
      </c>
      <c r="K3234" s="20">
        <f>IF(M3234="",IF(I3234&lt;&gt;"",I3234-G3234,""),"")</f>
        <v>89.457678215708029</v>
      </c>
      <c r="L3234" s="25">
        <f>IF(M3234="",IF(K3234&lt;&gt;"",IF(G3234=0,IF(I3234=0,0,9.99),K3234/G3234),""),"")</f>
        <v>0.22004685752848194</v>
      </c>
      <c r="N3234" s="58" t="str">
        <f>TRIM(CONCATENATE(Table1[[#This Row],[Intake]]," ",Table1[[#This Row],[Batch Number]]))</f>
        <v>S-1/OS 3.28 (1)</v>
      </c>
      <c r="O3234" s="3" t="str">
        <f>IF(VLOOKUP(Table1[[#This Row],[Intake Batch Combo]],Sheet2!A:B,2,FALSE)="","",VLOOKUP(Table1[[#This Row],[Intake Batch Combo]],Sheet2!A:B,2,FALSE))</f>
        <v>One Source Diagnostics Buy 74</v>
      </c>
      <c r="P3234" s="115" t="s">
        <v>2389</v>
      </c>
      <c r="Q3234" s="115" t="e">
        <v>#N/A</v>
      </c>
    </row>
    <row r="3235" spans="1:17">
      <c r="A3235" s="4" t="s">
        <v>1316</v>
      </c>
      <c r="B3235" s="15" t="s">
        <v>1330</v>
      </c>
      <c r="C3235" s="15" t="s">
        <v>1328</v>
      </c>
      <c r="D3235" s="30">
        <v>45021</v>
      </c>
      <c r="E3235" s="10" t="s">
        <v>1</v>
      </c>
      <c r="F3235" s="14">
        <v>1695</v>
      </c>
      <c r="G3235" s="14">
        <v>406.53922178429201</v>
      </c>
      <c r="H3235" s="30">
        <v>45162</v>
      </c>
      <c r="I3235" s="118">
        <v>495.99690000000004</v>
      </c>
      <c r="J3235" s="15">
        <f>IF(M3235="",IF(AND(H3235&lt;&gt; "",D3235&lt;&gt;""),IF(H3235&gt;=D3235,H3235-D3235,0),""),"")</f>
        <v>141</v>
      </c>
      <c r="K3235" s="20">
        <f>IF(M3235="",IF(I3235&lt;&gt;"",I3235-G3235,""),"")</f>
        <v>89.457678215708029</v>
      </c>
      <c r="L3235" s="25">
        <f>IF(M3235="",IF(K3235&lt;&gt;"",IF(G3235=0,IF(I3235=0,0,9.99),K3235/G3235),""),"")</f>
        <v>0.22004685752848194</v>
      </c>
      <c r="N3235" s="58" t="str">
        <f>TRIM(CONCATENATE(Table1[[#This Row],[Intake]]," ",Table1[[#This Row],[Batch Number]]))</f>
        <v>S-1/OS 3.28 (1)</v>
      </c>
      <c r="O3235" s="3" t="str">
        <f>IF(VLOOKUP(Table1[[#This Row],[Intake Batch Combo]],Sheet2!A:B,2,FALSE)="","",VLOOKUP(Table1[[#This Row],[Intake Batch Combo]],Sheet2!A:B,2,FALSE))</f>
        <v>One Source Diagnostics Buy 74</v>
      </c>
      <c r="P3235" s="115" t="s">
        <v>2389</v>
      </c>
      <c r="Q3235" s="115" t="e">
        <v>#N/A</v>
      </c>
    </row>
    <row r="3236" spans="1:17">
      <c r="A3236" s="4" t="s">
        <v>2395</v>
      </c>
      <c r="B3236" s="15">
        <v>15.2</v>
      </c>
      <c r="C3236" s="15"/>
      <c r="D3236" s="30">
        <v>45021</v>
      </c>
      <c r="E3236" s="10" t="s">
        <v>1</v>
      </c>
      <c r="F3236" s="14">
        <v>2300</v>
      </c>
      <c r="G3236" s="14">
        <v>432.04350000000113</v>
      </c>
      <c r="H3236" s="30">
        <v>45162</v>
      </c>
      <c r="I3236" s="118">
        <v>950</v>
      </c>
      <c r="J3236" s="15">
        <f>IF(M3236="",IF(AND(H3236&lt;&gt; "",D3236&lt;&gt;""),IF(H3236&gt;=D3236,H3236-D3236,0),""),"")</f>
        <v>141</v>
      </c>
      <c r="K3236" s="20">
        <f>IF(M3236="",IF(I3236&lt;&gt;"",I3236-G3236,""),"")</f>
        <v>517.95649999999887</v>
      </c>
      <c r="L3236" s="25">
        <f>IF(M3236="",IF(K3236&lt;&gt;"",IF(G3236=0,IF(I3236=0,0,9.99),K3236/G3236),""),"")</f>
        <v>1.1988526618268704</v>
      </c>
      <c r="M3236" s="111"/>
      <c r="N3236" s="58" t="str">
        <f>TRIM(CONCATENATE(Table1[[#This Row],[Intake]]," ",Table1[[#This Row],[Batch Number]]))</f>
        <v>S-1/SCI 15.2</v>
      </c>
      <c r="O3236" s="111" t="str">
        <f>IF(VLOOKUP(Table1[[#This Row],[Intake Batch Combo]],Sheet2!A:B,2,FALSE)="","",VLOOKUP(Table1[[#This Row],[Intake Batch Combo]],Sheet2!A:B,2,FALSE))</f>
        <v>SoCal Imaging Batch 15.2</v>
      </c>
      <c r="P3236" s="115" t="e">
        <v>#N/A</v>
      </c>
      <c r="Q3236" s="115" t="e">
        <v>#N/A</v>
      </c>
    </row>
    <row r="3237" spans="1:17">
      <c r="A3237" s="4" t="s">
        <v>1316</v>
      </c>
      <c r="B3237" s="15">
        <v>90</v>
      </c>
      <c r="C3237" s="15" t="s">
        <v>294</v>
      </c>
      <c r="D3237" s="30">
        <v>44559</v>
      </c>
      <c r="E3237" s="10" t="s">
        <v>1</v>
      </c>
      <c r="F3237" s="14">
        <v>1695</v>
      </c>
      <c r="G3237" s="14">
        <v>435.04260145388702</v>
      </c>
      <c r="H3237" s="30">
        <v>45162</v>
      </c>
      <c r="I3237" s="118">
        <v>604.5</v>
      </c>
      <c r="J3237" s="21">
        <f>IF(M3237="",IF(AND(H3237&lt;&gt; "",D3237&lt;&gt;""),IF(H3237&gt;=D3237,H3237-D3237,0),""),"")</f>
        <v>603</v>
      </c>
      <c r="K3237" s="20">
        <f>IF(M3237="",IF(I3237&lt;&gt;"",I3237-G3237,""),"")</f>
        <v>169.45739854611298</v>
      </c>
      <c r="L3237" s="25">
        <f>IF(M3237="",IF(K3237&lt;&gt;"",IF(G3237=0,IF(I3237=0,0,9.99),K3237/G3237),""),"")</f>
        <v>0.389519090727658</v>
      </c>
      <c r="M3237" s="28"/>
      <c r="N3237" s="31" t="str">
        <f>TRIM(CONCATENATE(Table1[[#This Row],[Intake]]," ",Table1[[#This Row],[Batch Number]]))</f>
        <v>S-1/OS 90</v>
      </c>
      <c r="O3237" s="34" t="str">
        <f>IF(VLOOKUP(Table1[[#This Row],[Intake Batch Combo]],Sheet2!A:B,2,FALSE)="","",VLOOKUP(Table1[[#This Row],[Intake Batch Combo]],Sheet2!A:B,2,FALSE))</f>
        <v>OSD Buy 90</v>
      </c>
      <c r="P3237" s="116" t="e">
        <v>#N/A</v>
      </c>
      <c r="Q3237" s="116" t="e">
        <v>#N/A</v>
      </c>
    </row>
    <row r="3238" spans="1:17">
      <c r="A3238" s="4" t="s">
        <v>1316</v>
      </c>
      <c r="B3238" s="15">
        <v>90</v>
      </c>
      <c r="C3238" s="15" t="s">
        <v>294</v>
      </c>
      <c r="D3238" s="30">
        <v>44559</v>
      </c>
      <c r="E3238" s="10" t="s">
        <v>1</v>
      </c>
      <c r="F3238" s="14">
        <v>1695</v>
      </c>
      <c r="G3238" s="14">
        <v>435.04260145388702</v>
      </c>
      <c r="H3238" s="30">
        <v>45162</v>
      </c>
      <c r="I3238" s="118">
        <v>604.5</v>
      </c>
      <c r="J3238" s="21">
        <f>IF(M3238="",IF(AND(H3238&lt;&gt; "",D3238&lt;&gt;""),IF(H3238&gt;=D3238,H3238-D3238,0),""),"")</f>
        <v>603</v>
      </c>
      <c r="K3238" s="20">
        <f>IF(M3238="",IF(I3238&lt;&gt;"",I3238-G3238,""),"")</f>
        <v>169.45739854611298</v>
      </c>
      <c r="L3238" s="25">
        <f>IF(M3238="",IF(K3238&lt;&gt;"",IF(G3238=0,IF(I3238=0,0,9.99),K3238/G3238),""),"")</f>
        <v>0.389519090727658</v>
      </c>
      <c r="M3238" s="28"/>
      <c r="N3238" s="31" t="str">
        <f>TRIM(CONCATENATE(Table1[[#This Row],[Intake]]," ",Table1[[#This Row],[Batch Number]]))</f>
        <v>S-1/OS 90</v>
      </c>
      <c r="O3238" s="34" t="str">
        <f>IF(VLOOKUP(Table1[[#This Row],[Intake Batch Combo]],Sheet2!A:B,2,FALSE)="","",VLOOKUP(Table1[[#This Row],[Intake Batch Combo]],Sheet2!A:B,2,FALSE))</f>
        <v>OSD Buy 90</v>
      </c>
      <c r="P3238" s="116" t="e">
        <v>#N/A</v>
      </c>
      <c r="Q3238" s="116" t="e">
        <v>#N/A</v>
      </c>
    </row>
    <row r="3239" spans="1:17">
      <c r="A3239" s="4" t="s">
        <v>1316</v>
      </c>
      <c r="B3239" s="15">
        <v>116</v>
      </c>
      <c r="C3239" s="64" t="s">
        <v>1297</v>
      </c>
      <c r="D3239" s="30">
        <v>44879</v>
      </c>
      <c r="E3239" s="59" t="s">
        <v>0</v>
      </c>
      <c r="F3239" s="14">
        <v>250</v>
      </c>
      <c r="G3239" s="14">
        <v>59.674267346898802</v>
      </c>
      <c r="H3239" s="30">
        <v>45161</v>
      </c>
      <c r="I3239" s="118">
        <v>62.003100000000003</v>
      </c>
      <c r="J3239" s="15">
        <f>IF(M3239="",IF(AND(H3239&lt;&gt; "",D3239&lt;&gt;""),IF(H3239&gt;=D3239,H3239-D3239,0),""),"")</f>
        <v>282</v>
      </c>
      <c r="K3239" s="20">
        <f>IF(M3239="",IF(I3239&lt;&gt;"",I3239-G3239,""),"")</f>
        <v>2.3288326531012018</v>
      </c>
      <c r="L3239" s="25">
        <f>IF(M3239="",IF(K3239&lt;&gt;"",IF(G3239=0,IF(I3239=0,0,9.99),K3239/G3239),""),"")</f>
        <v>3.9025743534700112E-2</v>
      </c>
      <c r="M3239" s="111"/>
      <c r="N3239" s="58" t="str">
        <f>TRIM(CONCATENATE(Table1[[#This Row],[Intake]]," ",Table1[[#This Row],[Batch Number]]))</f>
        <v>S-1/OS 116</v>
      </c>
      <c r="O3239" s="111" t="str">
        <f>IF(VLOOKUP(Table1[[#This Row],[Intake Batch Combo]],Sheet2!A:B,2,FALSE)="","",VLOOKUP(Table1[[#This Row],[Intake Batch Combo]],Sheet2!A:B,2,FALSE))</f>
        <v>One Source Diagnostics Buy 116</v>
      </c>
      <c r="P3239" s="115" t="e">
        <v>#N/A</v>
      </c>
      <c r="Q3239" s="115" t="e">
        <v>#N/A</v>
      </c>
    </row>
    <row r="3240" spans="1:17">
      <c r="A3240" s="4" t="s">
        <v>1316</v>
      </c>
      <c r="B3240" s="15">
        <v>116</v>
      </c>
      <c r="C3240" s="64" t="s">
        <v>1297</v>
      </c>
      <c r="D3240" s="30">
        <v>44879</v>
      </c>
      <c r="E3240" s="59" t="s">
        <v>0</v>
      </c>
      <c r="F3240" s="14">
        <v>250</v>
      </c>
      <c r="G3240" s="14">
        <v>59.674267346898802</v>
      </c>
      <c r="H3240" s="30">
        <v>45161</v>
      </c>
      <c r="I3240" s="118">
        <v>62.003100000000003</v>
      </c>
      <c r="J3240" s="15">
        <f>IF(M3240="",IF(AND(H3240&lt;&gt; "",D3240&lt;&gt;""),IF(H3240&gt;=D3240,H3240-D3240,0),""),"")</f>
        <v>282</v>
      </c>
      <c r="K3240" s="20">
        <f>IF(M3240="",IF(I3240&lt;&gt;"",I3240-G3240,""),"")</f>
        <v>2.3288326531012018</v>
      </c>
      <c r="L3240" s="25">
        <f>IF(M3240="",IF(K3240&lt;&gt;"",IF(G3240=0,IF(I3240=0,0,9.99),K3240/G3240),""),"")</f>
        <v>3.9025743534700112E-2</v>
      </c>
      <c r="M3240" s="111"/>
      <c r="N3240" s="58" t="str">
        <f>TRIM(CONCATENATE(Table1[[#This Row],[Intake]]," ",Table1[[#This Row],[Batch Number]]))</f>
        <v>S-1/OS 116</v>
      </c>
      <c r="O3240" s="111" t="str">
        <f>IF(VLOOKUP(Table1[[#This Row],[Intake Batch Combo]],Sheet2!A:B,2,FALSE)="","",VLOOKUP(Table1[[#This Row],[Intake Batch Combo]],Sheet2!A:B,2,FALSE))</f>
        <v>One Source Diagnostics Buy 116</v>
      </c>
      <c r="P3240" s="115" t="e">
        <v>#N/A</v>
      </c>
      <c r="Q3240" s="115" t="e">
        <v>#N/A</v>
      </c>
    </row>
    <row r="3241" spans="1:17">
      <c r="A3241" s="4" t="s">
        <v>1316</v>
      </c>
      <c r="B3241" s="15">
        <v>116</v>
      </c>
      <c r="C3241" s="64" t="s">
        <v>1297</v>
      </c>
      <c r="D3241" s="30">
        <v>44879</v>
      </c>
      <c r="E3241" s="59" t="s">
        <v>0</v>
      </c>
      <c r="F3241" s="14">
        <v>250</v>
      </c>
      <c r="G3241" s="14">
        <v>59.674267346898802</v>
      </c>
      <c r="H3241" s="30">
        <v>45161</v>
      </c>
      <c r="I3241" s="118">
        <v>62.003100000000003</v>
      </c>
      <c r="J3241" s="15">
        <f>IF(M3241="",IF(AND(H3241&lt;&gt; "",D3241&lt;&gt;""),IF(H3241&gt;=D3241,H3241-D3241,0),""),"")</f>
        <v>282</v>
      </c>
      <c r="K3241" s="20">
        <f>IF(M3241="",IF(I3241&lt;&gt;"",I3241-G3241,""),"")</f>
        <v>2.3288326531012018</v>
      </c>
      <c r="L3241" s="25">
        <f>IF(M3241="",IF(K3241&lt;&gt;"",IF(G3241=0,IF(I3241=0,0,9.99),K3241/G3241),""),"")</f>
        <v>3.9025743534700112E-2</v>
      </c>
      <c r="M3241" s="111"/>
      <c r="N3241" s="58" t="str">
        <f>TRIM(CONCATENATE(Table1[[#This Row],[Intake]]," ",Table1[[#This Row],[Batch Number]]))</f>
        <v>S-1/OS 116</v>
      </c>
      <c r="O3241" s="111" t="str">
        <f>IF(VLOOKUP(Table1[[#This Row],[Intake Batch Combo]],Sheet2!A:B,2,FALSE)="","",VLOOKUP(Table1[[#This Row],[Intake Batch Combo]],Sheet2!A:B,2,FALSE))</f>
        <v>One Source Diagnostics Buy 116</v>
      </c>
      <c r="P3241" s="115" t="e">
        <v>#N/A</v>
      </c>
      <c r="Q3241" s="115" t="e">
        <v>#N/A</v>
      </c>
    </row>
    <row r="3242" spans="1:17">
      <c r="A3242" s="4" t="s">
        <v>1316</v>
      </c>
      <c r="B3242" s="15">
        <v>118</v>
      </c>
      <c r="C3242" s="15" t="s">
        <v>1410</v>
      </c>
      <c r="D3242" s="30">
        <v>44897</v>
      </c>
      <c r="E3242" s="60" t="s">
        <v>0</v>
      </c>
      <c r="F3242" s="14">
        <v>250</v>
      </c>
      <c r="G3242" s="14">
        <v>59.729150737175019</v>
      </c>
      <c r="H3242" s="30">
        <v>45161</v>
      </c>
      <c r="I3242" s="118">
        <v>341.00310000000002</v>
      </c>
      <c r="J3242" s="15">
        <f>IF(M3242="",IF(AND(H3242&lt;&gt; "",D3242&lt;&gt;""),IF(H3242&gt;=D3242,H3242-D3242,0),""),"")</f>
        <v>264</v>
      </c>
      <c r="K3242" s="20">
        <f>IF(M3242="",IF(I3242&lt;&gt;"",I3242-G3242,""),"")</f>
        <v>281.273949262825</v>
      </c>
      <c r="L3242" s="25">
        <f>IF(M3242="",IF(K3242&lt;&gt;"",IF(G3242=0,IF(I3242=0,0,9.99),K3242/G3242),""),"")</f>
        <v>4.7091570161529521</v>
      </c>
      <c r="N3242" s="58" t="str">
        <f>TRIM(CONCATENATE(Table1[[#This Row],[Intake]]," ",Table1[[#This Row],[Batch Number]]))</f>
        <v>S-1/OS 118</v>
      </c>
      <c r="O3242" s="3" t="str">
        <f>IF(VLOOKUP(Table1[[#This Row],[Intake Batch Combo]],Sheet2!A:B,2,FALSE)="","",VLOOKUP(Table1[[#This Row],[Intake Batch Combo]],Sheet2!A:B,2,FALSE))</f>
        <v>One Source Diagnostics Buy 118</v>
      </c>
      <c r="P3242" s="115" t="s">
        <v>2383</v>
      </c>
      <c r="Q3242" s="115" t="e">
        <v>#N/A</v>
      </c>
    </row>
    <row r="3243" spans="1:17">
      <c r="A3243" s="4" t="s">
        <v>1316</v>
      </c>
      <c r="B3243" s="15">
        <v>116</v>
      </c>
      <c r="C3243" s="64" t="s">
        <v>1060</v>
      </c>
      <c r="D3243" s="30">
        <v>44879</v>
      </c>
      <c r="E3243" s="59" t="s">
        <v>1</v>
      </c>
      <c r="F3243" s="109">
        <v>300</v>
      </c>
      <c r="G3243" s="14">
        <v>71.609120816278562</v>
      </c>
      <c r="H3243" s="30">
        <v>45161</v>
      </c>
      <c r="I3243" s="120">
        <v>418.5</v>
      </c>
      <c r="J3243" s="15">
        <f>IF(M3243="",IF(AND(H3243&lt;&gt; "",D3243&lt;&gt;""),IF(H3243&gt;=D3243,H3243-D3243,0),""),"")</f>
        <v>282</v>
      </c>
      <c r="K3243" s="20">
        <f>IF(M3243="",IF(I3243&lt;&gt;"",I3243-G3243,""),"")</f>
        <v>346.89087918372144</v>
      </c>
      <c r="L3243" s="25">
        <f>IF(M3243="",IF(K3243&lt;&gt;"",IF(G3243=0,IF(I3243=0,0,9.99),K3243/G3243),""),"")</f>
        <v>4.844227596002888</v>
      </c>
      <c r="N3243" s="58" t="str">
        <f>TRIM(CONCATENATE(Table1[[#This Row],[Intake]]," ",Table1[[#This Row],[Batch Number]]))</f>
        <v>S-1/OS 116</v>
      </c>
      <c r="O3243" s="3" t="str">
        <f>IF(VLOOKUP(Table1[[#This Row],[Intake Batch Combo]],Sheet2!A:B,2,FALSE)="","",VLOOKUP(Table1[[#This Row],[Intake Batch Combo]],Sheet2!A:B,2,FALSE))</f>
        <v>One Source Diagnostics Buy 116</v>
      </c>
      <c r="P3243" s="115" t="e">
        <v>#N/A</v>
      </c>
      <c r="Q3243" s="115" t="e">
        <v>#N/A</v>
      </c>
    </row>
    <row r="3244" spans="1:17">
      <c r="A3244" s="4" t="s">
        <v>1316</v>
      </c>
      <c r="B3244" s="15">
        <v>116</v>
      </c>
      <c r="C3244" s="64" t="s">
        <v>1060</v>
      </c>
      <c r="D3244" s="30">
        <v>44879</v>
      </c>
      <c r="E3244" s="59" t="s">
        <v>1</v>
      </c>
      <c r="F3244" s="109">
        <v>300</v>
      </c>
      <c r="G3244" s="14">
        <v>71.609120816278562</v>
      </c>
      <c r="H3244" s="30">
        <v>45161</v>
      </c>
      <c r="I3244" s="118">
        <v>418.5</v>
      </c>
      <c r="J3244" s="15">
        <f>IF(M3244="",IF(AND(H3244&lt;&gt; "",D3244&lt;&gt;""),IF(H3244&gt;=D3244,H3244-D3244,0),""),"")</f>
        <v>282</v>
      </c>
      <c r="K3244" s="20">
        <f>IF(M3244="",IF(I3244&lt;&gt;"",I3244-G3244,""),"")</f>
        <v>346.89087918372144</v>
      </c>
      <c r="L3244" s="25">
        <f>IF(M3244="",IF(K3244&lt;&gt;"",IF(G3244=0,IF(I3244=0,0,9.99),K3244/G3244),""),"")</f>
        <v>4.844227596002888</v>
      </c>
      <c r="N3244" s="58" t="str">
        <f>TRIM(CONCATENATE(Table1[[#This Row],[Intake]]," ",Table1[[#This Row],[Batch Number]]))</f>
        <v>S-1/OS 116</v>
      </c>
      <c r="O3244" s="3" t="str">
        <f>IF(VLOOKUP(Table1[[#This Row],[Intake Batch Combo]],Sheet2!A:B,2,FALSE)="","",VLOOKUP(Table1[[#This Row],[Intake Batch Combo]],Sheet2!A:B,2,FALSE))</f>
        <v>One Source Diagnostics Buy 116</v>
      </c>
      <c r="P3244" s="115" t="e">
        <v>#N/A</v>
      </c>
      <c r="Q3244" s="115" t="e">
        <v>#N/A</v>
      </c>
    </row>
    <row r="3245" spans="1:17">
      <c r="A3245" s="4" t="s">
        <v>1316</v>
      </c>
      <c r="B3245" s="15">
        <v>118</v>
      </c>
      <c r="C3245" s="64" t="s">
        <v>1441</v>
      </c>
      <c r="D3245" s="30">
        <v>44897</v>
      </c>
      <c r="E3245" s="60" t="s">
        <v>1</v>
      </c>
      <c r="F3245" s="14">
        <v>300</v>
      </c>
      <c r="G3245" s="14">
        <v>71.674980884610022</v>
      </c>
      <c r="H3245" s="30">
        <v>45161</v>
      </c>
      <c r="I3245" s="118">
        <v>434.00310000000002</v>
      </c>
      <c r="J3245" s="15">
        <f>IF(M3245="",IF(AND(H3245&lt;&gt; "",D3245&lt;&gt;""),IF(H3245&gt;=D3245,H3245-D3245,0),""),"")</f>
        <v>264</v>
      </c>
      <c r="K3245" s="20">
        <f>IF(M3245="",IF(I3245&lt;&gt;"",I3245-G3245,""),"")</f>
        <v>362.32811911539</v>
      </c>
      <c r="L3245" s="25">
        <f>IF(M3245="",IF(K3245&lt;&gt;"",IF(G3245=0,IF(I3245=0,0,9.99),K3245/G3245),""),"")</f>
        <v>5.0551547366117084</v>
      </c>
      <c r="N3245" s="58" t="str">
        <f>TRIM(CONCATENATE(Table1[[#This Row],[Intake]]," ",Table1[[#This Row],[Batch Number]]))</f>
        <v>S-1/OS 118</v>
      </c>
      <c r="O3245" s="3" t="str">
        <f>IF(VLOOKUP(Table1[[#This Row],[Intake Batch Combo]],Sheet2!A:B,2,FALSE)="","",VLOOKUP(Table1[[#This Row],[Intake Batch Combo]],Sheet2!A:B,2,FALSE))</f>
        <v>One Source Diagnostics Buy 118</v>
      </c>
      <c r="P3245" s="115" t="s">
        <v>2383</v>
      </c>
      <c r="Q3245" s="115" t="e">
        <v>#N/A</v>
      </c>
    </row>
    <row r="3246" spans="1:17">
      <c r="A3246" s="4" t="s">
        <v>1316</v>
      </c>
      <c r="B3246" s="15">
        <v>118</v>
      </c>
      <c r="C3246" s="64" t="s">
        <v>1441</v>
      </c>
      <c r="D3246" s="30">
        <v>44897</v>
      </c>
      <c r="E3246" s="60" t="s">
        <v>1</v>
      </c>
      <c r="F3246" s="14">
        <v>300</v>
      </c>
      <c r="G3246" s="14">
        <v>71.674980884610022</v>
      </c>
      <c r="H3246" s="30">
        <v>45161</v>
      </c>
      <c r="I3246" s="118">
        <v>434.00310000000002</v>
      </c>
      <c r="J3246" s="15">
        <f>IF(M3246="",IF(AND(H3246&lt;&gt; "",D3246&lt;&gt;""),IF(H3246&gt;=D3246,H3246-D3246,0),""),"")</f>
        <v>264</v>
      </c>
      <c r="K3246" s="20">
        <f>IF(M3246="",IF(I3246&lt;&gt;"",I3246-G3246,""),"")</f>
        <v>362.32811911539</v>
      </c>
      <c r="L3246" s="25">
        <f>IF(M3246="",IF(K3246&lt;&gt;"",IF(G3246=0,IF(I3246=0,0,9.99),K3246/G3246),""),"")</f>
        <v>5.0551547366117084</v>
      </c>
      <c r="N3246" s="58" t="str">
        <f>TRIM(CONCATENATE(Table1[[#This Row],[Intake]]," ",Table1[[#This Row],[Batch Number]]))</f>
        <v>S-1/OS 118</v>
      </c>
      <c r="O3246" s="3" t="str">
        <f>IF(VLOOKUP(Table1[[#This Row],[Intake Batch Combo]],Sheet2!A:B,2,FALSE)="","",VLOOKUP(Table1[[#This Row],[Intake Batch Combo]],Sheet2!A:B,2,FALSE))</f>
        <v>One Source Diagnostics Buy 118</v>
      </c>
      <c r="P3246" s="115" t="s">
        <v>2383</v>
      </c>
      <c r="Q3246" s="115" t="e">
        <v>#N/A</v>
      </c>
    </row>
    <row r="3247" spans="1:17">
      <c r="A3247" s="4" t="s">
        <v>1316</v>
      </c>
      <c r="B3247" s="15">
        <v>118</v>
      </c>
      <c r="C3247" s="64" t="s">
        <v>1444</v>
      </c>
      <c r="D3247" s="30">
        <v>44897</v>
      </c>
      <c r="E3247" s="60" t="s">
        <v>1</v>
      </c>
      <c r="F3247" s="14">
        <v>300</v>
      </c>
      <c r="G3247" s="14">
        <v>71.674980884610022</v>
      </c>
      <c r="H3247" s="30">
        <v>45161</v>
      </c>
      <c r="I3247" s="118">
        <v>231.80250000000001</v>
      </c>
      <c r="J3247" s="15">
        <f>IF(M3247="",IF(AND(H3247&lt;&gt; "",D3247&lt;&gt;""),IF(H3247&gt;=D3247,H3247-D3247,0),""),"")</f>
        <v>264</v>
      </c>
      <c r="K3247" s="20">
        <f>IF(M3247="",IF(I3247&lt;&gt;"",I3247-G3247,""),"")</f>
        <v>160.12751911538999</v>
      </c>
      <c r="L3247" s="25">
        <f>IF(M3247="",IF(K3247&lt;&gt;"",IF(G3247=0,IF(I3247=0,0,9.99),K3247/G3247),""),"")</f>
        <v>2.2340782953703222</v>
      </c>
      <c r="N3247" s="58" t="str">
        <f>TRIM(CONCATENATE(Table1[[#This Row],[Intake]]," ",Table1[[#This Row],[Batch Number]]))</f>
        <v>S-1/OS 118</v>
      </c>
      <c r="O3247" s="3" t="str">
        <f>IF(VLOOKUP(Table1[[#This Row],[Intake Batch Combo]],Sheet2!A:B,2,FALSE)="","",VLOOKUP(Table1[[#This Row],[Intake Batch Combo]],Sheet2!A:B,2,FALSE))</f>
        <v>One Source Diagnostics Buy 118</v>
      </c>
      <c r="P3247" s="115" t="s">
        <v>2383</v>
      </c>
      <c r="Q3247" s="115" t="e">
        <v>#N/A</v>
      </c>
    </row>
    <row r="3248" spans="1:17">
      <c r="A3248" s="4" t="s">
        <v>1316</v>
      </c>
      <c r="B3248" s="15">
        <v>118</v>
      </c>
      <c r="C3248" s="64" t="s">
        <v>1444</v>
      </c>
      <c r="D3248" s="30">
        <v>44897</v>
      </c>
      <c r="E3248" s="60" t="s">
        <v>1</v>
      </c>
      <c r="F3248" s="14">
        <v>300</v>
      </c>
      <c r="G3248" s="14">
        <v>71.674980884610022</v>
      </c>
      <c r="H3248" s="30">
        <v>45161</v>
      </c>
      <c r="I3248" s="118">
        <v>231.80250000000001</v>
      </c>
      <c r="J3248" s="15">
        <f>IF(M3248="",IF(AND(H3248&lt;&gt; "",D3248&lt;&gt;""),IF(H3248&gt;=D3248,H3248-D3248,0),""),"")</f>
        <v>264</v>
      </c>
      <c r="K3248" s="20">
        <f>IF(M3248="",IF(I3248&lt;&gt;"",I3248-G3248,""),"")</f>
        <v>160.12751911538999</v>
      </c>
      <c r="L3248" s="25">
        <f>IF(M3248="",IF(K3248&lt;&gt;"",IF(G3248=0,IF(I3248=0,0,9.99),K3248/G3248),""),"")</f>
        <v>2.2340782953703222</v>
      </c>
      <c r="N3248" s="58" t="str">
        <f>TRIM(CONCATENATE(Table1[[#This Row],[Intake]]," ",Table1[[#This Row],[Batch Number]]))</f>
        <v>S-1/OS 118</v>
      </c>
      <c r="O3248" s="3" t="str">
        <f>IF(VLOOKUP(Table1[[#This Row],[Intake Batch Combo]],Sheet2!A:B,2,FALSE)="","",VLOOKUP(Table1[[#This Row],[Intake Batch Combo]],Sheet2!A:B,2,FALSE))</f>
        <v>One Source Diagnostics Buy 118</v>
      </c>
      <c r="P3248" s="115" t="s">
        <v>2383</v>
      </c>
      <c r="Q3248" s="115" t="e">
        <v>#N/A</v>
      </c>
    </row>
    <row r="3249" spans="1:17">
      <c r="A3249" s="4" t="s">
        <v>1316</v>
      </c>
      <c r="B3249" s="15">
        <v>118</v>
      </c>
      <c r="C3249" s="64" t="s">
        <v>1444</v>
      </c>
      <c r="D3249" s="30">
        <v>44897</v>
      </c>
      <c r="E3249" s="60" t="s">
        <v>1</v>
      </c>
      <c r="F3249" s="14">
        <v>300</v>
      </c>
      <c r="G3249" s="14">
        <v>71.674980884610022</v>
      </c>
      <c r="H3249" s="30">
        <v>45161</v>
      </c>
      <c r="I3249" s="120">
        <v>231.80250000000001</v>
      </c>
      <c r="J3249" s="15">
        <f>IF(M3249="",IF(AND(H3249&lt;&gt; "",D3249&lt;&gt;""),IF(H3249&gt;=D3249,H3249-D3249,0),""),"")</f>
        <v>264</v>
      </c>
      <c r="K3249" s="20">
        <f>IF(M3249="",IF(I3249&lt;&gt;"",I3249-G3249,""),"")</f>
        <v>160.12751911538999</v>
      </c>
      <c r="L3249" s="25">
        <f>IF(M3249="",IF(K3249&lt;&gt;"",IF(G3249=0,IF(I3249=0,0,9.99),K3249/G3249),""),"")</f>
        <v>2.2340782953703222</v>
      </c>
      <c r="N3249" s="58" t="str">
        <f>TRIM(CONCATENATE(Table1[[#This Row],[Intake]]," ",Table1[[#This Row],[Batch Number]]))</f>
        <v>S-1/OS 118</v>
      </c>
      <c r="O3249" s="3" t="str">
        <f>IF(VLOOKUP(Table1[[#This Row],[Intake Batch Combo]],Sheet2!A:B,2,FALSE)="","",VLOOKUP(Table1[[#This Row],[Intake Batch Combo]],Sheet2!A:B,2,FALSE))</f>
        <v>One Source Diagnostics Buy 118</v>
      </c>
      <c r="P3249" s="115" t="s">
        <v>2383</v>
      </c>
      <c r="Q3249" s="115" t="e">
        <v>#N/A</v>
      </c>
    </row>
    <row r="3250" spans="1:17">
      <c r="A3250" s="4" t="s">
        <v>1316</v>
      </c>
      <c r="B3250" s="15">
        <v>118</v>
      </c>
      <c r="C3250" s="64" t="s">
        <v>1444</v>
      </c>
      <c r="D3250" s="30">
        <v>44897</v>
      </c>
      <c r="E3250" s="60" t="s">
        <v>1</v>
      </c>
      <c r="F3250" s="14">
        <v>300</v>
      </c>
      <c r="G3250" s="14">
        <v>71.674980884610022</v>
      </c>
      <c r="H3250" s="30">
        <v>45161</v>
      </c>
      <c r="I3250" s="118">
        <v>231.80250000000001</v>
      </c>
      <c r="J3250" s="15">
        <f>IF(M3250="",IF(AND(H3250&lt;&gt; "",D3250&lt;&gt;""),IF(H3250&gt;=D3250,H3250-D3250,0),""),"")</f>
        <v>264</v>
      </c>
      <c r="K3250" s="20">
        <f>IF(M3250="",IF(I3250&lt;&gt;"",I3250-G3250,""),"")</f>
        <v>160.12751911538999</v>
      </c>
      <c r="L3250" s="25">
        <f>IF(M3250="",IF(K3250&lt;&gt;"",IF(G3250=0,IF(I3250=0,0,9.99),K3250/G3250),""),"")</f>
        <v>2.2340782953703222</v>
      </c>
      <c r="N3250" s="58" t="str">
        <f>TRIM(CONCATENATE(Table1[[#This Row],[Intake]]," ",Table1[[#This Row],[Batch Number]]))</f>
        <v>S-1/OS 118</v>
      </c>
      <c r="O3250" s="3" t="str">
        <f>IF(VLOOKUP(Table1[[#This Row],[Intake Batch Combo]],Sheet2!A:B,2,FALSE)="","",VLOOKUP(Table1[[#This Row],[Intake Batch Combo]],Sheet2!A:B,2,FALSE))</f>
        <v>One Source Diagnostics Buy 118</v>
      </c>
      <c r="P3250" s="115" t="s">
        <v>2383</v>
      </c>
      <c r="Q3250" s="115" t="e">
        <v>#N/A</v>
      </c>
    </row>
    <row r="3251" spans="1:17">
      <c r="A3251" s="4" t="s">
        <v>1316</v>
      </c>
      <c r="B3251" s="15">
        <v>118</v>
      </c>
      <c r="C3251" s="64" t="s">
        <v>1493</v>
      </c>
      <c r="D3251" s="30">
        <v>44897</v>
      </c>
      <c r="E3251" s="60" t="s">
        <v>1</v>
      </c>
      <c r="F3251" s="14">
        <v>300</v>
      </c>
      <c r="G3251" s="14">
        <v>71.674980884610022</v>
      </c>
      <c r="H3251" s="30">
        <v>45161</v>
      </c>
      <c r="I3251" s="118">
        <v>216.99690000000001</v>
      </c>
      <c r="J3251" s="15">
        <f>IF(M3251="",IF(AND(H3251&lt;&gt; "",D3251&lt;&gt;""),IF(H3251&gt;=D3251,H3251-D3251,0),""),"")</f>
        <v>264</v>
      </c>
      <c r="K3251" s="20">
        <f>IF(M3251="",IF(I3251&lt;&gt;"",I3251-G3251,""),"")</f>
        <v>145.32191911538999</v>
      </c>
      <c r="L3251" s="25">
        <f>IF(M3251="",IF(K3251&lt;&gt;"",IF(G3251=0,IF(I3251=0,0,9.99),K3251/G3251),""),"")</f>
        <v>2.0275124921113634</v>
      </c>
      <c r="M3251" s="111"/>
      <c r="N3251" s="58" t="str">
        <f>TRIM(CONCATENATE(Table1[[#This Row],[Intake]]," ",Table1[[#This Row],[Batch Number]]))</f>
        <v>S-1/OS 118</v>
      </c>
      <c r="O3251" s="111" t="str">
        <f>IF(VLOOKUP(Table1[[#This Row],[Intake Batch Combo]],Sheet2!A:B,2,FALSE)="","",VLOOKUP(Table1[[#This Row],[Intake Batch Combo]],Sheet2!A:B,2,FALSE))</f>
        <v>One Source Diagnostics Buy 118</v>
      </c>
      <c r="P3251" s="115" t="s">
        <v>2383</v>
      </c>
      <c r="Q3251" s="115" t="e">
        <v>#N/A</v>
      </c>
    </row>
    <row r="3252" spans="1:17">
      <c r="A3252" s="4" t="s">
        <v>1316</v>
      </c>
      <c r="B3252" s="15">
        <v>118</v>
      </c>
      <c r="C3252" s="64" t="s">
        <v>1493</v>
      </c>
      <c r="D3252" s="30">
        <v>44897</v>
      </c>
      <c r="E3252" s="60" t="s">
        <v>1</v>
      </c>
      <c r="F3252" s="14">
        <v>300</v>
      </c>
      <c r="G3252" s="14">
        <v>71.674980884610022</v>
      </c>
      <c r="H3252" s="30">
        <v>45161</v>
      </c>
      <c r="I3252" s="118">
        <v>216.99690000000001</v>
      </c>
      <c r="J3252" s="15">
        <f>IF(M3252="",IF(AND(H3252&lt;&gt; "",D3252&lt;&gt;""),IF(H3252&gt;=D3252,H3252-D3252,0),""),"")</f>
        <v>264</v>
      </c>
      <c r="K3252" s="20">
        <f>IF(M3252="",IF(I3252&lt;&gt;"",I3252-G3252,""),"")</f>
        <v>145.32191911538999</v>
      </c>
      <c r="L3252" s="25">
        <f>IF(M3252="",IF(K3252&lt;&gt;"",IF(G3252=0,IF(I3252=0,0,9.99),K3252/G3252),""),"")</f>
        <v>2.0275124921113634</v>
      </c>
      <c r="M3252" s="111"/>
      <c r="N3252" s="58" t="str">
        <f>TRIM(CONCATENATE(Table1[[#This Row],[Intake]]," ",Table1[[#This Row],[Batch Number]]))</f>
        <v>S-1/OS 118</v>
      </c>
      <c r="O3252" s="111" t="str">
        <f>IF(VLOOKUP(Table1[[#This Row],[Intake Batch Combo]],Sheet2!A:B,2,FALSE)="","",VLOOKUP(Table1[[#This Row],[Intake Batch Combo]],Sheet2!A:B,2,FALSE))</f>
        <v>One Source Diagnostics Buy 118</v>
      </c>
      <c r="P3252" s="115" t="s">
        <v>2383</v>
      </c>
      <c r="Q3252" s="115" t="e">
        <v>#N/A</v>
      </c>
    </row>
    <row r="3253" spans="1:17">
      <c r="A3253" s="4" t="s">
        <v>1316</v>
      </c>
      <c r="B3253" s="15">
        <v>116</v>
      </c>
      <c r="C3253" s="64" t="s">
        <v>1060</v>
      </c>
      <c r="D3253" s="30">
        <v>44879</v>
      </c>
      <c r="E3253" s="59" t="s">
        <v>1</v>
      </c>
      <c r="F3253" s="14">
        <v>1695</v>
      </c>
      <c r="G3253" s="14">
        <v>404.59153261197389</v>
      </c>
      <c r="H3253" s="30">
        <v>45161</v>
      </c>
      <c r="I3253" s="118">
        <v>418.5</v>
      </c>
      <c r="J3253" s="15">
        <f>IF(M3253="",IF(AND(H3253&lt;&gt; "",D3253&lt;&gt;""),IF(H3253&gt;=D3253,H3253-D3253,0),""),"")</f>
        <v>282</v>
      </c>
      <c r="K3253" s="20">
        <f>IF(M3253="",IF(I3253&lt;&gt;"",I3253-G3253,""),"")</f>
        <v>13.908467388026111</v>
      </c>
      <c r="L3253" s="25">
        <f>IF(M3253="",IF(K3253&lt;&gt;"",IF(G3253=0,IF(I3253=0,0,9.99),K3253/G3253),""),"")</f>
        <v>3.4376565664227865E-2</v>
      </c>
      <c r="M3253" s="111"/>
      <c r="N3253" s="58" t="str">
        <f>TRIM(CONCATENATE(Table1[[#This Row],[Intake]]," ",Table1[[#This Row],[Batch Number]]))</f>
        <v>S-1/OS 116</v>
      </c>
      <c r="O3253" s="111" t="str">
        <f>IF(VLOOKUP(Table1[[#This Row],[Intake Batch Combo]],Sheet2!A:B,2,FALSE)="","",VLOOKUP(Table1[[#This Row],[Intake Batch Combo]],Sheet2!A:B,2,FALSE))</f>
        <v>One Source Diagnostics Buy 116</v>
      </c>
      <c r="P3253" s="115" t="e">
        <v>#N/A</v>
      </c>
      <c r="Q3253" s="115" t="e">
        <v>#N/A</v>
      </c>
    </row>
    <row r="3254" spans="1:17">
      <c r="A3254" s="4" t="s">
        <v>1316</v>
      </c>
      <c r="B3254" s="15">
        <v>116</v>
      </c>
      <c r="C3254" s="64" t="s">
        <v>1060</v>
      </c>
      <c r="D3254" s="30">
        <v>44879</v>
      </c>
      <c r="E3254" s="59" t="s">
        <v>1</v>
      </c>
      <c r="F3254" s="14">
        <v>1695</v>
      </c>
      <c r="G3254" s="14">
        <v>404.59153261197389</v>
      </c>
      <c r="H3254" s="30">
        <v>45161</v>
      </c>
      <c r="I3254" s="118">
        <v>418.5</v>
      </c>
      <c r="J3254" s="15">
        <f>IF(M3254="",IF(AND(H3254&lt;&gt; "",D3254&lt;&gt;""),IF(H3254&gt;=D3254,H3254-D3254,0),""),"")</f>
        <v>282</v>
      </c>
      <c r="K3254" s="20">
        <f>IF(M3254="",IF(I3254&lt;&gt;"",I3254-G3254,""),"")</f>
        <v>13.908467388026111</v>
      </c>
      <c r="L3254" s="25">
        <f>IF(M3254="",IF(K3254&lt;&gt;"",IF(G3254=0,IF(I3254=0,0,9.99),K3254/G3254),""),"")</f>
        <v>3.4376565664227865E-2</v>
      </c>
      <c r="M3254" s="111"/>
      <c r="N3254" s="58" t="str">
        <f>TRIM(CONCATENATE(Table1[[#This Row],[Intake]]," ",Table1[[#This Row],[Batch Number]]))</f>
        <v>S-1/OS 116</v>
      </c>
      <c r="O3254" s="111" t="str">
        <f>IF(VLOOKUP(Table1[[#This Row],[Intake Batch Combo]],Sheet2!A:B,2,FALSE)="","",VLOOKUP(Table1[[#This Row],[Intake Batch Combo]],Sheet2!A:B,2,FALSE))</f>
        <v>One Source Diagnostics Buy 116</v>
      </c>
      <c r="P3254" s="115" t="e">
        <v>#N/A</v>
      </c>
      <c r="Q3254" s="115" t="e">
        <v>#N/A</v>
      </c>
    </row>
    <row r="3255" spans="1:17">
      <c r="A3255" s="4" t="s">
        <v>1316</v>
      </c>
      <c r="B3255" s="15">
        <v>116</v>
      </c>
      <c r="C3255" s="64" t="s">
        <v>1092</v>
      </c>
      <c r="D3255" s="30">
        <v>44879</v>
      </c>
      <c r="E3255" s="59" t="s">
        <v>1</v>
      </c>
      <c r="F3255" s="14">
        <v>1695</v>
      </c>
      <c r="G3255" s="14">
        <v>404.59153261197389</v>
      </c>
      <c r="H3255" s="30">
        <v>45161</v>
      </c>
      <c r="I3255" s="120">
        <v>511.5</v>
      </c>
      <c r="J3255" s="15">
        <f>IF(M3255="",IF(AND(H3255&lt;&gt; "",D3255&lt;&gt;""),IF(H3255&gt;=D3255,H3255-D3255,0),""),"")</f>
        <v>282</v>
      </c>
      <c r="K3255" s="20">
        <f>IF(M3255="",IF(I3255&lt;&gt;"",I3255-G3255,""),"")</f>
        <v>106.90846738802611</v>
      </c>
      <c r="L3255" s="25">
        <f>IF(M3255="",IF(K3255&lt;&gt;"",IF(G3255=0,IF(I3255=0,0,9.99),K3255/G3255),""),"")</f>
        <v>0.26423802470072294</v>
      </c>
      <c r="M3255" s="111"/>
      <c r="N3255" s="58" t="str">
        <f>TRIM(CONCATENATE(Table1[[#This Row],[Intake]]," ",Table1[[#This Row],[Batch Number]]))</f>
        <v>S-1/OS 116</v>
      </c>
      <c r="O3255" s="111" t="str">
        <f>IF(VLOOKUP(Table1[[#This Row],[Intake Batch Combo]],Sheet2!A:B,2,FALSE)="","",VLOOKUP(Table1[[#This Row],[Intake Batch Combo]],Sheet2!A:B,2,FALSE))</f>
        <v>One Source Diagnostics Buy 116</v>
      </c>
      <c r="P3255" s="115" t="e">
        <v>#N/A</v>
      </c>
      <c r="Q3255" s="115" t="e">
        <v>#N/A</v>
      </c>
    </row>
    <row r="3256" spans="1:17">
      <c r="A3256" s="4" t="s">
        <v>1316</v>
      </c>
      <c r="B3256" s="15">
        <v>116</v>
      </c>
      <c r="C3256" s="64" t="s">
        <v>1114</v>
      </c>
      <c r="D3256" s="30">
        <v>44879</v>
      </c>
      <c r="E3256" s="59" t="s">
        <v>1</v>
      </c>
      <c r="F3256" s="14">
        <v>1695</v>
      </c>
      <c r="G3256" s="14">
        <v>404.59153261197389</v>
      </c>
      <c r="H3256" s="30">
        <v>45161</v>
      </c>
      <c r="I3256" s="118">
        <v>465</v>
      </c>
      <c r="J3256" s="15">
        <f>IF(M3256="",IF(AND(H3256&lt;&gt; "",D3256&lt;&gt;""),IF(H3256&gt;=D3256,H3256-D3256,0),""),"")</f>
        <v>282</v>
      </c>
      <c r="K3256" s="20">
        <f>IF(M3256="",IF(I3256&lt;&gt;"",I3256-G3256,""),"")</f>
        <v>60.408467388026111</v>
      </c>
      <c r="L3256" s="25">
        <f>IF(M3256="",IF(K3256&lt;&gt;"",IF(G3256=0,IF(I3256=0,0,9.99),K3256/G3256),""),"")</f>
        <v>0.1493072951824754</v>
      </c>
      <c r="M3256" s="111"/>
      <c r="N3256" s="58" t="str">
        <f>TRIM(CONCATENATE(Table1[[#This Row],[Intake]]," ",Table1[[#This Row],[Batch Number]]))</f>
        <v>S-1/OS 116</v>
      </c>
      <c r="O3256" s="111" t="str">
        <f>IF(VLOOKUP(Table1[[#This Row],[Intake Batch Combo]],Sheet2!A:B,2,FALSE)="","",VLOOKUP(Table1[[#This Row],[Intake Batch Combo]],Sheet2!A:B,2,FALSE))</f>
        <v>One Source Diagnostics Buy 116</v>
      </c>
      <c r="P3256" s="115" t="e">
        <v>#N/A</v>
      </c>
      <c r="Q3256" s="115" t="e">
        <v>#N/A</v>
      </c>
    </row>
    <row r="3257" spans="1:17">
      <c r="A3257" s="4" t="s">
        <v>1316</v>
      </c>
      <c r="B3257" s="15">
        <v>116</v>
      </c>
      <c r="C3257" s="64" t="s">
        <v>1116</v>
      </c>
      <c r="D3257" s="30">
        <v>44879</v>
      </c>
      <c r="E3257" s="59" t="s">
        <v>1</v>
      </c>
      <c r="F3257" s="14">
        <v>1695</v>
      </c>
      <c r="G3257" s="14">
        <v>404.59153261197389</v>
      </c>
      <c r="H3257" s="30">
        <v>45161</v>
      </c>
      <c r="I3257" s="118">
        <v>465</v>
      </c>
      <c r="J3257" s="15">
        <f>IF(M3257="",IF(AND(H3257&lt;&gt; "",D3257&lt;&gt;""),IF(H3257&gt;=D3257,H3257-D3257,0),""),"")</f>
        <v>282</v>
      </c>
      <c r="K3257" s="20">
        <f>IF(M3257="",IF(I3257&lt;&gt;"",I3257-G3257,""),"")</f>
        <v>60.408467388026111</v>
      </c>
      <c r="L3257" s="25">
        <f>IF(M3257="",IF(K3257&lt;&gt;"",IF(G3257=0,IF(I3257=0,0,9.99),K3257/G3257),""),"")</f>
        <v>0.1493072951824754</v>
      </c>
      <c r="M3257" s="111"/>
      <c r="N3257" s="58" t="str">
        <f>TRIM(CONCATENATE(Table1[[#This Row],[Intake]]," ",Table1[[#This Row],[Batch Number]]))</f>
        <v>S-1/OS 116</v>
      </c>
      <c r="O3257" s="111" t="str">
        <f>IF(VLOOKUP(Table1[[#This Row],[Intake Batch Combo]],Sheet2!A:B,2,FALSE)="","",VLOOKUP(Table1[[#This Row],[Intake Batch Combo]],Sheet2!A:B,2,FALSE))</f>
        <v>One Source Diagnostics Buy 116</v>
      </c>
      <c r="P3257" s="115" t="e">
        <v>#N/A</v>
      </c>
      <c r="Q3257" s="115" t="e">
        <v>#N/A</v>
      </c>
    </row>
    <row r="3258" spans="1:17">
      <c r="A3258" s="4" t="s">
        <v>1316</v>
      </c>
      <c r="B3258" s="15">
        <v>116</v>
      </c>
      <c r="C3258" s="64" t="s">
        <v>1116</v>
      </c>
      <c r="D3258" s="30">
        <v>44879</v>
      </c>
      <c r="E3258" s="59" t="s">
        <v>1</v>
      </c>
      <c r="F3258" s="14">
        <v>1695</v>
      </c>
      <c r="G3258" s="14">
        <v>404.59153261197389</v>
      </c>
      <c r="H3258" s="30">
        <v>45161</v>
      </c>
      <c r="I3258" s="118">
        <v>465</v>
      </c>
      <c r="J3258" s="15">
        <f>IF(M3258="",IF(AND(H3258&lt;&gt; "",D3258&lt;&gt;""),IF(H3258&gt;=D3258,H3258-D3258,0),""),"")</f>
        <v>282</v>
      </c>
      <c r="K3258" s="20">
        <f>IF(M3258="",IF(I3258&lt;&gt;"",I3258-G3258,""),"")</f>
        <v>60.408467388026111</v>
      </c>
      <c r="L3258" s="25">
        <f>IF(M3258="",IF(K3258&lt;&gt;"",IF(G3258=0,IF(I3258=0,0,9.99),K3258/G3258),""),"")</f>
        <v>0.1493072951824754</v>
      </c>
      <c r="M3258" s="111"/>
      <c r="N3258" s="58" t="str">
        <f>TRIM(CONCATENATE(Table1[[#This Row],[Intake]]," ",Table1[[#This Row],[Batch Number]]))</f>
        <v>S-1/OS 116</v>
      </c>
      <c r="O3258" s="111" t="str">
        <f>IF(VLOOKUP(Table1[[#This Row],[Intake Batch Combo]],Sheet2!A:B,2,FALSE)="","",VLOOKUP(Table1[[#This Row],[Intake Batch Combo]],Sheet2!A:B,2,FALSE))</f>
        <v>One Source Diagnostics Buy 116</v>
      </c>
      <c r="P3258" s="115" t="e">
        <v>#N/A</v>
      </c>
      <c r="Q3258" s="115" t="e">
        <v>#N/A</v>
      </c>
    </row>
    <row r="3259" spans="1:17">
      <c r="A3259" s="4" t="s">
        <v>1316</v>
      </c>
      <c r="B3259" s="15">
        <v>116</v>
      </c>
      <c r="C3259" s="64" t="s">
        <v>1268</v>
      </c>
      <c r="D3259" s="30">
        <v>44879</v>
      </c>
      <c r="E3259" s="59" t="s">
        <v>1</v>
      </c>
      <c r="F3259" s="14">
        <v>1695</v>
      </c>
      <c r="G3259" s="14">
        <v>404.59153261197389</v>
      </c>
      <c r="H3259" s="30">
        <v>45161</v>
      </c>
      <c r="I3259" s="118">
        <v>651</v>
      </c>
      <c r="J3259" s="15">
        <f>IF(M3259="",IF(AND(H3259&lt;&gt; "",D3259&lt;&gt;""),IF(H3259&gt;=D3259,H3259-D3259,0),""),"")</f>
        <v>282</v>
      </c>
      <c r="K3259" s="20">
        <f>IF(M3259="",IF(I3259&lt;&gt;"",I3259-G3259,""),"")</f>
        <v>246.40846738802611</v>
      </c>
      <c r="L3259" s="25">
        <f>IF(M3259="",IF(K3259&lt;&gt;"",IF(G3259=0,IF(I3259=0,0,9.99),K3259/G3259),""),"")</f>
        <v>0.60903021325546558</v>
      </c>
      <c r="M3259" s="111"/>
      <c r="N3259" s="58" t="str">
        <f>TRIM(CONCATENATE(Table1[[#This Row],[Intake]]," ",Table1[[#This Row],[Batch Number]]))</f>
        <v>S-1/OS 116</v>
      </c>
      <c r="O3259" s="111" t="str">
        <f>IF(VLOOKUP(Table1[[#This Row],[Intake Batch Combo]],Sheet2!A:B,2,FALSE)="","",VLOOKUP(Table1[[#This Row],[Intake Batch Combo]],Sheet2!A:B,2,FALSE))</f>
        <v>One Source Diagnostics Buy 116</v>
      </c>
      <c r="P3259" s="115" t="e">
        <v>#N/A</v>
      </c>
      <c r="Q3259" s="115" t="e">
        <v>#N/A</v>
      </c>
    </row>
    <row r="3260" spans="1:17">
      <c r="A3260" s="4" t="s">
        <v>1316</v>
      </c>
      <c r="B3260" s="15">
        <v>118</v>
      </c>
      <c r="C3260" s="64" t="s">
        <v>1527</v>
      </c>
      <c r="D3260" s="30">
        <v>44897</v>
      </c>
      <c r="E3260" s="60" t="s">
        <v>1</v>
      </c>
      <c r="F3260" s="14">
        <v>1695</v>
      </c>
      <c r="G3260" s="14">
        <v>404.96364199804663</v>
      </c>
      <c r="H3260" s="30">
        <v>45161</v>
      </c>
      <c r="I3260" s="118">
        <v>402.60630000000003</v>
      </c>
      <c r="J3260" s="15">
        <f>IF(M3260="",IF(AND(H3260&lt;&gt; "",D3260&lt;&gt;""),IF(H3260&gt;=D3260,H3260-D3260,0),""),"")</f>
        <v>264</v>
      </c>
      <c r="K3260" s="20">
        <f>IF(M3260="",IF(I3260&lt;&gt;"",I3260-G3260,""),"")</f>
        <v>-2.3573419980465928</v>
      </c>
      <c r="L3260" s="25">
        <f>IF(M3260="",IF(K3260&lt;&gt;"",IF(G3260=0,IF(I3260=0,0,9.99),K3260/G3260),""),"")</f>
        <v>-5.8211201045499381E-3</v>
      </c>
      <c r="M3260" s="111"/>
      <c r="N3260" s="58" t="str">
        <f>TRIM(CONCATENATE(Table1[[#This Row],[Intake]]," ",Table1[[#This Row],[Batch Number]]))</f>
        <v>S-1/OS 118</v>
      </c>
      <c r="O3260" s="111" t="str">
        <f>IF(VLOOKUP(Table1[[#This Row],[Intake Batch Combo]],Sheet2!A:B,2,FALSE)="","",VLOOKUP(Table1[[#This Row],[Intake Batch Combo]],Sheet2!A:B,2,FALSE))</f>
        <v>One Source Diagnostics Buy 118</v>
      </c>
      <c r="P3260" s="115" t="s">
        <v>2383</v>
      </c>
      <c r="Q3260" s="115" t="e">
        <v>#N/A</v>
      </c>
    </row>
    <row r="3261" spans="1:17">
      <c r="A3261" s="4" t="s">
        <v>1316</v>
      </c>
      <c r="B3261" s="15">
        <v>118</v>
      </c>
      <c r="C3261" s="64" t="s">
        <v>1555</v>
      </c>
      <c r="D3261" s="30">
        <v>44897</v>
      </c>
      <c r="E3261" s="60" t="s">
        <v>1</v>
      </c>
      <c r="F3261" s="14">
        <v>1695</v>
      </c>
      <c r="G3261" s="14">
        <v>404.96364199804663</v>
      </c>
      <c r="H3261" s="30">
        <v>45161</v>
      </c>
      <c r="I3261" s="118">
        <v>220.875</v>
      </c>
      <c r="J3261" s="15">
        <f>IF(M3261="",IF(AND(H3261&lt;&gt; "",D3261&lt;&gt;""),IF(H3261&gt;=D3261,H3261-D3261,0),""),"")</f>
        <v>264</v>
      </c>
      <c r="K3261" s="20">
        <f>IF(M3261="",IF(I3261&lt;&gt;"",I3261-G3261,""),"")</f>
        <v>-184.08864199804663</v>
      </c>
      <c r="L3261" s="25">
        <f>IF(M3261="",IF(K3261&lt;&gt;"",IF(G3261=0,IF(I3261=0,0,9.99),K3261/G3261),""),"")</f>
        <v>-0.4545806657846449</v>
      </c>
      <c r="M3261" s="111"/>
      <c r="N3261" s="58" t="str">
        <f>TRIM(CONCATENATE(Table1[[#This Row],[Intake]]," ",Table1[[#This Row],[Batch Number]]))</f>
        <v>S-1/OS 118</v>
      </c>
      <c r="O3261" s="111" t="str">
        <f>IF(VLOOKUP(Table1[[#This Row],[Intake Batch Combo]],Sheet2!A:B,2,FALSE)="","",VLOOKUP(Table1[[#This Row],[Intake Batch Combo]],Sheet2!A:B,2,FALSE))</f>
        <v>One Source Diagnostics Buy 118</v>
      </c>
      <c r="P3261" s="115" t="s">
        <v>2383</v>
      </c>
      <c r="Q3261" s="115" t="e">
        <v>#N/A</v>
      </c>
    </row>
    <row r="3262" spans="1:17">
      <c r="A3262" s="4" t="s">
        <v>1316</v>
      </c>
      <c r="B3262" s="15">
        <v>118</v>
      </c>
      <c r="C3262" s="64" t="s">
        <v>1605</v>
      </c>
      <c r="D3262" s="30">
        <v>44897</v>
      </c>
      <c r="E3262" s="60" t="s">
        <v>1</v>
      </c>
      <c r="F3262" s="14">
        <v>1695</v>
      </c>
      <c r="G3262" s="14">
        <v>404.96364199804663</v>
      </c>
      <c r="H3262" s="30">
        <v>45161</v>
      </c>
      <c r="I3262" s="118">
        <v>465</v>
      </c>
      <c r="J3262" s="15">
        <f>IF(M3262="",IF(AND(H3262&lt;&gt; "",D3262&lt;&gt;""),IF(H3262&gt;=D3262,H3262-D3262,0),""),"")</f>
        <v>264</v>
      </c>
      <c r="K3262" s="20">
        <f>IF(M3262="",IF(I3262&lt;&gt;"",I3262-G3262,""),"")</f>
        <v>60.036358001953374</v>
      </c>
      <c r="L3262" s="25">
        <f>IF(M3262="",IF(K3262&lt;&gt;"",IF(G3262=0,IF(I3262=0,0,9.99),K3262/G3262),""),"")</f>
        <v>0.14825122992706333</v>
      </c>
      <c r="M3262" s="111"/>
      <c r="N3262" s="58" t="str">
        <f>TRIM(CONCATENATE(Table1[[#This Row],[Intake]]," ",Table1[[#This Row],[Batch Number]]))</f>
        <v>S-1/OS 118</v>
      </c>
      <c r="O3262" s="111" t="str">
        <f>IF(VLOOKUP(Table1[[#This Row],[Intake Batch Combo]],Sheet2!A:B,2,FALSE)="","",VLOOKUP(Table1[[#This Row],[Intake Batch Combo]],Sheet2!A:B,2,FALSE))</f>
        <v>One Source Diagnostics Buy 118</v>
      </c>
      <c r="P3262" s="115" t="s">
        <v>2383</v>
      </c>
      <c r="Q3262" s="115" t="e">
        <v>#N/A</v>
      </c>
    </row>
    <row r="3263" spans="1:17">
      <c r="A3263" s="4" t="s">
        <v>1316</v>
      </c>
      <c r="B3263" s="15">
        <v>118</v>
      </c>
      <c r="C3263" s="64" t="s">
        <v>1441</v>
      </c>
      <c r="D3263" s="30">
        <v>44897</v>
      </c>
      <c r="E3263" s="60" t="s">
        <v>1</v>
      </c>
      <c r="F3263" s="14">
        <v>1695</v>
      </c>
      <c r="G3263" s="14">
        <v>404.96364199804663</v>
      </c>
      <c r="H3263" s="30">
        <v>45161</v>
      </c>
      <c r="I3263" s="118">
        <v>434.00310000000002</v>
      </c>
      <c r="J3263" s="15">
        <f>IF(M3263="",IF(AND(H3263&lt;&gt; "",D3263&lt;&gt;""),IF(H3263&gt;=D3263,H3263-D3263,0),""),"")</f>
        <v>264</v>
      </c>
      <c r="K3263" s="20">
        <f>IF(M3263="",IF(I3263&lt;&gt;"",I3263-G3263,""),"")</f>
        <v>29.039458001953392</v>
      </c>
      <c r="L3263" s="25">
        <f>IF(M3263="",IF(K3263&lt;&gt;"",IF(G3263=0,IF(I3263=0,0,9.99),K3263/G3263),""),"")</f>
        <v>7.1708802940125341E-2</v>
      </c>
      <c r="M3263" s="111"/>
      <c r="N3263" s="58" t="str">
        <f>TRIM(CONCATENATE(Table1[[#This Row],[Intake]]," ",Table1[[#This Row],[Batch Number]]))</f>
        <v>S-1/OS 118</v>
      </c>
      <c r="O3263" s="111" t="str">
        <f>IF(VLOOKUP(Table1[[#This Row],[Intake Batch Combo]],Sheet2!A:B,2,FALSE)="","",VLOOKUP(Table1[[#This Row],[Intake Batch Combo]],Sheet2!A:B,2,FALSE))</f>
        <v>One Source Diagnostics Buy 118</v>
      </c>
      <c r="P3263" s="115" t="s">
        <v>2383</v>
      </c>
      <c r="Q3263" s="115" t="e">
        <v>#N/A</v>
      </c>
    </row>
    <row r="3264" spans="1:17">
      <c r="A3264" s="4" t="s">
        <v>1316</v>
      </c>
      <c r="B3264" s="15">
        <v>118</v>
      </c>
      <c r="C3264" s="64" t="s">
        <v>1444</v>
      </c>
      <c r="D3264" s="30">
        <v>44897</v>
      </c>
      <c r="E3264" s="60" t="s">
        <v>1</v>
      </c>
      <c r="F3264" s="14">
        <v>1695</v>
      </c>
      <c r="G3264" s="14">
        <v>404.96364199804663</v>
      </c>
      <c r="H3264" s="30">
        <v>45161</v>
      </c>
      <c r="I3264" s="120">
        <v>231.80250000000001</v>
      </c>
      <c r="J3264" s="15">
        <f>IF(M3264="",IF(AND(H3264&lt;&gt; "",D3264&lt;&gt;""),IF(H3264&gt;=D3264,H3264-D3264,0),""),"")</f>
        <v>264</v>
      </c>
      <c r="K3264" s="20">
        <f>IF(M3264="",IF(I3264&lt;&gt;"",I3264-G3264,""),"")</f>
        <v>-173.16114199804662</v>
      </c>
      <c r="L3264" s="25">
        <f>IF(M3264="",IF(K3264&lt;&gt;"",IF(G3264=0,IF(I3264=0,0,9.99),K3264/G3264),""),"")</f>
        <v>-0.42759676188135892</v>
      </c>
      <c r="M3264" s="111"/>
      <c r="N3264" s="58" t="str">
        <f>TRIM(CONCATENATE(Table1[[#This Row],[Intake]]," ",Table1[[#This Row],[Batch Number]]))</f>
        <v>S-1/OS 118</v>
      </c>
      <c r="O3264" s="111" t="str">
        <f>IF(VLOOKUP(Table1[[#This Row],[Intake Batch Combo]],Sheet2!A:B,2,FALSE)="","",VLOOKUP(Table1[[#This Row],[Intake Batch Combo]],Sheet2!A:B,2,FALSE))</f>
        <v>One Source Diagnostics Buy 118</v>
      </c>
      <c r="P3264" s="115" t="s">
        <v>2383</v>
      </c>
      <c r="Q3264" s="115" t="e">
        <v>#N/A</v>
      </c>
    </row>
    <row r="3265" spans="1:17">
      <c r="A3265" s="4" t="s">
        <v>1316</v>
      </c>
      <c r="B3265" s="15">
        <v>118</v>
      </c>
      <c r="C3265" s="64" t="s">
        <v>1444</v>
      </c>
      <c r="D3265" s="30">
        <v>44897</v>
      </c>
      <c r="E3265" s="60" t="s">
        <v>1</v>
      </c>
      <c r="F3265" s="14">
        <v>1695</v>
      </c>
      <c r="G3265" s="14">
        <v>404.96364199804663</v>
      </c>
      <c r="H3265" s="30">
        <v>45161</v>
      </c>
      <c r="I3265" s="118">
        <v>231.80250000000001</v>
      </c>
      <c r="J3265" s="15">
        <f>IF(M3265="",IF(AND(H3265&lt;&gt; "",D3265&lt;&gt;""),IF(H3265&gt;=D3265,H3265-D3265,0),""),"")</f>
        <v>264</v>
      </c>
      <c r="K3265" s="20">
        <f>IF(M3265="",IF(I3265&lt;&gt;"",I3265-G3265,""),"")</f>
        <v>-173.16114199804662</v>
      </c>
      <c r="L3265" s="25">
        <f>IF(M3265="",IF(K3265&lt;&gt;"",IF(G3265=0,IF(I3265=0,0,9.99),K3265/G3265),""),"")</f>
        <v>-0.42759676188135892</v>
      </c>
      <c r="M3265" s="111"/>
      <c r="N3265" s="58" t="str">
        <f>TRIM(CONCATENATE(Table1[[#This Row],[Intake]]," ",Table1[[#This Row],[Batch Number]]))</f>
        <v>S-1/OS 118</v>
      </c>
      <c r="O3265" s="111" t="str">
        <f>IF(VLOOKUP(Table1[[#This Row],[Intake Batch Combo]],Sheet2!A:B,2,FALSE)="","",VLOOKUP(Table1[[#This Row],[Intake Batch Combo]],Sheet2!A:B,2,FALSE))</f>
        <v>One Source Diagnostics Buy 118</v>
      </c>
      <c r="P3265" s="115" t="s">
        <v>2383</v>
      </c>
      <c r="Q3265" s="115" t="e">
        <v>#N/A</v>
      </c>
    </row>
    <row r="3266" spans="1:17">
      <c r="A3266" s="4" t="s">
        <v>1316</v>
      </c>
      <c r="B3266" s="15">
        <v>118</v>
      </c>
      <c r="C3266" s="64" t="s">
        <v>1644</v>
      </c>
      <c r="D3266" s="30">
        <v>44897</v>
      </c>
      <c r="E3266" s="60" t="s">
        <v>1</v>
      </c>
      <c r="F3266" s="14">
        <v>1695</v>
      </c>
      <c r="G3266" s="14">
        <v>404.96364199804663</v>
      </c>
      <c r="H3266" s="30">
        <v>45161</v>
      </c>
      <c r="I3266" s="118">
        <v>465</v>
      </c>
      <c r="J3266" s="15">
        <f>IF(M3266="",IF(AND(H3266&lt;&gt; "",D3266&lt;&gt;""),IF(H3266&gt;=D3266,H3266-D3266,0),""),"")</f>
        <v>264</v>
      </c>
      <c r="K3266" s="20">
        <f>IF(M3266="",IF(I3266&lt;&gt;"",I3266-G3266,""),"")</f>
        <v>60.036358001953374</v>
      </c>
      <c r="L3266" s="25">
        <f>IF(M3266="",IF(K3266&lt;&gt;"",IF(G3266=0,IF(I3266=0,0,9.99),K3266/G3266),""),"")</f>
        <v>0.14825122992706333</v>
      </c>
      <c r="M3266" s="111"/>
      <c r="N3266" s="58" t="str">
        <f>TRIM(CONCATENATE(Table1[[#This Row],[Intake]]," ",Table1[[#This Row],[Batch Number]]))</f>
        <v>S-1/OS 118</v>
      </c>
      <c r="O3266" s="111" t="str">
        <f>IF(VLOOKUP(Table1[[#This Row],[Intake Batch Combo]],Sheet2!A:B,2,FALSE)="","",VLOOKUP(Table1[[#This Row],[Intake Batch Combo]],Sheet2!A:B,2,FALSE))</f>
        <v>One Source Diagnostics Buy 118</v>
      </c>
      <c r="P3266" s="115" t="s">
        <v>2383</v>
      </c>
      <c r="Q3266" s="115" t="e">
        <v>#N/A</v>
      </c>
    </row>
    <row r="3267" spans="1:17">
      <c r="A3267" s="4" t="s">
        <v>1316</v>
      </c>
      <c r="B3267" s="15">
        <v>118</v>
      </c>
      <c r="C3267" s="64" t="s">
        <v>1644</v>
      </c>
      <c r="D3267" s="30">
        <v>44897</v>
      </c>
      <c r="E3267" s="60" t="s">
        <v>1</v>
      </c>
      <c r="F3267" s="14">
        <v>1695</v>
      </c>
      <c r="G3267" s="14">
        <v>404.96364199804663</v>
      </c>
      <c r="H3267" s="30">
        <v>45161</v>
      </c>
      <c r="I3267" s="118">
        <v>465</v>
      </c>
      <c r="J3267" s="15">
        <f>IF(M3267="",IF(AND(H3267&lt;&gt; "",D3267&lt;&gt;""),IF(H3267&gt;=D3267,H3267-D3267,0),""),"")</f>
        <v>264</v>
      </c>
      <c r="K3267" s="20">
        <f>IF(M3267="",IF(I3267&lt;&gt;"",I3267-G3267,""),"")</f>
        <v>60.036358001953374</v>
      </c>
      <c r="L3267" s="25">
        <f>IF(M3267="",IF(K3267&lt;&gt;"",IF(G3267=0,IF(I3267=0,0,9.99),K3267/G3267),""),"")</f>
        <v>0.14825122992706333</v>
      </c>
      <c r="M3267" s="111"/>
      <c r="N3267" s="58" t="str">
        <f>TRIM(CONCATENATE(Table1[[#This Row],[Intake]]," ",Table1[[#This Row],[Batch Number]]))</f>
        <v>S-1/OS 118</v>
      </c>
      <c r="O3267" s="111" t="str">
        <f>IF(VLOOKUP(Table1[[#This Row],[Intake Batch Combo]],Sheet2!A:B,2,FALSE)="","",VLOOKUP(Table1[[#This Row],[Intake Batch Combo]],Sheet2!A:B,2,FALSE))</f>
        <v>One Source Diagnostics Buy 118</v>
      </c>
      <c r="P3267" s="115" t="s">
        <v>2383</v>
      </c>
      <c r="Q3267" s="115" t="e">
        <v>#N/A</v>
      </c>
    </row>
    <row r="3268" spans="1:17">
      <c r="A3268" s="4" t="s">
        <v>1316</v>
      </c>
      <c r="B3268" s="15">
        <v>118</v>
      </c>
      <c r="C3268" s="64" t="s">
        <v>1786</v>
      </c>
      <c r="D3268" s="30">
        <v>44897</v>
      </c>
      <c r="E3268" s="60" t="s">
        <v>1</v>
      </c>
      <c r="F3268" s="14">
        <v>1695</v>
      </c>
      <c r="G3268" s="14">
        <v>404.96364199804663</v>
      </c>
      <c r="H3268" s="30">
        <v>45161</v>
      </c>
      <c r="I3268" s="118">
        <v>558</v>
      </c>
      <c r="J3268" s="15">
        <f>IF(M3268="",IF(AND(H3268&lt;&gt; "",D3268&lt;&gt;""),IF(H3268&gt;=D3268,H3268-D3268,0),""),"")</f>
        <v>264</v>
      </c>
      <c r="K3268" s="20">
        <f>IF(M3268="",IF(I3268&lt;&gt;"",I3268-G3268,""),"")</f>
        <v>153.03635800195337</v>
      </c>
      <c r="L3268" s="25">
        <f>IF(M3268="",IF(K3268&lt;&gt;"",IF(G3268=0,IF(I3268=0,0,9.99),K3268/G3268),""),"")</f>
        <v>0.37790147591247603</v>
      </c>
      <c r="N3268" s="58" t="str">
        <f>TRIM(CONCATENATE(Table1[[#This Row],[Intake]]," ",Table1[[#This Row],[Batch Number]]))</f>
        <v>S-1/OS 118</v>
      </c>
      <c r="O3268" s="3" t="str">
        <f>IF(VLOOKUP(Table1[[#This Row],[Intake Batch Combo]],Sheet2!A:B,2,FALSE)="","",VLOOKUP(Table1[[#This Row],[Intake Batch Combo]],Sheet2!A:B,2,FALSE))</f>
        <v>One Source Diagnostics Buy 118</v>
      </c>
      <c r="P3268" s="115" t="s">
        <v>2383</v>
      </c>
      <c r="Q3268" s="115" t="e">
        <v>#N/A</v>
      </c>
    </row>
    <row r="3269" spans="1:17">
      <c r="A3269" s="4" t="s">
        <v>1316</v>
      </c>
      <c r="B3269" s="15">
        <v>118</v>
      </c>
      <c r="C3269" s="64" t="s">
        <v>1786</v>
      </c>
      <c r="D3269" s="30">
        <v>44897</v>
      </c>
      <c r="E3269" s="60" t="s">
        <v>1</v>
      </c>
      <c r="F3269" s="14">
        <v>1695</v>
      </c>
      <c r="G3269" s="14">
        <v>404.96364199804663</v>
      </c>
      <c r="H3269" s="30">
        <v>45161</v>
      </c>
      <c r="I3269" s="120">
        <v>558</v>
      </c>
      <c r="J3269" s="15">
        <f>IF(M3269="",IF(AND(H3269&lt;&gt; "",D3269&lt;&gt;""),IF(H3269&gt;=D3269,H3269-D3269,0),""),"")</f>
        <v>264</v>
      </c>
      <c r="K3269" s="20">
        <f>IF(M3269="",IF(I3269&lt;&gt;"",I3269-G3269,""),"")</f>
        <v>153.03635800195337</v>
      </c>
      <c r="L3269" s="25">
        <f>IF(M3269="",IF(K3269&lt;&gt;"",IF(G3269=0,IF(I3269=0,0,9.99),K3269/G3269),""),"")</f>
        <v>0.37790147591247603</v>
      </c>
      <c r="N3269" s="58" t="str">
        <f>TRIM(CONCATENATE(Table1[[#This Row],[Intake]]," ",Table1[[#This Row],[Batch Number]]))</f>
        <v>S-1/OS 118</v>
      </c>
      <c r="O3269" s="3" t="str">
        <f>IF(VLOOKUP(Table1[[#This Row],[Intake Batch Combo]],Sheet2!A:B,2,FALSE)="","",VLOOKUP(Table1[[#This Row],[Intake Batch Combo]],Sheet2!A:B,2,FALSE))</f>
        <v>One Source Diagnostics Buy 118</v>
      </c>
      <c r="P3269" s="115" t="s">
        <v>2383</v>
      </c>
      <c r="Q3269" s="115" t="e">
        <v>#N/A</v>
      </c>
    </row>
    <row r="3270" spans="1:17">
      <c r="A3270" s="4" t="s">
        <v>1316</v>
      </c>
      <c r="B3270" s="15">
        <v>118</v>
      </c>
      <c r="C3270" s="64" t="s">
        <v>1831</v>
      </c>
      <c r="D3270" s="30">
        <v>44897</v>
      </c>
      <c r="E3270" s="60" t="s">
        <v>1</v>
      </c>
      <c r="F3270" s="14">
        <v>1695</v>
      </c>
      <c r="G3270" s="14">
        <v>404.96364199804663</v>
      </c>
      <c r="H3270" s="30">
        <v>45161</v>
      </c>
      <c r="I3270" s="120">
        <v>558</v>
      </c>
      <c r="J3270" s="15">
        <f>IF(M3270="",IF(AND(H3270&lt;&gt; "",D3270&lt;&gt;""),IF(H3270&gt;=D3270,H3270-D3270,0),""),"")</f>
        <v>264</v>
      </c>
      <c r="K3270" s="20">
        <f>IF(M3270="",IF(I3270&lt;&gt;"",I3270-G3270,""),"")</f>
        <v>153.03635800195337</v>
      </c>
      <c r="L3270" s="25">
        <f>IF(M3270="",IF(K3270&lt;&gt;"",IF(G3270=0,IF(I3270=0,0,9.99),K3270/G3270),""),"")</f>
        <v>0.37790147591247603</v>
      </c>
      <c r="N3270" s="58" t="str">
        <f>TRIM(CONCATENATE(Table1[[#This Row],[Intake]]," ",Table1[[#This Row],[Batch Number]]))</f>
        <v>S-1/OS 118</v>
      </c>
      <c r="O3270" s="3" t="str">
        <f>IF(VLOOKUP(Table1[[#This Row],[Intake Batch Combo]],Sheet2!A:B,2,FALSE)="","",VLOOKUP(Table1[[#This Row],[Intake Batch Combo]],Sheet2!A:B,2,FALSE))</f>
        <v>One Source Diagnostics Buy 118</v>
      </c>
      <c r="P3270" s="115" t="s">
        <v>2383</v>
      </c>
      <c r="Q3270" s="115" t="e">
        <v>#N/A</v>
      </c>
    </row>
    <row r="3271" spans="1:17">
      <c r="A3271" s="4" t="s">
        <v>1316</v>
      </c>
      <c r="B3271" s="15">
        <v>118</v>
      </c>
      <c r="C3271" s="64" t="s">
        <v>1831</v>
      </c>
      <c r="D3271" s="30">
        <v>44897</v>
      </c>
      <c r="E3271" s="60" t="s">
        <v>1</v>
      </c>
      <c r="F3271" s="14">
        <v>1695</v>
      </c>
      <c r="G3271" s="14">
        <v>404.96364199804663</v>
      </c>
      <c r="H3271" s="30">
        <v>45161</v>
      </c>
      <c r="I3271" s="118">
        <v>558</v>
      </c>
      <c r="J3271" s="15">
        <f>IF(M3271="",IF(AND(H3271&lt;&gt; "",D3271&lt;&gt;""),IF(H3271&gt;=D3271,H3271-D3271,0),""),"")</f>
        <v>264</v>
      </c>
      <c r="K3271" s="20">
        <f>IF(M3271="",IF(I3271&lt;&gt;"",I3271-G3271,""),"")</f>
        <v>153.03635800195337</v>
      </c>
      <c r="L3271" s="25">
        <f>IF(M3271="",IF(K3271&lt;&gt;"",IF(G3271=0,IF(I3271=0,0,9.99),K3271/G3271),""),"")</f>
        <v>0.37790147591247603</v>
      </c>
      <c r="N3271" s="58" t="str">
        <f>TRIM(CONCATENATE(Table1[[#This Row],[Intake]]," ",Table1[[#This Row],[Batch Number]]))</f>
        <v>S-1/OS 118</v>
      </c>
      <c r="O3271" s="3" t="str">
        <f>IF(VLOOKUP(Table1[[#This Row],[Intake Batch Combo]],Sheet2!A:B,2,FALSE)="","",VLOOKUP(Table1[[#This Row],[Intake Batch Combo]],Sheet2!A:B,2,FALSE))</f>
        <v>One Source Diagnostics Buy 118</v>
      </c>
      <c r="P3271" s="115" t="s">
        <v>2383</v>
      </c>
      <c r="Q3271" s="115" t="e">
        <v>#N/A</v>
      </c>
    </row>
    <row r="3272" spans="1:17">
      <c r="A3272" s="4" t="s">
        <v>1316</v>
      </c>
      <c r="B3272" s="15">
        <v>118</v>
      </c>
      <c r="C3272" s="64" t="s">
        <v>1831</v>
      </c>
      <c r="D3272" s="30">
        <v>44897</v>
      </c>
      <c r="E3272" s="60" t="s">
        <v>1</v>
      </c>
      <c r="F3272" s="14">
        <v>1695</v>
      </c>
      <c r="G3272" s="14">
        <v>404.96364199804663</v>
      </c>
      <c r="H3272" s="30">
        <v>45161</v>
      </c>
      <c r="I3272" s="120">
        <v>558</v>
      </c>
      <c r="J3272" s="15">
        <f>IF(M3272="",IF(AND(H3272&lt;&gt; "",D3272&lt;&gt;""),IF(H3272&gt;=D3272,H3272-D3272,0),""),"")</f>
        <v>264</v>
      </c>
      <c r="K3272" s="20">
        <f>IF(M3272="",IF(I3272&lt;&gt;"",I3272-G3272,""),"")</f>
        <v>153.03635800195337</v>
      </c>
      <c r="L3272" s="25">
        <f>IF(M3272="",IF(K3272&lt;&gt;"",IF(G3272=0,IF(I3272=0,0,9.99),K3272/G3272),""),"")</f>
        <v>0.37790147591247603</v>
      </c>
      <c r="N3272" s="58" t="str">
        <f>TRIM(CONCATENATE(Table1[[#This Row],[Intake]]," ",Table1[[#This Row],[Batch Number]]))</f>
        <v>S-1/OS 118</v>
      </c>
      <c r="O3272" s="3" t="str">
        <f>IF(VLOOKUP(Table1[[#This Row],[Intake Batch Combo]],Sheet2!A:B,2,FALSE)="","",VLOOKUP(Table1[[#This Row],[Intake Batch Combo]],Sheet2!A:B,2,FALSE))</f>
        <v>One Source Diagnostics Buy 118</v>
      </c>
      <c r="P3272" s="115" t="s">
        <v>2383</v>
      </c>
      <c r="Q3272" s="115" t="e">
        <v>#N/A</v>
      </c>
    </row>
    <row r="3273" spans="1:17">
      <c r="A3273" s="4" t="s">
        <v>1316</v>
      </c>
      <c r="B3273" s="15">
        <v>118</v>
      </c>
      <c r="C3273" s="64" t="s">
        <v>1493</v>
      </c>
      <c r="D3273" s="30">
        <v>44897</v>
      </c>
      <c r="E3273" s="60" t="s">
        <v>1</v>
      </c>
      <c r="F3273" s="14">
        <v>1695</v>
      </c>
      <c r="G3273" s="14">
        <v>404.96364199804663</v>
      </c>
      <c r="H3273" s="30">
        <v>45161</v>
      </c>
      <c r="I3273" s="118">
        <v>216.99690000000001</v>
      </c>
      <c r="J3273" s="15">
        <f>IF(M3273="",IF(AND(H3273&lt;&gt; "",D3273&lt;&gt;""),IF(H3273&gt;=D3273,H3273-D3273,0),""),"")</f>
        <v>264</v>
      </c>
      <c r="K3273" s="20">
        <f>IF(M3273="",IF(I3273&lt;&gt;"",I3273-G3273,""),"")</f>
        <v>-187.96674199804661</v>
      </c>
      <c r="L3273" s="25">
        <f>IF(M3273="",IF(K3273&lt;&gt;"",IF(G3273=0,IF(I3273=0,0,9.99),K3273/G3273),""),"")</f>
        <v>-0.46415708104223657</v>
      </c>
      <c r="N3273" s="58" t="str">
        <f>TRIM(CONCATENATE(Table1[[#This Row],[Intake]]," ",Table1[[#This Row],[Batch Number]]))</f>
        <v>S-1/OS 118</v>
      </c>
      <c r="O3273" s="3" t="str">
        <f>IF(VLOOKUP(Table1[[#This Row],[Intake Batch Combo]],Sheet2!A:B,2,FALSE)="","",VLOOKUP(Table1[[#This Row],[Intake Batch Combo]],Sheet2!A:B,2,FALSE))</f>
        <v>One Source Diagnostics Buy 118</v>
      </c>
      <c r="P3273" s="115" t="s">
        <v>2383</v>
      </c>
      <c r="Q3273" s="115" t="e">
        <v>#N/A</v>
      </c>
    </row>
    <row r="3274" spans="1:17">
      <c r="A3274" s="4" t="s">
        <v>1316</v>
      </c>
      <c r="B3274" s="15" t="s">
        <v>1345</v>
      </c>
      <c r="C3274" s="15" t="s">
        <v>1342</v>
      </c>
      <c r="D3274" s="30">
        <v>45021</v>
      </c>
      <c r="E3274" s="10" t="s">
        <v>1</v>
      </c>
      <c r="F3274" s="14">
        <v>1695</v>
      </c>
      <c r="G3274" s="14">
        <v>406.53922178429201</v>
      </c>
      <c r="H3274" s="30">
        <v>45161</v>
      </c>
      <c r="I3274" s="118">
        <v>720.75</v>
      </c>
      <c r="J3274" s="15">
        <f>IF(M3274="",IF(AND(H3274&lt;&gt; "",D3274&lt;&gt;""),IF(H3274&gt;=D3274,H3274-D3274,0),""),"")</f>
        <v>140</v>
      </c>
      <c r="K3274" s="20">
        <f>IF(M3274="",IF(I3274&lt;&gt;"",I3274-G3274,""),"")</f>
        <v>314.21077821570799</v>
      </c>
      <c r="L3274" s="25">
        <f>IF(M3274="",IF(K3274&lt;&gt;"",IF(G3274=0,IF(I3274=0,0,9.99),K3274/G3274),""),"")</f>
        <v>0.7728916704190153</v>
      </c>
      <c r="N3274" s="58" t="str">
        <f>TRIM(CONCATENATE(Table1[[#This Row],[Intake]]," ",Table1[[#This Row],[Batch Number]]))</f>
        <v>S-1/OS 3.28 (2)</v>
      </c>
      <c r="O3274" s="3" t="str">
        <f>IF(VLOOKUP(Table1[[#This Row],[Intake Batch Combo]],Sheet2!A:B,2,FALSE)="","",VLOOKUP(Table1[[#This Row],[Intake Batch Combo]],Sheet2!A:B,2,FALSE))</f>
        <v>One Source Diagnostics Buy 86</v>
      </c>
      <c r="P3274" s="115" t="e">
        <v>#N/A</v>
      </c>
      <c r="Q3274" s="115" t="e">
        <v>#N/A</v>
      </c>
    </row>
    <row r="3275" spans="1:17">
      <c r="A3275" s="4" t="s">
        <v>1316</v>
      </c>
      <c r="B3275" s="15" t="s">
        <v>1345</v>
      </c>
      <c r="C3275" s="15" t="s">
        <v>1342</v>
      </c>
      <c r="D3275" s="30">
        <v>45021</v>
      </c>
      <c r="E3275" s="10" t="s">
        <v>1</v>
      </c>
      <c r="F3275" s="14">
        <v>1695</v>
      </c>
      <c r="G3275" s="14">
        <v>406.53922178429201</v>
      </c>
      <c r="H3275" s="30">
        <v>45161</v>
      </c>
      <c r="I3275" s="118">
        <v>720.75</v>
      </c>
      <c r="J3275" s="15">
        <f>IF(M3275="",IF(AND(H3275&lt;&gt; "",D3275&lt;&gt;""),IF(H3275&gt;=D3275,H3275-D3275,0),""),"")</f>
        <v>140</v>
      </c>
      <c r="K3275" s="20">
        <f>IF(M3275="",IF(I3275&lt;&gt;"",I3275-G3275,""),"")</f>
        <v>314.21077821570799</v>
      </c>
      <c r="L3275" s="25">
        <f>IF(M3275="",IF(K3275&lt;&gt;"",IF(G3275=0,IF(I3275=0,0,9.99),K3275/G3275),""),"")</f>
        <v>0.7728916704190153</v>
      </c>
      <c r="N3275" s="58" t="str">
        <f>TRIM(CONCATENATE(Table1[[#This Row],[Intake]]," ",Table1[[#This Row],[Batch Number]]))</f>
        <v>S-1/OS 3.28 (2)</v>
      </c>
      <c r="O3275" s="3" t="str">
        <f>IF(VLOOKUP(Table1[[#This Row],[Intake Batch Combo]],Sheet2!A:B,2,FALSE)="","",VLOOKUP(Table1[[#This Row],[Intake Batch Combo]],Sheet2!A:B,2,FALSE))</f>
        <v>One Source Diagnostics Buy 86</v>
      </c>
      <c r="P3275" s="115" t="e">
        <v>#N/A</v>
      </c>
      <c r="Q3275" s="115" t="e">
        <v>#N/A</v>
      </c>
    </row>
    <row r="3276" spans="1:17">
      <c r="A3276" s="4" t="s">
        <v>1314</v>
      </c>
      <c r="B3276" s="43">
        <v>71</v>
      </c>
      <c r="C3276" s="64" t="s">
        <v>841</v>
      </c>
      <c r="D3276" s="47">
        <v>44670</v>
      </c>
      <c r="E3276" s="59" t="s">
        <v>1</v>
      </c>
      <c r="F3276" s="41">
        <v>1695</v>
      </c>
      <c r="G3276" s="41">
        <v>406.54563467206344</v>
      </c>
      <c r="H3276" s="47">
        <v>45161</v>
      </c>
      <c r="I3276" s="118">
        <v>465</v>
      </c>
      <c r="J3276" s="43">
        <f>IF(M3276="",IF(AND(H3276&lt;&gt; "",D3276&lt;&gt;""),IF(H3276&gt;=D3276,H3276-D3276,0),""),"")</f>
        <v>491</v>
      </c>
      <c r="K3276" s="42">
        <f>IF(M3276="",IF(I3276&lt;&gt;"",I3276-G3276,""),"")</f>
        <v>58.454365327936557</v>
      </c>
      <c r="L3276" s="44">
        <f>IF(M3276="",IF(K3276&lt;&gt;"",IF(G3276=0,IF(I3276=0,0,9.99),K3276/G3276),""),"")</f>
        <v>0.14378303526758632</v>
      </c>
      <c r="M3276" s="45"/>
      <c r="N3276" s="46" t="str">
        <f>TRIM(CONCATENATE(Table1[[#This Row],[Intake]]," ",Table1[[#This Row],[Batch Number]]))</f>
        <v>S-1/EB 71</v>
      </c>
      <c r="O3276" s="45" t="str">
        <f>IF(VLOOKUP(Table1[[#This Row],[Intake Batch Combo]],Sheet2!A:B,2,FALSE)="","",VLOOKUP(Table1[[#This Row],[Intake Batch Combo]],Sheet2!A:B,2,FALSE))</f>
        <v>Expert MRI Buy 71</v>
      </c>
      <c r="P3276" s="116" t="e">
        <v>#N/A</v>
      </c>
      <c r="Q3276" s="116" t="e">
        <v>#N/A</v>
      </c>
    </row>
    <row r="3277" spans="1:17">
      <c r="A3277" s="4" t="s">
        <v>1314</v>
      </c>
      <c r="B3277" s="43">
        <v>71</v>
      </c>
      <c r="C3277" s="64" t="s">
        <v>841</v>
      </c>
      <c r="D3277" s="47">
        <v>44670</v>
      </c>
      <c r="E3277" s="59" t="s">
        <v>1</v>
      </c>
      <c r="F3277" s="41">
        <v>1695</v>
      </c>
      <c r="G3277" s="41">
        <v>406.54563467206344</v>
      </c>
      <c r="H3277" s="47">
        <v>45161</v>
      </c>
      <c r="I3277" s="118">
        <v>465</v>
      </c>
      <c r="J3277" s="43">
        <f>IF(M3277="",IF(AND(H3277&lt;&gt; "",D3277&lt;&gt;""),IF(H3277&gt;=D3277,H3277-D3277,0),""),"")</f>
        <v>491</v>
      </c>
      <c r="K3277" s="42">
        <f>IF(M3277="",IF(I3277&lt;&gt;"",I3277-G3277,""),"")</f>
        <v>58.454365327936557</v>
      </c>
      <c r="L3277" s="44">
        <f>IF(M3277="",IF(K3277&lt;&gt;"",IF(G3277=0,IF(I3277=0,0,9.99),K3277/G3277),""),"")</f>
        <v>0.14378303526758632</v>
      </c>
      <c r="M3277" s="45"/>
      <c r="N3277" s="46" t="str">
        <f>TRIM(CONCATENATE(Table1[[#This Row],[Intake]]," ",Table1[[#This Row],[Batch Number]]))</f>
        <v>S-1/EB 71</v>
      </c>
      <c r="O3277" s="45" t="str">
        <f>IF(VLOOKUP(Table1[[#This Row],[Intake Batch Combo]],Sheet2!A:B,2,FALSE)="","",VLOOKUP(Table1[[#This Row],[Intake Batch Combo]],Sheet2!A:B,2,FALSE))</f>
        <v>Expert MRI Buy 71</v>
      </c>
      <c r="P3277" s="116" t="e">
        <v>#N/A</v>
      </c>
      <c r="Q3277" s="116" t="e">
        <v>#N/A</v>
      </c>
    </row>
    <row r="3278" spans="1:17">
      <c r="A3278" s="4" t="s">
        <v>1314</v>
      </c>
      <c r="B3278" s="43">
        <v>71</v>
      </c>
      <c r="C3278" s="64" t="s">
        <v>1043</v>
      </c>
      <c r="D3278" s="47">
        <v>44670</v>
      </c>
      <c r="E3278" s="59" t="s">
        <v>1</v>
      </c>
      <c r="F3278" s="41">
        <v>1695</v>
      </c>
      <c r="G3278" s="41">
        <v>406.54563467206344</v>
      </c>
      <c r="H3278" s="47">
        <v>45161</v>
      </c>
      <c r="I3278" s="120">
        <v>465</v>
      </c>
      <c r="J3278" s="43">
        <f>IF(M3278="",IF(AND(H3278&lt;&gt; "",D3278&lt;&gt;""),IF(H3278&gt;=D3278,H3278-D3278,0),""),"")</f>
        <v>491</v>
      </c>
      <c r="K3278" s="42">
        <f>IF(M3278="",IF(I3278&lt;&gt;"",I3278-G3278,""),"")</f>
        <v>58.454365327936557</v>
      </c>
      <c r="L3278" s="44">
        <f>IF(M3278="",IF(K3278&lt;&gt;"",IF(G3278=0,IF(I3278=0,0,9.99),K3278/G3278),""),"")</f>
        <v>0.14378303526758632</v>
      </c>
      <c r="M3278" s="45"/>
      <c r="N3278" s="46" t="str">
        <f>TRIM(CONCATENATE(Table1[[#This Row],[Intake]]," ",Table1[[#This Row],[Batch Number]]))</f>
        <v>S-1/EB 71</v>
      </c>
      <c r="O3278" s="45" t="str">
        <f>IF(VLOOKUP(Table1[[#This Row],[Intake Batch Combo]],Sheet2!A:B,2,FALSE)="","",VLOOKUP(Table1[[#This Row],[Intake Batch Combo]],Sheet2!A:B,2,FALSE))</f>
        <v>Expert MRI Buy 71</v>
      </c>
      <c r="P3278" s="116" t="e">
        <v>#N/A</v>
      </c>
      <c r="Q3278" s="116" t="e">
        <v>#N/A</v>
      </c>
    </row>
    <row r="3279" spans="1:17">
      <c r="A3279" s="4" t="s">
        <v>2395</v>
      </c>
      <c r="B3279" s="15">
        <v>15.3</v>
      </c>
      <c r="C3279" s="15"/>
      <c r="D3279" s="30">
        <v>45021</v>
      </c>
      <c r="E3279" s="10" t="s">
        <v>1</v>
      </c>
      <c r="F3279" s="14">
        <v>2300</v>
      </c>
      <c r="G3279" s="14">
        <v>432.04350000000113</v>
      </c>
      <c r="H3279" s="30">
        <v>45159</v>
      </c>
      <c r="I3279" s="120">
        <v>604.5</v>
      </c>
      <c r="J3279" s="15">
        <f>IF(M3279="",IF(AND(H3279&lt;&gt; "",D3279&lt;&gt;""),IF(H3279&gt;=D3279,H3279-D3279,0),""),"")</f>
        <v>138</v>
      </c>
      <c r="K3279" s="20">
        <f>IF(M3279="",IF(I3279&lt;&gt;"",I3279-G3279,""),"")</f>
        <v>172.45649999999887</v>
      </c>
      <c r="L3279" s="25">
        <f>IF(M3279="",IF(K3279&lt;&gt;"",IF(G3279=0,IF(I3279=0,0,9.99),K3279/G3279),""),"")</f>
        <v>0.39916466744667706</v>
      </c>
      <c r="M3279" s="111"/>
      <c r="N3279" s="58" t="str">
        <f>TRIM(CONCATENATE(Table1[[#This Row],[Intake]]," ",Table1[[#This Row],[Batch Number]]))</f>
        <v>S-1/SCI 15.3</v>
      </c>
      <c r="O3279" s="111" t="str">
        <f>IF(VLOOKUP(Table1[[#This Row],[Intake Batch Combo]],Sheet2!A:B,2,FALSE)="","",VLOOKUP(Table1[[#This Row],[Intake Batch Combo]],Sheet2!A:B,2,FALSE))</f>
        <v>SoCal Imaging Batch 15.3</v>
      </c>
      <c r="P3279" s="115" t="s">
        <v>2393</v>
      </c>
      <c r="Q3279" s="115" t="e">
        <v>#N/A</v>
      </c>
    </row>
    <row r="3280" spans="1:17">
      <c r="A3280" s="4" t="s">
        <v>2395</v>
      </c>
      <c r="B3280" s="15">
        <v>15.2</v>
      </c>
      <c r="C3280" s="15"/>
      <c r="D3280" s="30">
        <v>45021</v>
      </c>
      <c r="E3280" s="10" t="s">
        <v>1</v>
      </c>
      <c r="F3280" s="14">
        <v>2300</v>
      </c>
      <c r="G3280" s="14">
        <v>432.04350000000113</v>
      </c>
      <c r="H3280" s="30">
        <v>45159</v>
      </c>
      <c r="I3280" s="118">
        <v>581.25</v>
      </c>
      <c r="J3280" s="15">
        <f>IF(M3280="",IF(AND(H3280&lt;&gt; "",D3280&lt;&gt;""),IF(H3280&gt;=D3280,H3280-D3280,0),""),"")</f>
        <v>138</v>
      </c>
      <c r="K3280" s="20">
        <f>IF(M3280="",IF(I3280&lt;&gt;"",I3280-G3280,""),"")</f>
        <v>149.20649999999887</v>
      </c>
      <c r="L3280" s="25">
        <f>IF(M3280="",IF(K3280&lt;&gt;"",IF(G3280=0,IF(I3280=0,0,9.99),K3280/G3280),""),"")</f>
        <v>0.345350641775651</v>
      </c>
      <c r="M3280" s="111"/>
      <c r="N3280" s="58" t="str">
        <f>TRIM(CONCATENATE(Table1[[#This Row],[Intake]]," ",Table1[[#This Row],[Batch Number]]))</f>
        <v>S-1/SCI 15.2</v>
      </c>
      <c r="O3280" s="111" t="str">
        <f>IF(VLOOKUP(Table1[[#This Row],[Intake Batch Combo]],Sheet2!A:B,2,FALSE)="","",VLOOKUP(Table1[[#This Row],[Intake Batch Combo]],Sheet2!A:B,2,FALSE))</f>
        <v>SoCal Imaging Batch 15.2</v>
      </c>
      <c r="P3280" s="115" t="e">
        <v>#N/A</v>
      </c>
      <c r="Q3280" s="115" t="e">
        <v>#N/A</v>
      </c>
    </row>
    <row r="3281" spans="1:17">
      <c r="A3281" s="4" t="s">
        <v>2395</v>
      </c>
      <c r="B3281" s="15">
        <v>15.2</v>
      </c>
      <c r="C3281" s="15"/>
      <c r="D3281" s="30">
        <v>45021</v>
      </c>
      <c r="E3281" s="10" t="s">
        <v>1</v>
      </c>
      <c r="F3281" s="14">
        <v>2300</v>
      </c>
      <c r="G3281" s="14">
        <v>432.04350000000113</v>
      </c>
      <c r="H3281" s="30">
        <v>45159</v>
      </c>
      <c r="I3281" s="118">
        <v>581.25</v>
      </c>
      <c r="J3281" s="15">
        <f>IF(M3281="",IF(AND(H3281&lt;&gt; "",D3281&lt;&gt;""),IF(H3281&gt;=D3281,H3281-D3281,0),""),"")</f>
        <v>138</v>
      </c>
      <c r="K3281" s="20">
        <f>IF(M3281="",IF(I3281&lt;&gt;"",I3281-G3281,""),"")</f>
        <v>149.20649999999887</v>
      </c>
      <c r="L3281" s="25">
        <f>IF(M3281="",IF(K3281&lt;&gt;"",IF(G3281=0,IF(I3281=0,0,9.99),K3281/G3281),""),"")</f>
        <v>0.345350641775651</v>
      </c>
      <c r="M3281" s="111"/>
      <c r="N3281" s="58" t="str">
        <f>TRIM(CONCATENATE(Table1[[#This Row],[Intake]]," ",Table1[[#This Row],[Batch Number]]))</f>
        <v>S-1/SCI 15.2</v>
      </c>
      <c r="O3281" s="111" t="str">
        <f>IF(VLOOKUP(Table1[[#This Row],[Intake Batch Combo]],Sheet2!A:B,2,FALSE)="","",VLOOKUP(Table1[[#This Row],[Intake Batch Combo]],Sheet2!A:B,2,FALSE))</f>
        <v>SoCal Imaging Batch 15.2</v>
      </c>
      <c r="P3281" s="115" t="e">
        <v>#N/A</v>
      </c>
      <c r="Q3281" s="115" t="e">
        <v>#N/A</v>
      </c>
    </row>
    <row r="3282" spans="1:17">
      <c r="A3282" s="4" t="s">
        <v>2395</v>
      </c>
      <c r="B3282" s="15">
        <v>15.2</v>
      </c>
      <c r="C3282" s="15"/>
      <c r="D3282" s="30">
        <v>45021</v>
      </c>
      <c r="E3282" s="10" t="s">
        <v>1</v>
      </c>
      <c r="F3282" s="14">
        <v>2300</v>
      </c>
      <c r="G3282" s="14">
        <v>432.04350000000113</v>
      </c>
      <c r="H3282" s="30">
        <v>45159</v>
      </c>
      <c r="I3282" s="118">
        <v>581.25</v>
      </c>
      <c r="J3282" s="15">
        <f>IF(M3282="",IF(AND(H3282&lt;&gt; "",D3282&lt;&gt;""),IF(H3282&gt;=D3282,H3282-D3282,0),""),"")</f>
        <v>138</v>
      </c>
      <c r="K3282" s="20">
        <f>IF(M3282="",IF(I3282&lt;&gt;"",I3282-G3282,""),"")</f>
        <v>149.20649999999887</v>
      </c>
      <c r="L3282" s="25">
        <f>IF(M3282="",IF(K3282&lt;&gt;"",IF(G3282=0,IF(I3282=0,0,9.99),K3282/G3282),""),"")</f>
        <v>0.345350641775651</v>
      </c>
      <c r="M3282" s="111"/>
      <c r="N3282" s="58" t="str">
        <f>TRIM(CONCATENATE(Table1[[#This Row],[Intake]]," ",Table1[[#This Row],[Batch Number]]))</f>
        <v>S-1/SCI 15.2</v>
      </c>
      <c r="O3282" s="111" t="str">
        <f>IF(VLOOKUP(Table1[[#This Row],[Intake Batch Combo]],Sheet2!A:B,2,FALSE)="","",VLOOKUP(Table1[[#This Row],[Intake Batch Combo]],Sheet2!A:B,2,FALSE))</f>
        <v>SoCal Imaging Batch 15.2</v>
      </c>
      <c r="P3282" s="115" t="e">
        <v>#N/A</v>
      </c>
      <c r="Q3282" s="115" t="e">
        <v>#N/A</v>
      </c>
    </row>
    <row r="3283" spans="1:17">
      <c r="A3283" s="4" t="s">
        <v>2395</v>
      </c>
      <c r="B3283" s="15">
        <v>15.2</v>
      </c>
      <c r="C3283" s="15"/>
      <c r="D3283" s="30">
        <v>45021</v>
      </c>
      <c r="E3283" s="10" t="s">
        <v>1</v>
      </c>
      <c r="F3283" s="14">
        <v>2300</v>
      </c>
      <c r="G3283" s="14">
        <v>432.04350000000113</v>
      </c>
      <c r="H3283" s="30">
        <v>45159</v>
      </c>
      <c r="I3283" s="118">
        <v>581.25</v>
      </c>
      <c r="J3283" s="15">
        <f>IF(M3283="",IF(AND(H3283&lt;&gt; "",D3283&lt;&gt;""),IF(H3283&gt;=D3283,H3283-D3283,0),""),"")</f>
        <v>138</v>
      </c>
      <c r="K3283" s="20">
        <f>IF(M3283="",IF(I3283&lt;&gt;"",I3283-G3283,""),"")</f>
        <v>149.20649999999887</v>
      </c>
      <c r="L3283" s="25">
        <f>IF(M3283="",IF(K3283&lt;&gt;"",IF(G3283=0,IF(I3283=0,0,9.99),K3283/G3283),""),"")</f>
        <v>0.345350641775651</v>
      </c>
      <c r="M3283" s="111"/>
      <c r="N3283" s="58" t="str">
        <f>TRIM(CONCATENATE(Table1[[#This Row],[Intake]]," ",Table1[[#This Row],[Batch Number]]))</f>
        <v>S-1/SCI 15.2</v>
      </c>
      <c r="O3283" s="111" t="str">
        <f>IF(VLOOKUP(Table1[[#This Row],[Intake Batch Combo]],Sheet2!A:B,2,FALSE)="","",VLOOKUP(Table1[[#This Row],[Intake Batch Combo]],Sheet2!A:B,2,FALSE))</f>
        <v>SoCal Imaging Batch 15.2</v>
      </c>
      <c r="P3283" s="115" t="e">
        <v>#N/A</v>
      </c>
      <c r="Q3283" s="115" t="e">
        <v>#N/A</v>
      </c>
    </row>
    <row r="3284" spans="1:17">
      <c r="A3284" s="4" t="s">
        <v>2395</v>
      </c>
      <c r="B3284" s="15">
        <v>15.2</v>
      </c>
      <c r="C3284" s="15"/>
      <c r="D3284" s="30">
        <v>45021</v>
      </c>
      <c r="E3284" s="10" t="s">
        <v>1</v>
      </c>
      <c r="F3284" s="14">
        <v>2300</v>
      </c>
      <c r="G3284" s="14">
        <v>432.04350000000113</v>
      </c>
      <c r="H3284" s="30">
        <v>45159</v>
      </c>
      <c r="I3284" s="118">
        <v>588.69000000000005</v>
      </c>
      <c r="J3284" s="15">
        <f>IF(M3284="",IF(AND(H3284&lt;&gt; "",D3284&lt;&gt;""),IF(H3284&gt;=D3284,H3284-D3284,0),""),"")</f>
        <v>138</v>
      </c>
      <c r="K3284" s="20">
        <f>IF(M3284="",IF(I3284&lt;&gt;"",I3284-G3284,""),"")</f>
        <v>156.64649999999892</v>
      </c>
      <c r="L3284" s="25">
        <f>IF(M3284="",IF(K3284&lt;&gt;"",IF(G3284=0,IF(I3284=0,0,9.99),K3284/G3284),""),"")</f>
        <v>0.36257112999037949</v>
      </c>
      <c r="M3284" s="111"/>
      <c r="N3284" s="58" t="str">
        <f>TRIM(CONCATENATE(Table1[[#This Row],[Intake]]," ",Table1[[#This Row],[Batch Number]]))</f>
        <v>S-1/SCI 15.2</v>
      </c>
      <c r="O3284" s="111" t="str">
        <f>IF(VLOOKUP(Table1[[#This Row],[Intake Batch Combo]],Sheet2!A:B,2,FALSE)="","",VLOOKUP(Table1[[#This Row],[Intake Batch Combo]],Sheet2!A:B,2,FALSE))</f>
        <v>SoCal Imaging Batch 15.2</v>
      </c>
      <c r="P3284" s="115" t="e">
        <v>#N/A</v>
      </c>
      <c r="Q3284" s="115" t="e">
        <v>#N/A</v>
      </c>
    </row>
    <row r="3285" spans="1:17">
      <c r="A3285" s="4" t="s">
        <v>2395</v>
      </c>
      <c r="B3285" s="15">
        <v>15.2</v>
      </c>
      <c r="C3285" s="15"/>
      <c r="D3285" s="30">
        <v>45021</v>
      </c>
      <c r="E3285" s="10" t="s">
        <v>1</v>
      </c>
      <c r="F3285" s="14">
        <v>2300</v>
      </c>
      <c r="G3285" s="14">
        <v>432.04350000000113</v>
      </c>
      <c r="H3285" s="30">
        <v>45159</v>
      </c>
      <c r="I3285" s="118">
        <v>588.69000000000005</v>
      </c>
      <c r="J3285" s="15">
        <f>IF(M3285="",IF(AND(H3285&lt;&gt; "",D3285&lt;&gt;""),IF(H3285&gt;=D3285,H3285-D3285,0),""),"")</f>
        <v>138</v>
      </c>
      <c r="K3285" s="20">
        <f>IF(M3285="",IF(I3285&lt;&gt;"",I3285-G3285,""),"")</f>
        <v>156.64649999999892</v>
      </c>
      <c r="L3285" s="25">
        <f>IF(M3285="",IF(K3285&lt;&gt;"",IF(G3285=0,IF(I3285=0,0,9.99),K3285/G3285),""),"")</f>
        <v>0.36257112999037949</v>
      </c>
      <c r="M3285" s="111"/>
      <c r="N3285" s="58" t="str">
        <f>TRIM(CONCATENATE(Table1[[#This Row],[Intake]]," ",Table1[[#This Row],[Batch Number]]))</f>
        <v>S-1/SCI 15.2</v>
      </c>
      <c r="O3285" s="111" t="str">
        <f>IF(VLOOKUP(Table1[[#This Row],[Intake Batch Combo]],Sheet2!A:B,2,FALSE)="","",VLOOKUP(Table1[[#This Row],[Intake Batch Combo]],Sheet2!A:B,2,FALSE))</f>
        <v>SoCal Imaging Batch 15.2</v>
      </c>
      <c r="P3285" s="115" t="e">
        <v>#N/A</v>
      </c>
      <c r="Q3285" s="115" t="e">
        <v>#N/A</v>
      </c>
    </row>
    <row r="3286" spans="1:17">
      <c r="A3286" s="4" t="s">
        <v>2395</v>
      </c>
      <c r="B3286" s="15">
        <v>15.2</v>
      </c>
      <c r="C3286" s="15"/>
      <c r="D3286" s="30">
        <v>45021</v>
      </c>
      <c r="E3286" s="10" t="s">
        <v>1</v>
      </c>
      <c r="F3286" s="14">
        <v>2300</v>
      </c>
      <c r="G3286" s="14">
        <v>432.04350000000113</v>
      </c>
      <c r="H3286" s="30">
        <v>45159</v>
      </c>
      <c r="I3286" s="118">
        <v>589.62</v>
      </c>
      <c r="J3286" s="15">
        <f>IF(M3286="",IF(AND(H3286&lt;&gt; "",D3286&lt;&gt;""),IF(H3286&gt;=D3286,H3286-D3286,0),""),"")</f>
        <v>138</v>
      </c>
      <c r="K3286" s="20">
        <f>IF(M3286="",IF(I3286&lt;&gt;"",I3286-G3286,""),"")</f>
        <v>157.57649999999887</v>
      </c>
      <c r="L3286" s="25">
        <f>IF(M3286="",IF(K3286&lt;&gt;"",IF(G3286=0,IF(I3286=0,0,9.99),K3286/G3286),""),"")</f>
        <v>0.36472369101722041</v>
      </c>
      <c r="N3286" s="58" t="str">
        <f>TRIM(CONCATENATE(Table1[[#This Row],[Intake]]," ",Table1[[#This Row],[Batch Number]]))</f>
        <v>S-1/SCI 15.2</v>
      </c>
      <c r="O3286" s="3" t="str">
        <f>IF(VLOOKUP(Table1[[#This Row],[Intake Batch Combo]],Sheet2!A:B,2,FALSE)="","",VLOOKUP(Table1[[#This Row],[Intake Batch Combo]],Sheet2!A:B,2,FALSE))</f>
        <v>SoCal Imaging Batch 15.2</v>
      </c>
      <c r="P3286" s="115" t="e">
        <v>#N/A</v>
      </c>
      <c r="Q3286" s="115" t="e">
        <v>#N/A</v>
      </c>
    </row>
    <row r="3287" spans="1:17">
      <c r="A3287" s="4" t="s">
        <v>2395</v>
      </c>
      <c r="B3287" s="15">
        <v>15.2</v>
      </c>
      <c r="C3287" s="15"/>
      <c r="D3287" s="30">
        <v>45021</v>
      </c>
      <c r="E3287" s="10" t="s">
        <v>1</v>
      </c>
      <c r="F3287" s="14">
        <v>2300</v>
      </c>
      <c r="G3287" s="14">
        <v>432.04350000000113</v>
      </c>
      <c r="H3287" s="30">
        <v>45159</v>
      </c>
      <c r="I3287" s="118">
        <v>589.62</v>
      </c>
      <c r="J3287" s="15">
        <f>IF(M3287="",IF(AND(H3287&lt;&gt; "",D3287&lt;&gt;""),IF(H3287&gt;=D3287,H3287-D3287,0),""),"")</f>
        <v>138</v>
      </c>
      <c r="K3287" s="20">
        <f>IF(M3287="",IF(I3287&lt;&gt;"",I3287-G3287,""),"")</f>
        <v>157.57649999999887</v>
      </c>
      <c r="L3287" s="25">
        <f>IF(M3287="",IF(K3287&lt;&gt;"",IF(G3287=0,IF(I3287=0,0,9.99),K3287/G3287),""),"")</f>
        <v>0.36472369101722041</v>
      </c>
      <c r="N3287" s="58" t="str">
        <f>TRIM(CONCATENATE(Table1[[#This Row],[Intake]]," ",Table1[[#This Row],[Batch Number]]))</f>
        <v>S-1/SCI 15.2</v>
      </c>
      <c r="O3287" s="3" t="str">
        <f>IF(VLOOKUP(Table1[[#This Row],[Intake Batch Combo]],Sheet2!A:B,2,FALSE)="","",VLOOKUP(Table1[[#This Row],[Intake Batch Combo]],Sheet2!A:B,2,FALSE))</f>
        <v>SoCal Imaging Batch 15.2</v>
      </c>
      <c r="P3287" s="115" t="e">
        <v>#N/A</v>
      </c>
      <c r="Q3287" s="115" t="e">
        <v>#N/A</v>
      </c>
    </row>
    <row r="3288" spans="1:17">
      <c r="A3288" s="4" t="s">
        <v>2395</v>
      </c>
      <c r="B3288" s="15">
        <v>15.2</v>
      </c>
      <c r="C3288" s="15"/>
      <c r="D3288" s="30">
        <v>45021</v>
      </c>
      <c r="E3288" s="10" t="s">
        <v>1</v>
      </c>
      <c r="F3288" s="14">
        <v>2300</v>
      </c>
      <c r="G3288" s="14">
        <v>432.04350000000113</v>
      </c>
      <c r="H3288" s="30">
        <v>45159</v>
      </c>
      <c r="I3288" s="120">
        <v>681.69</v>
      </c>
      <c r="J3288" s="15">
        <f>IF(M3288="",IF(AND(H3288&lt;&gt; "",D3288&lt;&gt;""),IF(H3288&gt;=D3288,H3288-D3288,0),""),"")</f>
        <v>138</v>
      </c>
      <c r="K3288" s="20">
        <f>IF(M3288="",IF(I3288&lt;&gt;"",I3288-G3288,""),"")</f>
        <v>249.64649999999892</v>
      </c>
      <c r="L3288" s="25">
        <f>IF(M3288="",IF(K3288&lt;&gt;"",IF(G3288=0,IF(I3288=0,0,9.99),K3288/G3288),""),"")</f>
        <v>0.57782723267448366</v>
      </c>
      <c r="M3288" s="111"/>
      <c r="N3288" s="58" t="str">
        <f>TRIM(CONCATENATE(Table1[[#This Row],[Intake]]," ",Table1[[#This Row],[Batch Number]]))</f>
        <v>S-1/SCI 15.2</v>
      </c>
      <c r="O3288" s="111" t="str">
        <f>IF(VLOOKUP(Table1[[#This Row],[Intake Batch Combo]],Sheet2!A:B,2,FALSE)="","",VLOOKUP(Table1[[#This Row],[Intake Batch Combo]],Sheet2!A:B,2,FALSE))</f>
        <v>SoCal Imaging Batch 15.2</v>
      </c>
      <c r="P3288" s="115" t="e">
        <v>#N/A</v>
      </c>
      <c r="Q3288" s="115" t="e">
        <v>#N/A</v>
      </c>
    </row>
    <row r="3289" spans="1:17">
      <c r="A3289" s="4" t="s">
        <v>2395</v>
      </c>
      <c r="B3289" s="15">
        <v>15.2</v>
      </c>
      <c r="C3289" s="15"/>
      <c r="D3289" s="30">
        <v>45021</v>
      </c>
      <c r="E3289" s="10" t="s">
        <v>1</v>
      </c>
      <c r="F3289" s="14">
        <v>2300</v>
      </c>
      <c r="G3289" s="14">
        <v>432.04350000000113</v>
      </c>
      <c r="H3289" s="30">
        <v>45159</v>
      </c>
      <c r="I3289" s="118">
        <v>681.69</v>
      </c>
      <c r="J3289" s="15">
        <f>IF(M3289="",IF(AND(H3289&lt;&gt; "",D3289&lt;&gt;""),IF(H3289&gt;=D3289,H3289-D3289,0),""),"")</f>
        <v>138</v>
      </c>
      <c r="K3289" s="20">
        <f>IF(M3289="",IF(I3289&lt;&gt;"",I3289-G3289,""),"")</f>
        <v>249.64649999999892</v>
      </c>
      <c r="L3289" s="25">
        <f>IF(M3289="",IF(K3289&lt;&gt;"",IF(G3289=0,IF(I3289=0,0,9.99),K3289/G3289),""),"")</f>
        <v>0.57782723267448366</v>
      </c>
      <c r="N3289" s="58" t="str">
        <f>TRIM(CONCATENATE(Table1[[#This Row],[Intake]]," ",Table1[[#This Row],[Batch Number]]))</f>
        <v>S-1/SCI 15.2</v>
      </c>
      <c r="O3289" s="3" t="str">
        <f>IF(VLOOKUP(Table1[[#This Row],[Intake Batch Combo]],Sheet2!A:B,2,FALSE)="","",VLOOKUP(Table1[[#This Row],[Intake Batch Combo]],Sheet2!A:B,2,FALSE))</f>
        <v>SoCal Imaging Batch 15.2</v>
      </c>
      <c r="P3289" s="115" t="e">
        <v>#N/A</v>
      </c>
      <c r="Q3289" s="115" t="e">
        <v>#N/A</v>
      </c>
    </row>
    <row r="3290" spans="1:17">
      <c r="A3290" s="4" t="s">
        <v>1316</v>
      </c>
      <c r="B3290" s="15" t="s">
        <v>1330</v>
      </c>
      <c r="C3290" s="15" t="s">
        <v>1327</v>
      </c>
      <c r="D3290" s="30">
        <v>45021</v>
      </c>
      <c r="E3290" s="10" t="s">
        <v>1</v>
      </c>
      <c r="F3290" s="14">
        <v>1695</v>
      </c>
      <c r="G3290" s="14">
        <v>406.53922178429201</v>
      </c>
      <c r="H3290" s="30">
        <v>45155</v>
      </c>
      <c r="I3290" s="118">
        <v>465</v>
      </c>
      <c r="J3290" s="15">
        <f>IF(M3290="",IF(AND(H3290&lt;&gt; "",D3290&lt;&gt;""),IF(H3290&gt;=D3290,H3290-D3290,0),""),"")</f>
        <v>134</v>
      </c>
      <c r="K3290" s="20">
        <f>IF(M3290="",IF(I3290&lt;&gt;"",I3290-G3290,""),"")</f>
        <v>58.46077821570799</v>
      </c>
      <c r="L3290" s="25">
        <f>IF(M3290="",IF(K3290&lt;&gt;"",IF(G3290=0,IF(I3290=0,0,9.99),K3290/G3290),""),"")</f>
        <v>0.14380107768968731</v>
      </c>
      <c r="N3290" s="58" t="str">
        <f>TRIM(CONCATENATE(Table1[[#This Row],[Intake]]," ",Table1[[#This Row],[Batch Number]]))</f>
        <v>S-1/OS 3.28 (1)</v>
      </c>
      <c r="O3290" s="3" t="str">
        <f>IF(VLOOKUP(Table1[[#This Row],[Intake Batch Combo]],Sheet2!A:B,2,FALSE)="","",VLOOKUP(Table1[[#This Row],[Intake Batch Combo]],Sheet2!A:B,2,FALSE))</f>
        <v>One Source Diagnostics Buy 74</v>
      </c>
      <c r="P3290" s="115" t="s">
        <v>2389</v>
      </c>
      <c r="Q3290" s="115" t="e">
        <v>#N/A</v>
      </c>
    </row>
    <row r="3291" spans="1:17">
      <c r="A3291" s="4" t="s">
        <v>2395</v>
      </c>
      <c r="B3291" s="15">
        <v>15.1</v>
      </c>
      <c r="C3291" s="15"/>
      <c r="D3291" s="30">
        <v>45021</v>
      </c>
      <c r="E3291" s="10" t="s">
        <v>1</v>
      </c>
      <c r="F3291" s="14">
        <v>2300</v>
      </c>
      <c r="G3291" s="14">
        <v>432.04350000000113</v>
      </c>
      <c r="H3291" s="30">
        <v>45155</v>
      </c>
      <c r="I3291" s="118">
        <v>600</v>
      </c>
      <c r="J3291" s="15">
        <f>IF(M3291="",IF(AND(H3291&lt;&gt; "",D3291&lt;&gt;""),IF(H3291&gt;=D3291,H3291-D3291,0),""),"")</f>
        <v>134</v>
      </c>
      <c r="K3291" s="20">
        <f>IF(M3291="",IF(I3291&lt;&gt;"",I3291-G3291,""),"")</f>
        <v>167.95649999999887</v>
      </c>
      <c r="L3291" s="25">
        <f>IF(M3291="",IF(K3291&lt;&gt;"",IF(G3291=0,IF(I3291=0,0,9.99),K3291/G3291),""),"")</f>
        <v>0.38874904957486556</v>
      </c>
      <c r="N3291" s="58" t="str">
        <f>TRIM(CONCATENATE(Table1[[#This Row],[Intake]]," ",Table1[[#This Row],[Batch Number]]))</f>
        <v>S-1/SCI 15.1</v>
      </c>
      <c r="O3291" s="3" t="str">
        <f>IF(VLOOKUP(Table1[[#This Row],[Intake Batch Combo]],Sheet2!A:B,2,FALSE)="","",VLOOKUP(Table1[[#This Row],[Intake Batch Combo]],Sheet2!A:B,2,FALSE))</f>
        <v>SoCal Imaging Batch 15.1</v>
      </c>
      <c r="P3291" s="115" t="e">
        <v>#N/A</v>
      </c>
      <c r="Q3291" s="115" t="e">
        <v>#N/A</v>
      </c>
    </row>
    <row r="3292" spans="1:17">
      <c r="A3292" s="4" t="s">
        <v>2395</v>
      </c>
      <c r="B3292" s="15">
        <v>15.1</v>
      </c>
      <c r="C3292" s="15"/>
      <c r="D3292" s="30">
        <v>45021</v>
      </c>
      <c r="E3292" s="10" t="s">
        <v>1</v>
      </c>
      <c r="F3292" s="14">
        <v>2300</v>
      </c>
      <c r="G3292" s="14">
        <v>432.04350000000113</v>
      </c>
      <c r="H3292" s="30">
        <v>45155</v>
      </c>
      <c r="I3292" s="120">
        <v>600</v>
      </c>
      <c r="J3292" s="15">
        <f>IF(M3292="",IF(AND(H3292&lt;&gt; "",D3292&lt;&gt;""),IF(H3292&gt;=D3292,H3292-D3292,0),""),"")</f>
        <v>134</v>
      </c>
      <c r="K3292" s="20">
        <f>IF(M3292="",IF(I3292&lt;&gt;"",I3292-G3292,""),"")</f>
        <v>167.95649999999887</v>
      </c>
      <c r="L3292" s="25">
        <f>IF(M3292="",IF(K3292&lt;&gt;"",IF(G3292=0,IF(I3292=0,0,9.99),K3292/G3292),""),"")</f>
        <v>0.38874904957486556</v>
      </c>
      <c r="N3292" s="58" t="str">
        <f>TRIM(CONCATENATE(Table1[[#This Row],[Intake]]," ",Table1[[#This Row],[Batch Number]]))</f>
        <v>S-1/SCI 15.1</v>
      </c>
      <c r="O3292" s="3" t="str">
        <f>IF(VLOOKUP(Table1[[#This Row],[Intake Batch Combo]],Sheet2!A:B,2,FALSE)="","",VLOOKUP(Table1[[#This Row],[Intake Batch Combo]],Sheet2!A:B,2,FALSE))</f>
        <v>SoCal Imaging Batch 15.1</v>
      </c>
      <c r="P3292" s="115" t="e">
        <v>#N/A</v>
      </c>
      <c r="Q3292" s="115" t="e">
        <v>#N/A</v>
      </c>
    </row>
    <row r="3293" spans="1:17">
      <c r="A3293" s="4" t="s">
        <v>1316</v>
      </c>
      <c r="B3293" s="15">
        <v>118</v>
      </c>
      <c r="C3293" s="64" t="s">
        <v>1412</v>
      </c>
      <c r="D3293" s="30">
        <v>44897</v>
      </c>
      <c r="E3293" s="60" t="s">
        <v>0</v>
      </c>
      <c r="F3293" s="14">
        <v>250</v>
      </c>
      <c r="G3293" s="14">
        <v>59.729150737175019</v>
      </c>
      <c r="H3293" s="30">
        <v>45154</v>
      </c>
      <c r="I3293" s="118">
        <v>139.5</v>
      </c>
      <c r="J3293" s="15">
        <f>IF(M3293="",IF(AND(H3293&lt;&gt; "",D3293&lt;&gt;""),IF(H3293&gt;=D3293,H3293-D3293,0),""),"")</f>
        <v>257</v>
      </c>
      <c r="K3293" s="20">
        <f>IF(M3293="",IF(I3293&lt;&gt;"",I3293-G3293,""),"")</f>
        <v>79.770849262824981</v>
      </c>
      <c r="L3293" s="25">
        <f>IF(M3293="",IF(K3293&lt;&gt;"",IF(G3293=0,IF(I3293=0,0,9.99),K3293/G3293),""),"")</f>
        <v>1.3355430016716467</v>
      </c>
      <c r="N3293" s="58" t="str">
        <f>TRIM(CONCATENATE(Table1[[#This Row],[Intake]]," ",Table1[[#This Row],[Batch Number]]))</f>
        <v>S-1/OS 118</v>
      </c>
      <c r="O3293" s="3" t="str">
        <f>IF(VLOOKUP(Table1[[#This Row],[Intake Batch Combo]],Sheet2!A:B,2,FALSE)="","",VLOOKUP(Table1[[#This Row],[Intake Batch Combo]],Sheet2!A:B,2,FALSE))</f>
        <v>One Source Diagnostics Buy 118</v>
      </c>
      <c r="P3293" s="115" t="s">
        <v>2383</v>
      </c>
      <c r="Q3293" s="115" t="e">
        <v>#N/A</v>
      </c>
    </row>
    <row r="3294" spans="1:17">
      <c r="A3294" s="4" t="s">
        <v>1314</v>
      </c>
      <c r="B3294" s="43">
        <v>71</v>
      </c>
      <c r="C3294" s="64" t="s">
        <v>559</v>
      </c>
      <c r="D3294" s="47">
        <v>44670</v>
      </c>
      <c r="E3294" s="59" t="s">
        <v>1</v>
      </c>
      <c r="F3294" s="41">
        <v>300</v>
      </c>
      <c r="G3294" s="41">
        <v>71.954979587975828</v>
      </c>
      <c r="H3294" s="47">
        <v>45154</v>
      </c>
      <c r="I3294" s="118">
        <v>170.49690000000001</v>
      </c>
      <c r="J3294" s="43">
        <f>IF(M3294="",IF(AND(H3294&lt;&gt; "",D3294&lt;&gt;""),IF(H3294&gt;=D3294,H3294-D3294,0),""),"")</f>
        <v>484</v>
      </c>
      <c r="K3294" s="42">
        <f>IF(M3294="",IF(I3294&lt;&gt;"",I3294-G3294,""),"")</f>
        <v>98.541920412024183</v>
      </c>
      <c r="L3294" s="44">
        <f>IF(M3294="",IF(K3294&lt;&gt;"",IF(G3294=0,IF(I3294=0,0,9.99),K3294/G3294),""),"")</f>
        <v>1.3694941055683547</v>
      </c>
      <c r="M3294" s="45"/>
      <c r="N3294" s="46" t="str">
        <f>TRIM(CONCATENATE(Table1[[#This Row],[Intake]]," ",Table1[[#This Row],[Batch Number]]))</f>
        <v>S-1/EB 71</v>
      </c>
      <c r="O3294" s="45" t="str">
        <f>IF(VLOOKUP(Table1[[#This Row],[Intake Batch Combo]],Sheet2!A:B,2,FALSE)="","",VLOOKUP(Table1[[#This Row],[Intake Batch Combo]],Sheet2!A:B,2,FALSE))</f>
        <v>Expert MRI Buy 71</v>
      </c>
      <c r="P3294" s="116" t="e">
        <v>#N/A</v>
      </c>
      <c r="Q3294" s="116" t="e">
        <v>#N/A</v>
      </c>
    </row>
    <row r="3295" spans="1:17">
      <c r="A3295" s="4" t="s">
        <v>1314</v>
      </c>
      <c r="B3295" s="43">
        <v>71</v>
      </c>
      <c r="C3295" s="64" t="s">
        <v>559</v>
      </c>
      <c r="D3295" s="47">
        <v>44670</v>
      </c>
      <c r="E3295" s="59" t="s">
        <v>1</v>
      </c>
      <c r="F3295" s="41">
        <v>300</v>
      </c>
      <c r="G3295" s="41">
        <v>71.954979587975828</v>
      </c>
      <c r="H3295" s="47">
        <v>45154</v>
      </c>
      <c r="I3295" s="118">
        <v>170.49690000000001</v>
      </c>
      <c r="J3295" s="43">
        <f>IF(M3295="",IF(AND(H3295&lt;&gt; "",D3295&lt;&gt;""),IF(H3295&gt;=D3295,H3295-D3295,0),""),"")</f>
        <v>484</v>
      </c>
      <c r="K3295" s="42">
        <f>IF(M3295="",IF(I3295&lt;&gt;"",I3295-G3295,""),"")</f>
        <v>98.541920412024183</v>
      </c>
      <c r="L3295" s="44">
        <f>IF(M3295="",IF(K3295&lt;&gt;"",IF(G3295=0,IF(I3295=0,0,9.99),K3295/G3295),""),"")</f>
        <v>1.3694941055683547</v>
      </c>
      <c r="M3295" s="45"/>
      <c r="N3295" s="46" t="str">
        <f>TRIM(CONCATENATE(Table1[[#This Row],[Intake]]," ",Table1[[#This Row],[Batch Number]]))</f>
        <v>S-1/EB 71</v>
      </c>
      <c r="O3295" s="45" t="str">
        <f>IF(VLOOKUP(Table1[[#This Row],[Intake Batch Combo]],Sheet2!A:B,2,FALSE)="","",VLOOKUP(Table1[[#This Row],[Intake Batch Combo]],Sheet2!A:B,2,FALSE))</f>
        <v>Expert MRI Buy 71</v>
      </c>
      <c r="P3295" s="116" t="e">
        <v>#N/A</v>
      </c>
      <c r="Q3295" s="116" t="e">
        <v>#N/A</v>
      </c>
    </row>
    <row r="3296" spans="1:17">
      <c r="A3296" s="4" t="s">
        <v>1314</v>
      </c>
      <c r="B3296" s="43">
        <v>71</v>
      </c>
      <c r="C3296" s="64" t="s">
        <v>731</v>
      </c>
      <c r="D3296" s="47">
        <v>44670</v>
      </c>
      <c r="E3296" s="59" t="s">
        <v>1</v>
      </c>
      <c r="F3296" s="41">
        <v>300</v>
      </c>
      <c r="G3296" s="41">
        <v>71.954979587975828</v>
      </c>
      <c r="H3296" s="47">
        <v>45154</v>
      </c>
      <c r="I3296" s="118">
        <v>232.5</v>
      </c>
      <c r="J3296" s="43">
        <f>IF(M3296="",IF(AND(H3296&lt;&gt; "",D3296&lt;&gt;""),IF(H3296&gt;=D3296,H3296-D3296,0),""),"")</f>
        <v>484</v>
      </c>
      <c r="K3296" s="42">
        <f>IF(M3296="",IF(I3296&lt;&gt;"",I3296-G3296,""),"")</f>
        <v>160.54502041202417</v>
      </c>
      <c r="L3296" s="44">
        <f>IF(M3296="",IF(K3296&lt;&gt;"",IF(G3296=0,IF(I3296=0,0,9.99),K3296/G3296),""),"")</f>
        <v>2.2311870746309315</v>
      </c>
      <c r="M3296" s="45"/>
      <c r="N3296" s="46" t="str">
        <f>TRIM(CONCATENATE(Table1[[#This Row],[Intake]]," ",Table1[[#This Row],[Batch Number]]))</f>
        <v>S-1/EB 71</v>
      </c>
      <c r="O3296" s="45" t="str">
        <f>IF(VLOOKUP(Table1[[#This Row],[Intake Batch Combo]],Sheet2!A:B,2,FALSE)="","",VLOOKUP(Table1[[#This Row],[Intake Batch Combo]],Sheet2!A:B,2,FALSE))</f>
        <v>Expert MRI Buy 71</v>
      </c>
      <c r="P3296" s="116" t="e">
        <v>#N/A</v>
      </c>
      <c r="Q3296" s="116" t="e">
        <v>#N/A</v>
      </c>
    </row>
    <row r="3297" spans="1:17">
      <c r="A3297" s="4" t="s">
        <v>1314</v>
      </c>
      <c r="B3297" s="43">
        <v>71</v>
      </c>
      <c r="C3297" s="64" t="s">
        <v>731</v>
      </c>
      <c r="D3297" s="47">
        <v>44670</v>
      </c>
      <c r="E3297" s="59" t="s">
        <v>1</v>
      </c>
      <c r="F3297" s="41">
        <v>300</v>
      </c>
      <c r="G3297" s="41">
        <v>71.954979587975828</v>
      </c>
      <c r="H3297" s="47">
        <v>45154</v>
      </c>
      <c r="I3297" s="120">
        <v>232.5</v>
      </c>
      <c r="J3297" s="43">
        <f>IF(M3297="",IF(AND(H3297&lt;&gt; "",D3297&lt;&gt;""),IF(H3297&gt;=D3297,H3297-D3297,0),""),"")</f>
        <v>484</v>
      </c>
      <c r="K3297" s="42">
        <f>IF(M3297="",IF(I3297&lt;&gt;"",I3297-G3297,""),"")</f>
        <v>160.54502041202417</v>
      </c>
      <c r="L3297" s="44">
        <f>IF(M3297="",IF(K3297&lt;&gt;"",IF(G3297=0,IF(I3297=0,0,9.99),K3297/G3297),""),"")</f>
        <v>2.2311870746309315</v>
      </c>
      <c r="M3297" s="45"/>
      <c r="N3297" s="46" t="str">
        <f>TRIM(CONCATENATE(Table1[[#This Row],[Intake]]," ",Table1[[#This Row],[Batch Number]]))</f>
        <v>S-1/EB 71</v>
      </c>
      <c r="O3297" s="45" t="str">
        <f>IF(VLOOKUP(Table1[[#This Row],[Intake Batch Combo]],Sheet2!A:B,2,FALSE)="","",VLOOKUP(Table1[[#This Row],[Intake Batch Combo]],Sheet2!A:B,2,FALSE))</f>
        <v>Expert MRI Buy 71</v>
      </c>
      <c r="P3297" s="116" t="e">
        <v>#N/A</v>
      </c>
      <c r="Q3297" s="116" t="e">
        <v>#N/A</v>
      </c>
    </row>
    <row r="3298" spans="1:17">
      <c r="A3298" s="4" t="s">
        <v>1314</v>
      </c>
      <c r="B3298" s="43">
        <v>71</v>
      </c>
      <c r="C3298" s="64" t="s">
        <v>731</v>
      </c>
      <c r="D3298" s="47">
        <v>44670</v>
      </c>
      <c r="E3298" s="59" t="s">
        <v>1</v>
      </c>
      <c r="F3298" s="41">
        <v>300</v>
      </c>
      <c r="G3298" s="41">
        <v>71.954979587975828</v>
      </c>
      <c r="H3298" s="47">
        <v>45154</v>
      </c>
      <c r="I3298" s="118">
        <v>232.5</v>
      </c>
      <c r="J3298" s="43">
        <f>IF(M3298="",IF(AND(H3298&lt;&gt; "",D3298&lt;&gt;""),IF(H3298&gt;=D3298,H3298-D3298,0),""),"")</f>
        <v>484</v>
      </c>
      <c r="K3298" s="42">
        <f>IF(M3298="",IF(I3298&lt;&gt;"",I3298-G3298,""),"")</f>
        <v>160.54502041202417</v>
      </c>
      <c r="L3298" s="44">
        <f>IF(M3298="",IF(K3298&lt;&gt;"",IF(G3298=0,IF(I3298=0,0,9.99),K3298/G3298),""),"")</f>
        <v>2.2311870746309315</v>
      </c>
      <c r="M3298" s="45"/>
      <c r="N3298" s="46" t="str">
        <f>TRIM(CONCATENATE(Table1[[#This Row],[Intake]]," ",Table1[[#This Row],[Batch Number]]))</f>
        <v>S-1/EB 71</v>
      </c>
      <c r="O3298" s="45" t="str">
        <f>IF(VLOOKUP(Table1[[#This Row],[Intake Batch Combo]],Sheet2!A:B,2,FALSE)="","",VLOOKUP(Table1[[#This Row],[Intake Batch Combo]],Sheet2!A:B,2,FALSE))</f>
        <v>Expert MRI Buy 71</v>
      </c>
      <c r="P3298" s="116" t="e">
        <v>#N/A</v>
      </c>
      <c r="Q3298" s="116" t="e">
        <v>#N/A</v>
      </c>
    </row>
    <row r="3299" spans="1:17">
      <c r="A3299" s="4" t="s">
        <v>1314</v>
      </c>
      <c r="B3299" s="43">
        <v>71</v>
      </c>
      <c r="C3299" s="64" t="s">
        <v>731</v>
      </c>
      <c r="D3299" s="47">
        <v>44670</v>
      </c>
      <c r="E3299" s="59" t="s">
        <v>1</v>
      </c>
      <c r="F3299" s="41">
        <v>300</v>
      </c>
      <c r="G3299" s="41">
        <v>71.954979587975828</v>
      </c>
      <c r="H3299" s="47">
        <v>45154</v>
      </c>
      <c r="I3299" s="118">
        <v>232.5</v>
      </c>
      <c r="J3299" s="43">
        <f>IF(M3299="",IF(AND(H3299&lt;&gt; "",D3299&lt;&gt;""),IF(H3299&gt;=D3299,H3299-D3299,0),""),"")</f>
        <v>484</v>
      </c>
      <c r="K3299" s="42">
        <f>IF(M3299="",IF(I3299&lt;&gt;"",I3299-G3299,""),"")</f>
        <v>160.54502041202417</v>
      </c>
      <c r="L3299" s="44">
        <f>IF(M3299="",IF(K3299&lt;&gt;"",IF(G3299=0,IF(I3299=0,0,9.99),K3299/G3299),""),"")</f>
        <v>2.2311870746309315</v>
      </c>
      <c r="M3299" s="45"/>
      <c r="N3299" s="46" t="str">
        <f>TRIM(CONCATENATE(Table1[[#This Row],[Intake]]," ",Table1[[#This Row],[Batch Number]]))</f>
        <v>S-1/EB 71</v>
      </c>
      <c r="O3299" s="45" t="str">
        <f>IF(VLOOKUP(Table1[[#This Row],[Intake Batch Combo]],Sheet2!A:B,2,FALSE)="","",VLOOKUP(Table1[[#This Row],[Intake Batch Combo]],Sheet2!A:B,2,FALSE))</f>
        <v>Expert MRI Buy 71</v>
      </c>
      <c r="P3299" s="116" t="e">
        <v>#N/A</v>
      </c>
      <c r="Q3299" s="116" t="e">
        <v>#N/A</v>
      </c>
    </row>
    <row r="3300" spans="1:17">
      <c r="A3300" s="4" t="s">
        <v>1316</v>
      </c>
      <c r="B3300" s="15">
        <v>116</v>
      </c>
      <c r="C3300" s="64" t="s">
        <v>1181</v>
      </c>
      <c r="D3300" s="30">
        <v>44879</v>
      </c>
      <c r="E3300" s="59" t="s">
        <v>1</v>
      </c>
      <c r="F3300" s="14">
        <v>1695</v>
      </c>
      <c r="G3300" s="14">
        <v>404.59153261197389</v>
      </c>
      <c r="H3300" s="30">
        <v>45154</v>
      </c>
      <c r="I3300" s="118">
        <v>595.20000000000005</v>
      </c>
      <c r="J3300" s="15">
        <f>IF(M3300="",IF(AND(H3300&lt;&gt; "",D3300&lt;&gt;""),IF(H3300&gt;=D3300,H3300-D3300,0),""),"")</f>
        <v>275</v>
      </c>
      <c r="K3300" s="20">
        <f>IF(M3300="",IF(I3300&lt;&gt;"",I3300-G3300,""),"")</f>
        <v>190.60846738802616</v>
      </c>
      <c r="L3300" s="25">
        <f>IF(M3300="",IF(K3300&lt;&gt;"",IF(G3300=0,IF(I3300=0,0,9.99),K3300/G3300),""),"")</f>
        <v>0.47111333783356862</v>
      </c>
      <c r="N3300" s="58" t="str">
        <f>TRIM(CONCATENATE(Table1[[#This Row],[Intake]]," ",Table1[[#This Row],[Batch Number]]))</f>
        <v>S-1/OS 116</v>
      </c>
      <c r="O3300" s="3" t="str">
        <f>IF(VLOOKUP(Table1[[#This Row],[Intake Batch Combo]],Sheet2!A:B,2,FALSE)="","",VLOOKUP(Table1[[#This Row],[Intake Batch Combo]],Sheet2!A:B,2,FALSE))</f>
        <v>One Source Diagnostics Buy 116</v>
      </c>
      <c r="P3300" s="115" t="e">
        <v>#N/A</v>
      </c>
      <c r="Q3300" s="115" t="e">
        <v>#N/A</v>
      </c>
    </row>
    <row r="3301" spans="1:17">
      <c r="A3301" s="4" t="s">
        <v>1316</v>
      </c>
      <c r="B3301" s="15">
        <v>116</v>
      </c>
      <c r="C3301" s="64" t="s">
        <v>1181</v>
      </c>
      <c r="D3301" s="30">
        <v>44879</v>
      </c>
      <c r="E3301" s="59" t="s">
        <v>1</v>
      </c>
      <c r="F3301" s="14">
        <v>1695</v>
      </c>
      <c r="G3301" s="14">
        <v>404.59153261197389</v>
      </c>
      <c r="H3301" s="30">
        <v>45154</v>
      </c>
      <c r="I3301" s="120">
        <v>595.20000000000005</v>
      </c>
      <c r="J3301" s="15">
        <f>IF(M3301="",IF(AND(H3301&lt;&gt; "",D3301&lt;&gt;""),IF(H3301&gt;=D3301,H3301-D3301,0),""),"")</f>
        <v>275</v>
      </c>
      <c r="K3301" s="20">
        <f>IF(M3301="",IF(I3301&lt;&gt;"",I3301-G3301,""),"")</f>
        <v>190.60846738802616</v>
      </c>
      <c r="L3301" s="25">
        <f>IF(M3301="",IF(K3301&lt;&gt;"",IF(G3301=0,IF(I3301=0,0,9.99),K3301/G3301),""),"")</f>
        <v>0.47111333783356862</v>
      </c>
      <c r="N3301" s="58" t="str">
        <f>TRIM(CONCATENATE(Table1[[#This Row],[Intake]]," ",Table1[[#This Row],[Batch Number]]))</f>
        <v>S-1/OS 116</v>
      </c>
      <c r="O3301" s="111" t="str">
        <f>IF(VLOOKUP(Table1[[#This Row],[Intake Batch Combo]],Sheet2!A:B,2,FALSE)="","",VLOOKUP(Table1[[#This Row],[Intake Batch Combo]],Sheet2!A:B,2,FALSE))</f>
        <v>One Source Diagnostics Buy 116</v>
      </c>
      <c r="P3301" s="115" t="e">
        <v>#N/A</v>
      </c>
      <c r="Q3301" s="115" t="e">
        <v>#N/A</v>
      </c>
    </row>
    <row r="3302" spans="1:17">
      <c r="A3302" s="4" t="s">
        <v>1316</v>
      </c>
      <c r="B3302" s="15">
        <v>118</v>
      </c>
      <c r="C3302" s="64" t="s">
        <v>1594</v>
      </c>
      <c r="D3302" s="30">
        <v>44897</v>
      </c>
      <c r="E3302" s="60" t="s">
        <v>1</v>
      </c>
      <c r="F3302" s="14">
        <v>1695</v>
      </c>
      <c r="G3302" s="14">
        <v>404.96364199804663</v>
      </c>
      <c r="H3302" s="30">
        <v>45154</v>
      </c>
      <c r="I3302" s="120">
        <v>1116</v>
      </c>
      <c r="J3302" s="15">
        <f>IF(M3302="",IF(AND(H3302&lt;&gt; "",D3302&lt;&gt;""),IF(H3302&gt;=D3302,H3302-D3302,0),""),"")</f>
        <v>257</v>
      </c>
      <c r="K3302" s="20">
        <f>IF(M3302="",IF(I3302&lt;&gt;"",I3302-G3302,""),"")</f>
        <v>711.03635800195343</v>
      </c>
      <c r="L3302" s="25">
        <f>IF(M3302="",IF(K3302&lt;&gt;"",IF(G3302=0,IF(I3302=0,0,9.99),K3302/G3302),""),"")</f>
        <v>1.7558029518249521</v>
      </c>
      <c r="N3302" s="58" t="str">
        <f>TRIM(CONCATENATE(Table1[[#This Row],[Intake]]," ",Table1[[#This Row],[Batch Number]]))</f>
        <v>S-1/OS 118</v>
      </c>
      <c r="O3302" s="111" t="str">
        <f>IF(VLOOKUP(Table1[[#This Row],[Intake Batch Combo]],Sheet2!A:B,2,FALSE)="","",VLOOKUP(Table1[[#This Row],[Intake Batch Combo]],Sheet2!A:B,2,FALSE))</f>
        <v>One Source Diagnostics Buy 118</v>
      </c>
      <c r="P3302" s="115" t="s">
        <v>2383</v>
      </c>
      <c r="Q3302" s="115" t="e">
        <v>#N/A</v>
      </c>
    </row>
    <row r="3303" spans="1:17">
      <c r="A3303" s="4" t="s">
        <v>1316</v>
      </c>
      <c r="B3303" s="15">
        <v>118</v>
      </c>
      <c r="C3303" s="64" t="s">
        <v>1667</v>
      </c>
      <c r="D3303" s="30">
        <v>44897</v>
      </c>
      <c r="E3303" s="60" t="s">
        <v>1</v>
      </c>
      <c r="F3303" s="14">
        <v>1695</v>
      </c>
      <c r="G3303" s="14">
        <v>404.96364199804663</v>
      </c>
      <c r="H3303" s="30">
        <v>45154</v>
      </c>
      <c r="I3303" s="118">
        <v>627.75</v>
      </c>
      <c r="J3303" s="15">
        <f>IF(M3303="",IF(AND(H3303&lt;&gt; "",D3303&lt;&gt;""),IF(H3303&gt;=D3303,H3303-D3303,0),""),"")</f>
        <v>257</v>
      </c>
      <c r="K3303" s="20">
        <f>IF(M3303="",IF(I3303&lt;&gt;"",I3303-G3303,""),"")</f>
        <v>222.78635800195337</v>
      </c>
      <c r="L3303" s="25">
        <f>IF(M3303="",IF(K3303&lt;&gt;"",IF(G3303=0,IF(I3303=0,0,9.99),K3303/G3303),""),"")</f>
        <v>0.55013916040153554</v>
      </c>
      <c r="N3303" s="58" t="str">
        <f>TRIM(CONCATENATE(Table1[[#This Row],[Intake]]," ",Table1[[#This Row],[Batch Number]]))</f>
        <v>S-1/OS 118</v>
      </c>
      <c r="O3303" s="111" t="str">
        <f>IF(VLOOKUP(Table1[[#This Row],[Intake Batch Combo]],Sheet2!A:B,2,FALSE)="","",VLOOKUP(Table1[[#This Row],[Intake Batch Combo]],Sheet2!A:B,2,FALSE))</f>
        <v>One Source Diagnostics Buy 118</v>
      </c>
      <c r="P3303" s="115" t="s">
        <v>2383</v>
      </c>
      <c r="Q3303" s="115" t="e">
        <v>#N/A</v>
      </c>
    </row>
    <row r="3304" spans="1:17">
      <c r="A3304" s="4" t="s">
        <v>1316</v>
      </c>
      <c r="B3304" s="15">
        <v>118</v>
      </c>
      <c r="C3304" s="64" t="s">
        <v>1667</v>
      </c>
      <c r="D3304" s="30">
        <v>44897</v>
      </c>
      <c r="E3304" s="60" t="s">
        <v>1</v>
      </c>
      <c r="F3304" s="14">
        <v>1695</v>
      </c>
      <c r="G3304" s="14">
        <v>404.96364199804663</v>
      </c>
      <c r="H3304" s="30">
        <v>45154</v>
      </c>
      <c r="I3304" s="120">
        <v>627.75</v>
      </c>
      <c r="J3304" s="15">
        <f>IF(M3304="",IF(AND(H3304&lt;&gt; "",D3304&lt;&gt;""),IF(H3304&gt;=D3304,H3304-D3304,0),""),"")</f>
        <v>257</v>
      </c>
      <c r="K3304" s="20">
        <f>IF(M3304="",IF(I3304&lt;&gt;"",I3304-G3304,""),"")</f>
        <v>222.78635800195337</v>
      </c>
      <c r="L3304" s="25">
        <f>IF(M3304="",IF(K3304&lt;&gt;"",IF(G3304=0,IF(I3304=0,0,9.99),K3304/G3304),""),"")</f>
        <v>0.55013916040153554</v>
      </c>
      <c r="N3304" s="58" t="str">
        <f>TRIM(CONCATENATE(Table1[[#This Row],[Intake]]," ",Table1[[#This Row],[Batch Number]]))</f>
        <v>S-1/OS 118</v>
      </c>
      <c r="O3304" s="111" t="str">
        <f>IF(VLOOKUP(Table1[[#This Row],[Intake Batch Combo]],Sheet2!A:B,2,FALSE)="","",VLOOKUP(Table1[[#This Row],[Intake Batch Combo]],Sheet2!A:B,2,FALSE))</f>
        <v>One Source Diagnostics Buy 118</v>
      </c>
      <c r="P3304" s="115" t="s">
        <v>2383</v>
      </c>
      <c r="Q3304" s="115" t="e">
        <v>#N/A</v>
      </c>
    </row>
    <row r="3305" spans="1:17">
      <c r="A3305" s="4" t="s">
        <v>1316</v>
      </c>
      <c r="B3305" s="15">
        <v>118</v>
      </c>
      <c r="C3305" s="64" t="s">
        <v>1674</v>
      </c>
      <c r="D3305" s="30">
        <v>44897</v>
      </c>
      <c r="E3305" s="60" t="s">
        <v>1</v>
      </c>
      <c r="F3305" s="14">
        <v>1695</v>
      </c>
      <c r="G3305" s="14">
        <v>404.96364199804663</v>
      </c>
      <c r="H3305" s="30">
        <v>45154</v>
      </c>
      <c r="I3305" s="118">
        <v>465</v>
      </c>
      <c r="J3305" s="15">
        <f>IF(M3305="",IF(AND(H3305&lt;&gt; "",D3305&lt;&gt;""),IF(H3305&gt;=D3305,H3305-D3305,0),""),"")</f>
        <v>257</v>
      </c>
      <c r="K3305" s="20">
        <f>IF(M3305="",IF(I3305&lt;&gt;"",I3305-G3305,""),"")</f>
        <v>60.036358001953374</v>
      </c>
      <c r="L3305" s="25">
        <f>IF(M3305="",IF(K3305&lt;&gt;"",IF(G3305=0,IF(I3305=0,0,9.99),K3305/G3305),""),"")</f>
        <v>0.14825122992706333</v>
      </c>
      <c r="N3305" s="58" t="str">
        <f>TRIM(CONCATENATE(Table1[[#This Row],[Intake]]," ",Table1[[#This Row],[Batch Number]]))</f>
        <v>S-1/OS 118</v>
      </c>
      <c r="O3305" s="3" t="str">
        <f>IF(VLOOKUP(Table1[[#This Row],[Intake Batch Combo]],Sheet2!A:B,2,FALSE)="","",VLOOKUP(Table1[[#This Row],[Intake Batch Combo]],Sheet2!A:B,2,FALSE))</f>
        <v>One Source Diagnostics Buy 118</v>
      </c>
      <c r="P3305" s="115" t="s">
        <v>2383</v>
      </c>
      <c r="Q3305" s="115" t="e">
        <v>#N/A</v>
      </c>
    </row>
    <row r="3306" spans="1:17">
      <c r="A3306" s="4" t="s">
        <v>1316</v>
      </c>
      <c r="B3306" s="15">
        <v>118</v>
      </c>
      <c r="C3306" s="64" t="s">
        <v>1674</v>
      </c>
      <c r="D3306" s="30">
        <v>44897</v>
      </c>
      <c r="E3306" s="60" t="s">
        <v>1</v>
      </c>
      <c r="F3306" s="14">
        <v>1695</v>
      </c>
      <c r="G3306" s="14">
        <v>404.96364199804663</v>
      </c>
      <c r="H3306" s="30">
        <v>45154</v>
      </c>
      <c r="I3306" s="120">
        <v>465</v>
      </c>
      <c r="J3306" s="15">
        <f>IF(M3306="",IF(AND(H3306&lt;&gt; "",D3306&lt;&gt;""),IF(H3306&gt;=D3306,H3306-D3306,0),""),"")</f>
        <v>257</v>
      </c>
      <c r="K3306" s="20">
        <f>IF(M3306="",IF(I3306&lt;&gt;"",I3306-G3306,""),"")</f>
        <v>60.036358001953374</v>
      </c>
      <c r="L3306" s="25">
        <f>IF(M3306="",IF(K3306&lt;&gt;"",IF(G3306=0,IF(I3306=0,0,9.99),K3306/G3306),""),"")</f>
        <v>0.14825122992706333</v>
      </c>
      <c r="N3306" s="58" t="str">
        <f>TRIM(CONCATENATE(Table1[[#This Row],[Intake]]," ",Table1[[#This Row],[Batch Number]]))</f>
        <v>S-1/OS 118</v>
      </c>
      <c r="O3306" s="3" t="str">
        <f>IF(VLOOKUP(Table1[[#This Row],[Intake Batch Combo]],Sheet2!A:B,2,FALSE)="","",VLOOKUP(Table1[[#This Row],[Intake Batch Combo]],Sheet2!A:B,2,FALSE))</f>
        <v>One Source Diagnostics Buy 118</v>
      </c>
      <c r="P3306" s="115" t="s">
        <v>2383</v>
      </c>
      <c r="Q3306" s="115" t="e">
        <v>#N/A</v>
      </c>
    </row>
    <row r="3307" spans="1:17">
      <c r="A3307" s="4" t="s">
        <v>1316</v>
      </c>
      <c r="B3307" s="15">
        <v>118</v>
      </c>
      <c r="C3307" s="64" t="s">
        <v>1780</v>
      </c>
      <c r="D3307" s="30">
        <v>44897</v>
      </c>
      <c r="E3307" s="60" t="s">
        <v>1</v>
      </c>
      <c r="F3307" s="14">
        <v>1695</v>
      </c>
      <c r="G3307" s="14">
        <v>404.96364199804663</v>
      </c>
      <c r="H3307" s="30">
        <v>45154</v>
      </c>
      <c r="I3307" s="118">
        <v>558</v>
      </c>
      <c r="J3307" s="15">
        <f>IF(M3307="",IF(AND(H3307&lt;&gt; "",D3307&lt;&gt;""),IF(H3307&gt;=D3307,H3307-D3307,0),""),"")</f>
        <v>257</v>
      </c>
      <c r="K3307" s="20">
        <f>IF(M3307="",IF(I3307&lt;&gt;"",I3307-G3307,""),"")</f>
        <v>153.03635800195337</v>
      </c>
      <c r="L3307" s="25">
        <f>IF(M3307="",IF(K3307&lt;&gt;"",IF(G3307=0,IF(I3307=0,0,9.99),K3307/G3307),""),"")</f>
        <v>0.37790147591247603</v>
      </c>
      <c r="N3307" s="58" t="str">
        <f>TRIM(CONCATENATE(Table1[[#This Row],[Intake]]," ",Table1[[#This Row],[Batch Number]]))</f>
        <v>S-1/OS 118</v>
      </c>
      <c r="O3307" s="111" t="str">
        <f>IF(VLOOKUP(Table1[[#This Row],[Intake Batch Combo]],Sheet2!A:B,2,FALSE)="","",VLOOKUP(Table1[[#This Row],[Intake Batch Combo]],Sheet2!A:B,2,FALSE))</f>
        <v>One Source Diagnostics Buy 118</v>
      </c>
      <c r="P3307" s="115" t="s">
        <v>2383</v>
      </c>
      <c r="Q3307" s="115" t="e">
        <v>#N/A</v>
      </c>
    </row>
    <row r="3308" spans="1:17">
      <c r="A3308" s="4" t="s">
        <v>1316</v>
      </c>
      <c r="B3308" s="15">
        <v>118</v>
      </c>
      <c r="C3308" s="64" t="s">
        <v>1780</v>
      </c>
      <c r="D3308" s="30">
        <v>44897</v>
      </c>
      <c r="E3308" s="60" t="s">
        <v>1</v>
      </c>
      <c r="F3308" s="14">
        <v>1695</v>
      </c>
      <c r="G3308" s="14">
        <v>404.96364199804663</v>
      </c>
      <c r="H3308" s="30">
        <v>45154</v>
      </c>
      <c r="I3308" s="118">
        <v>558</v>
      </c>
      <c r="J3308" s="15">
        <f>IF(M3308="",IF(AND(H3308&lt;&gt; "",D3308&lt;&gt;""),IF(H3308&gt;=D3308,H3308-D3308,0),""),"")</f>
        <v>257</v>
      </c>
      <c r="K3308" s="20">
        <f>IF(M3308="",IF(I3308&lt;&gt;"",I3308-G3308,""),"")</f>
        <v>153.03635800195337</v>
      </c>
      <c r="L3308" s="25">
        <f>IF(M3308="",IF(K3308&lt;&gt;"",IF(G3308=0,IF(I3308=0,0,9.99),K3308/G3308),""),"")</f>
        <v>0.37790147591247603</v>
      </c>
      <c r="N3308" s="58" t="str">
        <f>TRIM(CONCATENATE(Table1[[#This Row],[Intake]]," ",Table1[[#This Row],[Batch Number]]))</f>
        <v>S-1/OS 118</v>
      </c>
      <c r="O3308" s="3" t="str">
        <f>IF(VLOOKUP(Table1[[#This Row],[Intake Batch Combo]],Sheet2!A:B,2,FALSE)="","",VLOOKUP(Table1[[#This Row],[Intake Batch Combo]],Sheet2!A:B,2,FALSE))</f>
        <v>One Source Diagnostics Buy 118</v>
      </c>
      <c r="P3308" s="115" t="s">
        <v>2383</v>
      </c>
      <c r="Q3308" s="115" t="e">
        <v>#N/A</v>
      </c>
    </row>
    <row r="3309" spans="1:17">
      <c r="A3309" s="4" t="s">
        <v>1314</v>
      </c>
      <c r="B3309" s="43">
        <v>71</v>
      </c>
      <c r="C3309" s="64" t="s">
        <v>559</v>
      </c>
      <c r="D3309" s="47">
        <v>44670</v>
      </c>
      <c r="E3309" s="59" t="s">
        <v>1</v>
      </c>
      <c r="F3309" s="41">
        <v>1695</v>
      </c>
      <c r="G3309" s="41">
        <v>406.54563467206344</v>
      </c>
      <c r="H3309" s="47">
        <v>45154</v>
      </c>
      <c r="I3309" s="120">
        <v>170.49690000000001</v>
      </c>
      <c r="J3309" s="43">
        <f>IF(M3309="",IF(AND(H3309&lt;&gt; "",D3309&lt;&gt;""),IF(H3309&gt;=D3309,H3309-D3309,0),""),"")</f>
        <v>484</v>
      </c>
      <c r="K3309" s="42">
        <f>IF(M3309="",IF(I3309&lt;&gt;"",I3309-G3309,""),"")</f>
        <v>-236.04873467206343</v>
      </c>
      <c r="L3309" s="44">
        <f>IF(M3309="",IF(K3309&lt;&gt;"",IF(G3309=0,IF(I3309=0,0,9.99),K3309/G3309),""),"")</f>
        <v>-0.58062051228878675</v>
      </c>
      <c r="M3309" s="45"/>
      <c r="N3309" s="46" t="str">
        <f>TRIM(CONCATENATE(Table1[[#This Row],[Intake]]," ",Table1[[#This Row],[Batch Number]]))</f>
        <v>S-1/EB 71</v>
      </c>
      <c r="O3309" s="45" t="str">
        <f>IF(VLOOKUP(Table1[[#This Row],[Intake Batch Combo]],Sheet2!A:B,2,FALSE)="","",VLOOKUP(Table1[[#This Row],[Intake Batch Combo]],Sheet2!A:B,2,FALSE))</f>
        <v>Expert MRI Buy 71</v>
      </c>
      <c r="P3309" s="116" t="e">
        <v>#N/A</v>
      </c>
      <c r="Q3309" s="116" t="e">
        <v>#N/A</v>
      </c>
    </row>
    <row r="3310" spans="1:17">
      <c r="A3310" s="4" t="s">
        <v>1314</v>
      </c>
      <c r="B3310" s="43">
        <v>71</v>
      </c>
      <c r="C3310" s="64" t="s">
        <v>731</v>
      </c>
      <c r="D3310" s="47">
        <v>44670</v>
      </c>
      <c r="E3310" s="59" t="s">
        <v>1</v>
      </c>
      <c r="F3310" s="41">
        <v>1695</v>
      </c>
      <c r="G3310" s="41">
        <v>406.54563467206344</v>
      </c>
      <c r="H3310" s="47">
        <v>45154</v>
      </c>
      <c r="I3310" s="120">
        <v>232.5</v>
      </c>
      <c r="J3310" s="43">
        <f>IF(M3310="",IF(AND(H3310&lt;&gt; "",D3310&lt;&gt;""),IF(H3310&gt;=D3310,H3310-D3310,0),""),"")</f>
        <v>484</v>
      </c>
      <c r="K3310" s="42">
        <f>IF(M3310="",IF(I3310&lt;&gt;"",I3310-G3310,""),"")</f>
        <v>-174.04563467206344</v>
      </c>
      <c r="L3310" s="44">
        <f>IF(M3310="",IF(K3310&lt;&gt;"",IF(G3310=0,IF(I3310=0,0,9.99),K3310/G3310),""),"")</f>
        <v>-0.42810848236620686</v>
      </c>
      <c r="M3310" s="45"/>
      <c r="N3310" s="46" t="str">
        <f>TRIM(CONCATENATE(Table1[[#This Row],[Intake]]," ",Table1[[#This Row],[Batch Number]]))</f>
        <v>S-1/EB 71</v>
      </c>
      <c r="O3310" s="45" t="str">
        <f>IF(VLOOKUP(Table1[[#This Row],[Intake Batch Combo]],Sheet2!A:B,2,FALSE)="","",VLOOKUP(Table1[[#This Row],[Intake Batch Combo]],Sheet2!A:B,2,FALSE))</f>
        <v>Expert MRI Buy 71</v>
      </c>
      <c r="P3310" s="116" t="e">
        <v>#N/A</v>
      </c>
      <c r="Q3310" s="116" t="e">
        <v>#N/A</v>
      </c>
    </row>
    <row r="3311" spans="1:17">
      <c r="A3311" s="4" t="s">
        <v>1314</v>
      </c>
      <c r="B3311" s="43">
        <v>71</v>
      </c>
      <c r="C3311" s="64" t="s">
        <v>731</v>
      </c>
      <c r="D3311" s="47">
        <v>44670</v>
      </c>
      <c r="E3311" s="59" t="s">
        <v>1</v>
      </c>
      <c r="F3311" s="41">
        <v>1695</v>
      </c>
      <c r="G3311" s="41">
        <v>406.54563467206344</v>
      </c>
      <c r="H3311" s="47">
        <v>45154</v>
      </c>
      <c r="I3311" s="118">
        <v>232.5</v>
      </c>
      <c r="J3311" s="43">
        <f>IF(M3311="",IF(AND(H3311&lt;&gt; "",D3311&lt;&gt;""),IF(H3311&gt;=D3311,H3311-D3311,0),""),"")</f>
        <v>484</v>
      </c>
      <c r="K3311" s="42">
        <f>IF(M3311="",IF(I3311&lt;&gt;"",I3311-G3311,""),"")</f>
        <v>-174.04563467206344</v>
      </c>
      <c r="L3311" s="44">
        <f>IF(M3311="",IF(K3311&lt;&gt;"",IF(G3311=0,IF(I3311=0,0,9.99),K3311/G3311),""),"")</f>
        <v>-0.42810848236620686</v>
      </c>
      <c r="M3311" s="45"/>
      <c r="N3311" s="46" t="str">
        <f>TRIM(CONCATENATE(Table1[[#This Row],[Intake]]," ",Table1[[#This Row],[Batch Number]]))</f>
        <v>S-1/EB 71</v>
      </c>
      <c r="O3311" s="45" t="str">
        <f>IF(VLOOKUP(Table1[[#This Row],[Intake Batch Combo]],Sheet2!A:B,2,FALSE)="","",VLOOKUP(Table1[[#This Row],[Intake Batch Combo]],Sheet2!A:B,2,FALSE))</f>
        <v>Expert MRI Buy 71</v>
      </c>
      <c r="P3311" s="116" t="e">
        <v>#N/A</v>
      </c>
      <c r="Q3311" s="116" t="e">
        <v>#N/A</v>
      </c>
    </row>
    <row r="3312" spans="1:17">
      <c r="A3312" s="4" t="s">
        <v>1314</v>
      </c>
      <c r="B3312" s="43">
        <v>71</v>
      </c>
      <c r="C3312" s="64" t="s">
        <v>734</v>
      </c>
      <c r="D3312" s="47">
        <v>44670</v>
      </c>
      <c r="E3312" s="59" t="s">
        <v>1</v>
      </c>
      <c r="F3312" s="41">
        <v>1695</v>
      </c>
      <c r="G3312" s="41">
        <v>406.54563467206344</v>
      </c>
      <c r="H3312" s="47">
        <v>45154</v>
      </c>
      <c r="I3312" s="118">
        <v>248.00310000000002</v>
      </c>
      <c r="J3312" s="43">
        <f>IF(M3312="",IF(AND(H3312&lt;&gt; "",D3312&lt;&gt;""),IF(H3312&gt;=D3312,H3312-D3312,0),""),"")</f>
        <v>484</v>
      </c>
      <c r="K3312" s="42">
        <f>IF(M3312="",IF(I3312&lt;&gt;"",I3312-G3312,""),"")</f>
        <v>-158.54253467206343</v>
      </c>
      <c r="L3312" s="44">
        <f>IF(M3312="",IF(K3312&lt;&gt;"",IF(G3312=0,IF(I3312=0,0,9.99),K3312/G3312),""),"")</f>
        <v>-0.3899747559703855</v>
      </c>
      <c r="M3312" s="45"/>
      <c r="N3312" s="46" t="str">
        <f>TRIM(CONCATENATE(Table1[[#This Row],[Intake]]," ",Table1[[#This Row],[Batch Number]]))</f>
        <v>S-1/EB 71</v>
      </c>
      <c r="O3312" s="45" t="str">
        <f>IF(VLOOKUP(Table1[[#This Row],[Intake Batch Combo]],Sheet2!A:B,2,FALSE)="","",VLOOKUP(Table1[[#This Row],[Intake Batch Combo]],Sheet2!A:B,2,FALSE))</f>
        <v>Expert MRI Buy 71</v>
      </c>
      <c r="P3312" s="116" t="e">
        <v>#N/A</v>
      </c>
      <c r="Q3312" s="116" t="e">
        <v>#N/A</v>
      </c>
    </row>
    <row r="3313" spans="1:17">
      <c r="A3313" s="4" t="s">
        <v>1314</v>
      </c>
      <c r="B3313" s="43">
        <v>71</v>
      </c>
      <c r="C3313" s="64" t="s">
        <v>734</v>
      </c>
      <c r="D3313" s="47">
        <v>44670</v>
      </c>
      <c r="E3313" s="59" t="s">
        <v>1</v>
      </c>
      <c r="F3313" s="41">
        <v>1695</v>
      </c>
      <c r="G3313" s="41">
        <v>406.54563467206344</v>
      </c>
      <c r="H3313" s="47">
        <v>45154</v>
      </c>
      <c r="I3313" s="118">
        <v>248.00310000000002</v>
      </c>
      <c r="J3313" s="43">
        <f>IF(M3313="",IF(AND(H3313&lt;&gt; "",D3313&lt;&gt;""),IF(H3313&gt;=D3313,H3313-D3313,0),""),"")</f>
        <v>484</v>
      </c>
      <c r="K3313" s="42">
        <f>IF(M3313="",IF(I3313&lt;&gt;"",I3313-G3313,""),"")</f>
        <v>-158.54253467206343</v>
      </c>
      <c r="L3313" s="44">
        <f>IF(M3313="",IF(K3313&lt;&gt;"",IF(G3313=0,IF(I3313=0,0,9.99),K3313/G3313),""),"")</f>
        <v>-0.3899747559703855</v>
      </c>
      <c r="M3313" s="45"/>
      <c r="N3313" s="46" t="str">
        <f>TRIM(CONCATENATE(Table1[[#This Row],[Intake]]," ",Table1[[#This Row],[Batch Number]]))</f>
        <v>S-1/EB 71</v>
      </c>
      <c r="O3313" s="45" t="str">
        <f>IF(VLOOKUP(Table1[[#This Row],[Intake Batch Combo]],Sheet2!A:B,2,FALSE)="","",VLOOKUP(Table1[[#This Row],[Intake Batch Combo]],Sheet2!A:B,2,FALSE))</f>
        <v>Expert MRI Buy 71</v>
      </c>
      <c r="P3313" s="116" t="e">
        <v>#N/A</v>
      </c>
      <c r="Q3313" s="116" t="e">
        <v>#N/A</v>
      </c>
    </row>
    <row r="3314" spans="1:17">
      <c r="A3314" s="4" t="s">
        <v>1314</v>
      </c>
      <c r="B3314" s="43">
        <v>71</v>
      </c>
      <c r="C3314" s="64" t="s">
        <v>734</v>
      </c>
      <c r="D3314" s="47">
        <v>44670</v>
      </c>
      <c r="E3314" s="59" t="s">
        <v>1</v>
      </c>
      <c r="F3314" s="41">
        <v>1695</v>
      </c>
      <c r="G3314" s="41">
        <v>406.54563467206344</v>
      </c>
      <c r="H3314" s="47">
        <v>45154</v>
      </c>
      <c r="I3314" s="120">
        <v>248.00310000000002</v>
      </c>
      <c r="J3314" s="43">
        <f>IF(M3314="",IF(AND(H3314&lt;&gt; "",D3314&lt;&gt;""),IF(H3314&gt;=D3314,H3314-D3314,0),""),"")</f>
        <v>484</v>
      </c>
      <c r="K3314" s="42">
        <f>IF(M3314="",IF(I3314&lt;&gt;"",I3314-G3314,""),"")</f>
        <v>-158.54253467206343</v>
      </c>
      <c r="L3314" s="44">
        <f>IF(M3314="",IF(K3314&lt;&gt;"",IF(G3314=0,IF(I3314=0,0,9.99),K3314/G3314),""),"")</f>
        <v>-0.3899747559703855</v>
      </c>
      <c r="M3314" s="45"/>
      <c r="N3314" s="46" t="str">
        <f>TRIM(CONCATENATE(Table1[[#This Row],[Intake]]," ",Table1[[#This Row],[Batch Number]]))</f>
        <v>S-1/EB 71</v>
      </c>
      <c r="O3314" s="45" t="str">
        <f>IF(VLOOKUP(Table1[[#This Row],[Intake Batch Combo]],Sheet2!A:B,2,FALSE)="","",VLOOKUP(Table1[[#This Row],[Intake Batch Combo]],Sheet2!A:B,2,FALSE))</f>
        <v>Expert MRI Buy 71</v>
      </c>
      <c r="P3314" s="116" t="e">
        <v>#N/A</v>
      </c>
      <c r="Q3314" s="116" t="e">
        <v>#N/A</v>
      </c>
    </row>
    <row r="3315" spans="1:17">
      <c r="A3315" s="4" t="s">
        <v>1314</v>
      </c>
      <c r="B3315" s="43">
        <v>71</v>
      </c>
      <c r="C3315" s="64" t="s">
        <v>828</v>
      </c>
      <c r="D3315" s="47">
        <v>44670</v>
      </c>
      <c r="E3315" s="59" t="s">
        <v>1</v>
      </c>
      <c r="F3315" s="41">
        <v>1695</v>
      </c>
      <c r="G3315" s="41">
        <v>406.54563467206344</v>
      </c>
      <c r="H3315" s="47">
        <v>45154</v>
      </c>
      <c r="I3315" s="118">
        <v>465</v>
      </c>
      <c r="J3315" s="43">
        <f>IF(M3315="",IF(AND(H3315&lt;&gt; "",D3315&lt;&gt;""),IF(H3315&gt;=D3315,H3315-D3315,0),""),"")</f>
        <v>484</v>
      </c>
      <c r="K3315" s="42">
        <f>IF(M3315="",IF(I3315&lt;&gt;"",I3315-G3315,""),"")</f>
        <v>58.454365327936557</v>
      </c>
      <c r="L3315" s="44">
        <f>IF(M3315="",IF(K3315&lt;&gt;"",IF(G3315=0,IF(I3315=0,0,9.99),K3315/G3315),""),"")</f>
        <v>0.14378303526758632</v>
      </c>
      <c r="M3315" s="45"/>
      <c r="N3315" s="46" t="str">
        <f>TRIM(CONCATENATE(Table1[[#This Row],[Intake]]," ",Table1[[#This Row],[Batch Number]]))</f>
        <v>S-1/EB 71</v>
      </c>
      <c r="O3315" s="45" t="str">
        <f>IF(VLOOKUP(Table1[[#This Row],[Intake Batch Combo]],Sheet2!A:B,2,FALSE)="","",VLOOKUP(Table1[[#This Row],[Intake Batch Combo]],Sheet2!A:B,2,FALSE))</f>
        <v>Expert MRI Buy 71</v>
      </c>
      <c r="P3315" s="116" t="e">
        <v>#N/A</v>
      </c>
      <c r="Q3315" s="116" t="e">
        <v>#N/A</v>
      </c>
    </row>
    <row r="3316" spans="1:17">
      <c r="A3316" s="4" t="s">
        <v>1314</v>
      </c>
      <c r="B3316" s="43">
        <v>71</v>
      </c>
      <c r="C3316" s="64" t="s">
        <v>829</v>
      </c>
      <c r="D3316" s="47">
        <v>44670</v>
      </c>
      <c r="E3316" s="59" t="s">
        <v>1</v>
      </c>
      <c r="F3316" s="41">
        <v>1695</v>
      </c>
      <c r="G3316" s="41">
        <v>406.54563467206344</v>
      </c>
      <c r="H3316" s="47">
        <v>45154</v>
      </c>
      <c r="I3316" s="118">
        <v>744</v>
      </c>
      <c r="J3316" s="43">
        <f>IF(M3316="",IF(AND(H3316&lt;&gt; "",D3316&lt;&gt;""),IF(H3316&gt;=D3316,H3316-D3316,0),""),"")</f>
        <v>484</v>
      </c>
      <c r="K3316" s="42">
        <f>IF(M3316="",IF(I3316&lt;&gt;"",I3316-G3316,""),"")</f>
        <v>337.45436532793656</v>
      </c>
      <c r="L3316" s="44">
        <f>IF(M3316="",IF(K3316&lt;&gt;"",IF(G3316=0,IF(I3316=0,0,9.99),K3316/G3316),""),"")</f>
        <v>0.83005285642813809</v>
      </c>
      <c r="M3316" s="45"/>
      <c r="N3316" s="46" t="str">
        <f>TRIM(CONCATENATE(Table1[[#This Row],[Intake]]," ",Table1[[#This Row],[Batch Number]]))</f>
        <v>S-1/EB 71</v>
      </c>
      <c r="O3316" s="45" t="str">
        <f>IF(VLOOKUP(Table1[[#This Row],[Intake Batch Combo]],Sheet2!A:B,2,FALSE)="","",VLOOKUP(Table1[[#This Row],[Intake Batch Combo]],Sheet2!A:B,2,FALSE))</f>
        <v>Expert MRI Buy 71</v>
      </c>
      <c r="P3316" s="116" t="e">
        <v>#N/A</v>
      </c>
      <c r="Q3316" s="116" t="e">
        <v>#N/A</v>
      </c>
    </row>
    <row r="3317" spans="1:17">
      <c r="A3317" s="4" t="s">
        <v>1314</v>
      </c>
      <c r="B3317" s="43">
        <v>71</v>
      </c>
      <c r="C3317" s="64" t="s">
        <v>917</v>
      </c>
      <c r="D3317" s="47">
        <v>44670</v>
      </c>
      <c r="E3317" s="59" t="s">
        <v>1</v>
      </c>
      <c r="F3317" s="41">
        <v>1695</v>
      </c>
      <c r="G3317" s="41">
        <v>406.54563467206344</v>
      </c>
      <c r="H3317" s="47">
        <v>45154</v>
      </c>
      <c r="I3317" s="118">
        <v>651</v>
      </c>
      <c r="J3317" s="43">
        <f>IF(M3317="",IF(AND(H3317&lt;&gt; "",D3317&lt;&gt;""),IF(H3317&gt;=D3317,H3317-D3317,0),""),"")</f>
        <v>484</v>
      </c>
      <c r="K3317" s="42">
        <f>IF(M3317="",IF(I3317&lt;&gt;"",I3317-G3317,""),"")</f>
        <v>244.45436532793656</v>
      </c>
      <c r="L3317" s="44">
        <f>IF(M3317="",IF(K3317&lt;&gt;"",IF(G3317=0,IF(I3317=0,0,9.99),K3317/G3317),""),"")</f>
        <v>0.60129624937462078</v>
      </c>
      <c r="M3317" s="45"/>
      <c r="N3317" s="46" t="str">
        <f>TRIM(CONCATENATE(Table1[[#This Row],[Intake]]," ",Table1[[#This Row],[Batch Number]]))</f>
        <v>S-1/EB 71</v>
      </c>
      <c r="O3317" s="45" t="str">
        <f>IF(VLOOKUP(Table1[[#This Row],[Intake Batch Combo]],Sheet2!A:B,2,FALSE)="","",VLOOKUP(Table1[[#This Row],[Intake Batch Combo]],Sheet2!A:B,2,FALSE))</f>
        <v>Expert MRI Buy 71</v>
      </c>
      <c r="P3317" s="116" t="e">
        <v>#N/A</v>
      </c>
      <c r="Q3317" s="116" t="e">
        <v>#N/A</v>
      </c>
    </row>
    <row r="3318" spans="1:17">
      <c r="A3318" s="4" t="s">
        <v>1314</v>
      </c>
      <c r="B3318" s="43">
        <v>71</v>
      </c>
      <c r="C3318" s="64" t="s">
        <v>978</v>
      </c>
      <c r="D3318" s="47">
        <v>44670</v>
      </c>
      <c r="E3318" s="59" t="s">
        <v>1</v>
      </c>
      <c r="F3318" s="41">
        <v>1695</v>
      </c>
      <c r="G3318" s="41">
        <v>406.54563467206344</v>
      </c>
      <c r="H3318" s="47">
        <v>45154</v>
      </c>
      <c r="I3318" s="120">
        <v>651</v>
      </c>
      <c r="J3318" s="43">
        <f>IF(M3318="",IF(AND(H3318&lt;&gt; "",D3318&lt;&gt;""),IF(H3318&gt;=D3318,H3318-D3318,0),""),"")</f>
        <v>484</v>
      </c>
      <c r="K3318" s="42">
        <f>IF(M3318="",IF(I3318&lt;&gt;"",I3318-G3318,""),"")</f>
        <v>244.45436532793656</v>
      </c>
      <c r="L3318" s="44">
        <f>IF(M3318="",IF(K3318&lt;&gt;"",IF(G3318=0,IF(I3318=0,0,9.99),K3318/G3318),""),"")</f>
        <v>0.60129624937462078</v>
      </c>
      <c r="M3318" s="45"/>
      <c r="N3318" s="46" t="str">
        <f>TRIM(CONCATENATE(Table1[[#This Row],[Intake]]," ",Table1[[#This Row],[Batch Number]]))</f>
        <v>S-1/EB 71</v>
      </c>
      <c r="O3318" s="45" t="str">
        <f>IF(VLOOKUP(Table1[[#This Row],[Intake Batch Combo]],Sheet2!A:B,2,FALSE)="","",VLOOKUP(Table1[[#This Row],[Intake Batch Combo]],Sheet2!A:B,2,FALSE))</f>
        <v>Expert MRI Buy 71</v>
      </c>
      <c r="P3318" s="116" t="e">
        <v>#N/A</v>
      </c>
      <c r="Q3318" s="116" t="e">
        <v>#N/A</v>
      </c>
    </row>
    <row r="3319" spans="1:17">
      <c r="A3319" s="4" t="s">
        <v>1316</v>
      </c>
      <c r="B3319" s="38">
        <v>97</v>
      </c>
      <c r="C3319" s="15" t="s">
        <v>410</v>
      </c>
      <c r="D3319" s="39">
        <v>44631</v>
      </c>
      <c r="E3319" s="10" t="s">
        <v>1</v>
      </c>
      <c r="F3319" s="36">
        <v>1695</v>
      </c>
      <c r="G3319" s="36">
        <v>408.58132852990423</v>
      </c>
      <c r="H3319" s="39">
        <v>45154</v>
      </c>
      <c r="I3319" s="118">
        <v>651</v>
      </c>
      <c r="J3319" s="38">
        <f>IF(M3319="",IF(AND(H3319&lt;&gt; "",D3319&lt;&gt;""),IF(H3319&gt;=D3319,H3319-D3319,0),""),"")</f>
        <v>523</v>
      </c>
      <c r="K3319" s="37">
        <f>IF(M3319="",IF(I3319&lt;&gt;"",I3319-G3319,""),"")</f>
        <v>242.41867147009577</v>
      </c>
      <c r="L3319" s="31">
        <f>IF(M3319="",IF(K3319&lt;&gt;"",IF(G3319=0,IF(I3319=0,0,9.99),K3319/G3319),""),"")</f>
        <v>0.5933180361969308</v>
      </c>
      <c r="M3319" s="35"/>
      <c r="N3319" s="33" t="str">
        <f>TRIM(CONCATENATE(Table1[[#This Row],[Intake]]," ",Table1[[#This Row],[Batch Number]]))</f>
        <v>S-1/OS 97</v>
      </c>
      <c r="O3319" s="35" t="str">
        <f>IF(VLOOKUP(Table1[[#This Row],[Intake Batch Combo]],Sheet2!A:B,2,FALSE)="","",VLOOKUP(Table1[[#This Row],[Intake Batch Combo]],Sheet2!A:B,2,FALSE))</f>
        <v>One Source Diagnostics Buy 97.2</v>
      </c>
      <c r="P3319" s="116" t="s">
        <v>2384</v>
      </c>
      <c r="Q3319" s="116" t="e">
        <v>#N/A</v>
      </c>
    </row>
    <row r="3320" spans="1:17">
      <c r="A3320" s="4" t="s">
        <v>1316</v>
      </c>
      <c r="B3320" s="15">
        <v>90</v>
      </c>
      <c r="C3320" s="15" t="s">
        <v>42</v>
      </c>
      <c r="D3320" s="30">
        <v>44559</v>
      </c>
      <c r="E3320" s="10" t="s">
        <v>1</v>
      </c>
      <c r="F3320" s="14">
        <v>300</v>
      </c>
      <c r="G3320" s="14">
        <v>0</v>
      </c>
      <c r="H3320" s="30">
        <v>45147</v>
      </c>
      <c r="I3320" s="118">
        <v>188.61330000000001</v>
      </c>
      <c r="J3320" s="21">
        <f>IF(M3320="",IF(AND(H3320&lt;&gt; "",D3320&lt;&gt;""),IF(H3320&gt;=D3320,H3320-D3320,0),""),"")</f>
        <v>588</v>
      </c>
      <c r="K3320" s="20">
        <f>IF(M3320="",IF(I3320&lt;&gt;"",I3320-G3320,""),"")</f>
        <v>188.61330000000001</v>
      </c>
      <c r="L3320" s="25">
        <f>IF(M3320="",IF(K3320&lt;&gt;"",IF(G3320=0,IF(I3320=0,0,9.99),K3320/G3320),""),"")</f>
        <v>9.99</v>
      </c>
      <c r="M3320" s="28"/>
      <c r="N3320" s="31" t="str">
        <f>TRIM(CONCATENATE(Table1[[#This Row],[Intake]]," ",Table1[[#This Row],[Batch Number]]))</f>
        <v>S-1/OS 90</v>
      </c>
      <c r="O3320" s="34" t="str">
        <f>IF(VLOOKUP(Table1[[#This Row],[Intake Batch Combo]],Sheet2!A:B,2,FALSE)="","",VLOOKUP(Table1[[#This Row],[Intake Batch Combo]],Sheet2!A:B,2,FALSE))</f>
        <v>OSD Buy 90</v>
      </c>
      <c r="P3320" s="116" t="e">
        <v>#N/A</v>
      </c>
      <c r="Q3320" s="116" t="e">
        <v>#N/A</v>
      </c>
    </row>
    <row r="3321" spans="1:17">
      <c r="A3321" s="4" t="s">
        <v>1316</v>
      </c>
      <c r="B3321" s="15">
        <v>90</v>
      </c>
      <c r="C3321" s="15" t="s">
        <v>42</v>
      </c>
      <c r="D3321" s="30">
        <v>44559</v>
      </c>
      <c r="E3321" s="10" t="s">
        <v>1</v>
      </c>
      <c r="F3321" s="14">
        <v>300</v>
      </c>
      <c r="G3321" s="14">
        <v>0</v>
      </c>
      <c r="H3321" s="30">
        <v>45147</v>
      </c>
      <c r="I3321" s="120">
        <v>188.61330000000001</v>
      </c>
      <c r="J3321" s="21">
        <f>IF(M3321="",IF(AND(H3321&lt;&gt; "",D3321&lt;&gt;""),IF(H3321&gt;=D3321,H3321-D3321,0),""),"")</f>
        <v>588</v>
      </c>
      <c r="K3321" s="20">
        <f>IF(M3321="",IF(I3321&lt;&gt;"",I3321-G3321,""),"")</f>
        <v>188.61330000000001</v>
      </c>
      <c r="L3321" s="25">
        <f>IF(M3321="",IF(K3321&lt;&gt;"",IF(G3321=0,IF(I3321=0,0,9.99),K3321/G3321),""),"")</f>
        <v>9.99</v>
      </c>
      <c r="M3321" s="28"/>
      <c r="N3321" s="31" t="str">
        <f>TRIM(CONCATENATE(Table1[[#This Row],[Intake]]," ",Table1[[#This Row],[Batch Number]]))</f>
        <v>S-1/OS 90</v>
      </c>
      <c r="O3321" s="34" t="str">
        <f>IF(VLOOKUP(Table1[[#This Row],[Intake Batch Combo]],Sheet2!A:B,2,FALSE)="","",VLOOKUP(Table1[[#This Row],[Intake Batch Combo]],Sheet2!A:B,2,FALSE))</f>
        <v>OSD Buy 90</v>
      </c>
      <c r="P3321" s="116" t="e">
        <v>#N/A</v>
      </c>
      <c r="Q3321" s="116" t="e">
        <v>#N/A</v>
      </c>
    </row>
    <row r="3322" spans="1:17">
      <c r="A3322" s="4" t="s">
        <v>1316</v>
      </c>
      <c r="B3322" s="15">
        <v>90</v>
      </c>
      <c r="C3322" s="15" t="s">
        <v>42</v>
      </c>
      <c r="D3322" s="30">
        <v>44559</v>
      </c>
      <c r="E3322" s="10" t="s">
        <v>1</v>
      </c>
      <c r="F3322" s="14">
        <v>300</v>
      </c>
      <c r="G3322" s="14">
        <v>0</v>
      </c>
      <c r="H3322" s="30">
        <v>45147</v>
      </c>
      <c r="I3322" s="118">
        <v>188.61330000000001</v>
      </c>
      <c r="J3322" s="21">
        <f>IF(M3322="",IF(AND(H3322&lt;&gt; "",D3322&lt;&gt;""),IF(H3322&gt;=D3322,H3322-D3322,0),""),"")</f>
        <v>588</v>
      </c>
      <c r="K3322" s="20">
        <f>IF(M3322="",IF(I3322&lt;&gt;"",I3322-G3322,""),"")</f>
        <v>188.61330000000001</v>
      </c>
      <c r="L3322" s="25">
        <f>IF(M3322="",IF(K3322&lt;&gt;"",IF(G3322=0,IF(I3322=0,0,9.99),K3322/G3322),""),"")</f>
        <v>9.99</v>
      </c>
      <c r="M3322" s="28"/>
      <c r="N3322" s="31" t="str">
        <f>TRIM(CONCATENATE(Table1[[#This Row],[Intake]]," ",Table1[[#This Row],[Batch Number]]))</f>
        <v>S-1/OS 90</v>
      </c>
      <c r="O3322" s="34" t="str">
        <f>IF(VLOOKUP(Table1[[#This Row],[Intake Batch Combo]],Sheet2!A:B,2,FALSE)="","",VLOOKUP(Table1[[#This Row],[Intake Batch Combo]],Sheet2!A:B,2,FALSE))</f>
        <v>OSD Buy 90</v>
      </c>
      <c r="P3322" s="116" t="e">
        <v>#N/A</v>
      </c>
      <c r="Q3322" s="116" t="e">
        <v>#N/A</v>
      </c>
    </row>
    <row r="3323" spans="1:17">
      <c r="A3323" s="4" t="s">
        <v>1316</v>
      </c>
      <c r="B3323" s="15">
        <v>90</v>
      </c>
      <c r="C3323" s="15" t="s">
        <v>42</v>
      </c>
      <c r="D3323" s="30">
        <v>44559</v>
      </c>
      <c r="E3323" s="10" t="s">
        <v>1</v>
      </c>
      <c r="F3323" s="14">
        <v>300</v>
      </c>
      <c r="G3323" s="14">
        <v>0</v>
      </c>
      <c r="H3323" s="30">
        <v>45147</v>
      </c>
      <c r="I3323" s="118">
        <v>188.61330000000001</v>
      </c>
      <c r="J3323" s="21">
        <f>IF(M3323="",IF(AND(H3323&lt;&gt; "",D3323&lt;&gt;""),IF(H3323&gt;=D3323,H3323-D3323,0),""),"")</f>
        <v>588</v>
      </c>
      <c r="K3323" s="20">
        <f>IF(M3323="",IF(I3323&lt;&gt;"",I3323-G3323,""),"")</f>
        <v>188.61330000000001</v>
      </c>
      <c r="L3323" s="25">
        <f>IF(M3323="",IF(K3323&lt;&gt;"",IF(G3323=0,IF(I3323=0,0,9.99),K3323/G3323),""),"")</f>
        <v>9.99</v>
      </c>
      <c r="M3323" s="28"/>
      <c r="N3323" s="31" t="str">
        <f>TRIM(CONCATENATE(Table1[[#This Row],[Intake]]," ",Table1[[#This Row],[Batch Number]]))</f>
        <v>S-1/OS 90</v>
      </c>
      <c r="O3323" s="34" t="str">
        <f>IF(VLOOKUP(Table1[[#This Row],[Intake Batch Combo]],Sheet2!A:B,2,FALSE)="","",VLOOKUP(Table1[[#This Row],[Intake Batch Combo]],Sheet2!A:B,2,FALSE))</f>
        <v>OSD Buy 90</v>
      </c>
      <c r="P3323" s="116" t="e">
        <v>#N/A</v>
      </c>
      <c r="Q3323" s="116" t="e">
        <v>#N/A</v>
      </c>
    </row>
    <row r="3324" spans="1:17">
      <c r="A3324" s="4" t="s">
        <v>1316</v>
      </c>
      <c r="B3324" s="15">
        <v>90</v>
      </c>
      <c r="C3324" s="15" t="s">
        <v>123</v>
      </c>
      <c r="D3324" s="30">
        <v>44559</v>
      </c>
      <c r="E3324" s="10" t="s">
        <v>1</v>
      </c>
      <c r="F3324" s="14">
        <v>300</v>
      </c>
      <c r="G3324" s="14">
        <v>0</v>
      </c>
      <c r="H3324" s="30">
        <v>45147</v>
      </c>
      <c r="I3324" s="118">
        <v>232.5</v>
      </c>
      <c r="J3324" s="21">
        <f>IF(M3324="",IF(AND(H3324&lt;&gt; "",D3324&lt;&gt;""),IF(H3324&gt;=D3324,H3324-D3324,0),""),"")</f>
        <v>588</v>
      </c>
      <c r="K3324" s="20">
        <f>IF(M3324="",IF(I3324&lt;&gt;"",I3324-G3324,""),"")</f>
        <v>232.5</v>
      </c>
      <c r="L3324" s="25">
        <f>IF(M3324="",IF(K3324&lt;&gt;"",IF(G3324=0,IF(I3324=0,0,9.99),K3324/G3324),""),"")</f>
        <v>9.99</v>
      </c>
      <c r="M3324" s="28"/>
      <c r="N3324" s="31" t="str">
        <f>TRIM(CONCATENATE(Table1[[#This Row],[Intake]]," ",Table1[[#This Row],[Batch Number]]))</f>
        <v>S-1/OS 90</v>
      </c>
      <c r="O3324" s="34" t="str">
        <f>IF(VLOOKUP(Table1[[#This Row],[Intake Batch Combo]],Sheet2!A:B,2,FALSE)="","",VLOOKUP(Table1[[#This Row],[Intake Batch Combo]],Sheet2!A:B,2,FALSE))</f>
        <v>OSD Buy 90</v>
      </c>
      <c r="P3324" s="116" t="e">
        <v>#N/A</v>
      </c>
      <c r="Q3324" s="116" t="e">
        <v>#N/A</v>
      </c>
    </row>
    <row r="3325" spans="1:17">
      <c r="A3325" s="4" t="s">
        <v>1316</v>
      </c>
      <c r="B3325" s="15">
        <v>90</v>
      </c>
      <c r="C3325" s="15" t="s">
        <v>123</v>
      </c>
      <c r="D3325" s="30">
        <v>44559</v>
      </c>
      <c r="E3325" s="10" t="s">
        <v>1</v>
      </c>
      <c r="F3325" s="14">
        <v>300</v>
      </c>
      <c r="G3325" s="14">
        <v>0</v>
      </c>
      <c r="H3325" s="30">
        <v>45147</v>
      </c>
      <c r="I3325" s="118">
        <v>232.5</v>
      </c>
      <c r="J3325" s="21">
        <f>IF(M3325="",IF(AND(H3325&lt;&gt; "",D3325&lt;&gt;""),IF(H3325&gt;=D3325,H3325-D3325,0),""),"")</f>
        <v>588</v>
      </c>
      <c r="K3325" s="20">
        <f>IF(M3325="",IF(I3325&lt;&gt;"",I3325-G3325,""),"")</f>
        <v>232.5</v>
      </c>
      <c r="L3325" s="25">
        <f>IF(M3325="",IF(K3325&lt;&gt;"",IF(G3325=0,IF(I3325=0,0,9.99),K3325/G3325),""),"")</f>
        <v>9.99</v>
      </c>
      <c r="M3325" s="28"/>
      <c r="N3325" s="31" t="str">
        <f>TRIM(CONCATENATE(Table1[[#This Row],[Intake]]," ",Table1[[#This Row],[Batch Number]]))</f>
        <v>S-1/OS 90</v>
      </c>
      <c r="O3325" s="34" t="str">
        <f>IF(VLOOKUP(Table1[[#This Row],[Intake Batch Combo]],Sheet2!A:B,2,FALSE)="","",VLOOKUP(Table1[[#This Row],[Intake Batch Combo]],Sheet2!A:B,2,FALSE))</f>
        <v>OSD Buy 90</v>
      </c>
      <c r="P3325" s="116" t="e">
        <v>#N/A</v>
      </c>
      <c r="Q3325" s="116" t="e">
        <v>#N/A</v>
      </c>
    </row>
    <row r="3326" spans="1:17">
      <c r="A3326" s="4" t="s">
        <v>1316</v>
      </c>
      <c r="B3326" s="15">
        <v>116</v>
      </c>
      <c r="C3326" s="64" t="s">
        <v>1237</v>
      </c>
      <c r="D3326" s="30">
        <v>44879</v>
      </c>
      <c r="E3326" s="59" t="s">
        <v>1</v>
      </c>
      <c r="F3326" s="14">
        <v>1695</v>
      </c>
      <c r="G3326" s="14">
        <v>404.59153261197389</v>
      </c>
      <c r="H3326" s="30">
        <v>45147</v>
      </c>
      <c r="I3326" s="118">
        <v>511.5</v>
      </c>
      <c r="J3326" s="15">
        <f>IF(M3326="",IF(AND(H3326&lt;&gt; "",D3326&lt;&gt;""),IF(H3326&gt;=D3326,H3326-D3326,0),""),"")</f>
        <v>268</v>
      </c>
      <c r="K3326" s="20">
        <f>IF(M3326="",IF(I3326&lt;&gt;"",I3326-G3326,""),"")</f>
        <v>106.90846738802611</v>
      </c>
      <c r="L3326" s="25">
        <f>IF(M3326="",IF(K3326&lt;&gt;"",IF(G3326=0,IF(I3326=0,0,9.99),K3326/G3326),""),"")</f>
        <v>0.26423802470072294</v>
      </c>
      <c r="N3326" s="58" t="str">
        <f>TRIM(CONCATENATE(Table1[[#This Row],[Intake]]," ",Table1[[#This Row],[Batch Number]]))</f>
        <v>S-1/OS 116</v>
      </c>
      <c r="O3326" s="3" t="str">
        <f>IF(VLOOKUP(Table1[[#This Row],[Intake Batch Combo]],Sheet2!A:B,2,FALSE)="","",VLOOKUP(Table1[[#This Row],[Intake Batch Combo]],Sheet2!A:B,2,FALSE))</f>
        <v>One Source Diagnostics Buy 116</v>
      </c>
      <c r="P3326" s="115" t="e">
        <v>#N/A</v>
      </c>
      <c r="Q3326" s="115" t="e">
        <v>#N/A</v>
      </c>
    </row>
    <row r="3327" spans="1:17">
      <c r="A3327" s="4" t="s">
        <v>1316</v>
      </c>
      <c r="B3327" s="15">
        <v>116</v>
      </c>
      <c r="C3327" s="64" t="s">
        <v>1237</v>
      </c>
      <c r="D3327" s="30">
        <v>44879</v>
      </c>
      <c r="E3327" s="59" t="s">
        <v>1</v>
      </c>
      <c r="F3327" s="14">
        <v>1695</v>
      </c>
      <c r="G3327" s="14">
        <v>404.59153261197389</v>
      </c>
      <c r="H3327" s="30">
        <v>45147</v>
      </c>
      <c r="I3327" s="118">
        <v>511.5</v>
      </c>
      <c r="J3327" s="15">
        <f>IF(M3327="",IF(AND(H3327&lt;&gt; "",D3327&lt;&gt;""),IF(H3327&gt;=D3327,H3327-D3327,0),""),"")</f>
        <v>268</v>
      </c>
      <c r="K3327" s="20">
        <f>IF(M3327="",IF(I3327&lt;&gt;"",I3327-G3327,""),"")</f>
        <v>106.90846738802611</v>
      </c>
      <c r="L3327" s="25">
        <f>IF(M3327="",IF(K3327&lt;&gt;"",IF(G3327=0,IF(I3327=0,0,9.99),K3327/G3327),""),"")</f>
        <v>0.26423802470072294</v>
      </c>
      <c r="N3327" s="58" t="str">
        <f>TRIM(CONCATENATE(Table1[[#This Row],[Intake]]," ",Table1[[#This Row],[Batch Number]]))</f>
        <v>S-1/OS 116</v>
      </c>
      <c r="O3327" s="3" t="str">
        <f>IF(VLOOKUP(Table1[[#This Row],[Intake Batch Combo]],Sheet2!A:B,2,FALSE)="","",VLOOKUP(Table1[[#This Row],[Intake Batch Combo]],Sheet2!A:B,2,FALSE))</f>
        <v>One Source Diagnostics Buy 116</v>
      </c>
      <c r="P3327" s="115" t="e">
        <v>#N/A</v>
      </c>
      <c r="Q3327" s="115" t="e">
        <v>#N/A</v>
      </c>
    </row>
    <row r="3328" spans="1:17">
      <c r="A3328" s="4" t="s">
        <v>1316</v>
      </c>
      <c r="B3328" s="15">
        <v>118</v>
      </c>
      <c r="C3328" s="64" t="s">
        <v>1679</v>
      </c>
      <c r="D3328" s="30">
        <v>44897</v>
      </c>
      <c r="E3328" s="60" t="s">
        <v>1</v>
      </c>
      <c r="F3328" s="14">
        <v>1695</v>
      </c>
      <c r="G3328" s="14">
        <v>404.96364199804663</v>
      </c>
      <c r="H3328" s="30">
        <v>45147</v>
      </c>
      <c r="I3328" s="118">
        <v>531.25319999999999</v>
      </c>
      <c r="J3328" s="15">
        <f>IF(M3328="",IF(AND(H3328&lt;&gt; "",D3328&lt;&gt;""),IF(H3328&gt;=D3328,H3328-D3328,0),""),"")</f>
        <v>250</v>
      </c>
      <c r="K3328" s="20">
        <f>IF(M3328="",IF(I3328&lt;&gt;"",I3328-G3328,""),"")</f>
        <v>126.28955800195337</v>
      </c>
      <c r="L3328" s="25">
        <f>IF(M3328="",IF(K3328&lt;&gt;"",IF(G3328=0,IF(I3328=0,0,9.99),K3328/G3328),""),"")</f>
        <v>0.31185406516707131</v>
      </c>
      <c r="N3328" s="58" t="str">
        <f>TRIM(CONCATENATE(Table1[[#This Row],[Intake]]," ",Table1[[#This Row],[Batch Number]]))</f>
        <v>S-1/OS 118</v>
      </c>
      <c r="O3328" s="3" t="str">
        <f>IF(VLOOKUP(Table1[[#This Row],[Intake Batch Combo]],Sheet2!A:B,2,FALSE)="","",VLOOKUP(Table1[[#This Row],[Intake Batch Combo]],Sheet2!A:B,2,FALSE))</f>
        <v>One Source Diagnostics Buy 118</v>
      </c>
      <c r="P3328" s="115" t="s">
        <v>2383</v>
      </c>
      <c r="Q3328" s="115" t="e">
        <v>#N/A</v>
      </c>
    </row>
    <row r="3329" spans="1:17">
      <c r="A3329" s="4" t="s">
        <v>1316</v>
      </c>
      <c r="B3329" s="15">
        <v>118</v>
      </c>
      <c r="C3329" s="64" t="s">
        <v>1679</v>
      </c>
      <c r="D3329" s="30">
        <v>44897</v>
      </c>
      <c r="E3329" s="60" t="s">
        <v>1</v>
      </c>
      <c r="F3329" s="14">
        <v>1695</v>
      </c>
      <c r="G3329" s="14">
        <v>404.96364199804663</v>
      </c>
      <c r="H3329" s="30">
        <v>45147</v>
      </c>
      <c r="I3329" s="118">
        <v>531.25319999999999</v>
      </c>
      <c r="J3329" s="15">
        <f>IF(M3329="",IF(AND(H3329&lt;&gt; "",D3329&lt;&gt;""),IF(H3329&gt;=D3329,H3329-D3329,0),""),"")</f>
        <v>250</v>
      </c>
      <c r="K3329" s="20">
        <f>IF(M3329="",IF(I3329&lt;&gt;"",I3329-G3329,""),"")</f>
        <v>126.28955800195337</v>
      </c>
      <c r="L3329" s="25">
        <f>IF(M3329="",IF(K3329&lt;&gt;"",IF(G3329=0,IF(I3329=0,0,9.99),K3329/G3329),""),"")</f>
        <v>0.31185406516707131</v>
      </c>
      <c r="N3329" s="58" t="str">
        <f>TRIM(CONCATENATE(Table1[[#This Row],[Intake]]," ",Table1[[#This Row],[Batch Number]]))</f>
        <v>S-1/OS 118</v>
      </c>
      <c r="O3329" s="3" t="str">
        <f>IF(VLOOKUP(Table1[[#This Row],[Intake Batch Combo]],Sheet2!A:B,2,FALSE)="","",VLOOKUP(Table1[[#This Row],[Intake Batch Combo]],Sheet2!A:B,2,FALSE))</f>
        <v>One Source Diagnostics Buy 118</v>
      </c>
      <c r="P3329" s="115" t="s">
        <v>2383</v>
      </c>
      <c r="Q3329" s="115" t="e">
        <v>#N/A</v>
      </c>
    </row>
    <row r="3330" spans="1:17">
      <c r="A3330" s="4" t="s">
        <v>1316</v>
      </c>
      <c r="B3330" s="15">
        <v>118</v>
      </c>
      <c r="C3330" s="64" t="s">
        <v>1744</v>
      </c>
      <c r="D3330" s="30">
        <v>44897</v>
      </c>
      <c r="E3330" s="60" t="s">
        <v>1</v>
      </c>
      <c r="F3330" s="14">
        <v>1695</v>
      </c>
      <c r="G3330" s="14">
        <v>404.96364199804663</v>
      </c>
      <c r="H3330" s="30">
        <v>45147</v>
      </c>
      <c r="I3330" s="118">
        <v>465</v>
      </c>
      <c r="J3330" s="15">
        <f>IF(M3330="",IF(AND(H3330&lt;&gt; "",D3330&lt;&gt;""),IF(H3330&gt;=D3330,H3330-D3330,0),""),"")</f>
        <v>250</v>
      </c>
      <c r="K3330" s="20">
        <f>IF(M3330="",IF(I3330&lt;&gt;"",I3330-G3330,""),"")</f>
        <v>60.036358001953374</v>
      </c>
      <c r="L3330" s="25">
        <f>IF(M3330="",IF(K3330&lt;&gt;"",IF(G3330=0,IF(I3330=0,0,9.99),K3330/G3330),""),"")</f>
        <v>0.14825122992706333</v>
      </c>
      <c r="M3330" s="111"/>
      <c r="N3330" s="58" t="str">
        <f>TRIM(CONCATENATE(Table1[[#This Row],[Intake]]," ",Table1[[#This Row],[Batch Number]]))</f>
        <v>S-1/OS 118</v>
      </c>
      <c r="O3330" s="111" t="str">
        <f>IF(VLOOKUP(Table1[[#This Row],[Intake Batch Combo]],Sheet2!A:B,2,FALSE)="","",VLOOKUP(Table1[[#This Row],[Intake Batch Combo]],Sheet2!A:B,2,FALSE))</f>
        <v>One Source Diagnostics Buy 118</v>
      </c>
      <c r="P3330" s="115" t="s">
        <v>2383</v>
      </c>
      <c r="Q3330" s="115" t="e">
        <v>#N/A</v>
      </c>
    </row>
    <row r="3331" spans="1:17">
      <c r="A3331" s="4" t="s">
        <v>1316</v>
      </c>
      <c r="B3331" s="15">
        <v>118</v>
      </c>
      <c r="C3331" s="64" t="s">
        <v>1744</v>
      </c>
      <c r="D3331" s="30">
        <v>44897</v>
      </c>
      <c r="E3331" s="60" t="s">
        <v>1</v>
      </c>
      <c r="F3331" s="14">
        <v>1695</v>
      </c>
      <c r="G3331" s="14">
        <v>404.96364199804663</v>
      </c>
      <c r="H3331" s="30">
        <v>45147</v>
      </c>
      <c r="I3331" s="118">
        <v>465</v>
      </c>
      <c r="J3331" s="15">
        <f>IF(M3331="",IF(AND(H3331&lt;&gt; "",D3331&lt;&gt;""),IF(H3331&gt;=D3331,H3331-D3331,0),""),"")</f>
        <v>250</v>
      </c>
      <c r="K3331" s="20">
        <f>IF(M3331="",IF(I3331&lt;&gt;"",I3331-G3331,""),"")</f>
        <v>60.036358001953374</v>
      </c>
      <c r="L3331" s="25">
        <f>IF(M3331="",IF(K3331&lt;&gt;"",IF(G3331=0,IF(I3331=0,0,9.99),K3331/G3331),""),"")</f>
        <v>0.14825122992706333</v>
      </c>
      <c r="M3331" s="111"/>
      <c r="N3331" s="58" t="str">
        <f>TRIM(CONCATENATE(Table1[[#This Row],[Intake]]," ",Table1[[#This Row],[Batch Number]]))</f>
        <v>S-1/OS 118</v>
      </c>
      <c r="O3331" s="111" t="str">
        <f>IF(VLOOKUP(Table1[[#This Row],[Intake Batch Combo]],Sheet2!A:B,2,FALSE)="","",VLOOKUP(Table1[[#This Row],[Intake Batch Combo]],Sheet2!A:B,2,FALSE))</f>
        <v>One Source Diagnostics Buy 118</v>
      </c>
      <c r="P3331" s="115" t="s">
        <v>2383</v>
      </c>
      <c r="Q3331" s="115" t="e">
        <v>#N/A</v>
      </c>
    </row>
    <row r="3332" spans="1:17">
      <c r="A3332" s="4" t="s">
        <v>1316</v>
      </c>
      <c r="B3332" s="15">
        <v>118</v>
      </c>
      <c r="C3332" s="64" t="s">
        <v>1849</v>
      </c>
      <c r="D3332" s="30">
        <v>44897</v>
      </c>
      <c r="E3332" s="60" t="s">
        <v>1</v>
      </c>
      <c r="F3332" s="14">
        <v>1695</v>
      </c>
      <c r="G3332" s="14">
        <v>404.96364199804663</v>
      </c>
      <c r="H3332" s="30">
        <v>45147</v>
      </c>
      <c r="I3332" s="118">
        <v>465</v>
      </c>
      <c r="J3332" s="15">
        <f>IF(M3332="",IF(AND(H3332&lt;&gt; "",D3332&lt;&gt;""),IF(H3332&gt;=D3332,H3332-D3332,0),""),"")</f>
        <v>250</v>
      </c>
      <c r="K3332" s="20">
        <f>IF(M3332="",IF(I3332&lt;&gt;"",I3332-G3332,""),"")</f>
        <v>60.036358001953374</v>
      </c>
      <c r="L3332" s="25">
        <f>IF(M3332="",IF(K3332&lt;&gt;"",IF(G3332=0,IF(I3332=0,0,9.99),K3332/G3332),""),"")</f>
        <v>0.14825122992706333</v>
      </c>
      <c r="N3332" s="58" t="str">
        <f>TRIM(CONCATENATE(Table1[[#This Row],[Intake]]," ",Table1[[#This Row],[Batch Number]]))</f>
        <v>S-1/OS 118</v>
      </c>
      <c r="O3332" s="3" t="str">
        <f>IF(VLOOKUP(Table1[[#This Row],[Intake Batch Combo]],Sheet2!A:B,2,FALSE)="","",VLOOKUP(Table1[[#This Row],[Intake Batch Combo]],Sheet2!A:B,2,FALSE))</f>
        <v>One Source Diagnostics Buy 118</v>
      </c>
      <c r="P3332" s="115" t="s">
        <v>2383</v>
      </c>
      <c r="Q3332" s="115" t="e">
        <v>#N/A</v>
      </c>
    </row>
    <row r="3333" spans="1:17">
      <c r="A3333" s="4" t="s">
        <v>1316</v>
      </c>
      <c r="B3333" s="15" t="s">
        <v>1345</v>
      </c>
      <c r="C3333" s="15" t="s">
        <v>1339</v>
      </c>
      <c r="D3333" s="30">
        <v>45021</v>
      </c>
      <c r="E3333" s="10" t="s">
        <v>1</v>
      </c>
      <c r="F3333" s="14">
        <v>1695</v>
      </c>
      <c r="G3333" s="14">
        <v>406.53922178429201</v>
      </c>
      <c r="H3333" s="30">
        <v>45147</v>
      </c>
      <c r="I3333" s="118">
        <v>558</v>
      </c>
      <c r="J3333" s="15">
        <f>IF(M3333="",IF(AND(H3333&lt;&gt; "",D3333&lt;&gt;""),IF(H3333&gt;=D3333,H3333-D3333,0),""),"")</f>
        <v>126</v>
      </c>
      <c r="K3333" s="20">
        <f>IF(M3333="",IF(I3333&lt;&gt;"",I3333-G3333,""),"")</f>
        <v>151.46077821570799</v>
      </c>
      <c r="L3333" s="25">
        <f>IF(M3333="",IF(K3333&lt;&gt;"",IF(G3333=0,IF(I3333=0,0,9.99),K3333/G3333),""),"")</f>
        <v>0.37256129322762477</v>
      </c>
      <c r="N3333" s="58" t="str">
        <f>TRIM(CONCATENATE(Table1[[#This Row],[Intake]]," ",Table1[[#This Row],[Batch Number]]))</f>
        <v>S-1/OS 3.28 (2)</v>
      </c>
      <c r="O3333" s="3" t="str">
        <f>IF(VLOOKUP(Table1[[#This Row],[Intake Batch Combo]],Sheet2!A:B,2,FALSE)="","",VLOOKUP(Table1[[#This Row],[Intake Batch Combo]],Sheet2!A:B,2,FALSE))</f>
        <v>One Source Diagnostics Buy 86</v>
      </c>
      <c r="P3333" s="115" t="e">
        <v>#N/A</v>
      </c>
      <c r="Q3333" s="115" t="e">
        <v>#N/A</v>
      </c>
    </row>
    <row r="3334" spans="1:17">
      <c r="A3334" s="4" t="s">
        <v>1316</v>
      </c>
      <c r="B3334" s="15" t="s">
        <v>1345</v>
      </c>
      <c r="C3334" s="15" t="s">
        <v>1339</v>
      </c>
      <c r="D3334" s="30">
        <v>45021</v>
      </c>
      <c r="E3334" s="10" t="s">
        <v>1</v>
      </c>
      <c r="F3334" s="14">
        <v>1695</v>
      </c>
      <c r="G3334" s="14">
        <v>406.53922178429201</v>
      </c>
      <c r="H3334" s="30">
        <v>45147</v>
      </c>
      <c r="I3334" s="118">
        <v>558</v>
      </c>
      <c r="J3334" s="15">
        <f>IF(M3334="",IF(AND(H3334&lt;&gt; "",D3334&lt;&gt;""),IF(H3334&gt;=D3334,H3334-D3334,0),""),"")</f>
        <v>126</v>
      </c>
      <c r="K3334" s="20">
        <f>IF(M3334="",IF(I3334&lt;&gt;"",I3334-G3334,""),"")</f>
        <v>151.46077821570799</v>
      </c>
      <c r="L3334" s="25">
        <f>IF(M3334="",IF(K3334&lt;&gt;"",IF(G3334=0,IF(I3334=0,0,9.99),K3334/G3334),""),"")</f>
        <v>0.37256129322762477</v>
      </c>
      <c r="N3334" s="58" t="str">
        <f>TRIM(CONCATENATE(Table1[[#This Row],[Intake]]," ",Table1[[#This Row],[Batch Number]]))</f>
        <v>S-1/OS 3.28 (2)</v>
      </c>
      <c r="O3334" s="3" t="str">
        <f>IF(VLOOKUP(Table1[[#This Row],[Intake Batch Combo]],Sheet2!A:B,2,FALSE)="","",VLOOKUP(Table1[[#This Row],[Intake Batch Combo]],Sheet2!A:B,2,FALSE))</f>
        <v>One Source Diagnostics Buy 86</v>
      </c>
      <c r="P3334" s="115" t="e">
        <v>#N/A</v>
      </c>
      <c r="Q3334" s="115" t="e">
        <v>#N/A</v>
      </c>
    </row>
    <row r="3335" spans="1:17">
      <c r="A3335" s="4" t="s">
        <v>1316</v>
      </c>
      <c r="B3335" s="15" t="s">
        <v>1345</v>
      </c>
      <c r="C3335" s="15" t="s">
        <v>1339</v>
      </c>
      <c r="D3335" s="30">
        <v>45021</v>
      </c>
      <c r="E3335" s="10" t="s">
        <v>1</v>
      </c>
      <c r="F3335" s="14">
        <v>1695</v>
      </c>
      <c r="G3335" s="14">
        <v>406.53922178429201</v>
      </c>
      <c r="H3335" s="30">
        <v>45147</v>
      </c>
      <c r="I3335" s="120">
        <v>558</v>
      </c>
      <c r="J3335" s="15">
        <f>IF(M3335="",IF(AND(H3335&lt;&gt; "",D3335&lt;&gt;""),IF(H3335&gt;=D3335,H3335-D3335,0),""),"")</f>
        <v>126</v>
      </c>
      <c r="K3335" s="20">
        <f>IF(M3335="",IF(I3335&lt;&gt;"",I3335-G3335,""),"")</f>
        <v>151.46077821570799</v>
      </c>
      <c r="L3335" s="25">
        <f>IF(M3335="",IF(K3335&lt;&gt;"",IF(G3335=0,IF(I3335=0,0,9.99),K3335/G3335),""),"")</f>
        <v>0.37256129322762477</v>
      </c>
      <c r="N3335" s="58" t="str">
        <f>TRIM(CONCATENATE(Table1[[#This Row],[Intake]]," ",Table1[[#This Row],[Batch Number]]))</f>
        <v>S-1/OS 3.28 (2)</v>
      </c>
      <c r="O3335" s="3" t="str">
        <f>IF(VLOOKUP(Table1[[#This Row],[Intake Batch Combo]],Sheet2!A:B,2,FALSE)="","",VLOOKUP(Table1[[#This Row],[Intake Batch Combo]],Sheet2!A:B,2,FALSE))</f>
        <v>One Source Diagnostics Buy 86</v>
      </c>
      <c r="P3335" s="115" t="e">
        <v>#N/A</v>
      </c>
      <c r="Q3335" s="115" t="e">
        <v>#N/A</v>
      </c>
    </row>
    <row r="3336" spans="1:17">
      <c r="A3336" s="4" t="s">
        <v>1314</v>
      </c>
      <c r="B3336" s="43">
        <v>71</v>
      </c>
      <c r="C3336" s="64" t="s">
        <v>826</v>
      </c>
      <c r="D3336" s="47">
        <v>44670</v>
      </c>
      <c r="E3336" s="59" t="s">
        <v>1</v>
      </c>
      <c r="F3336" s="41">
        <v>1695</v>
      </c>
      <c r="G3336" s="41">
        <v>406.54563467206344</v>
      </c>
      <c r="H3336" s="47">
        <v>45147</v>
      </c>
      <c r="I3336" s="120">
        <v>744</v>
      </c>
      <c r="J3336" s="43">
        <f>IF(M3336="",IF(AND(H3336&lt;&gt; "",D3336&lt;&gt;""),IF(H3336&gt;=D3336,H3336-D3336,0),""),"")</f>
        <v>477</v>
      </c>
      <c r="K3336" s="42">
        <f>IF(M3336="",IF(I3336&lt;&gt;"",I3336-G3336,""),"")</f>
        <v>337.45436532793656</v>
      </c>
      <c r="L3336" s="44">
        <f>IF(M3336="",IF(K3336&lt;&gt;"",IF(G3336=0,IF(I3336=0,0,9.99),K3336/G3336),""),"")</f>
        <v>0.83005285642813809</v>
      </c>
      <c r="M3336" s="45"/>
      <c r="N3336" s="46" t="str">
        <f>TRIM(CONCATENATE(Table1[[#This Row],[Intake]]," ",Table1[[#This Row],[Batch Number]]))</f>
        <v>S-1/EB 71</v>
      </c>
      <c r="O3336" s="45" t="str">
        <f>IF(VLOOKUP(Table1[[#This Row],[Intake Batch Combo]],Sheet2!A:B,2,FALSE)="","",VLOOKUP(Table1[[#This Row],[Intake Batch Combo]],Sheet2!A:B,2,FALSE))</f>
        <v>Expert MRI Buy 71</v>
      </c>
      <c r="P3336" s="116" t="e">
        <v>#N/A</v>
      </c>
      <c r="Q3336" s="116" t="e">
        <v>#N/A</v>
      </c>
    </row>
    <row r="3337" spans="1:17">
      <c r="A3337" s="4" t="s">
        <v>1314</v>
      </c>
      <c r="B3337" s="43">
        <v>71</v>
      </c>
      <c r="C3337" s="64" t="s">
        <v>950</v>
      </c>
      <c r="D3337" s="47">
        <v>44670</v>
      </c>
      <c r="E3337" s="59" t="s">
        <v>1</v>
      </c>
      <c r="F3337" s="41">
        <v>1695</v>
      </c>
      <c r="G3337" s="41">
        <v>406.54563467206344</v>
      </c>
      <c r="H3337" s="47">
        <v>45147</v>
      </c>
      <c r="I3337" s="120">
        <v>488.25</v>
      </c>
      <c r="J3337" s="43">
        <f>IF(M3337="",IF(AND(H3337&lt;&gt; "",D3337&lt;&gt;""),IF(H3337&gt;=D3337,H3337-D3337,0),""),"")</f>
        <v>477</v>
      </c>
      <c r="K3337" s="42">
        <f>IF(M3337="",IF(I3337&lt;&gt;"",I3337-G3337,""),"")</f>
        <v>81.704365327936557</v>
      </c>
      <c r="L3337" s="44">
        <f>IF(M3337="",IF(K3337&lt;&gt;"",IF(G3337=0,IF(I3337=0,0,9.99),K3337/G3337),""),"")</f>
        <v>0.20097218703096562</v>
      </c>
      <c r="M3337" s="45"/>
      <c r="N3337" s="46" t="str">
        <f>TRIM(CONCATENATE(Table1[[#This Row],[Intake]]," ",Table1[[#This Row],[Batch Number]]))</f>
        <v>S-1/EB 71</v>
      </c>
      <c r="O3337" s="45" t="str">
        <f>IF(VLOOKUP(Table1[[#This Row],[Intake Batch Combo]],Sheet2!A:B,2,FALSE)="","",VLOOKUP(Table1[[#This Row],[Intake Batch Combo]],Sheet2!A:B,2,FALSE))</f>
        <v>Expert MRI Buy 71</v>
      </c>
      <c r="P3337" s="116" t="e">
        <v>#N/A</v>
      </c>
      <c r="Q3337" s="116" t="e">
        <v>#N/A</v>
      </c>
    </row>
    <row r="3338" spans="1:17">
      <c r="A3338" s="4" t="s">
        <v>1316</v>
      </c>
      <c r="B3338" s="15">
        <v>90</v>
      </c>
      <c r="C3338" s="15" t="s">
        <v>42</v>
      </c>
      <c r="D3338" s="30">
        <v>44559</v>
      </c>
      <c r="E3338" s="10" t="s">
        <v>1</v>
      </c>
      <c r="F3338" s="14">
        <v>1695</v>
      </c>
      <c r="G3338" s="14">
        <v>435.04260145388702</v>
      </c>
      <c r="H3338" s="30">
        <v>45147</v>
      </c>
      <c r="I3338" s="118">
        <v>188.61330000000001</v>
      </c>
      <c r="J3338" s="21">
        <f>IF(M3338="",IF(AND(H3338&lt;&gt; "",D3338&lt;&gt;""),IF(H3338&gt;=D3338,H3338-D3338,0),""),"")</f>
        <v>588</v>
      </c>
      <c r="K3338" s="20">
        <f>IF(M3338="",IF(I3338&lt;&gt;"",I3338-G3338,""),"")</f>
        <v>-246.42930145388701</v>
      </c>
      <c r="L3338" s="25">
        <f>IF(M3338="",IF(K3338&lt;&gt;"",IF(G3338=0,IF(I3338=0,0,9.99),K3338/G3338),""),"")</f>
        <v>-0.5664486664761903</v>
      </c>
      <c r="M3338" s="28"/>
      <c r="N3338" s="31" t="str">
        <f>TRIM(CONCATENATE(Table1[[#This Row],[Intake]]," ",Table1[[#This Row],[Batch Number]]))</f>
        <v>S-1/OS 90</v>
      </c>
      <c r="O3338" s="34" t="str">
        <f>IF(VLOOKUP(Table1[[#This Row],[Intake Batch Combo]],Sheet2!A:B,2,FALSE)="","",VLOOKUP(Table1[[#This Row],[Intake Batch Combo]],Sheet2!A:B,2,FALSE))</f>
        <v>OSD Buy 90</v>
      </c>
      <c r="P3338" s="116" t="e">
        <v>#N/A</v>
      </c>
      <c r="Q3338" s="116" t="e">
        <v>#N/A</v>
      </c>
    </row>
    <row r="3339" spans="1:17">
      <c r="A3339" s="4" t="s">
        <v>1316</v>
      </c>
      <c r="B3339" s="15">
        <v>90</v>
      </c>
      <c r="C3339" s="15" t="s">
        <v>42</v>
      </c>
      <c r="D3339" s="30">
        <v>44559</v>
      </c>
      <c r="E3339" s="10" t="s">
        <v>1</v>
      </c>
      <c r="F3339" s="14">
        <v>1695</v>
      </c>
      <c r="G3339" s="14">
        <v>435.04260145388702</v>
      </c>
      <c r="H3339" s="30">
        <v>45147</v>
      </c>
      <c r="I3339" s="118">
        <v>188.61330000000001</v>
      </c>
      <c r="J3339" s="21">
        <f>IF(M3339="",IF(AND(H3339&lt;&gt; "",D3339&lt;&gt;""),IF(H3339&gt;=D3339,H3339-D3339,0),""),"")</f>
        <v>588</v>
      </c>
      <c r="K3339" s="20">
        <f>IF(M3339="",IF(I3339&lt;&gt;"",I3339-G3339,""),"")</f>
        <v>-246.42930145388701</v>
      </c>
      <c r="L3339" s="25">
        <f>IF(M3339="",IF(K3339&lt;&gt;"",IF(G3339=0,IF(I3339=0,0,9.99),K3339/G3339),""),"")</f>
        <v>-0.5664486664761903</v>
      </c>
      <c r="M3339" s="28"/>
      <c r="N3339" s="31" t="str">
        <f>TRIM(CONCATENATE(Table1[[#This Row],[Intake]]," ",Table1[[#This Row],[Batch Number]]))</f>
        <v>S-1/OS 90</v>
      </c>
      <c r="O3339" s="34" t="str">
        <f>IF(VLOOKUP(Table1[[#This Row],[Intake Batch Combo]],Sheet2!A:B,2,FALSE)="","",VLOOKUP(Table1[[#This Row],[Intake Batch Combo]],Sheet2!A:B,2,FALSE))</f>
        <v>OSD Buy 90</v>
      </c>
      <c r="P3339" s="116" t="e">
        <v>#N/A</v>
      </c>
      <c r="Q3339" s="116" t="e">
        <v>#N/A</v>
      </c>
    </row>
    <row r="3340" spans="1:17">
      <c r="A3340" s="4" t="s">
        <v>1316</v>
      </c>
      <c r="B3340" s="15">
        <v>90</v>
      </c>
      <c r="C3340" s="15" t="s">
        <v>123</v>
      </c>
      <c r="D3340" s="30">
        <v>44559</v>
      </c>
      <c r="E3340" s="10" t="s">
        <v>1</v>
      </c>
      <c r="F3340" s="14">
        <v>1695</v>
      </c>
      <c r="G3340" s="14">
        <v>435.04260145388702</v>
      </c>
      <c r="H3340" s="30">
        <v>45147</v>
      </c>
      <c r="I3340" s="118">
        <v>232.5</v>
      </c>
      <c r="J3340" s="21">
        <f>IF(M3340="",IF(AND(H3340&lt;&gt; "",D3340&lt;&gt;""),IF(H3340&gt;=D3340,H3340-D3340,0),""),"")</f>
        <v>588</v>
      </c>
      <c r="K3340" s="20">
        <f>IF(M3340="",IF(I3340&lt;&gt;"",I3340-G3340,""),"")</f>
        <v>-202.54260145388702</v>
      </c>
      <c r="L3340" s="25">
        <f>IF(M3340="",IF(K3340&lt;&gt;"",IF(G3340=0,IF(I3340=0,0,9.99),K3340/G3340),""),"")</f>
        <v>-0.46556958048936231</v>
      </c>
      <c r="M3340" s="28"/>
      <c r="N3340" s="31" t="str">
        <f>TRIM(CONCATENATE(Table1[[#This Row],[Intake]]," ",Table1[[#This Row],[Batch Number]]))</f>
        <v>S-1/OS 90</v>
      </c>
      <c r="O3340" s="34" t="str">
        <f>IF(VLOOKUP(Table1[[#This Row],[Intake Batch Combo]],Sheet2!A:B,2,FALSE)="","",VLOOKUP(Table1[[#This Row],[Intake Batch Combo]],Sheet2!A:B,2,FALSE))</f>
        <v>OSD Buy 90</v>
      </c>
      <c r="P3340" s="116" t="e">
        <v>#N/A</v>
      </c>
      <c r="Q3340" s="116" t="e">
        <v>#N/A</v>
      </c>
    </row>
    <row r="3341" spans="1:17">
      <c r="A3341" s="4" t="s">
        <v>1316</v>
      </c>
      <c r="B3341" s="15">
        <v>90</v>
      </c>
      <c r="C3341" s="15" t="s">
        <v>139</v>
      </c>
      <c r="D3341" s="30">
        <v>44559</v>
      </c>
      <c r="E3341" s="10" t="s">
        <v>1</v>
      </c>
      <c r="F3341" s="14">
        <v>1695</v>
      </c>
      <c r="G3341" s="14">
        <v>435.04260145388702</v>
      </c>
      <c r="H3341" s="30">
        <v>45147</v>
      </c>
      <c r="I3341" s="118">
        <v>476.3646</v>
      </c>
      <c r="J3341" s="21">
        <f>IF(M3341="",IF(AND(H3341&lt;&gt; "",D3341&lt;&gt;""),IF(H3341&gt;=D3341,H3341-D3341,0),""),"")</f>
        <v>588</v>
      </c>
      <c r="K3341" s="20">
        <f>IF(M3341="",IF(I3341&lt;&gt;"",I3341-G3341,""),"")</f>
        <v>41.32199854611298</v>
      </c>
      <c r="L3341" s="25">
        <f>IF(M3341="",IF(K3341&lt;&gt;"",IF(G3341=0,IF(I3341=0,0,9.99),K3341/G3341),""),"")</f>
        <v>9.4983797926955355E-2</v>
      </c>
      <c r="M3341" s="28"/>
      <c r="N3341" s="31" t="str">
        <f>TRIM(CONCATENATE(Table1[[#This Row],[Intake]]," ",Table1[[#This Row],[Batch Number]]))</f>
        <v>S-1/OS 90</v>
      </c>
      <c r="O3341" s="34" t="str">
        <f>IF(VLOOKUP(Table1[[#This Row],[Intake Batch Combo]],Sheet2!A:B,2,FALSE)="","",VLOOKUP(Table1[[#This Row],[Intake Batch Combo]],Sheet2!A:B,2,FALSE))</f>
        <v>OSD Buy 90</v>
      </c>
      <c r="P3341" s="116" t="e">
        <v>#N/A</v>
      </c>
      <c r="Q3341" s="116" t="e">
        <v>#N/A</v>
      </c>
    </row>
    <row r="3342" spans="1:17">
      <c r="A3342" s="4" t="s">
        <v>1316</v>
      </c>
      <c r="B3342" s="15">
        <v>90</v>
      </c>
      <c r="C3342" s="15" t="s">
        <v>139</v>
      </c>
      <c r="D3342" s="30">
        <v>44559</v>
      </c>
      <c r="E3342" s="10" t="s">
        <v>1</v>
      </c>
      <c r="F3342" s="14">
        <v>1695</v>
      </c>
      <c r="G3342" s="14">
        <v>435.04260145388702</v>
      </c>
      <c r="H3342" s="30">
        <v>45147</v>
      </c>
      <c r="I3342" s="120">
        <v>476.3646</v>
      </c>
      <c r="J3342" s="21">
        <f>IF(M3342="",IF(AND(H3342&lt;&gt; "",D3342&lt;&gt;""),IF(H3342&gt;=D3342,H3342-D3342,0),""),"")</f>
        <v>588</v>
      </c>
      <c r="K3342" s="20">
        <f>IF(M3342="",IF(I3342&lt;&gt;"",I3342-G3342,""),"")</f>
        <v>41.32199854611298</v>
      </c>
      <c r="L3342" s="25">
        <f>IF(M3342="",IF(K3342&lt;&gt;"",IF(G3342=0,IF(I3342=0,0,9.99),K3342/G3342),""),"")</f>
        <v>9.4983797926955355E-2</v>
      </c>
      <c r="M3342" s="28"/>
      <c r="N3342" s="31" t="str">
        <f>TRIM(CONCATENATE(Table1[[#This Row],[Intake]]," ",Table1[[#This Row],[Batch Number]]))</f>
        <v>S-1/OS 90</v>
      </c>
      <c r="O3342" s="34" t="str">
        <f>IF(VLOOKUP(Table1[[#This Row],[Intake Batch Combo]],Sheet2!A:B,2,FALSE)="","",VLOOKUP(Table1[[#This Row],[Intake Batch Combo]],Sheet2!A:B,2,FALSE))</f>
        <v>OSD Buy 90</v>
      </c>
      <c r="P3342" s="116" t="e">
        <v>#N/A</v>
      </c>
      <c r="Q3342" s="116" t="e">
        <v>#N/A</v>
      </c>
    </row>
    <row r="3343" spans="1:17">
      <c r="A3343" s="4" t="s">
        <v>1316</v>
      </c>
      <c r="B3343" s="38">
        <v>97</v>
      </c>
      <c r="C3343" s="15" t="s">
        <v>543</v>
      </c>
      <c r="D3343" s="39">
        <v>44631</v>
      </c>
      <c r="E3343" s="10" t="s">
        <v>1</v>
      </c>
      <c r="F3343" s="36">
        <v>1695</v>
      </c>
      <c r="G3343" s="36">
        <v>408.58132852990423</v>
      </c>
      <c r="H3343" s="39">
        <v>45141</v>
      </c>
      <c r="I3343" s="120">
        <v>465</v>
      </c>
      <c r="J3343" s="38">
        <f>IF(M3343="",IF(AND(H3343&lt;&gt; "",D3343&lt;&gt;""),IF(H3343&gt;=D3343,H3343-D3343,0),""),"")</f>
        <v>510</v>
      </c>
      <c r="K3343" s="37">
        <f>IF(M3343="",IF(I3343&lt;&gt;"",I3343-G3343,""),"")</f>
        <v>56.418671470095774</v>
      </c>
      <c r="L3343" s="31">
        <f>IF(M3343="",IF(K3343&lt;&gt;"",IF(G3343=0,IF(I3343=0,0,9.99),K3343/G3343),""),"")</f>
        <v>0.13808431156923626</v>
      </c>
      <c r="M3343" s="35"/>
      <c r="N3343" s="33" t="str">
        <f>TRIM(CONCATENATE(Table1[[#This Row],[Intake]]," ",Table1[[#This Row],[Batch Number]]))</f>
        <v>S-1/OS 97</v>
      </c>
      <c r="O3343" s="35" t="str">
        <f>IF(VLOOKUP(Table1[[#This Row],[Intake Batch Combo]],Sheet2!A:B,2,FALSE)="","",VLOOKUP(Table1[[#This Row],[Intake Batch Combo]],Sheet2!A:B,2,FALSE))</f>
        <v>One Source Diagnostics Buy 97.2</v>
      </c>
      <c r="P3343" s="116" t="s">
        <v>2384</v>
      </c>
      <c r="Q3343" s="116" t="e">
        <v>#N/A</v>
      </c>
    </row>
    <row r="3344" spans="1:17">
      <c r="A3344" s="4" t="s">
        <v>1316</v>
      </c>
      <c r="B3344" s="15">
        <v>116</v>
      </c>
      <c r="C3344" s="64" t="s">
        <v>1111</v>
      </c>
      <c r="D3344" s="30">
        <v>44879</v>
      </c>
      <c r="E3344" s="59" t="s">
        <v>0</v>
      </c>
      <c r="F3344" s="14">
        <v>250</v>
      </c>
      <c r="G3344" s="14">
        <v>59.674267346898802</v>
      </c>
      <c r="H3344" s="30">
        <v>45140</v>
      </c>
      <c r="I3344" s="118">
        <v>71.721600000000009</v>
      </c>
      <c r="J3344" s="15">
        <f>IF(M3344="",IF(AND(H3344&lt;&gt; "",D3344&lt;&gt;""),IF(H3344&gt;=D3344,H3344-D3344,0),""),"")</f>
        <v>261</v>
      </c>
      <c r="K3344" s="20">
        <f>IF(M3344="",IF(I3344&lt;&gt;"",I3344-G3344,""),"")</f>
        <v>12.047332653101208</v>
      </c>
      <c r="L3344" s="25">
        <f>IF(M3344="",IF(K3344&lt;&gt;"",IF(G3344=0,IF(I3344=0,0,9.99),K3344/G3344),""),"")</f>
        <v>0.20188488587664735</v>
      </c>
      <c r="M3344" s="111"/>
      <c r="N3344" s="58" t="str">
        <f>TRIM(CONCATENATE(Table1[[#This Row],[Intake]]," ",Table1[[#This Row],[Batch Number]]))</f>
        <v>S-1/OS 116</v>
      </c>
      <c r="O3344" s="111" t="str">
        <f>IF(VLOOKUP(Table1[[#This Row],[Intake Batch Combo]],Sheet2!A:B,2,FALSE)="","",VLOOKUP(Table1[[#This Row],[Intake Batch Combo]],Sheet2!A:B,2,FALSE))</f>
        <v>One Source Diagnostics Buy 116</v>
      </c>
      <c r="P3344" s="115" t="e">
        <v>#N/A</v>
      </c>
      <c r="Q3344" s="115" t="e">
        <v>#N/A</v>
      </c>
    </row>
    <row r="3345" spans="1:17">
      <c r="A3345" s="4" t="s">
        <v>1316</v>
      </c>
      <c r="B3345" s="15">
        <v>116</v>
      </c>
      <c r="C3345" s="64" t="s">
        <v>1111</v>
      </c>
      <c r="D3345" s="30">
        <v>44879</v>
      </c>
      <c r="E3345" s="59" t="s">
        <v>0</v>
      </c>
      <c r="F3345" s="14">
        <v>250</v>
      </c>
      <c r="G3345" s="14">
        <v>59.674267346898802</v>
      </c>
      <c r="H3345" s="30">
        <v>45140</v>
      </c>
      <c r="I3345" s="118">
        <v>71.721600000000009</v>
      </c>
      <c r="J3345" s="15">
        <f>IF(M3345="",IF(AND(H3345&lt;&gt; "",D3345&lt;&gt;""),IF(H3345&gt;=D3345,H3345-D3345,0),""),"")</f>
        <v>261</v>
      </c>
      <c r="K3345" s="20">
        <f>IF(M3345="",IF(I3345&lt;&gt;"",I3345-G3345,""),"")</f>
        <v>12.047332653101208</v>
      </c>
      <c r="L3345" s="25">
        <f>IF(M3345="",IF(K3345&lt;&gt;"",IF(G3345=0,IF(I3345=0,0,9.99),K3345/G3345),""),"")</f>
        <v>0.20188488587664735</v>
      </c>
      <c r="M3345" s="111"/>
      <c r="N3345" s="58" t="str">
        <f>TRIM(CONCATENATE(Table1[[#This Row],[Intake]]," ",Table1[[#This Row],[Batch Number]]))</f>
        <v>S-1/OS 116</v>
      </c>
      <c r="O3345" s="111" t="str">
        <f>IF(VLOOKUP(Table1[[#This Row],[Intake Batch Combo]],Sheet2!A:B,2,FALSE)="","",VLOOKUP(Table1[[#This Row],[Intake Batch Combo]],Sheet2!A:B,2,FALSE))</f>
        <v>One Source Diagnostics Buy 116</v>
      </c>
      <c r="P3345" s="115" t="e">
        <v>#N/A</v>
      </c>
      <c r="Q3345" s="115" t="e">
        <v>#N/A</v>
      </c>
    </row>
    <row r="3346" spans="1:17">
      <c r="A3346" s="4" t="s">
        <v>1316</v>
      </c>
      <c r="B3346" s="15">
        <v>90</v>
      </c>
      <c r="C3346" s="15">
        <v>39474</v>
      </c>
      <c r="D3346" s="30">
        <v>44559</v>
      </c>
      <c r="E3346" s="10" t="s">
        <v>0</v>
      </c>
      <c r="F3346" s="14">
        <v>300</v>
      </c>
      <c r="G3346" s="14">
        <v>76.998690522811799</v>
      </c>
      <c r="H3346" s="30">
        <v>45140</v>
      </c>
      <c r="I3346" s="120">
        <v>186</v>
      </c>
      <c r="J3346" s="21">
        <f>IF(M3346="",IF(AND(H3346&lt;&gt; "",D3346&lt;&gt;""),IF(H3346&gt;=D3346,H3346-D3346,0),""),"")</f>
        <v>581</v>
      </c>
      <c r="K3346" s="20">
        <f>IF(M3346="",IF(I3346&lt;&gt;"",I3346-G3346,""),"")</f>
        <v>109.0013094771882</v>
      </c>
      <c r="L3346" s="25">
        <f>IF(M3346="",IF(K3346&lt;&gt;"",IF(G3346=0,IF(I3346=0,0,9.99),K3346/G3346),""),"")</f>
        <v>1.4156254961880843</v>
      </c>
      <c r="M3346" s="28"/>
      <c r="N3346" s="31" t="str">
        <f>TRIM(CONCATENATE(Table1[[#This Row],[Intake]]," ",Table1[[#This Row],[Batch Number]]))</f>
        <v>S-1/OS 90</v>
      </c>
      <c r="O3346" s="34" t="str">
        <f>IF(VLOOKUP(Table1[[#This Row],[Intake Batch Combo]],Sheet2!A:B,2,FALSE)="","",VLOOKUP(Table1[[#This Row],[Intake Batch Combo]],Sheet2!A:B,2,FALSE))</f>
        <v>OSD Buy 90</v>
      </c>
      <c r="P3346" s="116" t="e">
        <v>#N/A</v>
      </c>
      <c r="Q3346" s="116" t="e">
        <v>#N/A</v>
      </c>
    </row>
    <row r="3347" spans="1:17">
      <c r="A3347" s="4" t="s">
        <v>1316</v>
      </c>
      <c r="B3347" s="15">
        <v>118</v>
      </c>
      <c r="C3347" s="64" t="s">
        <v>1558</v>
      </c>
      <c r="D3347" s="30">
        <v>44897</v>
      </c>
      <c r="E3347" s="60" t="s">
        <v>1</v>
      </c>
      <c r="F3347" s="14">
        <v>1695</v>
      </c>
      <c r="G3347" s="14">
        <v>404.96364199804663</v>
      </c>
      <c r="H3347" s="30">
        <v>45140</v>
      </c>
      <c r="I3347" s="118">
        <v>465</v>
      </c>
      <c r="J3347" s="15">
        <f>IF(M3347="",IF(AND(H3347&lt;&gt; "",D3347&lt;&gt;""),IF(H3347&gt;=D3347,H3347-D3347,0),""),"")</f>
        <v>243</v>
      </c>
      <c r="K3347" s="20">
        <f>IF(M3347="",IF(I3347&lt;&gt;"",I3347-G3347,""),"")</f>
        <v>60.036358001953374</v>
      </c>
      <c r="L3347" s="25">
        <f>IF(M3347="",IF(K3347&lt;&gt;"",IF(G3347=0,IF(I3347=0,0,9.99),K3347/G3347),""),"")</f>
        <v>0.14825122992706333</v>
      </c>
      <c r="N3347" s="58" t="str">
        <f>TRIM(CONCATENATE(Table1[[#This Row],[Intake]]," ",Table1[[#This Row],[Batch Number]]))</f>
        <v>S-1/OS 118</v>
      </c>
      <c r="O3347" s="3" t="str">
        <f>IF(VLOOKUP(Table1[[#This Row],[Intake Batch Combo]],Sheet2!A:B,2,FALSE)="","",VLOOKUP(Table1[[#This Row],[Intake Batch Combo]],Sheet2!A:B,2,FALSE))</f>
        <v>One Source Diagnostics Buy 118</v>
      </c>
      <c r="P3347" s="115" t="s">
        <v>2383</v>
      </c>
      <c r="Q3347" s="115" t="e">
        <v>#N/A</v>
      </c>
    </row>
    <row r="3348" spans="1:17">
      <c r="A3348" s="4" t="s">
        <v>1316</v>
      </c>
      <c r="B3348" s="15">
        <v>118</v>
      </c>
      <c r="C3348" s="64" t="s">
        <v>1558</v>
      </c>
      <c r="D3348" s="30">
        <v>44897</v>
      </c>
      <c r="E3348" s="60" t="s">
        <v>1</v>
      </c>
      <c r="F3348" s="14">
        <v>1695</v>
      </c>
      <c r="G3348" s="14">
        <v>404.96364199804663</v>
      </c>
      <c r="H3348" s="30">
        <v>45140</v>
      </c>
      <c r="I3348" s="118">
        <v>465</v>
      </c>
      <c r="J3348" s="15">
        <f>IF(M3348="",IF(AND(H3348&lt;&gt; "",D3348&lt;&gt;""),IF(H3348&gt;=D3348,H3348-D3348,0),""),"")</f>
        <v>243</v>
      </c>
      <c r="K3348" s="20">
        <f>IF(M3348="",IF(I3348&lt;&gt;"",I3348-G3348,""),"")</f>
        <v>60.036358001953374</v>
      </c>
      <c r="L3348" s="25">
        <f>IF(M3348="",IF(K3348&lt;&gt;"",IF(G3348=0,IF(I3348=0,0,9.99),K3348/G3348),""),"")</f>
        <v>0.14825122992706333</v>
      </c>
      <c r="N3348" s="58" t="str">
        <f>TRIM(CONCATENATE(Table1[[#This Row],[Intake]]," ",Table1[[#This Row],[Batch Number]]))</f>
        <v>S-1/OS 118</v>
      </c>
      <c r="O3348" s="3" t="str">
        <f>IF(VLOOKUP(Table1[[#This Row],[Intake Batch Combo]],Sheet2!A:B,2,FALSE)="","",VLOOKUP(Table1[[#This Row],[Intake Batch Combo]],Sheet2!A:B,2,FALSE))</f>
        <v>One Source Diagnostics Buy 118</v>
      </c>
      <c r="P3348" s="115" t="s">
        <v>2383</v>
      </c>
      <c r="Q3348" s="115" t="e">
        <v>#N/A</v>
      </c>
    </row>
    <row r="3349" spans="1:17">
      <c r="A3349" s="4" t="s">
        <v>1316</v>
      </c>
      <c r="B3349" s="15">
        <v>118</v>
      </c>
      <c r="C3349" s="64" t="s">
        <v>1657</v>
      </c>
      <c r="D3349" s="30">
        <v>44897</v>
      </c>
      <c r="E3349" s="60" t="s">
        <v>1</v>
      </c>
      <c r="F3349" s="14">
        <v>1695</v>
      </c>
      <c r="G3349" s="14">
        <v>404.96364199804663</v>
      </c>
      <c r="H3349" s="30">
        <v>45140</v>
      </c>
      <c r="I3349" s="118">
        <v>395.25</v>
      </c>
      <c r="J3349" s="15">
        <f>IF(M3349="",IF(AND(H3349&lt;&gt; "",D3349&lt;&gt;""),IF(H3349&gt;=D3349,H3349-D3349,0),""),"")</f>
        <v>243</v>
      </c>
      <c r="K3349" s="20">
        <f>IF(M3349="",IF(I3349&lt;&gt;"",I3349-G3349,""),"")</f>
        <v>-9.7136419980466258</v>
      </c>
      <c r="L3349" s="25">
        <f>IF(M3349="",IF(K3349&lt;&gt;"",IF(G3349=0,IF(I3349=0,0,9.99),K3349/G3349),""),"")</f>
        <v>-2.3986454561996162E-2</v>
      </c>
      <c r="N3349" s="58" t="str">
        <f>TRIM(CONCATENATE(Table1[[#This Row],[Intake]]," ",Table1[[#This Row],[Batch Number]]))</f>
        <v>S-1/OS 118</v>
      </c>
      <c r="O3349" s="3" t="str">
        <f>IF(VLOOKUP(Table1[[#This Row],[Intake Batch Combo]],Sheet2!A:B,2,FALSE)="","",VLOOKUP(Table1[[#This Row],[Intake Batch Combo]],Sheet2!A:B,2,FALSE))</f>
        <v>One Source Diagnostics Buy 118</v>
      </c>
      <c r="P3349" s="115" t="s">
        <v>2383</v>
      </c>
      <c r="Q3349" s="115" t="e">
        <v>#N/A</v>
      </c>
    </row>
    <row r="3350" spans="1:17">
      <c r="A3350" s="4" t="s">
        <v>1316</v>
      </c>
      <c r="B3350" s="15">
        <v>118</v>
      </c>
      <c r="C3350" s="64" t="s">
        <v>1657</v>
      </c>
      <c r="D3350" s="30">
        <v>44897</v>
      </c>
      <c r="E3350" s="60" t="s">
        <v>1</v>
      </c>
      <c r="F3350" s="14">
        <v>1695</v>
      </c>
      <c r="G3350" s="14">
        <v>404.96364199804663</v>
      </c>
      <c r="H3350" s="30">
        <v>45140</v>
      </c>
      <c r="I3350" s="118">
        <v>395.25</v>
      </c>
      <c r="J3350" s="15">
        <f>IF(M3350="",IF(AND(H3350&lt;&gt; "",D3350&lt;&gt;""),IF(H3350&gt;=D3350,H3350-D3350,0),""),"")</f>
        <v>243</v>
      </c>
      <c r="K3350" s="20">
        <f>IF(M3350="",IF(I3350&lt;&gt;"",I3350-G3350,""),"")</f>
        <v>-9.7136419980466258</v>
      </c>
      <c r="L3350" s="25">
        <f>IF(M3350="",IF(K3350&lt;&gt;"",IF(G3350=0,IF(I3350=0,0,9.99),K3350/G3350),""),"")</f>
        <v>-2.3986454561996162E-2</v>
      </c>
      <c r="M3350" s="111"/>
      <c r="N3350" s="58" t="str">
        <f>TRIM(CONCATENATE(Table1[[#This Row],[Intake]]," ",Table1[[#This Row],[Batch Number]]))</f>
        <v>S-1/OS 118</v>
      </c>
      <c r="O3350" s="111" t="str">
        <f>IF(VLOOKUP(Table1[[#This Row],[Intake Batch Combo]],Sheet2!A:B,2,FALSE)="","",VLOOKUP(Table1[[#This Row],[Intake Batch Combo]],Sheet2!A:B,2,FALSE))</f>
        <v>One Source Diagnostics Buy 118</v>
      </c>
      <c r="P3350" s="115" t="s">
        <v>2383</v>
      </c>
      <c r="Q3350" s="115" t="e">
        <v>#N/A</v>
      </c>
    </row>
    <row r="3351" spans="1:17">
      <c r="A3351" s="4" t="s">
        <v>1316</v>
      </c>
      <c r="B3351" s="15">
        <v>118</v>
      </c>
      <c r="C3351" s="64" t="s">
        <v>1742</v>
      </c>
      <c r="D3351" s="30">
        <v>44897</v>
      </c>
      <c r="E3351" s="60" t="s">
        <v>1</v>
      </c>
      <c r="F3351" s="14">
        <v>1695</v>
      </c>
      <c r="G3351" s="14">
        <v>404.96364199804663</v>
      </c>
      <c r="H3351" s="30">
        <v>45140</v>
      </c>
      <c r="I3351" s="118">
        <v>511.5</v>
      </c>
      <c r="J3351" s="15">
        <f>IF(M3351="",IF(AND(H3351&lt;&gt; "",D3351&lt;&gt;""),IF(H3351&gt;=D3351,H3351-D3351,0),""),"")</f>
        <v>243</v>
      </c>
      <c r="K3351" s="20">
        <f>IF(M3351="",IF(I3351&lt;&gt;"",I3351-G3351,""),"")</f>
        <v>106.53635800195337</v>
      </c>
      <c r="L3351" s="25">
        <f>IF(M3351="",IF(K3351&lt;&gt;"",IF(G3351=0,IF(I3351=0,0,9.99),K3351/G3351),""),"")</f>
        <v>0.26307635291976966</v>
      </c>
      <c r="M3351" s="111"/>
      <c r="N3351" s="58" t="str">
        <f>TRIM(CONCATENATE(Table1[[#This Row],[Intake]]," ",Table1[[#This Row],[Batch Number]]))</f>
        <v>S-1/OS 118</v>
      </c>
      <c r="O3351" s="111" t="str">
        <f>IF(VLOOKUP(Table1[[#This Row],[Intake Batch Combo]],Sheet2!A:B,2,FALSE)="","",VLOOKUP(Table1[[#This Row],[Intake Batch Combo]],Sheet2!A:B,2,FALSE))</f>
        <v>One Source Diagnostics Buy 118</v>
      </c>
      <c r="P3351" s="115" t="s">
        <v>2383</v>
      </c>
      <c r="Q3351" s="115" t="e">
        <v>#N/A</v>
      </c>
    </row>
    <row r="3352" spans="1:17">
      <c r="A3352" s="4" t="s">
        <v>1316</v>
      </c>
      <c r="B3352" s="15">
        <v>118</v>
      </c>
      <c r="C3352" s="64" t="s">
        <v>1742</v>
      </c>
      <c r="D3352" s="30">
        <v>44897</v>
      </c>
      <c r="E3352" s="60" t="s">
        <v>1</v>
      </c>
      <c r="F3352" s="14">
        <v>1695</v>
      </c>
      <c r="G3352" s="14">
        <v>404.96364199804663</v>
      </c>
      <c r="H3352" s="30">
        <v>45140</v>
      </c>
      <c r="I3352" s="118">
        <v>511.5</v>
      </c>
      <c r="J3352" s="15">
        <f>IF(M3352="",IF(AND(H3352&lt;&gt; "",D3352&lt;&gt;""),IF(H3352&gt;=D3352,H3352-D3352,0),""),"")</f>
        <v>243</v>
      </c>
      <c r="K3352" s="20">
        <f>IF(M3352="",IF(I3352&lt;&gt;"",I3352-G3352,""),"")</f>
        <v>106.53635800195337</v>
      </c>
      <c r="L3352" s="25">
        <f>IF(M3352="",IF(K3352&lt;&gt;"",IF(G3352=0,IF(I3352=0,0,9.99),K3352/G3352),""),"")</f>
        <v>0.26307635291976966</v>
      </c>
      <c r="M3352" s="111"/>
      <c r="N3352" s="58" t="str">
        <f>TRIM(CONCATENATE(Table1[[#This Row],[Intake]]," ",Table1[[#This Row],[Batch Number]]))</f>
        <v>S-1/OS 118</v>
      </c>
      <c r="O3352" s="111" t="str">
        <f>IF(VLOOKUP(Table1[[#This Row],[Intake Batch Combo]],Sheet2!A:B,2,FALSE)="","",VLOOKUP(Table1[[#This Row],[Intake Batch Combo]],Sheet2!A:B,2,FALSE))</f>
        <v>One Source Diagnostics Buy 118</v>
      </c>
      <c r="P3352" s="115" t="s">
        <v>2383</v>
      </c>
      <c r="Q3352" s="115" t="e">
        <v>#N/A</v>
      </c>
    </row>
    <row r="3353" spans="1:17">
      <c r="A3353" s="4" t="s">
        <v>1316</v>
      </c>
      <c r="B3353" s="38">
        <v>97</v>
      </c>
      <c r="C3353" s="15" t="s">
        <v>427</v>
      </c>
      <c r="D3353" s="39">
        <v>44631</v>
      </c>
      <c r="E3353" s="10" t="s">
        <v>1</v>
      </c>
      <c r="F3353" s="36">
        <v>1695</v>
      </c>
      <c r="G3353" s="36">
        <v>408.58132852990423</v>
      </c>
      <c r="H3353" s="39">
        <v>45140</v>
      </c>
      <c r="I3353" s="118">
        <v>558</v>
      </c>
      <c r="J3353" s="38">
        <f>IF(M3353="",IF(AND(H3353&lt;&gt; "",D3353&lt;&gt;""),IF(H3353&gt;=D3353,H3353-D3353,0),""),"")</f>
        <v>509</v>
      </c>
      <c r="K3353" s="37">
        <f>IF(M3353="",IF(I3353&lt;&gt;"",I3353-G3353,""),"")</f>
        <v>149.41867147009577</v>
      </c>
      <c r="L3353" s="31">
        <f>IF(M3353="",IF(K3353&lt;&gt;"",IF(G3353=0,IF(I3353=0,0,9.99),K3353/G3353),""),"")</f>
        <v>0.36570117388308349</v>
      </c>
      <c r="M3353" s="35"/>
      <c r="N3353" s="33" t="str">
        <f>TRIM(CONCATENATE(Table1[[#This Row],[Intake]]," ",Table1[[#This Row],[Batch Number]]))</f>
        <v>S-1/OS 97</v>
      </c>
      <c r="O3353" s="35" t="str">
        <f>IF(VLOOKUP(Table1[[#This Row],[Intake Batch Combo]],Sheet2!A:B,2,FALSE)="","",VLOOKUP(Table1[[#This Row],[Intake Batch Combo]],Sheet2!A:B,2,FALSE))</f>
        <v>One Source Diagnostics Buy 97.2</v>
      </c>
      <c r="P3353" s="116" t="s">
        <v>2384</v>
      </c>
      <c r="Q3353" s="116" t="e">
        <v>#N/A</v>
      </c>
    </row>
    <row r="3354" spans="1:17">
      <c r="A3354" s="4" t="s">
        <v>1316</v>
      </c>
      <c r="B3354" s="38">
        <v>97</v>
      </c>
      <c r="C3354" s="15" t="s">
        <v>427</v>
      </c>
      <c r="D3354" s="39">
        <v>44631</v>
      </c>
      <c r="E3354" s="10" t="s">
        <v>1</v>
      </c>
      <c r="F3354" s="36">
        <v>1695</v>
      </c>
      <c r="G3354" s="36">
        <v>408.58132852990423</v>
      </c>
      <c r="H3354" s="39">
        <v>45140</v>
      </c>
      <c r="I3354" s="118">
        <v>558</v>
      </c>
      <c r="J3354" s="38">
        <f>IF(M3354="",IF(AND(H3354&lt;&gt; "",D3354&lt;&gt;""),IF(H3354&gt;=D3354,H3354-D3354,0),""),"")</f>
        <v>509</v>
      </c>
      <c r="K3354" s="37">
        <f>IF(M3354="",IF(I3354&lt;&gt;"",I3354-G3354,""),"")</f>
        <v>149.41867147009577</v>
      </c>
      <c r="L3354" s="31">
        <f>IF(M3354="",IF(K3354&lt;&gt;"",IF(G3354=0,IF(I3354=0,0,9.99),K3354/G3354),""),"")</f>
        <v>0.36570117388308349</v>
      </c>
      <c r="M3354" s="35"/>
      <c r="N3354" s="33" t="str">
        <f>TRIM(CONCATENATE(Table1[[#This Row],[Intake]]," ",Table1[[#This Row],[Batch Number]]))</f>
        <v>S-1/OS 97</v>
      </c>
      <c r="O3354" s="35" t="str">
        <f>IF(VLOOKUP(Table1[[#This Row],[Intake Batch Combo]],Sheet2!A:B,2,FALSE)="","",VLOOKUP(Table1[[#This Row],[Intake Batch Combo]],Sheet2!A:B,2,FALSE))</f>
        <v>One Source Diagnostics Buy 97.2</v>
      </c>
      <c r="P3354" s="116" t="s">
        <v>2384</v>
      </c>
      <c r="Q3354" s="116" t="e">
        <v>#N/A</v>
      </c>
    </row>
    <row r="3355" spans="1:17">
      <c r="A3355" s="4" t="s">
        <v>1312</v>
      </c>
      <c r="B3355" s="55">
        <v>3</v>
      </c>
      <c r="C3355" s="15">
        <v>221000214</v>
      </c>
      <c r="D3355" s="56">
        <v>44973</v>
      </c>
      <c r="E3355" s="10" t="s">
        <v>0</v>
      </c>
      <c r="F3355" s="49">
        <v>0</v>
      </c>
      <c r="G3355" s="49">
        <v>0</v>
      </c>
      <c r="H3355" s="56">
        <v>45139</v>
      </c>
      <c r="I3355" s="120">
        <v>287.77</v>
      </c>
      <c r="J3355" s="51">
        <f>IF(M3355="",IF(AND(H3355&lt;&gt; "",D3355&lt;&gt;""),IF(H3355&gt;=D3355,H3355-D3355,0),""),"")</f>
        <v>166</v>
      </c>
      <c r="K3355" s="50">
        <f>IF(M3355="",IF(I3355&lt;&gt;"",I3355-G3355,""),"")</f>
        <v>287.77</v>
      </c>
      <c r="L3355" s="52">
        <f>IF(M3355="",IF(K3355&lt;&gt;"",IF(G3355=0,IF(I3355=0,0,9.99),K3355/G3355),""),"")</f>
        <v>9.99</v>
      </c>
      <c r="M3355" s="53"/>
      <c r="N3355" s="54" t="str">
        <f>TRIM(CONCATENATE(Table1[[#This Row],[Intake]]," ",Table1[[#This Row],[Batch Number]]))</f>
        <v>S-1/MF 3</v>
      </c>
      <c r="O3355" s="53" t="str">
        <f>IF(VLOOKUP(Table1[[#This Row],[Intake Batch Combo]],Sheet2!A:B,2,FALSE)="","",VLOOKUP(Table1[[#This Row],[Intake Batch Combo]],Sheet2!A:B,2,FALSE))</f>
        <v>Michigan First Rehab Batch 03</v>
      </c>
      <c r="P3355" s="116" t="e">
        <v>#N/A</v>
      </c>
      <c r="Q3355" s="116" t="e">
        <v>#N/A</v>
      </c>
    </row>
    <row r="3356" spans="1:17">
      <c r="A3356" s="4" t="s">
        <v>1312</v>
      </c>
      <c r="B3356" s="55">
        <v>3</v>
      </c>
      <c r="C3356" s="15">
        <v>221000214</v>
      </c>
      <c r="D3356" s="56">
        <v>44973</v>
      </c>
      <c r="E3356" s="10" t="s">
        <v>0</v>
      </c>
      <c r="F3356" s="49">
        <v>0</v>
      </c>
      <c r="G3356" s="49">
        <v>0</v>
      </c>
      <c r="H3356" s="56">
        <v>45139</v>
      </c>
      <c r="I3356" s="118">
        <v>3567.48</v>
      </c>
      <c r="J3356" s="51">
        <f>IF(M3356="",IF(AND(H3356&lt;&gt; "",D3356&lt;&gt;""),IF(H3356&gt;=D3356,H3356-D3356,0),""),"")</f>
        <v>166</v>
      </c>
      <c r="K3356" s="50">
        <f>IF(M3356="",IF(I3356&lt;&gt;"",I3356-G3356,""),"")</f>
        <v>3567.48</v>
      </c>
      <c r="L3356" s="52">
        <f>IF(M3356="",IF(K3356&lt;&gt;"",IF(G3356=0,IF(I3356=0,0,9.99),K3356/G3356),""),"")</f>
        <v>9.99</v>
      </c>
      <c r="M3356" s="53"/>
      <c r="N3356" s="54" t="str">
        <f>TRIM(CONCATENATE(Table1[[#This Row],[Intake]]," ",Table1[[#This Row],[Batch Number]]))</f>
        <v>S-1/MF 3</v>
      </c>
      <c r="O3356" s="53" t="str">
        <f>IF(VLOOKUP(Table1[[#This Row],[Intake Batch Combo]],Sheet2!A:B,2,FALSE)="","",VLOOKUP(Table1[[#This Row],[Intake Batch Combo]],Sheet2!A:B,2,FALSE))</f>
        <v>Michigan First Rehab Batch 03</v>
      </c>
      <c r="P3356" s="116" t="e">
        <v>#N/A</v>
      </c>
      <c r="Q3356" s="116" t="e">
        <v>#N/A</v>
      </c>
    </row>
    <row r="3357" spans="1:17">
      <c r="A3357" s="4" t="s">
        <v>2395</v>
      </c>
      <c r="B3357" s="15">
        <v>15.2</v>
      </c>
      <c r="C3357" s="15"/>
      <c r="D3357" s="30">
        <v>45021</v>
      </c>
      <c r="E3357" s="10" t="s">
        <v>1</v>
      </c>
      <c r="F3357" s="14">
        <v>2300</v>
      </c>
      <c r="G3357" s="14">
        <v>432.04350000000113</v>
      </c>
      <c r="H3357" s="30">
        <v>45139</v>
      </c>
      <c r="I3357" s="118">
        <v>558</v>
      </c>
      <c r="J3357" s="15">
        <f>IF(M3357="",IF(AND(H3357&lt;&gt; "",D3357&lt;&gt;""),IF(H3357&gt;=D3357,H3357-D3357,0),""),"")</f>
        <v>118</v>
      </c>
      <c r="K3357" s="20">
        <f>IF(M3357="",IF(I3357&lt;&gt;"",I3357-G3357,""),"")</f>
        <v>125.95649999999887</v>
      </c>
      <c r="L3357" s="25">
        <f>IF(M3357="",IF(K3357&lt;&gt;"",IF(G3357=0,IF(I3357=0,0,9.99),K3357/G3357),""),"")</f>
        <v>0.29153661610462495</v>
      </c>
      <c r="N3357" s="58" t="str">
        <f>TRIM(CONCATENATE(Table1[[#This Row],[Intake]]," ",Table1[[#This Row],[Batch Number]]))</f>
        <v>S-1/SCI 15.2</v>
      </c>
      <c r="O3357" s="3" t="str">
        <f>IF(VLOOKUP(Table1[[#This Row],[Intake Batch Combo]],Sheet2!A:B,2,FALSE)="","",VLOOKUP(Table1[[#This Row],[Intake Batch Combo]],Sheet2!A:B,2,FALSE))</f>
        <v>SoCal Imaging Batch 15.2</v>
      </c>
      <c r="P3357" s="115" t="e">
        <v>#N/A</v>
      </c>
      <c r="Q3357" s="115" t="e">
        <v>#N/A</v>
      </c>
    </row>
    <row r="3358" spans="1:17">
      <c r="A3358" s="4" t="s">
        <v>2395</v>
      </c>
      <c r="B3358" s="15">
        <v>15.2</v>
      </c>
      <c r="C3358" s="15"/>
      <c r="D3358" s="30">
        <v>45021</v>
      </c>
      <c r="E3358" s="10" t="s">
        <v>1</v>
      </c>
      <c r="F3358" s="14">
        <v>2300</v>
      </c>
      <c r="G3358" s="14">
        <v>432.04350000000113</v>
      </c>
      <c r="H3358" s="30">
        <v>45139</v>
      </c>
      <c r="I3358" s="118">
        <v>558</v>
      </c>
      <c r="J3358" s="15">
        <f>IF(M3358="",IF(AND(H3358&lt;&gt; "",D3358&lt;&gt;""),IF(H3358&gt;=D3358,H3358-D3358,0),""),"")</f>
        <v>118</v>
      </c>
      <c r="K3358" s="20">
        <f>IF(M3358="",IF(I3358&lt;&gt;"",I3358-G3358,""),"")</f>
        <v>125.95649999999887</v>
      </c>
      <c r="L3358" s="25">
        <f>IF(M3358="",IF(K3358&lt;&gt;"",IF(G3358=0,IF(I3358=0,0,9.99),K3358/G3358),""),"")</f>
        <v>0.29153661610462495</v>
      </c>
      <c r="N3358" s="58" t="str">
        <f>TRIM(CONCATENATE(Table1[[#This Row],[Intake]]," ",Table1[[#This Row],[Batch Number]]))</f>
        <v>S-1/SCI 15.2</v>
      </c>
      <c r="O3358" s="3" t="str">
        <f>IF(VLOOKUP(Table1[[#This Row],[Intake Batch Combo]],Sheet2!A:B,2,FALSE)="","",VLOOKUP(Table1[[#This Row],[Intake Batch Combo]],Sheet2!A:B,2,FALSE))</f>
        <v>SoCal Imaging Batch 15.2</v>
      </c>
      <c r="P3358" s="115" t="e">
        <v>#N/A</v>
      </c>
      <c r="Q3358" s="115" t="e">
        <v>#N/A</v>
      </c>
    </row>
    <row r="3359" spans="1:17">
      <c r="A3359" s="4" t="s">
        <v>384</v>
      </c>
      <c r="B3359" s="15" t="s">
        <v>385</v>
      </c>
      <c r="C3359" s="15">
        <v>1023261</v>
      </c>
      <c r="D3359" s="30">
        <v>44579</v>
      </c>
      <c r="E3359" s="10" t="s">
        <v>0</v>
      </c>
      <c r="F3359" s="14">
        <v>0</v>
      </c>
      <c r="G3359" s="14">
        <v>0</v>
      </c>
      <c r="H3359" s="30">
        <v>45138</v>
      </c>
      <c r="I3359" s="123">
        <v>279</v>
      </c>
      <c r="J3359" s="15">
        <f>IF(M3359="",IF(AND(H3359&lt;&gt; "",D3359&lt;&gt;""),IF(H3359&gt;=D3359,H3359-D3359,0),""),"")</f>
        <v>559</v>
      </c>
      <c r="K3359" s="20">
        <f>IF(M3359="",IF(I3359&lt;&gt;"",I3359-G3359,""),"")</f>
        <v>279</v>
      </c>
      <c r="L3359" s="25">
        <f>IF(M3359="",IF(K3359&lt;&gt;"",IF(G3359=0,IF(I3359=0,0,9.99),K3359/G3359),""),"")</f>
        <v>9.99</v>
      </c>
      <c r="N3359" s="33" t="str">
        <f>TRIM(CONCATENATE(Table1[[#This Row],[Intake]]," ",Table1[[#This Row],[Batch Number]]))</f>
        <v>S-1/TRC 33a</v>
      </c>
      <c r="O3359" s="35" t="str">
        <f>IF(VLOOKUP(Table1[[#This Row],[Intake Batch Combo]],Sheet2!A:B,2,FALSE)="","",VLOOKUP(Table1[[#This Row],[Intake Batch Combo]],Sheet2!A:B,2,FALSE))</f>
        <v>Texas Regional Center Batch 33a</v>
      </c>
      <c r="P3359" s="116" t="e">
        <v>#N/A</v>
      </c>
      <c r="Q3359" s="116" t="e">
        <v>#N/A</v>
      </c>
    </row>
    <row r="3360" spans="1:17">
      <c r="A3360" s="4" t="s">
        <v>384</v>
      </c>
      <c r="B3360" s="15" t="s">
        <v>385</v>
      </c>
      <c r="C3360" s="15">
        <v>1023413</v>
      </c>
      <c r="D3360" s="30">
        <v>44579</v>
      </c>
      <c r="E3360" s="10" t="s">
        <v>0</v>
      </c>
      <c r="F3360" s="14">
        <v>0</v>
      </c>
      <c r="G3360" s="14">
        <v>0</v>
      </c>
      <c r="H3360" s="30">
        <v>45138</v>
      </c>
      <c r="I3360" s="123">
        <v>290.63</v>
      </c>
      <c r="J3360" s="15">
        <f>IF(M3360="",IF(AND(H3360&lt;&gt; "",D3360&lt;&gt;""),IF(H3360&gt;=D3360,H3360-D3360,0),""),"")</f>
        <v>559</v>
      </c>
      <c r="K3360" s="20">
        <f>IF(M3360="",IF(I3360&lt;&gt;"",I3360-G3360,""),"")</f>
        <v>290.63</v>
      </c>
      <c r="L3360" s="25">
        <f>IF(M3360="",IF(K3360&lt;&gt;"",IF(G3360=0,IF(I3360=0,0,9.99),K3360/G3360),""),"")</f>
        <v>9.99</v>
      </c>
      <c r="N3360" s="33" t="str">
        <f>TRIM(CONCATENATE(Table1[[#This Row],[Intake]]," ",Table1[[#This Row],[Batch Number]]))</f>
        <v>S-1/TRC 33a</v>
      </c>
      <c r="O3360" s="35" t="str">
        <f>IF(VLOOKUP(Table1[[#This Row],[Intake Batch Combo]],Sheet2!A:B,2,FALSE)="","",VLOOKUP(Table1[[#This Row],[Intake Batch Combo]],Sheet2!A:B,2,FALSE))</f>
        <v>Texas Regional Center Batch 33a</v>
      </c>
      <c r="P3360" s="116" t="e">
        <v>#N/A</v>
      </c>
      <c r="Q3360" s="116" t="e">
        <v>#N/A</v>
      </c>
    </row>
    <row r="3361" spans="1:17">
      <c r="A3361" s="4" t="s">
        <v>384</v>
      </c>
      <c r="B3361" s="15" t="s">
        <v>385</v>
      </c>
      <c r="C3361" s="15">
        <v>1022335</v>
      </c>
      <c r="D3361" s="30">
        <v>44579</v>
      </c>
      <c r="E3361" s="10" t="s">
        <v>0</v>
      </c>
      <c r="F3361" s="14">
        <v>750</v>
      </c>
      <c r="G3361" s="14">
        <v>154.80000000000001</v>
      </c>
      <c r="H3361" s="30">
        <v>45138</v>
      </c>
      <c r="I3361" s="118">
        <v>139.5</v>
      </c>
      <c r="J3361" s="15">
        <f>IF(M3361="",IF(AND(H3361&lt;&gt; "",D3361&lt;&gt;""),IF(H3361&gt;=D3361,H3361-D3361,0),""),"")</f>
        <v>559</v>
      </c>
      <c r="K3361" s="20">
        <f>IF(M3361="",IF(I3361&lt;&gt;"",I3361-G3361,""),"")</f>
        <v>-15.300000000000011</v>
      </c>
      <c r="L3361" s="25">
        <f>IF(M3361="",IF(K3361&lt;&gt;"",IF(G3361=0,IF(I3361=0,0,9.99),K3361/G3361),""),"")</f>
        <v>-9.8837209302325646E-2</v>
      </c>
      <c r="N3361" s="33" t="str">
        <f>TRIM(CONCATENATE(Table1[[#This Row],[Intake]]," ",Table1[[#This Row],[Batch Number]]))</f>
        <v>S-1/TRC 33a</v>
      </c>
      <c r="O3361" s="35" t="str">
        <f>IF(VLOOKUP(Table1[[#This Row],[Intake Batch Combo]],Sheet2!A:B,2,FALSE)="","",VLOOKUP(Table1[[#This Row],[Intake Batch Combo]],Sheet2!A:B,2,FALSE))</f>
        <v>Texas Regional Center Batch 33a</v>
      </c>
      <c r="P3361" s="116" t="e">
        <v>#N/A</v>
      </c>
      <c r="Q3361" s="116" t="e">
        <v>#N/A</v>
      </c>
    </row>
    <row r="3362" spans="1:17">
      <c r="A3362" s="4" t="s">
        <v>384</v>
      </c>
      <c r="B3362" s="15" t="s">
        <v>385</v>
      </c>
      <c r="C3362" s="15">
        <v>1022606</v>
      </c>
      <c r="D3362" s="30">
        <v>44579</v>
      </c>
      <c r="E3362" s="10" t="s">
        <v>0</v>
      </c>
      <c r="F3362" s="14">
        <v>1050</v>
      </c>
      <c r="G3362" s="14">
        <v>216.72</v>
      </c>
      <c r="H3362" s="30">
        <v>45138</v>
      </c>
      <c r="I3362" s="118">
        <v>434.00310000000002</v>
      </c>
      <c r="J3362" s="15">
        <f>IF(M3362="",IF(AND(H3362&lt;&gt; "",D3362&lt;&gt;""),IF(H3362&gt;=D3362,H3362-D3362,0),""),"")</f>
        <v>559</v>
      </c>
      <c r="K3362" s="20">
        <f>IF(M3362="",IF(I3362&lt;&gt;"",I3362-G3362,""),"")</f>
        <v>217.28310000000002</v>
      </c>
      <c r="L3362" s="25">
        <f>IF(M3362="",IF(K3362&lt;&gt;"",IF(G3362=0,IF(I3362=0,0,9.99),K3362/G3362),""),"")</f>
        <v>1.0025982834994465</v>
      </c>
      <c r="N3362" s="33" t="str">
        <f>TRIM(CONCATENATE(Table1[[#This Row],[Intake]]," ",Table1[[#This Row],[Batch Number]]))</f>
        <v>S-1/TRC 33a</v>
      </c>
      <c r="O3362" s="35" t="str">
        <f>IF(VLOOKUP(Table1[[#This Row],[Intake Batch Combo]],Sheet2!A:B,2,FALSE)="","",VLOOKUP(Table1[[#This Row],[Intake Batch Combo]],Sheet2!A:B,2,FALSE))</f>
        <v>Texas Regional Center Batch 33a</v>
      </c>
      <c r="P3362" s="116" t="e">
        <v>#N/A</v>
      </c>
      <c r="Q3362" s="116" t="e">
        <v>#N/A</v>
      </c>
    </row>
    <row r="3363" spans="1:17">
      <c r="A3363" s="4" t="s">
        <v>2395</v>
      </c>
      <c r="B3363" s="15">
        <v>15.3</v>
      </c>
      <c r="C3363" s="15"/>
      <c r="D3363" s="30">
        <v>45021</v>
      </c>
      <c r="E3363" s="10" t="s">
        <v>1</v>
      </c>
      <c r="F3363" s="14">
        <v>2300</v>
      </c>
      <c r="G3363" s="14">
        <v>432.04350000000113</v>
      </c>
      <c r="H3363" s="30">
        <v>45138</v>
      </c>
      <c r="I3363" s="118">
        <v>650</v>
      </c>
      <c r="J3363" s="15">
        <f>IF(M3363="",IF(AND(H3363&lt;&gt; "",D3363&lt;&gt;""),IF(H3363&gt;=D3363,H3363-D3363,0),""),"")</f>
        <v>117</v>
      </c>
      <c r="K3363" s="20">
        <f>IF(M3363="",IF(I3363&lt;&gt;"",I3363-G3363,""),"")</f>
        <v>217.95649999999887</v>
      </c>
      <c r="L3363" s="25">
        <f>IF(M3363="",IF(K3363&lt;&gt;"",IF(G3363=0,IF(I3363=0,0,9.99),K3363/G3363),""),"")</f>
        <v>0.50447813703943767</v>
      </c>
      <c r="N3363" s="58" t="str">
        <f>TRIM(CONCATENATE(Table1[[#This Row],[Intake]]," ",Table1[[#This Row],[Batch Number]]))</f>
        <v>S-1/SCI 15.3</v>
      </c>
      <c r="O3363" s="3" t="str">
        <f>IF(VLOOKUP(Table1[[#This Row],[Intake Batch Combo]],Sheet2!A:B,2,FALSE)="","",VLOOKUP(Table1[[#This Row],[Intake Batch Combo]],Sheet2!A:B,2,FALSE))</f>
        <v>SoCal Imaging Batch 15.3</v>
      </c>
      <c r="P3363" s="115" t="s">
        <v>2393</v>
      </c>
      <c r="Q3363" s="115" t="e">
        <v>#N/A</v>
      </c>
    </row>
    <row r="3364" spans="1:17">
      <c r="A3364" s="4" t="s">
        <v>2395</v>
      </c>
      <c r="B3364" s="15">
        <v>15.3</v>
      </c>
      <c r="C3364" s="15"/>
      <c r="D3364" s="30">
        <v>45021</v>
      </c>
      <c r="E3364" s="10" t="s">
        <v>1</v>
      </c>
      <c r="F3364" s="14">
        <v>2300</v>
      </c>
      <c r="G3364" s="14">
        <v>432.04350000000113</v>
      </c>
      <c r="H3364" s="30">
        <v>45138</v>
      </c>
      <c r="I3364" s="118">
        <v>650</v>
      </c>
      <c r="J3364" s="15">
        <f>IF(M3364="",IF(AND(H3364&lt;&gt; "",D3364&lt;&gt;""),IF(H3364&gt;=D3364,H3364-D3364,0),""),"")</f>
        <v>117</v>
      </c>
      <c r="K3364" s="20">
        <f>IF(M3364="",IF(I3364&lt;&gt;"",I3364-G3364,""),"")</f>
        <v>217.95649999999887</v>
      </c>
      <c r="L3364" s="25">
        <f>IF(M3364="",IF(K3364&lt;&gt;"",IF(G3364=0,IF(I3364=0,0,9.99),K3364/G3364),""),"")</f>
        <v>0.50447813703943767</v>
      </c>
      <c r="N3364" s="58" t="str">
        <f>TRIM(CONCATENATE(Table1[[#This Row],[Intake]]," ",Table1[[#This Row],[Batch Number]]))</f>
        <v>S-1/SCI 15.3</v>
      </c>
      <c r="O3364" s="3" t="str">
        <f>IF(VLOOKUP(Table1[[#This Row],[Intake Batch Combo]],Sheet2!A:B,2,FALSE)="","",VLOOKUP(Table1[[#This Row],[Intake Batch Combo]],Sheet2!A:B,2,FALSE))</f>
        <v>SoCal Imaging Batch 15.3</v>
      </c>
      <c r="P3364" s="115" t="s">
        <v>2393</v>
      </c>
      <c r="Q3364" s="115" t="e">
        <v>#N/A</v>
      </c>
    </row>
    <row r="3365" spans="1:17">
      <c r="A3365" s="4" t="s">
        <v>384</v>
      </c>
      <c r="B3365" s="15" t="s">
        <v>385</v>
      </c>
      <c r="C3365" s="15">
        <v>1022177</v>
      </c>
      <c r="D3365" s="30">
        <v>44579</v>
      </c>
      <c r="E3365" s="10" t="s">
        <v>0</v>
      </c>
      <c r="F3365" s="14">
        <v>23829.599999999999</v>
      </c>
      <c r="G3365" s="14">
        <v>4918.4294399999999</v>
      </c>
      <c r="H3365" s="30">
        <v>45138</v>
      </c>
      <c r="I3365" s="120">
        <v>3608.3070000000002</v>
      </c>
      <c r="J3365" s="15">
        <f>IF(M3365="",IF(AND(H3365&lt;&gt; "",D3365&lt;&gt;""),IF(H3365&gt;=D3365,H3365-D3365,0),""),"")</f>
        <v>559</v>
      </c>
      <c r="K3365" s="20">
        <f>IF(M3365="",IF(I3365&lt;&gt;"",I3365-G3365,""),"")</f>
        <v>-1310.1224399999996</v>
      </c>
      <c r="L3365" s="25">
        <f>IF(M3365="",IF(K3365&lt;&gt;"",IF(G3365=0,IF(I3365=0,0,9.99),K3365/G3365),""),"")</f>
        <v>-0.26637007930726758</v>
      </c>
      <c r="N3365" s="33" t="str">
        <f>TRIM(CONCATENATE(Table1[[#This Row],[Intake]]," ",Table1[[#This Row],[Batch Number]]))</f>
        <v>S-1/TRC 33a</v>
      </c>
      <c r="O3365" s="35" t="str">
        <f>IF(VLOOKUP(Table1[[#This Row],[Intake Batch Combo]],Sheet2!A:B,2,FALSE)="","",VLOOKUP(Table1[[#This Row],[Intake Batch Combo]],Sheet2!A:B,2,FALSE))</f>
        <v>Texas Regional Center Batch 33a</v>
      </c>
      <c r="P3365" s="116" t="e">
        <v>#N/A</v>
      </c>
      <c r="Q3365" s="116" t="e">
        <v>#N/A</v>
      </c>
    </row>
    <row r="3366" spans="1:17">
      <c r="A3366" s="4" t="s">
        <v>2395</v>
      </c>
      <c r="B3366" s="15">
        <v>15.1</v>
      </c>
      <c r="C3366" s="15"/>
      <c r="D3366" s="30">
        <v>45021</v>
      </c>
      <c r="E3366" s="10" t="s">
        <v>1</v>
      </c>
      <c r="F3366" s="14">
        <v>2300</v>
      </c>
      <c r="G3366" s="14">
        <v>432.04350000000113</v>
      </c>
      <c r="H3366" s="30">
        <v>45135</v>
      </c>
      <c r="I3366" s="118">
        <v>441.75</v>
      </c>
      <c r="J3366" s="15">
        <f>IF(M3366="",IF(AND(H3366&lt;&gt; "",D3366&lt;&gt;""),IF(H3366&gt;=D3366,H3366-D3366,0),""),"")</f>
        <v>114</v>
      </c>
      <c r="K3366" s="20">
        <f>IF(M3366="",IF(I3366&lt;&gt;"",I3366-G3366,""),"")</f>
        <v>9.7064999999988686</v>
      </c>
      <c r="L3366" s="25">
        <f>IF(M3366="",IF(K3366&lt;&gt;"",IF(G3366=0,IF(I3366=0,0,9.99),K3366/G3366),""),"")</f>
        <v>2.2466487749494769E-2</v>
      </c>
      <c r="M3366" s="111"/>
      <c r="N3366" s="58" t="str">
        <f>TRIM(CONCATENATE(Table1[[#This Row],[Intake]]," ",Table1[[#This Row],[Batch Number]]))</f>
        <v>S-1/SCI 15.1</v>
      </c>
      <c r="O3366" s="111" t="str">
        <f>IF(VLOOKUP(Table1[[#This Row],[Intake Batch Combo]],Sheet2!A:B,2,FALSE)="","",VLOOKUP(Table1[[#This Row],[Intake Batch Combo]],Sheet2!A:B,2,FALSE))</f>
        <v>SoCal Imaging Batch 15.1</v>
      </c>
      <c r="P3366" s="115" t="e">
        <v>#N/A</v>
      </c>
      <c r="Q3366" s="115" t="e">
        <v>#N/A</v>
      </c>
    </row>
    <row r="3367" spans="1:17">
      <c r="A3367" s="4" t="s">
        <v>2395</v>
      </c>
      <c r="B3367" s="15">
        <v>15.1</v>
      </c>
      <c r="C3367" s="15"/>
      <c r="D3367" s="30">
        <v>45021</v>
      </c>
      <c r="E3367" s="10" t="s">
        <v>1</v>
      </c>
      <c r="F3367" s="14">
        <v>2300</v>
      </c>
      <c r="G3367" s="14">
        <v>432.04350000000113</v>
      </c>
      <c r="H3367" s="30">
        <v>45135</v>
      </c>
      <c r="I3367" s="118">
        <v>600</v>
      </c>
      <c r="J3367" s="15">
        <f>IF(M3367="",IF(AND(H3367&lt;&gt; "",D3367&lt;&gt;""),IF(H3367&gt;=D3367,H3367-D3367,0),""),"")</f>
        <v>114</v>
      </c>
      <c r="K3367" s="20">
        <f>IF(M3367="",IF(I3367&lt;&gt;"",I3367-G3367,""),"")</f>
        <v>167.95649999999887</v>
      </c>
      <c r="L3367" s="25">
        <f>IF(M3367="",IF(K3367&lt;&gt;"",IF(G3367=0,IF(I3367=0,0,9.99),K3367/G3367),""),"")</f>
        <v>0.38874904957486556</v>
      </c>
      <c r="M3367" s="111"/>
      <c r="N3367" s="58" t="str">
        <f>TRIM(CONCATENATE(Table1[[#This Row],[Intake]]," ",Table1[[#This Row],[Batch Number]]))</f>
        <v>S-1/SCI 15.1</v>
      </c>
      <c r="O3367" s="111" t="str">
        <f>IF(VLOOKUP(Table1[[#This Row],[Intake Batch Combo]],Sheet2!A:B,2,FALSE)="","",VLOOKUP(Table1[[#This Row],[Intake Batch Combo]],Sheet2!A:B,2,FALSE))</f>
        <v>SoCal Imaging Batch 15.1</v>
      </c>
      <c r="P3367" s="115" t="e">
        <v>#N/A</v>
      </c>
      <c r="Q3367" s="115" t="e">
        <v>#N/A</v>
      </c>
    </row>
    <row r="3368" spans="1:17">
      <c r="A3368" s="4" t="s">
        <v>2395</v>
      </c>
      <c r="B3368" s="15">
        <v>15.1</v>
      </c>
      <c r="C3368" s="15"/>
      <c r="D3368" s="30">
        <v>45021</v>
      </c>
      <c r="E3368" s="10" t="s">
        <v>1</v>
      </c>
      <c r="F3368" s="14">
        <v>2300</v>
      </c>
      <c r="G3368" s="14">
        <v>432.04350000000113</v>
      </c>
      <c r="H3368" s="30">
        <v>45135</v>
      </c>
      <c r="I3368" s="118">
        <v>600</v>
      </c>
      <c r="J3368" s="15">
        <f>IF(M3368="",IF(AND(H3368&lt;&gt; "",D3368&lt;&gt;""),IF(H3368&gt;=D3368,H3368-D3368,0),""),"")</f>
        <v>114</v>
      </c>
      <c r="K3368" s="20">
        <f>IF(M3368="",IF(I3368&lt;&gt;"",I3368-G3368,""),"")</f>
        <v>167.95649999999887</v>
      </c>
      <c r="L3368" s="25">
        <f>IF(M3368="",IF(K3368&lt;&gt;"",IF(G3368=0,IF(I3368=0,0,9.99),K3368/G3368),""),"")</f>
        <v>0.38874904957486556</v>
      </c>
      <c r="M3368" s="111"/>
      <c r="N3368" s="58" t="str">
        <f>TRIM(CONCATENATE(Table1[[#This Row],[Intake]]," ",Table1[[#This Row],[Batch Number]]))</f>
        <v>S-1/SCI 15.1</v>
      </c>
      <c r="O3368" s="111" t="str">
        <f>IF(VLOOKUP(Table1[[#This Row],[Intake Batch Combo]],Sheet2!A:B,2,FALSE)="","",VLOOKUP(Table1[[#This Row],[Intake Batch Combo]],Sheet2!A:B,2,FALSE))</f>
        <v>SoCal Imaging Batch 15.1</v>
      </c>
      <c r="P3368" s="115" t="e">
        <v>#N/A</v>
      </c>
      <c r="Q3368" s="115" t="e">
        <v>#N/A</v>
      </c>
    </row>
    <row r="3369" spans="1:17">
      <c r="A3369" s="4" t="s">
        <v>2395</v>
      </c>
      <c r="B3369" s="15">
        <v>15.2</v>
      </c>
      <c r="C3369" s="15"/>
      <c r="D3369" s="30">
        <v>45021</v>
      </c>
      <c r="E3369" s="10" t="s">
        <v>1</v>
      </c>
      <c r="F3369" s="14">
        <v>2300</v>
      </c>
      <c r="G3369" s="14">
        <v>432.04350000000113</v>
      </c>
      <c r="H3369" s="30">
        <v>45135</v>
      </c>
      <c r="I3369" s="118">
        <v>441.75</v>
      </c>
      <c r="J3369" s="15">
        <f>IF(M3369="",IF(AND(H3369&lt;&gt; "",D3369&lt;&gt;""),IF(H3369&gt;=D3369,H3369-D3369,0),""),"")</f>
        <v>114</v>
      </c>
      <c r="K3369" s="20">
        <f>IF(M3369="",IF(I3369&lt;&gt;"",I3369-G3369,""),"")</f>
        <v>9.7064999999988686</v>
      </c>
      <c r="L3369" s="25">
        <f>IF(M3369="",IF(K3369&lt;&gt;"",IF(G3369=0,IF(I3369=0,0,9.99),K3369/G3369),""),"")</f>
        <v>2.2466487749494769E-2</v>
      </c>
      <c r="N3369" s="58" t="str">
        <f>TRIM(CONCATENATE(Table1[[#This Row],[Intake]]," ",Table1[[#This Row],[Batch Number]]))</f>
        <v>S-1/SCI 15.2</v>
      </c>
      <c r="O3369" s="3" t="str">
        <f>IF(VLOOKUP(Table1[[#This Row],[Intake Batch Combo]],Sheet2!A:B,2,FALSE)="","",VLOOKUP(Table1[[#This Row],[Intake Batch Combo]],Sheet2!A:B,2,FALSE))</f>
        <v>SoCal Imaging Batch 15.2</v>
      </c>
      <c r="P3369" s="115" t="e">
        <v>#N/A</v>
      </c>
      <c r="Q3369" s="115" t="e">
        <v>#N/A</v>
      </c>
    </row>
    <row r="3370" spans="1:17">
      <c r="A3370" s="4" t="s">
        <v>1312</v>
      </c>
      <c r="B3370" s="15">
        <v>3</v>
      </c>
      <c r="C3370" s="15">
        <v>221000214</v>
      </c>
      <c r="D3370" s="30">
        <v>44973</v>
      </c>
      <c r="E3370" s="10" t="s">
        <v>0</v>
      </c>
      <c r="F3370" s="14">
        <v>9180</v>
      </c>
      <c r="G3370" s="14">
        <v>2578.4324999999999</v>
      </c>
      <c r="H3370" s="30">
        <v>45135</v>
      </c>
      <c r="I3370" s="120">
        <v>5636.1075104594165</v>
      </c>
      <c r="J3370" s="15">
        <f>IF(M3370="",IF(AND(H3370&lt;&gt; "",D3370&lt;&gt;""),IF(H3370&gt;=D3370,H3370-D3370,0),""),"")</f>
        <v>162</v>
      </c>
      <c r="K3370" s="20">
        <f>IF(M3370="",IF(I3370&lt;&gt;"",I3370-G3370,""),"")</f>
        <v>3057.6750104594166</v>
      </c>
      <c r="L3370" s="25">
        <f>IF(M3370="",IF(K3370&lt;&gt;"",IF(G3370=0,IF(I3370=0,0,9.99),K3370/G3370),""),"")</f>
        <v>1.1858658353318989</v>
      </c>
      <c r="N3370" s="58" t="str">
        <f>TRIM(CONCATENATE(Table1[[#This Row],[Intake]]," ",Table1[[#This Row],[Batch Number]]))</f>
        <v>S-1/MF 3</v>
      </c>
      <c r="O3370" s="3" t="str">
        <f>IF(VLOOKUP(Table1[[#This Row],[Intake Batch Combo]],Sheet2!A:B,2,FALSE)="","",VLOOKUP(Table1[[#This Row],[Intake Batch Combo]],Sheet2!A:B,2,FALSE))</f>
        <v>Michigan First Rehab Batch 03</v>
      </c>
      <c r="P3370" s="115" t="e">
        <v>#N/A</v>
      </c>
      <c r="Q3370" s="115" t="e">
        <v>#N/A</v>
      </c>
    </row>
    <row r="3371" spans="1:17">
      <c r="A3371" s="4" t="s">
        <v>1316</v>
      </c>
      <c r="B3371" s="15">
        <v>116</v>
      </c>
      <c r="C3371" s="64" t="s">
        <v>1176</v>
      </c>
      <c r="D3371" s="30">
        <v>44879</v>
      </c>
      <c r="E3371" s="59" t="s">
        <v>1</v>
      </c>
      <c r="F3371" s="14">
        <v>1695</v>
      </c>
      <c r="G3371" s="14">
        <v>404.59153261197389</v>
      </c>
      <c r="H3371" s="30">
        <v>45134</v>
      </c>
      <c r="I3371" s="118">
        <v>465</v>
      </c>
      <c r="J3371" s="15">
        <f>IF(M3371="",IF(AND(H3371&lt;&gt; "",D3371&lt;&gt;""),IF(H3371&gt;=D3371,H3371-D3371,0),""),"")</f>
        <v>255</v>
      </c>
      <c r="K3371" s="20">
        <f>IF(M3371="",IF(I3371&lt;&gt;"",I3371-G3371,""),"")</f>
        <v>60.408467388026111</v>
      </c>
      <c r="L3371" s="25">
        <f>IF(M3371="",IF(K3371&lt;&gt;"",IF(G3371=0,IF(I3371=0,0,9.99),K3371/G3371),""),"")</f>
        <v>0.1493072951824754</v>
      </c>
      <c r="N3371" s="58" t="str">
        <f>TRIM(CONCATENATE(Table1[[#This Row],[Intake]]," ",Table1[[#This Row],[Batch Number]]))</f>
        <v>S-1/OS 116</v>
      </c>
      <c r="O3371" s="3" t="str">
        <f>IF(VLOOKUP(Table1[[#This Row],[Intake Batch Combo]],Sheet2!A:B,2,FALSE)="","",VLOOKUP(Table1[[#This Row],[Intake Batch Combo]],Sheet2!A:B,2,FALSE))</f>
        <v>One Source Diagnostics Buy 116</v>
      </c>
      <c r="P3371" s="115" t="e">
        <v>#N/A</v>
      </c>
      <c r="Q3371" s="115" t="e">
        <v>#N/A</v>
      </c>
    </row>
    <row r="3372" spans="1:17">
      <c r="A3372" s="4" t="s">
        <v>1316</v>
      </c>
      <c r="B3372" s="15">
        <v>118</v>
      </c>
      <c r="C3372" s="64" t="s">
        <v>1734</v>
      </c>
      <c r="D3372" s="30">
        <v>44897</v>
      </c>
      <c r="E3372" s="60" t="s">
        <v>1</v>
      </c>
      <c r="F3372" s="14">
        <v>1695</v>
      </c>
      <c r="G3372" s="14">
        <v>404.96364199804663</v>
      </c>
      <c r="H3372" s="30">
        <v>45134</v>
      </c>
      <c r="I3372" s="118">
        <v>378.51</v>
      </c>
      <c r="J3372" s="15">
        <f>IF(M3372="",IF(AND(H3372&lt;&gt; "",D3372&lt;&gt;""),IF(H3372&gt;=D3372,H3372-D3372,0),""),"")</f>
        <v>237</v>
      </c>
      <c r="K3372" s="20">
        <f>IF(M3372="",IF(I3372&lt;&gt;"",I3372-G3372,""),"")</f>
        <v>-26.453641998046635</v>
      </c>
      <c r="L3372" s="25">
        <f>IF(M3372="",IF(K3372&lt;&gt;"",IF(G3372=0,IF(I3372=0,0,9.99),K3372/G3372),""),"")</f>
        <v>-6.532349883937047E-2</v>
      </c>
      <c r="N3372" s="58" t="str">
        <f>TRIM(CONCATENATE(Table1[[#This Row],[Intake]]," ",Table1[[#This Row],[Batch Number]]))</f>
        <v>S-1/OS 118</v>
      </c>
      <c r="O3372" s="3" t="str">
        <f>IF(VLOOKUP(Table1[[#This Row],[Intake Batch Combo]],Sheet2!A:B,2,FALSE)="","",VLOOKUP(Table1[[#This Row],[Intake Batch Combo]],Sheet2!A:B,2,FALSE))</f>
        <v>One Source Diagnostics Buy 118</v>
      </c>
      <c r="P3372" s="115" t="s">
        <v>2383</v>
      </c>
      <c r="Q3372" s="115" t="e">
        <v>#N/A</v>
      </c>
    </row>
    <row r="3373" spans="1:17">
      <c r="A3373" s="4" t="s">
        <v>1316</v>
      </c>
      <c r="B3373" s="15">
        <v>90</v>
      </c>
      <c r="C3373" s="15">
        <v>92246</v>
      </c>
      <c r="D3373" s="30">
        <v>44559</v>
      </c>
      <c r="E3373" s="10" t="s">
        <v>1</v>
      </c>
      <c r="F3373" s="14">
        <v>1695</v>
      </c>
      <c r="G3373" s="14">
        <v>435.04260145388702</v>
      </c>
      <c r="H3373" s="30">
        <v>45134</v>
      </c>
      <c r="I3373" s="120">
        <v>651</v>
      </c>
      <c r="J3373" s="21">
        <f>IF(M3373="",IF(AND(H3373&lt;&gt; "",D3373&lt;&gt;""),IF(H3373&gt;=D3373,H3373-D3373,0),""),"")</f>
        <v>575</v>
      </c>
      <c r="K3373" s="20">
        <f>IF(M3373="",IF(I3373&lt;&gt;"",I3373-G3373,""),"")</f>
        <v>215.95739854611298</v>
      </c>
      <c r="L3373" s="25">
        <f>IF(M3373="",IF(K3373&lt;&gt;"",IF(G3373=0,IF(I3373=0,0,9.99),K3373/G3373),""),"")</f>
        <v>0.49640517462978556</v>
      </c>
      <c r="M3373" s="28"/>
      <c r="N3373" s="31" t="str">
        <f>TRIM(CONCATENATE(Table1[[#This Row],[Intake]]," ",Table1[[#This Row],[Batch Number]]))</f>
        <v>S-1/OS 90</v>
      </c>
      <c r="O3373" s="34" t="str">
        <f>IF(VLOOKUP(Table1[[#This Row],[Intake Batch Combo]],Sheet2!A:B,2,FALSE)="","",VLOOKUP(Table1[[#This Row],[Intake Batch Combo]],Sheet2!A:B,2,FALSE))</f>
        <v>OSD Buy 90</v>
      </c>
      <c r="P3373" s="116" t="e">
        <v>#N/A</v>
      </c>
      <c r="Q3373" s="116" t="e">
        <v>#N/A</v>
      </c>
    </row>
    <row r="3374" spans="1:17">
      <c r="A3374" s="4" t="s">
        <v>1316</v>
      </c>
      <c r="B3374" s="15">
        <v>90</v>
      </c>
      <c r="C3374" s="15" t="s">
        <v>185</v>
      </c>
      <c r="D3374" s="30">
        <v>44559</v>
      </c>
      <c r="E3374" s="10" t="s">
        <v>1</v>
      </c>
      <c r="F3374" s="14">
        <v>1695</v>
      </c>
      <c r="G3374" s="14">
        <v>435.04260145388702</v>
      </c>
      <c r="H3374" s="30">
        <v>45134</v>
      </c>
      <c r="I3374" s="120">
        <v>465</v>
      </c>
      <c r="J3374" s="21">
        <f>IF(M3374="",IF(AND(H3374&lt;&gt; "",D3374&lt;&gt;""),IF(H3374&gt;=D3374,H3374-D3374,0),""),"")</f>
        <v>575</v>
      </c>
      <c r="K3374" s="20">
        <f>IF(M3374="",IF(I3374&lt;&gt;"",I3374-G3374,""),"")</f>
        <v>29.957398546112984</v>
      </c>
      <c r="L3374" s="25">
        <f>IF(M3374="",IF(K3374&lt;&gt;"",IF(G3374=0,IF(I3374=0,0,9.99),K3374/G3374),""),"")</f>
        <v>6.8860839021275391E-2</v>
      </c>
      <c r="M3374" s="28"/>
      <c r="N3374" s="31" t="str">
        <f>TRIM(CONCATENATE(Table1[[#This Row],[Intake]]," ",Table1[[#This Row],[Batch Number]]))</f>
        <v>S-1/OS 90</v>
      </c>
      <c r="O3374" s="34" t="str">
        <f>IF(VLOOKUP(Table1[[#This Row],[Intake Batch Combo]],Sheet2!A:B,2,FALSE)="","",VLOOKUP(Table1[[#This Row],[Intake Batch Combo]],Sheet2!A:B,2,FALSE))</f>
        <v>OSD Buy 90</v>
      </c>
      <c r="P3374" s="116" t="e">
        <v>#N/A</v>
      </c>
      <c r="Q3374" s="116" t="e">
        <v>#N/A</v>
      </c>
    </row>
    <row r="3375" spans="1:17">
      <c r="A3375" s="4" t="s">
        <v>1316</v>
      </c>
      <c r="B3375" s="15">
        <v>90</v>
      </c>
      <c r="C3375" s="15" t="s">
        <v>185</v>
      </c>
      <c r="D3375" s="30">
        <v>44559</v>
      </c>
      <c r="E3375" s="10" t="s">
        <v>1</v>
      </c>
      <c r="F3375" s="14">
        <v>1695</v>
      </c>
      <c r="G3375" s="14">
        <v>435.04260145388702</v>
      </c>
      <c r="H3375" s="30">
        <v>45134</v>
      </c>
      <c r="I3375" s="120">
        <v>465</v>
      </c>
      <c r="J3375" s="21">
        <f>IF(M3375="",IF(AND(H3375&lt;&gt; "",D3375&lt;&gt;""),IF(H3375&gt;=D3375,H3375-D3375,0),""),"")</f>
        <v>575</v>
      </c>
      <c r="K3375" s="20">
        <f>IF(M3375="",IF(I3375&lt;&gt;"",I3375-G3375,""),"")</f>
        <v>29.957398546112984</v>
      </c>
      <c r="L3375" s="25">
        <f>IF(M3375="",IF(K3375&lt;&gt;"",IF(G3375=0,IF(I3375=0,0,9.99),K3375/G3375),""),"")</f>
        <v>6.8860839021275391E-2</v>
      </c>
      <c r="M3375" s="28"/>
      <c r="N3375" s="31" t="str">
        <f>TRIM(CONCATENATE(Table1[[#This Row],[Intake]]," ",Table1[[#This Row],[Batch Number]]))</f>
        <v>S-1/OS 90</v>
      </c>
      <c r="O3375" s="34" t="str">
        <f>IF(VLOOKUP(Table1[[#This Row],[Intake Batch Combo]],Sheet2!A:B,2,FALSE)="","",VLOOKUP(Table1[[#This Row],[Intake Batch Combo]],Sheet2!A:B,2,FALSE))</f>
        <v>OSD Buy 90</v>
      </c>
      <c r="P3375" s="116" t="e">
        <v>#N/A</v>
      </c>
      <c r="Q3375" s="116" t="e">
        <v>#N/A</v>
      </c>
    </row>
    <row r="3376" spans="1:17">
      <c r="A3376" s="4" t="s">
        <v>1316</v>
      </c>
      <c r="B3376" s="15">
        <v>90</v>
      </c>
      <c r="C3376" s="15" t="s">
        <v>260</v>
      </c>
      <c r="D3376" s="30">
        <v>44559</v>
      </c>
      <c r="E3376" s="10" t="s">
        <v>1</v>
      </c>
      <c r="F3376" s="14">
        <v>300</v>
      </c>
      <c r="G3376" s="14">
        <v>0</v>
      </c>
      <c r="H3376" s="30">
        <v>45133</v>
      </c>
      <c r="I3376" s="118">
        <v>279</v>
      </c>
      <c r="J3376" s="21">
        <f>IF(M3376="",IF(AND(H3376&lt;&gt; "",D3376&lt;&gt;""),IF(H3376&gt;=D3376,H3376-D3376,0),""),"")</f>
        <v>574</v>
      </c>
      <c r="K3376" s="20">
        <f>IF(M3376="",IF(I3376&lt;&gt;"",I3376-G3376,""),"")</f>
        <v>279</v>
      </c>
      <c r="L3376" s="25">
        <f>IF(M3376="",IF(K3376&lt;&gt;"",IF(G3376=0,IF(I3376=0,0,9.99),K3376/G3376),""),"")</f>
        <v>9.99</v>
      </c>
      <c r="M3376" s="28"/>
      <c r="N3376" s="31" t="str">
        <f>TRIM(CONCATENATE(Table1[[#This Row],[Intake]]," ",Table1[[#This Row],[Batch Number]]))</f>
        <v>S-1/OS 90</v>
      </c>
      <c r="O3376" s="34" t="str">
        <f>IF(VLOOKUP(Table1[[#This Row],[Intake Batch Combo]],Sheet2!A:B,2,FALSE)="","",VLOOKUP(Table1[[#This Row],[Intake Batch Combo]],Sheet2!A:B,2,FALSE))</f>
        <v>OSD Buy 90</v>
      </c>
      <c r="P3376" s="116" t="e">
        <v>#N/A</v>
      </c>
      <c r="Q3376" s="116" t="e">
        <v>#N/A</v>
      </c>
    </row>
    <row r="3377" spans="1:17">
      <c r="A3377" s="4" t="s">
        <v>1316</v>
      </c>
      <c r="B3377" s="15">
        <v>90</v>
      </c>
      <c r="C3377" s="15" t="s">
        <v>260</v>
      </c>
      <c r="D3377" s="30">
        <v>44559</v>
      </c>
      <c r="E3377" s="10" t="s">
        <v>1</v>
      </c>
      <c r="F3377" s="14">
        <v>300</v>
      </c>
      <c r="G3377" s="14">
        <v>0</v>
      </c>
      <c r="H3377" s="30">
        <v>45133</v>
      </c>
      <c r="I3377" s="118">
        <v>279</v>
      </c>
      <c r="J3377" s="21">
        <f>IF(M3377="",IF(AND(H3377&lt;&gt; "",D3377&lt;&gt;""),IF(H3377&gt;=D3377,H3377-D3377,0),""),"")</f>
        <v>574</v>
      </c>
      <c r="K3377" s="20">
        <f>IF(M3377="",IF(I3377&lt;&gt;"",I3377-G3377,""),"")</f>
        <v>279</v>
      </c>
      <c r="L3377" s="25">
        <f>IF(M3377="",IF(K3377&lt;&gt;"",IF(G3377=0,IF(I3377=0,0,9.99),K3377/G3377),""),"")</f>
        <v>9.99</v>
      </c>
      <c r="M3377" s="28"/>
      <c r="N3377" s="31" t="str">
        <f>TRIM(CONCATENATE(Table1[[#This Row],[Intake]]," ",Table1[[#This Row],[Batch Number]]))</f>
        <v>S-1/OS 90</v>
      </c>
      <c r="O3377" s="34" t="str">
        <f>IF(VLOOKUP(Table1[[#This Row],[Intake Batch Combo]],Sheet2!A:B,2,FALSE)="","",VLOOKUP(Table1[[#This Row],[Intake Batch Combo]],Sheet2!A:B,2,FALSE))</f>
        <v>OSD Buy 90</v>
      </c>
      <c r="P3377" s="116" t="e">
        <v>#N/A</v>
      </c>
      <c r="Q3377" s="116" t="e">
        <v>#N/A</v>
      </c>
    </row>
    <row r="3378" spans="1:17">
      <c r="A3378" s="4" t="s">
        <v>1316</v>
      </c>
      <c r="B3378" s="15">
        <v>90</v>
      </c>
      <c r="C3378" s="15" t="s">
        <v>260</v>
      </c>
      <c r="D3378" s="30">
        <v>44559</v>
      </c>
      <c r="E3378" s="10" t="s">
        <v>1</v>
      </c>
      <c r="F3378" s="14">
        <v>300</v>
      </c>
      <c r="G3378" s="14">
        <v>0</v>
      </c>
      <c r="H3378" s="30">
        <v>45133</v>
      </c>
      <c r="I3378" s="118">
        <v>279</v>
      </c>
      <c r="J3378" s="21">
        <f>IF(M3378="",IF(AND(H3378&lt;&gt; "",D3378&lt;&gt;""),IF(H3378&gt;=D3378,H3378-D3378,0),""),"")</f>
        <v>574</v>
      </c>
      <c r="K3378" s="20">
        <f>IF(M3378="",IF(I3378&lt;&gt;"",I3378-G3378,""),"")</f>
        <v>279</v>
      </c>
      <c r="L3378" s="25">
        <f>IF(M3378="",IF(K3378&lt;&gt;"",IF(G3378=0,IF(I3378=0,0,9.99),K3378/G3378),""),"")</f>
        <v>9.99</v>
      </c>
      <c r="M3378" s="28"/>
      <c r="N3378" s="31" t="str">
        <f>TRIM(CONCATENATE(Table1[[#This Row],[Intake]]," ",Table1[[#This Row],[Batch Number]]))</f>
        <v>S-1/OS 90</v>
      </c>
      <c r="O3378" s="34" t="str">
        <f>IF(VLOOKUP(Table1[[#This Row],[Intake Batch Combo]],Sheet2!A:B,2,FALSE)="","",VLOOKUP(Table1[[#This Row],[Intake Batch Combo]],Sheet2!A:B,2,FALSE))</f>
        <v>OSD Buy 90</v>
      </c>
      <c r="P3378" s="116" t="e">
        <v>#N/A</v>
      </c>
      <c r="Q3378" s="116" t="e">
        <v>#N/A</v>
      </c>
    </row>
    <row r="3379" spans="1:17">
      <c r="A3379" s="4" t="s">
        <v>1316</v>
      </c>
      <c r="B3379" s="15">
        <v>90</v>
      </c>
      <c r="C3379" s="15" t="s">
        <v>260</v>
      </c>
      <c r="D3379" s="30">
        <v>44559</v>
      </c>
      <c r="E3379" s="10" t="s">
        <v>1</v>
      </c>
      <c r="F3379" s="14">
        <v>300</v>
      </c>
      <c r="G3379" s="14">
        <v>0</v>
      </c>
      <c r="H3379" s="30">
        <v>45133</v>
      </c>
      <c r="I3379" s="118">
        <v>279</v>
      </c>
      <c r="J3379" s="21">
        <f>IF(M3379="",IF(AND(H3379&lt;&gt; "",D3379&lt;&gt;""),IF(H3379&gt;=D3379,H3379-D3379,0),""),"")</f>
        <v>574</v>
      </c>
      <c r="K3379" s="20">
        <f>IF(M3379="",IF(I3379&lt;&gt;"",I3379-G3379,""),"")</f>
        <v>279</v>
      </c>
      <c r="L3379" s="25">
        <f>IF(M3379="",IF(K3379&lt;&gt;"",IF(G3379=0,IF(I3379=0,0,9.99),K3379/G3379),""),"")</f>
        <v>9.99</v>
      </c>
      <c r="M3379" s="28"/>
      <c r="N3379" s="31" t="str">
        <f>TRIM(CONCATENATE(Table1[[#This Row],[Intake]]," ",Table1[[#This Row],[Batch Number]]))</f>
        <v>S-1/OS 90</v>
      </c>
      <c r="O3379" s="34" t="str">
        <f>IF(VLOOKUP(Table1[[#This Row],[Intake Batch Combo]],Sheet2!A:B,2,FALSE)="","",VLOOKUP(Table1[[#This Row],[Intake Batch Combo]],Sheet2!A:B,2,FALSE))</f>
        <v>OSD Buy 90</v>
      </c>
      <c r="P3379" s="116" t="e">
        <v>#N/A</v>
      </c>
      <c r="Q3379" s="116" t="e">
        <v>#N/A</v>
      </c>
    </row>
    <row r="3380" spans="1:17">
      <c r="A3380" s="4" t="s">
        <v>1314</v>
      </c>
      <c r="B3380" s="43">
        <v>71</v>
      </c>
      <c r="C3380" s="64" t="s">
        <v>935</v>
      </c>
      <c r="D3380" s="47">
        <v>44670</v>
      </c>
      <c r="E3380" s="59" t="s">
        <v>0</v>
      </c>
      <c r="F3380" s="41">
        <v>250</v>
      </c>
      <c r="G3380" s="41">
        <v>59.962482989979854</v>
      </c>
      <c r="H3380" s="47">
        <v>45133</v>
      </c>
      <c r="I3380" s="118">
        <v>98.8125</v>
      </c>
      <c r="J3380" s="43">
        <f>IF(M3380="",IF(AND(H3380&lt;&gt; "",D3380&lt;&gt;""),IF(H3380&gt;=D3380,H3380-D3380,0),""),"")</f>
        <v>463</v>
      </c>
      <c r="K3380" s="42">
        <f>IF(M3380="",IF(I3380&lt;&gt;"",I3380-G3380,""),"")</f>
        <v>38.850017010020146</v>
      </c>
      <c r="L3380" s="44">
        <f>IF(M3380="",IF(K3380&lt;&gt;"",IF(G3380=0,IF(I3380=0,0,9.99),K3380/G3380),""),"")</f>
        <v>0.6479054080617751</v>
      </c>
      <c r="M3380" s="45"/>
      <c r="N3380" s="46" t="str">
        <f>TRIM(CONCATENATE(Table1[[#This Row],[Intake]]," ",Table1[[#This Row],[Batch Number]]))</f>
        <v>S-1/EB 71</v>
      </c>
      <c r="O3380" s="45" t="str">
        <f>IF(VLOOKUP(Table1[[#This Row],[Intake Batch Combo]],Sheet2!A:B,2,FALSE)="","",VLOOKUP(Table1[[#This Row],[Intake Batch Combo]],Sheet2!A:B,2,FALSE))</f>
        <v>Expert MRI Buy 71</v>
      </c>
      <c r="P3380" s="116" t="e">
        <v>#N/A</v>
      </c>
      <c r="Q3380" s="116" t="e">
        <v>#N/A</v>
      </c>
    </row>
    <row r="3381" spans="1:17">
      <c r="A3381" s="4" t="s">
        <v>1314</v>
      </c>
      <c r="B3381" s="43">
        <v>71</v>
      </c>
      <c r="C3381" s="64" t="s">
        <v>935</v>
      </c>
      <c r="D3381" s="47">
        <v>44670</v>
      </c>
      <c r="E3381" s="59" t="s">
        <v>0</v>
      </c>
      <c r="F3381" s="41">
        <v>250</v>
      </c>
      <c r="G3381" s="41">
        <v>59.962482989979854</v>
      </c>
      <c r="H3381" s="47">
        <v>45133</v>
      </c>
      <c r="I3381" s="118">
        <v>98.8125</v>
      </c>
      <c r="J3381" s="43">
        <f>IF(M3381="",IF(AND(H3381&lt;&gt; "",D3381&lt;&gt;""),IF(H3381&gt;=D3381,H3381-D3381,0),""),"")</f>
        <v>463</v>
      </c>
      <c r="K3381" s="42">
        <f>IF(M3381="",IF(I3381&lt;&gt;"",I3381-G3381,""),"")</f>
        <v>38.850017010020146</v>
      </c>
      <c r="L3381" s="44">
        <f>IF(M3381="",IF(K3381&lt;&gt;"",IF(G3381=0,IF(I3381=0,0,9.99),K3381/G3381),""),"")</f>
        <v>0.6479054080617751</v>
      </c>
      <c r="M3381" s="45"/>
      <c r="N3381" s="46" t="str">
        <f>TRIM(CONCATENATE(Table1[[#This Row],[Intake]]," ",Table1[[#This Row],[Batch Number]]))</f>
        <v>S-1/EB 71</v>
      </c>
      <c r="O3381" s="45" t="str">
        <f>IF(VLOOKUP(Table1[[#This Row],[Intake Batch Combo]],Sheet2!A:B,2,FALSE)="","",VLOOKUP(Table1[[#This Row],[Intake Batch Combo]],Sheet2!A:B,2,FALSE))</f>
        <v>Expert MRI Buy 71</v>
      </c>
      <c r="P3381" s="116" t="e">
        <v>#N/A</v>
      </c>
      <c r="Q3381" s="116" t="e">
        <v>#N/A</v>
      </c>
    </row>
    <row r="3382" spans="1:17">
      <c r="A3382" s="4" t="s">
        <v>1314</v>
      </c>
      <c r="B3382" s="43">
        <v>71</v>
      </c>
      <c r="C3382" s="64" t="s">
        <v>935</v>
      </c>
      <c r="D3382" s="47">
        <v>44670</v>
      </c>
      <c r="E3382" s="59" t="s">
        <v>0</v>
      </c>
      <c r="F3382" s="41">
        <v>250</v>
      </c>
      <c r="G3382" s="41">
        <v>59.962482989979854</v>
      </c>
      <c r="H3382" s="47">
        <v>45133</v>
      </c>
      <c r="I3382" s="118">
        <v>98.8125</v>
      </c>
      <c r="J3382" s="43">
        <f>IF(M3382="",IF(AND(H3382&lt;&gt; "",D3382&lt;&gt;""),IF(H3382&gt;=D3382,H3382-D3382,0),""),"")</f>
        <v>463</v>
      </c>
      <c r="K3382" s="42">
        <f>IF(M3382="",IF(I3382&lt;&gt;"",I3382-G3382,""),"")</f>
        <v>38.850017010020146</v>
      </c>
      <c r="L3382" s="44">
        <f>IF(M3382="",IF(K3382&lt;&gt;"",IF(G3382=0,IF(I3382=0,0,9.99),K3382/G3382),""),"")</f>
        <v>0.6479054080617751</v>
      </c>
      <c r="M3382" s="45"/>
      <c r="N3382" s="46" t="str">
        <f>TRIM(CONCATENATE(Table1[[#This Row],[Intake]]," ",Table1[[#This Row],[Batch Number]]))</f>
        <v>S-1/EB 71</v>
      </c>
      <c r="O3382" s="45" t="str">
        <f>IF(VLOOKUP(Table1[[#This Row],[Intake Batch Combo]],Sheet2!A:B,2,FALSE)="","",VLOOKUP(Table1[[#This Row],[Intake Batch Combo]],Sheet2!A:B,2,FALSE))</f>
        <v>Expert MRI Buy 71</v>
      </c>
      <c r="P3382" s="116" t="e">
        <v>#N/A</v>
      </c>
      <c r="Q3382" s="116" t="e">
        <v>#N/A</v>
      </c>
    </row>
    <row r="3383" spans="1:17">
      <c r="A3383" s="4" t="s">
        <v>1314</v>
      </c>
      <c r="B3383" s="43">
        <v>71</v>
      </c>
      <c r="C3383" s="64" t="s">
        <v>935</v>
      </c>
      <c r="D3383" s="47">
        <v>44670</v>
      </c>
      <c r="E3383" s="59" t="s">
        <v>0</v>
      </c>
      <c r="F3383" s="41">
        <v>250</v>
      </c>
      <c r="G3383" s="41">
        <v>59.962482989979854</v>
      </c>
      <c r="H3383" s="47">
        <v>45133</v>
      </c>
      <c r="I3383" s="118">
        <v>98.8125</v>
      </c>
      <c r="J3383" s="43">
        <f>IF(M3383="",IF(AND(H3383&lt;&gt; "",D3383&lt;&gt;""),IF(H3383&gt;=D3383,H3383-D3383,0),""),"")</f>
        <v>463</v>
      </c>
      <c r="K3383" s="42">
        <f>IF(M3383="",IF(I3383&lt;&gt;"",I3383-G3383,""),"")</f>
        <v>38.850017010020146</v>
      </c>
      <c r="L3383" s="44">
        <f>IF(M3383="",IF(K3383&lt;&gt;"",IF(G3383=0,IF(I3383=0,0,9.99),K3383/G3383),""),"")</f>
        <v>0.6479054080617751</v>
      </c>
      <c r="M3383" s="45"/>
      <c r="N3383" s="46" t="str">
        <f>TRIM(CONCATENATE(Table1[[#This Row],[Intake]]," ",Table1[[#This Row],[Batch Number]]))</f>
        <v>S-1/EB 71</v>
      </c>
      <c r="O3383" s="45" t="str">
        <f>IF(VLOOKUP(Table1[[#This Row],[Intake Batch Combo]],Sheet2!A:B,2,FALSE)="","",VLOOKUP(Table1[[#This Row],[Intake Batch Combo]],Sheet2!A:B,2,FALSE))</f>
        <v>Expert MRI Buy 71</v>
      </c>
      <c r="P3383" s="116" t="e">
        <v>#N/A</v>
      </c>
      <c r="Q3383" s="116" t="e">
        <v>#N/A</v>
      </c>
    </row>
    <row r="3384" spans="1:17">
      <c r="A3384" s="4" t="s">
        <v>1316</v>
      </c>
      <c r="B3384" s="15">
        <v>116</v>
      </c>
      <c r="C3384" s="64" t="s">
        <v>1091</v>
      </c>
      <c r="D3384" s="30">
        <v>44879</v>
      </c>
      <c r="E3384" s="59" t="s">
        <v>1</v>
      </c>
      <c r="F3384" s="109">
        <v>300</v>
      </c>
      <c r="G3384" s="14">
        <v>71.609120816278562</v>
      </c>
      <c r="H3384" s="30">
        <v>45133</v>
      </c>
      <c r="I3384" s="118">
        <v>248.00310000000002</v>
      </c>
      <c r="J3384" s="15">
        <f>IF(M3384="",IF(AND(H3384&lt;&gt; "",D3384&lt;&gt;""),IF(H3384&gt;=D3384,H3384-D3384,0),""),"")</f>
        <v>254</v>
      </c>
      <c r="K3384" s="20">
        <f>IF(M3384="",IF(I3384&lt;&gt;"",I3384-G3384,""),"")</f>
        <v>176.39397918372146</v>
      </c>
      <c r="L3384" s="25">
        <f>IF(M3384="",IF(K3384&lt;&gt;"",IF(G3384=0,IF(I3384=0,0,9.99),K3384/G3384),""),"")</f>
        <v>2.4632892733913114</v>
      </c>
      <c r="M3384" s="111"/>
      <c r="N3384" s="58" t="str">
        <f>TRIM(CONCATENATE(Table1[[#This Row],[Intake]]," ",Table1[[#This Row],[Batch Number]]))</f>
        <v>S-1/OS 116</v>
      </c>
      <c r="O3384" s="111" t="str">
        <f>IF(VLOOKUP(Table1[[#This Row],[Intake Batch Combo]],Sheet2!A:B,2,FALSE)="","",VLOOKUP(Table1[[#This Row],[Intake Batch Combo]],Sheet2!A:B,2,FALSE))</f>
        <v>One Source Diagnostics Buy 116</v>
      </c>
      <c r="P3384" s="115" t="e">
        <v>#N/A</v>
      </c>
      <c r="Q3384" s="115" t="e">
        <v>#N/A</v>
      </c>
    </row>
    <row r="3385" spans="1:17">
      <c r="A3385" s="4" t="s">
        <v>1316</v>
      </c>
      <c r="B3385" s="15">
        <v>116</v>
      </c>
      <c r="C3385" s="64" t="s">
        <v>1091</v>
      </c>
      <c r="D3385" s="30">
        <v>44879</v>
      </c>
      <c r="E3385" s="59" t="s">
        <v>1</v>
      </c>
      <c r="F3385" s="109">
        <v>300</v>
      </c>
      <c r="G3385" s="14">
        <v>71.609120816278562</v>
      </c>
      <c r="H3385" s="30">
        <v>45133</v>
      </c>
      <c r="I3385" s="118">
        <v>248.00310000000002</v>
      </c>
      <c r="J3385" s="15">
        <f>IF(M3385="",IF(AND(H3385&lt;&gt; "",D3385&lt;&gt;""),IF(H3385&gt;=D3385,H3385-D3385,0),""),"")</f>
        <v>254</v>
      </c>
      <c r="K3385" s="20">
        <f>IF(M3385="",IF(I3385&lt;&gt;"",I3385-G3385,""),"")</f>
        <v>176.39397918372146</v>
      </c>
      <c r="L3385" s="25">
        <f>IF(M3385="",IF(K3385&lt;&gt;"",IF(G3385=0,IF(I3385=0,0,9.99),K3385/G3385),""),"")</f>
        <v>2.4632892733913114</v>
      </c>
      <c r="M3385" s="111"/>
      <c r="N3385" s="58" t="str">
        <f>TRIM(CONCATENATE(Table1[[#This Row],[Intake]]," ",Table1[[#This Row],[Batch Number]]))</f>
        <v>S-1/OS 116</v>
      </c>
      <c r="O3385" s="111" t="str">
        <f>IF(VLOOKUP(Table1[[#This Row],[Intake Batch Combo]],Sheet2!A:B,2,FALSE)="","",VLOOKUP(Table1[[#This Row],[Intake Batch Combo]],Sheet2!A:B,2,FALSE))</f>
        <v>One Source Diagnostics Buy 116</v>
      </c>
      <c r="P3385" s="115" t="e">
        <v>#N/A</v>
      </c>
      <c r="Q3385" s="115" t="e">
        <v>#N/A</v>
      </c>
    </row>
    <row r="3386" spans="1:17">
      <c r="A3386" s="4" t="s">
        <v>1316</v>
      </c>
      <c r="B3386" s="15">
        <v>116</v>
      </c>
      <c r="C3386" s="64" t="s">
        <v>1091</v>
      </c>
      <c r="D3386" s="30">
        <v>44879</v>
      </c>
      <c r="E3386" s="59" t="s">
        <v>1</v>
      </c>
      <c r="F3386" s="109">
        <v>300</v>
      </c>
      <c r="G3386" s="14">
        <v>71.609120816278562</v>
      </c>
      <c r="H3386" s="30">
        <v>45133</v>
      </c>
      <c r="I3386" s="118">
        <v>248.00310000000002</v>
      </c>
      <c r="J3386" s="15">
        <f>IF(M3386="",IF(AND(H3386&lt;&gt; "",D3386&lt;&gt;""),IF(H3386&gt;=D3386,H3386-D3386,0),""),"")</f>
        <v>254</v>
      </c>
      <c r="K3386" s="20">
        <f>IF(M3386="",IF(I3386&lt;&gt;"",I3386-G3386,""),"")</f>
        <v>176.39397918372146</v>
      </c>
      <c r="L3386" s="25">
        <f>IF(M3386="",IF(K3386&lt;&gt;"",IF(G3386=0,IF(I3386=0,0,9.99),K3386/G3386),""),"")</f>
        <v>2.4632892733913114</v>
      </c>
      <c r="N3386" s="58" t="str">
        <f>TRIM(CONCATENATE(Table1[[#This Row],[Intake]]," ",Table1[[#This Row],[Batch Number]]))</f>
        <v>S-1/OS 116</v>
      </c>
      <c r="O3386" s="3" t="str">
        <f>IF(VLOOKUP(Table1[[#This Row],[Intake Batch Combo]],Sheet2!A:B,2,FALSE)="","",VLOOKUP(Table1[[#This Row],[Intake Batch Combo]],Sheet2!A:B,2,FALSE))</f>
        <v>One Source Diagnostics Buy 116</v>
      </c>
      <c r="P3386" s="115" t="e">
        <v>#N/A</v>
      </c>
      <c r="Q3386" s="115" t="e">
        <v>#N/A</v>
      </c>
    </row>
    <row r="3387" spans="1:17">
      <c r="A3387" s="4" t="s">
        <v>1316</v>
      </c>
      <c r="B3387" s="15">
        <v>116</v>
      </c>
      <c r="C3387" s="64" t="s">
        <v>1091</v>
      </c>
      <c r="D3387" s="30">
        <v>44879</v>
      </c>
      <c r="E3387" s="59" t="s">
        <v>1</v>
      </c>
      <c r="F3387" s="109">
        <v>300</v>
      </c>
      <c r="G3387" s="14">
        <v>71.609120816278562</v>
      </c>
      <c r="H3387" s="30">
        <v>45133</v>
      </c>
      <c r="I3387" s="118">
        <v>248.00310000000002</v>
      </c>
      <c r="J3387" s="15">
        <f>IF(M3387="",IF(AND(H3387&lt;&gt; "",D3387&lt;&gt;""),IF(H3387&gt;=D3387,H3387-D3387,0),""),"")</f>
        <v>254</v>
      </c>
      <c r="K3387" s="20">
        <f>IF(M3387="",IF(I3387&lt;&gt;"",I3387-G3387,""),"")</f>
        <v>176.39397918372146</v>
      </c>
      <c r="L3387" s="25">
        <f>IF(M3387="",IF(K3387&lt;&gt;"",IF(G3387=0,IF(I3387=0,0,9.99),K3387/G3387),""),"")</f>
        <v>2.4632892733913114</v>
      </c>
      <c r="N3387" s="58" t="str">
        <f>TRIM(CONCATENATE(Table1[[#This Row],[Intake]]," ",Table1[[#This Row],[Batch Number]]))</f>
        <v>S-1/OS 116</v>
      </c>
      <c r="O3387" s="3" t="str">
        <f>IF(VLOOKUP(Table1[[#This Row],[Intake Batch Combo]],Sheet2!A:B,2,FALSE)="","",VLOOKUP(Table1[[#This Row],[Intake Batch Combo]],Sheet2!A:B,2,FALSE))</f>
        <v>One Source Diagnostics Buy 116</v>
      </c>
      <c r="P3387" s="115" t="e">
        <v>#N/A</v>
      </c>
      <c r="Q3387" s="115" t="e">
        <v>#N/A</v>
      </c>
    </row>
    <row r="3388" spans="1:17">
      <c r="A3388" s="4" t="s">
        <v>1314</v>
      </c>
      <c r="B3388" s="43">
        <v>71</v>
      </c>
      <c r="C3388" s="64" t="s">
        <v>909</v>
      </c>
      <c r="D3388" s="47">
        <v>44670</v>
      </c>
      <c r="E3388" s="59" t="s">
        <v>1</v>
      </c>
      <c r="F3388" s="41">
        <v>300</v>
      </c>
      <c r="G3388" s="41">
        <v>71.954979587975828</v>
      </c>
      <c r="H3388" s="47">
        <v>45133</v>
      </c>
      <c r="I3388" s="120">
        <v>337.125</v>
      </c>
      <c r="J3388" s="43">
        <f>IF(M3388="",IF(AND(H3388&lt;&gt; "",D3388&lt;&gt;""),IF(H3388&gt;=D3388,H3388-D3388,0),""),"")</f>
        <v>463</v>
      </c>
      <c r="K3388" s="42">
        <f>IF(M3388="",IF(I3388&lt;&gt;"",I3388-G3388,""),"")</f>
        <v>265.1700204120242</v>
      </c>
      <c r="L3388" s="44">
        <f>IF(M3388="",IF(K3388&lt;&gt;"",IF(G3388=0,IF(I3388=0,0,9.99),K3388/G3388),""),"")</f>
        <v>3.6852212582148511</v>
      </c>
      <c r="M3388" s="45"/>
      <c r="N3388" s="46" t="str">
        <f>TRIM(CONCATENATE(Table1[[#This Row],[Intake]]," ",Table1[[#This Row],[Batch Number]]))</f>
        <v>S-1/EB 71</v>
      </c>
      <c r="O3388" s="45" t="str">
        <f>IF(VLOOKUP(Table1[[#This Row],[Intake Batch Combo]],Sheet2!A:B,2,FALSE)="","",VLOOKUP(Table1[[#This Row],[Intake Batch Combo]],Sheet2!A:B,2,FALSE))</f>
        <v>Expert MRI Buy 71</v>
      </c>
      <c r="P3388" s="116" t="e">
        <v>#N/A</v>
      </c>
      <c r="Q3388" s="116" t="e">
        <v>#N/A</v>
      </c>
    </row>
    <row r="3389" spans="1:17">
      <c r="A3389" s="4" t="s">
        <v>1314</v>
      </c>
      <c r="B3389" s="43">
        <v>71</v>
      </c>
      <c r="C3389" s="64" t="s">
        <v>909</v>
      </c>
      <c r="D3389" s="47">
        <v>44670</v>
      </c>
      <c r="E3389" s="59" t="s">
        <v>1</v>
      </c>
      <c r="F3389" s="41">
        <v>300</v>
      </c>
      <c r="G3389" s="41">
        <v>71.954979587975828</v>
      </c>
      <c r="H3389" s="47">
        <v>45133</v>
      </c>
      <c r="I3389" s="118">
        <v>337.125</v>
      </c>
      <c r="J3389" s="43">
        <f>IF(M3389="",IF(AND(H3389&lt;&gt; "",D3389&lt;&gt;""),IF(H3389&gt;=D3389,H3389-D3389,0),""),"")</f>
        <v>463</v>
      </c>
      <c r="K3389" s="42">
        <f>IF(M3389="",IF(I3389&lt;&gt;"",I3389-G3389,""),"")</f>
        <v>265.1700204120242</v>
      </c>
      <c r="L3389" s="44">
        <f>IF(M3389="",IF(K3389&lt;&gt;"",IF(G3389=0,IF(I3389=0,0,9.99),K3389/G3389),""),"")</f>
        <v>3.6852212582148511</v>
      </c>
      <c r="M3389" s="45"/>
      <c r="N3389" s="46" t="str">
        <f>TRIM(CONCATENATE(Table1[[#This Row],[Intake]]," ",Table1[[#This Row],[Batch Number]]))</f>
        <v>S-1/EB 71</v>
      </c>
      <c r="O3389" s="45" t="str">
        <f>IF(VLOOKUP(Table1[[#This Row],[Intake Batch Combo]],Sheet2!A:B,2,FALSE)="","",VLOOKUP(Table1[[#This Row],[Intake Batch Combo]],Sheet2!A:B,2,FALSE))</f>
        <v>Expert MRI Buy 71</v>
      </c>
      <c r="P3389" s="116" t="e">
        <v>#N/A</v>
      </c>
      <c r="Q3389" s="116" t="e">
        <v>#N/A</v>
      </c>
    </row>
    <row r="3390" spans="1:17">
      <c r="A3390" s="4" t="s">
        <v>1316</v>
      </c>
      <c r="B3390" s="15">
        <v>116</v>
      </c>
      <c r="C3390" s="64" t="s">
        <v>1091</v>
      </c>
      <c r="D3390" s="30">
        <v>44879</v>
      </c>
      <c r="E3390" s="59" t="s">
        <v>1</v>
      </c>
      <c r="F3390" s="14">
        <v>1695</v>
      </c>
      <c r="G3390" s="14">
        <v>404.59153261197389</v>
      </c>
      <c r="H3390" s="30">
        <v>45133</v>
      </c>
      <c r="I3390" s="120">
        <v>248.00310000000002</v>
      </c>
      <c r="J3390" s="15">
        <f>IF(M3390="",IF(AND(H3390&lt;&gt; "",D3390&lt;&gt;""),IF(H3390&gt;=D3390,H3390-D3390,0),""),"")</f>
        <v>254</v>
      </c>
      <c r="K3390" s="20">
        <f>IF(M3390="",IF(I3390&lt;&gt;"",I3390-G3390,""),"")</f>
        <v>-156.58843261197387</v>
      </c>
      <c r="L3390" s="25">
        <f>IF(M3390="",IF(K3390&lt;&gt;"",IF(G3390=0,IF(I3390=0,0,9.99),K3390/G3390),""),"")</f>
        <v>-0.3870284471873785</v>
      </c>
      <c r="M3390" s="111"/>
      <c r="N3390" s="58" t="str">
        <f>TRIM(CONCATENATE(Table1[[#This Row],[Intake]]," ",Table1[[#This Row],[Batch Number]]))</f>
        <v>S-1/OS 116</v>
      </c>
      <c r="O3390" s="111" t="str">
        <f>IF(VLOOKUP(Table1[[#This Row],[Intake Batch Combo]],Sheet2!A:B,2,FALSE)="","",VLOOKUP(Table1[[#This Row],[Intake Batch Combo]],Sheet2!A:B,2,FALSE))</f>
        <v>One Source Diagnostics Buy 116</v>
      </c>
      <c r="P3390" s="115" t="e">
        <v>#N/A</v>
      </c>
      <c r="Q3390" s="115" t="e">
        <v>#N/A</v>
      </c>
    </row>
    <row r="3391" spans="1:17">
      <c r="A3391" s="4" t="s">
        <v>1316</v>
      </c>
      <c r="B3391" s="15">
        <v>116</v>
      </c>
      <c r="C3391" s="64" t="s">
        <v>1091</v>
      </c>
      <c r="D3391" s="30">
        <v>44879</v>
      </c>
      <c r="E3391" s="59" t="s">
        <v>1</v>
      </c>
      <c r="F3391" s="14">
        <v>1695</v>
      </c>
      <c r="G3391" s="14">
        <v>404.59153261197389</v>
      </c>
      <c r="H3391" s="30">
        <v>45133</v>
      </c>
      <c r="I3391" s="118">
        <v>248.00310000000002</v>
      </c>
      <c r="J3391" s="15">
        <f>IF(M3391="",IF(AND(H3391&lt;&gt; "",D3391&lt;&gt;""),IF(H3391&gt;=D3391,H3391-D3391,0),""),"")</f>
        <v>254</v>
      </c>
      <c r="K3391" s="20">
        <f>IF(M3391="",IF(I3391&lt;&gt;"",I3391-G3391,""),"")</f>
        <v>-156.58843261197387</v>
      </c>
      <c r="L3391" s="25">
        <f>IF(M3391="",IF(K3391&lt;&gt;"",IF(G3391=0,IF(I3391=0,0,9.99),K3391/G3391),""),"")</f>
        <v>-0.3870284471873785</v>
      </c>
      <c r="M3391" s="111"/>
      <c r="N3391" s="58" t="str">
        <f>TRIM(CONCATENATE(Table1[[#This Row],[Intake]]," ",Table1[[#This Row],[Batch Number]]))</f>
        <v>S-1/OS 116</v>
      </c>
      <c r="O3391" s="111" t="str">
        <f>IF(VLOOKUP(Table1[[#This Row],[Intake Batch Combo]],Sheet2!A:B,2,FALSE)="","",VLOOKUP(Table1[[#This Row],[Intake Batch Combo]],Sheet2!A:B,2,FALSE))</f>
        <v>One Source Diagnostics Buy 116</v>
      </c>
      <c r="P3391" s="115" t="e">
        <v>#N/A</v>
      </c>
      <c r="Q3391" s="115" t="e">
        <v>#N/A</v>
      </c>
    </row>
    <row r="3392" spans="1:17">
      <c r="A3392" s="4" t="s">
        <v>1316</v>
      </c>
      <c r="B3392" s="15">
        <v>116</v>
      </c>
      <c r="C3392" s="64" t="s">
        <v>1145</v>
      </c>
      <c r="D3392" s="30">
        <v>44879</v>
      </c>
      <c r="E3392" s="59" t="s">
        <v>1</v>
      </c>
      <c r="F3392" s="14">
        <v>1695</v>
      </c>
      <c r="G3392" s="14">
        <v>404.59153261197389</v>
      </c>
      <c r="H3392" s="30">
        <v>45133</v>
      </c>
      <c r="I3392" s="120">
        <v>465</v>
      </c>
      <c r="J3392" s="15">
        <f>IF(M3392="",IF(AND(H3392&lt;&gt; "",D3392&lt;&gt;""),IF(H3392&gt;=D3392,H3392-D3392,0),""),"")</f>
        <v>254</v>
      </c>
      <c r="K3392" s="20">
        <f>IF(M3392="",IF(I3392&lt;&gt;"",I3392-G3392,""),"")</f>
        <v>60.408467388026111</v>
      </c>
      <c r="L3392" s="25">
        <f>IF(M3392="",IF(K3392&lt;&gt;"",IF(G3392=0,IF(I3392=0,0,9.99),K3392/G3392),""),"")</f>
        <v>0.1493072951824754</v>
      </c>
      <c r="N3392" s="58" t="str">
        <f>TRIM(CONCATENATE(Table1[[#This Row],[Intake]]," ",Table1[[#This Row],[Batch Number]]))</f>
        <v>S-1/OS 116</v>
      </c>
      <c r="O3392" s="3" t="str">
        <f>IF(VLOOKUP(Table1[[#This Row],[Intake Batch Combo]],Sheet2!A:B,2,FALSE)="","",VLOOKUP(Table1[[#This Row],[Intake Batch Combo]],Sheet2!A:B,2,FALSE))</f>
        <v>One Source Diagnostics Buy 116</v>
      </c>
      <c r="P3392" s="115" t="e">
        <v>#N/A</v>
      </c>
      <c r="Q3392" s="115" t="e">
        <v>#N/A</v>
      </c>
    </row>
    <row r="3393" spans="1:17">
      <c r="A3393" s="4" t="s">
        <v>1316</v>
      </c>
      <c r="B3393" s="15">
        <v>116</v>
      </c>
      <c r="C3393" s="64" t="s">
        <v>1145</v>
      </c>
      <c r="D3393" s="30">
        <v>44879</v>
      </c>
      <c r="E3393" s="59" t="s">
        <v>1</v>
      </c>
      <c r="F3393" s="14">
        <v>1695</v>
      </c>
      <c r="G3393" s="14">
        <v>404.59153261197389</v>
      </c>
      <c r="H3393" s="30">
        <v>45133</v>
      </c>
      <c r="I3393" s="118">
        <v>465</v>
      </c>
      <c r="J3393" s="15">
        <f>IF(M3393="",IF(AND(H3393&lt;&gt; "",D3393&lt;&gt;""),IF(H3393&gt;=D3393,H3393-D3393,0),""),"")</f>
        <v>254</v>
      </c>
      <c r="K3393" s="20">
        <f>IF(M3393="",IF(I3393&lt;&gt;"",I3393-G3393,""),"")</f>
        <v>60.408467388026111</v>
      </c>
      <c r="L3393" s="25">
        <f>IF(M3393="",IF(K3393&lt;&gt;"",IF(G3393=0,IF(I3393=0,0,9.99),K3393/G3393),""),"")</f>
        <v>0.1493072951824754</v>
      </c>
      <c r="N3393" s="58" t="str">
        <f>TRIM(CONCATENATE(Table1[[#This Row],[Intake]]," ",Table1[[#This Row],[Batch Number]]))</f>
        <v>S-1/OS 116</v>
      </c>
      <c r="O3393" s="3" t="str">
        <f>IF(VLOOKUP(Table1[[#This Row],[Intake Batch Combo]],Sheet2!A:B,2,FALSE)="","",VLOOKUP(Table1[[#This Row],[Intake Batch Combo]],Sheet2!A:B,2,FALSE))</f>
        <v>One Source Diagnostics Buy 116</v>
      </c>
      <c r="P3393" s="115" t="e">
        <v>#N/A</v>
      </c>
      <c r="Q3393" s="115" t="e">
        <v>#N/A</v>
      </c>
    </row>
    <row r="3394" spans="1:17">
      <c r="A3394" s="4" t="s">
        <v>1316</v>
      </c>
      <c r="B3394" s="15">
        <v>118</v>
      </c>
      <c r="C3394" s="64" t="s">
        <v>1550</v>
      </c>
      <c r="D3394" s="30">
        <v>44897</v>
      </c>
      <c r="E3394" s="60" t="s">
        <v>1</v>
      </c>
      <c r="F3394" s="14">
        <v>1695</v>
      </c>
      <c r="G3394" s="14">
        <v>404.96364199804663</v>
      </c>
      <c r="H3394" s="30">
        <v>45133</v>
      </c>
      <c r="I3394" s="118">
        <v>600.28710000000001</v>
      </c>
      <c r="J3394" s="15">
        <f>IF(M3394="",IF(AND(H3394&lt;&gt; "",D3394&lt;&gt;""),IF(H3394&gt;=D3394,H3394-D3394,0),""),"")</f>
        <v>236</v>
      </c>
      <c r="K3394" s="20">
        <f>IF(M3394="",IF(I3394&lt;&gt;"",I3394-G3394,""),"")</f>
        <v>195.32345800195338</v>
      </c>
      <c r="L3394" s="25">
        <f>IF(M3394="",IF(K3394&lt;&gt;"",IF(G3394=0,IF(I3394=0,0,9.99),K3394/G3394),""),"")</f>
        <v>0.4823234427620432</v>
      </c>
      <c r="N3394" s="58" t="str">
        <f>TRIM(CONCATENATE(Table1[[#This Row],[Intake]]," ",Table1[[#This Row],[Batch Number]]))</f>
        <v>S-1/OS 118</v>
      </c>
      <c r="O3394" s="3" t="str">
        <f>IF(VLOOKUP(Table1[[#This Row],[Intake Batch Combo]],Sheet2!A:B,2,FALSE)="","",VLOOKUP(Table1[[#This Row],[Intake Batch Combo]],Sheet2!A:B,2,FALSE))</f>
        <v>One Source Diagnostics Buy 118</v>
      </c>
      <c r="P3394" s="115" t="s">
        <v>2383</v>
      </c>
      <c r="Q3394" s="115" t="e">
        <v>#N/A</v>
      </c>
    </row>
    <row r="3395" spans="1:17">
      <c r="A3395" s="4" t="s">
        <v>1316</v>
      </c>
      <c r="B3395" s="15">
        <v>118</v>
      </c>
      <c r="C3395" s="64" t="s">
        <v>1550</v>
      </c>
      <c r="D3395" s="30">
        <v>44897</v>
      </c>
      <c r="E3395" s="60" t="s">
        <v>1</v>
      </c>
      <c r="F3395" s="14">
        <v>1695</v>
      </c>
      <c r="G3395" s="14">
        <v>404.96364199804663</v>
      </c>
      <c r="H3395" s="30">
        <v>45133</v>
      </c>
      <c r="I3395" s="118">
        <v>600.28710000000001</v>
      </c>
      <c r="J3395" s="15">
        <f>IF(M3395="",IF(AND(H3395&lt;&gt; "",D3395&lt;&gt;""),IF(H3395&gt;=D3395,H3395-D3395,0),""),"")</f>
        <v>236</v>
      </c>
      <c r="K3395" s="20">
        <f>IF(M3395="",IF(I3395&lt;&gt;"",I3395-G3395,""),"")</f>
        <v>195.32345800195338</v>
      </c>
      <c r="L3395" s="25">
        <f>IF(M3395="",IF(K3395&lt;&gt;"",IF(G3395=0,IF(I3395=0,0,9.99),K3395/G3395),""),"")</f>
        <v>0.4823234427620432</v>
      </c>
      <c r="N3395" s="58" t="str">
        <f>TRIM(CONCATENATE(Table1[[#This Row],[Intake]]," ",Table1[[#This Row],[Batch Number]]))</f>
        <v>S-1/OS 118</v>
      </c>
      <c r="O3395" s="3" t="str">
        <f>IF(VLOOKUP(Table1[[#This Row],[Intake Batch Combo]],Sheet2!A:B,2,FALSE)="","",VLOOKUP(Table1[[#This Row],[Intake Batch Combo]],Sheet2!A:B,2,FALSE))</f>
        <v>One Source Diagnostics Buy 118</v>
      </c>
      <c r="P3395" s="115" t="s">
        <v>2383</v>
      </c>
      <c r="Q3395" s="115" t="e">
        <v>#N/A</v>
      </c>
    </row>
    <row r="3396" spans="1:17">
      <c r="A3396" s="4" t="s">
        <v>1316</v>
      </c>
      <c r="B3396" s="15">
        <v>118</v>
      </c>
      <c r="C3396" s="64" t="s">
        <v>1550</v>
      </c>
      <c r="D3396" s="30">
        <v>44897</v>
      </c>
      <c r="E3396" s="60" t="s">
        <v>1</v>
      </c>
      <c r="F3396" s="14">
        <v>1695</v>
      </c>
      <c r="G3396" s="14">
        <v>404.96364199804663</v>
      </c>
      <c r="H3396" s="30">
        <v>45133</v>
      </c>
      <c r="I3396" s="118">
        <v>600.28710000000001</v>
      </c>
      <c r="J3396" s="15">
        <f>IF(M3396="",IF(AND(H3396&lt;&gt; "",D3396&lt;&gt;""),IF(H3396&gt;=D3396,H3396-D3396,0),""),"")</f>
        <v>236</v>
      </c>
      <c r="K3396" s="20">
        <f>IF(M3396="",IF(I3396&lt;&gt;"",I3396-G3396,""),"")</f>
        <v>195.32345800195338</v>
      </c>
      <c r="L3396" s="25">
        <f>IF(M3396="",IF(K3396&lt;&gt;"",IF(G3396=0,IF(I3396=0,0,9.99),K3396/G3396),""),"")</f>
        <v>0.4823234427620432</v>
      </c>
      <c r="N3396" s="58" t="str">
        <f>TRIM(CONCATENATE(Table1[[#This Row],[Intake]]," ",Table1[[#This Row],[Batch Number]]))</f>
        <v>S-1/OS 118</v>
      </c>
      <c r="O3396" s="3" t="str">
        <f>IF(VLOOKUP(Table1[[#This Row],[Intake Batch Combo]],Sheet2!A:B,2,FALSE)="","",VLOOKUP(Table1[[#This Row],[Intake Batch Combo]],Sheet2!A:B,2,FALSE))</f>
        <v>One Source Diagnostics Buy 118</v>
      </c>
      <c r="P3396" s="115" t="s">
        <v>2383</v>
      </c>
      <c r="Q3396" s="115" t="e">
        <v>#N/A</v>
      </c>
    </row>
    <row r="3397" spans="1:17">
      <c r="A3397" s="4" t="s">
        <v>1316</v>
      </c>
      <c r="B3397" s="15">
        <v>118</v>
      </c>
      <c r="C3397" s="64" t="s">
        <v>1615</v>
      </c>
      <c r="D3397" s="30">
        <v>44897</v>
      </c>
      <c r="E3397" s="60" t="s">
        <v>1</v>
      </c>
      <c r="F3397" s="14">
        <v>1695</v>
      </c>
      <c r="G3397" s="14">
        <v>404.96364199804663</v>
      </c>
      <c r="H3397" s="30">
        <v>45133</v>
      </c>
      <c r="I3397" s="118">
        <v>976.5</v>
      </c>
      <c r="J3397" s="15">
        <f>IF(M3397="",IF(AND(H3397&lt;&gt; "",D3397&lt;&gt;""),IF(H3397&gt;=D3397,H3397-D3397,0),""),"")</f>
        <v>236</v>
      </c>
      <c r="K3397" s="20">
        <f>IF(M3397="",IF(I3397&lt;&gt;"",I3397-G3397,""),"")</f>
        <v>571.53635800195343</v>
      </c>
      <c r="L3397" s="25">
        <f>IF(M3397="",IF(K3397&lt;&gt;"",IF(G3397=0,IF(I3397=0,0,9.99),K3397/G3397),""),"")</f>
        <v>1.4113275828468332</v>
      </c>
      <c r="N3397" s="58" t="str">
        <f>TRIM(CONCATENATE(Table1[[#This Row],[Intake]]," ",Table1[[#This Row],[Batch Number]]))</f>
        <v>S-1/OS 118</v>
      </c>
      <c r="O3397" s="3" t="str">
        <f>IF(VLOOKUP(Table1[[#This Row],[Intake Batch Combo]],Sheet2!A:B,2,FALSE)="","",VLOOKUP(Table1[[#This Row],[Intake Batch Combo]],Sheet2!A:B,2,FALSE))</f>
        <v>One Source Diagnostics Buy 118</v>
      </c>
      <c r="P3397" s="115" t="s">
        <v>2383</v>
      </c>
      <c r="Q3397" s="115" t="e">
        <v>#N/A</v>
      </c>
    </row>
    <row r="3398" spans="1:17">
      <c r="A3398" s="4" t="s">
        <v>1316</v>
      </c>
      <c r="B3398" s="15">
        <v>118</v>
      </c>
      <c r="C3398" s="64" t="s">
        <v>1615</v>
      </c>
      <c r="D3398" s="30">
        <v>44897</v>
      </c>
      <c r="E3398" s="60" t="s">
        <v>1</v>
      </c>
      <c r="F3398" s="14">
        <v>1695</v>
      </c>
      <c r="G3398" s="14">
        <v>404.96364199804663</v>
      </c>
      <c r="H3398" s="30">
        <v>45133</v>
      </c>
      <c r="I3398" s="120">
        <v>976.5</v>
      </c>
      <c r="J3398" s="15">
        <f>IF(M3398="",IF(AND(H3398&lt;&gt; "",D3398&lt;&gt;""),IF(H3398&gt;=D3398,H3398-D3398,0),""),"")</f>
        <v>236</v>
      </c>
      <c r="K3398" s="20">
        <f>IF(M3398="",IF(I3398&lt;&gt;"",I3398-G3398,""),"")</f>
        <v>571.53635800195343</v>
      </c>
      <c r="L3398" s="25">
        <f>IF(M3398="",IF(K3398&lt;&gt;"",IF(G3398=0,IF(I3398=0,0,9.99),K3398/G3398),""),"")</f>
        <v>1.4113275828468332</v>
      </c>
      <c r="N3398" s="58" t="str">
        <f>TRIM(CONCATENATE(Table1[[#This Row],[Intake]]," ",Table1[[#This Row],[Batch Number]]))</f>
        <v>S-1/OS 118</v>
      </c>
      <c r="O3398" s="3" t="str">
        <f>IF(VLOOKUP(Table1[[#This Row],[Intake Batch Combo]],Sheet2!A:B,2,FALSE)="","",VLOOKUP(Table1[[#This Row],[Intake Batch Combo]],Sheet2!A:B,2,FALSE))</f>
        <v>One Source Diagnostics Buy 118</v>
      </c>
      <c r="P3398" s="115" t="s">
        <v>2383</v>
      </c>
      <c r="Q3398" s="115" t="e">
        <v>#N/A</v>
      </c>
    </row>
    <row r="3399" spans="1:17">
      <c r="A3399" s="4" t="s">
        <v>1316</v>
      </c>
      <c r="B3399" s="15">
        <v>118</v>
      </c>
      <c r="C3399" s="64" t="s">
        <v>1639</v>
      </c>
      <c r="D3399" s="30">
        <v>44897</v>
      </c>
      <c r="E3399" s="60" t="s">
        <v>1</v>
      </c>
      <c r="F3399" s="14">
        <v>1695</v>
      </c>
      <c r="G3399" s="14">
        <v>404.96364199804663</v>
      </c>
      <c r="H3399" s="30">
        <v>45133</v>
      </c>
      <c r="I3399" s="118">
        <v>372</v>
      </c>
      <c r="J3399" s="15">
        <f>IF(M3399="",IF(AND(H3399&lt;&gt; "",D3399&lt;&gt;""),IF(H3399&gt;=D3399,H3399-D3399,0),""),"")</f>
        <v>236</v>
      </c>
      <c r="K3399" s="20">
        <f>IF(M3399="",IF(I3399&lt;&gt;"",I3399-G3399,""),"")</f>
        <v>-32.963641998046626</v>
      </c>
      <c r="L3399" s="25">
        <f>IF(M3399="",IF(K3399&lt;&gt;"",IF(G3399=0,IF(I3399=0,0,9.99),K3399/G3399),""),"")</f>
        <v>-8.139901605834933E-2</v>
      </c>
      <c r="N3399" s="58" t="str">
        <f>TRIM(CONCATENATE(Table1[[#This Row],[Intake]]," ",Table1[[#This Row],[Batch Number]]))</f>
        <v>S-1/OS 118</v>
      </c>
      <c r="O3399" s="3" t="str">
        <f>IF(VLOOKUP(Table1[[#This Row],[Intake Batch Combo]],Sheet2!A:B,2,FALSE)="","",VLOOKUP(Table1[[#This Row],[Intake Batch Combo]],Sheet2!A:B,2,FALSE))</f>
        <v>One Source Diagnostics Buy 118</v>
      </c>
      <c r="P3399" s="115" t="s">
        <v>2383</v>
      </c>
      <c r="Q3399" s="115" t="e">
        <v>#N/A</v>
      </c>
    </row>
    <row r="3400" spans="1:17">
      <c r="A3400" s="4" t="s">
        <v>1316</v>
      </c>
      <c r="B3400" s="15">
        <v>118</v>
      </c>
      <c r="C3400" s="64" t="s">
        <v>1639</v>
      </c>
      <c r="D3400" s="30">
        <v>44897</v>
      </c>
      <c r="E3400" s="60" t="s">
        <v>1</v>
      </c>
      <c r="F3400" s="14">
        <v>1695</v>
      </c>
      <c r="G3400" s="14">
        <v>404.96364199804663</v>
      </c>
      <c r="H3400" s="30">
        <v>45133</v>
      </c>
      <c r="I3400" s="118">
        <v>372</v>
      </c>
      <c r="J3400" s="15">
        <f>IF(M3400="",IF(AND(H3400&lt;&gt; "",D3400&lt;&gt;""),IF(H3400&gt;=D3400,H3400-D3400,0),""),"")</f>
        <v>236</v>
      </c>
      <c r="K3400" s="20">
        <f>IF(M3400="",IF(I3400&lt;&gt;"",I3400-G3400,""),"")</f>
        <v>-32.963641998046626</v>
      </c>
      <c r="L3400" s="25">
        <f>IF(M3400="",IF(K3400&lt;&gt;"",IF(G3400=0,IF(I3400=0,0,9.99),K3400/G3400),""),"")</f>
        <v>-8.139901605834933E-2</v>
      </c>
      <c r="N3400" s="58" t="str">
        <f>TRIM(CONCATENATE(Table1[[#This Row],[Intake]]," ",Table1[[#This Row],[Batch Number]]))</f>
        <v>S-1/OS 118</v>
      </c>
      <c r="O3400" s="3" t="str">
        <f>IF(VLOOKUP(Table1[[#This Row],[Intake Batch Combo]],Sheet2!A:B,2,FALSE)="","",VLOOKUP(Table1[[#This Row],[Intake Batch Combo]],Sheet2!A:B,2,FALSE))</f>
        <v>One Source Diagnostics Buy 118</v>
      </c>
      <c r="P3400" s="115" t="s">
        <v>2383</v>
      </c>
      <c r="Q3400" s="115" t="e">
        <v>#N/A</v>
      </c>
    </row>
    <row r="3401" spans="1:17">
      <c r="A3401" s="4" t="s">
        <v>1316</v>
      </c>
      <c r="B3401" s="15">
        <v>118</v>
      </c>
      <c r="C3401" s="64" t="s">
        <v>1798</v>
      </c>
      <c r="D3401" s="30">
        <v>44897</v>
      </c>
      <c r="E3401" s="60" t="s">
        <v>1</v>
      </c>
      <c r="F3401" s="14">
        <v>1695</v>
      </c>
      <c r="G3401" s="14">
        <v>404.96364199804663</v>
      </c>
      <c r="H3401" s="30">
        <v>45133</v>
      </c>
      <c r="I3401" s="118">
        <v>465</v>
      </c>
      <c r="J3401" s="15">
        <f>IF(M3401="",IF(AND(H3401&lt;&gt; "",D3401&lt;&gt;""),IF(H3401&gt;=D3401,H3401-D3401,0),""),"")</f>
        <v>236</v>
      </c>
      <c r="K3401" s="20">
        <f>IF(M3401="",IF(I3401&lt;&gt;"",I3401-G3401,""),"")</f>
        <v>60.036358001953374</v>
      </c>
      <c r="L3401" s="25">
        <f>IF(M3401="",IF(K3401&lt;&gt;"",IF(G3401=0,IF(I3401=0,0,9.99),K3401/G3401),""),"")</f>
        <v>0.14825122992706333</v>
      </c>
      <c r="N3401" s="58" t="str">
        <f>TRIM(CONCATENATE(Table1[[#This Row],[Intake]]," ",Table1[[#This Row],[Batch Number]]))</f>
        <v>S-1/OS 118</v>
      </c>
      <c r="O3401" s="3" t="str">
        <f>IF(VLOOKUP(Table1[[#This Row],[Intake Batch Combo]],Sheet2!A:B,2,FALSE)="","",VLOOKUP(Table1[[#This Row],[Intake Batch Combo]],Sheet2!A:B,2,FALSE))</f>
        <v>One Source Diagnostics Buy 118</v>
      </c>
      <c r="P3401" s="115" t="s">
        <v>2383</v>
      </c>
      <c r="Q3401" s="115" t="e">
        <v>#N/A</v>
      </c>
    </row>
    <row r="3402" spans="1:17">
      <c r="A3402" s="4" t="s">
        <v>1314</v>
      </c>
      <c r="B3402" s="43">
        <v>71</v>
      </c>
      <c r="C3402" s="64" t="s">
        <v>909</v>
      </c>
      <c r="D3402" s="47">
        <v>44670</v>
      </c>
      <c r="E3402" s="59" t="s">
        <v>1</v>
      </c>
      <c r="F3402" s="41">
        <v>1695</v>
      </c>
      <c r="G3402" s="41">
        <v>406.54563467206344</v>
      </c>
      <c r="H3402" s="47">
        <v>45133</v>
      </c>
      <c r="I3402" s="118">
        <v>337.125</v>
      </c>
      <c r="J3402" s="43">
        <f>IF(M3402="",IF(AND(H3402&lt;&gt; "",D3402&lt;&gt;""),IF(H3402&gt;=D3402,H3402-D3402,0),""),"")</f>
        <v>463</v>
      </c>
      <c r="K3402" s="42">
        <f>IF(M3402="",IF(I3402&lt;&gt;"",I3402-G3402,""),"")</f>
        <v>-69.420634672063443</v>
      </c>
      <c r="L3402" s="44">
        <f>IF(M3402="",IF(K3402&lt;&gt;"",IF(G3402=0,IF(I3402=0,0,9.99),K3402/G3402),""),"")</f>
        <v>-0.17075729943099993</v>
      </c>
      <c r="M3402" s="45"/>
      <c r="N3402" s="46" t="str">
        <f>TRIM(CONCATENATE(Table1[[#This Row],[Intake]]," ",Table1[[#This Row],[Batch Number]]))</f>
        <v>S-1/EB 71</v>
      </c>
      <c r="O3402" s="45" t="str">
        <f>IF(VLOOKUP(Table1[[#This Row],[Intake Batch Combo]],Sheet2!A:B,2,FALSE)="","",VLOOKUP(Table1[[#This Row],[Intake Batch Combo]],Sheet2!A:B,2,FALSE))</f>
        <v>Expert MRI Buy 71</v>
      </c>
      <c r="P3402" s="116" t="e">
        <v>#N/A</v>
      </c>
      <c r="Q3402" s="116" t="e">
        <v>#N/A</v>
      </c>
    </row>
    <row r="3403" spans="1:17">
      <c r="A3403" s="4" t="s">
        <v>1314</v>
      </c>
      <c r="B3403" s="43">
        <v>71</v>
      </c>
      <c r="C3403" s="64" t="s">
        <v>909</v>
      </c>
      <c r="D3403" s="47">
        <v>44670</v>
      </c>
      <c r="E3403" s="59" t="s">
        <v>1</v>
      </c>
      <c r="F3403" s="41">
        <v>1695</v>
      </c>
      <c r="G3403" s="41">
        <v>406.54563467206344</v>
      </c>
      <c r="H3403" s="47">
        <v>45133</v>
      </c>
      <c r="I3403" s="118">
        <v>337.125</v>
      </c>
      <c r="J3403" s="43">
        <f>IF(M3403="",IF(AND(H3403&lt;&gt; "",D3403&lt;&gt;""),IF(H3403&gt;=D3403,H3403-D3403,0),""),"")</f>
        <v>463</v>
      </c>
      <c r="K3403" s="42">
        <f>IF(M3403="",IF(I3403&lt;&gt;"",I3403-G3403,""),"")</f>
        <v>-69.420634672063443</v>
      </c>
      <c r="L3403" s="44">
        <f>IF(M3403="",IF(K3403&lt;&gt;"",IF(G3403=0,IF(I3403=0,0,9.99),K3403/G3403),""),"")</f>
        <v>-0.17075729943099993</v>
      </c>
      <c r="M3403" s="45"/>
      <c r="N3403" s="46" t="str">
        <f>TRIM(CONCATENATE(Table1[[#This Row],[Intake]]," ",Table1[[#This Row],[Batch Number]]))</f>
        <v>S-1/EB 71</v>
      </c>
      <c r="O3403" s="45" t="str">
        <f>IF(VLOOKUP(Table1[[#This Row],[Intake Batch Combo]],Sheet2!A:B,2,FALSE)="","",VLOOKUP(Table1[[#This Row],[Intake Batch Combo]],Sheet2!A:B,2,FALSE))</f>
        <v>Expert MRI Buy 71</v>
      </c>
      <c r="P3403" s="116" t="e">
        <v>#N/A</v>
      </c>
      <c r="Q3403" s="116" t="e">
        <v>#N/A</v>
      </c>
    </row>
    <row r="3404" spans="1:17">
      <c r="A3404" s="4" t="s">
        <v>1314</v>
      </c>
      <c r="B3404" s="43">
        <v>71</v>
      </c>
      <c r="C3404" s="64" t="s">
        <v>992</v>
      </c>
      <c r="D3404" s="47">
        <v>44670</v>
      </c>
      <c r="E3404" s="59" t="s">
        <v>1</v>
      </c>
      <c r="F3404" s="41">
        <v>1695</v>
      </c>
      <c r="G3404" s="41">
        <v>406.54563467206344</v>
      </c>
      <c r="H3404" s="47">
        <v>45133</v>
      </c>
      <c r="I3404" s="120">
        <v>511.5</v>
      </c>
      <c r="J3404" s="43">
        <f>IF(M3404="",IF(AND(H3404&lt;&gt; "",D3404&lt;&gt;""),IF(H3404&gt;=D3404,H3404-D3404,0),""),"")</f>
        <v>463</v>
      </c>
      <c r="K3404" s="42">
        <f>IF(M3404="",IF(I3404&lt;&gt;"",I3404-G3404,""),"")</f>
        <v>104.95436532793656</v>
      </c>
      <c r="L3404" s="44">
        <f>IF(M3404="",IF(K3404&lt;&gt;"",IF(G3404=0,IF(I3404=0,0,9.99),K3404/G3404),""),"")</f>
        <v>0.25816133879434494</v>
      </c>
      <c r="M3404" s="45"/>
      <c r="N3404" s="46" t="str">
        <f>TRIM(CONCATENATE(Table1[[#This Row],[Intake]]," ",Table1[[#This Row],[Batch Number]]))</f>
        <v>S-1/EB 71</v>
      </c>
      <c r="O3404" s="45" t="str">
        <f>IF(VLOOKUP(Table1[[#This Row],[Intake Batch Combo]],Sheet2!A:B,2,FALSE)="","",VLOOKUP(Table1[[#This Row],[Intake Batch Combo]],Sheet2!A:B,2,FALSE))</f>
        <v>Expert MRI Buy 71</v>
      </c>
      <c r="P3404" s="116" t="e">
        <v>#N/A</v>
      </c>
      <c r="Q3404" s="116" t="e">
        <v>#N/A</v>
      </c>
    </row>
    <row r="3405" spans="1:17">
      <c r="A3405" s="4" t="s">
        <v>2395</v>
      </c>
      <c r="B3405" s="15">
        <v>15.1</v>
      </c>
      <c r="C3405" s="15"/>
      <c r="D3405" s="30">
        <v>45021</v>
      </c>
      <c r="E3405" s="10" t="s">
        <v>1</v>
      </c>
      <c r="F3405" s="14">
        <v>2300</v>
      </c>
      <c r="G3405" s="14">
        <v>432.04350000000113</v>
      </c>
      <c r="H3405" s="30">
        <v>45133</v>
      </c>
      <c r="I3405" s="118">
        <v>500</v>
      </c>
      <c r="J3405" s="15">
        <f>IF(M3405="",IF(AND(H3405&lt;&gt; "",D3405&lt;&gt;""),IF(H3405&gt;=D3405,H3405-D3405,0),""),"")</f>
        <v>112</v>
      </c>
      <c r="K3405" s="20">
        <f>IF(M3405="",IF(I3405&lt;&gt;"",I3405-G3405,""),"")</f>
        <v>67.956499999998869</v>
      </c>
      <c r="L3405" s="25">
        <f>IF(M3405="",IF(K3405&lt;&gt;"",IF(G3405=0,IF(I3405=0,0,9.99),K3405/G3405),""),"")</f>
        <v>0.15729087464572131</v>
      </c>
      <c r="N3405" s="58" t="str">
        <f>TRIM(CONCATENATE(Table1[[#This Row],[Intake]]," ",Table1[[#This Row],[Batch Number]]))</f>
        <v>S-1/SCI 15.1</v>
      </c>
      <c r="O3405" s="3" t="str">
        <f>IF(VLOOKUP(Table1[[#This Row],[Intake Batch Combo]],Sheet2!A:B,2,FALSE)="","",VLOOKUP(Table1[[#This Row],[Intake Batch Combo]],Sheet2!A:B,2,FALSE))</f>
        <v>SoCal Imaging Batch 15.1</v>
      </c>
      <c r="P3405" s="115" t="e">
        <v>#N/A</v>
      </c>
      <c r="Q3405" s="115" t="e">
        <v>#N/A</v>
      </c>
    </row>
    <row r="3406" spans="1:17">
      <c r="A3406" s="4" t="s">
        <v>2395</v>
      </c>
      <c r="B3406" s="15">
        <v>15.1</v>
      </c>
      <c r="C3406" s="15"/>
      <c r="D3406" s="30">
        <v>45021</v>
      </c>
      <c r="E3406" s="10" t="s">
        <v>1</v>
      </c>
      <c r="F3406" s="14">
        <v>2300</v>
      </c>
      <c r="G3406" s="14">
        <v>432.04350000000113</v>
      </c>
      <c r="H3406" s="30">
        <v>45133</v>
      </c>
      <c r="I3406" s="118">
        <v>671.68</v>
      </c>
      <c r="J3406" s="15">
        <f>IF(M3406="",IF(AND(H3406&lt;&gt; "",D3406&lt;&gt;""),IF(H3406&gt;=D3406,H3406-D3406,0),""),"")</f>
        <v>112</v>
      </c>
      <c r="K3406" s="20">
        <f>IF(M3406="",IF(I3406&lt;&gt;"",I3406-G3406,""),"")</f>
        <v>239.63649999999882</v>
      </c>
      <c r="L3406" s="25">
        <f>IF(M3406="",IF(K3406&lt;&gt;"",IF(G3406=0,IF(I3406=0,0,9.99),K3406/G3406),""),"")</f>
        <v>0.55465826936407603</v>
      </c>
      <c r="N3406" s="58" t="str">
        <f>TRIM(CONCATENATE(Table1[[#This Row],[Intake]]," ",Table1[[#This Row],[Batch Number]]))</f>
        <v>S-1/SCI 15.1</v>
      </c>
      <c r="O3406" s="3" t="str">
        <f>IF(VLOOKUP(Table1[[#This Row],[Intake Batch Combo]],Sheet2!A:B,2,FALSE)="","",VLOOKUP(Table1[[#This Row],[Intake Batch Combo]],Sheet2!A:B,2,FALSE))</f>
        <v>SoCal Imaging Batch 15.1</v>
      </c>
      <c r="P3406" s="115" t="e">
        <v>#N/A</v>
      </c>
      <c r="Q3406" s="115" t="e">
        <v>#N/A</v>
      </c>
    </row>
    <row r="3407" spans="1:17">
      <c r="A3407" s="4" t="s">
        <v>2395</v>
      </c>
      <c r="B3407" s="15">
        <v>15.2</v>
      </c>
      <c r="C3407" s="15"/>
      <c r="D3407" s="30">
        <v>45021</v>
      </c>
      <c r="E3407" s="10" t="s">
        <v>1</v>
      </c>
      <c r="F3407" s="14">
        <v>2300</v>
      </c>
      <c r="G3407" s="14">
        <v>432.04350000000113</v>
      </c>
      <c r="H3407" s="30">
        <v>45133</v>
      </c>
      <c r="I3407" s="118">
        <v>1700</v>
      </c>
      <c r="J3407" s="15">
        <f>IF(M3407="",IF(AND(H3407&lt;&gt; "",D3407&lt;&gt;""),IF(H3407&gt;=D3407,H3407-D3407,0),""),"")</f>
        <v>112</v>
      </c>
      <c r="K3407" s="20">
        <f>IF(M3407="",IF(I3407&lt;&gt;"",I3407-G3407,""),"")</f>
        <v>1267.9564999999989</v>
      </c>
      <c r="L3407" s="25">
        <f>IF(M3407="",IF(K3407&lt;&gt;"",IF(G3407=0,IF(I3407=0,0,9.99),K3407/G3407),""),"")</f>
        <v>2.9347889737954524</v>
      </c>
      <c r="N3407" s="58" t="str">
        <f>TRIM(CONCATENATE(Table1[[#This Row],[Intake]]," ",Table1[[#This Row],[Batch Number]]))</f>
        <v>S-1/SCI 15.2</v>
      </c>
      <c r="O3407" s="3" t="str">
        <f>IF(VLOOKUP(Table1[[#This Row],[Intake Batch Combo]],Sheet2!A:B,2,FALSE)="","",VLOOKUP(Table1[[#This Row],[Intake Batch Combo]],Sheet2!A:B,2,FALSE))</f>
        <v>SoCal Imaging Batch 15.2</v>
      </c>
      <c r="P3407" s="115" t="e">
        <v>#N/A</v>
      </c>
      <c r="Q3407" s="115" t="e">
        <v>#N/A</v>
      </c>
    </row>
    <row r="3408" spans="1:17">
      <c r="A3408" s="4" t="s">
        <v>1316</v>
      </c>
      <c r="B3408" s="15">
        <v>90</v>
      </c>
      <c r="C3408" s="15" t="s">
        <v>198</v>
      </c>
      <c r="D3408" s="30">
        <v>44559</v>
      </c>
      <c r="E3408" s="10" t="s">
        <v>1</v>
      </c>
      <c r="F3408" s="14">
        <v>1695</v>
      </c>
      <c r="G3408" s="14">
        <v>435.04260145388702</v>
      </c>
      <c r="H3408" s="30">
        <v>45133</v>
      </c>
      <c r="I3408" s="118">
        <v>511.5</v>
      </c>
      <c r="J3408" s="21">
        <f>IF(M3408="",IF(AND(H3408&lt;&gt; "",D3408&lt;&gt;""),IF(H3408&gt;=D3408,H3408-D3408,0),""),"")</f>
        <v>574</v>
      </c>
      <c r="K3408" s="20">
        <f>IF(M3408="",IF(I3408&lt;&gt;"",I3408-G3408,""),"")</f>
        <v>76.457398546112984</v>
      </c>
      <c r="L3408" s="25">
        <f>IF(M3408="",IF(K3408&lt;&gt;"",IF(G3408=0,IF(I3408=0,0,9.99),K3408/G3408),""),"")</f>
        <v>0.17574692292340294</v>
      </c>
      <c r="M3408" s="28"/>
      <c r="N3408" s="31" t="str">
        <f>TRIM(CONCATENATE(Table1[[#This Row],[Intake]]," ",Table1[[#This Row],[Batch Number]]))</f>
        <v>S-1/OS 90</v>
      </c>
      <c r="O3408" s="34" t="str">
        <f>IF(VLOOKUP(Table1[[#This Row],[Intake Batch Combo]],Sheet2!A:B,2,FALSE)="","",VLOOKUP(Table1[[#This Row],[Intake Batch Combo]],Sheet2!A:B,2,FALSE))</f>
        <v>OSD Buy 90</v>
      </c>
      <c r="P3408" s="116" t="e">
        <v>#N/A</v>
      </c>
      <c r="Q3408" s="116" t="e">
        <v>#N/A</v>
      </c>
    </row>
    <row r="3409" spans="1:17">
      <c r="A3409" s="4" t="s">
        <v>1316</v>
      </c>
      <c r="B3409" s="15">
        <v>90</v>
      </c>
      <c r="C3409" s="15" t="s">
        <v>260</v>
      </c>
      <c r="D3409" s="30">
        <v>44559</v>
      </c>
      <c r="E3409" s="10" t="s">
        <v>1</v>
      </c>
      <c r="F3409" s="14">
        <v>1695</v>
      </c>
      <c r="G3409" s="14">
        <v>435.04260145388702</v>
      </c>
      <c r="H3409" s="30">
        <v>45133</v>
      </c>
      <c r="I3409" s="118">
        <v>279</v>
      </c>
      <c r="J3409" s="21">
        <f>IF(M3409="",IF(AND(H3409&lt;&gt; "",D3409&lt;&gt;""),IF(H3409&gt;=D3409,H3409-D3409,0),""),"")</f>
        <v>574</v>
      </c>
      <c r="K3409" s="20">
        <f>IF(M3409="",IF(I3409&lt;&gt;"",I3409-G3409,""),"")</f>
        <v>-156.04260145388702</v>
      </c>
      <c r="L3409" s="25">
        <f>IF(M3409="",IF(K3409&lt;&gt;"",IF(G3409=0,IF(I3409=0,0,9.99),K3409/G3409),""),"")</f>
        <v>-0.35868349658723475</v>
      </c>
      <c r="M3409" s="28"/>
      <c r="N3409" s="31" t="str">
        <f>TRIM(CONCATENATE(Table1[[#This Row],[Intake]]," ",Table1[[#This Row],[Batch Number]]))</f>
        <v>S-1/OS 90</v>
      </c>
      <c r="O3409" s="34" t="str">
        <f>IF(VLOOKUP(Table1[[#This Row],[Intake Batch Combo]],Sheet2!A:B,2,FALSE)="","",VLOOKUP(Table1[[#This Row],[Intake Batch Combo]],Sheet2!A:B,2,FALSE))</f>
        <v>OSD Buy 90</v>
      </c>
      <c r="P3409" s="116" t="e">
        <v>#N/A</v>
      </c>
      <c r="Q3409" s="116" t="e">
        <v>#N/A</v>
      </c>
    </row>
    <row r="3410" spans="1:17">
      <c r="A3410" s="4" t="s">
        <v>1316</v>
      </c>
      <c r="B3410" s="15">
        <v>90</v>
      </c>
      <c r="C3410" s="15" t="s">
        <v>260</v>
      </c>
      <c r="D3410" s="30">
        <v>44559</v>
      </c>
      <c r="E3410" s="10" t="s">
        <v>1</v>
      </c>
      <c r="F3410" s="14">
        <v>1695</v>
      </c>
      <c r="G3410" s="14">
        <v>435.04260145388702</v>
      </c>
      <c r="H3410" s="30">
        <v>45133</v>
      </c>
      <c r="I3410" s="120">
        <v>279</v>
      </c>
      <c r="J3410" s="21">
        <f>IF(M3410="",IF(AND(H3410&lt;&gt; "",D3410&lt;&gt;""),IF(H3410&gt;=D3410,H3410-D3410,0),""),"")</f>
        <v>574</v>
      </c>
      <c r="K3410" s="20">
        <f>IF(M3410="",IF(I3410&lt;&gt;"",I3410-G3410,""),"")</f>
        <v>-156.04260145388702</v>
      </c>
      <c r="L3410" s="25">
        <f>IF(M3410="",IF(K3410&lt;&gt;"",IF(G3410=0,IF(I3410=0,0,9.99),K3410/G3410),""),"")</f>
        <v>-0.35868349658723475</v>
      </c>
      <c r="M3410" s="28"/>
      <c r="N3410" s="31" t="str">
        <f>TRIM(CONCATENATE(Table1[[#This Row],[Intake]]," ",Table1[[#This Row],[Batch Number]]))</f>
        <v>S-1/OS 90</v>
      </c>
      <c r="O3410" s="34" t="str">
        <f>IF(VLOOKUP(Table1[[#This Row],[Intake Batch Combo]],Sheet2!A:B,2,FALSE)="","",VLOOKUP(Table1[[#This Row],[Intake Batch Combo]],Sheet2!A:B,2,FALSE))</f>
        <v>OSD Buy 90</v>
      </c>
      <c r="P3410" s="116" t="e">
        <v>#N/A</v>
      </c>
      <c r="Q3410" s="116" t="e">
        <v>#N/A</v>
      </c>
    </row>
    <row r="3411" spans="1:17">
      <c r="A3411" s="4" t="s">
        <v>1316</v>
      </c>
      <c r="B3411" s="15">
        <v>90</v>
      </c>
      <c r="C3411" s="15" t="s">
        <v>275</v>
      </c>
      <c r="D3411" s="30">
        <v>44559</v>
      </c>
      <c r="E3411" s="10" t="s">
        <v>1</v>
      </c>
      <c r="F3411" s="14">
        <v>1695</v>
      </c>
      <c r="G3411" s="14">
        <v>435.04260145388702</v>
      </c>
      <c r="H3411" s="30">
        <v>45133</v>
      </c>
      <c r="I3411" s="120">
        <v>465</v>
      </c>
      <c r="J3411" s="21">
        <f>IF(M3411="",IF(AND(H3411&lt;&gt; "",D3411&lt;&gt;""),IF(H3411&gt;=D3411,H3411-D3411,0),""),"")</f>
        <v>574</v>
      </c>
      <c r="K3411" s="20">
        <f>IF(M3411="",IF(I3411&lt;&gt;"",I3411-G3411,""),"")</f>
        <v>29.957398546112984</v>
      </c>
      <c r="L3411" s="25">
        <f>IF(M3411="",IF(K3411&lt;&gt;"",IF(G3411=0,IF(I3411=0,0,9.99),K3411/G3411),""),"")</f>
        <v>6.8860839021275391E-2</v>
      </c>
      <c r="M3411" s="28"/>
      <c r="N3411" s="31" t="str">
        <f>TRIM(CONCATENATE(Table1[[#This Row],[Intake]]," ",Table1[[#This Row],[Batch Number]]))</f>
        <v>S-1/OS 90</v>
      </c>
      <c r="O3411" s="34" t="str">
        <f>IF(VLOOKUP(Table1[[#This Row],[Intake Batch Combo]],Sheet2!A:B,2,FALSE)="","",VLOOKUP(Table1[[#This Row],[Intake Batch Combo]],Sheet2!A:B,2,FALSE))</f>
        <v>OSD Buy 90</v>
      </c>
      <c r="P3411" s="116" t="e">
        <v>#N/A</v>
      </c>
      <c r="Q3411" s="116" t="e">
        <v>#N/A</v>
      </c>
    </row>
    <row r="3412" spans="1:17">
      <c r="A3412" s="4" t="s">
        <v>1316</v>
      </c>
      <c r="B3412" s="15">
        <v>116</v>
      </c>
      <c r="C3412" s="64" t="s">
        <v>1110</v>
      </c>
      <c r="D3412" s="30">
        <v>44879</v>
      </c>
      <c r="E3412" s="59" t="s">
        <v>1</v>
      </c>
      <c r="F3412" s="14">
        <v>1695</v>
      </c>
      <c r="G3412" s="14">
        <v>404.59153261197389</v>
      </c>
      <c r="H3412" s="30">
        <v>45126</v>
      </c>
      <c r="I3412" s="120">
        <v>244.125</v>
      </c>
      <c r="J3412" s="15">
        <f>IF(M3412="",IF(AND(H3412&lt;&gt; "",D3412&lt;&gt;""),IF(H3412&gt;=D3412,H3412-D3412,0),""),"")</f>
        <v>247</v>
      </c>
      <c r="K3412" s="20">
        <f>IF(M3412="",IF(I3412&lt;&gt;"",I3412-G3412,""),"")</f>
        <v>-160.46653261197389</v>
      </c>
      <c r="L3412" s="25">
        <f>IF(M3412="",IF(K3412&lt;&gt;"",IF(G3412=0,IF(I3412=0,0,9.99),K3412/G3412),""),"")</f>
        <v>-0.39661367002920039</v>
      </c>
      <c r="M3412" s="111"/>
      <c r="N3412" s="58" t="str">
        <f>TRIM(CONCATENATE(Table1[[#This Row],[Intake]]," ",Table1[[#This Row],[Batch Number]]))</f>
        <v>S-1/OS 116</v>
      </c>
      <c r="O3412" s="111" t="str">
        <f>IF(VLOOKUP(Table1[[#This Row],[Intake Batch Combo]],Sheet2!A:B,2,FALSE)="","",VLOOKUP(Table1[[#This Row],[Intake Batch Combo]],Sheet2!A:B,2,FALSE))</f>
        <v>One Source Diagnostics Buy 116</v>
      </c>
      <c r="P3412" s="115" t="e">
        <v>#N/A</v>
      </c>
      <c r="Q3412" s="115" t="e">
        <v>#N/A</v>
      </c>
    </row>
    <row r="3413" spans="1:17">
      <c r="A3413" s="4" t="s">
        <v>1316</v>
      </c>
      <c r="B3413" s="15">
        <v>116</v>
      </c>
      <c r="C3413" s="64" t="s">
        <v>1110</v>
      </c>
      <c r="D3413" s="30">
        <v>44879</v>
      </c>
      <c r="E3413" s="59" t="s">
        <v>1</v>
      </c>
      <c r="F3413" s="14">
        <v>1695</v>
      </c>
      <c r="G3413" s="14">
        <v>404.59153261197389</v>
      </c>
      <c r="H3413" s="30">
        <v>45126</v>
      </c>
      <c r="I3413" s="118">
        <v>244.125</v>
      </c>
      <c r="J3413" s="15">
        <f>IF(M3413="",IF(AND(H3413&lt;&gt; "",D3413&lt;&gt;""),IF(H3413&gt;=D3413,H3413-D3413,0),""),"")</f>
        <v>247</v>
      </c>
      <c r="K3413" s="20">
        <f>IF(M3413="",IF(I3413&lt;&gt;"",I3413-G3413,""),"")</f>
        <v>-160.46653261197389</v>
      </c>
      <c r="L3413" s="25">
        <f>IF(M3413="",IF(K3413&lt;&gt;"",IF(G3413=0,IF(I3413=0,0,9.99),K3413/G3413),""),"")</f>
        <v>-0.39661367002920039</v>
      </c>
      <c r="M3413" s="111"/>
      <c r="N3413" s="58" t="str">
        <f>TRIM(CONCATENATE(Table1[[#This Row],[Intake]]," ",Table1[[#This Row],[Batch Number]]))</f>
        <v>S-1/OS 116</v>
      </c>
      <c r="O3413" s="111" t="str">
        <f>IF(VLOOKUP(Table1[[#This Row],[Intake Batch Combo]],Sheet2!A:B,2,FALSE)="","",VLOOKUP(Table1[[#This Row],[Intake Batch Combo]],Sheet2!A:B,2,FALSE))</f>
        <v>One Source Diagnostics Buy 116</v>
      </c>
      <c r="P3413" s="115" t="e">
        <v>#N/A</v>
      </c>
      <c r="Q3413" s="115" t="e">
        <v>#N/A</v>
      </c>
    </row>
    <row r="3414" spans="1:17">
      <c r="A3414" s="4" t="s">
        <v>1316</v>
      </c>
      <c r="B3414" s="15">
        <v>116</v>
      </c>
      <c r="C3414" s="64" t="s">
        <v>1118</v>
      </c>
      <c r="D3414" s="30">
        <v>44879</v>
      </c>
      <c r="E3414" s="59" t="s">
        <v>1</v>
      </c>
      <c r="F3414" s="14">
        <v>1695</v>
      </c>
      <c r="G3414" s="14">
        <v>404.59153261197389</v>
      </c>
      <c r="H3414" s="30">
        <v>45126</v>
      </c>
      <c r="I3414" s="118">
        <v>325.5</v>
      </c>
      <c r="J3414" s="15">
        <f>IF(M3414="",IF(AND(H3414&lt;&gt; "",D3414&lt;&gt;""),IF(H3414&gt;=D3414,H3414-D3414,0),""),"")</f>
        <v>247</v>
      </c>
      <c r="K3414" s="20">
        <f>IF(M3414="",IF(I3414&lt;&gt;"",I3414-G3414,""),"")</f>
        <v>-79.091532611973889</v>
      </c>
      <c r="L3414" s="25">
        <f>IF(M3414="",IF(K3414&lt;&gt;"",IF(G3414=0,IF(I3414=0,0,9.99),K3414/G3414),""),"")</f>
        <v>-0.19548489337226721</v>
      </c>
      <c r="M3414" s="111"/>
      <c r="N3414" s="58" t="str">
        <f>TRIM(CONCATENATE(Table1[[#This Row],[Intake]]," ",Table1[[#This Row],[Batch Number]]))</f>
        <v>S-1/OS 116</v>
      </c>
      <c r="O3414" s="111" t="str">
        <f>IF(VLOOKUP(Table1[[#This Row],[Intake Batch Combo]],Sheet2!A:B,2,FALSE)="","",VLOOKUP(Table1[[#This Row],[Intake Batch Combo]],Sheet2!A:B,2,FALSE))</f>
        <v>One Source Diagnostics Buy 116</v>
      </c>
      <c r="P3414" s="115" t="e">
        <v>#N/A</v>
      </c>
      <c r="Q3414" s="115" t="e">
        <v>#N/A</v>
      </c>
    </row>
    <row r="3415" spans="1:17">
      <c r="A3415" s="4" t="s">
        <v>1316</v>
      </c>
      <c r="B3415" s="15">
        <v>116</v>
      </c>
      <c r="C3415" s="64" t="s">
        <v>1168</v>
      </c>
      <c r="D3415" s="30">
        <v>44879</v>
      </c>
      <c r="E3415" s="59" t="s">
        <v>1</v>
      </c>
      <c r="F3415" s="14">
        <v>1695</v>
      </c>
      <c r="G3415" s="14">
        <v>404.59153261197389</v>
      </c>
      <c r="H3415" s="30">
        <v>45126</v>
      </c>
      <c r="I3415" s="120">
        <v>651</v>
      </c>
      <c r="J3415" s="15">
        <f>IF(M3415="",IF(AND(H3415&lt;&gt; "",D3415&lt;&gt;""),IF(H3415&gt;=D3415,H3415-D3415,0),""),"")</f>
        <v>247</v>
      </c>
      <c r="K3415" s="20">
        <f>IF(M3415="",IF(I3415&lt;&gt;"",I3415-G3415,""),"")</f>
        <v>246.40846738802611</v>
      </c>
      <c r="L3415" s="25">
        <f>IF(M3415="",IF(K3415&lt;&gt;"",IF(G3415=0,IF(I3415=0,0,9.99),K3415/G3415),""),"")</f>
        <v>0.60903021325546558</v>
      </c>
      <c r="N3415" s="58" t="str">
        <f>TRIM(CONCATENATE(Table1[[#This Row],[Intake]]," ",Table1[[#This Row],[Batch Number]]))</f>
        <v>S-1/OS 116</v>
      </c>
      <c r="O3415" s="3" t="str">
        <f>IF(VLOOKUP(Table1[[#This Row],[Intake Batch Combo]],Sheet2!A:B,2,FALSE)="","",VLOOKUP(Table1[[#This Row],[Intake Batch Combo]],Sheet2!A:B,2,FALSE))</f>
        <v>One Source Diagnostics Buy 116</v>
      </c>
      <c r="P3415" s="115" t="e">
        <v>#N/A</v>
      </c>
      <c r="Q3415" s="115" t="e">
        <v>#N/A</v>
      </c>
    </row>
    <row r="3416" spans="1:17">
      <c r="A3416" s="4" t="s">
        <v>1316</v>
      </c>
      <c r="B3416" s="15">
        <v>116</v>
      </c>
      <c r="C3416" s="64" t="s">
        <v>1168</v>
      </c>
      <c r="D3416" s="30">
        <v>44879</v>
      </c>
      <c r="E3416" s="59" t="s">
        <v>1</v>
      </c>
      <c r="F3416" s="14">
        <v>1695</v>
      </c>
      <c r="G3416" s="14">
        <v>404.59153261197389</v>
      </c>
      <c r="H3416" s="30">
        <v>45126</v>
      </c>
      <c r="I3416" s="118">
        <v>651</v>
      </c>
      <c r="J3416" s="15">
        <f>IF(M3416="",IF(AND(H3416&lt;&gt; "",D3416&lt;&gt;""),IF(H3416&gt;=D3416,H3416-D3416,0),""),"")</f>
        <v>247</v>
      </c>
      <c r="K3416" s="20">
        <f>IF(M3416="",IF(I3416&lt;&gt;"",I3416-G3416,""),"")</f>
        <v>246.40846738802611</v>
      </c>
      <c r="L3416" s="25">
        <f>IF(M3416="",IF(K3416&lt;&gt;"",IF(G3416=0,IF(I3416=0,0,9.99),K3416/G3416),""),"")</f>
        <v>0.60903021325546558</v>
      </c>
      <c r="N3416" s="58" t="str">
        <f>TRIM(CONCATENATE(Table1[[#This Row],[Intake]]," ",Table1[[#This Row],[Batch Number]]))</f>
        <v>S-1/OS 116</v>
      </c>
      <c r="O3416" s="3" t="str">
        <f>IF(VLOOKUP(Table1[[#This Row],[Intake Batch Combo]],Sheet2!A:B,2,FALSE)="","",VLOOKUP(Table1[[#This Row],[Intake Batch Combo]],Sheet2!A:B,2,FALSE))</f>
        <v>One Source Diagnostics Buy 116</v>
      </c>
      <c r="P3416" s="115" t="e">
        <v>#N/A</v>
      </c>
      <c r="Q3416" s="115" t="e">
        <v>#N/A</v>
      </c>
    </row>
    <row r="3417" spans="1:17">
      <c r="A3417" s="4" t="s">
        <v>1316</v>
      </c>
      <c r="B3417" s="15">
        <v>116</v>
      </c>
      <c r="C3417" s="64" t="s">
        <v>1189</v>
      </c>
      <c r="D3417" s="30">
        <v>44879</v>
      </c>
      <c r="E3417" s="59" t="s">
        <v>1</v>
      </c>
      <c r="F3417" s="14">
        <v>1695</v>
      </c>
      <c r="G3417" s="14">
        <v>404.59153261197389</v>
      </c>
      <c r="H3417" s="30">
        <v>45126</v>
      </c>
      <c r="I3417" s="120">
        <v>465</v>
      </c>
      <c r="J3417" s="15">
        <f>IF(M3417="",IF(AND(H3417&lt;&gt; "",D3417&lt;&gt;""),IF(H3417&gt;=D3417,H3417-D3417,0),""),"")</f>
        <v>247</v>
      </c>
      <c r="K3417" s="20">
        <f>IF(M3417="",IF(I3417&lt;&gt;"",I3417-G3417,""),"")</f>
        <v>60.408467388026111</v>
      </c>
      <c r="L3417" s="25">
        <f>IF(M3417="",IF(K3417&lt;&gt;"",IF(G3417=0,IF(I3417=0,0,9.99),K3417/G3417),""),"")</f>
        <v>0.1493072951824754</v>
      </c>
      <c r="M3417" s="111"/>
      <c r="N3417" s="58" t="str">
        <f>TRIM(CONCATENATE(Table1[[#This Row],[Intake]]," ",Table1[[#This Row],[Batch Number]]))</f>
        <v>S-1/OS 116</v>
      </c>
      <c r="O3417" s="111" t="str">
        <f>IF(VLOOKUP(Table1[[#This Row],[Intake Batch Combo]],Sheet2!A:B,2,FALSE)="","",VLOOKUP(Table1[[#This Row],[Intake Batch Combo]],Sheet2!A:B,2,FALSE))</f>
        <v>One Source Diagnostics Buy 116</v>
      </c>
      <c r="P3417" s="115" t="e">
        <v>#N/A</v>
      </c>
      <c r="Q3417" s="115" t="e">
        <v>#N/A</v>
      </c>
    </row>
    <row r="3418" spans="1:17">
      <c r="A3418" s="4" t="s">
        <v>1316</v>
      </c>
      <c r="B3418" s="15">
        <v>116</v>
      </c>
      <c r="C3418" s="64" t="s">
        <v>1252</v>
      </c>
      <c r="D3418" s="30">
        <v>44879</v>
      </c>
      <c r="E3418" s="59" t="s">
        <v>1</v>
      </c>
      <c r="F3418" s="14">
        <v>1695</v>
      </c>
      <c r="G3418" s="14">
        <v>404.59153261197389</v>
      </c>
      <c r="H3418" s="30">
        <v>45126</v>
      </c>
      <c r="I3418" s="118">
        <v>1024.395</v>
      </c>
      <c r="J3418" s="15">
        <f>IF(M3418="",IF(AND(H3418&lt;&gt; "",D3418&lt;&gt;""),IF(H3418&gt;=D3418,H3418-D3418,0),""),"")</f>
        <v>247</v>
      </c>
      <c r="K3418" s="20">
        <f>IF(M3418="",IF(I3418&lt;&gt;"",I3418-G3418,""),"")</f>
        <v>619.80346738802609</v>
      </c>
      <c r="L3418" s="25">
        <f>IF(M3418="",IF(K3418&lt;&gt;"",IF(G3418=0,IF(I3418=0,0,9.99),K3418/G3418),""),"")</f>
        <v>1.5319239712869932</v>
      </c>
      <c r="M3418" s="111"/>
      <c r="N3418" s="58" t="str">
        <f>TRIM(CONCATENATE(Table1[[#This Row],[Intake]]," ",Table1[[#This Row],[Batch Number]]))</f>
        <v>S-1/OS 116</v>
      </c>
      <c r="O3418" s="111" t="str">
        <f>IF(VLOOKUP(Table1[[#This Row],[Intake Batch Combo]],Sheet2!A:B,2,FALSE)="","",VLOOKUP(Table1[[#This Row],[Intake Batch Combo]],Sheet2!A:B,2,FALSE))</f>
        <v>One Source Diagnostics Buy 116</v>
      </c>
      <c r="P3418" s="115" t="e">
        <v>#N/A</v>
      </c>
      <c r="Q3418" s="115" t="e">
        <v>#N/A</v>
      </c>
    </row>
    <row r="3419" spans="1:17">
      <c r="A3419" s="4" t="s">
        <v>1316</v>
      </c>
      <c r="B3419" s="15">
        <v>116</v>
      </c>
      <c r="C3419" s="64" t="s">
        <v>1252</v>
      </c>
      <c r="D3419" s="30">
        <v>44879</v>
      </c>
      <c r="E3419" s="59" t="s">
        <v>1</v>
      </c>
      <c r="F3419" s="14">
        <v>1695</v>
      </c>
      <c r="G3419" s="14">
        <v>404.59153261197389</v>
      </c>
      <c r="H3419" s="30">
        <v>45126</v>
      </c>
      <c r="I3419" s="118">
        <v>1024.395</v>
      </c>
      <c r="J3419" s="15">
        <f>IF(M3419="",IF(AND(H3419&lt;&gt; "",D3419&lt;&gt;""),IF(H3419&gt;=D3419,H3419-D3419,0),""),"")</f>
        <v>247</v>
      </c>
      <c r="K3419" s="20">
        <f>IF(M3419="",IF(I3419&lt;&gt;"",I3419-G3419,""),"")</f>
        <v>619.80346738802609</v>
      </c>
      <c r="L3419" s="25">
        <f>IF(M3419="",IF(K3419&lt;&gt;"",IF(G3419=0,IF(I3419=0,0,9.99),K3419/G3419),""),"")</f>
        <v>1.5319239712869932</v>
      </c>
      <c r="M3419" s="111"/>
      <c r="N3419" s="58" t="str">
        <f>TRIM(CONCATENATE(Table1[[#This Row],[Intake]]," ",Table1[[#This Row],[Batch Number]]))</f>
        <v>S-1/OS 116</v>
      </c>
      <c r="O3419" s="111" t="str">
        <f>IF(VLOOKUP(Table1[[#This Row],[Intake Batch Combo]],Sheet2!A:B,2,FALSE)="","",VLOOKUP(Table1[[#This Row],[Intake Batch Combo]],Sheet2!A:B,2,FALSE))</f>
        <v>One Source Diagnostics Buy 116</v>
      </c>
      <c r="P3419" s="115" t="e">
        <v>#N/A</v>
      </c>
      <c r="Q3419" s="115" t="e">
        <v>#N/A</v>
      </c>
    </row>
    <row r="3420" spans="1:17">
      <c r="A3420" s="4" t="s">
        <v>1316</v>
      </c>
      <c r="B3420" s="15">
        <v>118</v>
      </c>
      <c r="C3420" s="64" t="s">
        <v>1685</v>
      </c>
      <c r="D3420" s="30">
        <v>44897</v>
      </c>
      <c r="E3420" s="60" t="s">
        <v>1</v>
      </c>
      <c r="F3420" s="14">
        <v>1695</v>
      </c>
      <c r="G3420" s="14">
        <v>404.96364199804663</v>
      </c>
      <c r="H3420" s="30">
        <v>45126</v>
      </c>
      <c r="I3420" s="118">
        <v>511.5</v>
      </c>
      <c r="J3420" s="15">
        <f>IF(M3420="",IF(AND(H3420&lt;&gt; "",D3420&lt;&gt;""),IF(H3420&gt;=D3420,H3420-D3420,0),""),"")</f>
        <v>229</v>
      </c>
      <c r="K3420" s="20">
        <f>IF(M3420="",IF(I3420&lt;&gt;"",I3420-G3420,""),"")</f>
        <v>106.53635800195337</v>
      </c>
      <c r="L3420" s="25">
        <f>IF(M3420="",IF(K3420&lt;&gt;"",IF(G3420=0,IF(I3420=0,0,9.99),K3420/G3420),""),"")</f>
        <v>0.26307635291976966</v>
      </c>
      <c r="M3420" s="111"/>
      <c r="N3420" s="58" t="str">
        <f>TRIM(CONCATENATE(Table1[[#This Row],[Intake]]," ",Table1[[#This Row],[Batch Number]]))</f>
        <v>S-1/OS 118</v>
      </c>
      <c r="O3420" s="111" t="str">
        <f>IF(VLOOKUP(Table1[[#This Row],[Intake Batch Combo]],Sheet2!A:B,2,FALSE)="","",VLOOKUP(Table1[[#This Row],[Intake Batch Combo]],Sheet2!A:B,2,FALSE))</f>
        <v>One Source Diagnostics Buy 118</v>
      </c>
      <c r="P3420" s="115" t="s">
        <v>2383</v>
      </c>
      <c r="Q3420" s="115" t="e">
        <v>#N/A</v>
      </c>
    </row>
    <row r="3421" spans="1:17">
      <c r="A3421" s="4" t="s">
        <v>2395</v>
      </c>
      <c r="B3421" s="15">
        <v>15.1</v>
      </c>
      <c r="C3421" s="15"/>
      <c r="D3421" s="30">
        <v>45021</v>
      </c>
      <c r="E3421" s="10" t="s">
        <v>1</v>
      </c>
      <c r="F3421" s="14">
        <v>2300</v>
      </c>
      <c r="G3421" s="14">
        <v>432.04350000000113</v>
      </c>
      <c r="H3421" s="30">
        <v>45126</v>
      </c>
      <c r="I3421" s="118">
        <v>400</v>
      </c>
      <c r="J3421" s="15">
        <f>IF(M3421="",IF(AND(H3421&lt;&gt; "",D3421&lt;&gt;""),IF(H3421&gt;=D3421,H3421-D3421,0),""),"")</f>
        <v>105</v>
      </c>
      <c r="K3421" s="20">
        <f>IF(M3421="",IF(I3421&lt;&gt;"",I3421-G3421,""),"")</f>
        <v>-32.043500000001131</v>
      </c>
      <c r="L3421" s="25">
        <f>IF(M3421="",IF(K3421&lt;&gt;"",IF(G3421=0,IF(I3421=0,0,9.99),K3421/G3421),""),"")</f>
        <v>-7.4167300283422957E-2</v>
      </c>
      <c r="M3421" s="111"/>
      <c r="N3421" s="58" t="str">
        <f>TRIM(CONCATENATE(Table1[[#This Row],[Intake]]," ",Table1[[#This Row],[Batch Number]]))</f>
        <v>S-1/SCI 15.1</v>
      </c>
      <c r="O3421" s="111" t="str">
        <f>IF(VLOOKUP(Table1[[#This Row],[Intake Batch Combo]],Sheet2!A:B,2,FALSE)="","",VLOOKUP(Table1[[#This Row],[Intake Batch Combo]],Sheet2!A:B,2,FALSE))</f>
        <v>SoCal Imaging Batch 15.1</v>
      </c>
      <c r="P3421" s="115" t="e">
        <v>#N/A</v>
      </c>
      <c r="Q3421" s="115" t="e">
        <v>#N/A</v>
      </c>
    </row>
    <row r="3422" spans="1:17">
      <c r="A3422" s="4" t="s">
        <v>2395</v>
      </c>
      <c r="B3422" s="15">
        <v>15.1</v>
      </c>
      <c r="C3422" s="15"/>
      <c r="D3422" s="30">
        <v>45021</v>
      </c>
      <c r="E3422" s="10" t="s">
        <v>1</v>
      </c>
      <c r="F3422" s="14">
        <v>2300</v>
      </c>
      <c r="G3422" s="14">
        <v>432.04350000000113</v>
      </c>
      <c r="H3422" s="30">
        <v>45126</v>
      </c>
      <c r="I3422" s="118">
        <v>400</v>
      </c>
      <c r="J3422" s="15">
        <f>IF(M3422="",IF(AND(H3422&lt;&gt; "",D3422&lt;&gt;""),IF(H3422&gt;=D3422,H3422-D3422,0),""),"")</f>
        <v>105</v>
      </c>
      <c r="K3422" s="20">
        <f>IF(M3422="",IF(I3422&lt;&gt;"",I3422-G3422,""),"")</f>
        <v>-32.043500000001131</v>
      </c>
      <c r="L3422" s="25">
        <f>IF(M3422="",IF(K3422&lt;&gt;"",IF(G3422=0,IF(I3422=0,0,9.99),K3422/G3422),""),"")</f>
        <v>-7.4167300283422957E-2</v>
      </c>
      <c r="M3422" s="111"/>
      <c r="N3422" s="58" t="str">
        <f>TRIM(CONCATENATE(Table1[[#This Row],[Intake]]," ",Table1[[#This Row],[Batch Number]]))</f>
        <v>S-1/SCI 15.1</v>
      </c>
      <c r="O3422" s="111" t="str">
        <f>IF(VLOOKUP(Table1[[#This Row],[Intake Batch Combo]],Sheet2!A:B,2,FALSE)="","",VLOOKUP(Table1[[#This Row],[Intake Batch Combo]],Sheet2!A:B,2,FALSE))</f>
        <v>SoCal Imaging Batch 15.1</v>
      </c>
      <c r="P3422" s="115" t="e">
        <v>#N/A</v>
      </c>
      <c r="Q3422" s="115" t="e">
        <v>#N/A</v>
      </c>
    </row>
    <row r="3423" spans="1:17">
      <c r="A3423" s="4" t="s">
        <v>2395</v>
      </c>
      <c r="B3423" s="15">
        <v>15.2</v>
      </c>
      <c r="C3423" s="15"/>
      <c r="D3423" s="30">
        <v>45021</v>
      </c>
      <c r="E3423" s="10" t="s">
        <v>1</v>
      </c>
      <c r="F3423" s="14">
        <v>2300</v>
      </c>
      <c r="G3423" s="14">
        <v>432.04350000000113</v>
      </c>
      <c r="H3423" s="30">
        <v>45126</v>
      </c>
      <c r="I3423" s="118">
        <v>400</v>
      </c>
      <c r="J3423" s="15">
        <f>IF(M3423="",IF(AND(H3423&lt;&gt; "",D3423&lt;&gt;""),IF(H3423&gt;=D3423,H3423-D3423,0),""),"")</f>
        <v>105</v>
      </c>
      <c r="K3423" s="20">
        <f>IF(M3423="",IF(I3423&lt;&gt;"",I3423-G3423,""),"")</f>
        <v>-32.043500000001131</v>
      </c>
      <c r="L3423" s="25">
        <f>IF(M3423="",IF(K3423&lt;&gt;"",IF(G3423=0,IF(I3423=0,0,9.99),K3423/G3423),""),"")</f>
        <v>-7.4167300283422957E-2</v>
      </c>
      <c r="M3423" s="111"/>
      <c r="N3423" s="58" t="str">
        <f>TRIM(CONCATENATE(Table1[[#This Row],[Intake]]," ",Table1[[#This Row],[Batch Number]]))</f>
        <v>S-1/SCI 15.2</v>
      </c>
      <c r="O3423" s="111" t="str">
        <f>IF(VLOOKUP(Table1[[#This Row],[Intake Batch Combo]],Sheet2!A:B,2,FALSE)="","",VLOOKUP(Table1[[#This Row],[Intake Batch Combo]],Sheet2!A:B,2,FALSE))</f>
        <v>SoCal Imaging Batch 15.2</v>
      </c>
      <c r="P3423" s="115" t="e">
        <v>#N/A</v>
      </c>
      <c r="Q3423" s="115" t="e">
        <v>#N/A</v>
      </c>
    </row>
    <row r="3424" spans="1:17">
      <c r="A3424" s="4" t="s">
        <v>1316</v>
      </c>
      <c r="B3424" s="15">
        <v>90</v>
      </c>
      <c r="C3424" s="15" t="s">
        <v>62</v>
      </c>
      <c r="D3424" s="30">
        <v>44559</v>
      </c>
      <c r="E3424" s="10" t="s">
        <v>1</v>
      </c>
      <c r="F3424" s="14">
        <v>1695</v>
      </c>
      <c r="G3424" s="14">
        <v>435.04260145388702</v>
      </c>
      <c r="H3424" s="30">
        <v>45123</v>
      </c>
      <c r="I3424" s="118">
        <v>465</v>
      </c>
      <c r="J3424" s="21">
        <f>IF(M3424="",IF(AND(H3424&lt;&gt; "",D3424&lt;&gt;""),IF(H3424&gt;=D3424,H3424-D3424,0),""),"")</f>
        <v>564</v>
      </c>
      <c r="K3424" s="20">
        <f>IF(M3424="",IF(I3424&lt;&gt;"",I3424-G3424,""),"")</f>
        <v>29.957398546112984</v>
      </c>
      <c r="L3424" s="25">
        <f>IF(M3424="",IF(K3424&lt;&gt;"",IF(G3424=0,IF(I3424=0,0,9.99),K3424/G3424),""),"")</f>
        <v>6.8860839021275391E-2</v>
      </c>
      <c r="M3424" s="28"/>
      <c r="N3424" s="31" t="str">
        <f>TRIM(CONCATENATE(Table1[[#This Row],[Intake]]," ",Table1[[#This Row],[Batch Number]]))</f>
        <v>S-1/OS 90</v>
      </c>
      <c r="O3424" s="34" t="str">
        <f>IF(VLOOKUP(Table1[[#This Row],[Intake Batch Combo]],Sheet2!A:B,2,FALSE)="","",VLOOKUP(Table1[[#This Row],[Intake Batch Combo]],Sheet2!A:B,2,FALSE))</f>
        <v>OSD Buy 90</v>
      </c>
      <c r="P3424" s="116" t="e">
        <v>#N/A</v>
      </c>
      <c r="Q3424" s="116" t="e">
        <v>#N/A</v>
      </c>
    </row>
    <row r="3425" spans="1:17">
      <c r="A3425" s="4" t="s">
        <v>1316</v>
      </c>
      <c r="B3425" s="15">
        <v>90</v>
      </c>
      <c r="C3425" s="15" t="s">
        <v>62</v>
      </c>
      <c r="D3425" s="30">
        <v>44559</v>
      </c>
      <c r="E3425" s="10" t="s">
        <v>1</v>
      </c>
      <c r="F3425" s="14">
        <v>1695</v>
      </c>
      <c r="G3425" s="14">
        <v>435.04260145388702</v>
      </c>
      <c r="H3425" s="30">
        <v>45123</v>
      </c>
      <c r="I3425" s="120">
        <v>465</v>
      </c>
      <c r="J3425" s="21">
        <f>IF(M3425="",IF(AND(H3425&lt;&gt; "",D3425&lt;&gt;""),IF(H3425&gt;=D3425,H3425-D3425,0),""),"")</f>
        <v>564</v>
      </c>
      <c r="K3425" s="20">
        <f>IF(M3425="",IF(I3425&lt;&gt;"",I3425-G3425,""),"")</f>
        <v>29.957398546112984</v>
      </c>
      <c r="L3425" s="25">
        <f>IF(M3425="",IF(K3425&lt;&gt;"",IF(G3425=0,IF(I3425=0,0,9.99),K3425/G3425),""),"")</f>
        <v>6.8860839021275391E-2</v>
      </c>
      <c r="M3425" s="28"/>
      <c r="N3425" s="31" t="str">
        <f>TRIM(CONCATENATE(Table1[[#This Row],[Intake]]," ",Table1[[#This Row],[Batch Number]]))</f>
        <v>S-1/OS 90</v>
      </c>
      <c r="O3425" s="34" t="str">
        <f>IF(VLOOKUP(Table1[[#This Row],[Intake Batch Combo]],Sheet2!A:B,2,FALSE)="","",VLOOKUP(Table1[[#This Row],[Intake Batch Combo]],Sheet2!A:B,2,FALSE))</f>
        <v>OSD Buy 90</v>
      </c>
      <c r="P3425" s="116" t="e">
        <v>#N/A</v>
      </c>
      <c r="Q3425" s="116" t="e">
        <v>#N/A</v>
      </c>
    </row>
    <row r="3426" spans="1:17">
      <c r="A3426" s="4" t="s">
        <v>1316</v>
      </c>
      <c r="B3426" s="15">
        <v>90</v>
      </c>
      <c r="C3426" s="15" t="s">
        <v>224</v>
      </c>
      <c r="D3426" s="30">
        <v>44559</v>
      </c>
      <c r="E3426" s="10" t="s">
        <v>1</v>
      </c>
      <c r="F3426" s="14">
        <v>1695</v>
      </c>
      <c r="G3426" s="14">
        <v>435.04260145388702</v>
      </c>
      <c r="H3426" s="30">
        <v>45121</v>
      </c>
      <c r="I3426" s="118">
        <v>981.15</v>
      </c>
      <c r="J3426" s="21">
        <f>IF(M3426="",IF(AND(H3426&lt;&gt; "",D3426&lt;&gt;""),IF(H3426&gt;=D3426,H3426-D3426,0),""),"")</f>
        <v>562</v>
      </c>
      <c r="K3426" s="20">
        <f>IF(M3426="",IF(I3426&lt;&gt;"",I3426-G3426,""),"")</f>
        <v>546.10739854611302</v>
      </c>
      <c r="L3426" s="25">
        <f>IF(M3426="",IF(K3426&lt;&gt;"",IF(G3426=0,IF(I3426=0,0,9.99),K3426/G3426),""),"")</f>
        <v>1.2552963703348912</v>
      </c>
      <c r="M3426" s="28"/>
      <c r="N3426" s="31" t="str">
        <f>TRIM(CONCATENATE(Table1[[#This Row],[Intake]]," ",Table1[[#This Row],[Batch Number]]))</f>
        <v>S-1/OS 90</v>
      </c>
      <c r="O3426" s="34" t="str">
        <f>IF(VLOOKUP(Table1[[#This Row],[Intake Batch Combo]],Sheet2!A:B,2,FALSE)="","",VLOOKUP(Table1[[#This Row],[Intake Batch Combo]],Sheet2!A:B,2,FALSE))</f>
        <v>OSD Buy 90</v>
      </c>
      <c r="P3426" s="116" t="e">
        <v>#N/A</v>
      </c>
      <c r="Q3426" s="116" t="e">
        <v>#N/A</v>
      </c>
    </row>
    <row r="3427" spans="1:17">
      <c r="A3427" s="4" t="s">
        <v>1316</v>
      </c>
      <c r="B3427" s="15">
        <v>116</v>
      </c>
      <c r="C3427" s="64" t="s">
        <v>1159</v>
      </c>
      <c r="D3427" s="30">
        <v>44879</v>
      </c>
      <c r="E3427" s="59" t="s">
        <v>1</v>
      </c>
      <c r="F3427" s="14">
        <v>1695</v>
      </c>
      <c r="G3427" s="14">
        <v>404.59153261197389</v>
      </c>
      <c r="H3427" s="30">
        <v>45119</v>
      </c>
      <c r="I3427" s="118">
        <v>465</v>
      </c>
      <c r="J3427" s="15">
        <f>IF(M3427="",IF(AND(H3427&lt;&gt; "",D3427&lt;&gt;""),IF(H3427&gt;=D3427,H3427-D3427,0),""),"")</f>
        <v>240</v>
      </c>
      <c r="K3427" s="20">
        <f>IF(M3427="",IF(I3427&lt;&gt;"",I3427-G3427,""),"")</f>
        <v>60.408467388026111</v>
      </c>
      <c r="L3427" s="25">
        <f>IF(M3427="",IF(K3427&lt;&gt;"",IF(G3427=0,IF(I3427=0,0,9.99),K3427/G3427),""),"")</f>
        <v>0.1493072951824754</v>
      </c>
      <c r="M3427" s="111"/>
      <c r="N3427" s="58" t="str">
        <f>TRIM(CONCATENATE(Table1[[#This Row],[Intake]]," ",Table1[[#This Row],[Batch Number]]))</f>
        <v>S-1/OS 116</v>
      </c>
      <c r="O3427" s="111" t="str">
        <f>IF(VLOOKUP(Table1[[#This Row],[Intake Batch Combo]],Sheet2!A:B,2,FALSE)="","",VLOOKUP(Table1[[#This Row],[Intake Batch Combo]],Sheet2!A:B,2,FALSE))</f>
        <v>One Source Diagnostics Buy 116</v>
      </c>
      <c r="P3427" s="115" t="e">
        <v>#N/A</v>
      </c>
      <c r="Q3427" s="115" t="e">
        <v>#N/A</v>
      </c>
    </row>
    <row r="3428" spans="1:17">
      <c r="A3428" s="4" t="s">
        <v>1316</v>
      </c>
      <c r="B3428" s="15">
        <v>116</v>
      </c>
      <c r="C3428" s="64" t="s">
        <v>1159</v>
      </c>
      <c r="D3428" s="30">
        <v>44879</v>
      </c>
      <c r="E3428" s="59" t="s">
        <v>1</v>
      </c>
      <c r="F3428" s="14">
        <v>1695</v>
      </c>
      <c r="G3428" s="14">
        <v>404.59153261197389</v>
      </c>
      <c r="H3428" s="30">
        <v>45119</v>
      </c>
      <c r="I3428" s="118">
        <v>465</v>
      </c>
      <c r="J3428" s="15">
        <f>IF(M3428="",IF(AND(H3428&lt;&gt; "",D3428&lt;&gt;""),IF(H3428&gt;=D3428,H3428-D3428,0),""),"")</f>
        <v>240</v>
      </c>
      <c r="K3428" s="20">
        <f>IF(M3428="",IF(I3428&lt;&gt;"",I3428-G3428,""),"")</f>
        <v>60.408467388026111</v>
      </c>
      <c r="L3428" s="25">
        <f>IF(M3428="",IF(K3428&lt;&gt;"",IF(G3428=0,IF(I3428=0,0,9.99),K3428/G3428),""),"")</f>
        <v>0.1493072951824754</v>
      </c>
      <c r="M3428" s="111"/>
      <c r="N3428" s="58" t="str">
        <f>TRIM(CONCATENATE(Table1[[#This Row],[Intake]]," ",Table1[[#This Row],[Batch Number]]))</f>
        <v>S-1/OS 116</v>
      </c>
      <c r="O3428" s="111" t="str">
        <f>IF(VLOOKUP(Table1[[#This Row],[Intake Batch Combo]],Sheet2!A:B,2,FALSE)="","",VLOOKUP(Table1[[#This Row],[Intake Batch Combo]],Sheet2!A:B,2,FALSE))</f>
        <v>One Source Diagnostics Buy 116</v>
      </c>
      <c r="P3428" s="115" t="e">
        <v>#N/A</v>
      </c>
      <c r="Q3428" s="115" t="e">
        <v>#N/A</v>
      </c>
    </row>
    <row r="3429" spans="1:17">
      <c r="A3429" s="4" t="s">
        <v>1316</v>
      </c>
      <c r="B3429" s="15">
        <v>118</v>
      </c>
      <c r="C3429" s="64" t="s">
        <v>1528</v>
      </c>
      <c r="D3429" s="30">
        <v>44897</v>
      </c>
      <c r="E3429" s="60" t="s">
        <v>1</v>
      </c>
      <c r="F3429" s="14">
        <v>1695</v>
      </c>
      <c r="G3429" s="14">
        <v>404.96364199804663</v>
      </c>
      <c r="H3429" s="30">
        <v>45119</v>
      </c>
      <c r="I3429" s="118">
        <v>558</v>
      </c>
      <c r="J3429" s="15">
        <f>IF(M3429="",IF(AND(H3429&lt;&gt; "",D3429&lt;&gt;""),IF(H3429&gt;=D3429,H3429-D3429,0),""),"")</f>
        <v>222</v>
      </c>
      <c r="K3429" s="20">
        <f>IF(M3429="",IF(I3429&lt;&gt;"",I3429-G3429,""),"")</f>
        <v>153.03635800195337</v>
      </c>
      <c r="L3429" s="25">
        <f>IF(M3429="",IF(K3429&lt;&gt;"",IF(G3429=0,IF(I3429=0,0,9.99),K3429/G3429),""),"")</f>
        <v>0.37790147591247603</v>
      </c>
      <c r="M3429" s="111"/>
      <c r="N3429" s="58" t="str">
        <f>TRIM(CONCATENATE(Table1[[#This Row],[Intake]]," ",Table1[[#This Row],[Batch Number]]))</f>
        <v>S-1/OS 118</v>
      </c>
      <c r="O3429" s="111" t="str">
        <f>IF(VLOOKUP(Table1[[#This Row],[Intake Batch Combo]],Sheet2!A:B,2,FALSE)="","",VLOOKUP(Table1[[#This Row],[Intake Batch Combo]],Sheet2!A:B,2,FALSE))</f>
        <v>One Source Diagnostics Buy 118</v>
      </c>
      <c r="P3429" s="115" t="s">
        <v>2383</v>
      </c>
      <c r="Q3429" s="115" t="e">
        <v>#N/A</v>
      </c>
    </row>
    <row r="3430" spans="1:17">
      <c r="A3430" s="4" t="s">
        <v>1316</v>
      </c>
      <c r="B3430" s="15">
        <v>118</v>
      </c>
      <c r="C3430" s="64" t="s">
        <v>1769</v>
      </c>
      <c r="D3430" s="30">
        <v>44897</v>
      </c>
      <c r="E3430" s="60" t="s">
        <v>1</v>
      </c>
      <c r="F3430" s="14">
        <v>1695</v>
      </c>
      <c r="G3430" s="14">
        <v>404.96364199804663</v>
      </c>
      <c r="H3430" s="30">
        <v>45119</v>
      </c>
      <c r="I3430" s="118">
        <v>465</v>
      </c>
      <c r="J3430" s="15">
        <f>IF(M3430="",IF(AND(H3430&lt;&gt; "",D3430&lt;&gt;""),IF(H3430&gt;=D3430,H3430-D3430,0),""),"")</f>
        <v>222</v>
      </c>
      <c r="K3430" s="20">
        <f>IF(M3430="",IF(I3430&lt;&gt;"",I3430-G3430,""),"")</f>
        <v>60.036358001953374</v>
      </c>
      <c r="L3430" s="25">
        <f>IF(M3430="",IF(K3430&lt;&gt;"",IF(G3430=0,IF(I3430=0,0,9.99),K3430/G3430),""),"")</f>
        <v>0.14825122992706333</v>
      </c>
      <c r="M3430" s="111"/>
      <c r="N3430" s="58" t="str">
        <f>TRIM(CONCATENATE(Table1[[#This Row],[Intake]]," ",Table1[[#This Row],[Batch Number]]))</f>
        <v>S-1/OS 118</v>
      </c>
      <c r="O3430" s="111" t="str">
        <f>IF(VLOOKUP(Table1[[#This Row],[Intake Batch Combo]],Sheet2!A:B,2,FALSE)="","",VLOOKUP(Table1[[#This Row],[Intake Batch Combo]],Sheet2!A:B,2,FALSE))</f>
        <v>One Source Diagnostics Buy 118</v>
      </c>
      <c r="P3430" s="115" t="s">
        <v>2383</v>
      </c>
      <c r="Q3430" s="115" t="e">
        <v>#N/A</v>
      </c>
    </row>
    <row r="3431" spans="1:17">
      <c r="A3431" s="4" t="s">
        <v>1316</v>
      </c>
      <c r="B3431" s="15">
        <v>118</v>
      </c>
      <c r="C3431" s="64" t="s">
        <v>1806</v>
      </c>
      <c r="D3431" s="30">
        <v>44897</v>
      </c>
      <c r="E3431" s="60" t="s">
        <v>1</v>
      </c>
      <c r="F3431" s="14">
        <v>1695</v>
      </c>
      <c r="G3431" s="14">
        <v>404.96364199804663</v>
      </c>
      <c r="H3431" s="30">
        <v>45119</v>
      </c>
      <c r="I3431" s="118">
        <v>558</v>
      </c>
      <c r="J3431" s="15">
        <f>IF(M3431="",IF(AND(H3431&lt;&gt; "",D3431&lt;&gt;""),IF(H3431&gt;=D3431,H3431-D3431,0),""),"")</f>
        <v>222</v>
      </c>
      <c r="K3431" s="20">
        <f>IF(M3431="",IF(I3431&lt;&gt;"",I3431-G3431,""),"")</f>
        <v>153.03635800195337</v>
      </c>
      <c r="L3431" s="25">
        <f>IF(M3431="",IF(K3431&lt;&gt;"",IF(G3431=0,IF(I3431=0,0,9.99),K3431/G3431),""),"")</f>
        <v>0.37790147591247603</v>
      </c>
      <c r="N3431" s="58" t="str">
        <f>TRIM(CONCATENATE(Table1[[#This Row],[Intake]]," ",Table1[[#This Row],[Batch Number]]))</f>
        <v>S-1/OS 118</v>
      </c>
      <c r="O3431" s="3" t="str">
        <f>IF(VLOOKUP(Table1[[#This Row],[Intake Batch Combo]],Sheet2!A:B,2,FALSE)="","",VLOOKUP(Table1[[#This Row],[Intake Batch Combo]],Sheet2!A:B,2,FALSE))</f>
        <v>One Source Diagnostics Buy 118</v>
      </c>
      <c r="P3431" s="115" t="s">
        <v>2383</v>
      </c>
      <c r="Q3431" s="115" t="e">
        <v>#N/A</v>
      </c>
    </row>
    <row r="3432" spans="1:17">
      <c r="A3432" s="4" t="s">
        <v>1316</v>
      </c>
      <c r="B3432" s="15">
        <v>118</v>
      </c>
      <c r="C3432" s="64" t="s">
        <v>1806</v>
      </c>
      <c r="D3432" s="30">
        <v>44897</v>
      </c>
      <c r="E3432" s="60" t="s">
        <v>1</v>
      </c>
      <c r="F3432" s="14">
        <v>1695</v>
      </c>
      <c r="G3432" s="14">
        <v>404.96364199804663</v>
      </c>
      <c r="H3432" s="30">
        <v>45119</v>
      </c>
      <c r="I3432" s="118">
        <v>558</v>
      </c>
      <c r="J3432" s="15">
        <f>IF(M3432="",IF(AND(H3432&lt;&gt; "",D3432&lt;&gt;""),IF(H3432&gt;=D3432,H3432-D3432,0),""),"")</f>
        <v>222</v>
      </c>
      <c r="K3432" s="20">
        <f>IF(M3432="",IF(I3432&lt;&gt;"",I3432-G3432,""),"")</f>
        <v>153.03635800195337</v>
      </c>
      <c r="L3432" s="25">
        <f>IF(M3432="",IF(K3432&lt;&gt;"",IF(G3432=0,IF(I3432=0,0,9.99),K3432/G3432),""),"")</f>
        <v>0.37790147591247603</v>
      </c>
      <c r="N3432" s="58" t="str">
        <f>TRIM(CONCATENATE(Table1[[#This Row],[Intake]]," ",Table1[[#This Row],[Batch Number]]))</f>
        <v>S-1/OS 118</v>
      </c>
      <c r="O3432" s="3" t="str">
        <f>IF(VLOOKUP(Table1[[#This Row],[Intake Batch Combo]],Sheet2!A:B,2,FALSE)="","",VLOOKUP(Table1[[#This Row],[Intake Batch Combo]],Sheet2!A:B,2,FALSE))</f>
        <v>One Source Diagnostics Buy 118</v>
      </c>
      <c r="P3432" s="115" t="s">
        <v>2383</v>
      </c>
      <c r="Q3432" s="115" t="e">
        <v>#N/A</v>
      </c>
    </row>
    <row r="3433" spans="1:17">
      <c r="A3433" s="4" t="s">
        <v>1314</v>
      </c>
      <c r="B3433" s="43">
        <v>71</v>
      </c>
      <c r="C3433" s="64" t="s">
        <v>700</v>
      </c>
      <c r="D3433" s="47">
        <v>44670</v>
      </c>
      <c r="E3433" s="59" t="s">
        <v>1</v>
      </c>
      <c r="F3433" s="41">
        <v>1695</v>
      </c>
      <c r="G3433" s="41">
        <v>406.54563467206344</v>
      </c>
      <c r="H3433" s="47">
        <v>45119</v>
      </c>
      <c r="I3433" s="120">
        <v>558</v>
      </c>
      <c r="J3433" s="43">
        <f>IF(M3433="",IF(AND(H3433&lt;&gt; "",D3433&lt;&gt;""),IF(H3433&gt;=D3433,H3433-D3433,0),""),"")</f>
        <v>449</v>
      </c>
      <c r="K3433" s="42">
        <f>IF(M3433="",IF(I3433&lt;&gt;"",I3433-G3433,""),"")</f>
        <v>151.45436532793656</v>
      </c>
      <c r="L3433" s="44">
        <f>IF(M3433="",IF(K3433&lt;&gt;"",IF(G3433=0,IF(I3433=0,0,9.99),K3433/G3433),""),"")</f>
        <v>0.37253964232110359</v>
      </c>
      <c r="M3433" s="45"/>
      <c r="N3433" s="46" t="str">
        <f>TRIM(CONCATENATE(Table1[[#This Row],[Intake]]," ",Table1[[#This Row],[Batch Number]]))</f>
        <v>S-1/EB 71</v>
      </c>
      <c r="O3433" s="45" t="str">
        <f>IF(VLOOKUP(Table1[[#This Row],[Intake Batch Combo]],Sheet2!A:B,2,FALSE)="","",VLOOKUP(Table1[[#This Row],[Intake Batch Combo]],Sheet2!A:B,2,FALSE))</f>
        <v>Expert MRI Buy 71</v>
      </c>
      <c r="P3433" s="116" t="e">
        <v>#N/A</v>
      </c>
      <c r="Q3433" s="116" t="e">
        <v>#N/A</v>
      </c>
    </row>
    <row r="3434" spans="1:17">
      <c r="A3434" s="4" t="s">
        <v>2395</v>
      </c>
      <c r="B3434" s="15">
        <v>15.3</v>
      </c>
      <c r="C3434" s="15"/>
      <c r="D3434" s="30">
        <v>45021</v>
      </c>
      <c r="E3434" s="10" t="s">
        <v>1</v>
      </c>
      <c r="F3434" s="14">
        <v>2300</v>
      </c>
      <c r="G3434" s="14">
        <v>432.04350000000113</v>
      </c>
      <c r="H3434" s="30">
        <v>45119</v>
      </c>
      <c r="I3434" s="118">
        <v>418.5</v>
      </c>
      <c r="J3434" s="15">
        <f>IF(M3434="",IF(AND(H3434&lt;&gt; "",D3434&lt;&gt;""),IF(H3434&gt;=D3434,H3434-D3434,0),""),"")</f>
        <v>98</v>
      </c>
      <c r="K3434" s="20">
        <f>IF(M3434="",IF(I3434&lt;&gt;"",I3434-G3434,""),"")</f>
        <v>-13.543500000001131</v>
      </c>
      <c r="L3434" s="25">
        <f>IF(M3434="",IF(K3434&lt;&gt;"",IF(G3434=0,IF(I3434=0,0,9.99),K3434/G3434),""),"")</f>
        <v>-3.134753792153127E-2</v>
      </c>
      <c r="N3434" s="58" t="str">
        <f>TRIM(CONCATENATE(Table1[[#This Row],[Intake]]," ",Table1[[#This Row],[Batch Number]]))</f>
        <v>S-1/SCI 15.3</v>
      </c>
      <c r="O3434" s="3" t="str">
        <f>IF(VLOOKUP(Table1[[#This Row],[Intake Batch Combo]],Sheet2!A:B,2,FALSE)="","",VLOOKUP(Table1[[#This Row],[Intake Batch Combo]],Sheet2!A:B,2,FALSE))</f>
        <v>SoCal Imaging Batch 15.3</v>
      </c>
      <c r="P3434" s="115" t="s">
        <v>2393</v>
      </c>
      <c r="Q3434" s="115" t="e">
        <v>#N/A</v>
      </c>
    </row>
    <row r="3435" spans="1:17">
      <c r="A3435" s="4" t="s">
        <v>2395</v>
      </c>
      <c r="B3435" s="15">
        <v>15.3</v>
      </c>
      <c r="C3435" s="15"/>
      <c r="D3435" s="30">
        <v>45021</v>
      </c>
      <c r="E3435" s="10" t="s">
        <v>1</v>
      </c>
      <c r="F3435" s="14">
        <v>2300</v>
      </c>
      <c r="G3435" s="14">
        <v>432.04350000000113</v>
      </c>
      <c r="H3435" s="30">
        <v>45119</v>
      </c>
      <c r="I3435" s="118">
        <v>418.5</v>
      </c>
      <c r="J3435" s="15">
        <f>IF(M3435="",IF(AND(H3435&lt;&gt; "",D3435&lt;&gt;""),IF(H3435&gt;=D3435,H3435-D3435,0),""),"")</f>
        <v>98</v>
      </c>
      <c r="K3435" s="20">
        <f>IF(M3435="",IF(I3435&lt;&gt;"",I3435-G3435,""),"")</f>
        <v>-13.543500000001131</v>
      </c>
      <c r="L3435" s="25">
        <f>IF(M3435="",IF(K3435&lt;&gt;"",IF(G3435=0,IF(I3435=0,0,9.99),K3435/G3435),""),"")</f>
        <v>-3.134753792153127E-2</v>
      </c>
      <c r="N3435" s="58" t="str">
        <f>TRIM(CONCATENATE(Table1[[#This Row],[Intake]]," ",Table1[[#This Row],[Batch Number]]))</f>
        <v>S-1/SCI 15.3</v>
      </c>
      <c r="O3435" s="3" t="str">
        <f>IF(VLOOKUP(Table1[[#This Row],[Intake Batch Combo]],Sheet2!A:B,2,FALSE)="","",VLOOKUP(Table1[[#This Row],[Intake Batch Combo]],Sheet2!A:B,2,FALSE))</f>
        <v>SoCal Imaging Batch 15.3</v>
      </c>
      <c r="P3435" s="115" t="s">
        <v>2393</v>
      </c>
      <c r="Q3435" s="115" t="e">
        <v>#N/A</v>
      </c>
    </row>
    <row r="3436" spans="1:17">
      <c r="A3436" s="4" t="s">
        <v>2395</v>
      </c>
      <c r="B3436" s="15">
        <v>15.3</v>
      </c>
      <c r="C3436" s="15"/>
      <c r="D3436" s="30">
        <v>45021</v>
      </c>
      <c r="E3436" s="10" t="s">
        <v>1</v>
      </c>
      <c r="F3436" s="14">
        <v>2300</v>
      </c>
      <c r="G3436" s="14">
        <v>432.04350000000113</v>
      </c>
      <c r="H3436" s="30">
        <v>45119</v>
      </c>
      <c r="I3436" s="118">
        <v>418.5</v>
      </c>
      <c r="J3436" s="15">
        <f>IF(M3436="",IF(AND(H3436&lt;&gt; "",D3436&lt;&gt;""),IF(H3436&gt;=D3436,H3436-D3436,0),""),"")</f>
        <v>98</v>
      </c>
      <c r="K3436" s="20">
        <f>IF(M3436="",IF(I3436&lt;&gt;"",I3436-G3436,""),"")</f>
        <v>-13.543500000001131</v>
      </c>
      <c r="L3436" s="25">
        <f>IF(M3436="",IF(K3436&lt;&gt;"",IF(G3436=0,IF(I3436=0,0,9.99),K3436/G3436),""),"")</f>
        <v>-3.134753792153127E-2</v>
      </c>
      <c r="N3436" s="58" t="str">
        <f>TRIM(CONCATENATE(Table1[[#This Row],[Intake]]," ",Table1[[#This Row],[Batch Number]]))</f>
        <v>S-1/SCI 15.3</v>
      </c>
      <c r="O3436" s="3" t="str">
        <f>IF(VLOOKUP(Table1[[#This Row],[Intake Batch Combo]],Sheet2!A:B,2,FALSE)="","",VLOOKUP(Table1[[#This Row],[Intake Batch Combo]],Sheet2!A:B,2,FALSE))</f>
        <v>SoCal Imaging Batch 15.3</v>
      </c>
      <c r="P3436" s="115" t="s">
        <v>2393</v>
      </c>
      <c r="Q3436" s="115" t="e">
        <v>#N/A</v>
      </c>
    </row>
    <row r="3437" spans="1:17">
      <c r="A3437" s="4" t="s">
        <v>2395</v>
      </c>
      <c r="B3437" s="15">
        <v>15.3</v>
      </c>
      <c r="C3437" s="15"/>
      <c r="D3437" s="30">
        <v>45021</v>
      </c>
      <c r="E3437" s="10" t="s">
        <v>1</v>
      </c>
      <c r="F3437" s="14">
        <v>2300</v>
      </c>
      <c r="G3437" s="14">
        <v>432.04350000000113</v>
      </c>
      <c r="H3437" s="30">
        <v>45119</v>
      </c>
      <c r="I3437" s="118">
        <v>534.75</v>
      </c>
      <c r="J3437" s="15">
        <f>IF(M3437="",IF(AND(H3437&lt;&gt; "",D3437&lt;&gt;""),IF(H3437&gt;=D3437,H3437-D3437,0),""),"")</f>
        <v>98</v>
      </c>
      <c r="K3437" s="20">
        <f>IF(M3437="",IF(I3437&lt;&gt;"",I3437-G3437,""),"")</f>
        <v>102.70649999999887</v>
      </c>
      <c r="L3437" s="25">
        <f>IF(M3437="",IF(K3437&lt;&gt;"",IF(G3437=0,IF(I3437=0,0,9.99),K3437/G3437),""),"")</f>
        <v>0.23772259043359892</v>
      </c>
      <c r="N3437" s="58" t="str">
        <f>TRIM(CONCATENATE(Table1[[#This Row],[Intake]]," ",Table1[[#This Row],[Batch Number]]))</f>
        <v>S-1/SCI 15.3</v>
      </c>
      <c r="O3437" s="3" t="str">
        <f>IF(VLOOKUP(Table1[[#This Row],[Intake Batch Combo]],Sheet2!A:B,2,FALSE)="","",VLOOKUP(Table1[[#This Row],[Intake Batch Combo]],Sheet2!A:B,2,FALSE))</f>
        <v>SoCal Imaging Batch 15.3</v>
      </c>
      <c r="P3437" s="115" t="s">
        <v>2393</v>
      </c>
      <c r="Q3437" s="115" t="e">
        <v>#N/A</v>
      </c>
    </row>
    <row r="3438" spans="1:17">
      <c r="A3438" s="4" t="s">
        <v>2395</v>
      </c>
      <c r="B3438" s="15">
        <v>15.1</v>
      </c>
      <c r="C3438" s="15"/>
      <c r="D3438" s="30">
        <v>45021</v>
      </c>
      <c r="E3438" s="10" t="s">
        <v>1</v>
      </c>
      <c r="F3438" s="14">
        <v>2300</v>
      </c>
      <c r="G3438" s="14">
        <v>432.04350000000113</v>
      </c>
      <c r="H3438" s="30">
        <v>45119</v>
      </c>
      <c r="I3438" s="118">
        <v>465</v>
      </c>
      <c r="J3438" s="15">
        <f>IF(M3438="",IF(AND(H3438&lt;&gt; "",D3438&lt;&gt;""),IF(H3438&gt;=D3438,H3438-D3438,0),""),"")</f>
        <v>98</v>
      </c>
      <c r="K3438" s="20">
        <f>IF(M3438="",IF(I3438&lt;&gt;"",I3438-G3438,""),"")</f>
        <v>32.956499999998869</v>
      </c>
      <c r="L3438" s="25">
        <f>IF(M3438="",IF(K3438&lt;&gt;"",IF(G3438=0,IF(I3438=0,0,9.99),K3438/G3438),""),"")</f>
        <v>7.6280513420520807E-2</v>
      </c>
      <c r="N3438" s="58" t="str">
        <f>TRIM(CONCATENATE(Table1[[#This Row],[Intake]]," ",Table1[[#This Row],[Batch Number]]))</f>
        <v>S-1/SCI 15.1</v>
      </c>
      <c r="O3438" s="3" t="str">
        <f>IF(VLOOKUP(Table1[[#This Row],[Intake Batch Combo]],Sheet2!A:B,2,FALSE)="","",VLOOKUP(Table1[[#This Row],[Intake Batch Combo]],Sheet2!A:B,2,FALSE))</f>
        <v>SoCal Imaging Batch 15.1</v>
      </c>
      <c r="P3438" s="115" t="e">
        <v>#N/A</v>
      </c>
      <c r="Q3438" s="115" t="e">
        <v>#N/A</v>
      </c>
    </row>
    <row r="3439" spans="1:17">
      <c r="A3439" s="4" t="s">
        <v>2395</v>
      </c>
      <c r="B3439" s="15">
        <v>15.2</v>
      </c>
      <c r="C3439" s="15"/>
      <c r="D3439" s="30">
        <v>45021</v>
      </c>
      <c r="E3439" s="10" t="s">
        <v>1</v>
      </c>
      <c r="F3439" s="14">
        <v>2300</v>
      </c>
      <c r="G3439" s="14">
        <v>432.04350000000113</v>
      </c>
      <c r="H3439" s="30">
        <v>45119</v>
      </c>
      <c r="I3439" s="120">
        <v>465</v>
      </c>
      <c r="J3439" s="15">
        <f>IF(M3439="",IF(AND(H3439&lt;&gt; "",D3439&lt;&gt;""),IF(H3439&gt;=D3439,H3439-D3439,0),""),"")</f>
        <v>98</v>
      </c>
      <c r="K3439" s="20">
        <f>IF(M3439="",IF(I3439&lt;&gt;"",I3439-G3439,""),"")</f>
        <v>32.956499999998869</v>
      </c>
      <c r="L3439" s="25">
        <f>IF(M3439="",IF(K3439&lt;&gt;"",IF(G3439=0,IF(I3439=0,0,9.99),K3439/G3439),""),"")</f>
        <v>7.6280513420520807E-2</v>
      </c>
      <c r="M3439" s="111"/>
      <c r="N3439" s="58" t="str">
        <f>TRIM(CONCATENATE(Table1[[#This Row],[Intake]]," ",Table1[[#This Row],[Batch Number]]))</f>
        <v>S-1/SCI 15.2</v>
      </c>
      <c r="O3439" s="111" t="str">
        <f>IF(VLOOKUP(Table1[[#This Row],[Intake Batch Combo]],Sheet2!A:B,2,FALSE)="","",VLOOKUP(Table1[[#This Row],[Intake Batch Combo]],Sheet2!A:B,2,FALSE))</f>
        <v>SoCal Imaging Batch 15.2</v>
      </c>
      <c r="P3439" s="115" t="e">
        <v>#N/A</v>
      </c>
      <c r="Q3439" s="115" t="e">
        <v>#N/A</v>
      </c>
    </row>
    <row r="3440" spans="1:17">
      <c r="A3440" s="4" t="s">
        <v>1316</v>
      </c>
      <c r="B3440" s="15">
        <v>90</v>
      </c>
      <c r="C3440" s="15" t="s">
        <v>241</v>
      </c>
      <c r="D3440" s="30">
        <v>44559</v>
      </c>
      <c r="E3440" s="10" t="s">
        <v>1</v>
      </c>
      <c r="F3440" s="14">
        <v>1695</v>
      </c>
      <c r="G3440" s="14">
        <v>435.04260145388702</v>
      </c>
      <c r="H3440" s="30">
        <v>45119</v>
      </c>
      <c r="I3440" s="118">
        <v>511.5</v>
      </c>
      <c r="J3440" s="21">
        <f>IF(M3440="",IF(AND(H3440&lt;&gt; "",D3440&lt;&gt;""),IF(H3440&gt;=D3440,H3440-D3440,0),""),"")</f>
        <v>560</v>
      </c>
      <c r="K3440" s="20">
        <f>IF(M3440="",IF(I3440&lt;&gt;"",I3440-G3440,""),"")</f>
        <v>76.457398546112984</v>
      </c>
      <c r="L3440" s="25">
        <f>IF(M3440="",IF(K3440&lt;&gt;"",IF(G3440=0,IF(I3440=0,0,9.99),K3440/G3440),""),"")</f>
        <v>0.17574692292340294</v>
      </c>
      <c r="M3440" s="28"/>
      <c r="N3440" s="31" t="str">
        <f>TRIM(CONCATENATE(Table1[[#This Row],[Intake]]," ",Table1[[#This Row],[Batch Number]]))</f>
        <v>S-1/OS 90</v>
      </c>
      <c r="O3440" s="34" t="str">
        <f>IF(VLOOKUP(Table1[[#This Row],[Intake Batch Combo]],Sheet2!A:B,2,FALSE)="","",VLOOKUP(Table1[[#This Row],[Intake Batch Combo]],Sheet2!A:B,2,FALSE))</f>
        <v>OSD Buy 90</v>
      </c>
      <c r="P3440" s="116" t="e">
        <v>#N/A</v>
      </c>
      <c r="Q3440" s="116" t="e">
        <v>#N/A</v>
      </c>
    </row>
    <row r="3441" spans="1:17">
      <c r="A3441" s="4" t="s">
        <v>1316</v>
      </c>
      <c r="B3441" s="15">
        <v>90</v>
      </c>
      <c r="C3441" s="15" t="s">
        <v>241</v>
      </c>
      <c r="D3441" s="30">
        <v>44559</v>
      </c>
      <c r="E3441" s="10" t="s">
        <v>1</v>
      </c>
      <c r="F3441" s="14">
        <v>1695</v>
      </c>
      <c r="G3441" s="14">
        <v>435.04260145388702</v>
      </c>
      <c r="H3441" s="30">
        <v>45119</v>
      </c>
      <c r="I3441" s="118">
        <v>511.5</v>
      </c>
      <c r="J3441" s="21">
        <f>IF(M3441="",IF(AND(H3441&lt;&gt; "",D3441&lt;&gt;""),IF(H3441&gt;=D3441,H3441-D3441,0),""),"")</f>
        <v>560</v>
      </c>
      <c r="K3441" s="20">
        <f>IF(M3441="",IF(I3441&lt;&gt;"",I3441-G3441,""),"")</f>
        <v>76.457398546112984</v>
      </c>
      <c r="L3441" s="25">
        <f>IF(M3441="",IF(K3441&lt;&gt;"",IF(G3441=0,IF(I3441=0,0,9.99),K3441/G3441),""),"")</f>
        <v>0.17574692292340294</v>
      </c>
      <c r="M3441" s="28"/>
      <c r="N3441" s="31" t="str">
        <f>TRIM(CONCATENATE(Table1[[#This Row],[Intake]]," ",Table1[[#This Row],[Batch Number]]))</f>
        <v>S-1/OS 90</v>
      </c>
      <c r="O3441" s="34" t="str">
        <f>IF(VLOOKUP(Table1[[#This Row],[Intake Batch Combo]],Sheet2!A:B,2,FALSE)="","",VLOOKUP(Table1[[#This Row],[Intake Batch Combo]],Sheet2!A:B,2,FALSE))</f>
        <v>OSD Buy 90</v>
      </c>
      <c r="P3441" s="116" t="e">
        <v>#N/A</v>
      </c>
      <c r="Q3441" s="116" t="e">
        <v>#N/A</v>
      </c>
    </row>
    <row r="3442" spans="1:17">
      <c r="A3442" s="4" t="s">
        <v>1316</v>
      </c>
      <c r="B3442" s="15">
        <v>90</v>
      </c>
      <c r="C3442" s="15" t="s">
        <v>267</v>
      </c>
      <c r="D3442" s="30">
        <v>44559</v>
      </c>
      <c r="E3442" s="10" t="s">
        <v>1</v>
      </c>
      <c r="F3442" s="14">
        <v>1695</v>
      </c>
      <c r="G3442" s="14">
        <v>435.04260145388702</v>
      </c>
      <c r="H3442" s="30">
        <v>45119</v>
      </c>
      <c r="I3442" s="120">
        <v>372</v>
      </c>
      <c r="J3442" s="21">
        <f>IF(M3442="",IF(AND(H3442&lt;&gt; "",D3442&lt;&gt;""),IF(H3442&gt;=D3442,H3442-D3442,0),""),"")</f>
        <v>560</v>
      </c>
      <c r="K3442" s="20">
        <f>IF(M3442="",IF(I3442&lt;&gt;"",I3442-G3442,""),"")</f>
        <v>-63.042601453887016</v>
      </c>
      <c r="L3442" s="25">
        <f>IF(M3442="",IF(K3442&lt;&gt;"",IF(G3442=0,IF(I3442=0,0,9.99),K3442/G3442),""),"")</f>
        <v>-0.14491132878297969</v>
      </c>
      <c r="M3442" s="28"/>
      <c r="N3442" s="31" t="str">
        <f>TRIM(CONCATENATE(Table1[[#This Row],[Intake]]," ",Table1[[#This Row],[Batch Number]]))</f>
        <v>S-1/OS 90</v>
      </c>
      <c r="O3442" s="34" t="str">
        <f>IF(VLOOKUP(Table1[[#This Row],[Intake Batch Combo]],Sheet2!A:B,2,FALSE)="","",VLOOKUP(Table1[[#This Row],[Intake Batch Combo]],Sheet2!A:B,2,FALSE))</f>
        <v>OSD Buy 90</v>
      </c>
      <c r="P3442" s="116" t="e">
        <v>#N/A</v>
      </c>
      <c r="Q3442" s="116" t="e">
        <v>#N/A</v>
      </c>
    </row>
    <row r="3443" spans="1:17">
      <c r="A3443" s="4" t="s">
        <v>1316</v>
      </c>
      <c r="B3443" s="15">
        <v>90</v>
      </c>
      <c r="C3443" s="15" t="s">
        <v>267</v>
      </c>
      <c r="D3443" s="30">
        <v>44559</v>
      </c>
      <c r="E3443" s="10" t="s">
        <v>1</v>
      </c>
      <c r="F3443" s="14">
        <v>1695</v>
      </c>
      <c r="G3443" s="14">
        <v>435.04260145388702</v>
      </c>
      <c r="H3443" s="30">
        <v>45119</v>
      </c>
      <c r="I3443" s="120">
        <v>372</v>
      </c>
      <c r="J3443" s="21">
        <f>IF(M3443="",IF(AND(H3443&lt;&gt; "",D3443&lt;&gt;""),IF(H3443&gt;=D3443,H3443-D3443,0),""),"")</f>
        <v>560</v>
      </c>
      <c r="K3443" s="20">
        <f>IF(M3443="",IF(I3443&lt;&gt;"",I3443-G3443,""),"")</f>
        <v>-63.042601453887016</v>
      </c>
      <c r="L3443" s="25">
        <f>IF(M3443="",IF(K3443&lt;&gt;"",IF(G3443=0,IF(I3443=0,0,9.99),K3443/G3443),""),"")</f>
        <v>-0.14491132878297969</v>
      </c>
      <c r="M3443" s="28"/>
      <c r="N3443" s="31" t="str">
        <f>TRIM(CONCATENATE(Table1[[#This Row],[Intake]]," ",Table1[[#This Row],[Batch Number]]))</f>
        <v>S-1/OS 90</v>
      </c>
      <c r="O3443" s="34" t="str">
        <f>IF(VLOOKUP(Table1[[#This Row],[Intake Batch Combo]],Sheet2!A:B,2,FALSE)="","",VLOOKUP(Table1[[#This Row],[Intake Batch Combo]],Sheet2!A:B,2,FALSE))</f>
        <v>OSD Buy 90</v>
      </c>
      <c r="P3443" s="116" t="e">
        <v>#N/A</v>
      </c>
      <c r="Q3443" s="116" t="e">
        <v>#N/A</v>
      </c>
    </row>
    <row r="3444" spans="1:17">
      <c r="A3444" s="4" t="s">
        <v>1316</v>
      </c>
      <c r="B3444" s="15">
        <v>118</v>
      </c>
      <c r="C3444" s="64" t="s">
        <v>1701</v>
      </c>
      <c r="D3444" s="30">
        <v>44897</v>
      </c>
      <c r="E3444" s="60" t="s">
        <v>1</v>
      </c>
      <c r="F3444" s="14">
        <v>1695</v>
      </c>
      <c r="G3444" s="14">
        <v>404.96364199804663</v>
      </c>
      <c r="H3444" s="30">
        <v>45114</v>
      </c>
      <c r="I3444" s="118">
        <v>558</v>
      </c>
      <c r="J3444" s="15">
        <f>IF(M3444="",IF(AND(H3444&lt;&gt; "",D3444&lt;&gt;""),IF(H3444&gt;=D3444,H3444-D3444,0),""),"")</f>
        <v>217</v>
      </c>
      <c r="K3444" s="20">
        <f>IF(M3444="",IF(I3444&lt;&gt;"",I3444-G3444,""),"")</f>
        <v>153.03635800195337</v>
      </c>
      <c r="L3444" s="25">
        <f>IF(M3444="",IF(K3444&lt;&gt;"",IF(G3444=0,IF(I3444=0,0,9.99),K3444/G3444),""),"")</f>
        <v>0.37790147591247603</v>
      </c>
      <c r="N3444" s="58" t="str">
        <f>TRIM(CONCATENATE(Table1[[#This Row],[Intake]]," ",Table1[[#This Row],[Batch Number]]))</f>
        <v>S-1/OS 118</v>
      </c>
      <c r="O3444" s="111" t="str">
        <f>IF(VLOOKUP(Table1[[#This Row],[Intake Batch Combo]],Sheet2!A:B,2,FALSE)="","",VLOOKUP(Table1[[#This Row],[Intake Batch Combo]],Sheet2!A:B,2,FALSE))</f>
        <v>One Source Diagnostics Buy 118</v>
      </c>
      <c r="P3444" s="115" t="s">
        <v>2383</v>
      </c>
      <c r="Q3444" s="115" t="e">
        <v>#N/A</v>
      </c>
    </row>
    <row r="3445" spans="1:17">
      <c r="A3445" s="4" t="s">
        <v>1316</v>
      </c>
      <c r="B3445" s="15">
        <v>118</v>
      </c>
      <c r="C3445" s="64" t="s">
        <v>1745</v>
      </c>
      <c r="D3445" s="30">
        <v>44897</v>
      </c>
      <c r="E3445" s="60" t="s">
        <v>1</v>
      </c>
      <c r="F3445" s="14">
        <v>1695</v>
      </c>
      <c r="G3445" s="14">
        <v>404.96364199804663</v>
      </c>
      <c r="H3445" s="30">
        <v>45114</v>
      </c>
      <c r="I3445" s="118">
        <v>465</v>
      </c>
      <c r="J3445" s="15">
        <f>IF(M3445="",IF(AND(H3445&lt;&gt; "",D3445&lt;&gt;""),IF(H3445&gt;=D3445,H3445-D3445,0),""),"")</f>
        <v>217</v>
      </c>
      <c r="K3445" s="20">
        <f>IF(M3445="",IF(I3445&lt;&gt;"",I3445-G3445,""),"")</f>
        <v>60.036358001953374</v>
      </c>
      <c r="L3445" s="25">
        <f>IF(M3445="",IF(K3445&lt;&gt;"",IF(G3445=0,IF(I3445=0,0,9.99),K3445/G3445),""),"")</f>
        <v>0.14825122992706333</v>
      </c>
      <c r="N3445" s="58" t="str">
        <f>TRIM(CONCATENATE(Table1[[#This Row],[Intake]]," ",Table1[[#This Row],[Batch Number]]))</f>
        <v>S-1/OS 118</v>
      </c>
      <c r="O3445" s="111" t="str">
        <f>IF(VLOOKUP(Table1[[#This Row],[Intake Batch Combo]],Sheet2!A:B,2,FALSE)="","",VLOOKUP(Table1[[#This Row],[Intake Batch Combo]],Sheet2!A:B,2,FALSE))</f>
        <v>One Source Diagnostics Buy 118</v>
      </c>
      <c r="P3445" s="115" t="s">
        <v>2383</v>
      </c>
      <c r="Q3445" s="115" t="e">
        <v>#N/A</v>
      </c>
    </row>
    <row r="3446" spans="1:17">
      <c r="A3446" s="4" t="s">
        <v>1316</v>
      </c>
      <c r="B3446" s="15">
        <v>118</v>
      </c>
      <c r="C3446" s="64" t="s">
        <v>1745</v>
      </c>
      <c r="D3446" s="30">
        <v>44897</v>
      </c>
      <c r="E3446" s="60" t="s">
        <v>1</v>
      </c>
      <c r="F3446" s="14">
        <v>1695</v>
      </c>
      <c r="G3446" s="14">
        <v>404.96364199804663</v>
      </c>
      <c r="H3446" s="30">
        <v>45114</v>
      </c>
      <c r="I3446" s="118">
        <v>465</v>
      </c>
      <c r="J3446" s="15">
        <f>IF(M3446="",IF(AND(H3446&lt;&gt; "",D3446&lt;&gt;""),IF(H3446&gt;=D3446,H3446-D3446,0),""),"")</f>
        <v>217</v>
      </c>
      <c r="K3446" s="20">
        <f>IF(M3446="",IF(I3446&lt;&gt;"",I3446-G3446,""),"")</f>
        <v>60.036358001953374</v>
      </c>
      <c r="L3446" s="25">
        <f>IF(M3446="",IF(K3446&lt;&gt;"",IF(G3446=0,IF(I3446=0,0,9.99),K3446/G3446),""),"")</f>
        <v>0.14825122992706333</v>
      </c>
      <c r="N3446" s="58" t="str">
        <f>TRIM(CONCATENATE(Table1[[#This Row],[Intake]]," ",Table1[[#This Row],[Batch Number]]))</f>
        <v>S-1/OS 118</v>
      </c>
      <c r="O3446" s="111" t="str">
        <f>IF(VLOOKUP(Table1[[#This Row],[Intake Batch Combo]],Sheet2!A:B,2,FALSE)="","",VLOOKUP(Table1[[#This Row],[Intake Batch Combo]],Sheet2!A:B,2,FALSE))</f>
        <v>One Source Diagnostics Buy 118</v>
      </c>
      <c r="P3446" s="115" t="s">
        <v>2383</v>
      </c>
      <c r="Q3446" s="115" t="e">
        <v>#N/A</v>
      </c>
    </row>
    <row r="3447" spans="1:17">
      <c r="A3447" s="4" t="s">
        <v>1316</v>
      </c>
      <c r="B3447" s="15">
        <v>118</v>
      </c>
      <c r="C3447" s="64" t="s">
        <v>1746</v>
      </c>
      <c r="D3447" s="30">
        <v>44897</v>
      </c>
      <c r="E3447" s="60" t="s">
        <v>1</v>
      </c>
      <c r="F3447" s="14">
        <v>1695</v>
      </c>
      <c r="G3447" s="14">
        <v>404.96364199804663</v>
      </c>
      <c r="H3447" s="30">
        <v>45114</v>
      </c>
      <c r="I3447" s="118">
        <v>465</v>
      </c>
      <c r="J3447" s="15">
        <f>IF(M3447="",IF(AND(H3447&lt;&gt; "",D3447&lt;&gt;""),IF(H3447&gt;=D3447,H3447-D3447,0),""),"")</f>
        <v>217</v>
      </c>
      <c r="K3447" s="20">
        <f>IF(M3447="",IF(I3447&lt;&gt;"",I3447-G3447,""),"")</f>
        <v>60.036358001953374</v>
      </c>
      <c r="L3447" s="25">
        <f>IF(M3447="",IF(K3447&lt;&gt;"",IF(G3447=0,IF(I3447=0,0,9.99),K3447/G3447),""),"")</f>
        <v>0.14825122992706333</v>
      </c>
      <c r="M3447" s="111"/>
      <c r="N3447" s="58" t="str">
        <f>TRIM(CONCATENATE(Table1[[#This Row],[Intake]]," ",Table1[[#This Row],[Batch Number]]))</f>
        <v>S-1/OS 118</v>
      </c>
      <c r="O3447" s="111" t="str">
        <f>IF(VLOOKUP(Table1[[#This Row],[Intake Batch Combo]],Sheet2!A:B,2,FALSE)="","",VLOOKUP(Table1[[#This Row],[Intake Batch Combo]],Sheet2!A:B,2,FALSE))</f>
        <v>One Source Diagnostics Buy 118</v>
      </c>
      <c r="P3447" s="115" t="s">
        <v>2383</v>
      </c>
      <c r="Q3447" s="115" t="e">
        <v>#N/A</v>
      </c>
    </row>
    <row r="3448" spans="1:17">
      <c r="A3448" s="4" t="s">
        <v>1314</v>
      </c>
      <c r="B3448" s="43">
        <v>71</v>
      </c>
      <c r="C3448" s="64" t="s">
        <v>975</v>
      </c>
      <c r="D3448" s="47">
        <v>44670</v>
      </c>
      <c r="E3448" s="59" t="s">
        <v>1</v>
      </c>
      <c r="F3448" s="41">
        <v>1695</v>
      </c>
      <c r="G3448" s="41">
        <v>406.54563467206344</v>
      </c>
      <c r="H3448" s="47">
        <v>45114</v>
      </c>
      <c r="I3448" s="118">
        <v>465</v>
      </c>
      <c r="J3448" s="43">
        <f>IF(M3448="",IF(AND(H3448&lt;&gt; "",D3448&lt;&gt;""),IF(H3448&gt;=D3448,H3448-D3448,0),""),"")</f>
        <v>444</v>
      </c>
      <c r="K3448" s="42">
        <f>IF(M3448="",IF(I3448&lt;&gt;"",I3448-G3448,""),"")</f>
        <v>58.454365327936557</v>
      </c>
      <c r="L3448" s="44">
        <f>IF(M3448="",IF(K3448&lt;&gt;"",IF(G3448=0,IF(I3448=0,0,9.99),K3448/G3448),""),"")</f>
        <v>0.14378303526758632</v>
      </c>
      <c r="M3448" s="45"/>
      <c r="N3448" s="46" t="str">
        <f>TRIM(CONCATENATE(Table1[[#This Row],[Intake]]," ",Table1[[#This Row],[Batch Number]]))</f>
        <v>S-1/EB 71</v>
      </c>
      <c r="O3448" s="45" t="str">
        <f>IF(VLOOKUP(Table1[[#This Row],[Intake Batch Combo]],Sheet2!A:B,2,FALSE)="","",VLOOKUP(Table1[[#This Row],[Intake Batch Combo]],Sheet2!A:B,2,FALSE))</f>
        <v>Expert MRI Buy 71</v>
      </c>
      <c r="P3448" s="116" t="e">
        <v>#N/A</v>
      </c>
      <c r="Q3448" s="116" t="e">
        <v>#N/A</v>
      </c>
    </row>
    <row r="3449" spans="1:17">
      <c r="A3449" s="4" t="s">
        <v>1314</v>
      </c>
      <c r="B3449" s="43">
        <v>71</v>
      </c>
      <c r="C3449" s="64" t="s">
        <v>975</v>
      </c>
      <c r="D3449" s="47">
        <v>44670</v>
      </c>
      <c r="E3449" s="59" t="s">
        <v>1</v>
      </c>
      <c r="F3449" s="41">
        <v>1695</v>
      </c>
      <c r="G3449" s="41">
        <v>406.54563467206344</v>
      </c>
      <c r="H3449" s="47">
        <v>45114</v>
      </c>
      <c r="I3449" s="120">
        <v>465</v>
      </c>
      <c r="J3449" s="43">
        <f>IF(M3449="",IF(AND(H3449&lt;&gt; "",D3449&lt;&gt;""),IF(H3449&gt;=D3449,H3449-D3449,0),""),"")</f>
        <v>444</v>
      </c>
      <c r="K3449" s="42">
        <f>IF(M3449="",IF(I3449&lt;&gt;"",I3449-G3449,""),"")</f>
        <v>58.454365327936557</v>
      </c>
      <c r="L3449" s="44">
        <f>IF(M3449="",IF(K3449&lt;&gt;"",IF(G3449=0,IF(I3449=0,0,9.99),K3449/G3449),""),"")</f>
        <v>0.14378303526758632</v>
      </c>
      <c r="M3449" s="45"/>
      <c r="N3449" s="46" t="str">
        <f>TRIM(CONCATENATE(Table1[[#This Row],[Intake]]," ",Table1[[#This Row],[Batch Number]]))</f>
        <v>S-1/EB 71</v>
      </c>
      <c r="O3449" s="45" t="str">
        <f>IF(VLOOKUP(Table1[[#This Row],[Intake Batch Combo]],Sheet2!A:B,2,FALSE)="","",VLOOKUP(Table1[[#This Row],[Intake Batch Combo]],Sheet2!A:B,2,FALSE))</f>
        <v>Expert MRI Buy 71</v>
      </c>
      <c r="P3449" s="116" t="e">
        <v>#N/A</v>
      </c>
      <c r="Q3449" s="116" t="e">
        <v>#N/A</v>
      </c>
    </row>
    <row r="3450" spans="1:17">
      <c r="A3450" s="4" t="s">
        <v>1316</v>
      </c>
      <c r="B3450" s="15">
        <v>118</v>
      </c>
      <c r="C3450" s="64" t="s">
        <v>1443</v>
      </c>
      <c r="D3450" s="30">
        <v>44897</v>
      </c>
      <c r="E3450" s="60" t="s">
        <v>1</v>
      </c>
      <c r="F3450" s="14">
        <v>300</v>
      </c>
      <c r="G3450" s="14">
        <v>71.674980884610022</v>
      </c>
      <c r="H3450" s="30">
        <v>45112</v>
      </c>
      <c r="I3450" s="118">
        <v>123.99690000000001</v>
      </c>
      <c r="J3450" s="15">
        <f>IF(M3450="",IF(AND(H3450&lt;&gt; "",D3450&lt;&gt;""),IF(H3450&gt;=D3450,H3450-D3450,0),""),"")</f>
        <v>215</v>
      </c>
      <c r="K3450" s="20">
        <f>IF(M3450="",IF(I3450&lt;&gt;"",I3450-G3450,""),"")</f>
        <v>52.321919115389989</v>
      </c>
      <c r="L3450" s="25">
        <f>IF(M3450="",IF(K3450&lt;&gt;"",IF(G3450=0,IF(I3450=0,0,9.99),K3450/G3450),""),"")</f>
        <v>0.72998860229378171</v>
      </c>
      <c r="N3450" s="58" t="str">
        <f>TRIM(CONCATENATE(Table1[[#This Row],[Intake]]," ",Table1[[#This Row],[Batch Number]]))</f>
        <v>S-1/OS 118</v>
      </c>
      <c r="O3450" s="3" t="str">
        <f>IF(VLOOKUP(Table1[[#This Row],[Intake Batch Combo]],Sheet2!A:B,2,FALSE)="","",VLOOKUP(Table1[[#This Row],[Intake Batch Combo]],Sheet2!A:B,2,FALSE))</f>
        <v>One Source Diagnostics Buy 118</v>
      </c>
      <c r="P3450" s="115" t="s">
        <v>2383</v>
      </c>
      <c r="Q3450" s="115" t="e">
        <v>#N/A</v>
      </c>
    </row>
    <row r="3451" spans="1:17">
      <c r="A3451" s="4" t="s">
        <v>1316</v>
      </c>
      <c r="B3451" s="15">
        <v>118</v>
      </c>
      <c r="C3451" s="64" t="s">
        <v>1443</v>
      </c>
      <c r="D3451" s="30">
        <v>44897</v>
      </c>
      <c r="E3451" s="60" t="s">
        <v>1</v>
      </c>
      <c r="F3451" s="14">
        <v>300</v>
      </c>
      <c r="G3451" s="14">
        <v>71.674980884610022</v>
      </c>
      <c r="H3451" s="30">
        <v>45112</v>
      </c>
      <c r="I3451" s="118">
        <v>123.99690000000001</v>
      </c>
      <c r="J3451" s="15">
        <f>IF(M3451="",IF(AND(H3451&lt;&gt; "",D3451&lt;&gt;""),IF(H3451&gt;=D3451,H3451-D3451,0),""),"")</f>
        <v>215</v>
      </c>
      <c r="K3451" s="20">
        <f>IF(M3451="",IF(I3451&lt;&gt;"",I3451-G3451,""),"")</f>
        <v>52.321919115389989</v>
      </c>
      <c r="L3451" s="25">
        <f>IF(M3451="",IF(K3451&lt;&gt;"",IF(G3451=0,IF(I3451=0,0,9.99),K3451/G3451),""),"")</f>
        <v>0.72998860229378171</v>
      </c>
      <c r="N3451" s="58" t="str">
        <f>TRIM(CONCATENATE(Table1[[#This Row],[Intake]]," ",Table1[[#This Row],[Batch Number]]))</f>
        <v>S-1/OS 118</v>
      </c>
      <c r="O3451" s="3" t="str">
        <f>IF(VLOOKUP(Table1[[#This Row],[Intake Batch Combo]],Sheet2!A:B,2,FALSE)="","",VLOOKUP(Table1[[#This Row],[Intake Batch Combo]],Sheet2!A:B,2,FALSE))</f>
        <v>One Source Diagnostics Buy 118</v>
      </c>
      <c r="P3451" s="115" t="s">
        <v>2383</v>
      </c>
      <c r="Q3451" s="115" t="e">
        <v>#N/A</v>
      </c>
    </row>
    <row r="3452" spans="1:17">
      <c r="A3452" s="4" t="s">
        <v>1316</v>
      </c>
      <c r="B3452" s="15">
        <v>118</v>
      </c>
      <c r="C3452" s="64" t="s">
        <v>1443</v>
      </c>
      <c r="D3452" s="30">
        <v>44897</v>
      </c>
      <c r="E3452" s="60" t="s">
        <v>1</v>
      </c>
      <c r="F3452" s="14">
        <v>300</v>
      </c>
      <c r="G3452" s="14">
        <v>71.674980884610022</v>
      </c>
      <c r="H3452" s="30">
        <v>45112</v>
      </c>
      <c r="I3452" s="118">
        <v>123.99690000000001</v>
      </c>
      <c r="J3452" s="15">
        <f>IF(M3452="",IF(AND(H3452&lt;&gt; "",D3452&lt;&gt;""),IF(H3452&gt;=D3452,H3452-D3452,0),""),"")</f>
        <v>215</v>
      </c>
      <c r="K3452" s="20">
        <f>IF(M3452="",IF(I3452&lt;&gt;"",I3452-G3452,""),"")</f>
        <v>52.321919115389989</v>
      </c>
      <c r="L3452" s="25">
        <f>IF(M3452="",IF(K3452&lt;&gt;"",IF(G3452=0,IF(I3452=0,0,9.99),K3452/G3452),""),"")</f>
        <v>0.72998860229378171</v>
      </c>
      <c r="N3452" s="58" t="str">
        <f>TRIM(CONCATENATE(Table1[[#This Row],[Intake]]," ",Table1[[#This Row],[Batch Number]]))</f>
        <v>S-1/OS 118</v>
      </c>
      <c r="O3452" s="3" t="str">
        <f>IF(VLOOKUP(Table1[[#This Row],[Intake Batch Combo]],Sheet2!A:B,2,FALSE)="","",VLOOKUP(Table1[[#This Row],[Intake Batch Combo]],Sheet2!A:B,2,FALSE))</f>
        <v>One Source Diagnostics Buy 118</v>
      </c>
      <c r="P3452" s="115" t="s">
        <v>2383</v>
      </c>
      <c r="Q3452" s="115" t="e">
        <v>#N/A</v>
      </c>
    </row>
    <row r="3453" spans="1:17">
      <c r="A3453" s="4" t="s">
        <v>1316</v>
      </c>
      <c r="B3453" s="15">
        <v>118</v>
      </c>
      <c r="C3453" s="64" t="s">
        <v>1443</v>
      </c>
      <c r="D3453" s="30">
        <v>44897</v>
      </c>
      <c r="E3453" s="60" t="s">
        <v>1</v>
      </c>
      <c r="F3453" s="14">
        <v>300</v>
      </c>
      <c r="G3453" s="14">
        <v>71.674980884610022</v>
      </c>
      <c r="H3453" s="30">
        <v>45112</v>
      </c>
      <c r="I3453" s="118">
        <v>123.99690000000001</v>
      </c>
      <c r="J3453" s="15">
        <f>IF(M3453="",IF(AND(H3453&lt;&gt; "",D3453&lt;&gt;""),IF(H3453&gt;=D3453,H3453-D3453,0),""),"")</f>
        <v>215</v>
      </c>
      <c r="K3453" s="20">
        <f>IF(M3453="",IF(I3453&lt;&gt;"",I3453-G3453,""),"")</f>
        <v>52.321919115389989</v>
      </c>
      <c r="L3453" s="25">
        <f>IF(M3453="",IF(K3453&lt;&gt;"",IF(G3453=0,IF(I3453=0,0,9.99),K3453/G3453),""),"")</f>
        <v>0.72998860229378171</v>
      </c>
      <c r="N3453" s="58" t="str">
        <f>TRIM(CONCATENATE(Table1[[#This Row],[Intake]]," ",Table1[[#This Row],[Batch Number]]))</f>
        <v>S-1/OS 118</v>
      </c>
      <c r="O3453" s="3" t="str">
        <f>IF(VLOOKUP(Table1[[#This Row],[Intake Batch Combo]],Sheet2!A:B,2,FALSE)="","",VLOOKUP(Table1[[#This Row],[Intake Batch Combo]],Sheet2!A:B,2,FALSE))</f>
        <v>One Source Diagnostics Buy 118</v>
      </c>
      <c r="P3453" s="115" t="s">
        <v>2383</v>
      </c>
      <c r="Q3453" s="115" t="e">
        <v>#N/A</v>
      </c>
    </row>
    <row r="3454" spans="1:17">
      <c r="A3454" s="4" t="s">
        <v>1316</v>
      </c>
      <c r="B3454" s="15">
        <v>116</v>
      </c>
      <c r="C3454" s="64" t="s">
        <v>1058</v>
      </c>
      <c r="D3454" s="30">
        <v>44879</v>
      </c>
      <c r="E3454" s="59" t="s">
        <v>1</v>
      </c>
      <c r="F3454" s="14">
        <v>1695</v>
      </c>
      <c r="G3454" s="14">
        <v>404.59153261197389</v>
      </c>
      <c r="H3454" s="30">
        <v>45112</v>
      </c>
      <c r="I3454" s="120">
        <v>315.85124999999999</v>
      </c>
      <c r="J3454" s="15">
        <f>IF(M3454="",IF(AND(H3454&lt;&gt; "",D3454&lt;&gt;""),IF(H3454&gt;=D3454,H3454-D3454,0),""),"")</f>
        <v>233</v>
      </c>
      <c r="K3454" s="20">
        <f>IF(M3454="",IF(I3454&lt;&gt;"",I3454-G3454,""),"")</f>
        <v>-88.740282611973896</v>
      </c>
      <c r="L3454" s="25">
        <f>IF(M3454="",IF(K3454&lt;&gt;"",IF(G3454=0,IF(I3454=0,0,9.99),K3454/G3454),""),"")</f>
        <v>-0.2193330197473036</v>
      </c>
      <c r="N3454" s="58" t="str">
        <f>TRIM(CONCATENATE(Table1[[#This Row],[Intake]]," ",Table1[[#This Row],[Batch Number]]))</f>
        <v>S-1/OS 116</v>
      </c>
      <c r="O3454" s="3" t="str">
        <f>IF(VLOOKUP(Table1[[#This Row],[Intake Batch Combo]],Sheet2!A:B,2,FALSE)="","",VLOOKUP(Table1[[#This Row],[Intake Batch Combo]],Sheet2!A:B,2,FALSE))</f>
        <v>One Source Diagnostics Buy 116</v>
      </c>
      <c r="P3454" s="115" t="e">
        <v>#N/A</v>
      </c>
      <c r="Q3454" s="115" t="e">
        <v>#N/A</v>
      </c>
    </row>
    <row r="3455" spans="1:17">
      <c r="A3455" s="4" t="s">
        <v>1316</v>
      </c>
      <c r="B3455" s="15">
        <v>116</v>
      </c>
      <c r="C3455" s="64" t="s">
        <v>1088</v>
      </c>
      <c r="D3455" s="30">
        <v>44879</v>
      </c>
      <c r="E3455" s="59" t="s">
        <v>1</v>
      </c>
      <c r="F3455" s="14">
        <v>1695</v>
      </c>
      <c r="G3455" s="14">
        <v>404.59153261197389</v>
      </c>
      <c r="H3455" s="30">
        <v>45112</v>
      </c>
      <c r="I3455" s="118">
        <v>488.25</v>
      </c>
      <c r="J3455" s="15">
        <f>IF(M3455="",IF(AND(H3455&lt;&gt; "",D3455&lt;&gt;""),IF(H3455&gt;=D3455,H3455-D3455,0),""),"")</f>
        <v>233</v>
      </c>
      <c r="K3455" s="20">
        <f>IF(M3455="",IF(I3455&lt;&gt;"",I3455-G3455,""),"")</f>
        <v>83.658467388026111</v>
      </c>
      <c r="L3455" s="25">
        <f>IF(M3455="",IF(K3455&lt;&gt;"",IF(G3455=0,IF(I3455=0,0,9.99),K3455/G3455),""),"")</f>
        <v>0.20677265994159919</v>
      </c>
      <c r="N3455" s="58" t="str">
        <f>TRIM(CONCATENATE(Table1[[#This Row],[Intake]]," ",Table1[[#This Row],[Batch Number]]))</f>
        <v>S-1/OS 116</v>
      </c>
      <c r="O3455" s="3" t="str">
        <f>IF(VLOOKUP(Table1[[#This Row],[Intake Batch Combo]],Sheet2!A:B,2,FALSE)="","",VLOOKUP(Table1[[#This Row],[Intake Batch Combo]],Sheet2!A:B,2,FALSE))</f>
        <v>One Source Diagnostics Buy 116</v>
      </c>
      <c r="P3455" s="115" t="e">
        <v>#N/A</v>
      </c>
      <c r="Q3455" s="115" t="e">
        <v>#N/A</v>
      </c>
    </row>
    <row r="3456" spans="1:17">
      <c r="A3456" s="4" t="s">
        <v>1316</v>
      </c>
      <c r="B3456" s="15">
        <v>116</v>
      </c>
      <c r="C3456" s="64" t="s">
        <v>1093</v>
      </c>
      <c r="D3456" s="30">
        <v>44879</v>
      </c>
      <c r="E3456" s="59" t="s">
        <v>1</v>
      </c>
      <c r="F3456" s="14">
        <v>1695</v>
      </c>
      <c r="G3456" s="14">
        <v>404.59153261197389</v>
      </c>
      <c r="H3456" s="30">
        <v>45112</v>
      </c>
      <c r="I3456" s="118">
        <v>465</v>
      </c>
      <c r="J3456" s="15">
        <f>IF(M3456="",IF(AND(H3456&lt;&gt; "",D3456&lt;&gt;""),IF(H3456&gt;=D3456,H3456-D3456,0),""),"")</f>
        <v>233</v>
      </c>
      <c r="K3456" s="20">
        <f>IF(M3456="",IF(I3456&lt;&gt;"",I3456-G3456,""),"")</f>
        <v>60.408467388026111</v>
      </c>
      <c r="L3456" s="25">
        <f>IF(M3456="",IF(K3456&lt;&gt;"",IF(G3456=0,IF(I3456=0,0,9.99),K3456/G3456),""),"")</f>
        <v>0.1493072951824754</v>
      </c>
      <c r="N3456" s="58" t="str">
        <f>TRIM(CONCATENATE(Table1[[#This Row],[Intake]]," ",Table1[[#This Row],[Batch Number]]))</f>
        <v>S-1/OS 116</v>
      </c>
      <c r="O3456" s="3" t="str">
        <f>IF(VLOOKUP(Table1[[#This Row],[Intake Batch Combo]],Sheet2!A:B,2,FALSE)="","",VLOOKUP(Table1[[#This Row],[Intake Batch Combo]],Sheet2!A:B,2,FALSE))</f>
        <v>One Source Diagnostics Buy 116</v>
      </c>
      <c r="P3456" s="115" t="e">
        <v>#N/A</v>
      </c>
      <c r="Q3456" s="115" t="e">
        <v>#N/A</v>
      </c>
    </row>
    <row r="3457" spans="1:17">
      <c r="A3457" s="4" t="s">
        <v>1316</v>
      </c>
      <c r="B3457" s="15">
        <v>116</v>
      </c>
      <c r="C3457" s="64" t="s">
        <v>1093</v>
      </c>
      <c r="D3457" s="30">
        <v>44879</v>
      </c>
      <c r="E3457" s="59" t="s">
        <v>1</v>
      </c>
      <c r="F3457" s="14">
        <v>1695</v>
      </c>
      <c r="G3457" s="14">
        <v>404.59153261197389</v>
      </c>
      <c r="H3457" s="30">
        <v>45112</v>
      </c>
      <c r="I3457" s="120">
        <v>465</v>
      </c>
      <c r="J3457" s="15">
        <f>IF(M3457="",IF(AND(H3457&lt;&gt; "",D3457&lt;&gt;""),IF(H3457&gt;=D3457,H3457-D3457,0),""),"")</f>
        <v>233</v>
      </c>
      <c r="K3457" s="20">
        <f>IF(M3457="",IF(I3457&lt;&gt;"",I3457-G3457,""),"")</f>
        <v>60.408467388026111</v>
      </c>
      <c r="L3457" s="25">
        <f>IF(M3457="",IF(K3457&lt;&gt;"",IF(G3457=0,IF(I3457=0,0,9.99),K3457/G3457),""),"")</f>
        <v>0.1493072951824754</v>
      </c>
      <c r="N3457" s="58" t="str">
        <f>TRIM(CONCATENATE(Table1[[#This Row],[Intake]]," ",Table1[[#This Row],[Batch Number]]))</f>
        <v>S-1/OS 116</v>
      </c>
      <c r="O3457" s="3" t="str">
        <f>IF(VLOOKUP(Table1[[#This Row],[Intake Batch Combo]],Sheet2!A:B,2,FALSE)="","",VLOOKUP(Table1[[#This Row],[Intake Batch Combo]],Sheet2!A:B,2,FALSE))</f>
        <v>One Source Diagnostics Buy 116</v>
      </c>
      <c r="P3457" s="115" t="e">
        <v>#N/A</v>
      </c>
      <c r="Q3457" s="115" t="e">
        <v>#N/A</v>
      </c>
    </row>
    <row r="3458" spans="1:17">
      <c r="A3458" s="4" t="s">
        <v>1316</v>
      </c>
      <c r="B3458" s="15">
        <v>116</v>
      </c>
      <c r="C3458" s="64" t="s">
        <v>1162</v>
      </c>
      <c r="D3458" s="30">
        <v>44879</v>
      </c>
      <c r="E3458" s="59" t="s">
        <v>1</v>
      </c>
      <c r="F3458" s="14">
        <v>1695</v>
      </c>
      <c r="G3458" s="14">
        <v>404.59153261197389</v>
      </c>
      <c r="H3458" s="30">
        <v>45112</v>
      </c>
      <c r="I3458" s="120">
        <v>576.95339999999999</v>
      </c>
      <c r="J3458" s="15">
        <f>IF(M3458="",IF(AND(H3458&lt;&gt; "",D3458&lt;&gt;""),IF(H3458&gt;=D3458,H3458-D3458,0),""),"")</f>
        <v>233</v>
      </c>
      <c r="K3458" s="20">
        <f>IF(M3458="",IF(I3458&lt;&gt;"",I3458-G3458,""),"")</f>
        <v>172.3618673880261</v>
      </c>
      <c r="L3458" s="25">
        <f>IF(M3458="",IF(K3458&lt;&gt;"",IF(G3458=0,IF(I3458=0,0,9.99),K3458/G3458),""),"")</f>
        <v>0.42601451957060815</v>
      </c>
      <c r="M3458" s="111"/>
      <c r="N3458" s="58" t="str">
        <f>TRIM(CONCATENATE(Table1[[#This Row],[Intake]]," ",Table1[[#This Row],[Batch Number]]))</f>
        <v>S-1/OS 116</v>
      </c>
      <c r="O3458" s="111" t="str">
        <f>IF(VLOOKUP(Table1[[#This Row],[Intake Batch Combo]],Sheet2!A:B,2,FALSE)="","",VLOOKUP(Table1[[#This Row],[Intake Batch Combo]],Sheet2!A:B,2,FALSE))</f>
        <v>One Source Diagnostics Buy 116</v>
      </c>
      <c r="P3458" s="115" t="e">
        <v>#N/A</v>
      </c>
      <c r="Q3458" s="115" t="e">
        <v>#N/A</v>
      </c>
    </row>
    <row r="3459" spans="1:17">
      <c r="A3459" s="4" t="s">
        <v>1316</v>
      </c>
      <c r="B3459" s="15">
        <v>116</v>
      </c>
      <c r="C3459" s="64" t="s">
        <v>1162</v>
      </c>
      <c r="D3459" s="30">
        <v>44879</v>
      </c>
      <c r="E3459" s="59" t="s">
        <v>1</v>
      </c>
      <c r="F3459" s="14">
        <v>1695</v>
      </c>
      <c r="G3459" s="14">
        <v>404.59153261197389</v>
      </c>
      <c r="H3459" s="30">
        <v>45112</v>
      </c>
      <c r="I3459" s="118">
        <v>576.95339999999999</v>
      </c>
      <c r="J3459" s="15">
        <f>IF(M3459="",IF(AND(H3459&lt;&gt; "",D3459&lt;&gt;""),IF(H3459&gt;=D3459,H3459-D3459,0),""),"")</f>
        <v>233</v>
      </c>
      <c r="K3459" s="20">
        <f>IF(M3459="",IF(I3459&lt;&gt;"",I3459-G3459,""),"")</f>
        <v>172.3618673880261</v>
      </c>
      <c r="L3459" s="25">
        <f>IF(M3459="",IF(K3459&lt;&gt;"",IF(G3459=0,IF(I3459=0,0,9.99),K3459/G3459),""),"")</f>
        <v>0.42601451957060815</v>
      </c>
      <c r="M3459" s="111"/>
      <c r="N3459" s="58" t="str">
        <f>TRIM(CONCATENATE(Table1[[#This Row],[Intake]]," ",Table1[[#This Row],[Batch Number]]))</f>
        <v>S-1/OS 116</v>
      </c>
      <c r="O3459" s="111" t="str">
        <f>IF(VLOOKUP(Table1[[#This Row],[Intake Batch Combo]],Sheet2!A:B,2,FALSE)="","",VLOOKUP(Table1[[#This Row],[Intake Batch Combo]],Sheet2!A:B,2,FALSE))</f>
        <v>One Source Diagnostics Buy 116</v>
      </c>
      <c r="P3459" s="115" t="e">
        <v>#N/A</v>
      </c>
      <c r="Q3459" s="115" t="e">
        <v>#N/A</v>
      </c>
    </row>
    <row r="3460" spans="1:17">
      <c r="A3460" s="4" t="s">
        <v>1316</v>
      </c>
      <c r="B3460" s="15">
        <v>116</v>
      </c>
      <c r="C3460" s="64" t="s">
        <v>1177</v>
      </c>
      <c r="D3460" s="30">
        <v>44879</v>
      </c>
      <c r="E3460" s="59" t="s">
        <v>1</v>
      </c>
      <c r="F3460" s="14">
        <v>1695</v>
      </c>
      <c r="G3460" s="14">
        <v>404.59153261197389</v>
      </c>
      <c r="H3460" s="30">
        <v>45112</v>
      </c>
      <c r="I3460" s="118">
        <v>558</v>
      </c>
      <c r="J3460" s="15">
        <f>IF(M3460="",IF(AND(H3460&lt;&gt; "",D3460&lt;&gt;""),IF(H3460&gt;=D3460,H3460-D3460,0),""),"")</f>
        <v>233</v>
      </c>
      <c r="K3460" s="20">
        <f>IF(M3460="",IF(I3460&lt;&gt;"",I3460-G3460,""),"")</f>
        <v>153.40846738802611</v>
      </c>
      <c r="L3460" s="25">
        <f>IF(M3460="",IF(K3460&lt;&gt;"",IF(G3460=0,IF(I3460=0,0,9.99),K3460/G3460),""),"")</f>
        <v>0.37916875421897051</v>
      </c>
      <c r="M3460" s="111"/>
      <c r="N3460" s="58" t="str">
        <f>TRIM(CONCATENATE(Table1[[#This Row],[Intake]]," ",Table1[[#This Row],[Batch Number]]))</f>
        <v>S-1/OS 116</v>
      </c>
      <c r="O3460" s="111" t="str">
        <f>IF(VLOOKUP(Table1[[#This Row],[Intake Batch Combo]],Sheet2!A:B,2,FALSE)="","",VLOOKUP(Table1[[#This Row],[Intake Batch Combo]],Sheet2!A:B,2,FALSE))</f>
        <v>One Source Diagnostics Buy 116</v>
      </c>
      <c r="P3460" s="115" t="e">
        <v>#N/A</v>
      </c>
      <c r="Q3460" s="115" t="e">
        <v>#N/A</v>
      </c>
    </row>
    <row r="3461" spans="1:17">
      <c r="A3461" s="4" t="s">
        <v>1316</v>
      </c>
      <c r="B3461" s="15">
        <v>118</v>
      </c>
      <c r="C3461" s="64" t="s">
        <v>1520</v>
      </c>
      <c r="D3461" s="30">
        <v>44897</v>
      </c>
      <c r="E3461" s="60" t="s">
        <v>1</v>
      </c>
      <c r="F3461" s="14">
        <v>1695</v>
      </c>
      <c r="G3461" s="14">
        <v>404.96364199804663</v>
      </c>
      <c r="H3461" s="30">
        <v>45112</v>
      </c>
      <c r="I3461" s="118">
        <v>251.00699999999998</v>
      </c>
      <c r="J3461" s="15">
        <f>IF(M3461="",IF(AND(H3461&lt;&gt; "",D3461&lt;&gt;""),IF(H3461&gt;=D3461,H3461-D3461,0),""),"")</f>
        <v>215</v>
      </c>
      <c r="K3461" s="20">
        <f>IF(M3461="",IF(I3461&lt;&gt;"",I3461-G3461,""),"")</f>
        <v>-153.95664199804665</v>
      </c>
      <c r="L3461" s="25">
        <f>IF(M3461="",IF(K3461&lt;&gt;"",IF(G3461=0,IF(I3461=0,0,9.99),K3461/G3461),""),"")</f>
        <v>-0.38017398608537128</v>
      </c>
      <c r="M3461" s="111"/>
      <c r="N3461" s="58" t="str">
        <f>TRIM(CONCATENATE(Table1[[#This Row],[Intake]]," ",Table1[[#This Row],[Batch Number]]))</f>
        <v>S-1/OS 118</v>
      </c>
      <c r="O3461" s="111" t="str">
        <f>IF(VLOOKUP(Table1[[#This Row],[Intake Batch Combo]],Sheet2!A:B,2,FALSE)="","",VLOOKUP(Table1[[#This Row],[Intake Batch Combo]],Sheet2!A:B,2,FALSE))</f>
        <v>One Source Diagnostics Buy 118</v>
      </c>
      <c r="P3461" s="115" t="s">
        <v>2383</v>
      </c>
      <c r="Q3461" s="115" t="e">
        <v>#N/A</v>
      </c>
    </row>
    <row r="3462" spans="1:17">
      <c r="A3462" s="4" t="s">
        <v>1316</v>
      </c>
      <c r="B3462" s="15">
        <v>118</v>
      </c>
      <c r="C3462" s="64" t="s">
        <v>1581</v>
      </c>
      <c r="D3462" s="30">
        <v>44897</v>
      </c>
      <c r="E3462" s="60" t="s">
        <v>1</v>
      </c>
      <c r="F3462" s="14">
        <v>1695</v>
      </c>
      <c r="G3462" s="14">
        <v>404.96364199804663</v>
      </c>
      <c r="H3462" s="30">
        <v>45112</v>
      </c>
      <c r="I3462" s="118">
        <v>558</v>
      </c>
      <c r="J3462" s="15">
        <f>IF(M3462="",IF(AND(H3462&lt;&gt; "",D3462&lt;&gt;""),IF(H3462&gt;=D3462,H3462-D3462,0),""),"")</f>
        <v>215</v>
      </c>
      <c r="K3462" s="20">
        <f>IF(M3462="",IF(I3462&lt;&gt;"",I3462-G3462,""),"")</f>
        <v>153.03635800195337</v>
      </c>
      <c r="L3462" s="25">
        <f>IF(M3462="",IF(K3462&lt;&gt;"",IF(G3462=0,IF(I3462=0,0,9.99),K3462/G3462),""),"")</f>
        <v>0.37790147591247603</v>
      </c>
      <c r="M3462" s="111"/>
      <c r="N3462" s="58" t="str">
        <f>TRIM(CONCATENATE(Table1[[#This Row],[Intake]]," ",Table1[[#This Row],[Batch Number]]))</f>
        <v>S-1/OS 118</v>
      </c>
      <c r="O3462" s="111" t="str">
        <f>IF(VLOOKUP(Table1[[#This Row],[Intake Batch Combo]],Sheet2!A:B,2,FALSE)="","",VLOOKUP(Table1[[#This Row],[Intake Batch Combo]],Sheet2!A:B,2,FALSE))</f>
        <v>One Source Diagnostics Buy 118</v>
      </c>
      <c r="P3462" s="115" t="s">
        <v>2383</v>
      </c>
      <c r="Q3462" s="115" t="e">
        <v>#N/A</v>
      </c>
    </row>
    <row r="3463" spans="1:17">
      <c r="A3463" s="4" t="s">
        <v>1316</v>
      </c>
      <c r="B3463" s="15">
        <v>118</v>
      </c>
      <c r="C3463" s="64" t="s">
        <v>1443</v>
      </c>
      <c r="D3463" s="30">
        <v>44897</v>
      </c>
      <c r="E3463" s="60" t="s">
        <v>1</v>
      </c>
      <c r="F3463" s="14">
        <v>1695</v>
      </c>
      <c r="G3463" s="14">
        <v>404.96364199804663</v>
      </c>
      <c r="H3463" s="30">
        <v>45112</v>
      </c>
      <c r="I3463" s="118">
        <v>123.99690000000001</v>
      </c>
      <c r="J3463" s="15">
        <f>IF(M3463="",IF(AND(H3463&lt;&gt; "",D3463&lt;&gt;""),IF(H3463&gt;=D3463,H3463-D3463,0),""),"")</f>
        <v>215</v>
      </c>
      <c r="K3463" s="20">
        <f>IF(M3463="",IF(I3463&lt;&gt;"",I3463-G3463,""),"")</f>
        <v>-280.96674199804659</v>
      </c>
      <c r="L3463" s="25">
        <f>IF(M3463="",IF(K3463&lt;&gt;"",IF(G3463=0,IF(I3463=0,0,9.99),K3463/G3463),""),"")</f>
        <v>-0.69380732702764925</v>
      </c>
      <c r="M3463" s="111"/>
      <c r="N3463" s="58" t="str">
        <f>TRIM(CONCATENATE(Table1[[#This Row],[Intake]]," ",Table1[[#This Row],[Batch Number]]))</f>
        <v>S-1/OS 118</v>
      </c>
      <c r="O3463" s="111" t="str">
        <f>IF(VLOOKUP(Table1[[#This Row],[Intake Batch Combo]],Sheet2!A:B,2,FALSE)="","",VLOOKUP(Table1[[#This Row],[Intake Batch Combo]],Sheet2!A:B,2,FALSE))</f>
        <v>One Source Diagnostics Buy 118</v>
      </c>
      <c r="P3463" s="115" t="s">
        <v>2383</v>
      </c>
      <c r="Q3463" s="115" t="e">
        <v>#N/A</v>
      </c>
    </row>
    <row r="3464" spans="1:17">
      <c r="A3464" s="4" t="s">
        <v>1316</v>
      </c>
      <c r="B3464" s="15">
        <v>118</v>
      </c>
      <c r="C3464" s="64" t="s">
        <v>1443</v>
      </c>
      <c r="D3464" s="30">
        <v>44897</v>
      </c>
      <c r="E3464" s="60" t="s">
        <v>1</v>
      </c>
      <c r="F3464" s="14">
        <v>1695</v>
      </c>
      <c r="G3464" s="14">
        <v>404.96364199804663</v>
      </c>
      <c r="H3464" s="30">
        <v>45112</v>
      </c>
      <c r="I3464" s="118">
        <v>123.99690000000001</v>
      </c>
      <c r="J3464" s="15">
        <f>IF(M3464="",IF(AND(H3464&lt;&gt; "",D3464&lt;&gt;""),IF(H3464&gt;=D3464,H3464-D3464,0),""),"")</f>
        <v>215</v>
      </c>
      <c r="K3464" s="20">
        <f>IF(M3464="",IF(I3464&lt;&gt;"",I3464-G3464,""),"")</f>
        <v>-280.96674199804659</v>
      </c>
      <c r="L3464" s="25">
        <f>IF(M3464="",IF(K3464&lt;&gt;"",IF(G3464=0,IF(I3464=0,0,9.99),K3464/G3464),""),"")</f>
        <v>-0.69380732702764925</v>
      </c>
      <c r="M3464" s="111"/>
      <c r="N3464" s="58" t="str">
        <f>TRIM(CONCATENATE(Table1[[#This Row],[Intake]]," ",Table1[[#This Row],[Batch Number]]))</f>
        <v>S-1/OS 118</v>
      </c>
      <c r="O3464" s="111" t="str">
        <f>IF(VLOOKUP(Table1[[#This Row],[Intake Batch Combo]],Sheet2!A:B,2,FALSE)="","",VLOOKUP(Table1[[#This Row],[Intake Batch Combo]],Sheet2!A:B,2,FALSE))</f>
        <v>One Source Diagnostics Buy 118</v>
      </c>
      <c r="P3464" s="115" t="s">
        <v>2383</v>
      </c>
      <c r="Q3464" s="115" t="e">
        <v>#N/A</v>
      </c>
    </row>
    <row r="3465" spans="1:17">
      <c r="A3465" s="4" t="s">
        <v>1316</v>
      </c>
      <c r="B3465" s="15">
        <v>118</v>
      </c>
      <c r="C3465" s="64" t="s">
        <v>1714</v>
      </c>
      <c r="D3465" s="30">
        <v>44897</v>
      </c>
      <c r="E3465" s="60" t="s">
        <v>1</v>
      </c>
      <c r="F3465" s="14">
        <v>1695</v>
      </c>
      <c r="G3465" s="14">
        <v>404.96364199804663</v>
      </c>
      <c r="H3465" s="30">
        <v>45112</v>
      </c>
      <c r="I3465" s="118">
        <v>465</v>
      </c>
      <c r="J3465" s="15">
        <f>IF(M3465="",IF(AND(H3465&lt;&gt; "",D3465&lt;&gt;""),IF(H3465&gt;=D3465,H3465-D3465,0),""),"")</f>
        <v>215</v>
      </c>
      <c r="K3465" s="20">
        <f>IF(M3465="",IF(I3465&lt;&gt;"",I3465-G3465,""),"")</f>
        <v>60.036358001953374</v>
      </c>
      <c r="L3465" s="25">
        <f>IF(M3465="",IF(K3465&lt;&gt;"",IF(G3465=0,IF(I3465=0,0,9.99),K3465/G3465),""),"")</f>
        <v>0.14825122992706333</v>
      </c>
      <c r="M3465" s="111"/>
      <c r="N3465" s="58" t="str">
        <f>TRIM(CONCATENATE(Table1[[#This Row],[Intake]]," ",Table1[[#This Row],[Batch Number]]))</f>
        <v>S-1/OS 118</v>
      </c>
      <c r="O3465" s="111" t="str">
        <f>IF(VLOOKUP(Table1[[#This Row],[Intake Batch Combo]],Sheet2!A:B,2,FALSE)="","",VLOOKUP(Table1[[#This Row],[Intake Batch Combo]],Sheet2!A:B,2,FALSE))</f>
        <v>One Source Diagnostics Buy 118</v>
      </c>
      <c r="P3465" s="115" t="s">
        <v>2383</v>
      </c>
      <c r="Q3465" s="115" t="e">
        <v>#N/A</v>
      </c>
    </row>
    <row r="3466" spans="1:17">
      <c r="A3466" s="4" t="s">
        <v>1316</v>
      </c>
      <c r="B3466" s="15">
        <v>118</v>
      </c>
      <c r="C3466" s="64" t="s">
        <v>1714</v>
      </c>
      <c r="D3466" s="30">
        <v>44897</v>
      </c>
      <c r="E3466" s="60" t="s">
        <v>1</v>
      </c>
      <c r="F3466" s="14">
        <v>1695</v>
      </c>
      <c r="G3466" s="14">
        <v>404.96364199804663</v>
      </c>
      <c r="H3466" s="30">
        <v>45112</v>
      </c>
      <c r="I3466" s="118">
        <v>465</v>
      </c>
      <c r="J3466" s="15">
        <f>IF(M3466="",IF(AND(H3466&lt;&gt; "",D3466&lt;&gt;""),IF(H3466&gt;=D3466,H3466-D3466,0),""),"")</f>
        <v>215</v>
      </c>
      <c r="K3466" s="20">
        <f>IF(M3466="",IF(I3466&lt;&gt;"",I3466-G3466,""),"")</f>
        <v>60.036358001953374</v>
      </c>
      <c r="L3466" s="25">
        <f>IF(M3466="",IF(K3466&lt;&gt;"",IF(G3466=0,IF(I3466=0,0,9.99),K3466/G3466),""),"")</f>
        <v>0.14825122992706333</v>
      </c>
      <c r="M3466" s="111"/>
      <c r="N3466" s="58" t="str">
        <f>TRIM(CONCATENATE(Table1[[#This Row],[Intake]]," ",Table1[[#This Row],[Batch Number]]))</f>
        <v>S-1/OS 118</v>
      </c>
      <c r="O3466" s="111" t="str">
        <f>IF(VLOOKUP(Table1[[#This Row],[Intake Batch Combo]],Sheet2!A:B,2,FALSE)="","",VLOOKUP(Table1[[#This Row],[Intake Batch Combo]],Sheet2!A:B,2,FALSE))</f>
        <v>One Source Diagnostics Buy 118</v>
      </c>
      <c r="P3466" s="115" t="s">
        <v>2383</v>
      </c>
      <c r="Q3466" s="115" t="e">
        <v>#N/A</v>
      </c>
    </row>
    <row r="3467" spans="1:17">
      <c r="A3467" s="4" t="s">
        <v>1316</v>
      </c>
      <c r="B3467" s="15">
        <v>118</v>
      </c>
      <c r="C3467" s="64" t="s">
        <v>1757</v>
      </c>
      <c r="D3467" s="30">
        <v>44897</v>
      </c>
      <c r="E3467" s="60" t="s">
        <v>1</v>
      </c>
      <c r="F3467" s="14">
        <v>1695</v>
      </c>
      <c r="G3467" s="14">
        <v>404.96364199804663</v>
      </c>
      <c r="H3467" s="30">
        <v>45112</v>
      </c>
      <c r="I3467" s="118">
        <v>1046.25</v>
      </c>
      <c r="J3467" s="15">
        <f>IF(M3467="",IF(AND(H3467&lt;&gt; "",D3467&lt;&gt;""),IF(H3467&gt;=D3467,H3467-D3467,0),""),"")</f>
        <v>215</v>
      </c>
      <c r="K3467" s="20">
        <f>IF(M3467="",IF(I3467&lt;&gt;"",I3467-G3467,""),"")</f>
        <v>641.28635800195343</v>
      </c>
      <c r="L3467" s="25">
        <f>IF(M3467="",IF(K3467&lt;&gt;"",IF(G3467=0,IF(I3467=0,0,9.99),K3467/G3467),""),"")</f>
        <v>1.5835652673358926</v>
      </c>
      <c r="M3467" s="111"/>
      <c r="N3467" s="58" t="str">
        <f>TRIM(CONCATENATE(Table1[[#This Row],[Intake]]," ",Table1[[#This Row],[Batch Number]]))</f>
        <v>S-1/OS 118</v>
      </c>
      <c r="O3467" s="111" t="str">
        <f>IF(VLOOKUP(Table1[[#This Row],[Intake Batch Combo]],Sheet2!A:B,2,FALSE)="","",VLOOKUP(Table1[[#This Row],[Intake Batch Combo]],Sheet2!A:B,2,FALSE))</f>
        <v>One Source Diagnostics Buy 118</v>
      </c>
      <c r="P3467" s="115" t="s">
        <v>2383</v>
      </c>
      <c r="Q3467" s="115" t="e">
        <v>#N/A</v>
      </c>
    </row>
    <row r="3468" spans="1:17">
      <c r="A3468" s="4" t="s">
        <v>1316</v>
      </c>
      <c r="B3468" s="15">
        <v>118</v>
      </c>
      <c r="C3468" s="64" t="s">
        <v>1757</v>
      </c>
      <c r="D3468" s="30">
        <v>44897</v>
      </c>
      <c r="E3468" s="60" t="s">
        <v>1</v>
      </c>
      <c r="F3468" s="14">
        <v>1695</v>
      </c>
      <c r="G3468" s="14">
        <v>404.96364199804663</v>
      </c>
      <c r="H3468" s="30">
        <v>45112</v>
      </c>
      <c r="I3468" s="120">
        <v>1046.25</v>
      </c>
      <c r="J3468" s="15">
        <f>IF(M3468="",IF(AND(H3468&lt;&gt; "",D3468&lt;&gt;""),IF(H3468&gt;=D3468,H3468-D3468,0),""),"")</f>
        <v>215</v>
      </c>
      <c r="K3468" s="20">
        <f>IF(M3468="",IF(I3468&lt;&gt;"",I3468-G3468,""),"")</f>
        <v>641.28635800195343</v>
      </c>
      <c r="L3468" s="25">
        <f>IF(M3468="",IF(K3468&lt;&gt;"",IF(G3468=0,IF(I3468=0,0,9.99),K3468/G3468),""),"")</f>
        <v>1.5835652673358926</v>
      </c>
      <c r="M3468" s="111"/>
      <c r="N3468" s="58" t="str">
        <f>TRIM(CONCATENATE(Table1[[#This Row],[Intake]]," ",Table1[[#This Row],[Batch Number]]))</f>
        <v>S-1/OS 118</v>
      </c>
      <c r="O3468" s="111" t="str">
        <f>IF(VLOOKUP(Table1[[#This Row],[Intake Batch Combo]],Sheet2!A:B,2,FALSE)="","",VLOOKUP(Table1[[#This Row],[Intake Batch Combo]],Sheet2!A:B,2,FALSE))</f>
        <v>One Source Diagnostics Buy 118</v>
      </c>
      <c r="P3468" s="115" t="s">
        <v>2383</v>
      </c>
      <c r="Q3468" s="115" t="e">
        <v>#N/A</v>
      </c>
    </row>
    <row r="3469" spans="1:17">
      <c r="A3469" s="4" t="s">
        <v>1316</v>
      </c>
      <c r="B3469" s="15">
        <v>118</v>
      </c>
      <c r="C3469" s="64" t="s">
        <v>1757</v>
      </c>
      <c r="D3469" s="30">
        <v>44897</v>
      </c>
      <c r="E3469" s="60" t="s">
        <v>1</v>
      </c>
      <c r="F3469" s="14">
        <v>1695</v>
      </c>
      <c r="G3469" s="14">
        <v>404.96364199804663</v>
      </c>
      <c r="H3469" s="30">
        <v>45112</v>
      </c>
      <c r="I3469" s="118">
        <v>1046.25</v>
      </c>
      <c r="J3469" s="15">
        <f>IF(M3469="",IF(AND(H3469&lt;&gt; "",D3469&lt;&gt;""),IF(H3469&gt;=D3469,H3469-D3469,0),""),"")</f>
        <v>215</v>
      </c>
      <c r="K3469" s="20">
        <f>IF(M3469="",IF(I3469&lt;&gt;"",I3469-G3469,""),"")</f>
        <v>641.28635800195343</v>
      </c>
      <c r="L3469" s="25">
        <f>IF(M3469="",IF(K3469&lt;&gt;"",IF(G3469=0,IF(I3469=0,0,9.99),K3469/G3469),""),"")</f>
        <v>1.5835652673358926</v>
      </c>
      <c r="M3469" s="111"/>
      <c r="N3469" s="58" t="str">
        <f>TRIM(CONCATENATE(Table1[[#This Row],[Intake]]," ",Table1[[#This Row],[Batch Number]]))</f>
        <v>S-1/OS 118</v>
      </c>
      <c r="O3469" s="111" t="str">
        <f>IF(VLOOKUP(Table1[[#This Row],[Intake Batch Combo]],Sheet2!A:B,2,FALSE)="","",VLOOKUP(Table1[[#This Row],[Intake Batch Combo]],Sheet2!A:B,2,FALSE))</f>
        <v>One Source Diagnostics Buy 118</v>
      </c>
      <c r="P3469" s="115" t="s">
        <v>2383</v>
      </c>
      <c r="Q3469" s="115" t="e">
        <v>#N/A</v>
      </c>
    </row>
    <row r="3470" spans="1:17">
      <c r="A3470" s="4" t="s">
        <v>1314</v>
      </c>
      <c r="B3470" s="43">
        <v>71</v>
      </c>
      <c r="C3470" s="64" t="s">
        <v>908</v>
      </c>
      <c r="D3470" s="47">
        <v>44670</v>
      </c>
      <c r="E3470" s="59" t="s">
        <v>1</v>
      </c>
      <c r="F3470" s="41">
        <v>1695</v>
      </c>
      <c r="G3470" s="41">
        <v>406.54563467206344</v>
      </c>
      <c r="H3470" s="47">
        <v>45112</v>
      </c>
      <c r="I3470" s="120">
        <v>558</v>
      </c>
      <c r="J3470" s="43">
        <f>IF(M3470="",IF(AND(H3470&lt;&gt; "",D3470&lt;&gt;""),IF(H3470&gt;=D3470,H3470-D3470,0),""),"")</f>
        <v>442</v>
      </c>
      <c r="K3470" s="42">
        <f>IF(M3470="",IF(I3470&lt;&gt;"",I3470-G3470,""),"")</f>
        <v>151.45436532793656</v>
      </c>
      <c r="L3470" s="44">
        <f>IF(M3470="",IF(K3470&lt;&gt;"",IF(G3470=0,IF(I3470=0,0,9.99),K3470/G3470),""),"")</f>
        <v>0.37253964232110359</v>
      </c>
      <c r="M3470" s="45"/>
      <c r="N3470" s="46" t="str">
        <f>TRIM(CONCATENATE(Table1[[#This Row],[Intake]]," ",Table1[[#This Row],[Batch Number]]))</f>
        <v>S-1/EB 71</v>
      </c>
      <c r="O3470" s="45" t="str">
        <f>IF(VLOOKUP(Table1[[#This Row],[Intake Batch Combo]],Sheet2!A:B,2,FALSE)="","",VLOOKUP(Table1[[#This Row],[Intake Batch Combo]],Sheet2!A:B,2,FALSE))</f>
        <v>Expert MRI Buy 71</v>
      </c>
      <c r="P3470" s="116" t="e">
        <v>#N/A</v>
      </c>
      <c r="Q3470" s="116" t="e">
        <v>#N/A</v>
      </c>
    </row>
    <row r="3471" spans="1:17">
      <c r="A3471" s="4" t="s">
        <v>5</v>
      </c>
      <c r="B3471" s="15">
        <v>2</v>
      </c>
      <c r="C3471" s="15"/>
      <c r="D3471" s="72">
        <v>44501</v>
      </c>
      <c r="E3471" s="10" t="s">
        <v>0</v>
      </c>
      <c r="F3471" s="14">
        <v>646866.80000000005</v>
      </c>
      <c r="G3471" s="14">
        <v>228432.924585</v>
      </c>
      <c r="H3471" s="72">
        <v>45112</v>
      </c>
      <c r="I3471" s="122">
        <v>83235</v>
      </c>
      <c r="J3471" s="21" t="str">
        <f>IF(M3471="",IF(AND(H3471&lt;&gt; "",D3471&lt;&gt;""),IF(H3471&gt;=D3471,H3471-D3471,0),""),"")</f>
        <v/>
      </c>
      <c r="K3471" s="20" t="str">
        <f>IF(M3471="",IF(I3471&lt;&gt;"",I3471-G3471,""),"")</f>
        <v/>
      </c>
      <c r="L3471" s="25" t="str">
        <f>IF(M3471="",IF(K3471&lt;&gt;"",IF(G3471=0,IF(I3471=0,0,9.99),K3471/G3471),""),"")</f>
        <v/>
      </c>
      <c r="M3471" s="25" t="s">
        <v>1311</v>
      </c>
      <c r="N3471" s="31" t="str">
        <f>TRIM(CONCATENATE(Table1[[#This Row],[Intake]]," ",Table1[[#This Row],[Batch Number]]))</f>
        <v>S-1/CSP 2</v>
      </c>
      <c r="O3471" s="34" t="str">
        <f>IF(VLOOKUP(Table1[[#This Row],[Intake Batch Combo]],Sheet2!A:B,2,FALSE)="","",VLOOKUP(Table1[[#This Row],[Intake Batch Combo]],Sheet2!A:B,2,FALSE))</f>
        <v>Comprehensive Spine and Pain Batch 02</v>
      </c>
      <c r="P3471" s="116" t="e">
        <v>#N/A</v>
      </c>
      <c r="Q3471" s="116" t="e">
        <v>#N/A</v>
      </c>
    </row>
    <row r="3472" spans="1:17">
      <c r="A3472" s="4" t="s">
        <v>1316</v>
      </c>
      <c r="B3472" s="15">
        <v>118</v>
      </c>
      <c r="C3472" s="64" t="s">
        <v>1833</v>
      </c>
      <c r="D3472" s="30">
        <v>44897</v>
      </c>
      <c r="E3472" s="60" t="s">
        <v>1</v>
      </c>
      <c r="F3472" s="14">
        <v>0</v>
      </c>
      <c r="G3472" s="14">
        <v>0</v>
      </c>
      <c r="H3472" s="30">
        <v>45107</v>
      </c>
      <c r="I3472" s="118">
        <v>651</v>
      </c>
      <c r="J3472" s="15">
        <f>IF(M3472="",IF(AND(H3472&lt;&gt; "",D3472&lt;&gt;""),IF(H3472&gt;=D3472,H3472-D3472,0),""),"")</f>
        <v>210</v>
      </c>
      <c r="K3472" s="20">
        <f>IF(M3472="",IF(I3472&lt;&gt;"",I3472-G3472,""),"")</f>
        <v>651</v>
      </c>
      <c r="L3472" s="25">
        <f>IF(M3472="",IF(K3472&lt;&gt;"",IF(G3472=0,IF(I3472=0,0,9.99),K3472/G3472),""),"")</f>
        <v>9.99</v>
      </c>
      <c r="M3472" s="111"/>
      <c r="N3472" s="58" t="str">
        <f>TRIM(CONCATENATE(Table1[[#This Row],[Intake]]," ",Table1[[#This Row],[Batch Number]]))</f>
        <v>S-1/OS 118</v>
      </c>
      <c r="O3472" s="111" t="str">
        <f>IF(VLOOKUP(Table1[[#This Row],[Intake Batch Combo]],Sheet2!A:B,2,FALSE)="","",VLOOKUP(Table1[[#This Row],[Intake Batch Combo]],Sheet2!A:B,2,FALSE))</f>
        <v>One Source Diagnostics Buy 118</v>
      </c>
      <c r="P3472" s="115" t="s">
        <v>2383</v>
      </c>
      <c r="Q3472" s="115" t="e">
        <v>#N/A</v>
      </c>
    </row>
    <row r="3473" spans="1:17">
      <c r="A3473" s="4" t="s">
        <v>1316</v>
      </c>
      <c r="B3473" s="15">
        <v>118</v>
      </c>
      <c r="C3473" s="64" t="s">
        <v>1833</v>
      </c>
      <c r="D3473" s="30">
        <v>44897</v>
      </c>
      <c r="E3473" s="60" t="s">
        <v>1</v>
      </c>
      <c r="F3473" s="14">
        <v>0</v>
      </c>
      <c r="G3473" s="14">
        <v>0</v>
      </c>
      <c r="H3473" s="30">
        <v>45107</v>
      </c>
      <c r="I3473" s="120">
        <v>651</v>
      </c>
      <c r="J3473" s="15">
        <f>IF(M3473="",IF(AND(H3473&lt;&gt; "",D3473&lt;&gt;""),IF(H3473&gt;=D3473,H3473-D3473,0),""),"")</f>
        <v>210</v>
      </c>
      <c r="K3473" s="20">
        <f>IF(M3473="",IF(I3473&lt;&gt;"",I3473-G3473,""),"")</f>
        <v>651</v>
      </c>
      <c r="L3473" s="25">
        <f>IF(M3473="",IF(K3473&lt;&gt;"",IF(G3473=0,IF(I3473=0,0,9.99),K3473/G3473),""),"")</f>
        <v>9.99</v>
      </c>
      <c r="M3473" s="111"/>
      <c r="N3473" s="58" t="str">
        <f>TRIM(CONCATENATE(Table1[[#This Row],[Intake]]," ",Table1[[#This Row],[Batch Number]]))</f>
        <v>S-1/OS 118</v>
      </c>
      <c r="O3473" s="111" t="str">
        <f>IF(VLOOKUP(Table1[[#This Row],[Intake Batch Combo]],Sheet2!A:B,2,FALSE)="","",VLOOKUP(Table1[[#This Row],[Intake Batch Combo]],Sheet2!A:B,2,FALSE))</f>
        <v>One Source Diagnostics Buy 118</v>
      </c>
      <c r="P3473" s="115" t="s">
        <v>2383</v>
      </c>
      <c r="Q3473" s="115" t="e">
        <v>#N/A</v>
      </c>
    </row>
    <row r="3474" spans="1:17">
      <c r="A3474" s="4" t="s">
        <v>1316</v>
      </c>
      <c r="B3474" s="15">
        <v>90</v>
      </c>
      <c r="C3474" s="15" t="s">
        <v>51</v>
      </c>
      <c r="D3474" s="30">
        <v>44559</v>
      </c>
      <c r="E3474" s="10" t="s">
        <v>1</v>
      </c>
      <c r="F3474" s="14">
        <v>300</v>
      </c>
      <c r="G3474" s="14">
        <v>0</v>
      </c>
      <c r="H3474" s="30">
        <v>45107</v>
      </c>
      <c r="I3474" s="118">
        <v>201.50309999999999</v>
      </c>
      <c r="J3474" s="21">
        <f>IF(M3474="",IF(AND(H3474&lt;&gt; "",D3474&lt;&gt;""),IF(H3474&gt;=D3474,H3474-D3474,0),""),"")</f>
        <v>548</v>
      </c>
      <c r="K3474" s="20">
        <f>IF(M3474="",IF(I3474&lt;&gt;"",I3474-G3474,""),"")</f>
        <v>201.50309999999999</v>
      </c>
      <c r="L3474" s="25">
        <f>IF(M3474="",IF(K3474&lt;&gt;"",IF(G3474=0,IF(I3474=0,0,9.99),K3474/G3474),""),"")</f>
        <v>9.99</v>
      </c>
      <c r="M3474" s="28"/>
      <c r="N3474" s="31" t="str">
        <f>TRIM(CONCATENATE(Table1[[#This Row],[Intake]]," ",Table1[[#This Row],[Batch Number]]))</f>
        <v>S-1/OS 90</v>
      </c>
      <c r="O3474" s="34" t="str">
        <f>IF(VLOOKUP(Table1[[#This Row],[Intake Batch Combo]],Sheet2!A:B,2,FALSE)="","",VLOOKUP(Table1[[#This Row],[Intake Batch Combo]],Sheet2!A:B,2,FALSE))</f>
        <v>OSD Buy 90</v>
      </c>
      <c r="P3474" s="116" t="e">
        <v>#N/A</v>
      </c>
      <c r="Q3474" s="116" t="e">
        <v>#N/A</v>
      </c>
    </row>
    <row r="3475" spans="1:17">
      <c r="A3475" s="4" t="s">
        <v>1316</v>
      </c>
      <c r="B3475" s="15">
        <v>90</v>
      </c>
      <c r="C3475" s="15" t="s">
        <v>51</v>
      </c>
      <c r="D3475" s="30">
        <v>44559</v>
      </c>
      <c r="E3475" s="10" t="s">
        <v>1</v>
      </c>
      <c r="F3475" s="14">
        <v>300</v>
      </c>
      <c r="G3475" s="14">
        <v>0</v>
      </c>
      <c r="H3475" s="30">
        <v>45107</v>
      </c>
      <c r="I3475" s="118">
        <v>201.50309999999999</v>
      </c>
      <c r="J3475" s="21">
        <f>IF(M3475="",IF(AND(H3475&lt;&gt; "",D3475&lt;&gt;""),IF(H3475&gt;=D3475,H3475-D3475,0),""),"")</f>
        <v>548</v>
      </c>
      <c r="K3475" s="20">
        <f>IF(M3475="",IF(I3475&lt;&gt;"",I3475-G3475,""),"")</f>
        <v>201.50309999999999</v>
      </c>
      <c r="L3475" s="25">
        <f>IF(M3475="",IF(K3475&lt;&gt;"",IF(G3475=0,IF(I3475=0,0,9.99),K3475/G3475),""),"")</f>
        <v>9.99</v>
      </c>
      <c r="M3475" s="28"/>
      <c r="N3475" s="31" t="str">
        <f>TRIM(CONCATENATE(Table1[[#This Row],[Intake]]," ",Table1[[#This Row],[Batch Number]]))</f>
        <v>S-1/OS 90</v>
      </c>
      <c r="O3475" s="34" t="str">
        <f>IF(VLOOKUP(Table1[[#This Row],[Intake Batch Combo]],Sheet2!A:B,2,FALSE)="","",VLOOKUP(Table1[[#This Row],[Intake Batch Combo]],Sheet2!A:B,2,FALSE))</f>
        <v>OSD Buy 90</v>
      </c>
      <c r="P3475" s="116" t="e">
        <v>#N/A</v>
      </c>
      <c r="Q3475" s="116" t="e">
        <v>#N/A</v>
      </c>
    </row>
    <row r="3476" spans="1:17">
      <c r="A3476" s="4" t="s">
        <v>1316</v>
      </c>
      <c r="B3476" s="15">
        <v>90</v>
      </c>
      <c r="C3476" s="15" t="s">
        <v>307</v>
      </c>
      <c r="D3476" s="30">
        <v>44559</v>
      </c>
      <c r="E3476" s="10" t="s">
        <v>1</v>
      </c>
      <c r="F3476" s="14">
        <v>300</v>
      </c>
      <c r="G3476" s="14">
        <v>0</v>
      </c>
      <c r="H3476" s="30">
        <v>45107</v>
      </c>
      <c r="I3476" s="118">
        <v>178.839</v>
      </c>
      <c r="J3476" s="21">
        <f>IF(M3476="",IF(AND(H3476&lt;&gt; "",D3476&lt;&gt;""),IF(H3476&gt;=D3476,H3476-D3476,0),""),"")</f>
        <v>548</v>
      </c>
      <c r="K3476" s="20">
        <f>IF(M3476="",IF(I3476&lt;&gt;"",I3476-G3476,""),"")</f>
        <v>178.839</v>
      </c>
      <c r="L3476" s="25">
        <f>IF(M3476="",IF(K3476&lt;&gt;"",IF(G3476=0,IF(I3476=0,0,9.99),K3476/G3476),""),"")</f>
        <v>9.99</v>
      </c>
      <c r="M3476" s="28"/>
      <c r="N3476" s="31" t="str">
        <f>TRIM(CONCATENATE(Table1[[#This Row],[Intake]]," ",Table1[[#This Row],[Batch Number]]))</f>
        <v>S-1/OS 90</v>
      </c>
      <c r="O3476" s="34" t="str">
        <f>IF(VLOOKUP(Table1[[#This Row],[Intake Batch Combo]],Sheet2!A:B,2,FALSE)="","",VLOOKUP(Table1[[#This Row],[Intake Batch Combo]],Sheet2!A:B,2,FALSE))</f>
        <v>OSD Buy 90</v>
      </c>
      <c r="P3476" s="116" t="e">
        <v>#N/A</v>
      </c>
      <c r="Q3476" s="116" t="e">
        <v>#N/A</v>
      </c>
    </row>
    <row r="3477" spans="1:17">
      <c r="A3477" s="4" t="s">
        <v>1316</v>
      </c>
      <c r="B3477" s="15">
        <v>90</v>
      </c>
      <c r="C3477" s="15" t="s">
        <v>307</v>
      </c>
      <c r="D3477" s="30">
        <v>44559</v>
      </c>
      <c r="E3477" s="10" t="s">
        <v>1</v>
      </c>
      <c r="F3477" s="14">
        <v>300</v>
      </c>
      <c r="G3477" s="14">
        <v>0</v>
      </c>
      <c r="H3477" s="30">
        <v>45107</v>
      </c>
      <c r="I3477" s="118">
        <v>178.839</v>
      </c>
      <c r="J3477" s="21">
        <f>IF(M3477="",IF(AND(H3477&lt;&gt; "",D3477&lt;&gt;""),IF(H3477&gt;=D3477,H3477-D3477,0),""),"")</f>
        <v>548</v>
      </c>
      <c r="K3477" s="20">
        <f>IF(M3477="",IF(I3477&lt;&gt;"",I3477-G3477,""),"")</f>
        <v>178.839</v>
      </c>
      <c r="L3477" s="25">
        <f>IF(M3477="",IF(K3477&lt;&gt;"",IF(G3477=0,IF(I3477=0,0,9.99),K3477/G3477),""),"")</f>
        <v>9.99</v>
      </c>
      <c r="M3477" s="28"/>
      <c r="N3477" s="31" t="str">
        <f>TRIM(CONCATENATE(Table1[[#This Row],[Intake]]," ",Table1[[#This Row],[Batch Number]]))</f>
        <v>S-1/OS 90</v>
      </c>
      <c r="O3477" s="34" t="str">
        <f>IF(VLOOKUP(Table1[[#This Row],[Intake Batch Combo]],Sheet2!A:B,2,FALSE)="","",VLOOKUP(Table1[[#This Row],[Intake Batch Combo]],Sheet2!A:B,2,FALSE))</f>
        <v>OSD Buy 90</v>
      </c>
      <c r="P3477" s="116" t="e">
        <v>#N/A</v>
      </c>
      <c r="Q3477" s="116" t="e">
        <v>#N/A</v>
      </c>
    </row>
    <row r="3478" spans="1:17">
      <c r="A3478" s="4" t="s">
        <v>1316</v>
      </c>
      <c r="B3478" s="15">
        <v>90</v>
      </c>
      <c r="C3478" s="15" t="s">
        <v>307</v>
      </c>
      <c r="D3478" s="30">
        <v>44559</v>
      </c>
      <c r="E3478" s="10" t="s">
        <v>1</v>
      </c>
      <c r="F3478" s="14">
        <v>300</v>
      </c>
      <c r="G3478" s="14">
        <v>0</v>
      </c>
      <c r="H3478" s="30">
        <v>45107</v>
      </c>
      <c r="I3478" s="118">
        <v>178.839</v>
      </c>
      <c r="J3478" s="21">
        <f>IF(M3478="",IF(AND(H3478&lt;&gt; "",D3478&lt;&gt;""),IF(H3478&gt;=D3478,H3478-D3478,0),""),"")</f>
        <v>548</v>
      </c>
      <c r="K3478" s="20">
        <f>IF(M3478="",IF(I3478&lt;&gt;"",I3478-G3478,""),"")</f>
        <v>178.839</v>
      </c>
      <c r="L3478" s="25">
        <f>IF(M3478="",IF(K3478&lt;&gt;"",IF(G3478=0,IF(I3478=0,0,9.99),K3478/G3478),""),"")</f>
        <v>9.99</v>
      </c>
      <c r="M3478" s="28"/>
      <c r="N3478" s="31" t="str">
        <f>TRIM(CONCATENATE(Table1[[#This Row],[Intake]]," ",Table1[[#This Row],[Batch Number]]))</f>
        <v>S-1/OS 90</v>
      </c>
      <c r="O3478" s="34" t="str">
        <f>IF(VLOOKUP(Table1[[#This Row],[Intake Batch Combo]],Sheet2!A:B,2,FALSE)="","",VLOOKUP(Table1[[#This Row],[Intake Batch Combo]],Sheet2!A:B,2,FALSE))</f>
        <v>OSD Buy 90</v>
      </c>
      <c r="P3478" s="116" t="e">
        <v>#N/A</v>
      </c>
      <c r="Q3478" s="116" t="e">
        <v>#N/A</v>
      </c>
    </row>
    <row r="3479" spans="1:17">
      <c r="A3479" s="4" t="s">
        <v>1316</v>
      </c>
      <c r="B3479" s="15">
        <v>90</v>
      </c>
      <c r="C3479" s="15" t="s">
        <v>307</v>
      </c>
      <c r="D3479" s="30">
        <v>44559</v>
      </c>
      <c r="E3479" s="10" t="s">
        <v>1</v>
      </c>
      <c r="F3479" s="14">
        <v>300</v>
      </c>
      <c r="G3479" s="14">
        <v>0</v>
      </c>
      <c r="H3479" s="30">
        <v>45107</v>
      </c>
      <c r="I3479" s="118">
        <v>178.84829999999999</v>
      </c>
      <c r="J3479" s="21">
        <f>IF(M3479="",IF(AND(H3479&lt;&gt; "",D3479&lt;&gt;""),IF(H3479&gt;=D3479,H3479-D3479,0),""),"")</f>
        <v>548</v>
      </c>
      <c r="K3479" s="20">
        <f>IF(M3479="",IF(I3479&lt;&gt;"",I3479-G3479,""),"")</f>
        <v>178.84829999999999</v>
      </c>
      <c r="L3479" s="25">
        <f>IF(M3479="",IF(K3479&lt;&gt;"",IF(G3479=0,IF(I3479=0,0,9.99),K3479/G3479),""),"")</f>
        <v>9.99</v>
      </c>
      <c r="M3479" s="28"/>
      <c r="N3479" s="31" t="str">
        <f>TRIM(CONCATENATE(Table1[[#This Row],[Intake]]," ",Table1[[#This Row],[Batch Number]]))</f>
        <v>S-1/OS 90</v>
      </c>
      <c r="O3479" s="34" t="str">
        <f>IF(VLOOKUP(Table1[[#This Row],[Intake Batch Combo]],Sheet2!A:B,2,FALSE)="","",VLOOKUP(Table1[[#This Row],[Intake Batch Combo]],Sheet2!A:B,2,FALSE))</f>
        <v>OSD Buy 90</v>
      </c>
      <c r="P3479" s="116" t="e">
        <v>#N/A</v>
      </c>
      <c r="Q3479" s="116" t="e">
        <v>#N/A</v>
      </c>
    </row>
    <row r="3480" spans="1:17">
      <c r="A3480" s="4" t="s">
        <v>1316</v>
      </c>
      <c r="B3480" s="15">
        <v>90</v>
      </c>
      <c r="C3480" s="15" t="s">
        <v>307</v>
      </c>
      <c r="D3480" s="30">
        <v>44559</v>
      </c>
      <c r="E3480" s="10" t="s">
        <v>1</v>
      </c>
      <c r="F3480" s="14">
        <v>300</v>
      </c>
      <c r="G3480" s="14">
        <v>0</v>
      </c>
      <c r="H3480" s="30">
        <v>45107</v>
      </c>
      <c r="I3480" s="118">
        <v>178.84829999999999</v>
      </c>
      <c r="J3480" s="21">
        <f>IF(M3480="",IF(AND(H3480&lt;&gt; "",D3480&lt;&gt;""),IF(H3480&gt;=D3480,H3480-D3480,0),""),"")</f>
        <v>548</v>
      </c>
      <c r="K3480" s="20">
        <f>IF(M3480="",IF(I3480&lt;&gt;"",I3480-G3480,""),"")</f>
        <v>178.84829999999999</v>
      </c>
      <c r="L3480" s="25">
        <f>IF(M3480="",IF(K3480&lt;&gt;"",IF(G3480=0,IF(I3480=0,0,9.99),K3480/G3480),""),"")</f>
        <v>9.99</v>
      </c>
      <c r="M3480" s="28"/>
      <c r="N3480" s="31" t="str">
        <f>TRIM(CONCATENATE(Table1[[#This Row],[Intake]]," ",Table1[[#This Row],[Batch Number]]))</f>
        <v>S-1/OS 90</v>
      </c>
      <c r="O3480" s="34" t="str">
        <f>IF(VLOOKUP(Table1[[#This Row],[Intake Batch Combo]],Sheet2!A:B,2,FALSE)="","",VLOOKUP(Table1[[#This Row],[Intake Batch Combo]],Sheet2!A:B,2,FALSE))</f>
        <v>OSD Buy 90</v>
      </c>
      <c r="P3480" s="116" t="e">
        <v>#N/A</v>
      </c>
      <c r="Q3480" s="116" t="e">
        <v>#N/A</v>
      </c>
    </row>
    <row r="3481" spans="1:17">
      <c r="A3481" s="4" t="s">
        <v>1316</v>
      </c>
      <c r="B3481" s="15">
        <v>90</v>
      </c>
      <c r="C3481" s="15" t="s">
        <v>307</v>
      </c>
      <c r="D3481" s="30">
        <v>44559</v>
      </c>
      <c r="E3481" s="10" t="s">
        <v>1</v>
      </c>
      <c r="F3481" s="14">
        <v>300</v>
      </c>
      <c r="G3481" s="14">
        <v>0</v>
      </c>
      <c r="H3481" s="30">
        <v>45107</v>
      </c>
      <c r="I3481" s="118">
        <v>178.84829999999999</v>
      </c>
      <c r="J3481" s="21">
        <f>IF(M3481="",IF(AND(H3481&lt;&gt; "",D3481&lt;&gt;""),IF(H3481&gt;=D3481,H3481-D3481,0),""),"")</f>
        <v>548</v>
      </c>
      <c r="K3481" s="20">
        <f>IF(M3481="",IF(I3481&lt;&gt;"",I3481-G3481,""),"")</f>
        <v>178.84829999999999</v>
      </c>
      <c r="L3481" s="25">
        <f>IF(M3481="",IF(K3481&lt;&gt;"",IF(G3481=0,IF(I3481=0,0,9.99),K3481/G3481),""),"")</f>
        <v>9.99</v>
      </c>
      <c r="M3481" s="28"/>
      <c r="N3481" s="31" t="str">
        <f>TRIM(CONCATENATE(Table1[[#This Row],[Intake]]," ",Table1[[#This Row],[Batch Number]]))</f>
        <v>S-1/OS 90</v>
      </c>
      <c r="O3481" s="34" t="str">
        <f>IF(VLOOKUP(Table1[[#This Row],[Intake Batch Combo]],Sheet2!A:B,2,FALSE)="","",VLOOKUP(Table1[[#This Row],[Intake Batch Combo]],Sheet2!A:B,2,FALSE))</f>
        <v>OSD Buy 90</v>
      </c>
      <c r="P3481" s="116" t="e">
        <v>#N/A</v>
      </c>
      <c r="Q3481" s="116" t="e">
        <v>#N/A</v>
      </c>
    </row>
    <row r="3482" spans="1:17">
      <c r="A3482" s="4" t="s">
        <v>1316</v>
      </c>
      <c r="B3482" s="15">
        <v>90</v>
      </c>
      <c r="C3482" s="15" t="s">
        <v>307</v>
      </c>
      <c r="D3482" s="30">
        <v>44559</v>
      </c>
      <c r="E3482" s="10" t="s">
        <v>1</v>
      </c>
      <c r="F3482" s="14">
        <v>300</v>
      </c>
      <c r="G3482" s="14">
        <v>0</v>
      </c>
      <c r="H3482" s="30">
        <v>45107</v>
      </c>
      <c r="I3482" s="118">
        <v>178.84829999999999</v>
      </c>
      <c r="J3482" s="21">
        <f>IF(M3482="",IF(AND(H3482&lt;&gt; "",D3482&lt;&gt;""),IF(H3482&gt;=D3482,H3482-D3482,0),""),"")</f>
        <v>548</v>
      </c>
      <c r="K3482" s="20">
        <f>IF(M3482="",IF(I3482&lt;&gt;"",I3482-G3482,""),"")</f>
        <v>178.84829999999999</v>
      </c>
      <c r="L3482" s="25">
        <f>IF(M3482="",IF(K3482&lt;&gt;"",IF(G3482=0,IF(I3482=0,0,9.99),K3482/G3482),""),"")</f>
        <v>9.99</v>
      </c>
      <c r="M3482" s="28"/>
      <c r="N3482" s="31" t="str">
        <f>TRIM(CONCATENATE(Table1[[#This Row],[Intake]]," ",Table1[[#This Row],[Batch Number]]))</f>
        <v>S-1/OS 90</v>
      </c>
      <c r="O3482" s="34" t="str">
        <f>IF(VLOOKUP(Table1[[#This Row],[Intake Batch Combo]],Sheet2!A:B,2,FALSE)="","",VLOOKUP(Table1[[#This Row],[Intake Batch Combo]],Sheet2!A:B,2,FALSE))</f>
        <v>OSD Buy 90</v>
      </c>
      <c r="P3482" s="116" t="e">
        <v>#N/A</v>
      </c>
      <c r="Q3482" s="116" t="e">
        <v>#N/A</v>
      </c>
    </row>
    <row r="3483" spans="1:17">
      <c r="A3483" s="4" t="s">
        <v>1316</v>
      </c>
      <c r="B3483" s="15">
        <v>90</v>
      </c>
      <c r="C3483" s="15" t="s">
        <v>307</v>
      </c>
      <c r="D3483" s="30">
        <v>44559</v>
      </c>
      <c r="E3483" s="10" t="s">
        <v>1</v>
      </c>
      <c r="F3483" s="14">
        <v>300</v>
      </c>
      <c r="G3483" s="14">
        <v>0</v>
      </c>
      <c r="H3483" s="30">
        <v>45107</v>
      </c>
      <c r="I3483" s="118">
        <v>178.84829999999999</v>
      </c>
      <c r="J3483" s="21">
        <f>IF(M3483="",IF(AND(H3483&lt;&gt; "",D3483&lt;&gt;""),IF(H3483&gt;=D3483,H3483-D3483,0),""),"")</f>
        <v>548</v>
      </c>
      <c r="K3483" s="20">
        <f>IF(M3483="",IF(I3483&lt;&gt;"",I3483-G3483,""),"")</f>
        <v>178.84829999999999</v>
      </c>
      <c r="L3483" s="25">
        <f>IF(M3483="",IF(K3483&lt;&gt;"",IF(G3483=0,IF(I3483=0,0,9.99),K3483/G3483),""),"")</f>
        <v>9.99</v>
      </c>
      <c r="M3483" s="28"/>
      <c r="N3483" s="31" t="str">
        <f>TRIM(CONCATENATE(Table1[[#This Row],[Intake]]," ",Table1[[#This Row],[Batch Number]]))</f>
        <v>S-1/OS 90</v>
      </c>
      <c r="O3483" s="34" t="str">
        <f>IF(VLOOKUP(Table1[[#This Row],[Intake Batch Combo]],Sheet2!A:B,2,FALSE)="","",VLOOKUP(Table1[[#This Row],[Intake Batch Combo]],Sheet2!A:B,2,FALSE))</f>
        <v>OSD Buy 90</v>
      </c>
      <c r="P3483" s="116" t="e">
        <v>#N/A</v>
      </c>
      <c r="Q3483" s="116" t="e">
        <v>#N/A</v>
      </c>
    </row>
    <row r="3484" spans="1:17">
      <c r="A3484" s="4" t="s">
        <v>1314</v>
      </c>
      <c r="B3484" s="43">
        <v>71</v>
      </c>
      <c r="C3484" s="64" t="s">
        <v>1015</v>
      </c>
      <c r="D3484" s="47">
        <v>44670</v>
      </c>
      <c r="E3484" s="63" t="s">
        <v>1</v>
      </c>
      <c r="F3484" s="41">
        <v>0</v>
      </c>
      <c r="G3484" s="41">
        <v>0</v>
      </c>
      <c r="H3484" s="47">
        <v>45107</v>
      </c>
      <c r="I3484" s="118">
        <v>186</v>
      </c>
      <c r="J3484" s="43">
        <f>IF(M3484="",IF(AND(H3484&lt;&gt; "",D3484&lt;&gt;""),IF(H3484&gt;=D3484,H3484-D3484,0),""),"")</f>
        <v>437</v>
      </c>
      <c r="K3484" s="42">
        <f>IF(M3484="",IF(I3484&lt;&gt;"",I3484-G3484,""),"")</f>
        <v>186</v>
      </c>
      <c r="L3484" s="44">
        <f>IF(M3484="",IF(K3484&lt;&gt;"",IF(G3484=0,IF(I3484=0,0,9.99),K3484/G3484),""),"")</f>
        <v>9.99</v>
      </c>
      <c r="M3484" s="45"/>
      <c r="N3484" s="46" t="str">
        <f>TRIM(CONCATENATE(Table1[[#This Row],[Intake]]," ",Table1[[#This Row],[Batch Number]]))</f>
        <v>S-1/EB 71</v>
      </c>
      <c r="O3484" s="45" t="str">
        <f>IF(VLOOKUP(Table1[[#This Row],[Intake Batch Combo]],Sheet2!A:B,2,FALSE)="","",VLOOKUP(Table1[[#This Row],[Intake Batch Combo]],Sheet2!A:B,2,FALSE))</f>
        <v>Expert MRI Buy 71</v>
      </c>
      <c r="P3484" s="116" t="e">
        <v>#N/A</v>
      </c>
      <c r="Q3484" s="116" t="e">
        <v>#N/A</v>
      </c>
    </row>
    <row r="3485" spans="1:17">
      <c r="A3485" s="4" t="s">
        <v>1314</v>
      </c>
      <c r="B3485" s="43">
        <v>71</v>
      </c>
      <c r="C3485" s="64" t="s">
        <v>849</v>
      </c>
      <c r="D3485" s="47">
        <v>44670</v>
      </c>
      <c r="E3485" s="59" t="s">
        <v>0</v>
      </c>
      <c r="F3485" s="41">
        <v>250</v>
      </c>
      <c r="G3485" s="41">
        <v>59.962482989979854</v>
      </c>
      <c r="H3485" s="47">
        <v>45107</v>
      </c>
      <c r="I3485" s="118">
        <v>7.6446000000000005</v>
      </c>
      <c r="J3485" s="43">
        <f>IF(M3485="",IF(AND(H3485&lt;&gt; "",D3485&lt;&gt;""),IF(H3485&gt;=D3485,H3485-D3485,0),""),"")</f>
        <v>437</v>
      </c>
      <c r="K3485" s="42">
        <f>IF(M3485="",IF(I3485&lt;&gt;"",I3485-G3485,""),"")</f>
        <v>-52.31788298997985</v>
      </c>
      <c r="L3485" s="44">
        <f>IF(M3485="",IF(K3485&lt;&gt;"",IF(G3485=0,IF(I3485=0,0,9.99),K3485/G3485),""),"")</f>
        <v>-0.87251028278336185</v>
      </c>
      <c r="M3485" s="45"/>
      <c r="N3485" s="46" t="str">
        <f>TRIM(CONCATENATE(Table1[[#This Row],[Intake]]," ",Table1[[#This Row],[Batch Number]]))</f>
        <v>S-1/EB 71</v>
      </c>
      <c r="O3485" s="45" t="str">
        <f>IF(VLOOKUP(Table1[[#This Row],[Intake Batch Combo]],Sheet2!A:B,2,FALSE)="","",VLOOKUP(Table1[[#This Row],[Intake Batch Combo]],Sheet2!A:B,2,FALSE))</f>
        <v>Expert MRI Buy 71</v>
      </c>
      <c r="P3485" s="116" t="e">
        <v>#N/A</v>
      </c>
      <c r="Q3485" s="116" t="e">
        <v>#N/A</v>
      </c>
    </row>
    <row r="3486" spans="1:17">
      <c r="A3486" s="4" t="s">
        <v>1314</v>
      </c>
      <c r="B3486" s="43">
        <v>71</v>
      </c>
      <c r="C3486" s="64" t="s">
        <v>849</v>
      </c>
      <c r="D3486" s="47">
        <v>44670</v>
      </c>
      <c r="E3486" s="59" t="s">
        <v>0</v>
      </c>
      <c r="F3486" s="41">
        <v>250</v>
      </c>
      <c r="G3486" s="41">
        <v>59.962482989979854</v>
      </c>
      <c r="H3486" s="47">
        <v>45107</v>
      </c>
      <c r="I3486" s="118">
        <v>7.6446000000000005</v>
      </c>
      <c r="J3486" s="43">
        <f>IF(M3486="",IF(AND(H3486&lt;&gt; "",D3486&lt;&gt;""),IF(H3486&gt;=D3486,H3486-D3486,0),""),"")</f>
        <v>437</v>
      </c>
      <c r="K3486" s="42">
        <f>IF(M3486="",IF(I3486&lt;&gt;"",I3486-G3486,""),"")</f>
        <v>-52.31788298997985</v>
      </c>
      <c r="L3486" s="44">
        <f>IF(M3486="",IF(K3486&lt;&gt;"",IF(G3486=0,IF(I3486=0,0,9.99),K3486/G3486),""),"")</f>
        <v>-0.87251028278336185</v>
      </c>
      <c r="M3486" s="45"/>
      <c r="N3486" s="46" t="str">
        <f>TRIM(CONCATENATE(Table1[[#This Row],[Intake]]," ",Table1[[#This Row],[Batch Number]]))</f>
        <v>S-1/EB 71</v>
      </c>
      <c r="O3486" s="45" t="str">
        <f>IF(VLOOKUP(Table1[[#This Row],[Intake Batch Combo]],Sheet2!A:B,2,FALSE)="","",VLOOKUP(Table1[[#This Row],[Intake Batch Combo]],Sheet2!A:B,2,FALSE))</f>
        <v>Expert MRI Buy 71</v>
      </c>
      <c r="P3486" s="116" t="e">
        <v>#N/A</v>
      </c>
      <c r="Q3486" s="116" t="e">
        <v>#N/A</v>
      </c>
    </row>
    <row r="3487" spans="1:17">
      <c r="A3487" s="4" t="s">
        <v>1314</v>
      </c>
      <c r="B3487" s="43">
        <v>71</v>
      </c>
      <c r="C3487" s="64" t="s">
        <v>849</v>
      </c>
      <c r="D3487" s="47">
        <v>44670</v>
      </c>
      <c r="E3487" s="59" t="s">
        <v>0</v>
      </c>
      <c r="F3487" s="41">
        <v>250</v>
      </c>
      <c r="G3487" s="41">
        <v>59.962482989979854</v>
      </c>
      <c r="H3487" s="47">
        <v>45107</v>
      </c>
      <c r="I3487" s="118">
        <v>7.6446000000000005</v>
      </c>
      <c r="J3487" s="43">
        <f>IF(M3487="",IF(AND(H3487&lt;&gt; "",D3487&lt;&gt;""),IF(H3487&gt;=D3487,H3487-D3487,0),""),"")</f>
        <v>437</v>
      </c>
      <c r="K3487" s="42">
        <f>IF(M3487="",IF(I3487&lt;&gt;"",I3487-G3487,""),"")</f>
        <v>-52.31788298997985</v>
      </c>
      <c r="L3487" s="44">
        <f>IF(M3487="",IF(K3487&lt;&gt;"",IF(G3487=0,IF(I3487=0,0,9.99),K3487/G3487),""),"")</f>
        <v>-0.87251028278336185</v>
      </c>
      <c r="M3487" s="45"/>
      <c r="N3487" s="46" t="str">
        <f>TRIM(CONCATENATE(Table1[[#This Row],[Intake]]," ",Table1[[#This Row],[Batch Number]]))</f>
        <v>S-1/EB 71</v>
      </c>
      <c r="O3487" s="45" t="str">
        <f>IF(VLOOKUP(Table1[[#This Row],[Intake Batch Combo]],Sheet2!A:B,2,FALSE)="","",VLOOKUP(Table1[[#This Row],[Intake Batch Combo]],Sheet2!A:B,2,FALSE))</f>
        <v>Expert MRI Buy 71</v>
      </c>
      <c r="P3487" s="116" t="e">
        <v>#N/A</v>
      </c>
      <c r="Q3487" s="116" t="e">
        <v>#N/A</v>
      </c>
    </row>
    <row r="3488" spans="1:17">
      <c r="A3488" s="4" t="s">
        <v>1314</v>
      </c>
      <c r="B3488" s="43">
        <v>71</v>
      </c>
      <c r="C3488" s="64" t="s">
        <v>849</v>
      </c>
      <c r="D3488" s="47">
        <v>44670</v>
      </c>
      <c r="E3488" s="59" t="s">
        <v>0</v>
      </c>
      <c r="F3488" s="41">
        <v>250</v>
      </c>
      <c r="G3488" s="41">
        <v>59.962482989979854</v>
      </c>
      <c r="H3488" s="47">
        <v>45107</v>
      </c>
      <c r="I3488" s="118">
        <v>7.6446000000000005</v>
      </c>
      <c r="J3488" s="43">
        <f>IF(M3488="",IF(AND(H3488&lt;&gt; "",D3488&lt;&gt;""),IF(H3488&gt;=D3488,H3488-D3488,0),""),"")</f>
        <v>437</v>
      </c>
      <c r="K3488" s="42">
        <f>IF(M3488="",IF(I3488&lt;&gt;"",I3488-G3488,""),"")</f>
        <v>-52.31788298997985</v>
      </c>
      <c r="L3488" s="44">
        <f>IF(M3488="",IF(K3488&lt;&gt;"",IF(G3488=0,IF(I3488=0,0,9.99),K3488/G3488),""),"")</f>
        <v>-0.87251028278336185</v>
      </c>
      <c r="M3488" s="45"/>
      <c r="N3488" s="46" t="str">
        <f>TRIM(CONCATENATE(Table1[[#This Row],[Intake]]," ",Table1[[#This Row],[Batch Number]]))</f>
        <v>S-1/EB 71</v>
      </c>
      <c r="O3488" s="45" t="str">
        <f>IF(VLOOKUP(Table1[[#This Row],[Intake Batch Combo]],Sheet2!A:B,2,FALSE)="","",VLOOKUP(Table1[[#This Row],[Intake Batch Combo]],Sheet2!A:B,2,FALSE))</f>
        <v>Expert MRI Buy 71</v>
      </c>
      <c r="P3488" s="116" t="e">
        <v>#N/A</v>
      </c>
      <c r="Q3488" s="116" t="e">
        <v>#N/A</v>
      </c>
    </row>
    <row r="3489" spans="1:17">
      <c r="A3489" s="4" t="s">
        <v>1316</v>
      </c>
      <c r="B3489" s="15">
        <v>116</v>
      </c>
      <c r="C3489" s="64" t="s">
        <v>1152</v>
      </c>
      <c r="D3489" s="30">
        <v>44879</v>
      </c>
      <c r="E3489" s="59" t="s">
        <v>1</v>
      </c>
      <c r="F3489" s="109">
        <v>300</v>
      </c>
      <c r="G3489" s="14">
        <v>71.609120816278562</v>
      </c>
      <c r="H3489" s="30">
        <v>45107</v>
      </c>
      <c r="I3489" s="118">
        <v>209.25</v>
      </c>
      <c r="J3489" s="15">
        <f>IF(M3489="",IF(AND(H3489&lt;&gt; "",D3489&lt;&gt;""),IF(H3489&gt;=D3489,H3489-D3489,0),""),"")</f>
        <v>228</v>
      </c>
      <c r="K3489" s="20">
        <f>IF(M3489="",IF(I3489&lt;&gt;"",I3489-G3489,""),"")</f>
        <v>137.64087918372144</v>
      </c>
      <c r="L3489" s="25">
        <f>IF(M3489="",IF(K3489&lt;&gt;"",IF(G3489=0,IF(I3489=0,0,9.99),K3489/G3489),""),"")</f>
        <v>1.9221137980014438</v>
      </c>
      <c r="M3489" s="111"/>
      <c r="N3489" s="58" t="str">
        <f>TRIM(CONCATENATE(Table1[[#This Row],[Intake]]," ",Table1[[#This Row],[Batch Number]]))</f>
        <v>S-1/OS 116</v>
      </c>
      <c r="O3489" s="111" t="str">
        <f>IF(VLOOKUP(Table1[[#This Row],[Intake Batch Combo]],Sheet2!A:B,2,FALSE)="","",VLOOKUP(Table1[[#This Row],[Intake Batch Combo]],Sheet2!A:B,2,FALSE))</f>
        <v>One Source Diagnostics Buy 116</v>
      </c>
      <c r="P3489" s="115" t="e">
        <v>#N/A</v>
      </c>
      <c r="Q3489" s="115" t="e">
        <v>#N/A</v>
      </c>
    </row>
    <row r="3490" spans="1:17">
      <c r="A3490" s="4" t="s">
        <v>1316</v>
      </c>
      <c r="B3490" s="15">
        <v>116</v>
      </c>
      <c r="C3490" s="64" t="s">
        <v>1152</v>
      </c>
      <c r="D3490" s="30">
        <v>44879</v>
      </c>
      <c r="E3490" s="59" t="s">
        <v>1</v>
      </c>
      <c r="F3490" s="109">
        <v>300</v>
      </c>
      <c r="G3490" s="14">
        <v>71.609120816278562</v>
      </c>
      <c r="H3490" s="30">
        <v>45107</v>
      </c>
      <c r="I3490" s="118">
        <v>209.25</v>
      </c>
      <c r="J3490" s="15">
        <f>IF(M3490="",IF(AND(H3490&lt;&gt; "",D3490&lt;&gt;""),IF(H3490&gt;=D3490,H3490-D3490,0),""),"")</f>
        <v>228</v>
      </c>
      <c r="K3490" s="20">
        <f>IF(M3490="",IF(I3490&lt;&gt;"",I3490-G3490,""),"")</f>
        <v>137.64087918372144</v>
      </c>
      <c r="L3490" s="25">
        <f>IF(M3490="",IF(K3490&lt;&gt;"",IF(G3490=0,IF(I3490=0,0,9.99),K3490/G3490),""),"")</f>
        <v>1.9221137980014438</v>
      </c>
      <c r="M3490" s="111"/>
      <c r="N3490" s="58" t="str">
        <f>TRIM(CONCATENATE(Table1[[#This Row],[Intake]]," ",Table1[[#This Row],[Batch Number]]))</f>
        <v>S-1/OS 116</v>
      </c>
      <c r="O3490" s="111" t="str">
        <f>IF(VLOOKUP(Table1[[#This Row],[Intake Batch Combo]],Sheet2!A:B,2,FALSE)="","",VLOOKUP(Table1[[#This Row],[Intake Batch Combo]],Sheet2!A:B,2,FALSE))</f>
        <v>One Source Diagnostics Buy 116</v>
      </c>
      <c r="P3490" s="115" t="e">
        <v>#N/A</v>
      </c>
      <c r="Q3490" s="115" t="e">
        <v>#N/A</v>
      </c>
    </row>
    <row r="3491" spans="1:17">
      <c r="A3491" s="4" t="s">
        <v>1316</v>
      </c>
      <c r="B3491" s="15">
        <v>116</v>
      </c>
      <c r="C3491" s="64" t="s">
        <v>1152</v>
      </c>
      <c r="D3491" s="30">
        <v>44879</v>
      </c>
      <c r="E3491" s="59" t="s">
        <v>1</v>
      </c>
      <c r="F3491" s="109">
        <v>300</v>
      </c>
      <c r="G3491" s="14">
        <v>71.609120816278562</v>
      </c>
      <c r="H3491" s="30">
        <v>45107</v>
      </c>
      <c r="I3491" s="118">
        <v>209.25</v>
      </c>
      <c r="J3491" s="15">
        <f>IF(M3491="",IF(AND(H3491&lt;&gt; "",D3491&lt;&gt;""),IF(H3491&gt;=D3491,H3491-D3491,0),""),"")</f>
        <v>228</v>
      </c>
      <c r="K3491" s="20">
        <f>IF(M3491="",IF(I3491&lt;&gt;"",I3491-G3491,""),"")</f>
        <v>137.64087918372144</v>
      </c>
      <c r="L3491" s="25">
        <f>IF(M3491="",IF(K3491&lt;&gt;"",IF(G3491=0,IF(I3491=0,0,9.99),K3491/G3491),""),"")</f>
        <v>1.9221137980014438</v>
      </c>
      <c r="M3491" s="111"/>
      <c r="N3491" s="58" t="str">
        <f>TRIM(CONCATENATE(Table1[[#This Row],[Intake]]," ",Table1[[#This Row],[Batch Number]]))</f>
        <v>S-1/OS 116</v>
      </c>
      <c r="O3491" s="111" t="str">
        <f>IF(VLOOKUP(Table1[[#This Row],[Intake Batch Combo]],Sheet2!A:B,2,FALSE)="","",VLOOKUP(Table1[[#This Row],[Intake Batch Combo]],Sheet2!A:B,2,FALSE))</f>
        <v>One Source Diagnostics Buy 116</v>
      </c>
      <c r="P3491" s="115" t="e">
        <v>#N/A</v>
      </c>
      <c r="Q3491" s="115" t="e">
        <v>#N/A</v>
      </c>
    </row>
    <row r="3492" spans="1:17">
      <c r="A3492" s="4" t="s">
        <v>1316</v>
      </c>
      <c r="B3492" s="15">
        <v>116</v>
      </c>
      <c r="C3492" s="64" t="s">
        <v>1152</v>
      </c>
      <c r="D3492" s="30">
        <v>44879</v>
      </c>
      <c r="E3492" s="59" t="s">
        <v>1</v>
      </c>
      <c r="F3492" s="109">
        <v>300</v>
      </c>
      <c r="G3492" s="14">
        <v>71.609120816278562</v>
      </c>
      <c r="H3492" s="30">
        <v>45107</v>
      </c>
      <c r="I3492" s="118">
        <v>209.25</v>
      </c>
      <c r="J3492" s="15">
        <f>IF(M3492="",IF(AND(H3492&lt;&gt; "",D3492&lt;&gt;""),IF(H3492&gt;=D3492,H3492-D3492,0),""),"")</f>
        <v>228</v>
      </c>
      <c r="K3492" s="20">
        <f>IF(M3492="",IF(I3492&lt;&gt;"",I3492-G3492,""),"")</f>
        <v>137.64087918372144</v>
      </c>
      <c r="L3492" s="25">
        <f>IF(M3492="",IF(K3492&lt;&gt;"",IF(G3492=0,IF(I3492=0,0,9.99),K3492/G3492),""),"")</f>
        <v>1.9221137980014438</v>
      </c>
      <c r="M3492" s="111"/>
      <c r="N3492" s="58" t="str">
        <f>TRIM(CONCATENATE(Table1[[#This Row],[Intake]]," ",Table1[[#This Row],[Batch Number]]))</f>
        <v>S-1/OS 116</v>
      </c>
      <c r="O3492" s="111" t="str">
        <f>IF(VLOOKUP(Table1[[#This Row],[Intake Batch Combo]],Sheet2!A:B,2,FALSE)="","",VLOOKUP(Table1[[#This Row],[Intake Batch Combo]],Sheet2!A:B,2,FALSE))</f>
        <v>One Source Diagnostics Buy 116</v>
      </c>
      <c r="P3492" s="115" t="e">
        <v>#N/A</v>
      </c>
      <c r="Q3492" s="115" t="e">
        <v>#N/A</v>
      </c>
    </row>
    <row r="3493" spans="1:17">
      <c r="A3493" s="4" t="s">
        <v>1316</v>
      </c>
      <c r="B3493" s="15">
        <v>118</v>
      </c>
      <c r="C3493" s="64" t="s">
        <v>1491</v>
      </c>
      <c r="D3493" s="30">
        <v>44897</v>
      </c>
      <c r="E3493" s="60" t="s">
        <v>1</v>
      </c>
      <c r="F3493" s="14">
        <v>300</v>
      </c>
      <c r="G3493" s="14">
        <v>71.674980884610022</v>
      </c>
      <c r="H3493" s="30">
        <v>45107</v>
      </c>
      <c r="I3493" s="118">
        <v>155.00309999999999</v>
      </c>
      <c r="J3493" s="15">
        <f>IF(M3493="",IF(AND(H3493&lt;&gt; "",D3493&lt;&gt;""),IF(H3493&gt;=D3493,H3493-D3493,0),""),"")</f>
        <v>210</v>
      </c>
      <c r="K3493" s="20">
        <f>IF(M3493="",IF(I3493&lt;&gt;"",I3493-G3493,""),"")</f>
        <v>83.328119115389967</v>
      </c>
      <c r="L3493" s="25">
        <f>IF(M3493="",IF(K3493&lt;&gt;"",IF(G3493=0,IF(I3493=0,0,9.99),K3493/G3493),""),"")</f>
        <v>1.162583067158963</v>
      </c>
      <c r="M3493" s="111"/>
      <c r="N3493" s="58" t="str">
        <f>TRIM(CONCATENATE(Table1[[#This Row],[Intake]]," ",Table1[[#This Row],[Batch Number]]))</f>
        <v>S-1/OS 118</v>
      </c>
      <c r="O3493" s="111" t="str">
        <f>IF(VLOOKUP(Table1[[#This Row],[Intake Batch Combo]],Sheet2!A:B,2,FALSE)="","",VLOOKUP(Table1[[#This Row],[Intake Batch Combo]],Sheet2!A:B,2,FALSE))</f>
        <v>One Source Diagnostics Buy 118</v>
      </c>
      <c r="P3493" s="115" t="s">
        <v>2383</v>
      </c>
      <c r="Q3493" s="115" t="e">
        <v>#N/A</v>
      </c>
    </row>
    <row r="3494" spans="1:17">
      <c r="A3494" s="4" t="s">
        <v>1316</v>
      </c>
      <c r="B3494" s="15">
        <v>118</v>
      </c>
      <c r="C3494" s="64" t="s">
        <v>1491</v>
      </c>
      <c r="D3494" s="30">
        <v>44897</v>
      </c>
      <c r="E3494" s="60" t="s">
        <v>1</v>
      </c>
      <c r="F3494" s="14">
        <v>300</v>
      </c>
      <c r="G3494" s="14">
        <v>71.674980884610022</v>
      </c>
      <c r="H3494" s="30">
        <v>45107</v>
      </c>
      <c r="I3494" s="118">
        <v>155.00309999999999</v>
      </c>
      <c r="J3494" s="15">
        <f>IF(M3494="",IF(AND(H3494&lt;&gt; "",D3494&lt;&gt;""),IF(H3494&gt;=D3494,H3494-D3494,0),""),"")</f>
        <v>210</v>
      </c>
      <c r="K3494" s="20">
        <f>IF(M3494="",IF(I3494&lt;&gt;"",I3494-G3494,""),"")</f>
        <v>83.328119115389967</v>
      </c>
      <c r="L3494" s="25">
        <f>IF(M3494="",IF(K3494&lt;&gt;"",IF(G3494=0,IF(I3494=0,0,9.99),K3494/G3494),""),"")</f>
        <v>1.162583067158963</v>
      </c>
      <c r="M3494" s="111"/>
      <c r="N3494" s="58" t="str">
        <f>TRIM(CONCATENATE(Table1[[#This Row],[Intake]]," ",Table1[[#This Row],[Batch Number]]))</f>
        <v>S-1/OS 118</v>
      </c>
      <c r="O3494" s="111" t="str">
        <f>IF(VLOOKUP(Table1[[#This Row],[Intake Batch Combo]],Sheet2!A:B,2,FALSE)="","",VLOOKUP(Table1[[#This Row],[Intake Batch Combo]],Sheet2!A:B,2,FALSE))</f>
        <v>One Source Diagnostics Buy 118</v>
      </c>
      <c r="P3494" s="115" t="s">
        <v>2383</v>
      </c>
      <c r="Q3494" s="115" t="e">
        <v>#N/A</v>
      </c>
    </row>
    <row r="3495" spans="1:17">
      <c r="A3495" s="4" t="s">
        <v>1316</v>
      </c>
      <c r="B3495" s="15">
        <v>118</v>
      </c>
      <c r="C3495" s="64" t="s">
        <v>1492</v>
      </c>
      <c r="D3495" s="30">
        <v>44897</v>
      </c>
      <c r="E3495" s="60" t="s">
        <v>1</v>
      </c>
      <c r="F3495" s="14">
        <v>300</v>
      </c>
      <c r="G3495" s="14">
        <v>71.674980884610022</v>
      </c>
      <c r="H3495" s="30">
        <v>45107</v>
      </c>
      <c r="I3495" s="118">
        <v>155.00309999999999</v>
      </c>
      <c r="J3495" s="15">
        <f>IF(M3495="",IF(AND(H3495&lt;&gt; "",D3495&lt;&gt;""),IF(H3495&gt;=D3495,H3495-D3495,0),""),"")</f>
        <v>210</v>
      </c>
      <c r="K3495" s="20">
        <f>IF(M3495="",IF(I3495&lt;&gt;"",I3495-G3495,""),"")</f>
        <v>83.328119115389967</v>
      </c>
      <c r="L3495" s="25">
        <f>IF(M3495="",IF(K3495&lt;&gt;"",IF(G3495=0,IF(I3495=0,0,9.99),K3495/G3495),""),"")</f>
        <v>1.162583067158963</v>
      </c>
      <c r="M3495" s="111"/>
      <c r="N3495" s="58" t="str">
        <f>TRIM(CONCATENATE(Table1[[#This Row],[Intake]]," ",Table1[[#This Row],[Batch Number]]))</f>
        <v>S-1/OS 118</v>
      </c>
      <c r="O3495" s="111" t="str">
        <f>IF(VLOOKUP(Table1[[#This Row],[Intake Batch Combo]],Sheet2!A:B,2,FALSE)="","",VLOOKUP(Table1[[#This Row],[Intake Batch Combo]],Sheet2!A:B,2,FALSE))</f>
        <v>One Source Diagnostics Buy 118</v>
      </c>
      <c r="P3495" s="115" t="s">
        <v>2383</v>
      </c>
      <c r="Q3495" s="115" t="e">
        <v>#N/A</v>
      </c>
    </row>
    <row r="3496" spans="1:17">
      <c r="A3496" s="4" t="s">
        <v>1316</v>
      </c>
      <c r="B3496" s="15">
        <v>118</v>
      </c>
      <c r="C3496" s="64" t="s">
        <v>1492</v>
      </c>
      <c r="D3496" s="30">
        <v>44897</v>
      </c>
      <c r="E3496" s="60" t="s">
        <v>1</v>
      </c>
      <c r="F3496" s="14">
        <v>300</v>
      </c>
      <c r="G3496" s="14">
        <v>71.674980884610022</v>
      </c>
      <c r="H3496" s="30">
        <v>45107</v>
      </c>
      <c r="I3496" s="118">
        <v>155.00309999999999</v>
      </c>
      <c r="J3496" s="15">
        <f>IF(M3496="",IF(AND(H3496&lt;&gt; "",D3496&lt;&gt;""),IF(H3496&gt;=D3496,H3496-D3496,0),""),"")</f>
        <v>210</v>
      </c>
      <c r="K3496" s="20">
        <f>IF(M3496="",IF(I3496&lt;&gt;"",I3496-G3496,""),"")</f>
        <v>83.328119115389967</v>
      </c>
      <c r="L3496" s="25">
        <f>IF(M3496="",IF(K3496&lt;&gt;"",IF(G3496=0,IF(I3496=0,0,9.99),K3496/G3496),""),"")</f>
        <v>1.162583067158963</v>
      </c>
      <c r="M3496" s="111"/>
      <c r="N3496" s="58" t="str">
        <f>TRIM(CONCATENATE(Table1[[#This Row],[Intake]]," ",Table1[[#This Row],[Batch Number]]))</f>
        <v>S-1/OS 118</v>
      </c>
      <c r="O3496" s="111" t="str">
        <f>IF(VLOOKUP(Table1[[#This Row],[Intake Batch Combo]],Sheet2!A:B,2,FALSE)="","",VLOOKUP(Table1[[#This Row],[Intake Batch Combo]],Sheet2!A:B,2,FALSE))</f>
        <v>One Source Diagnostics Buy 118</v>
      </c>
      <c r="P3496" s="115" t="s">
        <v>2383</v>
      </c>
      <c r="Q3496" s="115" t="e">
        <v>#N/A</v>
      </c>
    </row>
    <row r="3497" spans="1:17">
      <c r="A3497" s="4" t="s">
        <v>1314</v>
      </c>
      <c r="B3497" s="43">
        <v>71</v>
      </c>
      <c r="C3497" s="64" t="s">
        <v>800</v>
      </c>
      <c r="D3497" s="47">
        <v>44670</v>
      </c>
      <c r="E3497" s="59" t="s">
        <v>1</v>
      </c>
      <c r="F3497" s="41">
        <v>300</v>
      </c>
      <c r="G3497" s="41">
        <v>71.954979587975828</v>
      </c>
      <c r="H3497" s="47">
        <v>45107</v>
      </c>
      <c r="I3497" s="118">
        <v>248.00310000000002</v>
      </c>
      <c r="J3497" s="43">
        <f>IF(M3497="",IF(AND(H3497&lt;&gt; "",D3497&lt;&gt;""),IF(H3497&gt;=D3497,H3497-D3497,0),""),"")</f>
        <v>437</v>
      </c>
      <c r="K3497" s="42">
        <f>IF(M3497="",IF(I3497&lt;&gt;"",I3497-G3497,""),"")</f>
        <v>176.04812041202419</v>
      </c>
      <c r="L3497" s="44">
        <f>IF(M3497="",IF(K3497&lt;&gt;"",IF(G3497=0,IF(I3497=0,0,9.99),K3497/G3497),""),"")</f>
        <v>2.4466426287673224</v>
      </c>
      <c r="M3497" s="45"/>
      <c r="N3497" s="46" t="str">
        <f>TRIM(CONCATENATE(Table1[[#This Row],[Intake]]," ",Table1[[#This Row],[Batch Number]]))</f>
        <v>S-1/EB 71</v>
      </c>
      <c r="O3497" s="45" t="str">
        <f>IF(VLOOKUP(Table1[[#This Row],[Intake Batch Combo]],Sheet2!A:B,2,FALSE)="","",VLOOKUP(Table1[[#This Row],[Intake Batch Combo]],Sheet2!A:B,2,FALSE))</f>
        <v>Expert MRI Buy 71</v>
      </c>
      <c r="P3497" s="116" t="e">
        <v>#N/A</v>
      </c>
      <c r="Q3497" s="116" t="e">
        <v>#N/A</v>
      </c>
    </row>
    <row r="3498" spans="1:17">
      <c r="A3498" s="4" t="s">
        <v>1314</v>
      </c>
      <c r="B3498" s="43">
        <v>71</v>
      </c>
      <c r="C3498" s="64" t="s">
        <v>800</v>
      </c>
      <c r="D3498" s="47">
        <v>44670</v>
      </c>
      <c r="E3498" s="59" t="s">
        <v>1</v>
      </c>
      <c r="F3498" s="41">
        <v>300</v>
      </c>
      <c r="G3498" s="41">
        <v>71.954979587975828</v>
      </c>
      <c r="H3498" s="47">
        <v>45107</v>
      </c>
      <c r="I3498" s="118">
        <v>248.00310000000002</v>
      </c>
      <c r="J3498" s="43">
        <f>IF(M3498="",IF(AND(H3498&lt;&gt; "",D3498&lt;&gt;""),IF(H3498&gt;=D3498,H3498-D3498,0),""),"")</f>
        <v>437</v>
      </c>
      <c r="K3498" s="42">
        <f>IF(M3498="",IF(I3498&lt;&gt;"",I3498-G3498,""),"")</f>
        <v>176.04812041202419</v>
      </c>
      <c r="L3498" s="44">
        <f>IF(M3498="",IF(K3498&lt;&gt;"",IF(G3498=0,IF(I3498=0,0,9.99),K3498/G3498),""),"")</f>
        <v>2.4466426287673224</v>
      </c>
      <c r="M3498" s="45"/>
      <c r="N3498" s="46" t="str">
        <f>TRIM(CONCATENATE(Table1[[#This Row],[Intake]]," ",Table1[[#This Row],[Batch Number]]))</f>
        <v>S-1/EB 71</v>
      </c>
      <c r="O3498" s="45" t="str">
        <f>IF(VLOOKUP(Table1[[#This Row],[Intake Batch Combo]],Sheet2!A:B,2,FALSE)="","",VLOOKUP(Table1[[#This Row],[Intake Batch Combo]],Sheet2!A:B,2,FALSE))</f>
        <v>Expert MRI Buy 71</v>
      </c>
      <c r="P3498" s="116" t="e">
        <v>#N/A</v>
      </c>
      <c r="Q3498" s="116" t="e">
        <v>#N/A</v>
      </c>
    </row>
    <row r="3499" spans="1:17">
      <c r="A3499" s="4" t="s">
        <v>384</v>
      </c>
      <c r="B3499" s="15" t="s">
        <v>385</v>
      </c>
      <c r="C3499" s="15">
        <v>1019388</v>
      </c>
      <c r="D3499" s="30">
        <v>44579</v>
      </c>
      <c r="E3499" s="10" t="s">
        <v>0</v>
      </c>
      <c r="F3499" s="14">
        <v>400</v>
      </c>
      <c r="G3499" s="14">
        <v>82.56</v>
      </c>
      <c r="H3499" s="30">
        <v>45107</v>
      </c>
      <c r="I3499" s="118">
        <v>189.96179999999998</v>
      </c>
      <c r="J3499" s="15">
        <f>IF(M3499="",IF(AND(H3499&lt;&gt; "",D3499&lt;&gt;""),IF(H3499&gt;=D3499,H3499-D3499,0),""),"")</f>
        <v>528</v>
      </c>
      <c r="K3499" s="20">
        <f>IF(M3499="",IF(I3499&lt;&gt;"",I3499-G3499,""),"")</f>
        <v>107.40179999999998</v>
      </c>
      <c r="L3499" s="25">
        <f>IF(M3499="",IF(K3499&lt;&gt;"",IF(G3499=0,IF(I3499=0,0,9.99),K3499/G3499),""),"")</f>
        <v>1.3008938953488369</v>
      </c>
      <c r="M3499" s="111"/>
      <c r="N3499" s="33" t="str">
        <f>TRIM(CONCATENATE(Table1[[#This Row],[Intake]]," ",Table1[[#This Row],[Batch Number]]))</f>
        <v>S-1/TRC 33a</v>
      </c>
      <c r="O3499" s="35" t="str">
        <f>IF(VLOOKUP(Table1[[#This Row],[Intake Batch Combo]],Sheet2!A:B,2,FALSE)="","",VLOOKUP(Table1[[#This Row],[Intake Batch Combo]],Sheet2!A:B,2,FALSE))</f>
        <v>Texas Regional Center Batch 33a</v>
      </c>
      <c r="P3499" s="116" t="e">
        <v>#N/A</v>
      </c>
      <c r="Q3499" s="116" t="e">
        <v>#N/A</v>
      </c>
    </row>
    <row r="3500" spans="1:17">
      <c r="A3500" s="4" t="s">
        <v>384</v>
      </c>
      <c r="B3500" s="15" t="s">
        <v>385</v>
      </c>
      <c r="C3500" s="15">
        <v>1020773</v>
      </c>
      <c r="D3500" s="30">
        <v>44579</v>
      </c>
      <c r="E3500" s="10" t="s">
        <v>0</v>
      </c>
      <c r="F3500" s="14">
        <v>750</v>
      </c>
      <c r="G3500" s="14">
        <v>154.80000000000001</v>
      </c>
      <c r="H3500" s="30">
        <v>45107</v>
      </c>
      <c r="I3500" s="118">
        <v>325.5</v>
      </c>
      <c r="J3500" s="15">
        <f>IF(M3500="",IF(AND(H3500&lt;&gt; "",D3500&lt;&gt;""),IF(H3500&gt;=D3500,H3500-D3500,0),""),"")</f>
        <v>528</v>
      </c>
      <c r="K3500" s="20">
        <f>IF(M3500="",IF(I3500&lt;&gt;"",I3500-G3500,""),"")</f>
        <v>170.7</v>
      </c>
      <c r="L3500" s="25">
        <f>IF(M3500="",IF(K3500&lt;&gt;"",IF(G3500=0,IF(I3500=0,0,9.99),K3500/G3500),""),"")</f>
        <v>1.1027131782945734</v>
      </c>
      <c r="M3500" s="111"/>
      <c r="N3500" s="33" t="str">
        <f>TRIM(CONCATENATE(Table1[[#This Row],[Intake]]," ",Table1[[#This Row],[Batch Number]]))</f>
        <v>S-1/TRC 33a</v>
      </c>
      <c r="O3500" s="35" t="str">
        <f>IF(VLOOKUP(Table1[[#This Row],[Intake Batch Combo]],Sheet2!A:B,2,FALSE)="","",VLOOKUP(Table1[[#This Row],[Intake Batch Combo]],Sheet2!A:B,2,FALSE))</f>
        <v>Texas Regional Center Batch 33a</v>
      </c>
      <c r="P3500" s="116" t="e">
        <v>#N/A</v>
      </c>
      <c r="Q3500" s="116" t="e">
        <v>#N/A</v>
      </c>
    </row>
    <row r="3501" spans="1:17">
      <c r="A3501" s="4" t="s">
        <v>384</v>
      </c>
      <c r="B3501" s="15" t="s">
        <v>385</v>
      </c>
      <c r="C3501" s="15">
        <v>1021790</v>
      </c>
      <c r="D3501" s="30">
        <v>44579</v>
      </c>
      <c r="E3501" s="10" t="s">
        <v>0</v>
      </c>
      <c r="F3501" s="14">
        <v>750</v>
      </c>
      <c r="G3501" s="14">
        <v>154.80000000000001</v>
      </c>
      <c r="H3501" s="30">
        <v>45107</v>
      </c>
      <c r="I3501" s="118">
        <v>342.63060000000002</v>
      </c>
      <c r="J3501" s="15">
        <f>IF(M3501="",IF(AND(H3501&lt;&gt; "",D3501&lt;&gt;""),IF(H3501&gt;=D3501,H3501-D3501,0),""),"")</f>
        <v>528</v>
      </c>
      <c r="K3501" s="20">
        <f>IF(M3501="",IF(I3501&lt;&gt;"",I3501-G3501,""),"")</f>
        <v>187.8306</v>
      </c>
      <c r="L3501" s="25">
        <f>IF(M3501="",IF(K3501&lt;&gt;"",IF(G3501=0,IF(I3501=0,0,9.99),K3501/G3501),""),"")</f>
        <v>1.2133759689922481</v>
      </c>
      <c r="M3501" s="111"/>
      <c r="N3501" s="33" t="str">
        <f>TRIM(CONCATENATE(Table1[[#This Row],[Intake]]," ",Table1[[#This Row],[Batch Number]]))</f>
        <v>S-1/TRC 33a</v>
      </c>
      <c r="O3501" s="35" t="str">
        <f>IF(VLOOKUP(Table1[[#This Row],[Intake Batch Combo]],Sheet2!A:B,2,FALSE)="","",VLOOKUP(Table1[[#This Row],[Intake Batch Combo]],Sheet2!A:B,2,FALSE))</f>
        <v>Texas Regional Center Batch 33a</v>
      </c>
      <c r="P3501" s="116" t="e">
        <v>#N/A</v>
      </c>
      <c r="Q3501" s="116" t="e">
        <v>#N/A</v>
      </c>
    </row>
    <row r="3502" spans="1:17">
      <c r="A3502" s="4" t="s">
        <v>384</v>
      </c>
      <c r="B3502" s="15" t="s">
        <v>385</v>
      </c>
      <c r="C3502" s="15">
        <v>1021791</v>
      </c>
      <c r="D3502" s="30">
        <v>44579</v>
      </c>
      <c r="E3502" s="10" t="s">
        <v>0</v>
      </c>
      <c r="F3502" s="14">
        <v>750</v>
      </c>
      <c r="G3502" s="14">
        <v>154.80000000000001</v>
      </c>
      <c r="H3502" s="30">
        <v>45107</v>
      </c>
      <c r="I3502" s="120">
        <v>255.75</v>
      </c>
      <c r="J3502" s="15">
        <f>IF(M3502="",IF(AND(H3502&lt;&gt; "",D3502&lt;&gt;""),IF(H3502&gt;=D3502,H3502-D3502,0),""),"")</f>
        <v>528</v>
      </c>
      <c r="K3502" s="20">
        <f>IF(M3502="",IF(I3502&lt;&gt;"",I3502-G3502,""),"")</f>
        <v>100.94999999999999</v>
      </c>
      <c r="L3502" s="25">
        <f>IF(M3502="",IF(K3502&lt;&gt;"",IF(G3502=0,IF(I3502=0,0,9.99),K3502/G3502),""),"")</f>
        <v>0.65213178294573626</v>
      </c>
      <c r="M3502" s="111"/>
      <c r="N3502" s="33" t="str">
        <f>TRIM(CONCATENATE(Table1[[#This Row],[Intake]]," ",Table1[[#This Row],[Batch Number]]))</f>
        <v>S-1/TRC 33a</v>
      </c>
      <c r="O3502" s="35" t="str">
        <f>IF(VLOOKUP(Table1[[#This Row],[Intake Batch Combo]],Sheet2!A:B,2,FALSE)="","",VLOOKUP(Table1[[#This Row],[Intake Batch Combo]],Sheet2!A:B,2,FALSE))</f>
        <v>Texas Regional Center Batch 33a</v>
      </c>
      <c r="P3502" s="116" t="e">
        <v>#N/A</v>
      </c>
      <c r="Q3502" s="116" t="e">
        <v>#N/A</v>
      </c>
    </row>
    <row r="3503" spans="1:17">
      <c r="A3503" s="4" t="s">
        <v>384</v>
      </c>
      <c r="B3503" s="15" t="s">
        <v>385</v>
      </c>
      <c r="C3503" s="15">
        <v>1022126</v>
      </c>
      <c r="D3503" s="30">
        <v>44579</v>
      </c>
      <c r="E3503" s="10" t="s">
        <v>0</v>
      </c>
      <c r="F3503" s="14">
        <v>750</v>
      </c>
      <c r="G3503" s="14">
        <v>154.80000000000001</v>
      </c>
      <c r="H3503" s="30">
        <v>45107</v>
      </c>
      <c r="I3503" s="118">
        <v>279</v>
      </c>
      <c r="J3503" s="15">
        <f>IF(M3503="",IF(AND(H3503&lt;&gt; "",D3503&lt;&gt;""),IF(H3503&gt;=D3503,H3503-D3503,0),""),"")</f>
        <v>528</v>
      </c>
      <c r="K3503" s="20">
        <f>IF(M3503="",IF(I3503&lt;&gt;"",I3503-G3503,""),"")</f>
        <v>124.19999999999999</v>
      </c>
      <c r="L3503" s="25">
        <f>IF(M3503="",IF(K3503&lt;&gt;"",IF(G3503=0,IF(I3503=0,0,9.99),K3503/G3503),""),"")</f>
        <v>0.80232558139534871</v>
      </c>
      <c r="M3503" s="111"/>
      <c r="N3503" s="33" t="str">
        <f>TRIM(CONCATENATE(Table1[[#This Row],[Intake]]," ",Table1[[#This Row],[Batch Number]]))</f>
        <v>S-1/TRC 33a</v>
      </c>
      <c r="O3503" s="35" t="str">
        <f>IF(VLOOKUP(Table1[[#This Row],[Intake Batch Combo]],Sheet2!A:B,2,FALSE)="","",VLOOKUP(Table1[[#This Row],[Intake Batch Combo]],Sheet2!A:B,2,FALSE))</f>
        <v>Texas Regional Center Batch 33a</v>
      </c>
      <c r="P3503" s="116" t="e">
        <v>#N/A</v>
      </c>
      <c r="Q3503" s="116" t="e">
        <v>#N/A</v>
      </c>
    </row>
    <row r="3504" spans="1:17">
      <c r="A3504" s="4" t="s">
        <v>384</v>
      </c>
      <c r="B3504" s="15" t="s">
        <v>385</v>
      </c>
      <c r="C3504" s="15">
        <v>1022493</v>
      </c>
      <c r="D3504" s="30">
        <v>44579</v>
      </c>
      <c r="E3504" s="10" t="s">
        <v>0</v>
      </c>
      <c r="F3504" s="14">
        <v>750</v>
      </c>
      <c r="G3504" s="14">
        <v>154.80000000000001</v>
      </c>
      <c r="H3504" s="30">
        <v>45107</v>
      </c>
      <c r="I3504" s="118">
        <v>186</v>
      </c>
      <c r="J3504" s="15">
        <f>IF(M3504="",IF(AND(H3504&lt;&gt; "",D3504&lt;&gt;""),IF(H3504&gt;=D3504,H3504-D3504,0),""),"")</f>
        <v>528</v>
      </c>
      <c r="K3504" s="20">
        <f>IF(M3504="",IF(I3504&lt;&gt;"",I3504-G3504,""),"")</f>
        <v>31.199999999999989</v>
      </c>
      <c r="L3504" s="25">
        <f>IF(M3504="",IF(K3504&lt;&gt;"",IF(G3504=0,IF(I3504=0,0,9.99),K3504/G3504),""),"")</f>
        <v>0.20155038759689914</v>
      </c>
      <c r="M3504" s="111"/>
      <c r="N3504" s="33" t="str">
        <f>TRIM(CONCATENATE(Table1[[#This Row],[Intake]]," ",Table1[[#This Row],[Batch Number]]))</f>
        <v>S-1/TRC 33a</v>
      </c>
      <c r="O3504" s="35" t="str">
        <f>IF(VLOOKUP(Table1[[#This Row],[Intake Batch Combo]],Sheet2!A:B,2,FALSE)="","",VLOOKUP(Table1[[#This Row],[Intake Batch Combo]],Sheet2!A:B,2,FALSE))</f>
        <v>Texas Regional Center Batch 33a</v>
      </c>
      <c r="P3504" s="116" t="e">
        <v>#N/A</v>
      </c>
      <c r="Q3504" s="116" t="e">
        <v>#N/A</v>
      </c>
    </row>
    <row r="3505" spans="1:17">
      <c r="A3505" s="4" t="s">
        <v>1316</v>
      </c>
      <c r="B3505" s="15">
        <v>90</v>
      </c>
      <c r="C3505" s="15" t="s">
        <v>111</v>
      </c>
      <c r="D3505" s="30">
        <v>44559</v>
      </c>
      <c r="E3505" s="10" t="s">
        <v>0</v>
      </c>
      <c r="F3505" s="14">
        <v>1100</v>
      </c>
      <c r="G3505" s="14">
        <v>282.328531916977</v>
      </c>
      <c r="H3505" s="30">
        <v>45107</v>
      </c>
      <c r="I3505" s="118">
        <v>697.5</v>
      </c>
      <c r="J3505" s="21">
        <f>IF(M3505="",IF(AND(H3505&lt;&gt; "",D3505&lt;&gt;""),IF(H3505&gt;=D3505,H3505-D3505,0),""),"")</f>
        <v>548</v>
      </c>
      <c r="K3505" s="20">
        <f>IF(M3505="",IF(I3505&lt;&gt;"",I3505-G3505,""),"")</f>
        <v>415.171468083023</v>
      </c>
      <c r="L3505" s="25">
        <f>IF(M3505="",IF(K3505&lt;&gt;"",IF(G3505=0,IF(I3505=0,0,9.99),K3505/G3505),""),"")</f>
        <v>1.470526075646901</v>
      </c>
      <c r="M3505" s="28"/>
      <c r="N3505" s="31" t="str">
        <f>TRIM(CONCATENATE(Table1[[#This Row],[Intake]]," ",Table1[[#This Row],[Batch Number]]))</f>
        <v>S-1/OS 90</v>
      </c>
      <c r="O3505" s="34" t="str">
        <f>IF(VLOOKUP(Table1[[#This Row],[Intake Batch Combo]],Sheet2!A:B,2,FALSE)="","",VLOOKUP(Table1[[#This Row],[Intake Batch Combo]],Sheet2!A:B,2,FALSE))</f>
        <v>OSD Buy 90</v>
      </c>
      <c r="P3505" s="116" t="e">
        <v>#N/A</v>
      </c>
      <c r="Q3505" s="116" t="e">
        <v>#N/A</v>
      </c>
    </row>
    <row r="3506" spans="1:17">
      <c r="A3506" s="4" t="s">
        <v>1316</v>
      </c>
      <c r="B3506" s="15">
        <v>90</v>
      </c>
      <c r="C3506" s="15" t="s">
        <v>111</v>
      </c>
      <c r="D3506" s="30">
        <v>44559</v>
      </c>
      <c r="E3506" s="10" t="s">
        <v>0</v>
      </c>
      <c r="F3506" s="14">
        <v>1100</v>
      </c>
      <c r="G3506" s="14">
        <v>282.328531916977</v>
      </c>
      <c r="H3506" s="30">
        <v>45107</v>
      </c>
      <c r="I3506" s="118">
        <v>697.5</v>
      </c>
      <c r="J3506" s="21">
        <f>IF(M3506="",IF(AND(H3506&lt;&gt; "",D3506&lt;&gt;""),IF(H3506&gt;=D3506,H3506-D3506,0),""),"")</f>
        <v>548</v>
      </c>
      <c r="K3506" s="20">
        <f>IF(M3506="",IF(I3506&lt;&gt;"",I3506-G3506,""),"")</f>
        <v>415.171468083023</v>
      </c>
      <c r="L3506" s="25">
        <f>IF(M3506="",IF(K3506&lt;&gt;"",IF(G3506=0,IF(I3506=0,0,9.99),K3506/G3506),""),"")</f>
        <v>1.470526075646901</v>
      </c>
      <c r="M3506" s="28"/>
      <c r="N3506" s="31" t="str">
        <f>TRIM(CONCATENATE(Table1[[#This Row],[Intake]]," ",Table1[[#This Row],[Batch Number]]))</f>
        <v>S-1/OS 90</v>
      </c>
      <c r="O3506" s="34" t="str">
        <f>IF(VLOOKUP(Table1[[#This Row],[Intake Batch Combo]],Sheet2!A:B,2,FALSE)="","",VLOOKUP(Table1[[#This Row],[Intake Batch Combo]],Sheet2!A:B,2,FALSE))</f>
        <v>OSD Buy 90</v>
      </c>
      <c r="P3506" s="116" t="e">
        <v>#N/A</v>
      </c>
      <c r="Q3506" s="116" t="e">
        <v>#N/A</v>
      </c>
    </row>
    <row r="3507" spans="1:17">
      <c r="A3507" s="4" t="s">
        <v>384</v>
      </c>
      <c r="B3507" s="15" t="s">
        <v>385</v>
      </c>
      <c r="C3507" s="15">
        <v>1019846</v>
      </c>
      <c r="D3507" s="30">
        <v>44579</v>
      </c>
      <c r="E3507" s="10" t="s">
        <v>0</v>
      </c>
      <c r="F3507" s="14">
        <v>1450</v>
      </c>
      <c r="G3507" s="14">
        <v>299.28000000000003</v>
      </c>
      <c r="H3507" s="30">
        <v>45107</v>
      </c>
      <c r="I3507" s="118">
        <v>606.82500000000005</v>
      </c>
      <c r="J3507" s="15">
        <f>IF(M3507="",IF(AND(H3507&lt;&gt; "",D3507&lt;&gt;""),IF(H3507&gt;=D3507,H3507-D3507,0),""),"")</f>
        <v>528</v>
      </c>
      <c r="K3507" s="20">
        <f>IF(M3507="",IF(I3507&lt;&gt;"",I3507-G3507,""),"")</f>
        <v>307.54500000000002</v>
      </c>
      <c r="L3507" s="25">
        <f>IF(M3507="",IF(K3507&lt;&gt;"",IF(G3507=0,IF(I3507=0,0,9.99),K3507/G3507),""),"")</f>
        <v>1.0276162790697674</v>
      </c>
      <c r="M3507" s="111"/>
      <c r="N3507" s="33" t="str">
        <f>TRIM(CONCATENATE(Table1[[#This Row],[Intake]]," ",Table1[[#This Row],[Batch Number]]))</f>
        <v>S-1/TRC 33a</v>
      </c>
      <c r="O3507" s="35" t="str">
        <f>IF(VLOOKUP(Table1[[#This Row],[Intake Batch Combo]],Sheet2!A:B,2,FALSE)="","",VLOOKUP(Table1[[#This Row],[Intake Batch Combo]],Sheet2!A:B,2,FALSE))</f>
        <v>Texas Regional Center Batch 33a</v>
      </c>
      <c r="P3507" s="116" t="e">
        <v>#N/A</v>
      </c>
      <c r="Q3507" s="116" t="e">
        <v>#N/A</v>
      </c>
    </row>
    <row r="3508" spans="1:17">
      <c r="A3508" s="4" t="s">
        <v>1316</v>
      </c>
      <c r="B3508" s="15">
        <v>116</v>
      </c>
      <c r="C3508" s="64" t="s">
        <v>1124</v>
      </c>
      <c r="D3508" s="30">
        <v>44879</v>
      </c>
      <c r="E3508" s="59" t="s">
        <v>1</v>
      </c>
      <c r="F3508" s="14">
        <v>1695</v>
      </c>
      <c r="G3508" s="14">
        <v>404.59153261197389</v>
      </c>
      <c r="H3508" s="30">
        <v>45107</v>
      </c>
      <c r="I3508" s="118">
        <v>558</v>
      </c>
      <c r="J3508" s="15">
        <f>IF(M3508="",IF(AND(H3508&lt;&gt; "",D3508&lt;&gt;""),IF(H3508&gt;=D3508,H3508-D3508,0),""),"")</f>
        <v>228</v>
      </c>
      <c r="K3508" s="20">
        <f>IF(M3508="",IF(I3508&lt;&gt;"",I3508-G3508,""),"")</f>
        <v>153.40846738802611</v>
      </c>
      <c r="L3508" s="25">
        <f>IF(M3508="",IF(K3508&lt;&gt;"",IF(G3508=0,IF(I3508=0,0,9.99),K3508/G3508),""),"")</f>
        <v>0.37916875421897051</v>
      </c>
      <c r="M3508" s="111"/>
      <c r="N3508" s="58" t="str">
        <f>TRIM(CONCATENATE(Table1[[#This Row],[Intake]]," ",Table1[[#This Row],[Batch Number]]))</f>
        <v>S-1/OS 116</v>
      </c>
      <c r="O3508" s="111" t="str">
        <f>IF(VLOOKUP(Table1[[#This Row],[Intake Batch Combo]],Sheet2!A:B,2,FALSE)="","",VLOOKUP(Table1[[#This Row],[Intake Batch Combo]],Sheet2!A:B,2,FALSE))</f>
        <v>One Source Diagnostics Buy 116</v>
      </c>
      <c r="P3508" s="115" t="e">
        <v>#N/A</v>
      </c>
      <c r="Q3508" s="115" t="e">
        <v>#N/A</v>
      </c>
    </row>
    <row r="3509" spans="1:17">
      <c r="A3509" s="4" t="s">
        <v>1316</v>
      </c>
      <c r="B3509" s="15">
        <v>116</v>
      </c>
      <c r="C3509" s="64" t="s">
        <v>1126</v>
      </c>
      <c r="D3509" s="30">
        <v>44879</v>
      </c>
      <c r="E3509" s="59" t="s">
        <v>1</v>
      </c>
      <c r="F3509" s="14">
        <v>1695</v>
      </c>
      <c r="G3509" s="14">
        <v>404.59153261197389</v>
      </c>
      <c r="H3509" s="30">
        <v>45107</v>
      </c>
      <c r="I3509" s="118">
        <v>558</v>
      </c>
      <c r="J3509" s="15">
        <f>IF(M3509="",IF(AND(H3509&lt;&gt; "",D3509&lt;&gt;""),IF(H3509&gt;=D3509,H3509-D3509,0),""),"")</f>
        <v>228</v>
      </c>
      <c r="K3509" s="20">
        <f>IF(M3509="",IF(I3509&lt;&gt;"",I3509-G3509,""),"")</f>
        <v>153.40846738802611</v>
      </c>
      <c r="L3509" s="25">
        <f>IF(M3509="",IF(K3509&lt;&gt;"",IF(G3509=0,IF(I3509=0,0,9.99),K3509/G3509),""),"")</f>
        <v>0.37916875421897051</v>
      </c>
      <c r="M3509" s="111"/>
      <c r="N3509" s="58" t="str">
        <f>TRIM(CONCATENATE(Table1[[#This Row],[Intake]]," ",Table1[[#This Row],[Batch Number]]))</f>
        <v>S-1/OS 116</v>
      </c>
      <c r="O3509" s="111" t="str">
        <f>IF(VLOOKUP(Table1[[#This Row],[Intake Batch Combo]],Sheet2!A:B,2,FALSE)="","",VLOOKUP(Table1[[#This Row],[Intake Batch Combo]],Sheet2!A:B,2,FALSE))</f>
        <v>One Source Diagnostics Buy 116</v>
      </c>
      <c r="P3509" s="115" t="e">
        <v>#N/A</v>
      </c>
      <c r="Q3509" s="115" t="e">
        <v>#N/A</v>
      </c>
    </row>
    <row r="3510" spans="1:17">
      <c r="A3510" s="4" t="s">
        <v>1316</v>
      </c>
      <c r="B3510" s="15">
        <v>116</v>
      </c>
      <c r="C3510" s="64" t="s">
        <v>1126</v>
      </c>
      <c r="D3510" s="30">
        <v>44879</v>
      </c>
      <c r="E3510" s="59" t="s">
        <v>1</v>
      </c>
      <c r="F3510" s="14">
        <v>1695</v>
      </c>
      <c r="G3510" s="14">
        <v>404.59153261197389</v>
      </c>
      <c r="H3510" s="30">
        <v>45107</v>
      </c>
      <c r="I3510" s="118">
        <v>558</v>
      </c>
      <c r="J3510" s="15">
        <f>IF(M3510="",IF(AND(H3510&lt;&gt; "",D3510&lt;&gt;""),IF(H3510&gt;=D3510,H3510-D3510,0),""),"")</f>
        <v>228</v>
      </c>
      <c r="K3510" s="20">
        <f>IF(M3510="",IF(I3510&lt;&gt;"",I3510-G3510,""),"")</f>
        <v>153.40846738802611</v>
      </c>
      <c r="L3510" s="25">
        <f>IF(M3510="",IF(K3510&lt;&gt;"",IF(G3510=0,IF(I3510=0,0,9.99),K3510/G3510),""),"")</f>
        <v>0.37916875421897051</v>
      </c>
      <c r="M3510" s="111"/>
      <c r="N3510" s="58" t="str">
        <f>TRIM(CONCATENATE(Table1[[#This Row],[Intake]]," ",Table1[[#This Row],[Batch Number]]))</f>
        <v>S-1/OS 116</v>
      </c>
      <c r="O3510" s="111" t="str">
        <f>IF(VLOOKUP(Table1[[#This Row],[Intake Batch Combo]],Sheet2!A:B,2,FALSE)="","",VLOOKUP(Table1[[#This Row],[Intake Batch Combo]],Sheet2!A:B,2,FALSE))</f>
        <v>One Source Diagnostics Buy 116</v>
      </c>
      <c r="P3510" s="115" t="e">
        <v>#N/A</v>
      </c>
      <c r="Q3510" s="115" t="e">
        <v>#N/A</v>
      </c>
    </row>
    <row r="3511" spans="1:17">
      <c r="A3511" s="4" t="s">
        <v>1316</v>
      </c>
      <c r="B3511" s="15">
        <v>116</v>
      </c>
      <c r="C3511" s="64" t="s">
        <v>1146</v>
      </c>
      <c r="D3511" s="30">
        <v>44879</v>
      </c>
      <c r="E3511" s="59" t="s">
        <v>1</v>
      </c>
      <c r="F3511" s="14">
        <v>1695</v>
      </c>
      <c r="G3511" s="14">
        <v>404.59153261197389</v>
      </c>
      <c r="H3511" s="30">
        <v>45107</v>
      </c>
      <c r="I3511" s="118">
        <v>744</v>
      </c>
      <c r="J3511" s="15">
        <f>IF(M3511="",IF(AND(H3511&lt;&gt; "",D3511&lt;&gt;""),IF(H3511&gt;=D3511,H3511-D3511,0),""),"")</f>
        <v>228</v>
      </c>
      <c r="K3511" s="20">
        <f>IF(M3511="",IF(I3511&lt;&gt;"",I3511-G3511,""),"")</f>
        <v>339.40846738802611</v>
      </c>
      <c r="L3511" s="25">
        <f>IF(M3511="",IF(K3511&lt;&gt;"",IF(G3511=0,IF(I3511=0,0,9.99),K3511/G3511),""),"")</f>
        <v>0.8388916722919606</v>
      </c>
      <c r="M3511" s="111"/>
      <c r="N3511" s="58" t="str">
        <f>TRIM(CONCATENATE(Table1[[#This Row],[Intake]]," ",Table1[[#This Row],[Batch Number]]))</f>
        <v>S-1/OS 116</v>
      </c>
      <c r="O3511" s="111" t="str">
        <f>IF(VLOOKUP(Table1[[#This Row],[Intake Batch Combo]],Sheet2!A:B,2,FALSE)="","",VLOOKUP(Table1[[#This Row],[Intake Batch Combo]],Sheet2!A:B,2,FALSE))</f>
        <v>One Source Diagnostics Buy 116</v>
      </c>
      <c r="P3511" s="115" t="e">
        <v>#N/A</v>
      </c>
      <c r="Q3511" s="115" t="e">
        <v>#N/A</v>
      </c>
    </row>
    <row r="3512" spans="1:17">
      <c r="A3512" s="4" t="s">
        <v>1316</v>
      </c>
      <c r="B3512" s="15">
        <v>116</v>
      </c>
      <c r="C3512" s="64" t="s">
        <v>1146</v>
      </c>
      <c r="D3512" s="30">
        <v>44879</v>
      </c>
      <c r="E3512" s="59" t="s">
        <v>1</v>
      </c>
      <c r="F3512" s="14">
        <v>1695</v>
      </c>
      <c r="G3512" s="14">
        <v>404.59153261197389</v>
      </c>
      <c r="H3512" s="30">
        <v>45107</v>
      </c>
      <c r="I3512" s="118">
        <v>744</v>
      </c>
      <c r="J3512" s="15">
        <f>IF(M3512="",IF(AND(H3512&lt;&gt; "",D3512&lt;&gt;""),IF(H3512&gt;=D3512,H3512-D3512,0),""),"")</f>
        <v>228</v>
      </c>
      <c r="K3512" s="20">
        <f>IF(M3512="",IF(I3512&lt;&gt;"",I3512-G3512,""),"")</f>
        <v>339.40846738802611</v>
      </c>
      <c r="L3512" s="25">
        <f>IF(M3512="",IF(K3512&lt;&gt;"",IF(G3512=0,IF(I3512=0,0,9.99),K3512/G3512),""),"")</f>
        <v>0.8388916722919606</v>
      </c>
      <c r="M3512" s="111"/>
      <c r="N3512" s="58" t="str">
        <f>TRIM(CONCATENATE(Table1[[#This Row],[Intake]]," ",Table1[[#This Row],[Batch Number]]))</f>
        <v>S-1/OS 116</v>
      </c>
      <c r="O3512" s="111" t="str">
        <f>IF(VLOOKUP(Table1[[#This Row],[Intake Batch Combo]],Sheet2!A:B,2,FALSE)="","",VLOOKUP(Table1[[#This Row],[Intake Batch Combo]],Sheet2!A:B,2,FALSE))</f>
        <v>One Source Diagnostics Buy 116</v>
      </c>
      <c r="P3512" s="115" t="e">
        <v>#N/A</v>
      </c>
      <c r="Q3512" s="115" t="e">
        <v>#N/A</v>
      </c>
    </row>
    <row r="3513" spans="1:17">
      <c r="A3513" s="4" t="s">
        <v>1316</v>
      </c>
      <c r="B3513" s="15">
        <v>116</v>
      </c>
      <c r="C3513" s="64" t="s">
        <v>1152</v>
      </c>
      <c r="D3513" s="30">
        <v>44879</v>
      </c>
      <c r="E3513" s="59" t="s">
        <v>1</v>
      </c>
      <c r="F3513" s="14">
        <v>1695</v>
      </c>
      <c r="G3513" s="14">
        <v>404.59153261197389</v>
      </c>
      <c r="H3513" s="30">
        <v>45107</v>
      </c>
      <c r="I3513" s="118">
        <v>209.25</v>
      </c>
      <c r="J3513" s="15">
        <f>IF(M3513="",IF(AND(H3513&lt;&gt; "",D3513&lt;&gt;""),IF(H3513&gt;=D3513,H3513-D3513,0),""),"")</f>
        <v>228</v>
      </c>
      <c r="K3513" s="20">
        <f>IF(M3513="",IF(I3513&lt;&gt;"",I3513-G3513,""),"")</f>
        <v>-195.34153261197389</v>
      </c>
      <c r="L3513" s="25">
        <f>IF(M3513="",IF(K3513&lt;&gt;"",IF(G3513=0,IF(I3513=0,0,9.99),K3513/G3513),""),"")</f>
        <v>-0.48281171716788607</v>
      </c>
      <c r="M3513" s="111"/>
      <c r="N3513" s="58" t="str">
        <f>TRIM(CONCATENATE(Table1[[#This Row],[Intake]]," ",Table1[[#This Row],[Batch Number]]))</f>
        <v>S-1/OS 116</v>
      </c>
      <c r="O3513" s="111" t="str">
        <f>IF(VLOOKUP(Table1[[#This Row],[Intake Batch Combo]],Sheet2!A:B,2,FALSE)="","",VLOOKUP(Table1[[#This Row],[Intake Batch Combo]],Sheet2!A:B,2,FALSE))</f>
        <v>One Source Diagnostics Buy 116</v>
      </c>
      <c r="P3513" s="115" t="e">
        <v>#N/A</v>
      </c>
      <c r="Q3513" s="115" t="e">
        <v>#N/A</v>
      </c>
    </row>
    <row r="3514" spans="1:17">
      <c r="A3514" s="4" t="s">
        <v>1316</v>
      </c>
      <c r="B3514" s="15">
        <v>116</v>
      </c>
      <c r="C3514" s="64" t="s">
        <v>1152</v>
      </c>
      <c r="D3514" s="30">
        <v>44879</v>
      </c>
      <c r="E3514" s="59" t="s">
        <v>1</v>
      </c>
      <c r="F3514" s="14">
        <v>1695</v>
      </c>
      <c r="G3514" s="14">
        <v>404.59153261197389</v>
      </c>
      <c r="H3514" s="30">
        <v>45107</v>
      </c>
      <c r="I3514" s="118">
        <v>209.25</v>
      </c>
      <c r="J3514" s="15">
        <f>IF(M3514="",IF(AND(H3514&lt;&gt; "",D3514&lt;&gt;""),IF(H3514&gt;=D3514,H3514-D3514,0),""),"")</f>
        <v>228</v>
      </c>
      <c r="K3514" s="20">
        <f>IF(M3514="",IF(I3514&lt;&gt;"",I3514-G3514,""),"")</f>
        <v>-195.34153261197389</v>
      </c>
      <c r="L3514" s="25">
        <f>IF(M3514="",IF(K3514&lt;&gt;"",IF(G3514=0,IF(I3514=0,0,9.99),K3514/G3514),""),"")</f>
        <v>-0.48281171716788607</v>
      </c>
      <c r="M3514" s="111"/>
      <c r="N3514" s="58" t="str">
        <f>TRIM(CONCATENATE(Table1[[#This Row],[Intake]]," ",Table1[[#This Row],[Batch Number]]))</f>
        <v>S-1/OS 116</v>
      </c>
      <c r="O3514" s="111" t="str">
        <f>IF(VLOOKUP(Table1[[#This Row],[Intake Batch Combo]],Sheet2!A:B,2,FALSE)="","",VLOOKUP(Table1[[#This Row],[Intake Batch Combo]],Sheet2!A:B,2,FALSE))</f>
        <v>One Source Diagnostics Buy 116</v>
      </c>
      <c r="P3514" s="115" t="e">
        <v>#N/A</v>
      </c>
      <c r="Q3514" s="115" t="e">
        <v>#N/A</v>
      </c>
    </row>
    <row r="3515" spans="1:17">
      <c r="A3515" s="4" t="s">
        <v>1316</v>
      </c>
      <c r="B3515" s="15">
        <v>116</v>
      </c>
      <c r="C3515" s="64" t="s">
        <v>1257</v>
      </c>
      <c r="D3515" s="30">
        <v>44879</v>
      </c>
      <c r="E3515" s="59" t="s">
        <v>1</v>
      </c>
      <c r="F3515" s="14">
        <v>1695</v>
      </c>
      <c r="G3515" s="14">
        <v>404.59153261197389</v>
      </c>
      <c r="H3515" s="30">
        <v>45107</v>
      </c>
      <c r="I3515" s="120">
        <v>651</v>
      </c>
      <c r="J3515" s="15">
        <f>IF(M3515="",IF(AND(H3515&lt;&gt; "",D3515&lt;&gt;""),IF(H3515&gt;=D3515,H3515-D3515,0),""),"")</f>
        <v>228</v>
      </c>
      <c r="K3515" s="20">
        <f>IF(M3515="",IF(I3515&lt;&gt;"",I3515-G3515,""),"")</f>
        <v>246.40846738802611</v>
      </c>
      <c r="L3515" s="25">
        <f>IF(M3515="",IF(K3515&lt;&gt;"",IF(G3515=0,IF(I3515=0,0,9.99),K3515/G3515),""),"")</f>
        <v>0.60903021325546558</v>
      </c>
      <c r="M3515" s="111"/>
      <c r="N3515" s="58" t="str">
        <f>TRIM(CONCATENATE(Table1[[#This Row],[Intake]]," ",Table1[[#This Row],[Batch Number]]))</f>
        <v>S-1/OS 116</v>
      </c>
      <c r="O3515" s="111" t="str">
        <f>IF(VLOOKUP(Table1[[#This Row],[Intake Batch Combo]],Sheet2!A:B,2,FALSE)="","",VLOOKUP(Table1[[#This Row],[Intake Batch Combo]],Sheet2!A:B,2,FALSE))</f>
        <v>One Source Diagnostics Buy 116</v>
      </c>
      <c r="P3515" s="115" t="e">
        <v>#N/A</v>
      </c>
      <c r="Q3515" s="115" t="e">
        <v>#N/A</v>
      </c>
    </row>
    <row r="3516" spans="1:17">
      <c r="A3516" s="4" t="s">
        <v>1316</v>
      </c>
      <c r="B3516" s="15">
        <v>116</v>
      </c>
      <c r="C3516" s="64" t="s">
        <v>1257</v>
      </c>
      <c r="D3516" s="30">
        <v>44879</v>
      </c>
      <c r="E3516" s="59" t="s">
        <v>1</v>
      </c>
      <c r="F3516" s="14">
        <v>1695</v>
      </c>
      <c r="G3516" s="14">
        <v>404.59153261197389</v>
      </c>
      <c r="H3516" s="30">
        <v>45107</v>
      </c>
      <c r="I3516" s="118">
        <v>651</v>
      </c>
      <c r="J3516" s="15">
        <f>IF(M3516="",IF(AND(H3516&lt;&gt; "",D3516&lt;&gt;""),IF(H3516&gt;=D3516,H3516-D3516,0),""),"")</f>
        <v>228</v>
      </c>
      <c r="K3516" s="20">
        <f>IF(M3516="",IF(I3516&lt;&gt;"",I3516-G3516,""),"")</f>
        <v>246.40846738802611</v>
      </c>
      <c r="L3516" s="25">
        <f>IF(M3516="",IF(K3516&lt;&gt;"",IF(G3516=0,IF(I3516=0,0,9.99),K3516/G3516),""),"")</f>
        <v>0.60903021325546558</v>
      </c>
      <c r="M3516" s="111"/>
      <c r="N3516" s="58" t="str">
        <f>TRIM(CONCATENATE(Table1[[#This Row],[Intake]]," ",Table1[[#This Row],[Batch Number]]))</f>
        <v>S-1/OS 116</v>
      </c>
      <c r="O3516" s="111" t="str">
        <f>IF(VLOOKUP(Table1[[#This Row],[Intake Batch Combo]],Sheet2!A:B,2,FALSE)="","",VLOOKUP(Table1[[#This Row],[Intake Batch Combo]],Sheet2!A:B,2,FALSE))</f>
        <v>One Source Diagnostics Buy 116</v>
      </c>
      <c r="P3516" s="115" t="e">
        <v>#N/A</v>
      </c>
      <c r="Q3516" s="115" t="e">
        <v>#N/A</v>
      </c>
    </row>
    <row r="3517" spans="1:17">
      <c r="A3517" s="4" t="s">
        <v>1316</v>
      </c>
      <c r="B3517" s="15">
        <v>118</v>
      </c>
      <c r="C3517" s="64">
        <v>70817</v>
      </c>
      <c r="D3517" s="30">
        <v>44897</v>
      </c>
      <c r="E3517" s="60" t="s">
        <v>1</v>
      </c>
      <c r="F3517" s="14">
        <v>1695</v>
      </c>
      <c r="G3517" s="14">
        <v>404.96364199804663</v>
      </c>
      <c r="H3517" s="30">
        <v>45107</v>
      </c>
      <c r="I3517" s="118">
        <v>581.25</v>
      </c>
      <c r="J3517" s="15">
        <f>IF(M3517="",IF(AND(H3517&lt;&gt; "",D3517&lt;&gt;""),IF(H3517&gt;=D3517,H3517-D3517,0),""),"")</f>
        <v>210</v>
      </c>
      <c r="K3517" s="20">
        <f>IF(M3517="",IF(I3517&lt;&gt;"",I3517-G3517,""),"")</f>
        <v>176.28635800195337</v>
      </c>
      <c r="L3517" s="25">
        <f>IF(M3517="",IF(K3517&lt;&gt;"",IF(G3517=0,IF(I3517=0,0,9.99),K3517/G3517),""),"")</f>
        <v>0.43531403740882918</v>
      </c>
      <c r="M3517" s="111"/>
      <c r="N3517" s="58" t="str">
        <f>TRIM(CONCATENATE(Table1[[#This Row],[Intake]]," ",Table1[[#This Row],[Batch Number]]))</f>
        <v>S-1/OS 118</v>
      </c>
      <c r="O3517" s="111" t="str">
        <f>IF(VLOOKUP(Table1[[#This Row],[Intake Batch Combo]],Sheet2!A:B,2,FALSE)="","",VLOOKUP(Table1[[#This Row],[Intake Batch Combo]],Sheet2!A:B,2,FALSE))</f>
        <v>One Source Diagnostics Buy 118</v>
      </c>
      <c r="P3517" s="115" t="s">
        <v>2383</v>
      </c>
      <c r="Q3517" s="115" t="e">
        <v>#N/A</v>
      </c>
    </row>
    <row r="3518" spans="1:17">
      <c r="A3518" s="4" t="s">
        <v>1316</v>
      </c>
      <c r="B3518" s="15">
        <v>118</v>
      </c>
      <c r="C3518" s="64">
        <v>70817</v>
      </c>
      <c r="D3518" s="30">
        <v>44897</v>
      </c>
      <c r="E3518" s="60" t="s">
        <v>1</v>
      </c>
      <c r="F3518" s="14">
        <v>1695</v>
      </c>
      <c r="G3518" s="14">
        <v>404.96364199804663</v>
      </c>
      <c r="H3518" s="30">
        <v>45107</v>
      </c>
      <c r="I3518" s="118">
        <v>581.25</v>
      </c>
      <c r="J3518" s="15">
        <f>IF(M3518="",IF(AND(H3518&lt;&gt; "",D3518&lt;&gt;""),IF(H3518&gt;=D3518,H3518-D3518,0),""),"")</f>
        <v>210</v>
      </c>
      <c r="K3518" s="20">
        <f>IF(M3518="",IF(I3518&lt;&gt;"",I3518-G3518,""),"")</f>
        <v>176.28635800195337</v>
      </c>
      <c r="L3518" s="25">
        <f>IF(M3518="",IF(K3518&lt;&gt;"",IF(G3518=0,IF(I3518=0,0,9.99),K3518/G3518),""),"")</f>
        <v>0.43531403740882918</v>
      </c>
      <c r="M3518" s="111"/>
      <c r="N3518" s="58" t="str">
        <f>TRIM(CONCATENATE(Table1[[#This Row],[Intake]]," ",Table1[[#This Row],[Batch Number]]))</f>
        <v>S-1/OS 118</v>
      </c>
      <c r="O3518" s="111" t="str">
        <f>IF(VLOOKUP(Table1[[#This Row],[Intake Batch Combo]],Sheet2!A:B,2,FALSE)="","",VLOOKUP(Table1[[#This Row],[Intake Batch Combo]],Sheet2!A:B,2,FALSE))</f>
        <v>One Source Diagnostics Buy 118</v>
      </c>
      <c r="P3518" s="115" t="s">
        <v>2383</v>
      </c>
      <c r="Q3518" s="115" t="e">
        <v>#N/A</v>
      </c>
    </row>
    <row r="3519" spans="1:17">
      <c r="A3519" s="4" t="s">
        <v>1316</v>
      </c>
      <c r="B3519" s="15">
        <v>118</v>
      </c>
      <c r="C3519" s="64" t="s">
        <v>1534</v>
      </c>
      <c r="D3519" s="30">
        <v>44897</v>
      </c>
      <c r="E3519" s="60" t="s">
        <v>1</v>
      </c>
      <c r="F3519" s="14">
        <v>1695</v>
      </c>
      <c r="G3519" s="14">
        <v>404.96364199804663</v>
      </c>
      <c r="H3519" s="30">
        <v>45107</v>
      </c>
      <c r="I3519" s="120">
        <v>558</v>
      </c>
      <c r="J3519" s="15">
        <f>IF(M3519="",IF(AND(H3519&lt;&gt; "",D3519&lt;&gt;""),IF(H3519&gt;=D3519,H3519-D3519,0),""),"")</f>
        <v>210</v>
      </c>
      <c r="K3519" s="20">
        <f>IF(M3519="",IF(I3519&lt;&gt;"",I3519-G3519,""),"")</f>
        <v>153.03635800195337</v>
      </c>
      <c r="L3519" s="25">
        <f>IF(M3519="",IF(K3519&lt;&gt;"",IF(G3519=0,IF(I3519=0,0,9.99),K3519/G3519),""),"")</f>
        <v>0.37790147591247603</v>
      </c>
      <c r="M3519" s="111"/>
      <c r="N3519" s="58" t="str">
        <f>TRIM(CONCATENATE(Table1[[#This Row],[Intake]]," ",Table1[[#This Row],[Batch Number]]))</f>
        <v>S-1/OS 118</v>
      </c>
      <c r="O3519" s="111" t="str">
        <f>IF(VLOOKUP(Table1[[#This Row],[Intake Batch Combo]],Sheet2!A:B,2,FALSE)="","",VLOOKUP(Table1[[#This Row],[Intake Batch Combo]],Sheet2!A:B,2,FALSE))</f>
        <v>One Source Diagnostics Buy 118</v>
      </c>
      <c r="P3519" s="115" t="s">
        <v>2383</v>
      </c>
      <c r="Q3519" s="115" t="e">
        <v>#N/A</v>
      </c>
    </row>
    <row r="3520" spans="1:17">
      <c r="A3520" s="4" t="s">
        <v>1316</v>
      </c>
      <c r="B3520" s="15">
        <v>118</v>
      </c>
      <c r="C3520" s="64" t="s">
        <v>1538</v>
      </c>
      <c r="D3520" s="30">
        <v>44897</v>
      </c>
      <c r="E3520" s="60" t="s">
        <v>1</v>
      </c>
      <c r="F3520" s="14">
        <v>1695</v>
      </c>
      <c r="G3520" s="14">
        <v>404.96364199804663</v>
      </c>
      <c r="H3520" s="30">
        <v>45107</v>
      </c>
      <c r="I3520" s="118">
        <v>465</v>
      </c>
      <c r="J3520" s="15">
        <f>IF(M3520="",IF(AND(H3520&lt;&gt; "",D3520&lt;&gt;""),IF(H3520&gt;=D3520,H3520-D3520,0),""),"")</f>
        <v>210</v>
      </c>
      <c r="K3520" s="20">
        <f>IF(M3520="",IF(I3520&lt;&gt;"",I3520-G3520,""),"")</f>
        <v>60.036358001953374</v>
      </c>
      <c r="L3520" s="25">
        <f>IF(M3520="",IF(K3520&lt;&gt;"",IF(G3520=0,IF(I3520=0,0,9.99),K3520/G3520),""),"")</f>
        <v>0.14825122992706333</v>
      </c>
      <c r="M3520" s="111"/>
      <c r="N3520" s="58" t="str">
        <f>TRIM(CONCATENATE(Table1[[#This Row],[Intake]]," ",Table1[[#This Row],[Batch Number]]))</f>
        <v>S-1/OS 118</v>
      </c>
      <c r="O3520" s="111" t="str">
        <f>IF(VLOOKUP(Table1[[#This Row],[Intake Batch Combo]],Sheet2!A:B,2,FALSE)="","",VLOOKUP(Table1[[#This Row],[Intake Batch Combo]],Sheet2!A:B,2,FALSE))</f>
        <v>One Source Diagnostics Buy 118</v>
      </c>
      <c r="P3520" s="115" t="s">
        <v>2383</v>
      </c>
      <c r="Q3520" s="115" t="e">
        <v>#N/A</v>
      </c>
    </row>
    <row r="3521" spans="1:17">
      <c r="A3521" s="4" t="s">
        <v>1316</v>
      </c>
      <c r="B3521" s="15">
        <v>118</v>
      </c>
      <c r="C3521" s="64" t="s">
        <v>1538</v>
      </c>
      <c r="D3521" s="30">
        <v>44897</v>
      </c>
      <c r="E3521" s="60" t="s">
        <v>1</v>
      </c>
      <c r="F3521" s="14">
        <v>1695</v>
      </c>
      <c r="G3521" s="14">
        <v>404.96364199804663</v>
      </c>
      <c r="H3521" s="30">
        <v>45107</v>
      </c>
      <c r="I3521" s="120">
        <v>465</v>
      </c>
      <c r="J3521" s="15">
        <f>IF(M3521="",IF(AND(H3521&lt;&gt; "",D3521&lt;&gt;""),IF(H3521&gt;=D3521,H3521-D3521,0),""),"")</f>
        <v>210</v>
      </c>
      <c r="K3521" s="20">
        <f>IF(M3521="",IF(I3521&lt;&gt;"",I3521-G3521,""),"")</f>
        <v>60.036358001953374</v>
      </c>
      <c r="L3521" s="25">
        <f>IF(M3521="",IF(K3521&lt;&gt;"",IF(G3521=0,IF(I3521=0,0,9.99),K3521/G3521),""),"")</f>
        <v>0.14825122992706333</v>
      </c>
      <c r="M3521" s="111"/>
      <c r="N3521" s="58" t="str">
        <f>TRIM(CONCATENATE(Table1[[#This Row],[Intake]]," ",Table1[[#This Row],[Batch Number]]))</f>
        <v>S-1/OS 118</v>
      </c>
      <c r="O3521" s="111" t="str">
        <f>IF(VLOOKUP(Table1[[#This Row],[Intake Batch Combo]],Sheet2!A:B,2,FALSE)="","",VLOOKUP(Table1[[#This Row],[Intake Batch Combo]],Sheet2!A:B,2,FALSE))</f>
        <v>One Source Diagnostics Buy 118</v>
      </c>
      <c r="P3521" s="115" t="s">
        <v>2383</v>
      </c>
      <c r="Q3521" s="115" t="e">
        <v>#N/A</v>
      </c>
    </row>
    <row r="3522" spans="1:17">
      <c r="A3522" s="4" t="s">
        <v>1316</v>
      </c>
      <c r="B3522" s="15">
        <v>118</v>
      </c>
      <c r="C3522" s="64" t="s">
        <v>1552</v>
      </c>
      <c r="D3522" s="30">
        <v>44897</v>
      </c>
      <c r="E3522" s="60" t="s">
        <v>1</v>
      </c>
      <c r="F3522" s="14">
        <v>1695</v>
      </c>
      <c r="G3522" s="14">
        <v>404.96364199804663</v>
      </c>
      <c r="H3522" s="30">
        <v>45107</v>
      </c>
      <c r="I3522" s="118">
        <v>232.5</v>
      </c>
      <c r="J3522" s="15">
        <f>IF(M3522="",IF(AND(H3522&lt;&gt; "",D3522&lt;&gt;""),IF(H3522&gt;=D3522,H3522-D3522,0),""),"")</f>
        <v>210</v>
      </c>
      <c r="K3522" s="20">
        <f>IF(M3522="",IF(I3522&lt;&gt;"",I3522-G3522,""),"")</f>
        <v>-172.46364199804663</v>
      </c>
      <c r="L3522" s="25">
        <f>IF(M3522="",IF(K3522&lt;&gt;"",IF(G3522=0,IF(I3522=0,0,9.99),K3522/G3522),""),"")</f>
        <v>-0.42587438503646835</v>
      </c>
      <c r="M3522" s="111"/>
      <c r="N3522" s="58" t="str">
        <f>TRIM(CONCATENATE(Table1[[#This Row],[Intake]]," ",Table1[[#This Row],[Batch Number]]))</f>
        <v>S-1/OS 118</v>
      </c>
      <c r="O3522" s="111" t="str">
        <f>IF(VLOOKUP(Table1[[#This Row],[Intake Batch Combo]],Sheet2!A:B,2,FALSE)="","",VLOOKUP(Table1[[#This Row],[Intake Batch Combo]],Sheet2!A:B,2,FALSE))</f>
        <v>One Source Diagnostics Buy 118</v>
      </c>
      <c r="P3522" s="115" t="s">
        <v>2383</v>
      </c>
      <c r="Q3522" s="115" t="e">
        <v>#N/A</v>
      </c>
    </row>
    <row r="3523" spans="1:17">
      <c r="A3523" s="4" t="s">
        <v>1316</v>
      </c>
      <c r="B3523" s="15">
        <v>118</v>
      </c>
      <c r="C3523" s="64" t="s">
        <v>1596</v>
      </c>
      <c r="D3523" s="30">
        <v>44897</v>
      </c>
      <c r="E3523" s="60" t="s">
        <v>1</v>
      </c>
      <c r="F3523" s="14">
        <v>1695</v>
      </c>
      <c r="G3523" s="14">
        <v>404.96364199804663</v>
      </c>
      <c r="H3523" s="30">
        <v>45107</v>
      </c>
      <c r="I3523" s="120">
        <v>630.07500000000005</v>
      </c>
      <c r="J3523" s="15">
        <f>IF(M3523="",IF(AND(H3523&lt;&gt; "",D3523&lt;&gt;""),IF(H3523&gt;=D3523,H3523-D3523,0),""),"")</f>
        <v>210</v>
      </c>
      <c r="K3523" s="20">
        <f>IF(M3523="",IF(I3523&lt;&gt;"",I3523-G3523,""),"")</f>
        <v>225.11135800195342</v>
      </c>
      <c r="L3523" s="25">
        <f>IF(M3523="",IF(K3523&lt;&gt;"",IF(G3523=0,IF(I3523=0,0,9.99),K3523/G3523),""),"")</f>
        <v>0.55588041655117093</v>
      </c>
      <c r="M3523" s="111"/>
      <c r="N3523" s="58" t="str">
        <f>TRIM(CONCATENATE(Table1[[#This Row],[Intake]]," ",Table1[[#This Row],[Batch Number]]))</f>
        <v>S-1/OS 118</v>
      </c>
      <c r="O3523" s="111" t="str">
        <f>IF(VLOOKUP(Table1[[#This Row],[Intake Batch Combo]],Sheet2!A:B,2,FALSE)="","",VLOOKUP(Table1[[#This Row],[Intake Batch Combo]],Sheet2!A:B,2,FALSE))</f>
        <v>One Source Diagnostics Buy 118</v>
      </c>
      <c r="P3523" s="115" t="s">
        <v>2383</v>
      </c>
      <c r="Q3523" s="115" t="e">
        <v>#N/A</v>
      </c>
    </row>
    <row r="3524" spans="1:17">
      <c r="A3524" s="4" t="s">
        <v>1316</v>
      </c>
      <c r="B3524" s="15">
        <v>118</v>
      </c>
      <c r="C3524" s="64" t="s">
        <v>1596</v>
      </c>
      <c r="D3524" s="30">
        <v>44897</v>
      </c>
      <c r="E3524" s="60" t="s">
        <v>1</v>
      </c>
      <c r="F3524" s="14">
        <v>1695</v>
      </c>
      <c r="G3524" s="14">
        <v>404.96364199804663</v>
      </c>
      <c r="H3524" s="30">
        <v>45107</v>
      </c>
      <c r="I3524" s="120">
        <v>630.07500000000005</v>
      </c>
      <c r="J3524" s="15">
        <f>IF(M3524="",IF(AND(H3524&lt;&gt; "",D3524&lt;&gt;""),IF(H3524&gt;=D3524,H3524-D3524,0),""),"")</f>
        <v>210</v>
      </c>
      <c r="K3524" s="20">
        <f>IF(M3524="",IF(I3524&lt;&gt;"",I3524-G3524,""),"")</f>
        <v>225.11135800195342</v>
      </c>
      <c r="L3524" s="25">
        <f>IF(M3524="",IF(K3524&lt;&gt;"",IF(G3524=0,IF(I3524=0,0,9.99),K3524/G3524),""),"")</f>
        <v>0.55588041655117093</v>
      </c>
      <c r="M3524" s="111"/>
      <c r="N3524" s="58" t="str">
        <f>TRIM(CONCATENATE(Table1[[#This Row],[Intake]]," ",Table1[[#This Row],[Batch Number]]))</f>
        <v>S-1/OS 118</v>
      </c>
      <c r="O3524" s="111" t="str">
        <f>IF(VLOOKUP(Table1[[#This Row],[Intake Batch Combo]],Sheet2!A:B,2,FALSE)="","",VLOOKUP(Table1[[#This Row],[Intake Batch Combo]],Sheet2!A:B,2,FALSE))</f>
        <v>One Source Diagnostics Buy 118</v>
      </c>
      <c r="P3524" s="115" t="s">
        <v>2383</v>
      </c>
      <c r="Q3524" s="115" t="e">
        <v>#N/A</v>
      </c>
    </row>
    <row r="3525" spans="1:17">
      <c r="A3525" s="4" t="s">
        <v>1316</v>
      </c>
      <c r="B3525" s="15">
        <v>118</v>
      </c>
      <c r="C3525" s="64" t="s">
        <v>1606</v>
      </c>
      <c r="D3525" s="30">
        <v>44897</v>
      </c>
      <c r="E3525" s="60" t="s">
        <v>1</v>
      </c>
      <c r="F3525" s="14">
        <v>1695</v>
      </c>
      <c r="G3525" s="14">
        <v>404.96364199804663</v>
      </c>
      <c r="H3525" s="30">
        <v>45107</v>
      </c>
      <c r="I3525" s="120">
        <v>627.75</v>
      </c>
      <c r="J3525" s="15">
        <f>IF(M3525="",IF(AND(H3525&lt;&gt; "",D3525&lt;&gt;""),IF(H3525&gt;=D3525,H3525-D3525,0),""),"")</f>
        <v>210</v>
      </c>
      <c r="K3525" s="20">
        <f>IF(M3525="",IF(I3525&lt;&gt;"",I3525-G3525,""),"")</f>
        <v>222.78635800195337</v>
      </c>
      <c r="L3525" s="25">
        <f>IF(M3525="",IF(K3525&lt;&gt;"",IF(G3525=0,IF(I3525=0,0,9.99),K3525/G3525),""),"")</f>
        <v>0.55013916040153554</v>
      </c>
      <c r="M3525" s="111"/>
      <c r="N3525" s="58" t="str">
        <f>TRIM(CONCATENATE(Table1[[#This Row],[Intake]]," ",Table1[[#This Row],[Batch Number]]))</f>
        <v>S-1/OS 118</v>
      </c>
      <c r="O3525" s="111" t="str">
        <f>IF(VLOOKUP(Table1[[#This Row],[Intake Batch Combo]],Sheet2!A:B,2,FALSE)="","",VLOOKUP(Table1[[#This Row],[Intake Batch Combo]],Sheet2!A:B,2,FALSE))</f>
        <v>One Source Diagnostics Buy 118</v>
      </c>
      <c r="P3525" s="115" t="s">
        <v>2383</v>
      </c>
      <c r="Q3525" s="115" t="e">
        <v>#N/A</v>
      </c>
    </row>
    <row r="3526" spans="1:17">
      <c r="A3526" s="4" t="s">
        <v>1316</v>
      </c>
      <c r="B3526" s="15">
        <v>118</v>
      </c>
      <c r="C3526" s="64" t="s">
        <v>1606</v>
      </c>
      <c r="D3526" s="30">
        <v>44897</v>
      </c>
      <c r="E3526" s="60" t="s">
        <v>1</v>
      </c>
      <c r="F3526" s="14">
        <v>1695</v>
      </c>
      <c r="G3526" s="14">
        <v>404.96364199804663</v>
      </c>
      <c r="H3526" s="30">
        <v>45107</v>
      </c>
      <c r="I3526" s="118">
        <v>627.75</v>
      </c>
      <c r="J3526" s="15">
        <f>IF(M3526="",IF(AND(H3526&lt;&gt; "",D3526&lt;&gt;""),IF(H3526&gt;=D3526,H3526-D3526,0),""),"")</f>
        <v>210</v>
      </c>
      <c r="K3526" s="20">
        <f>IF(M3526="",IF(I3526&lt;&gt;"",I3526-G3526,""),"")</f>
        <v>222.78635800195337</v>
      </c>
      <c r="L3526" s="25">
        <f>IF(M3526="",IF(K3526&lt;&gt;"",IF(G3526=0,IF(I3526=0,0,9.99),K3526/G3526),""),"")</f>
        <v>0.55013916040153554</v>
      </c>
      <c r="M3526" s="111"/>
      <c r="N3526" s="58" t="str">
        <f>TRIM(CONCATENATE(Table1[[#This Row],[Intake]]," ",Table1[[#This Row],[Batch Number]]))</f>
        <v>S-1/OS 118</v>
      </c>
      <c r="O3526" s="111" t="str">
        <f>IF(VLOOKUP(Table1[[#This Row],[Intake Batch Combo]],Sheet2!A:B,2,FALSE)="","",VLOOKUP(Table1[[#This Row],[Intake Batch Combo]],Sheet2!A:B,2,FALSE))</f>
        <v>One Source Diagnostics Buy 118</v>
      </c>
      <c r="P3526" s="115" t="s">
        <v>2383</v>
      </c>
      <c r="Q3526" s="115" t="e">
        <v>#N/A</v>
      </c>
    </row>
    <row r="3527" spans="1:17">
      <c r="A3527" s="4" t="s">
        <v>1316</v>
      </c>
      <c r="B3527" s="15">
        <v>118</v>
      </c>
      <c r="C3527" s="64" t="s">
        <v>1620</v>
      </c>
      <c r="D3527" s="30">
        <v>44897</v>
      </c>
      <c r="E3527" s="60" t="s">
        <v>1</v>
      </c>
      <c r="F3527" s="14">
        <v>1695</v>
      </c>
      <c r="G3527" s="14">
        <v>404.96364199804663</v>
      </c>
      <c r="H3527" s="30">
        <v>45107</v>
      </c>
      <c r="I3527" s="120">
        <v>558</v>
      </c>
      <c r="J3527" s="15">
        <f>IF(M3527="",IF(AND(H3527&lt;&gt; "",D3527&lt;&gt;""),IF(H3527&gt;=D3527,H3527-D3527,0),""),"")</f>
        <v>210</v>
      </c>
      <c r="K3527" s="20">
        <f>IF(M3527="",IF(I3527&lt;&gt;"",I3527-G3527,""),"")</f>
        <v>153.03635800195337</v>
      </c>
      <c r="L3527" s="25">
        <f>IF(M3527="",IF(K3527&lt;&gt;"",IF(G3527=0,IF(I3527=0,0,9.99),K3527/G3527),""),"")</f>
        <v>0.37790147591247603</v>
      </c>
      <c r="M3527" s="111"/>
      <c r="N3527" s="58" t="str">
        <f>TRIM(CONCATENATE(Table1[[#This Row],[Intake]]," ",Table1[[#This Row],[Batch Number]]))</f>
        <v>S-1/OS 118</v>
      </c>
      <c r="O3527" s="111" t="str">
        <f>IF(VLOOKUP(Table1[[#This Row],[Intake Batch Combo]],Sheet2!A:B,2,FALSE)="","",VLOOKUP(Table1[[#This Row],[Intake Batch Combo]],Sheet2!A:B,2,FALSE))</f>
        <v>One Source Diagnostics Buy 118</v>
      </c>
      <c r="P3527" s="115" t="s">
        <v>2383</v>
      </c>
      <c r="Q3527" s="115" t="e">
        <v>#N/A</v>
      </c>
    </row>
    <row r="3528" spans="1:17">
      <c r="A3528" s="4" t="s">
        <v>1316</v>
      </c>
      <c r="B3528" s="15">
        <v>118</v>
      </c>
      <c r="C3528" s="64" t="s">
        <v>1620</v>
      </c>
      <c r="D3528" s="30">
        <v>44897</v>
      </c>
      <c r="E3528" s="60" t="s">
        <v>1</v>
      </c>
      <c r="F3528" s="14">
        <v>1695</v>
      </c>
      <c r="G3528" s="14">
        <v>404.96364199804663</v>
      </c>
      <c r="H3528" s="30">
        <v>45107</v>
      </c>
      <c r="I3528" s="118">
        <v>558</v>
      </c>
      <c r="J3528" s="15">
        <f>IF(M3528="",IF(AND(H3528&lt;&gt; "",D3528&lt;&gt;""),IF(H3528&gt;=D3528,H3528-D3528,0),""),"")</f>
        <v>210</v>
      </c>
      <c r="K3528" s="20">
        <f>IF(M3528="",IF(I3528&lt;&gt;"",I3528-G3528,""),"")</f>
        <v>153.03635800195337</v>
      </c>
      <c r="L3528" s="25">
        <f>IF(M3528="",IF(K3528&lt;&gt;"",IF(G3528=0,IF(I3528=0,0,9.99),K3528/G3528),""),"")</f>
        <v>0.37790147591247603</v>
      </c>
      <c r="M3528" s="111"/>
      <c r="N3528" s="58" t="str">
        <f>TRIM(CONCATENATE(Table1[[#This Row],[Intake]]," ",Table1[[#This Row],[Batch Number]]))</f>
        <v>S-1/OS 118</v>
      </c>
      <c r="O3528" s="111" t="str">
        <f>IF(VLOOKUP(Table1[[#This Row],[Intake Batch Combo]],Sheet2!A:B,2,FALSE)="","",VLOOKUP(Table1[[#This Row],[Intake Batch Combo]],Sheet2!A:B,2,FALSE))</f>
        <v>One Source Diagnostics Buy 118</v>
      </c>
      <c r="P3528" s="115" t="s">
        <v>2383</v>
      </c>
      <c r="Q3528" s="115" t="e">
        <v>#N/A</v>
      </c>
    </row>
    <row r="3529" spans="1:17">
      <c r="A3529" s="4" t="s">
        <v>1316</v>
      </c>
      <c r="B3529" s="15">
        <v>118</v>
      </c>
      <c r="C3529" s="64" t="s">
        <v>1764</v>
      </c>
      <c r="D3529" s="30">
        <v>44897</v>
      </c>
      <c r="E3529" s="60" t="s">
        <v>1</v>
      </c>
      <c r="F3529" s="14">
        <v>1695</v>
      </c>
      <c r="G3529" s="14">
        <v>404.96364199804663</v>
      </c>
      <c r="H3529" s="30">
        <v>45107</v>
      </c>
      <c r="I3529" s="118">
        <v>511.5</v>
      </c>
      <c r="J3529" s="15">
        <f>IF(M3529="",IF(AND(H3529&lt;&gt; "",D3529&lt;&gt;""),IF(H3529&gt;=D3529,H3529-D3529,0),""),"")</f>
        <v>210</v>
      </c>
      <c r="K3529" s="20">
        <f>IF(M3529="",IF(I3529&lt;&gt;"",I3529-G3529,""),"")</f>
        <v>106.53635800195337</v>
      </c>
      <c r="L3529" s="25">
        <f>IF(M3529="",IF(K3529&lt;&gt;"",IF(G3529=0,IF(I3529=0,0,9.99),K3529/G3529),""),"")</f>
        <v>0.26307635291976966</v>
      </c>
      <c r="M3529" s="111"/>
      <c r="N3529" s="58" t="str">
        <f>TRIM(CONCATENATE(Table1[[#This Row],[Intake]]," ",Table1[[#This Row],[Batch Number]]))</f>
        <v>S-1/OS 118</v>
      </c>
      <c r="O3529" s="111" t="str">
        <f>IF(VLOOKUP(Table1[[#This Row],[Intake Batch Combo]],Sheet2!A:B,2,FALSE)="","",VLOOKUP(Table1[[#This Row],[Intake Batch Combo]],Sheet2!A:B,2,FALSE))</f>
        <v>One Source Diagnostics Buy 118</v>
      </c>
      <c r="P3529" s="115" t="s">
        <v>2383</v>
      </c>
      <c r="Q3529" s="115" t="e">
        <v>#N/A</v>
      </c>
    </row>
    <row r="3530" spans="1:17">
      <c r="A3530" s="4" t="s">
        <v>1316</v>
      </c>
      <c r="B3530" s="15">
        <v>118</v>
      </c>
      <c r="C3530" s="64" t="s">
        <v>1764</v>
      </c>
      <c r="D3530" s="30">
        <v>44897</v>
      </c>
      <c r="E3530" s="60" t="s">
        <v>1</v>
      </c>
      <c r="F3530" s="14">
        <v>1695</v>
      </c>
      <c r="G3530" s="14">
        <v>404.96364199804663</v>
      </c>
      <c r="H3530" s="30">
        <v>45107</v>
      </c>
      <c r="I3530" s="118">
        <v>511.5</v>
      </c>
      <c r="J3530" s="15">
        <f>IF(M3530="",IF(AND(H3530&lt;&gt; "",D3530&lt;&gt;""),IF(H3530&gt;=D3530,H3530-D3530,0),""),"")</f>
        <v>210</v>
      </c>
      <c r="K3530" s="20">
        <f>IF(M3530="",IF(I3530&lt;&gt;"",I3530-G3530,""),"")</f>
        <v>106.53635800195337</v>
      </c>
      <c r="L3530" s="25">
        <f>IF(M3530="",IF(K3530&lt;&gt;"",IF(G3530=0,IF(I3530=0,0,9.99),K3530/G3530),""),"")</f>
        <v>0.26307635291976966</v>
      </c>
      <c r="M3530" s="111"/>
      <c r="N3530" s="58" t="str">
        <f>TRIM(CONCATENATE(Table1[[#This Row],[Intake]]," ",Table1[[#This Row],[Batch Number]]))</f>
        <v>S-1/OS 118</v>
      </c>
      <c r="O3530" s="111" t="str">
        <f>IF(VLOOKUP(Table1[[#This Row],[Intake Batch Combo]],Sheet2!A:B,2,FALSE)="","",VLOOKUP(Table1[[#This Row],[Intake Batch Combo]],Sheet2!A:B,2,FALSE))</f>
        <v>One Source Diagnostics Buy 118</v>
      </c>
      <c r="P3530" s="115" t="s">
        <v>2383</v>
      </c>
      <c r="Q3530" s="115" t="e">
        <v>#N/A</v>
      </c>
    </row>
    <row r="3531" spans="1:17">
      <c r="A3531" s="4" t="s">
        <v>1316</v>
      </c>
      <c r="B3531" s="15">
        <v>118</v>
      </c>
      <c r="C3531" s="64" t="s">
        <v>1770</v>
      </c>
      <c r="D3531" s="30">
        <v>44897</v>
      </c>
      <c r="E3531" s="60" t="s">
        <v>1</v>
      </c>
      <c r="F3531" s="14">
        <v>1695</v>
      </c>
      <c r="G3531" s="14">
        <v>404.96364199804663</v>
      </c>
      <c r="H3531" s="30">
        <v>45107</v>
      </c>
      <c r="I3531" s="118">
        <v>558</v>
      </c>
      <c r="J3531" s="15">
        <f>IF(M3531="",IF(AND(H3531&lt;&gt; "",D3531&lt;&gt;""),IF(H3531&gt;=D3531,H3531-D3531,0),""),"")</f>
        <v>210</v>
      </c>
      <c r="K3531" s="20">
        <f>IF(M3531="",IF(I3531&lt;&gt;"",I3531-G3531,""),"")</f>
        <v>153.03635800195337</v>
      </c>
      <c r="L3531" s="25">
        <f>IF(M3531="",IF(K3531&lt;&gt;"",IF(G3531=0,IF(I3531=0,0,9.99),K3531/G3531),""),"")</f>
        <v>0.37790147591247603</v>
      </c>
      <c r="M3531" s="111"/>
      <c r="N3531" s="58" t="str">
        <f>TRIM(CONCATENATE(Table1[[#This Row],[Intake]]," ",Table1[[#This Row],[Batch Number]]))</f>
        <v>S-1/OS 118</v>
      </c>
      <c r="O3531" s="111" t="str">
        <f>IF(VLOOKUP(Table1[[#This Row],[Intake Batch Combo]],Sheet2!A:B,2,FALSE)="","",VLOOKUP(Table1[[#This Row],[Intake Batch Combo]],Sheet2!A:B,2,FALSE))</f>
        <v>One Source Diagnostics Buy 118</v>
      </c>
      <c r="P3531" s="115" t="s">
        <v>2383</v>
      </c>
      <c r="Q3531" s="115" t="e">
        <v>#N/A</v>
      </c>
    </row>
    <row r="3532" spans="1:17">
      <c r="A3532" s="4" t="s">
        <v>1316</v>
      </c>
      <c r="B3532" s="15">
        <v>118</v>
      </c>
      <c r="C3532" s="64" t="s">
        <v>1805</v>
      </c>
      <c r="D3532" s="30">
        <v>44897</v>
      </c>
      <c r="E3532" s="60" t="s">
        <v>1</v>
      </c>
      <c r="F3532" s="14">
        <v>1695</v>
      </c>
      <c r="G3532" s="14">
        <v>404.96364199804663</v>
      </c>
      <c r="H3532" s="30">
        <v>45107</v>
      </c>
      <c r="I3532" s="120">
        <v>558</v>
      </c>
      <c r="J3532" s="15">
        <f>IF(M3532="",IF(AND(H3532&lt;&gt; "",D3532&lt;&gt;""),IF(H3532&gt;=D3532,H3532-D3532,0),""),"")</f>
        <v>210</v>
      </c>
      <c r="K3532" s="20">
        <f>IF(M3532="",IF(I3532&lt;&gt;"",I3532-G3532,""),"")</f>
        <v>153.03635800195337</v>
      </c>
      <c r="L3532" s="25">
        <f>IF(M3532="",IF(K3532&lt;&gt;"",IF(G3532=0,IF(I3532=0,0,9.99),K3532/G3532),""),"")</f>
        <v>0.37790147591247603</v>
      </c>
      <c r="M3532" s="111"/>
      <c r="N3532" s="58" t="str">
        <f>TRIM(CONCATENATE(Table1[[#This Row],[Intake]]," ",Table1[[#This Row],[Batch Number]]))</f>
        <v>S-1/OS 118</v>
      </c>
      <c r="O3532" s="111" t="str">
        <f>IF(VLOOKUP(Table1[[#This Row],[Intake Batch Combo]],Sheet2!A:B,2,FALSE)="","",VLOOKUP(Table1[[#This Row],[Intake Batch Combo]],Sheet2!A:B,2,FALSE))</f>
        <v>One Source Diagnostics Buy 118</v>
      </c>
      <c r="P3532" s="115" t="s">
        <v>2383</v>
      </c>
      <c r="Q3532" s="115" t="e">
        <v>#N/A</v>
      </c>
    </row>
    <row r="3533" spans="1:17">
      <c r="A3533" s="4" t="s">
        <v>1316</v>
      </c>
      <c r="B3533" s="15">
        <v>118</v>
      </c>
      <c r="C3533" s="64" t="s">
        <v>1815</v>
      </c>
      <c r="D3533" s="30">
        <v>44897</v>
      </c>
      <c r="E3533" s="60" t="s">
        <v>1</v>
      </c>
      <c r="F3533" s="14">
        <v>1695</v>
      </c>
      <c r="G3533" s="14">
        <v>404.96364199804663</v>
      </c>
      <c r="H3533" s="30">
        <v>45107</v>
      </c>
      <c r="I3533" s="118">
        <v>558</v>
      </c>
      <c r="J3533" s="15">
        <f>IF(M3533="",IF(AND(H3533&lt;&gt; "",D3533&lt;&gt;""),IF(H3533&gt;=D3533,H3533-D3533,0),""),"")</f>
        <v>210</v>
      </c>
      <c r="K3533" s="20">
        <f>IF(M3533="",IF(I3533&lt;&gt;"",I3533-G3533,""),"")</f>
        <v>153.03635800195337</v>
      </c>
      <c r="L3533" s="25">
        <f>IF(M3533="",IF(K3533&lt;&gt;"",IF(G3533=0,IF(I3533=0,0,9.99),K3533/G3533),""),"")</f>
        <v>0.37790147591247603</v>
      </c>
      <c r="M3533" s="111"/>
      <c r="N3533" s="58" t="str">
        <f>TRIM(CONCATENATE(Table1[[#This Row],[Intake]]," ",Table1[[#This Row],[Batch Number]]))</f>
        <v>S-1/OS 118</v>
      </c>
      <c r="O3533" s="111" t="str">
        <f>IF(VLOOKUP(Table1[[#This Row],[Intake Batch Combo]],Sheet2!A:B,2,FALSE)="","",VLOOKUP(Table1[[#This Row],[Intake Batch Combo]],Sheet2!A:B,2,FALSE))</f>
        <v>One Source Diagnostics Buy 118</v>
      </c>
      <c r="P3533" s="115" t="s">
        <v>2383</v>
      </c>
      <c r="Q3533" s="115" t="e">
        <v>#N/A</v>
      </c>
    </row>
    <row r="3534" spans="1:17">
      <c r="A3534" s="4" t="s">
        <v>1316</v>
      </c>
      <c r="B3534" s="15">
        <v>118</v>
      </c>
      <c r="C3534" s="64" t="s">
        <v>1815</v>
      </c>
      <c r="D3534" s="30">
        <v>44897</v>
      </c>
      <c r="E3534" s="60" t="s">
        <v>1</v>
      </c>
      <c r="F3534" s="14">
        <v>1695</v>
      </c>
      <c r="G3534" s="14">
        <v>404.96364199804663</v>
      </c>
      <c r="H3534" s="30">
        <v>45107</v>
      </c>
      <c r="I3534" s="118">
        <v>558</v>
      </c>
      <c r="J3534" s="15">
        <f>IF(M3534="",IF(AND(H3534&lt;&gt; "",D3534&lt;&gt;""),IF(H3534&gt;=D3534,H3534-D3534,0),""),"")</f>
        <v>210</v>
      </c>
      <c r="K3534" s="20">
        <f>IF(M3534="",IF(I3534&lt;&gt;"",I3534-G3534,""),"")</f>
        <v>153.03635800195337</v>
      </c>
      <c r="L3534" s="25">
        <f>IF(M3534="",IF(K3534&lt;&gt;"",IF(G3534=0,IF(I3534=0,0,9.99),K3534/G3534),""),"")</f>
        <v>0.37790147591247603</v>
      </c>
      <c r="M3534" s="111"/>
      <c r="N3534" s="58" t="str">
        <f>TRIM(CONCATENATE(Table1[[#This Row],[Intake]]," ",Table1[[#This Row],[Batch Number]]))</f>
        <v>S-1/OS 118</v>
      </c>
      <c r="O3534" s="111" t="str">
        <f>IF(VLOOKUP(Table1[[#This Row],[Intake Batch Combo]],Sheet2!A:B,2,FALSE)="","",VLOOKUP(Table1[[#This Row],[Intake Batch Combo]],Sheet2!A:B,2,FALSE))</f>
        <v>One Source Diagnostics Buy 118</v>
      </c>
      <c r="P3534" s="115" t="s">
        <v>2383</v>
      </c>
      <c r="Q3534" s="115" t="e">
        <v>#N/A</v>
      </c>
    </row>
    <row r="3535" spans="1:17">
      <c r="A3535" s="4" t="s">
        <v>1316</v>
      </c>
      <c r="B3535" s="15">
        <v>118</v>
      </c>
      <c r="C3535" s="64" t="s">
        <v>1817</v>
      </c>
      <c r="D3535" s="30">
        <v>44897</v>
      </c>
      <c r="E3535" s="60" t="s">
        <v>1</v>
      </c>
      <c r="F3535" s="14">
        <v>1695</v>
      </c>
      <c r="G3535" s="14">
        <v>404.96364199804663</v>
      </c>
      <c r="H3535" s="30">
        <v>45107</v>
      </c>
      <c r="I3535" s="118">
        <v>776.55</v>
      </c>
      <c r="J3535" s="15">
        <f>IF(M3535="",IF(AND(H3535&lt;&gt; "",D3535&lt;&gt;""),IF(H3535&gt;=D3535,H3535-D3535,0),""),"")</f>
        <v>210</v>
      </c>
      <c r="K3535" s="20">
        <f>IF(M3535="",IF(I3535&lt;&gt;"",I3535-G3535,""),"")</f>
        <v>371.58635800195333</v>
      </c>
      <c r="L3535" s="25">
        <f>IF(M3535="",IF(K3535&lt;&gt;"",IF(G3535=0,IF(I3535=0,0,9.99),K3535/G3535),""),"")</f>
        <v>0.91757955397819568</v>
      </c>
      <c r="M3535" s="111"/>
      <c r="N3535" s="58" t="str">
        <f>TRIM(CONCATENATE(Table1[[#This Row],[Intake]]," ",Table1[[#This Row],[Batch Number]]))</f>
        <v>S-1/OS 118</v>
      </c>
      <c r="O3535" s="111" t="str">
        <f>IF(VLOOKUP(Table1[[#This Row],[Intake Batch Combo]],Sheet2!A:B,2,FALSE)="","",VLOOKUP(Table1[[#This Row],[Intake Batch Combo]],Sheet2!A:B,2,FALSE))</f>
        <v>One Source Diagnostics Buy 118</v>
      </c>
      <c r="P3535" s="115" t="s">
        <v>2383</v>
      </c>
      <c r="Q3535" s="115" t="e">
        <v>#N/A</v>
      </c>
    </row>
    <row r="3536" spans="1:17">
      <c r="A3536" s="4" t="s">
        <v>1316</v>
      </c>
      <c r="B3536" s="15">
        <v>118</v>
      </c>
      <c r="C3536" s="64" t="s">
        <v>1817</v>
      </c>
      <c r="D3536" s="30">
        <v>44897</v>
      </c>
      <c r="E3536" s="60" t="s">
        <v>1</v>
      </c>
      <c r="F3536" s="14">
        <v>1695</v>
      </c>
      <c r="G3536" s="14">
        <v>404.96364199804663</v>
      </c>
      <c r="H3536" s="30">
        <v>45107</v>
      </c>
      <c r="I3536" s="118">
        <v>776.55</v>
      </c>
      <c r="J3536" s="15">
        <f>IF(M3536="",IF(AND(H3536&lt;&gt; "",D3536&lt;&gt;""),IF(H3536&gt;=D3536,H3536-D3536,0),""),"")</f>
        <v>210</v>
      </c>
      <c r="K3536" s="20">
        <f>IF(M3536="",IF(I3536&lt;&gt;"",I3536-G3536,""),"")</f>
        <v>371.58635800195333</v>
      </c>
      <c r="L3536" s="25">
        <f>IF(M3536="",IF(K3536&lt;&gt;"",IF(G3536=0,IF(I3536=0,0,9.99),K3536/G3536),""),"")</f>
        <v>0.91757955397819568</v>
      </c>
      <c r="M3536" s="111"/>
      <c r="N3536" s="58" t="str">
        <f>TRIM(CONCATENATE(Table1[[#This Row],[Intake]]," ",Table1[[#This Row],[Batch Number]]))</f>
        <v>S-1/OS 118</v>
      </c>
      <c r="O3536" s="111" t="str">
        <f>IF(VLOOKUP(Table1[[#This Row],[Intake Batch Combo]],Sheet2!A:B,2,FALSE)="","",VLOOKUP(Table1[[#This Row],[Intake Batch Combo]],Sheet2!A:B,2,FALSE))</f>
        <v>One Source Diagnostics Buy 118</v>
      </c>
      <c r="P3536" s="115" t="s">
        <v>2383</v>
      </c>
      <c r="Q3536" s="115" t="e">
        <v>#N/A</v>
      </c>
    </row>
    <row r="3537" spans="1:17">
      <c r="A3537" s="4" t="s">
        <v>1316</v>
      </c>
      <c r="B3537" s="15">
        <v>118</v>
      </c>
      <c r="C3537" s="64" t="s">
        <v>1491</v>
      </c>
      <c r="D3537" s="30">
        <v>44897</v>
      </c>
      <c r="E3537" s="60" t="s">
        <v>1</v>
      </c>
      <c r="F3537" s="14">
        <v>1695</v>
      </c>
      <c r="G3537" s="14">
        <v>404.96364199804663</v>
      </c>
      <c r="H3537" s="30">
        <v>45107</v>
      </c>
      <c r="I3537" s="120">
        <v>155.00309999999999</v>
      </c>
      <c r="J3537" s="15">
        <f>IF(M3537="",IF(AND(H3537&lt;&gt; "",D3537&lt;&gt;""),IF(H3537&gt;=D3537,H3537-D3537,0),""),"")</f>
        <v>210</v>
      </c>
      <c r="K3537" s="20">
        <f>IF(M3537="",IF(I3537&lt;&gt;"",I3537-G3537,""),"")</f>
        <v>-249.96054199804664</v>
      </c>
      <c r="L3537" s="25">
        <f>IF(M3537="",IF(K3537&lt;&gt;"",IF(G3537=0,IF(I3537=0,0,9.99),K3537/G3537),""),"")</f>
        <v>-0.61724193501611269</v>
      </c>
      <c r="M3537" s="111"/>
      <c r="N3537" s="58" t="str">
        <f>TRIM(CONCATENATE(Table1[[#This Row],[Intake]]," ",Table1[[#This Row],[Batch Number]]))</f>
        <v>S-1/OS 118</v>
      </c>
      <c r="O3537" s="111" t="str">
        <f>IF(VLOOKUP(Table1[[#This Row],[Intake Batch Combo]],Sheet2!A:B,2,FALSE)="","",VLOOKUP(Table1[[#This Row],[Intake Batch Combo]],Sheet2!A:B,2,FALSE))</f>
        <v>One Source Diagnostics Buy 118</v>
      </c>
      <c r="P3537" s="115" t="s">
        <v>2383</v>
      </c>
      <c r="Q3537" s="115" t="e">
        <v>#N/A</v>
      </c>
    </row>
    <row r="3538" spans="1:17">
      <c r="A3538" s="4" t="s">
        <v>1316</v>
      </c>
      <c r="B3538" s="15">
        <v>118</v>
      </c>
      <c r="C3538" s="64" t="s">
        <v>1492</v>
      </c>
      <c r="D3538" s="30">
        <v>44897</v>
      </c>
      <c r="E3538" s="60" t="s">
        <v>1</v>
      </c>
      <c r="F3538" s="14">
        <v>1695</v>
      </c>
      <c r="G3538" s="14">
        <v>404.96364199804663</v>
      </c>
      <c r="H3538" s="30">
        <v>45107</v>
      </c>
      <c r="I3538" s="118">
        <v>155.00309999999999</v>
      </c>
      <c r="J3538" s="15">
        <f>IF(M3538="",IF(AND(H3538&lt;&gt; "",D3538&lt;&gt;""),IF(H3538&gt;=D3538,H3538-D3538,0),""),"")</f>
        <v>210</v>
      </c>
      <c r="K3538" s="20">
        <f>IF(M3538="",IF(I3538&lt;&gt;"",I3538-G3538,""),"")</f>
        <v>-249.96054199804664</v>
      </c>
      <c r="L3538" s="25">
        <f>IF(M3538="",IF(K3538&lt;&gt;"",IF(G3538=0,IF(I3538=0,0,9.99),K3538/G3538),""),"")</f>
        <v>-0.61724193501611269</v>
      </c>
      <c r="M3538" s="111"/>
      <c r="N3538" s="58" t="str">
        <f>TRIM(CONCATENATE(Table1[[#This Row],[Intake]]," ",Table1[[#This Row],[Batch Number]]))</f>
        <v>S-1/OS 118</v>
      </c>
      <c r="O3538" s="111" t="str">
        <f>IF(VLOOKUP(Table1[[#This Row],[Intake Batch Combo]],Sheet2!A:B,2,FALSE)="","",VLOOKUP(Table1[[#This Row],[Intake Batch Combo]],Sheet2!A:B,2,FALSE))</f>
        <v>One Source Diagnostics Buy 118</v>
      </c>
      <c r="P3538" s="115" t="s">
        <v>2383</v>
      </c>
      <c r="Q3538" s="115" t="e">
        <v>#N/A</v>
      </c>
    </row>
    <row r="3539" spans="1:17">
      <c r="A3539" s="4" t="s">
        <v>1314</v>
      </c>
      <c r="B3539" s="43">
        <v>71</v>
      </c>
      <c r="C3539" s="64">
        <v>19693</v>
      </c>
      <c r="D3539" s="47">
        <v>44670</v>
      </c>
      <c r="E3539" s="59" t="s">
        <v>1</v>
      </c>
      <c r="F3539" s="41">
        <v>1695</v>
      </c>
      <c r="G3539" s="41">
        <v>406.54563467206344</v>
      </c>
      <c r="H3539" s="47">
        <v>45107</v>
      </c>
      <c r="I3539" s="118">
        <v>558</v>
      </c>
      <c r="J3539" s="43">
        <f>IF(M3539="",IF(AND(H3539&lt;&gt; "",D3539&lt;&gt;""),IF(H3539&gt;=D3539,H3539-D3539,0),""),"")</f>
        <v>437</v>
      </c>
      <c r="K3539" s="42">
        <f>IF(M3539="",IF(I3539&lt;&gt;"",I3539-G3539,""),"")</f>
        <v>151.45436532793656</v>
      </c>
      <c r="L3539" s="44">
        <f>IF(M3539="",IF(K3539&lt;&gt;"",IF(G3539=0,IF(I3539=0,0,9.99),K3539/G3539),""),"")</f>
        <v>0.37253964232110359</v>
      </c>
      <c r="M3539" s="45"/>
      <c r="N3539" s="46" t="str">
        <f>TRIM(CONCATENATE(Table1[[#This Row],[Intake]]," ",Table1[[#This Row],[Batch Number]]))</f>
        <v>S-1/EB 71</v>
      </c>
      <c r="O3539" s="45" t="str">
        <f>IF(VLOOKUP(Table1[[#This Row],[Intake Batch Combo]],Sheet2!A:B,2,FALSE)="","",VLOOKUP(Table1[[#This Row],[Intake Batch Combo]],Sheet2!A:B,2,FALSE))</f>
        <v>Expert MRI Buy 71</v>
      </c>
      <c r="P3539" s="116" t="e">
        <v>#N/A</v>
      </c>
      <c r="Q3539" s="116" t="e">
        <v>#N/A</v>
      </c>
    </row>
    <row r="3540" spans="1:17">
      <c r="A3540" s="4" t="s">
        <v>1314</v>
      </c>
      <c r="B3540" s="43">
        <v>71</v>
      </c>
      <c r="C3540" s="64">
        <v>19693</v>
      </c>
      <c r="D3540" s="47">
        <v>44670</v>
      </c>
      <c r="E3540" s="59" t="s">
        <v>1</v>
      </c>
      <c r="F3540" s="41">
        <v>1695</v>
      </c>
      <c r="G3540" s="41">
        <v>406.54563467206344</v>
      </c>
      <c r="H3540" s="47">
        <v>45107</v>
      </c>
      <c r="I3540" s="120">
        <v>558</v>
      </c>
      <c r="J3540" s="43">
        <f>IF(M3540="",IF(AND(H3540&lt;&gt; "",D3540&lt;&gt;""),IF(H3540&gt;=D3540,H3540-D3540,0),""),"")</f>
        <v>437</v>
      </c>
      <c r="K3540" s="42">
        <f>IF(M3540="",IF(I3540&lt;&gt;"",I3540-G3540,""),"")</f>
        <v>151.45436532793656</v>
      </c>
      <c r="L3540" s="44">
        <f>IF(M3540="",IF(K3540&lt;&gt;"",IF(G3540=0,IF(I3540=0,0,9.99),K3540/G3540),""),"")</f>
        <v>0.37253964232110359</v>
      </c>
      <c r="M3540" s="45"/>
      <c r="N3540" s="46" t="str">
        <f>TRIM(CONCATENATE(Table1[[#This Row],[Intake]]," ",Table1[[#This Row],[Batch Number]]))</f>
        <v>S-1/EB 71</v>
      </c>
      <c r="O3540" s="45" t="str">
        <f>IF(VLOOKUP(Table1[[#This Row],[Intake Batch Combo]],Sheet2!A:B,2,FALSE)="","",VLOOKUP(Table1[[#This Row],[Intake Batch Combo]],Sheet2!A:B,2,FALSE))</f>
        <v>Expert MRI Buy 71</v>
      </c>
      <c r="P3540" s="116" t="e">
        <v>#N/A</v>
      </c>
      <c r="Q3540" s="116" t="e">
        <v>#N/A</v>
      </c>
    </row>
    <row r="3541" spans="1:17">
      <c r="A3541" s="4" t="s">
        <v>1314</v>
      </c>
      <c r="B3541" s="43">
        <v>71</v>
      </c>
      <c r="C3541" s="64" t="s">
        <v>638</v>
      </c>
      <c r="D3541" s="47">
        <v>44670</v>
      </c>
      <c r="E3541" s="59" t="s">
        <v>1</v>
      </c>
      <c r="F3541" s="41">
        <v>1695</v>
      </c>
      <c r="G3541" s="41">
        <v>406.54563467206344</v>
      </c>
      <c r="H3541" s="47">
        <v>45107</v>
      </c>
      <c r="I3541" s="118">
        <v>465</v>
      </c>
      <c r="J3541" s="43">
        <f>IF(M3541="",IF(AND(H3541&lt;&gt; "",D3541&lt;&gt;""),IF(H3541&gt;=D3541,H3541-D3541,0),""),"")</f>
        <v>437</v>
      </c>
      <c r="K3541" s="42">
        <f>IF(M3541="",IF(I3541&lt;&gt;"",I3541-G3541,""),"")</f>
        <v>58.454365327936557</v>
      </c>
      <c r="L3541" s="44">
        <f>IF(M3541="",IF(K3541&lt;&gt;"",IF(G3541=0,IF(I3541=0,0,9.99),K3541/G3541),""),"")</f>
        <v>0.14378303526758632</v>
      </c>
      <c r="M3541" s="45"/>
      <c r="N3541" s="46" t="str">
        <f>TRIM(CONCATENATE(Table1[[#This Row],[Intake]]," ",Table1[[#This Row],[Batch Number]]))</f>
        <v>S-1/EB 71</v>
      </c>
      <c r="O3541" s="45" t="str">
        <f>IF(VLOOKUP(Table1[[#This Row],[Intake Batch Combo]],Sheet2!A:B,2,FALSE)="","",VLOOKUP(Table1[[#This Row],[Intake Batch Combo]],Sheet2!A:B,2,FALSE))</f>
        <v>Expert MRI Buy 71</v>
      </c>
      <c r="P3541" s="116" t="e">
        <v>#N/A</v>
      </c>
      <c r="Q3541" s="116" t="e">
        <v>#N/A</v>
      </c>
    </row>
    <row r="3542" spans="1:17">
      <c r="A3542" s="4" t="s">
        <v>1314</v>
      </c>
      <c r="B3542" s="43">
        <v>71</v>
      </c>
      <c r="C3542" s="64" t="s">
        <v>638</v>
      </c>
      <c r="D3542" s="47">
        <v>44670</v>
      </c>
      <c r="E3542" s="59" t="s">
        <v>1</v>
      </c>
      <c r="F3542" s="41">
        <v>1695</v>
      </c>
      <c r="G3542" s="41">
        <v>406.54563467206344</v>
      </c>
      <c r="H3542" s="47">
        <v>45107</v>
      </c>
      <c r="I3542" s="118">
        <v>465</v>
      </c>
      <c r="J3542" s="43">
        <f>IF(M3542="",IF(AND(H3542&lt;&gt; "",D3542&lt;&gt;""),IF(H3542&gt;=D3542,H3542-D3542,0),""),"")</f>
        <v>437</v>
      </c>
      <c r="K3542" s="42">
        <f>IF(M3542="",IF(I3542&lt;&gt;"",I3542-G3542,""),"")</f>
        <v>58.454365327936557</v>
      </c>
      <c r="L3542" s="44">
        <f>IF(M3542="",IF(K3542&lt;&gt;"",IF(G3542=0,IF(I3542=0,0,9.99),K3542/G3542),""),"")</f>
        <v>0.14378303526758632</v>
      </c>
      <c r="M3542" s="45"/>
      <c r="N3542" s="46" t="str">
        <f>TRIM(CONCATENATE(Table1[[#This Row],[Intake]]," ",Table1[[#This Row],[Batch Number]]))</f>
        <v>S-1/EB 71</v>
      </c>
      <c r="O3542" s="45" t="str">
        <f>IF(VLOOKUP(Table1[[#This Row],[Intake Batch Combo]],Sheet2!A:B,2,FALSE)="","",VLOOKUP(Table1[[#This Row],[Intake Batch Combo]],Sheet2!A:B,2,FALSE))</f>
        <v>Expert MRI Buy 71</v>
      </c>
      <c r="P3542" s="116" t="e">
        <v>#N/A</v>
      </c>
      <c r="Q3542" s="116" t="e">
        <v>#N/A</v>
      </c>
    </row>
    <row r="3543" spans="1:17">
      <c r="A3543" s="4" t="s">
        <v>1314</v>
      </c>
      <c r="B3543" s="43">
        <v>71</v>
      </c>
      <c r="C3543" s="64" t="s">
        <v>639</v>
      </c>
      <c r="D3543" s="47">
        <v>44670</v>
      </c>
      <c r="E3543" s="59" t="s">
        <v>1</v>
      </c>
      <c r="F3543" s="41">
        <v>1695</v>
      </c>
      <c r="G3543" s="41">
        <v>406.54563467206344</v>
      </c>
      <c r="H3543" s="47">
        <v>45107</v>
      </c>
      <c r="I3543" s="118">
        <v>465</v>
      </c>
      <c r="J3543" s="43">
        <f>IF(M3543="",IF(AND(H3543&lt;&gt; "",D3543&lt;&gt;""),IF(H3543&gt;=D3543,H3543-D3543,0),""),"")</f>
        <v>437</v>
      </c>
      <c r="K3543" s="42">
        <f>IF(M3543="",IF(I3543&lt;&gt;"",I3543-G3543,""),"")</f>
        <v>58.454365327936557</v>
      </c>
      <c r="L3543" s="44">
        <f>IF(M3543="",IF(K3543&lt;&gt;"",IF(G3543=0,IF(I3543=0,0,9.99),K3543/G3543),""),"")</f>
        <v>0.14378303526758632</v>
      </c>
      <c r="M3543" s="45"/>
      <c r="N3543" s="46" t="str">
        <f>TRIM(CONCATENATE(Table1[[#This Row],[Intake]]," ",Table1[[#This Row],[Batch Number]]))</f>
        <v>S-1/EB 71</v>
      </c>
      <c r="O3543" s="45" t="str">
        <f>IF(VLOOKUP(Table1[[#This Row],[Intake Batch Combo]],Sheet2!A:B,2,FALSE)="","",VLOOKUP(Table1[[#This Row],[Intake Batch Combo]],Sheet2!A:B,2,FALSE))</f>
        <v>Expert MRI Buy 71</v>
      </c>
      <c r="P3543" s="116" t="e">
        <v>#N/A</v>
      </c>
      <c r="Q3543" s="116" t="e">
        <v>#N/A</v>
      </c>
    </row>
    <row r="3544" spans="1:17">
      <c r="A3544" s="4" t="s">
        <v>1314</v>
      </c>
      <c r="B3544" s="43">
        <v>71</v>
      </c>
      <c r="C3544" s="64" t="s">
        <v>639</v>
      </c>
      <c r="D3544" s="47">
        <v>44670</v>
      </c>
      <c r="E3544" s="59" t="s">
        <v>1</v>
      </c>
      <c r="F3544" s="41">
        <v>1695</v>
      </c>
      <c r="G3544" s="41">
        <v>406.54563467206344</v>
      </c>
      <c r="H3544" s="47">
        <v>45107</v>
      </c>
      <c r="I3544" s="118">
        <v>465</v>
      </c>
      <c r="J3544" s="43">
        <f>IF(M3544="",IF(AND(H3544&lt;&gt; "",D3544&lt;&gt;""),IF(H3544&gt;=D3544,H3544-D3544,0),""),"")</f>
        <v>437</v>
      </c>
      <c r="K3544" s="42">
        <f>IF(M3544="",IF(I3544&lt;&gt;"",I3544-G3544,""),"")</f>
        <v>58.454365327936557</v>
      </c>
      <c r="L3544" s="44">
        <f>IF(M3544="",IF(K3544&lt;&gt;"",IF(G3544=0,IF(I3544=0,0,9.99),K3544/G3544),""),"")</f>
        <v>0.14378303526758632</v>
      </c>
      <c r="M3544" s="45"/>
      <c r="N3544" s="46" t="str">
        <f>TRIM(CONCATENATE(Table1[[#This Row],[Intake]]," ",Table1[[#This Row],[Batch Number]]))</f>
        <v>S-1/EB 71</v>
      </c>
      <c r="O3544" s="45" t="str">
        <f>IF(VLOOKUP(Table1[[#This Row],[Intake Batch Combo]],Sheet2!A:B,2,FALSE)="","",VLOOKUP(Table1[[#This Row],[Intake Batch Combo]],Sheet2!A:B,2,FALSE))</f>
        <v>Expert MRI Buy 71</v>
      </c>
      <c r="P3544" s="116" t="e">
        <v>#N/A</v>
      </c>
      <c r="Q3544" s="116" t="e">
        <v>#N/A</v>
      </c>
    </row>
    <row r="3545" spans="1:17">
      <c r="A3545" s="4" t="s">
        <v>1314</v>
      </c>
      <c r="B3545" s="43">
        <v>71</v>
      </c>
      <c r="C3545" s="64" t="s">
        <v>662</v>
      </c>
      <c r="D3545" s="47">
        <v>44670</v>
      </c>
      <c r="E3545" s="59" t="s">
        <v>1</v>
      </c>
      <c r="F3545" s="41">
        <v>1695</v>
      </c>
      <c r="G3545" s="41">
        <v>406.54563467206344</v>
      </c>
      <c r="H3545" s="47">
        <v>45107</v>
      </c>
      <c r="I3545" s="118">
        <v>558</v>
      </c>
      <c r="J3545" s="43">
        <f>IF(M3545="",IF(AND(H3545&lt;&gt; "",D3545&lt;&gt;""),IF(H3545&gt;=D3545,H3545-D3545,0),""),"")</f>
        <v>437</v>
      </c>
      <c r="K3545" s="42">
        <f>IF(M3545="",IF(I3545&lt;&gt;"",I3545-G3545,""),"")</f>
        <v>151.45436532793656</v>
      </c>
      <c r="L3545" s="44">
        <f>IF(M3545="",IF(K3545&lt;&gt;"",IF(G3545=0,IF(I3545=0,0,9.99),K3545/G3545),""),"")</f>
        <v>0.37253964232110359</v>
      </c>
      <c r="M3545" s="45"/>
      <c r="N3545" s="46" t="str">
        <f>TRIM(CONCATENATE(Table1[[#This Row],[Intake]]," ",Table1[[#This Row],[Batch Number]]))</f>
        <v>S-1/EB 71</v>
      </c>
      <c r="O3545" s="45" t="str">
        <f>IF(VLOOKUP(Table1[[#This Row],[Intake Batch Combo]],Sheet2!A:B,2,FALSE)="","",VLOOKUP(Table1[[#This Row],[Intake Batch Combo]],Sheet2!A:B,2,FALSE))</f>
        <v>Expert MRI Buy 71</v>
      </c>
      <c r="P3545" s="116" t="e">
        <v>#N/A</v>
      </c>
      <c r="Q3545" s="116" t="e">
        <v>#N/A</v>
      </c>
    </row>
    <row r="3546" spans="1:17">
      <c r="A3546" s="4" t="s">
        <v>1314</v>
      </c>
      <c r="B3546" s="43">
        <v>71</v>
      </c>
      <c r="C3546" s="64" t="s">
        <v>662</v>
      </c>
      <c r="D3546" s="47">
        <v>44670</v>
      </c>
      <c r="E3546" s="59" t="s">
        <v>1</v>
      </c>
      <c r="F3546" s="41">
        <v>1695</v>
      </c>
      <c r="G3546" s="41">
        <v>406.54563467206344</v>
      </c>
      <c r="H3546" s="47">
        <v>45107</v>
      </c>
      <c r="I3546" s="120">
        <v>558</v>
      </c>
      <c r="J3546" s="43">
        <f>IF(M3546="",IF(AND(H3546&lt;&gt; "",D3546&lt;&gt;""),IF(H3546&gt;=D3546,H3546-D3546,0),""),"")</f>
        <v>437</v>
      </c>
      <c r="K3546" s="42">
        <f>IF(M3546="",IF(I3546&lt;&gt;"",I3546-G3546,""),"")</f>
        <v>151.45436532793656</v>
      </c>
      <c r="L3546" s="44">
        <f>IF(M3546="",IF(K3546&lt;&gt;"",IF(G3546=0,IF(I3546=0,0,9.99),K3546/G3546),""),"")</f>
        <v>0.37253964232110359</v>
      </c>
      <c r="M3546" s="45"/>
      <c r="N3546" s="46" t="str">
        <f>TRIM(CONCATENATE(Table1[[#This Row],[Intake]]," ",Table1[[#This Row],[Batch Number]]))</f>
        <v>S-1/EB 71</v>
      </c>
      <c r="O3546" s="45" t="str">
        <f>IF(VLOOKUP(Table1[[#This Row],[Intake Batch Combo]],Sheet2!A:B,2,FALSE)="","",VLOOKUP(Table1[[#This Row],[Intake Batch Combo]],Sheet2!A:B,2,FALSE))</f>
        <v>Expert MRI Buy 71</v>
      </c>
      <c r="P3546" s="116" t="e">
        <v>#N/A</v>
      </c>
      <c r="Q3546" s="116" t="e">
        <v>#N/A</v>
      </c>
    </row>
    <row r="3547" spans="1:17">
      <c r="A3547" s="4" t="s">
        <v>1314</v>
      </c>
      <c r="B3547" s="43">
        <v>71</v>
      </c>
      <c r="C3547" s="64" t="s">
        <v>735</v>
      </c>
      <c r="D3547" s="47">
        <v>44670</v>
      </c>
      <c r="E3547" s="59" t="s">
        <v>1</v>
      </c>
      <c r="F3547" s="41">
        <v>1695</v>
      </c>
      <c r="G3547" s="41">
        <v>406.54563467206344</v>
      </c>
      <c r="H3547" s="47">
        <v>45107</v>
      </c>
      <c r="I3547" s="118">
        <v>558</v>
      </c>
      <c r="J3547" s="43">
        <f>IF(M3547="",IF(AND(H3547&lt;&gt; "",D3547&lt;&gt;""),IF(H3547&gt;=D3547,H3547-D3547,0),""),"")</f>
        <v>437</v>
      </c>
      <c r="K3547" s="42">
        <f>IF(M3547="",IF(I3547&lt;&gt;"",I3547-G3547,""),"")</f>
        <v>151.45436532793656</v>
      </c>
      <c r="L3547" s="44">
        <f>IF(M3547="",IF(K3547&lt;&gt;"",IF(G3547=0,IF(I3547=0,0,9.99),K3547/G3547),""),"")</f>
        <v>0.37253964232110359</v>
      </c>
      <c r="M3547" s="45"/>
      <c r="N3547" s="46" t="str">
        <f>TRIM(CONCATENATE(Table1[[#This Row],[Intake]]," ",Table1[[#This Row],[Batch Number]]))</f>
        <v>S-1/EB 71</v>
      </c>
      <c r="O3547" s="45" t="str">
        <f>IF(VLOOKUP(Table1[[#This Row],[Intake Batch Combo]],Sheet2!A:B,2,FALSE)="","",VLOOKUP(Table1[[#This Row],[Intake Batch Combo]],Sheet2!A:B,2,FALSE))</f>
        <v>Expert MRI Buy 71</v>
      </c>
      <c r="P3547" s="116" t="e">
        <v>#N/A</v>
      </c>
      <c r="Q3547" s="116" t="e">
        <v>#N/A</v>
      </c>
    </row>
    <row r="3548" spans="1:17">
      <c r="A3548" s="4" t="s">
        <v>1314</v>
      </c>
      <c r="B3548" s="43">
        <v>71</v>
      </c>
      <c r="C3548" s="64" t="s">
        <v>735</v>
      </c>
      <c r="D3548" s="47">
        <v>44670</v>
      </c>
      <c r="E3548" s="59" t="s">
        <v>1</v>
      </c>
      <c r="F3548" s="41">
        <v>1695</v>
      </c>
      <c r="G3548" s="41">
        <v>406.54563467206344</v>
      </c>
      <c r="H3548" s="47">
        <v>45107</v>
      </c>
      <c r="I3548" s="118">
        <v>558</v>
      </c>
      <c r="J3548" s="43">
        <f>IF(M3548="",IF(AND(H3548&lt;&gt; "",D3548&lt;&gt;""),IF(H3548&gt;=D3548,H3548-D3548,0),""),"")</f>
        <v>437</v>
      </c>
      <c r="K3548" s="42">
        <f>IF(M3548="",IF(I3548&lt;&gt;"",I3548-G3548,""),"")</f>
        <v>151.45436532793656</v>
      </c>
      <c r="L3548" s="44">
        <f>IF(M3548="",IF(K3548&lt;&gt;"",IF(G3548=0,IF(I3548=0,0,9.99),K3548/G3548),""),"")</f>
        <v>0.37253964232110359</v>
      </c>
      <c r="M3548" s="45"/>
      <c r="N3548" s="46" t="str">
        <f>TRIM(CONCATENATE(Table1[[#This Row],[Intake]]," ",Table1[[#This Row],[Batch Number]]))</f>
        <v>S-1/EB 71</v>
      </c>
      <c r="O3548" s="45" t="str">
        <f>IF(VLOOKUP(Table1[[#This Row],[Intake Batch Combo]],Sheet2!A:B,2,FALSE)="","",VLOOKUP(Table1[[#This Row],[Intake Batch Combo]],Sheet2!A:B,2,FALSE))</f>
        <v>Expert MRI Buy 71</v>
      </c>
      <c r="P3548" s="116" t="e">
        <v>#N/A</v>
      </c>
      <c r="Q3548" s="116" t="e">
        <v>#N/A</v>
      </c>
    </row>
    <row r="3549" spans="1:17">
      <c r="A3549" s="4" t="s">
        <v>1314</v>
      </c>
      <c r="B3549" s="43">
        <v>71</v>
      </c>
      <c r="C3549" s="64" t="s">
        <v>792</v>
      </c>
      <c r="D3549" s="47">
        <v>44670</v>
      </c>
      <c r="E3549" s="59" t="s">
        <v>1</v>
      </c>
      <c r="F3549" s="41">
        <v>1695</v>
      </c>
      <c r="G3549" s="41">
        <v>406.54563467206344</v>
      </c>
      <c r="H3549" s="47">
        <v>45107</v>
      </c>
      <c r="I3549" s="118">
        <v>558</v>
      </c>
      <c r="J3549" s="43">
        <f>IF(M3549="",IF(AND(H3549&lt;&gt; "",D3549&lt;&gt;""),IF(H3549&gt;=D3549,H3549-D3549,0),""),"")</f>
        <v>437</v>
      </c>
      <c r="K3549" s="42">
        <f>IF(M3549="",IF(I3549&lt;&gt;"",I3549-G3549,""),"")</f>
        <v>151.45436532793656</v>
      </c>
      <c r="L3549" s="44">
        <f>IF(M3549="",IF(K3549&lt;&gt;"",IF(G3549=0,IF(I3549=0,0,9.99),K3549/G3549),""),"")</f>
        <v>0.37253964232110359</v>
      </c>
      <c r="M3549" s="45"/>
      <c r="N3549" s="46" t="str">
        <f>TRIM(CONCATENATE(Table1[[#This Row],[Intake]]," ",Table1[[#This Row],[Batch Number]]))</f>
        <v>S-1/EB 71</v>
      </c>
      <c r="O3549" s="45" t="str">
        <f>IF(VLOOKUP(Table1[[#This Row],[Intake Batch Combo]],Sheet2!A:B,2,FALSE)="","",VLOOKUP(Table1[[#This Row],[Intake Batch Combo]],Sheet2!A:B,2,FALSE))</f>
        <v>Expert MRI Buy 71</v>
      </c>
      <c r="P3549" s="116" t="e">
        <v>#N/A</v>
      </c>
      <c r="Q3549" s="116" t="e">
        <v>#N/A</v>
      </c>
    </row>
    <row r="3550" spans="1:17">
      <c r="A3550" s="4" t="s">
        <v>1314</v>
      </c>
      <c r="B3550" s="43">
        <v>71</v>
      </c>
      <c r="C3550" s="64" t="s">
        <v>800</v>
      </c>
      <c r="D3550" s="47">
        <v>44670</v>
      </c>
      <c r="E3550" s="59" t="s">
        <v>1</v>
      </c>
      <c r="F3550" s="41">
        <v>1695</v>
      </c>
      <c r="G3550" s="41">
        <v>406.54563467206344</v>
      </c>
      <c r="H3550" s="47">
        <v>45107</v>
      </c>
      <c r="I3550" s="118">
        <v>248.00310000000002</v>
      </c>
      <c r="J3550" s="43">
        <f>IF(M3550="",IF(AND(H3550&lt;&gt; "",D3550&lt;&gt;""),IF(H3550&gt;=D3550,H3550-D3550,0),""),"")</f>
        <v>437</v>
      </c>
      <c r="K3550" s="42">
        <f>IF(M3550="",IF(I3550&lt;&gt;"",I3550-G3550,""),"")</f>
        <v>-158.54253467206343</v>
      </c>
      <c r="L3550" s="44">
        <f>IF(M3550="",IF(K3550&lt;&gt;"",IF(G3550=0,IF(I3550=0,0,9.99),K3550/G3550),""),"")</f>
        <v>-0.3899747559703855</v>
      </c>
      <c r="M3550" s="45"/>
      <c r="N3550" s="46" t="str">
        <f>TRIM(CONCATENATE(Table1[[#This Row],[Intake]]," ",Table1[[#This Row],[Batch Number]]))</f>
        <v>S-1/EB 71</v>
      </c>
      <c r="O3550" s="45" t="str">
        <f>IF(VLOOKUP(Table1[[#This Row],[Intake Batch Combo]],Sheet2!A:B,2,FALSE)="","",VLOOKUP(Table1[[#This Row],[Intake Batch Combo]],Sheet2!A:B,2,FALSE))</f>
        <v>Expert MRI Buy 71</v>
      </c>
      <c r="P3550" s="116" t="e">
        <v>#N/A</v>
      </c>
      <c r="Q3550" s="116" t="e">
        <v>#N/A</v>
      </c>
    </row>
    <row r="3551" spans="1:17">
      <c r="A3551" s="4" t="s">
        <v>1314</v>
      </c>
      <c r="B3551" s="43">
        <v>71</v>
      </c>
      <c r="C3551" s="64" t="s">
        <v>916</v>
      </c>
      <c r="D3551" s="47">
        <v>44670</v>
      </c>
      <c r="E3551" s="59" t="s">
        <v>1</v>
      </c>
      <c r="F3551" s="41">
        <v>1695</v>
      </c>
      <c r="G3551" s="41">
        <v>406.54563467206344</v>
      </c>
      <c r="H3551" s="47">
        <v>45107</v>
      </c>
      <c r="I3551" s="118">
        <v>472.75619999999998</v>
      </c>
      <c r="J3551" s="43">
        <f>IF(M3551="",IF(AND(H3551&lt;&gt; "",D3551&lt;&gt;""),IF(H3551&gt;=D3551,H3551-D3551,0),""),"")</f>
        <v>437</v>
      </c>
      <c r="K3551" s="42">
        <f>IF(M3551="",IF(I3551&lt;&gt;"",I3551-G3551,""),"")</f>
        <v>66.210565327936536</v>
      </c>
      <c r="L3551" s="44">
        <f>IF(M3551="",IF(K3551&lt;&gt;"",IF(G3551=0,IF(I3551=0,0,9.99),K3551/G3551),""),"")</f>
        <v>0.16286133629584959</v>
      </c>
      <c r="M3551" s="45"/>
      <c r="N3551" s="46" t="str">
        <f>TRIM(CONCATENATE(Table1[[#This Row],[Intake]]," ",Table1[[#This Row],[Batch Number]]))</f>
        <v>S-1/EB 71</v>
      </c>
      <c r="O3551" s="45" t="str">
        <f>IF(VLOOKUP(Table1[[#This Row],[Intake Batch Combo]],Sheet2!A:B,2,FALSE)="","",VLOOKUP(Table1[[#This Row],[Intake Batch Combo]],Sheet2!A:B,2,FALSE))</f>
        <v>Expert MRI Buy 71</v>
      </c>
      <c r="P3551" s="116" t="e">
        <v>#N/A</v>
      </c>
      <c r="Q3551" s="116" t="e">
        <v>#N/A</v>
      </c>
    </row>
    <row r="3552" spans="1:17">
      <c r="A3552" s="4" t="s">
        <v>1314</v>
      </c>
      <c r="B3552" s="43">
        <v>71</v>
      </c>
      <c r="C3552" s="64" t="s">
        <v>916</v>
      </c>
      <c r="D3552" s="47">
        <v>44670</v>
      </c>
      <c r="E3552" s="59" t="s">
        <v>1</v>
      </c>
      <c r="F3552" s="41">
        <v>1695</v>
      </c>
      <c r="G3552" s="41">
        <v>406.54563467206344</v>
      </c>
      <c r="H3552" s="47">
        <v>45107</v>
      </c>
      <c r="I3552" s="120">
        <v>472.75619999999998</v>
      </c>
      <c r="J3552" s="43">
        <f>IF(M3552="",IF(AND(H3552&lt;&gt; "",D3552&lt;&gt;""),IF(H3552&gt;=D3552,H3552-D3552,0),""),"")</f>
        <v>437</v>
      </c>
      <c r="K3552" s="42">
        <f>IF(M3552="",IF(I3552&lt;&gt;"",I3552-G3552,""),"")</f>
        <v>66.210565327936536</v>
      </c>
      <c r="L3552" s="44">
        <f>IF(M3552="",IF(K3552&lt;&gt;"",IF(G3552=0,IF(I3552=0,0,9.99),K3552/G3552),""),"")</f>
        <v>0.16286133629584959</v>
      </c>
      <c r="M3552" s="45"/>
      <c r="N3552" s="46" t="str">
        <f>TRIM(CONCATENATE(Table1[[#This Row],[Intake]]," ",Table1[[#This Row],[Batch Number]]))</f>
        <v>S-1/EB 71</v>
      </c>
      <c r="O3552" s="45" t="str">
        <f>IF(VLOOKUP(Table1[[#This Row],[Intake Batch Combo]],Sheet2!A:B,2,FALSE)="","",VLOOKUP(Table1[[#This Row],[Intake Batch Combo]],Sheet2!A:B,2,FALSE))</f>
        <v>Expert MRI Buy 71</v>
      </c>
      <c r="P3552" s="116" t="e">
        <v>#N/A</v>
      </c>
      <c r="Q3552" s="116" t="e">
        <v>#N/A</v>
      </c>
    </row>
    <row r="3553" spans="1:17">
      <c r="A3553" s="4" t="s">
        <v>1314</v>
      </c>
      <c r="B3553" s="43">
        <v>71</v>
      </c>
      <c r="C3553" s="64" t="s">
        <v>1010</v>
      </c>
      <c r="D3553" s="47">
        <v>44670</v>
      </c>
      <c r="E3553" s="59" t="s">
        <v>1</v>
      </c>
      <c r="F3553" s="41">
        <v>1695</v>
      </c>
      <c r="G3553" s="41">
        <v>406.54563467206344</v>
      </c>
      <c r="H3553" s="47">
        <v>45107</v>
      </c>
      <c r="I3553" s="118">
        <v>604.5</v>
      </c>
      <c r="J3553" s="43">
        <f>IF(M3553="",IF(AND(H3553&lt;&gt; "",D3553&lt;&gt;""),IF(H3553&gt;=D3553,H3553-D3553,0),""),"")</f>
        <v>437</v>
      </c>
      <c r="K3553" s="42">
        <f>IF(M3553="",IF(I3553&lt;&gt;"",I3553-G3553,""),"")</f>
        <v>197.95436532793656</v>
      </c>
      <c r="L3553" s="44">
        <f>IF(M3553="",IF(K3553&lt;&gt;"",IF(G3553=0,IF(I3553=0,0,9.99),K3553/G3553),""),"")</f>
        <v>0.48691794584786219</v>
      </c>
      <c r="M3553" s="45"/>
      <c r="N3553" s="46" t="str">
        <f>TRIM(CONCATENATE(Table1[[#This Row],[Intake]]," ",Table1[[#This Row],[Batch Number]]))</f>
        <v>S-1/EB 71</v>
      </c>
      <c r="O3553" s="45" t="str">
        <f>IF(VLOOKUP(Table1[[#This Row],[Intake Batch Combo]],Sheet2!A:B,2,FALSE)="","",VLOOKUP(Table1[[#This Row],[Intake Batch Combo]],Sheet2!A:B,2,FALSE))</f>
        <v>Expert MRI Buy 71</v>
      </c>
      <c r="P3553" s="116" t="e">
        <v>#N/A</v>
      </c>
      <c r="Q3553" s="116" t="e">
        <v>#N/A</v>
      </c>
    </row>
    <row r="3554" spans="1:17">
      <c r="A3554" s="4" t="s">
        <v>1316</v>
      </c>
      <c r="B3554" s="38">
        <v>97</v>
      </c>
      <c r="C3554" s="15" t="s">
        <v>400</v>
      </c>
      <c r="D3554" s="39">
        <v>44631</v>
      </c>
      <c r="E3554" s="10" t="s">
        <v>1</v>
      </c>
      <c r="F3554" s="36">
        <v>1695</v>
      </c>
      <c r="G3554" s="36">
        <v>408.58132852990423</v>
      </c>
      <c r="H3554" s="39">
        <v>45107</v>
      </c>
      <c r="I3554" s="118">
        <v>427.8</v>
      </c>
      <c r="J3554" s="38">
        <f>IF(M3554="",IF(AND(H3554&lt;&gt; "",D3554&lt;&gt;""),IF(H3554&gt;=D3554,H3554-D3554,0),""),"")</f>
        <v>476</v>
      </c>
      <c r="K3554" s="37">
        <f>IF(M3554="",IF(I3554&lt;&gt;"",I3554-G3554,""),"")</f>
        <v>19.218671470095785</v>
      </c>
      <c r="L3554" s="31">
        <f>IF(M3554="",IF(K3554&lt;&gt;"",IF(G3554=0,IF(I3554=0,0,9.99),K3554/G3554),""),"")</f>
        <v>4.7037566643697383E-2</v>
      </c>
      <c r="M3554" s="35"/>
      <c r="N3554" s="33" t="str">
        <f>TRIM(CONCATENATE(Table1[[#This Row],[Intake]]," ",Table1[[#This Row],[Batch Number]]))</f>
        <v>S-1/OS 97</v>
      </c>
      <c r="O3554" s="35" t="str">
        <f>IF(VLOOKUP(Table1[[#This Row],[Intake Batch Combo]],Sheet2!A:B,2,FALSE)="","",VLOOKUP(Table1[[#This Row],[Intake Batch Combo]],Sheet2!A:B,2,FALSE))</f>
        <v>One Source Diagnostics Buy 97.2</v>
      </c>
      <c r="P3554" s="116" t="s">
        <v>2384</v>
      </c>
      <c r="Q3554" s="116" t="e">
        <v>#N/A</v>
      </c>
    </row>
    <row r="3555" spans="1:17">
      <c r="A3555" s="4" t="s">
        <v>1316</v>
      </c>
      <c r="B3555" s="38">
        <v>97</v>
      </c>
      <c r="C3555" s="15" t="s">
        <v>400</v>
      </c>
      <c r="D3555" s="39">
        <v>44631</v>
      </c>
      <c r="E3555" s="10" t="s">
        <v>1</v>
      </c>
      <c r="F3555" s="36">
        <v>1695</v>
      </c>
      <c r="G3555" s="36">
        <v>408.58132852990423</v>
      </c>
      <c r="H3555" s="39">
        <v>45107</v>
      </c>
      <c r="I3555" s="118">
        <v>427.8</v>
      </c>
      <c r="J3555" s="38">
        <f>IF(M3555="",IF(AND(H3555&lt;&gt; "",D3555&lt;&gt;""),IF(H3555&gt;=D3555,H3555-D3555,0),""),"")</f>
        <v>476</v>
      </c>
      <c r="K3555" s="37">
        <f>IF(M3555="",IF(I3555&lt;&gt;"",I3555-G3555,""),"")</f>
        <v>19.218671470095785</v>
      </c>
      <c r="L3555" s="31">
        <f>IF(M3555="",IF(K3555&lt;&gt;"",IF(G3555=0,IF(I3555=0,0,9.99),K3555/G3555),""),"")</f>
        <v>4.7037566643697383E-2</v>
      </c>
      <c r="M3555" s="35"/>
      <c r="N3555" s="33" t="str">
        <f>TRIM(CONCATENATE(Table1[[#This Row],[Intake]]," ",Table1[[#This Row],[Batch Number]]))</f>
        <v>S-1/OS 97</v>
      </c>
      <c r="O3555" s="35" t="str">
        <f>IF(VLOOKUP(Table1[[#This Row],[Intake Batch Combo]],Sheet2!A:B,2,FALSE)="","",VLOOKUP(Table1[[#This Row],[Intake Batch Combo]],Sheet2!A:B,2,FALSE))</f>
        <v>One Source Diagnostics Buy 97.2</v>
      </c>
      <c r="P3555" s="116" t="s">
        <v>2384</v>
      </c>
      <c r="Q3555" s="116" t="e">
        <v>#N/A</v>
      </c>
    </row>
    <row r="3556" spans="1:17">
      <c r="A3556" s="4" t="s">
        <v>2395</v>
      </c>
      <c r="B3556" s="15">
        <v>15.2</v>
      </c>
      <c r="C3556" s="15"/>
      <c r="D3556" s="30">
        <v>45021</v>
      </c>
      <c r="E3556" s="10" t="s">
        <v>1</v>
      </c>
      <c r="F3556" s="14">
        <v>2300</v>
      </c>
      <c r="G3556" s="14">
        <v>432.04350000000113</v>
      </c>
      <c r="H3556" s="30">
        <v>45107</v>
      </c>
      <c r="I3556" s="118">
        <v>418.5</v>
      </c>
      <c r="J3556" s="15">
        <f>IF(M3556="",IF(AND(H3556&lt;&gt; "",D3556&lt;&gt;""),IF(H3556&gt;=D3556,H3556-D3556,0),""),"")</f>
        <v>86</v>
      </c>
      <c r="K3556" s="20">
        <f>IF(M3556="",IF(I3556&lt;&gt;"",I3556-G3556,""),"")</f>
        <v>-13.543500000001131</v>
      </c>
      <c r="L3556" s="25">
        <f>IF(M3556="",IF(K3556&lt;&gt;"",IF(G3556=0,IF(I3556=0,0,9.99),K3556/G3556),""),"")</f>
        <v>-3.134753792153127E-2</v>
      </c>
      <c r="M3556" s="111"/>
      <c r="N3556" s="58" t="str">
        <f>TRIM(CONCATENATE(Table1[[#This Row],[Intake]]," ",Table1[[#This Row],[Batch Number]]))</f>
        <v>S-1/SCI 15.2</v>
      </c>
      <c r="O3556" s="111" t="str">
        <f>IF(VLOOKUP(Table1[[#This Row],[Intake Batch Combo]],Sheet2!A:B,2,FALSE)="","",VLOOKUP(Table1[[#This Row],[Intake Batch Combo]],Sheet2!A:B,2,FALSE))</f>
        <v>SoCal Imaging Batch 15.2</v>
      </c>
      <c r="P3556" s="115" t="e">
        <v>#N/A</v>
      </c>
      <c r="Q3556" s="115" t="e">
        <v>#N/A</v>
      </c>
    </row>
    <row r="3557" spans="1:17">
      <c r="A3557" s="4" t="s">
        <v>1316</v>
      </c>
      <c r="B3557" s="15">
        <v>90</v>
      </c>
      <c r="C3557" s="15" t="s">
        <v>262</v>
      </c>
      <c r="D3557" s="30">
        <v>44559</v>
      </c>
      <c r="E3557" s="10" t="s">
        <v>1</v>
      </c>
      <c r="F3557" s="14">
        <v>1695</v>
      </c>
      <c r="G3557" s="14">
        <v>435.04260145388702</v>
      </c>
      <c r="H3557" s="30">
        <v>45107</v>
      </c>
      <c r="I3557" s="120">
        <v>372</v>
      </c>
      <c r="J3557" s="21">
        <f>IF(M3557="",IF(AND(H3557&lt;&gt; "",D3557&lt;&gt;""),IF(H3557&gt;=D3557,H3557-D3557,0),""),"")</f>
        <v>548</v>
      </c>
      <c r="K3557" s="20">
        <f>IF(M3557="",IF(I3557&lt;&gt;"",I3557-G3557,""),"")</f>
        <v>-63.042601453887016</v>
      </c>
      <c r="L3557" s="25">
        <f>IF(M3557="",IF(K3557&lt;&gt;"",IF(G3557=0,IF(I3557=0,0,9.99),K3557/G3557),""),"")</f>
        <v>-0.14491132878297969</v>
      </c>
      <c r="M3557" s="28"/>
      <c r="N3557" s="31" t="str">
        <f>TRIM(CONCATENATE(Table1[[#This Row],[Intake]]," ",Table1[[#This Row],[Batch Number]]))</f>
        <v>S-1/OS 90</v>
      </c>
      <c r="O3557" s="34" t="str">
        <f>IF(VLOOKUP(Table1[[#This Row],[Intake Batch Combo]],Sheet2!A:B,2,FALSE)="","",VLOOKUP(Table1[[#This Row],[Intake Batch Combo]],Sheet2!A:B,2,FALSE))</f>
        <v>OSD Buy 90</v>
      </c>
      <c r="P3557" s="116" t="e">
        <v>#N/A</v>
      </c>
      <c r="Q3557" s="116" t="e">
        <v>#N/A</v>
      </c>
    </row>
    <row r="3558" spans="1:17">
      <c r="A3558" s="4" t="s">
        <v>1316</v>
      </c>
      <c r="B3558" s="15">
        <v>90</v>
      </c>
      <c r="C3558" s="15" t="s">
        <v>25</v>
      </c>
      <c r="D3558" s="30">
        <v>44559</v>
      </c>
      <c r="E3558" s="10" t="s">
        <v>1</v>
      </c>
      <c r="F3558" s="14">
        <v>1695</v>
      </c>
      <c r="G3558" s="14">
        <v>435.04260145388702</v>
      </c>
      <c r="H3558" s="30">
        <v>45107</v>
      </c>
      <c r="I3558" s="118">
        <v>313.49369999999999</v>
      </c>
      <c r="J3558" s="21">
        <f>IF(M3558="",IF(AND(H3558&lt;&gt; "",D3558&lt;&gt;""),IF(H3558&gt;=D3558,H3558-D3558,0),""),"")</f>
        <v>548</v>
      </c>
      <c r="K3558" s="20">
        <f>IF(M3558="",IF(I3558&lt;&gt;"",I3558-G3558,""),"")</f>
        <v>-121.54890145388703</v>
      </c>
      <c r="L3558" s="25">
        <f>IF(M3558="",IF(K3558&lt;&gt;"",IF(G3558=0,IF(I3558=0,0,9.99),K3558/G3558),""),"")</f>
        <v>-0.27939539954863657</v>
      </c>
      <c r="M3558" s="28"/>
      <c r="N3558" s="31" t="str">
        <f>TRIM(CONCATENATE(Table1[[#This Row],[Intake]]," ",Table1[[#This Row],[Batch Number]]))</f>
        <v>S-1/OS 90</v>
      </c>
      <c r="O3558" s="34" t="str">
        <f>IF(VLOOKUP(Table1[[#This Row],[Intake Batch Combo]],Sheet2!A:B,2,FALSE)="","",VLOOKUP(Table1[[#This Row],[Intake Batch Combo]],Sheet2!A:B,2,FALSE))</f>
        <v>OSD Buy 90</v>
      </c>
      <c r="P3558" s="116" t="e">
        <v>#N/A</v>
      </c>
      <c r="Q3558" s="116" t="e">
        <v>#N/A</v>
      </c>
    </row>
    <row r="3559" spans="1:17">
      <c r="A3559" s="4" t="s">
        <v>1316</v>
      </c>
      <c r="B3559" s="15">
        <v>90</v>
      </c>
      <c r="C3559" s="15" t="s">
        <v>51</v>
      </c>
      <c r="D3559" s="30">
        <v>44559</v>
      </c>
      <c r="E3559" s="10" t="s">
        <v>1</v>
      </c>
      <c r="F3559" s="14">
        <v>1695</v>
      </c>
      <c r="G3559" s="14">
        <v>435.04260145388702</v>
      </c>
      <c r="H3559" s="30">
        <v>45107</v>
      </c>
      <c r="I3559" s="120">
        <v>201.50309999999999</v>
      </c>
      <c r="J3559" s="21">
        <f>IF(M3559="",IF(AND(H3559&lt;&gt; "",D3559&lt;&gt;""),IF(H3559&gt;=D3559,H3559-D3559,0),""),"")</f>
        <v>548</v>
      </c>
      <c r="K3559" s="20">
        <f>IF(M3559="",IF(I3559&lt;&gt;"",I3559-G3559,""),"")</f>
        <v>-233.53950145388703</v>
      </c>
      <c r="L3559" s="25">
        <f>IF(M3559="",IF(K3559&lt;&gt;"",IF(G3559=0,IF(I3559=0,0,9.99),K3559/G3559),""),"")</f>
        <v>-0.53681984401852056</v>
      </c>
      <c r="M3559" s="28"/>
      <c r="N3559" s="31" t="str">
        <f>TRIM(CONCATENATE(Table1[[#This Row],[Intake]]," ",Table1[[#This Row],[Batch Number]]))</f>
        <v>S-1/OS 90</v>
      </c>
      <c r="O3559" s="34" t="str">
        <f>IF(VLOOKUP(Table1[[#This Row],[Intake Batch Combo]],Sheet2!A:B,2,FALSE)="","",VLOOKUP(Table1[[#This Row],[Intake Batch Combo]],Sheet2!A:B,2,FALSE))</f>
        <v>OSD Buy 90</v>
      </c>
      <c r="P3559" s="116" t="e">
        <v>#N/A</v>
      </c>
      <c r="Q3559" s="116" t="e">
        <v>#N/A</v>
      </c>
    </row>
    <row r="3560" spans="1:17">
      <c r="A3560" s="4" t="s">
        <v>1316</v>
      </c>
      <c r="B3560" s="15">
        <v>90</v>
      </c>
      <c r="C3560" s="15" t="s">
        <v>86</v>
      </c>
      <c r="D3560" s="30">
        <v>44559</v>
      </c>
      <c r="E3560" s="10" t="s">
        <v>1</v>
      </c>
      <c r="F3560" s="14">
        <v>1695</v>
      </c>
      <c r="G3560" s="14">
        <v>435.04260145388702</v>
      </c>
      <c r="H3560" s="30">
        <v>45107</v>
      </c>
      <c r="I3560" s="118">
        <v>234.42509999999999</v>
      </c>
      <c r="J3560" s="21">
        <f>IF(M3560="",IF(AND(H3560&lt;&gt; "",D3560&lt;&gt;""),IF(H3560&gt;=D3560,H3560-D3560,0),""),"")</f>
        <v>548</v>
      </c>
      <c r="K3560" s="20">
        <f>IF(M3560="",IF(I3560&lt;&gt;"",I3560-G3560,""),"")</f>
        <v>-200.61750145388703</v>
      </c>
      <c r="L3560" s="25">
        <f>IF(M3560="",IF(K3560&lt;&gt;"",IF(G3560=0,IF(I3560=0,0,9.99),K3560/G3560),""),"")</f>
        <v>-0.46114449661581425</v>
      </c>
      <c r="M3560" s="28"/>
      <c r="N3560" s="31" t="str">
        <f>TRIM(CONCATENATE(Table1[[#This Row],[Intake]]," ",Table1[[#This Row],[Batch Number]]))</f>
        <v>S-1/OS 90</v>
      </c>
      <c r="O3560" s="34" t="str">
        <f>IF(VLOOKUP(Table1[[#This Row],[Intake Batch Combo]],Sheet2!A:B,2,FALSE)="","",VLOOKUP(Table1[[#This Row],[Intake Batch Combo]],Sheet2!A:B,2,FALSE))</f>
        <v>OSD Buy 90</v>
      </c>
      <c r="P3560" s="116" t="e">
        <v>#N/A</v>
      </c>
      <c r="Q3560" s="116" t="e">
        <v>#N/A</v>
      </c>
    </row>
    <row r="3561" spans="1:17">
      <c r="A3561" s="4" t="s">
        <v>1316</v>
      </c>
      <c r="B3561" s="15">
        <v>90</v>
      </c>
      <c r="C3561" s="15" t="s">
        <v>86</v>
      </c>
      <c r="D3561" s="30">
        <v>44559</v>
      </c>
      <c r="E3561" s="10" t="s">
        <v>1</v>
      </c>
      <c r="F3561" s="14">
        <v>1695</v>
      </c>
      <c r="G3561" s="14">
        <v>435.04260145388702</v>
      </c>
      <c r="H3561" s="30">
        <v>45107</v>
      </c>
      <c r="I3561" s="118">
        <v>234.42509999999999</v>
      </c>
      <c r="J3561" s="21">
        <f>IF(M3561="",IF(AND(H3561&lt;&gt; "",D3561&lt;&gt;""),IF(H3561&gt;=D3561,H3561-D3561,0),""),"")</f>
        <v>548</v>
      </c>
      <c r="K3561" s="20">
        <f>IF(M3561="",IF(I3561&lt;&gt;"",I3561-G3561,""),"")</f>
        <v>-200.61750145388703</v>
      </c>
      <c r="L3561" s="25">
        <f>IF(M3561="",IF(K3561&lt;&gt;"",IF(G3561=0,IF(I3561=0,0,9.99),K3561/G3561),""),"")</f>
        <v>-0.46114449661581425</v>
      </c>
      <c r="M3561" s="28"/>
      <c r="N3561" s="31" t="str">
        <f>TRIM(CONCATENATE(Table1[[#This Row],[Intake]]," ",Table1[[#This Row],[Batch Number]]))</f>
        <v>S-1/OS 90</v>
      </c>
      <c r="O3561" s="34" t="str">
        <f>IF(VLOOKUP(Table1[[#This Row],[Intake Batch Combo]],Sheet2!A:B,2,FALSE)="","",VLOOKUP(Table1[[#This Row],[Intake Batch Combo]],Sheet2!A:B,2,FALSE))</f>
        <v>OSD Buy 90</v>
      </c>
      <c r="P3561" s="116" t="e">
        <v>#N/A</v>
      </c>
      <c r="Q3561" s="116" t="e">
        <v>#N/A</v>
      </c>
    </row>
    <row r="3562" spans="1:17">
      <c r="A3562" s="4" t="s">
        <v>1316</v>
      </c>
      <c r="B3562" s="15">
        <v>90</v>
      </c>
      <c r="C3562" s="15" t="s">
        <v>121</v>
      </c>
      <c r="D3562" s="30">
        <v>44559</v>
      </c>
      <c r="E3562" s="10" t="s">
        <v>1</v>
      </c>
      <c r="F3562" s="14">
        <v>1695</v>
      </c>
      <c r="G3562" s="14">
        <v>435.04260145388702</v>
      </c>
      <c r="H3562" s="30">
        <v>45107</v>
      </c>
      <c r="I3562" s="118">
        <v>697.5</v>
      </c>
      <c r="J3562" s="21">
        <f>IF(M3562="",IF(AND(H3562&lt;&gt; "",D3562&lt;&gt;""),IF(H3562&gt;=D3562,H3562-D3562,0),""),"")</f>
        <v>548</v>
      </c>
      <c r="K3562" s="20">
        <f>IF(M3562="",IF(I3562&lt;&gt;"",I3562-G3562,""),"")</f>
        <v>262.45739854611298</v>
      </c>
      <c r="L3562" s="25">
        <f>IF(M3562="",IF(K3562&lt;&gt;"",IF(G3562=0,IF(I3562=0,0,9.99),K3562/G3562),""),"")</f>
        <v>0.60329125853191312</v>
      </c>
      <c r="M3562" s="28"/>
      <c r="N3562" s="31" t="str">
        <f>TRIM(CONCATENATE(Table1[[#This Row],[Intake]]," ",Table1[[#This Row],[Batch Number]]))</f>
        <v>S-1/OS 90</v>
      </c>
      <c r="O3562" s="34" t="str">
        <f>IF(VLOOKUP(Table1[[#This Row],[Intake Batch Combo]],Sheet2!A:B,2,FALSE)="","",VLOOKUP(Table1[[#This Row],[Intake Batch Combo]],Sheet2!A:B,2,FALSE))</f>
        <v>OSD Buy 90</v>
      </c>
      <c r="P3562" s="116" t="e">
        <v>#N/A</v>
      </c>
      <c r="Q3562" s="116" t="e">
        <v>#N/A</v>
      </c>
    </row>
    <row r="3563" spans="1:17">
      <c r="A3563" s="4" t="s">
        <v>1316</v>
      </c>
      <c r="B3563" s="15">
        <v>90</v>
      </c>
      <c r="C3563" s="15" t="s">
        <v>187</v>
      </c>
      <c r="D3563" s="30">
        <v>44559</v>
      </c>
      <c r="E3563" s="10" t="s">
        <v>1</v>
      </c>
      <c r="F3563" s="14">
        <v>1695</v>
      </c>
      <c r="G3563" s="14">
        <v>435.04260145388702</v>
      </c>
      <c r="H3563" s="30">
        <v>45107</v>
      </c>
      <c r="I3563" s="118">
        <v>558</v>
      </c>
      <c r="J3563" s="21">
        <f>IF(M3563="",IF(AND(H3563&lt;&gt; "",D3563&lt;&gt;""),IF(H3563&gt;=D3563,H3563-D3563,0),""),"")</f>
        <v>548</v>
      </c>
      <c r="K3563" s="20">
        <f>IF(M3563="",IF(I3563&lt;&gt;"",I3563-G3563,""),"")</f>
        <v>122.95739854611298</v>
      </c>
      <c r="L3563" s="25">
        <f>IF(M3563="",IF(K3563&lt;&gt;"",IF(G3563=0,IF(I3563=0,0,9.99),K3563/G3563),""),"")</f>
        <v>0.2826330068255305</v>
      </c>
      <c r="M3563" s="28"/>
      <c r="N3563" s="31" t="str">
        <f>TRIM(CONCATENATE(Table1[[#This Row],[Intake]]," ",Table1[[#This Row],[Batch Number]]))</f>
        <v>S-1/OS 90</v>
      </c>
      <c r="O3563" s="34" t="str">
        <f>IF(VLOOKUP(Table1[[#This Row],[Intake Batch Combo]],Sheet2!A:B,2,FALSE)="","",VLOOKUP(Table1[[#This Row],[Intake Batch Combo]],Sheet2!A:B,2,FALSE))</f>
        <v>OSD Buy 90</v>
      </c>
      <c r="P3563" s="116" t="e">
        <v>#N/A</v>
      </c>
      <c r="Q3563" s="116" t="e">
        <v>#N/A</v>
      </c>
    </row>
    <row r="3564" spans="1:17">
      <c r="A3564" s="4" t="s">
        <v>1316</v>
      </c>
      <c r="B3564" s="15">
        <v>90</v>
      </c>
      <c r="C3564" s="15" t="s">
        <v>187</v>
      </c>
      <c r="D3564" s="30">
        <v>44559</v>
      </c>
      <c r="E3564" s="10" t="s">
        <v>1</v>
      </c>
      <c r="F3564" s="14">
        <v>1695</v>
      </c>
      <c r="G3564" s="14">
        <v>435.04260145388702</v>
      </c>
      <c r="H3564" s="30">
        <v>45107</v>
      </c>
      <c r="I3564" s="118">
        <v>558</v>
      </c>
      <c r="J3564" s="21">
        <f>IF(M3564="",IF(AND(H3564&lt;&gt; "",D3564&lt;&gt;""),IF(H3564&gt;=D3564,H3564-D3564,0),""),"")</f>
        <v>548</v>
      </c>
      <c r="K3564" s="20">
        <f>IF(M3564="",IF(I3564&lt;&gt;"",I3564-G3564,""),"")</f>
        <v>122.95739854611298</v>
      </c>
      <c r="L3564" s="25">
        <f>IF(M3564="",IF(K3564&lt;&gt;"",IF(G3564=0,IF(I3564=0,0,9.99),K3564/G3564),""),"")</f>
        <v>0.2826330068255305</v>
      </c>
      <c r="M3564" s="28"/>
      <c r="N3564" s="31" t="str">
        <f>TRIM(CONCATENATE(Table1[[#This Row],[Intake]]," ",Table1[[#This Row],[Batch Number]]))</f>
        <v>S-1/OS 90</v>
      </c>
      <c r="O3564" s="34" t="str">
        <f>IF(VLOOKUP(Table1[[#This Row],[Intake Batch Combo]],Sheet2!A:B,2,FALSE)="","",VLOOKUP(Table1[[#This Row],[Intake Batch Combo]],Sheet2!A:B,2,FALSE))</f>
        <v>OSD Buy 90</v>
      </c>
      <c r="P3564" s="116" t="e">
        <v>#N/A</v>
      </c>
      <c r="Q3564" s="116" t="e">
        <v>#N/A</v>
      </c>
    </row>
    <row r="3565" spans="1:17">
      <c r="A3565" s="4" t="s">
        <v>1316</v>
      </c>
      <c r="B3565" s="15">
        <v>90</v>
      </c>
      <c r="C3565" s="15" t="s">
        <v>307</v>
      </c>
      <c r="D3565" s="30">
        <v>44559</v>
      </c>
      <c r="E3565" s="10" t="s">
        <v>1</v>
      </c>
      <c r="F3565" s="14">
        <v>1695</v>
      </c>
      <c r="G3565" s="14">
        <v>435.04260145388702</v>
      </c>
      <c r="H3565" s="30">
        <v>45107</v>
      </c>
      <c r="I3565" s="120">
        <v>178.84829999999999</v>
      </c>
      <c r="J3565" s="21">
        <f>IF(M3565="",IF(AND(H3565&lt;&gt; "",D3565&lt;&gt;""),IF(H3565&gt;=D3565,H3565-D3565,0),""),"")</f>
        <v>548</v>
      </c>
      <c r="K3565" s="20">
        <f>IF(M3565="",IF(I3565&lt;&gt;"",I3565-G3565,""),"")</f>
        <v>-256.19430145388702</v>
      </c>
      <c r="L3565" s="25">
        <f>IF(M3565="",IF(K3565&lt;&gt;"",IF(G3565=0,IF(I3565=0,0,9.99),K3565/G3565),""),"")</f>
        <v>-0.58889474409563702</v>
      </c>
      <c r="M3565" s="28"/>
      <c r="N3565" s="31" t="str">
        <f>TRIM(CONCATENATE(Table1[[#This Row],[Intake]]," ",Table1[[#This Row],[Batch Number]]))</f>
        <v>S-1/OS 90</v>
      </c>
      <c r="O3565" s="34" t="str">
        <f>IF(VLOOKUP(Table1[[#This Row],[Intake Batch Combo]],Sheet2!A:B,2,FALSE)="","",VLOOKUP(Table1[[#This Row],[Intake Batch Combo]],Sheet2!A:B,2,FALSE))</f>
        <v>OSD Buy 90</v>
      </c>
      <c r="P3565" s="116" t="e">
        <v>#N/A</v>
      </c>
      <c r="Q3565" s="116" t="e">
        <v>#N/A</v>
      </c>
    </row>
    <row r="3566" spans="1:17">
      <c r="A3566" s="4" t="s">
        <v>1316</v>
      </c>
      <c r="B3566" s="15">
        <v>90</v>
      </c>
      <c r="C3566" s="15" t="s">
        <v>307</v>
      </c>
      <c r="D3566" s="30">
        <v>44559</v>
      </c>
      <c r="E3566" s="10" t="s">
        <v>1</v>
      </c>
      <c r="F3566" s="14">
        <v>1695</v>
      </c>
      <c r="G3566" s="14">
        <v>435.04260145388702</v>
      </c>
      <c r="H3566" s="30">
        <v>45107</v>
      </c>
      <c r="I3566" s="118">
        <v>178.84829999999999</v>
      </c>
      <c r="J3566" s="21">
        <f>IF(M3566="",IF(AND(H3566&lt;&gt; "",D3566&lt;&gt;""),IF(H3566&gt;=D3566,H3566-D3566,0),""),"")</f>
        <v>548</v>
      </c>
      <c r="K3566" s="20">
        <f>IF(M3566="",IF(I3566&lt;&gt;"",I3566-G3566,""),"")</f>
        <v>-256.19430145388702</v>
      </c>
      <c r="L3566" s="25">
        <f>IF(M3566="",IF(K3566&lt;&gt;"",IF(G3566=0,IF(I3566=0,0,9.99),K3566/G3566),""),"")</f>
        <v>-0.58889474409563702</v>
      </c>
      <c r="M3566" s="28"/>
      <c r="N3566" s="31" t="str">
        <f>TRIM(CONCATENATE(Table1[[#This Row],[Intake]]," ",Table1[[#This Row],[Batch Number]]))</f>
        <v>S-1/OS 90</v>
      </c>
      <c r="O3566" s="34" t="str">
        <f>IF(VLOOKUP(Table1[[#This Row],[Intake Batch Combo]],Sheet2!A:B,2,FALSE)="","",VLOOKUP(Table1[[#This Row],[Intake Batch Combo]],Sheet2!A:B,2,FALSE))</f>
        <v>OSD Buy 90</v>
      </c>
      <c r="P3566" s="116" t="e">
        <v>#N/A</v>
      </c>
      <c r="Q3566" s="116" t="e">
        <v>#N/A</v>
      </c>
    </row>
    <row r="3567" spans="1:17">
      <c r="A3567" s="4" t="s">
        <v>1316</v>
      </c>
      <c r="B3567" s="15">
        <v>90</v>
      </c>
      <c r="C3567" s="15" t="s">
        <v>307</v>
      </c>
      <c r="D3567" s="30">
        <v>44559</v>
      </c>
      <c r="E3567" s="10" t="s">
        <v>1</v>
      </c>
      <c r="F3567" s="14">
        <v>1695</v>
      </c>
      <c r="G3567" s="14">
        <v>435.04260145388702</v>
      </c>
      <c r="H3567" s="30">
        <v>45107</v>
      </c>
      <c r="I3567" s="118">
        <v>178.84829999999999</v>
      </c>
      <c r="J3567" s="21">
        <f>IF(M3567="",IF(AND(H3567&lt;&gt; "",D3567&lt;&gt;""),IF(H3567&gt;=D3567,H3567-D3567,0),""),"")</f>
        <v>548</v>
      </c>
      <c r="K3567" s="20">
        <f>IF(M3567="",IF(I3567&lt;&gt;"",I3567-G3567,""),"")</f>
        <v>-256.19430145388702</v>
      </c>
      <c r="L3567" s="25">
        <f>IF(M3567="",IF(K3567&lt;&gt;"",IF(G3567=0,IF(I3567=0,0,9.99),K3567/G3567),""),"")</f>
        <v>-0.58889474409563702</v>
      </c>
      <c r="M3567" s="28"/>
      <c r="N3567" s="31" t="str">
        <f>TRIM(CONCATENATE(Table1[[#This Row],[Intake]]," ",Table1[[#This Row],[Batch Number]]))</f>
        <v>S-1/OS 90</v>
      </c>
      <c r="O3567" s="34" t="str">
        <f>IF(VLOOKUP(Table1[[#This Row],[Intake Batch Combo]],Sheet2!A:B,2,FALSE)="","",VLOOKUP(Table1[[#This Row],[Intake Batch Combo]],Sheet2!A:B,2,FALSE))</f>
        <v>OSD Buy 90</v>
      </c>
      <c r="P3567" s="116" t="e">
        <v>#N/A</v>
      </c>
      <c r="Q3567" s="116" t="e">
        <v>#N/A</v>
      </c>
    </row>
    <row r="3568" spans="1:17">
      <c r="A3568" s="4" t="s">
        <v>384</v>
      </c>
      <c r="B3568" s="15" t="s">
        <v>385</v>
      </c>
      <c r="C3568" s="15">
        <v>1015148</v>
      </c>
      <c r="D3568" s="30">
        <v>44579</v>
      </c>
      <c r="E3568" s="10" t="s">
        <v>0</v>
      </c>
      <c r="F3568" s="14">
        <v>50423</v>
      </c>
      <c r="G3568" s="14">
        <v>10407.307200000001</v>
      </c>
      <c r="H3568" s="30">
        <v>45107</v>
      </c>
      <c r="I3568" s="120">
        <v>23451.678248126962</v>
      </c>
      <c r="J3568" s="15">
        <f>IF(M3568="",IF(AND(H3568&lt;&gt; "",D3568&lt;&gt;""),IF(H3568&gt;=D3568,H3568-D3568,0),""),"")</f>
        <v>528</v>
      </c>
      <c r="K3568" s="20">
        <f>IF(M3568="",IF(I3568&lt;&gt;"",I3568-G3568,""),"")</f>
        <v>13044.371048126961</v>
      </c>
      <c r="L3568" s="25">
        <f>IF(M3568="",IF(K3568&lt;&gt;"",IF(G3568=0,IF(I3568=0,0,9.99),K3568/G3568),""),"")</f>
        <v>1.2533857987901962</v>
      </c>
      <c r="M3568" s="111"/>
      <c r="N3568" s="33" t="str">
        <f>TRIM(CONCATENATE(Table1[[#This Row],[Intake]]," ",Table1[[#This Row],[Batch Number]]))</f>
        <v>S-1/TRC 33a</v>
      </c>
      <c r="O3568" s="35" t="str">
        <f>IF(VLOOKUP(Table1[[#This Row],[Intake Batch Combo]],Sheet2!A:B,2,FALSE)="","",VLOOKUP(Table1[[#This Row],[Intake Batch Combo]],Sheet2!A:B,2,FALSE))</f>
        <v>Texas Regional Center Batch 33a</v>
      </c>
      <c r="P3568" s="116" t="e">
        <v>#N/A</v>
      </c>
      <c r="Q3568" s="116" t="e">
        <v>#N/A</v>
      </c>
    </row>
    <row r="3569" spans="1:17">
      <c r="A3569" s="4" t="s">
        <v>2395</v>
      </c>
      <c r="B3569" s="15">
        <v>15.1</v>
      </c>
      <c r="C3569" s="15"/>
      <c r="D3569" s="30">
        <v>45021</v>
      </c>
      <c r="E3569" s="10" t="s">
        <v>1</v>
      </c>
      <c r="F3569" s="14">
        <v>2300</v>
      </c>
      <c r="G3569" s="14">
        <v>432.04350000000113</v>
      </c>
      <c r="H3569" s="30">
        <v>45106</v>
      </c>
      <c r="I3569" s="118">
        <v>500</v>
      </c>
      <c r="J3569" s="15">
        <f>IF(M3569="",IF(AND(H3569&lt;&gt; "",D3569&lt;&gt;""),IF(H3569&gt;=D3569,H3569-D3569,0),""),"")</f>
        <v>85</v>
      </c>
      <c r="K3569" s="20">
        <f>IF(M3569="",IF(I3569&lt;&gt;"",I3569-G3569,""),"")</f>
        <v>67.956499999998869</v>
      </c>
      <c r="L3569" s="25">
        <f>IF(M3569="",IF(K3569&lt;&gt;"",IF(G3569=0,IF(I3569=0,0,9.99),K3569/G3569),""),"")</f>
        <v>0.15729087464572131</v>
      </c>
      <c r="M3569" s="111"/>
      <c r="N3569" s="58" t="str">
        <f>TRIM(CONCATENATE(Table1[[#This Row],[Intake]]," ",Table1[[#This Row],[Batch Number]]))</f>
        <v>S-1/SCI 15.1</v>
      </c>
      <c r="O3569" s="111" t="str">
        <f>IF(VLOOKUP(Table1[[#This Row],[Intake Batch Combo]],Sheet2!A:B,2,FALSE)="","",VLOOKUP(Table1[[#This Row],[Intake Batch Combo]],Sheet2!A:B,2,FALSE))</f>
        <v>SoCal Imaging Batch 15.1</v>
      </c>
      <c r="P3569" s="115" t="e">
        <v>#N/A</v>
      </c>
      <c r="Q3569" s="115" t="e">
        <v>#N/A</v>
      </c>
    </row>
    <row r="3570" spans="1:17">
      <c r="A3570" s="4" t="s">
        <v>2395</v>
      </c>
      <c r="B3570" s="15">
        <v>15.1</v>
      </c>
      <c r="C3570" s="15"/>
      <c r="D3570" s="30">
        <v>45021</v>
      </c>
      <c r="E3570" s="10" t="s">
        <v>1</v>
      </c>
      <c r="F3570" s="14">
        <v>2300</v>
      </c>
      <c r="G3570" s="14">
        <v>432.04350000000113</v>
      </c>
      <c r="H3570" s="30">
        <v>45106</v>
      </c>
      <c r="I3570" s="118">
        <v>500</v>
      </c>
      <c r="J3570" s="15">
        <f>IF(M3570="",IF(AND(H3570&lt;&gt; "",D3570&lt;&gt;""),IF(H3570&gt;=D3570,H3570-D3570,0),""),"")</f>
        <v>85</v>
      </c>
      <c r="K3570" s="20">
        <f>IF(M3570="",IF(I3570&lt;&gt;"",I3570-G3570,""),"")</f>
        <v>67.956499999998869</v>
      </c>
      <c r="L3570" s="25">
        <f>IF(M3570="",IF(K3570&lt;&gt;"",IF(G3570=0,IF(I3570=0,0,9.99),K3570/G3570),""),"")</f>
        <v>0.15729087464572131</v>
      </c>
      <c r="M3570" s="111"/>
      <c r="N3570" s="58" t="str">
        <f>TRIM(CONCATENATE(Table1[[#This Row],[Intake]]," ",Table1[[#This Row],[Batch Number]]))</f>
        <v>S-1/SCI 15.1</v>
      </c>
      <c r="O3570" s="111" t="str">
        <f>IF(VLOOKUP(Table1[[#This Row],[Intake Batch Combo]],Sheet2!A:B,2,FALSE)="","",VLOOKUP(Table1[[#This Row],[Intake Batch Combo]],Sheet2!A:B,2,FALSE))</f>
        <v>SoCal Imaging Batch 15.1</v>
      </c>
      <c r="P3570" s="115" t="e">
        <v>#N/A</v>
      </c>
      <c r="Q3570" s="115" t="e">
        <v>#N/A</v>
      </c>
    </row>
    <row r="3571" spans="1:17">
      <c r="A3571" s="4" t="s">
        <v>2395</v>
      </c>
      <c r="B3571" s="15">
        <v>15.1</v>
      </c>
      <c r="C3571" s="15"/>
      <c r="D3571" s="30">
        <v>45021</v>
      </c>
      <c r="E3571" s="10" t="s">
        <v>1</v>
      </c>
      <c r="F3571" s="14">
        <v>2300</v>
      </c>
      <c r="G3571" s="14">
        <v>432.04350000000113</v>
      </c>
      <c r="H3571" s="30">
        <v>45106</v>
      </c>
      <c r="I3571" s="118">
        <v>500</v>
      </c>
      <c r="J3571" s="15">
        <f>IF(M3571="",IF(AND(H3571&lt;&gt; "",D3571&lt;&gt;""),IF(H3571&gt;=D3571,H3571-D3571,0),""),"")</f>
        <v>85</v>
      </c>
      <c r="K3571" s="20">
        <f>IF(M3571="",IF(I3571&lt;&gt;"",I3571-G3571,""),"")</f>
        <v>67.956499999998869</v>
      </c>
      <c r="L3571" s="25">
        <f>IF(M3571="",IF(K3571&lt;&gt;"",IF(G3571=0,IF(I3571=0,0,9.99),K3571/G3571),""),"")</f>
        <v>0.15729087464572131</v>
      </c>
      <c r="M3571" s="111"/>
      <c r="N3571" s="58" t="str">
        <f>TRIM(CONCATENATE(Table1[[#This Row],[Intake]]," ",Table1[[#This Row],[Batch Number]]))</f>
        <v>S-1/SCI 15.1</v>
      </c>
      <c r="O3571" s="111" t="str">
        <f>IF(VLOOKUP(Table1[[#This Row],[Intake Batch Combo]],Sheet2!A:B,2,FALSE)="","",VLOOKUP(Table1[[#This Row],[Intake Batch Combo]],Sheet2!A:B,2,FALSE))</f>
        <v>SoCal Imaging Batch 15.1</v>
      </c>
      <c r="P3571" s="115" t="e">
        <v>#N/A</v>
      </c>
      <c r="Q3571" s="115" t="e">
        <v>#N/A</v>
      </c>
    </row>
    <row r="3572" spans="1:17">
      <c r="A3572" s="4" t="s">
        <v>2395</v>
      </c>
      <c r="B3572" s="15">
        <v>15.2</v>
      </c>
      <c r="C3572" s="15"/>
      <c r="D3572" s="30">
        <v>45021</v>
      </c>
      <c r="E3572" s="10" t="s">
        <v>1</v>
      </c>
      <c r="F3572" s="14">
        <v>2300</v>
      </c>
      <c r="G3572" s="14">
        <v>432.04350000000113</v>
      </c>
      <c r="H3572" s="30">
        <v>45106</v>
      </c>
      <c r="I3572" s="118">
        <v>600</v>
      </c>
      <c r="J3572" s="15">
        <f>IF(M3572="",IF(AND(H3572&lt;&gt; "",D3572&lt;&gt;""),IF(H3572&gt;=D3572,H3572-D3572,0),""),"")</f>
        <v>85</v>
      </c>
      <c r="K3572" s="20">
        <f>IF(M3572="",IF(I3572&lt;&gt;"",I3572-G3572,""),"")</f>
        <v>167.95649999999887</v>
      </c>
      <c r="L3572" s="25">
        <f>IF(M3572="",IF(K3572&lt;&gt;"",IF(G3572=0,IF(I3572=0,0,9.99),K3572/G3572),""),"")</f>
        <v>0.38874904957486556</v>
      </c>
      <c r="M3572" s="111"/>
      <c r="N3572" s="58" t="str">
        <f>TRIM(CONCATENATE(Table1[[#This Row],[Intake]]," ",Table1[[#This Row],[Batch Number]]))</f>
        <v>S-1/SCI 15.2</v>
      </c>
      <c r="O3572" s="111" t="str">
        <f>IF(VLOOKUP(Table1[[#This Row],[Intake Batch Combo]],Sheet2!A:B,2,FALSE)="","",VLOOKUP(Table1[[#This Row],[Intake Batch Combo]],Sheet2!A:B,2,FALSE))</f>
        <v>SoCal Imaging Batch 15.2</v>
      </c>
      <c r="P3572" s="115" t="e">
        <v>#N/A</v>
      </c>
      <c r="Q3572" s="115" t="e">
        <v>#N/A</v>
      </c>
    </row>
    <row r="3573" spans="1:17">
      <c r="A3573" s="4" t="s">
        <v>1312</v>
      </c>
      <c r="B3573" s="15">
        <v>3</v>
      </c>
      <c r="C3573" s="15" t="s">
        <v>1856</v>
      </c>
      <c r="D3573" s="30">
        <v>44973</v>
      </c>
      <c r="E3573" s="10" t="s">
        <v>0</v>
      </c>
      <c r="F3573" s="14">
        <v>0</v>
      </c>
      <c r="G3573" s="14">
        <v>0</v>
      </c>
      <c r="H3573" s="30">
        <v>45104</v>
      </c>
      <c r="I3573" s="118">
        <v>239.34</v>
      </c>
      <c r="J3573" s="15">
        <f>IF(M3573="",IF(AND(H3573&lt;&gt; "",D3573&lt;&gt;""),IF(H3573&gt;=D3573,H3573-D3573,0),""),"")</f>
        <v>131</v>
      </c>
      <c r="K3573" s="20">
        <f>IF(M3573="",IF(I3573&lt;&gt;"",I3573-G3573,""),"")</f>
        <v>239.34</v>
      </c>
      <c r="L3573" s="25">
        <f>IF(M3573="",IF(K3573&lt;&gt;"",IF(G3573=0,IF(I3573=0,0,9.99),K3573/G3573),""),"")</f>
        <v>9.99</v>
      </c>
      <c r="M3573" s="111"/>
      <c r="N3573" s="58" t="str">
        <f>TRIM(CONCATENATE(Table1[[#This Row],[Intake]]," ",Table1[[#This Row],[Batch Number]]))</f>
        <v>S-1/MF 3</v>
      </c>
      <c r="O3573" s="111" t="str">
        <f>IF(VLOOKUP(Table1[[#This Row],[Intake Batch Combo]],Sheet2!A:B,2,FALSE)="","",VLOOKUP(Table1[[#This Row],[Intake Batch Combo]],Sheet2!A:B,2,FALSE))</f>
        <v>Michigan First Rehab Batch 03</v>
      </c>
      <c r="P3573" s="115" t="e">
        <v>#N/A</v>
      </c>
      <c r="Q3573" s="115" t="e">
        <v>#N/A</v>
      </c>
    </row>
    <row r="3574" spans="1:17">
      <c r="A3574" s="4" t="s">
        <v>1312</v>
      </c>
      <c r="B3574" s="15">
        <v>3</v>
      </c>
      <c r="C3574" s="15" t="s">
        <v>1856</v>
      </c>
      <c r="D3574" s="30">
        <v>44973</v>
      </c>
      <c r="E3574" s="10" t="s">
        <v>0</v>
      </c>
      <c r="F3574" s="14">
        <v>0</v>
      </c>
      <c r="G3574" s="14">
        <v>0</v>
      </c>
      <c r="H3574" s="30">
        <v>45104</v>
      </c>
      <c r="I3574" s="118">
        <v>239.34</v>
      </c>
      <c r="J3574" s="15">
        <f>IF(M3574="",IF(AND(H3574&lt;&gt; "",D3574&lt;&gt;""),IF(H3574&gt;=D3574,H3574-D3574,0),""),"")</f>
        <v>131</v>
      </c>
      <c r="K3574" s="20">
        <f>IF(M3574="",IF(I3574&lt;&gt;"",I3574-G3574,""),"")</f>
        <v>239.34</v>
      </c>
      <c r="L3574" s="25">
        <f>IF(M3574="",IF(K3574&lt;&gt;"",IF(G3574=0,IF(I3574=0,0,9.99),K3574/G3574),""),"")</f>
        <v>9.99</v>
      </c>
      <c r="M3574" s="111"/>
      <c r="N3574" s="58" t="str">
        <f>TRIM(CONCATENATE(Table1[[#This Row],[Intake]]," ",Table1[[#This Row],[Batch Number]]))</f>
        <v>S-1/MF 3</v>
      </c>
      <c r="O3574" s="111" t="str">
        <f>IF(VLOOKUP(Table1[[#This Row],[Intake Batch Combo]],Sheet2!A:B,2,FALSE)="","",VLOOKUP(Table1[[#This Row],[Intake Batch Combo]],Sheet2!A:B,2,FALSE))</f>
        <v>Michigan First Rehab Batch 03</v>
      </c>
      <c r="P3574" s="115" t="e">
        <v>#N/A</v>
      </c>
      <c r="Q3574" s="115" t="e">
        <v>#N/A</v>
      </c>
    </row>
    <row r="3575" spans="1:17">
      <c r="A3575" s="4" t="s">
        <v>1312</v>
      </c>
      <c r="B3575" s="15">
        <v>3</v>
      </c>
      <c r="C3575" s="15" t="s">
        <v>1856</v>
      </c>
      <c r="D3575" s="30">
        <v>44973</v>
      </c>
      <c r="E3575" s="10" t="s">
        <v>0</v>
      </c>
      <c r="F3575" s="14">
        <v>17405</v>
      </c>
      <c r="G3575" s="14">
        <v>4888.6293750000004</v>
      </c>
      <c r="H3575" s="30">
        <v>45104</v>
      </c>
      <c r="I3575" s="118">
        <v>239.34</v>
      </c>
      <c r="J3575" s="15">
        <f>IF(M3575="",IF(AND(H3575&lt;&gt; "",D3575&lt;&gt;""),IF(H3575&gt;=D3575,H3575-D3575,0),""),"")</f>
        <v>131</v>
      </c>
      <c r="K3575" s="20">
        <f>IF(M3575="",IF(I3575&lt;&gt;"",I3575-G3575,""),"")</f>
        <v>-4649.2893750000003</v>
      </c>
      <c r="L3575" s="25">
        <f>IF(M3575="",IF(K3575&lt;&gt;"",IF(G3575=0,IF(I3575=0,0,9.99),K3575/G3575),""),"")</f>
        <v>-0.95104149207465738</v>
      </c>
      <c r="M3575" s="111"/>
      <c r="N3575" s="58" t="str">
        <f>TRIM(CONCATENATE(Table1[[#This Row],[Intake]]," ",Table1[[#This Row],[Batch Number]]))</f>
        <v>S-1/MF 3</v>
      </c>
      <c r="O3575" s="111" t="str">
        <f>IF(VLOOKUP(Table1[[#This Row],[Intake Batch Combo]],Sheet2!A:B,2,FALSE)="","",VLOOKUP(Table1[[#This Row],[Intake Batch Combo]],Sheet2!A:B,2,FALSE))</f>
        <v>Michigan First Rehab Batch 03</v>
      </c>
      <c r="P3575" s="115" t="e">
        <v>#N/A</v>
      </c>
      <c r="Q3575" s="115" t="e">
        <v>#N/A</v>
      </c>
    </row>
    <row r="3576" spans="1:17">
      <c r="A3576" s="4" t="s">
        <v>1312</v>
      </c>
      <c r="B3576" s="15">
        <v>3</v>
      </c>
      <c r="C3576" s="66" t="s">
        <v>1855</v>
      </c>
      <c r="D3576" s="30">
        <v>44973</v>
      </c>
      <c r="E3576" s="10" t="s">
        <v>0</v>
      </c>
      <c r="F3576" s="14">
        <v>50532.5</v>
      </c>
      <c r="G3576" s="14">
        <v>14193.3159375</v>
      </c>
      <c r="H3576" s="30">
        <v>45104</v>
      </c>
      <c r="I3576" s="118">
        <v>882.57</v>
      </c>
      <c r="J3576" s="15">
        <f>IF(M3576="",IF(AND(H3576&lt;&gt; "",D3576&lt;&gt;""),IF(H3576&gt;=D3576,H3576-D3576,0),""),"")</f>
        <v>131</v>
      </c>
      <c r="K3576" s="20">
        <f>IF(M3576="",IF(I3576&lt;&gt;"",I3576-G3576,""),"")</f>
        <v>-13310.7459375</v>
      </c>
      <c r="L3576" s="25">
        <f>IF(M3576="",IF(K3576&lt;&gt;"",IF(G3576=0,IF(I3576=0,0,9.99),K3576/G3576),""),"")</f>
        <v>-0.93781791345402443</v>
      </c>
      <c r="M3576" s="111"/>
      <c r="N3576" s="58" t="str">
        <f>TRIM(CONCATENATE(Table1[[#This Row],[Intake]]," ",Table1[[#This Row],[Batch Number]]))</f>
        <v>S-1/MF 3</v>
      </c>
      <c r="O3576" s="111" t="str">
        <f>IF(VLOOKUP(Table1[[#This Row],[Intake Batch Combo]],Sheet2!A:B,2,FALSE)="","",VLOOKUP(Table1[[#This Row],[Intake Batch Combo]],Sheet2!A:B,2,FALSE))</f>
        <v>Michigan First Rehab Batch 03</v>
      </c>
      <c r="P3576" s="115" t="e">
        <v>#N/A</v>
      </c>
      <c r="Q3576" s="115" t="e">
        <v>#N/A</v>
      </c>
    </row>
    <row r="3577" spans="1:17">
      <c r="A3577" s="4" t="s">
        <v>2395</v>
      </c>
      <c r="B3577" s="15">
        <v>15.3</v>
      </c>
      <c r="C3577" s="15"/>
      <c r="D3577" s="30">
        <v>45021</v>
      </c>
      <c r="E3577" s="10" t="s">
        <v>1</v>
      </c>
      <c r="F3577" s="14">
        <v>2300</v>
      </c>
      <c r="G3577" s="14">
        <v>432.04350000000113</v>
      </c>
      <c r="H3577" s="30">
        <v>45103</v>
      </c>
      <c r="I3577" s="118">
        <v>300</v>
      </c>
      <c r="J3577" s="15">
        <f>IF(M3577="",IF(AND(H3577&lt;&gt; "",D3577&lt;&gt;""),IF(H3577&gt;=D3577,H3577-D3577,0),""),"")</f>
        <v>82</v>
      </c>
      <c r="K3577" s="20">
        <f>IF(M3577="",IF(I3577&lt;&gt;"",I3577-G3577,""),"")</f>
        <v>-132.04350000000113</v>
      </c>
      <c r="L3577" s="25">
        <f>IF(M3577="",IF(K3577&lt;&gt;"",IF(G3577=0,IF(I3577=0,0,9.99),K3577/G3577),""),"")</f>
        <v>-0.30562547521256722</v>
      </c>
      <c r="M3577" s="111"/>
      <c r="N3577" s="58" t="str">
        <f>TRIM(CONCATENATE(Table1[[#This Row],[Intake]]," ",Table1[[#This Row],[Batch Number]]))</f>
        <v>S-1/SCI 15.3</v>
      </c>
      <c r="O3577" s="111" t="str">
        <f>IF(VLOOKUP(Table1[[#This Row],[Intake Batch Combo]],Sheet2!A:B,2,FALSE)="","",VLOOKUP(Table1[[#This Row],[Intake Batch Combo]],Sheet2!A:B,2,FALSE))</f>
        <v>SoCal Imaging Batch 15.3</v>
      </c>
      <c r="P3577" s="115" t="s">
        <v>2393</v>
      </c>
      <c r="Q3577" s="115" t="e">
        <v>#N/A</v>
      </c>
    </row>
    <row r="3578" spans="1:17">
      <c r="A3578" s="4" t="s">
        <v>1316</v>
      </c>
      <c r="B3578" s="15">
        <v>90</v>
      </c>
      <c r="C3578" s="15" t="s">
        <v>37</v>
      </c>
      <c r="D3578" s="30">
        <v>44559</v>
      </c>
      <c r="E3578" s="10" t="s">
        <v>1</v>
      </c>
      <c r="F3578" s="14">
        <v>300</v>
      </c>
      <c r="G3578" s="14">
        <v>0</v>
      </c>
      <c r="H3578" s="30">
        <v>45092</v>
      </c>
      <c r="I3578" s="118">
        <v>216.99690000000001</v>
      </c>
      <c r="J3578" s="21">
        <f>IF(M3578="",IF(AND(H3578&lt;&gt; "",D3578&lt;&gt;""),IF(H3578&gt;=D3578,H3578-D3578,0),""),"")</f>
        <v>533</v>
      </c>
      <c r="K3578" s="20">
        <f>IF(M3578="",IF(I3578&lt;&gt;"",I3578-G3578,""),"")</f>
        <v>216.99690000000001</v>
      </c>
      <c r="L3578" s="25">
        <f>IF(M3578="",IF(K3578&lt;&gt;"",IF(G3578=0,IF(I3578=0,0,9.99),K3578/G3578),""),"")</f>
        <v>9.99</v>
      </c>
      <c r="M3578" s="28"/>
      <c r="N3578" s="31" t="str">
        <f>TRIM(CONCATENATE(Table1[[#This Row],[Intake]]," ",Table1[[#This Row],[Batch Number]]))</f>
        <v>S-1/OS 90</v>
      </c>
      <c r="O3578" s="34" t="str">
        <f>IF(VLOOKUP(Table1[[#This Row],[Intake Batch Combo]],Sheet2!A:B,2,FALSE)="","",VLOOKUP(Table1[[#This Row],[Intake Batch Combo]],Sheet2!A:B,2,FALSE))</f>
        <v>OSD Buy 90</v>
      </c>
      <c r="P3578" s="116" t="e">
        <v>#N/A</v>
      </c>
      <c r="Q3578" s="116" t="e">
        <v>#N/A</v>
      </c>
    </row>
    <row r="3579" spans="1:17">
      <c r="A3579" s="4" t="s">
        <v>1316</v>
      </c>
      <c r="B3579" s="15">
        <v>90</v>
      </c>
      <c r="C3579" s="15" t="s">
        <v>37</v>
      </c>
      <c r="D3579" s="30">
        <v>44559</v>
      </c>
      <c r="E3579" s="10" t="s">
        <v>1</v>
      </c>
      <c r="F3579" s="14">
        <v>300</v>
      </c>
      <c r="G3579" s="14">
        <v>0</v>
      </c>
      <c r="H3579" s="30">
        <v>45092</v>
      </c>
      <c r="I3579" s="118">
        <v>216.99690000000001</v>
      </c>
      <c r="J3579" s="21">
        <f>IF(M3579="",IF(AND(H3579&lt;&gt; "",D3579&lt;&gt;""),IF(H3579&gt;=D3579,H3579-D3579,0),""),"")</f>
        <v>533</v>
      </c>
      <c r="K3579" s="20">
        <f>IF(M3579="",IF(I3579&lt;&gt;"",I3579-G3579,""),"")</f>
        <v>216.99690000000001</v>
      </c>
      <c r="L3579" s="25">
        <f>IF(M3579="",IF(K3579&lt;&gt;"",IF(G3579=0,IF(I3579=0,0,9.99),K3579/G3579),""),"")</f>
        <v>9.99</v>
      </c>
      <c r="M3579" s="28"/>
      <c r="N3579" s="31" t="str">
        <f>TRIM(CONCATENATE(Table1[[#This Row],[Intake]]," ",Table1[[#This Row],[Batch Number]]))</f>
        <v>S-1/OS 90</v>
      </c>
      <c r="O3579" s="34" t="str">
        <f>IF(VLOOKUP(Table1[[#This Row],[Intake Batch Combo]],Sheet2!A:B,2,FALSE)="","",VLOOKUP(Table1[[#This Row],[Intake Batch Combo]],Sheet2!A:B,2,FALSE))</f>
        <v>OSD Buy 90</v>
      </c>
      <c r="P3579" s="116" t="e">
        <v>#N/A</v>
      </c>
      <c r="Q3579" s="116" t="e">
        <v>#N/A</v>
      </c>
    </row>
    <row r="3580" spans="1:17">
      <c r="A3580" s="4" t="s">
        <v>1316</v>
      </c>
      <c r="B3580" s="15">
        <v>90</v>
      </c>
      <c r="C3580" s="15" t="s">
        <v>37</v>
      </c>
      <c r="D3580" s="30">
        <v>44559</v>
      </c>
      <c r="E3580" s="10" t="s">
        <v>1</v>
      </c>
      <c r="F3580" s="14">
        <v>300</v>
      </c>
      <c r="G3580" s="14">
        <v>0</v>
      </c>
      <c r="H3580" s="30">
        <v>45092</v>
      </c>
      <c r="I3580" s="118">
        <v>216.99690000000001</v>
      </c>
      <c r="J3580" s="21">
        <f>IF(M3580="",IF(AND(H3580&lt;&gt; "",D3580&lt;&gt;""),IF(H3580&gt;=D3580,H3580-D3580,0),""),"")</f>
        <v>533</v>
      </c>
      <c r="K3580" s="20">
        <f>IF(M3580="",IF(I3580&lt;&gt;"",I3580-G3580,""),"")</f>
        <v>216.99690000000001</v>
      </c>
      <c r="L3580" s="25">
        <f>IF(M3580="",IF(K3580&lt;&gt;"",IF(G3580=0,IF(I3580=0,0,9.99),K3580/G3580),""),"")</f>
        <v>9.99</v>
      </c>
      <c r="M3580" s="28"/>
      <c r="N3580" s="31" t="str">
        <f>TRIM(CONCATENATE(Table1[[#This Row],[Intake]]," ",Table1[[#This Row],[Batch Number]]))</f>
        <v>S-1/OS 90</v>
      </c>
      <c r="O3580" s="34" t="str">
        <f>IF(VLOOKUP(Table1[[#This Row],[Intake Batch Combo]],Sheet2!A:B,2,FALSE)="","",VLOOKUP(Table1[[#This Row],[Intake Batch Combo]],Sheet2!A:B,2,FALSE))</f>
        <v>OSD Buy 90</v>
      </c>
      <c r="P3580" s="116" t="e">
        <v>#N/A</v>
      </c>
      <c r="Q3580" s="116" t="e">
        <v>#N/A</v>
      </c>
    </row>
    <row r="3581" spans="1:17">
      <c r="A3581" s="4" t="s">
        <v>1316</v>
      </c>
      <c r="B3581" s="15">
        <v>90</v>
      </c>
      <c r="C3581" s="15" t="s">
        <v>37</v>
      </c>
      <c r="D3581" s="30">
        <v>44559</v>
      </c>
      <c r="E3581" s="10" t="s">
        <v>1</v>
      </c>
      <c r="F3581" s="14">
        <v>300</v>
      </c>
      <c r="G3581" s="14">
        <v>0</v>
      </c>
      <c r="H3581" s="30">
        <v>45092</v>
      </c>
      <c r="I3581" s="118">
        <v>217.0155</v>
      </c>
      <c r="J3581" s="21">
        <f>IF(M3581="",IF(AND(H3581&lt;&gt; "",D3581&lt;&gt;""),IF(H3581&gt;=D3581,H3581-D3581,0),""),"")</f>
        <v>533</v>
      </c>
      <c r="K3581" s="20">
        <f>IF(M3581="",IF(I3581&lt;&gt;"",I3581-G3581,""),"")</f>
        <v>217.0155</v>
      </c>
      <c r="L3581" s="25">
        <f>IF(M3581="",IF(K3581&lt;&gt;"",IF(G3581=0,IF(I3581=0,0,9.99),K3581/G3581),""),"")</f>
        <v>9.99</v>
      </c>
      <c r="M3581" s="28"/>
      <c r="N3581" s="31" t="str">
        <f>TRIM(CONCATENATE(Table1[[#This Row],[Intake]]," ",Table1[[#This Row],[Batch Number]]))</f>
        <v>S-1/OS 90</v>
      </c>
      <c r="O3581" s="34" t="str">
        <f>IF(VLOOKUP(Table1[[#This Row],[Intake Batch Combo]],Sheet2!A:B,2,FALSE)="","",VLOOKUP(Table1[[#This Row],[Intake Batch Combo]],Sheet2!A:B,2,FALSE))</f>
        <v>OSD Buy 90</v>
      </c>
      <c r="P3581" s="116" t="e">
        <v>#N/A</v>
      </c>
      <c r="Q3581" s="116" t="e">
        <v>#N/A</v>
      </c>
    </row>
    <row r="3582" spans="1:17">
      <c r="A3582" s="4" t="s">
        <v>1316</v>
      </c>
      <c r="B3582" s="15">
        <v>90</v>
      </c>
      <c r="C3582" s="15" t="s">
        <v>100</v>
      </c>
      <c r="D3582" s="30">
        <v>44559</v>
      </c>
      <c r="E3582" s="10" t="s">
        <v>1</v>
      </c>
      <c r="F3582" s="14">
        <v>300</v>
      </c>
      <c r="G3582" s="14">
        <v>0</v>
      </c>
      <c r="H3582" s="30">
        <v>45092</v>
      </c>
      <c r="I3582" s="118">
        <v>232.5</v>
      </c>
      <c r="J3582" s="21">
        <f>IF(M3582="",IF(AND(H3582&lt;&gt; "",D3582&lt;&gt;""),IF(H3582&gt;=D3582,H3582-D3582,0),""),"")</f>
        <v>533</v>
      </c>
      <c r="K3582" s="20">
        <f>IF(M3582="",IF(I3582&lt;&gt;"",I3582-G3582,""),"")</f>
        <v>232.5</v>
      </c>
      <c r="L3582" s="25">
        <f>IF(M3582="",IF(K3582&lt;&gt;"",IF(G3582=0,IF(I3582=0,0,9.99),K3582/G3582),""),"")</f>
        <v>9.99</v>
      </c>
      <c r="M3582" s="28"/>
      <c r="N3582" s="31" t="str">
        <f>TRIM(CONCATENATE(Table1[[#This Row],[Intake]]," ",Table1[[#This Row],[Batch Number]]))</f>
        <v>S-1/OS 90</v>
      </c>
      <c r="O3582" s="34" t="str">
        <f>IF(VLOOKUP(Table1[[#This Row],[Intake Batch Combo]],Sheet2!A:B,2,FALSE)="","",VLOOKUP(Table1[[#This Row],[Intake Batch Combo]],Sheet2!A:B,2,FALSE))</f>
        <v>OSD Buy 90</v>
      </c>
      <c r="P3582" s="116" t="e">
        <v>#N/A</v>
      </c>
      <c r="Q3582" s="116" t="e">
        <v>#N/A</v>
      </c>
    </row>
    <row r="3583" spans="1:17">
      <c r="A3583" s="4" t="s">
        <v>1316</v>
      </c>
      <c r="B3583" s="15">
        <v>90</v>
      </c>
      <c r="C3583" s="15" t="s">
        <v>100</v>
      </c>
      <c r="D3583" s="30">
        <v>44559</v>
      </c>
      <c r="E3583" s="10" t="s">
        <v>1</v>
      </c>
      <c r="F3583" s="14">
        <v>300</v>
      </c>
      <c r="G3583" s="14">
        <v>0</v>
      </c>
      <c r="H3583" s="30">
        <v>45092</v>
      </c>
      <c r="I3583" s="118">
        <v>232.5</v>
      </c>
      <c r="J3583" s="21">
        <f>IF(M3583="",IF(AND(H3583&lt;&gt; "",D3583&lt;&gt;""),IF(H3583&gt;=D3583,H3583-D3583,0),""),"")</f>
        <v>533</v>
      </c>
      <c r="K3583" s="20">
        <f>IF(M3583="",IF(I3583&lt;&gt;"",I3583-G3583,""),"")</f>
        <v>232.5</v>
      </c>
      <c r="L3583" s="25">
        <f>IF(M3583="",IF(K3583&lt;&gt;"",IF(G3583=0,IF(I3583=0,0,9.99),K3583/G3583),""),"")</f>
        <v>9.99</v>
      </c>
      <c r="M3583" s="28"/>
      <c r="N3583" s="31" t="str">
        <f>TRIM(CONCATENATE(Table1[[#This Row],[Intake]]," ",Table1[[#This Row],[Batch Number]]))</f>
        <v>S-1/OS 90</v>
      </c>
      <c r="O3583" s="34" t="str">
        <f>IF(VLOOKUP(Table1[[#This Row],[Intake Batch Combo]],Sheet2!A:B,2,FALSE)="","",VLOOKUP(Table1[[#This Row],[Intake Batch Combo]],Sheet2!A:B,2,FALSE))</f>
        <v>OSD Buy 90</v>
      </c>
      <c r="P3583" s="116" t="e">
        <v>#N/A</v>
      </c>
      <c r="Q3583" s="116" t="e">
        <v>#N/A</v>
      </c>
    </row>
    <row r="3584" spans="1:17">
      <c r="A3584" s="4" t="s">
        <v>1316</v>
      </c>
      <c r="B3584" s="15">
        <v>90</v>
      </c>
      <c r="C3584" s="15" t="s">
        <v>100</v>
      </c>
      <c r="D3584" s="30">
        <v>44559</v>
      </c>
      <c r="E3584" s="10" t="s">
        <v>1</v>
      </c>
      <c r="F3584" s="14">
        <v>300</v>
      </c>
      <c r="G3584" s="14">
        <v>0</v>
      </c>
      <c r="H3584" s="30">
        <v>45092</v>
      </c>
      <c r="I3584" s="118">
        <v>232.5</v>
      </c>
      <c r="J3584" s="21">
        <f>IF(M3584="",IF(AND(H3584&lt;&gt; "",D3584&lt;&gt;""),IF(H3584&gt;=D3584,H3584-D3584,0),""),"")</f>
        <v>533</v>
      </c>
      <c r="K3584" s="20">
        <f>IF(M3584="",IF(I3584&lt;&gt;"",I3584-G3584,""),"")</f>
        <v>232.5</v>
      </c>
      <c r="L3584" s="25">
        <f>IF(M3584="",IF(K3584&lt;&gt;"",IF(G3584=0,IF(I3584=0,0,9.99),K3584/G3584),""),"")</f>
        <v>9.99</v>
      </c>
      <c r="M3584" s="28"/>
      <c r="N3584" s="31" t="str">
        <f>TRIM(CONCATENATE(Table1[[#This Row],[Intake]]," ",Table1[[#This Row],[Batch Number]]))</f>
        <v>S-1/OS 90</v>
      </c>
      <c r="O3584" s="34" t="str">
        <f>IF(VLOOKUP(Table1[[#This Row],[Intake Batch Combo]],Sheet2!A:B,2,FALSE)="","",VLOOKUP(Table1[[#This Row],[Intake Batch Combo]],Sheet2!A:B,2,FALSE))</f>
        <v>OSD Buy 90</v>
      </c>
      <c r="P3584" s="116" t="e">
        <v>#N/A</v>
      </c>
      <c r="Q3584" s="116" t="e">
        <v>#N/A</v>
      </c>
    </row>
    <row r="3585" spans="1:17">
      <c r="A3585" s="4" t="s">
        <v>1316</v>
      </c>
      <c r="B3585" s="15">
        <v>90</v>
      </c>
      <c r="C3585" s="15" t="s">
        <v>100</v>
      </c>
      <c r="D3585" s="30">
        <v>44559</v>
      </c>
      <c r="E3585" s="10" t="s">
        <v>1</v>
      </c>
      <c r="F3585" s="14">
        <v>300</v>
      </c>
      <c r="G3585" s="14">
        <v>0</v>
      </c>
      <c r="H3585" s="30">
        <v>45092</v>
      </c>
      <c r="I3585" s="118">
        <v>232.5</v>
      </c>
      <c r="J3585" s="21">
        <f>IF(M3585="",IF(AND(H3585&lt;&gt; "",D3585&lt;&gt;""),IF(H3585&gt;=D3585,H3585-D3585,0),""),"")</f>
        <v>533</v>
      </c>
      <c r="K3585" s="20">
        <f>IF(M3585="",IF(I3585&lt;&gt;"",I3585-G3585,""),"")</f>
        <v>232.5</v>
      </c>
      <c r="L3585" s="25">
        <f>IF(M3585="",IF(K3585&lt;&gt;"",IF(G3585=0,IF(I3585=0,0,9.99),K3585/G3585),""),"")</f>
        <v>9.99</v>
      </c>
      <c r="M3585" s="28"/>
      <c r="N3585" s="31" t="str">
        <f>TRIM(CONCATENATE(Table1[[#This Row],[Intake]]," ",Table1[[#This Row],[Batch Number]]))</f>
        <v>S-1/OS 90</v>
      </c>
      <c r="O3585" s="34" t="str">
        <f>IF(VLOOKUP(Table1[[#This Row],[Intake Batch Combo]],Sheet2!A:B,2,FALSE)="","",VLOOKUP(Table1[[#This Row],[Intake Batch Combo]],Sheet2!A:B,2,FALSE))</f>
        <v>OSD Buy 90</v>
      </c>
      <c r="P3585" s="116" t="e">
        <v>#N/A</v>
      </c>
      <c r="Q3585" s="116" t="e">
        <v>#N/A</v>
      </c>
    </row>
    <row r="3586" spans="1:17">
      <c r="A3586" s="4" t="s">
        <v>1314</v>
      </c>
      <c r="B3586" s="43">
        <v>71</v>
      </c>
      <c r="C3586" s="64" t="s">
        <v>739</v>
      </c>
      <c r="D3586" s="47">
        <v>44670</v>
      </c>
      <c r="E3586" s="59" t="s">
        <v>0</v>
      </c>
      <c r="F3586" s="41">
        <v>250</v>
      </c>
      <c r="G3586" s="41">
        <v>59.962482989979854</v>
      </c>
      <c r="H3586" s="47">
        <v>45092</v>
      </c>
      <c r="I3586" s="118">
        <v>186</v>
      </c>
      <c r="J3586" s="43">
        <f>IF(M3586="",IF(AND(H3586&lt;&gt; "",D3586&lt;&gt;""),IF(H3586&gt;=D3586,H3586-D3586,0),""),"")</f>
        <v>422</v>
      </c>
      <c r="K3586" s="42">
        <f>IF(M3586="",IF(I3586&lt;&gt;"",I3586-G3586,""),"")</f>
        <v>126.03751701002014</v>
      </c>
      <c r="L3586" s="44">
        <f>IF(M3586="",IF(K3586&lt;&gt;"",IF(G3586=0,IF(I3586=0,0,9.99),K3586/G3586),""),"")</f>
        <v>2.101939591645694</v>
      </c>
      <c r="M3586" s="45"/>
      <c r="N3586" s="46" t="str">
        <f>TRIM(CONCATENATE(Table1[[#This Row],[Intake]]," ",Table1[[#This Row],[Batch Number]]))</f>
        <v>S-1/EB 71</v>
      </c>
      <c r="O3586" s="45" t="str">
        <f>IF(VLOOKUP(Table1[[#This Row],[Intake Batch Combo]],Sheet2!A:B,2,FALSE)="","",VLOOKUP(Table1[[#This Row],[Intake Batch Combo]],Sheet2!A:B,2,FALSE))</f>
        <v>Expert MRI Buy 71</v>
      </c>
      <c r="P3586" s="116" t="e">
        <v>#N/A</v>
      </c>
      <c r="Q3586" s="116" t="e">
        <v>#N/A</v>
      </c>
    </row>
    <row r="3587" spans="1:17">
      <c r="A3587" s="4" t="s">
        <v>1316</v>
      </c>
      <c r="B3587" s="15">
        <v>116</v>
      </c>
      <c r="C3587" s="64" t="s">
        <v>1151</v>
      </c>
      <c r="D3587" s="30">
        <v>44879</v>
      </c>
      <c r="E3587" s="59" t="s">
        <v>1</v>
      </c>
      <c r="F3587" s="109">
        <v>300</v>
      </c>
      <c r="G3587" s="14">
        <v>71.609120816278562</v>
      </c>
      <c r="H3587" s="30">
        <v>45092</v>
      </c>
      <c r="I3587" s="118">
        <v>139.5</v>
      </c>
      <c r="J3587" s="15">
        <f>IF(M3587="",IF(AND(H3587&lt;&gt; "",D3587&lt;&gt;""),IF(H3587&gt;=D3587,H3587-D3587,0),""),"")</f>
        <v>213</v>
      </c>
      <c r="K3587" s="20">
        <f>IF(M3587="",IF(I3587&lt;&gt;"",I3587-G3587,""),"")</f>
        <v>67.890879183721438</v>
      </c>
      <c r="L3587" s="25">
        <f>IF(M3587="",IF(K3587&lt;&gt;"",IF(G3587=0,IF(I3587=0,0,9.99),K3587/G3587),""),"")</f>
        <v>0.94807586533429589</v>
      </c>
      <c r="M3587" s="111"/>
      <c r="N3587" s="58" t="str">
        <f>TRIM(CONCATENATE(Table1[[#This Row],[Intake]]," ",Table1[[#This Row],[Batch Number]]))</f>
        <v>S-1/OS 116</v>
      </c>
      <c r="O3587" s="111" t="str">
        <f>IF(VLOOKUP(Table1[[#This Row],[Intake Batch Combo]],Sheet2!A:B,2,FALSE)="","",VLOOKUP(Table1[[#This Row],[Intake Batch Combo]],Sheet2!A:B,2,FALSE))</f>
        <v>One Source Diagnostics Buy 116</v>
      </c>
      <c r="P3587" s="115" t="e">
        <v>#N/A</v>
      </c>
      <c r="Q3587" s="115" t="e">
        <v>#N/A</v>
      </c>
    </row>
    <row r="3588" spans="1:17">
      <c r="A3588" s="4" t="s">
        <v>1316</v>
      </c>
      <c r="B3588" s="15">
        <v>116</v>
      </c>
      <c r="C3588" s="64" t="s">
        <v>1151</v>
      </c>
      <c r="D3588" s="30">
        <v>44879</v>
      </c>
      <c r="E3588" s="59" t="s">
        <v>1</v>
      </c>
      <c r="F3588" s="109">
        <v>300</v>
      </c>
      <c r="G3588" s="14">
        <v>71.609120816278562</v>
      </c>
      <c r="H3588" s="30">
        <v>45092</v>
      </c>
      <c r="I3588" s="118">
        <v>139.5</v>
      </c>
      <c r="J3588" s="15">
        <f>IF(M3588="",IF(AND(H3588&lt;&gt; "",D3588&lt;&gt;""),IF(H3588&gt;=D3588,H3588-D3588,0),""),"")</f>
        <v>213</v>
      </c>
      <c r="K3588" s="20">
        <f>IF(M3588="",IF(I3588&lt;&gt;"",I3588-G3588,""),"")</f>
        <v>67.890879183721438</v>
      </c>
      <c r="L3588" s="25">
        <f>IF(M3588="",IF(K3588&lt;&gt;"",IF(G3588=0,IF(I3588=0,0,9.99),K3588/G3588),""),"")</f>
        <v>0.94807586533429589</v>
      </c>
      <c r="M3588" s="111"/>
      <c r="N3588" s="58" t="str">
        <f>TRIM(CONCATENATE(Table1[[#This Row],[Intake]]," ",Table1[[#This Row],[Batch Number]]))</f>
        <v>S-1/OS 116</v>
      </c>
      <c r="O3588" s="111" t="str">
        <f>IF(VLOOKUP(Table1[[#This Row],[Intake Batch Combo]],Sheet2!A:B,2,FALSE)="","",VLOOKUP(Table1[[#This Row],[Intake Batch Combo]],Sheet2!A:B,2,FALSE))</f>
        <v>One Source Diagnostics Buy 116</v>
      </c>
      <c r="P3588" s="115" t="e">
        <v>#N/A</v>
      </c>
      <c r="Q3588" s="115" t="e">
        <v>#N/A</v>
      </c>
    </row>
    <row r="3589" spans="1:17">
      <c r="A3589" s="4" t="s">
        <v>1316</v>
      </c>
      <c r="B3589" s="15">
        <v>116</v>
      </c>
      <c r="C3589" s="64" t="s">
        <v>1151</v>
      </c>
      <c r="D3589" s="30">
        <v>44879</v>
      </c>
      <c r="E3589" s="59" t="s">
        <v>1</v>
      </c>
      <c r="F3589" s="109">
        <v>300</v>
      </c>
      <c r="G3589" s="14">
        <v>71.609120816278562</v>
      </c>
      <c r="H3589" s="30">
        <v>45092</v>
      </c>
      <c r="I3589" s="120">
        <v>139.5</v>
      </c>
      <c r="J3589" s="15">
        <f>IF(M3589="",IF(AND(H3589&lt;&gt; "",D3589&lt;&gt;""),IF(H3589&gt;=D3589,H3589-D3589,0),""),"")</f>
        <v>213</v>
      </c>
      <c r="K3589" s="20">
        <f>IF(M3589="",IF(I3589&lt;&gt;"",I3589-G3589,""),"")</f>
        <v>67.890879183721438</v>
      </c>
      <c r="L3589" s="25">
        <f>IF(M3589="",IF(K3589&lt;&gt;"",IF(G3589=0,IF(I3589=0,0,9.99),K3589/G3589),""),"")</f>
        <v>0.94807586533429589</v>
      </c>
      <c r="M3589" s="111"/>
      <c r="N3589" s="58" t="str">
        <f>TRIM(CONCATENATE(Table1[[#This Row],[Intake]]," ",Table1[[#This Row],[Batch Number]]))</f>
        <v>S-1/OS 116</v>
      </c>
      <c r="O3589" s="111" t="str">
        <f>IF(VLOOKUP(Table1[[#This Row],[Intake Batch Combo]],Sheet2!A:B,2,FALSE)="","",VLOOKUP(Table1[[#This Row],[Intake Batch Combo]],Sheet2!A:B,2,FALSE))</f>
        <v>One Source Diagnostics Buy 116</v>
      </c>
      <c r="P3589" s="115" t="e">
        <v>#N/A</v>
      </c>
      <c r="Q3589" s="115" t="e">
        <v>#N/A</v>
      </c>
    </row>
    <row r="3590" spans="1:17">
      <c r="A3590" s="4" t="s">
        <v>1316</v>
      </c>
      <c r="B3590" s="15">
        <v>116</v>
      </c>
      <c r="C3590" s="64" t="s">
        <v>1151</v>
      </c>
      <c r="D3590" s="30">
        <v>44879</v>
      </c>
      <c r="E3590" s="59" t="s">
        <v>1</v>
      </c>
      <c r="F3590" s="109">
        <v>300</v>
      </c>
      <c r="G3590" s="14">
        <v>71.609120816278562</v>
      </c>
      <c r="H3590" s="30">
        <v>45092</v>
      </c>
      <c r="I3590" s="118">
        <v>139.5</v>
      </c>
      <c r="J3590" s="15">
        <f>IF(M3590="",IF(AND(H3590&lt;&gt; "",D3590&lt;&gt;""),IF(H3590&gt;=D3590,H3590-D3590,0),""),"")</f>
        <v>213</v>
      </c>
      <c r="K3590" s="20">
        <f>IF(M3590="",IF(I3590&lt;&gt;"",I3590-G3590,""),"")</f>
        <v>67.890879183721438</v>
      </c>
      <c r="L3590" s="25">
        <f>IF(M3590="",IF(K3590&lt;&gt;"",IF(G3590=0,IF(I3590=0,0,9.99),K3590/G3590),""),"")</f>
        <v>0.94807586533429589</v>
      </c>
      <c r="M3590" s="111"/>
      <c r="N3590" s="58" t="str">
        <f>TRIM(CONCATENATE(Table1[[#This Row],[Intake]]," ",Table1[[#This Row],[Batch Number]]))</f>
        <v>S-1/OS 116</v>
      </c>
      <c r="O3590" s="111" t="str">
        <f>IF(VLOOKUP(Table1[[#This Row],[Intake Batch Combo]],Sheet2!A:B,2,FALSE)="","",VLOOKUP(Table1[[#This Row],[Intake Batch Combo]],Sheet2!A:B,2,FALSE))</f>
        <v>One Source Diagnostics Buy 116</v>
      </c>
      <c r="P3590" s="115" t="e">
        <v>#N/A</v>
      </c>
      <c r="Q3590" s="115" t="e">
        <v>#N/A</v>
      </c>
    </row>
    <row r="3591" spans="1:17">
      <c r="A3591" s="4" t="s">
        <v>1316</v>
      </c>
      <c r="B3591" s="15">
        <v>118</v>
      </c>
      <c r="C3591" s="64" t="s">
        <v>1435</v>
      </c>
      <c r="D3591" s="30">
        <v>44897</v>
      </c>
      <c r="E3591" s="60" t="s">
        <v>1</v>
      </c>
      <c r="F3591" s="14">
        <v>300</v>
      </c>
      <c r="G3591" s="14">
        <v>71.674980884610022</v>
      </c>
      <c r="H3591" s="30">
        <v>45092</v>
      </c>
      <c r="I3591" s="118">
        <v>186</v>
      </c>
      <c r="J3591" s="15">
        <f>IF(M3591="",IF(AND(H3591&lt;&gt; "",D3591&lt;&gt;""),IF(H3591&gt;=D3591,H3591-D3591,0),""),"")</f>
        <v>195</v>
      </c>
      <c r="K3591" s="20">
        <f>IF(M3591="",IF(I3591&lt;&gt;"",I3591-G3591,""),"")</f>
        <v>114.32501911538998</v>
      </c>
      <c r="L3591" s="25">
        <f>IF(M3591="",IF(K3591&lt;&gt;"",IF(G3591=0,IF(I3591=0,0,9.99),K3591/G3591),""),"")</f>
        <v>1.5950477796351632</v>
      </c>
      <c r="M3591" s="111"/>
      <c r="N3591" s="58" t="str">
        <f>TRIM(CONCATENATE(Table1[[#This Row],[Intake]]," ",Table1[[#This Row],[Batch Number]]))</f>
        <v>S-1/OS 118</v>
      </c>
      <c r="O3591" s="111" t="str">
        <f>IF(VLOOKUP(Table1[[#This Row],[Intake Batch Combo]],Sheet2!A:B,2,FALSE)="","",VLOOKUP(Table1[[#This Row],[Intake Batch Combo]],Sheet2!A:B,2,FALSE))</f>
        <v>One Source Diagnostics Buy 118</v>
      </c>
      <c r="P3591" s="115" t="s">
        <v>2383</v>
      </c>
      <c r="Q3591" s="115" t="e">
        <v>#N/A</v>
      </c>
    </row>
    <row r="3592" spans="1:17">
      <c r="A3592" s="4" t="s">
        <v>1316</v>
      </c>
      <c r="B3592" s="15">
        <v>118</v>
      </c>
      <c r="C3592" s="64" t="s">
        <v>1435</v>
      </c>
      <c r="D3592" s="30">
        <v>44897</v>
      </c>
      <c r="E3592" s="60" t="s">
        <v>1</v>
      </c>
      <c r="F3592" s="14">
        <v>300</v>
      </c>
      <c r="G3592" s="14">
        <v>71.674980884610022</v>
      </c>
      <c r="H3592" s="30">
        <v>45092</v>
      </c>
      <c r="I3592" s="118">
        <v>186</v>
      </c>
      <c r="J3592" s="15">
        <f>IF(M3592="",IF(AND(H3592&lt;&gt; "",D3592&lt;&gt;""),IF(H3592&gt;=D3592,H3592-D3592,0),""),"")</f>
        <v>195</v>
      </c>
      <c r="K3592" s="20">
        <f>IF(M3592="",IF(I3592&lt;&gt;"",I3592-G3592,""),"")</f>
        <v>114.32501911538998</v>
      </c>
      <c r="L3592" s="25">
        <f>IF(M3592="",IF(K3592&lt;&gt;"",IF(G3592=0,IF(I3592=0,0,9.99),K3592/G3592),""),"")</f>
        <v>1.5950477796351632</v>
      </c>
      <c r="M3592" s="111"/>
      <c r="N3592" s="58" t="str">
        <f>TRIM(CONCATENATE(Table1[[#This Row],[Intake]]," ",Table1[[#This Row],[Batch Number]]))</f>
        <v>S-1/OS 118</v>
      </c>
      <c r="O3592" s="111" t="str">
        <f>IF(VLOOKUP(Table1[[#This Row],[Intake Batch Combo]],Sheet2!A:B,2,FALSE)="","",VLOOKUP(Table1[[#This Row],[Intake Batch Combo]],Sheet2!A:B,2,FALSE))</f>
        <v>One Source Diagnostics Buy 118</v>
      </c>
      <c r="P3592" s="115" t="s">
        <v>2383</v>
      </c>
      <c r="Q3592" s="115" t="e">
        <v>#N/A</v>
      </c>
    </row>
    <row r="3593" spans="1:17">
      <c r="A3593" s="4" t="s">
        <v>1316</v>
      </c>
      <c r="B3593" s="15">
        <v>118</v>
      </c>
      <c r="C3593" s="64" t="s">
        <v>1438</v>
      </c>
      <c r="D3593" s="30">
        <v>44897</v>
      </c>
      <c r="E3593" s="60" t="s">
        <v>1</v>
      </c>
      <c r="F3593" s="14">
        <v>300</v>
      </c>
      <c r="G3593" s="14">
        <v>71.674980884610022</v>
      </c>
      <c r="H3593" s="30">
        <v>45092</v>
      </c>
      <c r="I3593" s="118">
        <v>186</v>
      </c>
      <c r="J3593" s="15">
        <f>IF(M3593="",IF(AND(H3593&lt;&gt; "",D3593&lt;&gt;""),IF(H3593&gt;=D3593,H3593-D3593,0),""),"")</f>
        <v>195</v>
      </c>
      <c r="K3593" s="20">
        <f>IF(M3593="",IF(I3593&lt;&gt;"",I3593-G3593,""),"")</f>
        <v>114.32501911538998</v>
      </c>
      <c r="L3593" s="25">
        <f>IF(M3593="",IF(K3593&lt;&gt;"",IF(G3593=0,IF(I3593=0,0,9.99),K3593/G3593),""),"")</f>
        <v>1.5950477796351632</v>
      </c>
      <c r="M3593" s="111"/>
      <c r="N3593" s="58" t="str">
        <f>TRIM(CONCATENATE(Table1[[#This Row],[Intake]]," ",Table1[[#This Row],[Batch Number]]))</f>
        <v>S-1/OS 118</v>
      </c>
      <c r="O3593" s="111" t="str">
        <f>IF(VLOOKUP(Table1[[#This Row],[Intake Batch Combo]],Sheet2!A:B,2,FALSE)="","",VLOOKUP(Table1[[#This Row],[Intake Batch Combo]],Sheet2!A:B,2,FALSE))</f>
        <v>One Source Diagnostics Buy 118</v>
      </c>
      <c r="P3593" s="115" t="s">
        <v>2383</v>
      </c>
      <c r="Q3593" s="115" t="e">
        <v>#N/A</v>
      </c>
    </row>
    <row r="3594" spans="1:17">
      <c r="A3594" s="4" t="s">
        <v>1316</v>
      </c>
      <c r="B3594" s="15">
        <v>118</v>
      </c>
      <c r="C3594" s="64" t="s">
        <v>1438</v>
      </c>
      <c r="D3594" s="30">
        <v>44897</v>
      </c>
      <c r="E3594" s="60" t="s">
        <v>0</v>
      </c>
      <c r="F3594" s="14">
        <v>300</v>
      </c>
      <c r="G3594" s="14">
        <v>71.674980884610022</v>
      </c>
      <c r="H3594" s="30">
        <v>45092</v>
      </c>
      <c r="I3594" s="118">
        <v>186</v>
      </c>
      <c r="J3594" s="15">
        <f>IF(M3594="",IF(AND(H3594&lt;&gt; "",D3594&lt;&gt;""),IF(H3594&gt;=D3594,H3594-D3594,0),""),"")</f>
        <v>195</v>
      </c>
      <c r="K3594" s="20">
        <f>IF(M3594="",IF(I3594&lt;&gt;"",I3594-G3594,""),"")</f>
        <v>114.32501911538998</v>
      </c>
      <c r="L3594" s="25">
        <f>IF(M3594="",IF(K3594&lt;&gt;"",IF(G3594=0,IF(I3594=0,0,9.99),K3594/G3594),""),"")</f>
        <v>1.5950477796351632</v>
      </c>
      <c r="M3594" s="111"/>
      <c r="N3594" s="58" t="str">
        <f>TRIM(CONCATENATE(Table1[[#This Row],[Intake]]," ",Table1[[#This Row],[Batch Number]]))</f>
        <v>S-1/OS 118</v>
      </c>
      <c r="O3594" s="111" t="str">
        <f>IF(VLOOKUP(Table1[[#This Row],[Intake Batch Combo]],Sheet2!A:B,2,FALSE)="","",VLOOKUP(Table1[[#This Row],[Intake Batch Combo]],Sheet2!A:B,2,FALSE))</f>
        <v>One Source Diagnostics Buy 118</v>
      </c>
      <c r="P3594" s="115" t="s">
        <v>2383</v>
      </c>
      <c r="Q3594" s="115" t="e">
        <v>#N/A</v>
      </c>
    </row>
    <row r="3595" spans="1:17">
      <c r="A3595" s="4" t="s">
        <v>1316</v>
      </c>
      <c r="B3595" s="15">
        <v>118</v>
      </c>
      <c r="C3595" s="64" t="s">
        <v>1474</v>
      </c>
      <c r="D3595" s="30">
        <v>44897</v>
      </c>
      <c r="E3595" s="60" t="s">
        <v>1</v>
      </c>
      <c r="F3595" s="14">
        <v>300</v>
      </c>
      <c r="G3595" s="14">
        <v>71.674980884610022</v>
      </c>
      <c r="H3595" s="30">
        <v>45092</v>
      </c>
      <c r="I3595" s="118">
        <v>139.5</v>
      </c>
      <c r="J3595" s="15">
        <f>IF(M3595="",IF(AND(H3595&lt;&gt; "",D3595&lt;&gt;""),IF(H3595&gt;=D3595,H3595-D3595,0),""),"")</f>
        <v>195</v>
      </c>
      <c r="K3595" s="20">
        <f>IF(M3595="",IF(I3595&lt;&gt;"",I3595-G3595,""),"")</f>
        <v>67.825019115389978</v>
      </c>
      <c r="L3595" s="25">
        <f>IF(M3595="",IF(K3595&lt;&gt;"",IF(G3595=0,IF(I3595=0,0,9.99),K3595/G3595),""),"")</f>
        <v>0.9462858347263724</v>
      </c>
      <c r="M3595" s="111"/>
      <c r="N3595" s="58" t="str">
        <f>TRIM(CONCATENATE(Table1[[#This Row],[Intake]]," ",Table1[[#This Row],[Batch Number]]))</f>
        <v>S-1/OS 118</v>
      </c>
      <c r="O3595" s="111" t="str">
        <f>IF(VLOOKUP(Table1[[#This Row],[Intake Batch Combo]],Sheet2!A:B,2,FALSE)="","",VLOOKUP(Table1[[#This Row],[Intake Batch Combo]],Sheet2!A:B,2,FALSE))</f>
        <v>One Source Diagnostics Buy 118</v>
      </c>
      <c r="P3595" s="115" t="s">
        <v>2383</v>
      </c>
      <c r="Q3595" s="115" t="e">
        <v>#N/A</v>
      </c>
    </row>
    <row r="3596" spans="1:17">
      <c r="A3596" s="4" t="s">
        <v>1316</v>
      </c>
      <c r="B3596" s="15">
        <v>118</v>
      </c>
      <c r="C3596" s="64" t="s">
        <v>1490</v>
      </c>
      <c r="D3596" s="30">
        <v>44897</v>
      </c>
      <c r="E3596" s="60" t="s">
        <v>1</v>
      </c>
      <c r="F3596" s="14">
        <v>300</v>
      </c>
      <c r="G3596" s="14">
        <v>71.674980884610022</v>
      </c>
      <c r="H3596" s="30">
        <v>45092</v>
      </c>
      <c r="I3596" s="118">
        <v>155.00309999999999</v>
      </c>
      <c r="J3596" s="15">
        <f>IF(M3596="",IF(AND(H3596&lt;&gt; "",D3596&lt;&gt;""),IF(H3596&gt;=D3596,H3596-D3596,0),""),"")</f>
        <v>195</v>
      </c>
      <c r="K3596" s="20">
        <f>IF(M3596="",IF(I3596&lt;&gt;"",I3596-G3596,""),"")</f>
        <v>83.328119115389967</v>
      </c>
      <c r="L3596" s="25">
        <f>IF(M3596="",IF(K3596&lt;&gt;"",IF(G3596=0,IF(I3596=0,0,9.99),K3596/G3596),""),"")</f>
        <v>1.162583067158963</v>
      </c>
      <c r="M3596" s="111"/>
      <c r="N3596" s="58" t="str">
        <f>TRIM(CONCATENATE(Table1[[#This Row],[Intake]]," ",Table1[[#This Row],[Batch Number]]))</f>
        <v>S-1/OS 118</v>
      </c>
      <c r="O3596" s="111" t="str">
        <f>IF(VLOOKUP(Table1[[#This Row],[Intake Batch Combo]],Sheet2!A:B,2,FALSE)="","",VLOOKUP(Table1[[#This Row],[Intake Batch Combo]],Sheet2!A:B,2,FALSE))</f>
        <v>One Source Diagnostics Buy 118</v>
      </c>
      <c r="P3596" s="115" t="s">
        <v>2383</v>
      </c>
      <c r="Q3596" s="115" t="e">
        <v>#N/A</v>
      </c>
    </row>
    <row r="3597" spans="1:17">
      <c r="A3597" s="4" t="s">
        <v>1316</v>
      </c>
      <c r="B3597" s="15">
        <v>118</v>
      </c>
      <c r="C3597" s="64" t="s">
        <v>1490</v>
      </c>
      <c r="D3597" s="30">
        <v>44897</v>
      </c>
      <c r="E3597" s="60" t="s">
        <v>1</v>
      </c>
      <c r="F3597" s="14">
        <v>300</v>
      </c>
      <c r="G3597" s="14">
        <v>71.674980884610022</v>
      </c>
      <c r="H3597" s="30">
        <v>45092</v>
      </c>
      <c r="I3597" s="118">
        <v>155.00309999999999</v>
      </c>
      <c r="J3597" s="15">
        <f>IF(M3597="",IF(AND(H3597&lt;&gt; "",D3597&lt;&gt;""),IF(H3597&gt;=D3597,H3597-D3597,0),""),"")</f>
        <v>195</v>
      </c>
      <c r="K3597" s="20">
        <f>IF(M3597="",IF(I3597&lt;&gt;"",I3597-G3597,""),"")</f>
        <v>83.328119115389967</v>
      </c>
      <c r="L3597" s="25">
        <f>IF(M3597="",IF(K3597&lt;&gt;"",IF(G3597=0,IF(I3597=0,0,9.99),K3597/G3597),""),"")</f>
        <v>1.162583067158963</v>
      </c>
      <c r="M3597" s="111"/>
      <c r="N3597" s="58" t="str">
        <f>TRIM(CONCATENATE(Table1[[#This Row],[Intake]]," ",Table1[[#This Row],[Batch Number]]))</f>
        <v>S-1/OS 118</v>
      </c>
      <c r="O3597" s="111" t="str">
        <f>IF(VLOOKUP(Table1[[#This Row],[Intake Batch Combo]],Sheet2!A:B,2,FALSE)="","",VLOOKUP(Table1[[#This Row],[Intake Batch Combo]],Sheet2!A:B,2,FALSE))</f>
        <v>One Source Diagnostics Buy 118</v>
      </c>
      <c r="P3597" s="115" t="s">
        <v>2383</v>
      </c>
      <c r="Q3597" s="115" t="e">
        <v>#N/A</v>
      </c>
    </row>
    <row r="3598" spans="1:17">
      <c r="A3598" s="4" t="s">
        <v>1316</v>
      </c>
      <c r="B3598" s="15">
        <v>118</v>
      </c>
      <c r="C3598" s="64" t="s">
        <v>1490</v>
      </c>
      <c r="D3598" s="30">
        <v>44897</v>
      </c>
      <c r="E3598" s="60" t="s">
        <v>1</v>
      </c>
      <c r="F3598" s="14">
        <v>300</v>
      </c>
      <c r="G3598" s="14">
        <v>71.674980884610022</v>
      </c>
      <c r="H3598" s="30">
        <v>45092</v>
      </c>
      <c r="I3598" s="120">
        <v>155.00309999999999</v>
      </c>
      <c r="J3598" s="15">
        <f>IF(M3598="",IF(AND(H3598&lt;&gt; "",D3598&lt;&gt;""),IF(H3598&gt;=D3598,H3598-D3598,0),""),"")</f>
        <v>195</v>
      </c>
      <c r="K3598" s="20">
        <f>IF(M3598="",IF(I3598&lt;&gt;"",I3598-G3598,""),"")</f>
        <v>83.328119115389967</v>
      </c>
      <c r="L3598" s="25">
        <f>IF(M3598="",IF(K3598&lt;&gt;"",IF(G3598=0,IF(I3598=0,0,9.99),K3598/G3598),""),"")</f>
        <v>1.162583067158963</v>
      </c>
      <c r="M3598" s="111"/>
      <c r="N3598" s="58" t="str">
        <f>TRIM(CONCATENATE(Table1[[#This Row],[Intake]]," ",Table1[[#This Row],[Batch Number]]))</f>
        <v>S-1/OS 118</v>
      </c>
      <c r="O3598" s="111" t="str">
        <f>IF(VLOOKUP(Table1[[#This Row],[Intake Batch Combo]],Sheet2!A:B,2,FALSE)="","",VLOOKUP(Table1[[#This Row],[Intake Batch Combo]],Sheet2!A:B,2,FALSE))</f>
        <v>One Source Diagnostics Buy 118</v>
      </c>
      <c r="P3598" s="115" t="s">
        <v>2383</v>
      </c>
      <c r="Q3598" s="115" t="e">
        <v>#N/A</v>
      </c>
    </row>
    <row r="3599" spans="1:17">
      <c r="A3599" s="4" t="s">
        <v>1316</v>
      </c>
      <c r="B3599" s="15">
        <v>118</v>
      </c>
      <c r="C3599" s="64" t="s">
        <v>1490</v>
      </c>
      <c r="D3599" s="30">
        <v>44897</v>
      </c>
      <c r="E3599" s="60" t="s">
        <v>1</v>
      </c>
      <c r="F3599" s="14">
        <v>300</v>
      </c>
      <c r="G3599" s="14">
        <v>71.674980884610022</v>
      </c>
      <c r="H3599" s="30">
        <v>45092</v>
      </c>
      <c r="I3599" s="118">
        <v>155.00309999999999</v>
      </c>
      <c r="J3599" s="15">
        <f>IF(M3599="",IF(AND(H3599&lt;&gt; "",D3599&lt;&gt;""),IF(H3599&gt;=D3599,H3599-D3599,0),""),"")</f>
        <v>195</v>
      </c>
      <c r="K3599" s="20">
        <f>IF(M3599="",IF(I3599&lt;&gt;"",I3599-G3599,""),"")</f>
        <v>83.328119115389967</v>
      </c>
      <c r="L3599" s="25">
        <f>IF(M3599="",IF(K3599&lt;&gt;"",IF(G3599=0,IF(I3599=0,0,9.99),K3599/G3599),""),"")</f>
        <v>1.162583067158963</v>
      </c>
      <c r="M3599" s="111"/>
      <c r="N3599" s="58" t="str">
        <f>TRIM(CONCATENATE(Table1[[#This Row],[Intake]]," ",Table1[[#This Row],[Batch Number]]))</f>
        <v>S-1/OS 118</v>
      </c>
      <c r="O3599" s="111" t="str">
        <f>IF(VLOOKUP(Table1[[#This Row],[Intake Batch Combo]],Sheet2!A:B,2,FALSE)="","",VLOOKUP(Table1[[#This Row],[Intake Batch Combo]],Sheet2!A:B,2,FALSE))</f>
        <v>One Source Diagnostics Buy 118</v>
      </c>
      <c r="P3599" s="115" t="s">
        <v>2383</v>
      </c>
      <c r="Q3599" s="115" t="e">
        <v>#N/A</v>
      </c>
    </row>
    <row r="3600" spans="1:17">
      <c r="A3600" s="4" t="s">
        <v>1316</v>
      </c>
      <c r="B3600" s="15">
        <v>116</v>
      </c>
      <c r="C3600" s="64" t="s">
        <v>1061</v>
      </c>
      <c r="D3600" s="30">
        <v>44879</v>
      </c>
      <c r="E3600" s="59" t="s">
        <v>1</v>
      </c>
      <c r="F3600" s="14">
        <v>1695</v>
      </c>
      <c r="G3600" s="14">
        <v>404.59153261197389</v>
      </c>
      <c r="H3600" s="30">
        <v>45092</v>
      </c>
      <c r="I3600" s="118">
        <v>465</v>
      </c>
      <c r="J3600" s="15">
        <f>IF(M3600="",IF(AND(H3600&lt;&gt; "",D3600&lt;&gt;""),IF(H3600&gt;=D3600,H3600-D3600,0),""),"")</f>
        <v>213</v>
      </c>
      <c r="K3600" s="20">
        <f>IF(M3600="",IF(I3600&lt;&gt;"",I3600-G3600,""),"")</f>
        <v>60.408467388026111</v>
      </c>
      <c r="L3600" s="25">
        <f>IF(M3600="",IF(K3600&lt;&gt;"",IF(G3600=0,IF(I3600=0,0,9.99),K3600/G3600),""),"")</f>
        <v>0.1493072951824754</v>
      </c>
      <c r="M3600" s="111"/>
      <c r="N3600" s="58" t="str">
        <f>TRIM(CONCATENATE(Table1[[#This Row],[Intake]]," ",Table1[[#This Row],[Batch Number]]))</f>
        <v>S-1/OS 116</v>
      </c>
      <c r="O3600" s="111" t="str">
        <f>IF(VLOOKUP(Table1[[#This Row],[Intake Batch Combo]],Sheet2!A:B,2,FALSE)="","",VLOOKUP(Table1[[#This Row],[Intake Batch Combo]],Sheet2!A:B,2,FALSE))</f>
        <v>One Source Diagnostics Buy 116</v>
      </c>
      <c r="P3600" s="115" t="e">
        <v>#N/A</v>
      </c>
      <c r="Q3600" s="115" t="e">
        <v>#N/A</v>
      </c>
    </row>
    <row r="3601" spans="1:17">
      <c r="A3601" s="4" t="s">
        <v>1316</v>
      </c>
      <c r="B3601" s="15">
        <v>116</v>
      </c>
      <c r="C3601" s="64" t="s">
        <v>1061</v>
      </c>
      <c r="D3601" s="30">
        <v>44879</v>
      </c>
      <c r="E3601" s="59" t="s">
        <v>1</v>
      </c>
      <c r="F3601" s="14">
        <v>1695</v>
      </c>
      <c r="G3601" s="14">
        <v>404.59153261197389</v>
      </c>
      <c r="H3601" s="30">
        <v>45092</v>
      </c>
      <c r="I3601" s="118">
        <v>465</v>
      </c>
      <c r="J3601" s="15">
        <f>IF(M3601="",IF(AND(H3601&lt;&gt; "",D3601&lt;&gt;""),IF(H3601&gt;=D3601,H3601-D3601,0),""),"")</f>
        <v>213</v>
      </c>
      <c r="K3601" s="20">
        <f>IF(M3601="",IF(I3601&lt;&gt;"",I3601-G3601,""),"")</f>
        <v>60.408467388026111</v>
      </c>
      <c r="L3601" s="25">
        <f>IF(M3601="",IF(K3601&lt;&gt;"",IF(G3601=0,IF(I3601=0,0,9.99),K3601/G3601),""),"")</f>
        <v>0.1493072951824754</v>
      </c>
      <c r="M3601" s="111"/>
      <c r="N3601" s="58" t="str">
        <f>TRIM(CONCATENATE(Table1[[#This Row],[Intake]]," ",Table1[[#This Row],[Batch Number]]))</f>
        <v>S-1/OS 116</v>
      </c>
      <c r="O3601" s="111" t="str">
        <f>IF(VLOOKUP(Table1[[#This Row],[Intake Batch Combo]],Sheet2!A:B,2,FALSE)="","",VLOOKUP(Table1[[#This Row],[Intake Batch Combo]],Sheet2!A:B,2,FALSE))</f>
        <v>One Source Diagnostics Buy 116</v>
      </c>
      <c r="P3601" s="115" t="e">
        <v>#N/A</v>
      </c>
      <c r="Q3601" s="115" t="e">
        <v>#N/A</v>
      </c>
    </row>
    <row r="3602" spans="1:17">
      <c r="A3602" s="4" t="s">
        <v>1316</v>
      </c>
      <c r="B3602" s="15">
        <v>116</v>
      </c>
      <c r="C3602" s="64" t="s">
        <v>1063</v>
      </c>
      <c r="D3602" s="30">
        <v>44879</v>
      </c>
      <c r="E3602" s="59" t="s">
        <v>1</v>
      </c>
      <c r="F3602" s="14">
        <v>1695</v>
      </c>
      <c r="G3602" s="14">
        <v>404.59153261197389</v>
      </c>
      <c r="H3602" s="30">
        <v>45092</v>
      </c>
      <c r="I3602" s="118">
        <v>465</v>
      </c>
      <c r="J3602" s="15">
        <f>IF(M3602="",IF(AND(H3602&lt;&gt; "",D3602&lt;&gt;""),IF(H3602&gt;=D3602,H3602-D3602,0),""),"")</f>
        <v>213</v>
      </c>
      <c r="K3602" s="20">
        <f>IF(M3602="",IF(I3602&lt;&gt;"",I3602-G3602,""),"")</f>
        <v>60.408467388026111</v>
      </c>
      <c r="L3602" s="25">
        <f>IF(M3602="",IF(K3602&lt;&gt;"",IF(G3602=0,IF(I3602=0,0,9.99),K3602/G3602),""),"")</f>
        <v>0.1493072951824754</v>
      </c>
      <c r="M3602" s="111"/>
      <c r="N3602" s="58" t="str">
        <f>TRIM(CONCATENATE(Table1[[#This Row],[Intake]]," ",Table1[[#This Row],[Batch Number]]))</f>
        <v>S-1/OS 116</v>
      </c>
      <c r="O3602" s="111" t="str">
        <f>IF(VLOOKUP(Table1[[#This Row],[Intake Batch Combo]],Sheet2!A:B,2,FALSE)="","",VLOOKUP(Table1[[#This Row],[Intake Batch Combo]],Sheet2!A:B,2,FALSE))</f>
        <v>One Source Diagnostics Buy 116</v>
      </c>
      <c r="P3602" s="115" t="e">
        <v>#N/A</v>
      </c>
      <c r="Q3602" s="115" t="e">
        <v>#N/A</v>
      </c>
    </row>
    <row r="3603" spans="1:17">
      <c r="A3603" s="4" t="s">
        <v>1316</v>
      </c>
      <c r="B3603" s="15">
        <v>116</v>
      </c>
      <c r="C3603" s="64" t="s">
        <v>1151</v>
      </c>
      <c r="D3603" s="30">
        <v>44879</v>
      </c>
      <c r="E3603" s="59" t="s">
        <v>1</v>
      </c>
      <c r="F3603" s="14">
        <v>1695</v>
      </c>
      <c r="G3603" s="14">
        <v>404.59153261197389</v>
      </c>
      <c r="H3603" s="30">
        <v>45092</v>
      </c>
      <c r="I3603" s="120">
        <v>139.5</v>
      </c>
      <c r="J3603" s="15">
        <f>IF(M3603="",IF(AND(H3603&lt;&gt; "",D3603&lt;&gt;""),IF(H3603&gt;=D3603,H3603-D3603,0),""),"")</f>
        <v>213</v>
      </c>
      <c r="K3603" s="20">
        <f>IF(M3603="",IF(I3603&lt;&gt;"",I3603-G3603,""),"")</f>
        <v>-265.09153261197389</v>
      </c>
      <c r="L3603" s="25">
        <f>IF(M3603="",IF(K3603&lt;&gt;"",IF(G3603=0,IF(I3603=0,0,9.99),K3603/G3603),""),"")</f>
        <v>-0.65520781144525742</v>
      </c>
      <c r="M3603" s="111"/>
      <c r="N3603" s="58" t="str">
        <f>TRIM(CONCATENATE(Table1[[#This Row],[Intake]]," ",Table1[[#This Row],[Batch Number]]))</f>
        <v>S-1/OS 116</v>
      </c>
      <c r="O3603" s="111" t="str">
        <f>IF(VLOOKUP(Table1[[#This Row],[Intake Batch Combo]],Sheet2!A:B,2,FALSE)="","",VLOOKUP(Table1[[#This Row],[Intake Batch Combo]],Sheet2!A:B,2,FALSE))</f>
        <v>One Source Diagnostics Buy 116</v>
      </c>
      <c r="P3603" s="115" t="e">
        <v>#N/A</v>
      </c>
      <c r="Q3603" s="115" t="e">
        <v>#N/A</v>
      </c>
    </row>
    <row r="3604" spans="1:17">
      <c r="A3604" s="4" t="s">
        <v>1316</v>
      </c>
      <c r="B3604" s="15">
        <v>116</v>
      </c>
      <c r="C3604" s="64" t="s">
        <v>1151</v>
      </c>
      <c r="D3604" s="30">
        <v>44879</v>
      </c>
      <c r="E3604" s="59" t="s">
        <v>1</v>
      </c>
      <c r="F3604" s="14">
        <v>1695</v>
      </c>
      <c r="G3604" s="14">
        <v>404.59153261197389</v>
      </c>
      <c r="H3604" s="30">
        <v>45092</v>
      </c>
      <c r="I3604" s="118">
        <v>139.5</v>
      </c>
      <c r="J3604" s="15">
        <f>IF(M3604="",IF(AND(H3604&lt;&gt; "",D3604&lt;&gt;""),IF(H3604&gt;=D3604,H3604-D3604,0),""),"")</f>
        <v>213</v>
      </c>
      <c r="K3604" s="20">
        <f>IF(M3604="",IF(I3604&lt;&gt;"",I3604-G3604,""),"")</f>
        <v>-265.09153261197389</v>
      </c>
      <c r="L3604" s="25">
        <f>IF(M3604="",IF(K3604&lt;&gt;"",IF(G3604=0,IF(I3604=0,0,9.99),K3604/G3604),""),"")</f>
        <v>-0.65520781144525742</v>
      </c>
      <c r="M3604" s="111"/>
      <c r="N3604" s="58" t="str">
        <f>TRIM(CONCATENATE(Table1[[#This Row],[Intake]]," ",Table1[[#This Row],[Batch Number]]))</f>
        <v>S-1/OS 116</v>
      </c>
      <c r="O3604" s="111" t="str">
        <f>IF(VLOOKUP(Table1[[#This Row],[Intake Batch Combo]],Sheet2!A:B,2,FALSE)="","",VLOOKUP(Table1[[#This Row],[Intake Batch Combo]],Sheet2!A:B,2,FALSE))</f>
        <v>One Source Diagnostics Buy 116</v>
      </c>
      <c r="P3604" s="115" t="e">
        <v>#N/A</v>
      </c>
      <c r="Q3604" s="115" t="e">
        <v>#N/A</v>
      </c>
    </row>
    <row r="3605" spans="1:17">
      <c r="A3605" s="4" t="s">
        <v>1316</v>
      </c>
      <c r="B3605" s="15">
        <v>116</v>
      </c>
      <c r="C3605" s="64" t="s">
        <v>1158</v>
      </c>
      <c r="D3605" s="30">
        <v>44879</v>
      </c>
      <c r="E3605" s="59" t="s">
        <v>1</v>
      </c>
      <c r="F3605" s="14">
        <v>1695</v>
      </c>
      <c r="G3605" s="14">
        <v>404.59153261197389</v>
      </c>
      <c r="H3605" s="30">
        <v>45092</v>
      </c>
      <c r="I3605" s="118">
        <v>418.5</v>
      </c>
      <c r="J3605" s="15">
        <f>IF(M3605="",IF(AND(H3605&lt;&gt; "",D3605&lt;&gt;""),IF(H3605&gt;=D3605,H3605-D3605,0),""),"")</f>
        <v>213</v>
      </c>
      <c r="K3605" s="20">
        <f>IF(M3605="",IF(I3605&lt;&gt;"",I3605-G3605,""),"")</f>
        <v>13.908467388026111</v>
      </c>
      <c r="L3605" s="25">
        <f>IF(M3605="",IF(K3605&lt;&gt;"",IF(G3605=0,IF(I3605=0,0,9.99),K3605/G3605),""),"")</f>
        <v>3.4376565664227865E-2</v>
      </c>
      <c r="M3605" s="111"/>
      <c r="N3605" s="58" t="str">
        <f>TRIM(CONCATENATE(Table1[[#This Row],[Intake]]," ",Table1[[#This Row],[Batch Number]]))</f>
        <v>S-1/OS 116</v>
      </c>
      <c r="O3605" s="111" t="str">
        <f>IF(VLOOKUP(Table1[[#This Row],[Intake Batch Combo]],Sheet2!A:B,2,FALSE)="","",VLOOKUP(Table1[[#This Row],[Intake Batch Combo]],Sheet2!A:B,2,FALSE))</f>
        <v>One Source Diagnostics Buy 116</v>
      </c>
      <c r="P3605" s="115" t="e">
        <v>#N/A</v>
      </c>
      <c r="Q3605" s="115" t="e">
        <v>#N/A</v>
      </c>
    </row>
    <row r="3606" spans="1:17">
      <c r="A3606" s="4" t="s">
        <v>1316</v>
      </c>
      <c r="B3606" s="15">
        <v>116</v>
      </c>
      <c r="C3606" s="64" t="s">
        <v>1158</v>
      </c>
      <c r="D3606" s="30">
        <v>44879</v>
      </c>
      <c r="E3606" s="59" t="s">
        <v>1</v>
      </c>
      <c r="F3606" s="14">
        <v>1695</v>
      </c>
      <c r="G3606" s="14">
        <v>404.59153261197389</v>
      </c>
      <c r="H3606" s="30">
        <v>45092</v>
      </c>
      <c r="I3606" s="118">
        <v>418.5</v>
      </c>
      <c r="J3606" s="15">
        <f>IF(M3606="",IF(AND(H3606&lt;&gt; "",D3606&lt;&gt;""),IF(H3606&gt;=D3606,H3606-D3606,0),""),"")</f>
        <v>213</v>
      </c>
      <c r="K3606" s="20">
        <f>IF(M3606="",IF(I3606&lt;&gt;"",I3606-G3606,""),"")</f>
        <v>13.908467388026111</v>
      </c>
      <c r="L3606" s="25">
        <f>IF(M3606="",IF(K3606&lt;&gt;"",IF(G3606=0,IF(I3606=0,0,9.99),K3606/G3606),""),"")</f>
        <v>3.4376565664227865E-2</v>
      </c>
      <c r="M3606" s="111"/>
      <c r="N3606" s="58" t="str">
        <f>TRIM(CONCATENATE(Table1[[#This Row],[Intake]]," ",Table1[[#This Row],[Batch Number]]))</f>
        <v>S-1/OS 116</v>
      </c>
      <c r="O3606" s="111" t="str">
        <f>IF(VLOOKUP(Table1[[#This Row],[Intake Batch Combo]],Sheet2!A:B,2,FALSE)="","",VLOOKUP(Table1[[#This Row],[Intake Batch Combo]],Sheet2!A:B,2,FALSE))</f>
        <v>One Source Diagnostics Buy 116</v>
      </c>
      <c r="P3606" s="115" t="e">
        <v>#N/A</v>
      </c>
      <c r="Q3606" s="115" t="e">
        <v>#N/A</v>
      </c>
    </row>
    <row r="3607" spans="1:17">
      <c r="A3607" s="4" t="s">
        <v>1316</v>
      </c>
      <c r="B3607" s="15">
        <v>116</v>
      </c>
      <c r="C3607" s="64" t="s">
        <v>1173</v>
      </c>
      <c r="D3607" s="30">
        <v>44879</v>
      </c>
      <c r="E3607" s="59" t="s">
        <v>1</v>
      </c>
      <c r="F3607" s="14">
        <v>1695</v>
      </c>
      <c r="G3607" s="14">
        <v>404.59153261197389</v>
      </c>
      <c r="H3607" s="30">
        <v>45092</v>
      </c>
      <c r="I3607" s="118">
        <v>465</v>
      </c>
      <c r="J3607" s="15">
        <f>IF(M3607="",IF(AND(H3607&lt;&gt; "",D3607&lt;&gt;""),IF(H3607&gt;=D3607,H3607-D3607,0),""),"")</f>
        <v>213</v>
      </c>
      <c r="K3607" s="20">
        <f>IF(M3607="",IF(I3607&lt;&gt;"",I3607-G3607,""),"")</f>
        <v>60.408467388026111</v>
      </c>
      <c r="L3607" s="25">
        <f>IF(M3607="",IF(K3607&lt;&gt;"",IF(G3607=0,IF(I3607=0,0,9.99),K3607/G3607),""),"")</f>
        <v>0.1493072951824754</v>
      </c>
      <c r="M3607" s="111"/>
      <c r="N3607" s="58" t="str">
        <f>TRIM(CONCATENATE(Table1[[#This Row],[Intake]]," ",Table1[[#This Row],[Batch Number]]))</f>
        <v>S-1/OS 116</v>
      </c>
      <c r="O3607" s="111" t="str">
        <f>IF(VLOOKUP(Table1[[#This Row],[Intake Batch Combo]],Sheet2!A:B,2,FALSE)="","",VLOOKUP(Table1[[#This Row],[Intake Batch Combo]],Sheet2!A:B,2,FALSE))</f>
        <v>One Source Diagnostics Buy 116</v>
      </c>
      <c r="P3607" s="115" t="e">
        <v>#N/A</v>
      </c>
      <c r="Q3607" s="115" t="e">
        <v>#N/A</v>
      </c>
    </row>
    <row r="3608" spans="1:17">
      <c r="A3608" s="4" t="s">
        <v>1316</v>
      </c>
      <c r="B3608" s="15">
        <v>116</v>
      </c>
      <c r="C3608" s="64" t="s">
        <v>1179</v>
      </c>
      <c r="D3608" s="30">
        <v>44879</v>
      </c>
      <c r="E3608" s="59" t="s">
        <v>1</v>
      </c>
      <c r="F3608" s="14">
        <v>1695</v>
      </c>
      <c r="G3608" s="14">
        <v>404.59153261197389</v>
      </c>
      <c r="H3608" s="30">
        <v>45092</v>
      </c>
      <c r="I3608" s="118">
        <v>465</v>
      </c>
      <c r="J3608" s="15">
        <f>IF(M3608="",IF(AND(H3608&lt;&gt; "",D3608&lt;&gt;""),IF(H3608&gt;=D3608,H3608-D3608,0),""),"")</f>
        <v>213</v>
      </c>
      <c r="K3608" s="20">
        <f>IF(M3608="",IF(I3608&lt;&gt;"",I3608-G3608,""),"")</f>
        <v>60.408467388026111</v>
      </c>
      <c r="L3608" s="25">
        <f>IF(M3608="",IF(K3608&lt;&gt;"",IF(G3608=0,IF(I3608=0,0,9.99),K3608/G3608),""),"")</f>
        <v>0.1493072951824754</v>
      </c>
      <c r="M3608" s="111"/>
      <c r="N3608" s="58" t="str">
        <f>TRIM(CONCATENATE(Table1[[#This Row],[Intake]]," ",Table1[[#This Row],[Batch Number]]))</f>
        <v>S-1/OS 116</v>
      </c>
      <c r="O3608" s="111" t="str">
        <f>IF(VLOOKUP(Table1[[#This Row],[Intake Batch Combo]],Sheet2!A:B,2,FALSE)="","",VLOOKUP(Table1[[#This Row],[Intake Batch Combo]],Sheet2!A:B,2,FALSE))</f>
        <v>One Source Diagnostics Buy 116</v>
      </c>
      <c r="P3608" s="115" t="e">
        <v>#N/A</v>
      </c>
      <c r="Q3608" s="115" t="e">
        <v>#N/A</v>
      </c>
    </row>
    <row r="3609" spans="1:17">
      <c r="A3609" s="4" t="s">
        <v>1316</v>
      </c>
      <c r="B3609" s="15">
        <v>116</v>
      </c>
      <c r="C3609" s="64" t="s">
        <v>1179</v>
      </c>
      <c r="D3609" s="30">
        <v>44879</v>
      </c>
      <c r="E3609" s="59" t="s">
        <v>1</v>
      </c>
      <c r="F3609" s="14">
        <v>1695</v>
      </c>
      <c r="G3609" s="14">
        <v>404.59153261197389</v>
      </c>
      <c r="H3609" s="30">
        <v>45092</v>
      </c>
      <c r="I3609" s="120">
        <v>465</v>
      </c>
      <c r="J3609" s="15">
        <f>IF(M3609="",IF(AND(H3609&lt;&gt; "",D3609&lt;&gt;""),IF(H3609&gt;=D3609,H3609-D3609,0),""),"")</f>
        <v>213</v>
      </c>
      <c r="K3609" s="20">
        <f>IF(M3609="",IF(I3609&lt;&gt;"",I3609-G3609,""),"")</f>
        <v>60.408467388026111</v>
      </c>
      <c r="L3609" s="25">
        <f>IF(M3609="",IF(K3609&lt;&gt;"",IF(G3609=0,IF(I3609=0,0,9.99),K3609/G3609),""),"")</f>
        <v>0.1493072951824754</v>
      </c>
      <c r="M3609" s="111"/>
      <c r="N3609" s="58" t="str">
        <f>TRIM(CONCATENATE(Table1[[#This Row],[Intake]]," ",Table1[[#This Row],[Batch Number]]))</f>
        <v>S-1/OS 116</v>
      </c>
      <c r="O3609" s="111" t="str">
        <f>IF(VLOOKUP(Table1[[#This Row],[Intake Batch Combo]],Sheet2!A:B,2,FALSE)="","",VLOOKUP(Table1[[#This Row],[Intake Batch Combo]],Sheet2!A:B,2,FALSE))</f>
        <v>One Source Diagnostics Buy 116</v>
      </c>
      <c r="P3609" s="115" t="e">
        <v>#N/A</v>
      </c>
      <c r="Q3609" s="115" t="e">
        <v>#N/A</v>
      </c>
    </row>
    <row r="3610" spans="1:17">
      <c r="A3610" s="4" t="s">
        <v>1316</v>
      </c>
      <c r="B3610" s="15">
        <v>116</v>
      </c>
      <c r="C3610" s="64" t="s">
        <v>1304</v>
      </c>
      <c r="D3610" s="30">
        <v>44879</v>
      </c>
      <c r="E3610" s="59" t="s">
        <v>1</v>
      </c>
      <c r="F3610" s="14">
        <v>1695</v>
      </c>
      <c r="G3610" s="14">
        <v>404.59153261197389</v>
      </c>
      <c r="H3610" s="30">
        <v>45092</v>
      </c>
      <c r="I3610" s="118">
        <v>465</v>
      </c>
      <c r="J3610" s="15">
        <f>IF(M3610="",IF(AND(H3610&lt;&gt; "",D3610&lt;&gt;""),IF(H3610&gt;=D3610,H3610-D3610,0),""),"")</f>
        <v>213</v>
      </c>
      <c r="K3610" s="20">
        <f>IF(M3610="",IF(I3610&lt;&gt;"",I3610-G3610,""),"")</f>
        <v>60.408467388026111</v>
      </c>
      <c r="L3610" s="25">
        <f>IF(M3610="",IF(K3610&lt;&gt;"",IF(G3610=0,IF(I3610=0,0,9.99),K3610/G3610),""),"")</f>
        <v>0.1493072951824754</v>
      </c>
      <c r="M3610" s="111"/>
      <c r="N3610" s="58" t="str">
        <f>TRIM(CONCATENATE(Table1[[#This Row],[Intake]]," ",Table1[[#This Row],[Batch Number]]))</f>
        <v>S-1/OS 116</v>
      </c>
      <c r="O3610" s="111" t="str">
        <f>IF(VLOOKUP(Table1[[#This Row],[Intake Batch Combo]],Sheet2!A:B,2,FALSE)="","",VLOOKUP(Table1[[#This Row],[Intake Batch Combo]],Sheet2!A:B,2,FALSE))</f>
        <v>One Source Diagnostics Buy 116</v>
      </c>
      <c r="P3610" s="115" t="e">
        <v>#N/A</v>
      </c>
      <c r="Q3610" s="115" t="e">
        <v>#N/A</v>
      </c>
    </row>
    <row r="3611" spans="1:17">
      <c r="A3611" s="4" t="s">
        <v>1316</v>
      </c>
      <c r="B3611" s="15">
        <v>118</v>
      </c>
      <c r="C3611" s="64">
        <v>28142</v>
      </c>
      <c r="D3611" s="30">
        <v>44897</v>
      </c>
      <c r="E3611" s="60" t="s">
        <v>1</v>
      </c>
      <c r="F3611" s="14">
        <v>1695</v>
      </c>
      <c r="G3611" s="14">
        <v>404.96364199804663</v>
      </c>
      <c r="H3611" s="30">
        <v>45092</v>
      </c>
      <c r="I3611" s="118">
        <v>465</v>
      </c>
      <c r="J3611" s="15">
        <f>IF(M3611="",IF(AND(H3611&lt;&gt; "",D3611&lt;&gt;""),IF(H3611&gt;=D3611,H3611-D3611,0),""),"")</f>
        <v>195</v>
      </c>
      <c r="K3611" s="20">
        <f>IF(M3611="",IF(I3611&lt;&gt;"",I3611-G3611,""),"")</f>
        <v>60.036358001953374</v>
      </c>
      <c r="L3611" s="25">
        <f>IF(M3611="",IF(K3611&lt;&gt;"",IF(G3611=0,IF(I3611=0,0,9.99),K3611/G3611),""),"")</f>
        <v>0.14825122992706333</v>
      </c>
      <c r="M3611" s="111"/>
      <c r="N3611" s="58" t="str">
        <f>TRIM(CONCATENATE(Table1[[#This Row],[Intake]]," ",Table1[[#This Row],[Batch Number]]))</f>
        <v>S-1/OS 118</v>
      </c>
      <c r="O3611" s="111" t="str">
        <f>IF(VLOOKUP(Table1[[#This Row],[Intake Batch Combo]],Sheet2!A:B,2,FALSE)="","",VLOOKUP(Table1[[#This Row],[Intake Batch Combo]],Sheet2!A:B,2,FALSE))</f>
        <v>One Source Diagnostics Buy 118</v>
      </c>
      <c r="P3611" s="115" t="s">
        <v>2383</v>
      </c>
      <c r="Q3611" s="115" t="e">
        <v>#N/A</v>
      </c>
    </row>
    <row r="3612" spans="1:17">
      <c r="A3612" s="4" t="s">
        <v>1316</v>
      </c>
      <c r="B3612" s="15">
        <v>118</v>
      </c>
      <c r="C3612" s="64">
        <v>28142</v>
      </c>
      <c r="D3612" s="30">
        <v>44897</v>
      </c>
      <c r="E3612" s="60" t="s">
        <v>1</v>
      </c>
      <c r="F3612" s="14">
        <v>1695</v>
      </c>
      <c r="G3612" s="14">
        <v>404.96364199804663</v>
      </c>
      <c r="H3612" s="30">
        <v>45092</v>
      </c>
      <c r="I3612" s="118">
        <v>465</v>
      </c>
      <c r="J3612" s="15">
        <f>IF(M3612="",IF(AND(H3612&lt;&gt; "",D3612&lt;&gt;""),IF(H3612&gt;=D3612,H3612-D3612,0),""),"")</f>
        <v>195</v>
      </c>
      <c r="K3612" s="20">
        <f>IF(M3612="",IF(I3612&lt;&gt;"",I3612-G3612,""),"")</f>
        <v>60.036358001953374</v>
      </c>
      <c r="L3612" s="25">
        <f>IF(M3612="",IF(K3612&lt;&gt;"",IF(G3612=0,IF(I3612=0,0,9.99),K3612/G3612),""),"")</f>
        <v>0.14825122992706333</v>
      </c>
      <c r="M3612" s="111"/>
      <c r="N3612" s="58" t="str">
        <f>TRIM(CONCATENATE(Table1[[#This Row],[Intake]]," ",Table1[[#This Row],[Batch Number]]))</f>
        <v>S-1/OS 118</v>
      </c>
      <c r="O3612" s="111" t="str">
        <f>IF(VLOOKUP(Table1[[#This Row],[Intake Batch Combo]],Sheet2!A:B,2,FALSE)="","",VLOOKUP(Table1[[#This Row],[Intake Batch Combo]],Sheet2!A:B,2,FALSE))</f>
        <v>One Source Diagnostics Buy 118</v>
      </c>
      <c r="P3612" s="115" t="s">
        <v>2383</v>
      </c>
      <c r="Q3612" s="115" t="e">
        <v>#N/A</v>
      </c>
    </row>
    <row r="3613" spans="1:17">
      <c r="A3613" s="4" t="s">
        <v>1316</v>
      </c>
      <c r="B3613" s="15">
        <v>118</v>
      </c>
      <c r="C3613" s="64" t="s">
        <v>1435</v>
      </c>
      <c r="D3613" s="30">
        <v>44897</v>
      </c>
      <c r="E3613" s="60" t="s">
        <v>1</v>
      </c>
      <c r="F3613" s="14">
        <v>1695</v>
      </c>
      <c r="G3613" s="14">
        <v>404.96364199804663</v>
      </c>
      <c r="H3613" s="30">
        <v>45092</v>
      </c>
      <c r="I3613" s="118">
        <v>186</v>
      </c>
      <c r="J3613" s="15">
        <f>IF(M3613="",IF(AND(H3613&lt;&gt; "",D3613&lt;&gt;""),IF(H3613&gt;=D3613,H3613-D3613,0),""),"")</f>
        <v>195</v>
      </c>
      <c r="K3613" s="20">
        <f>IF(M3613="",IF(I3613&lt;&gt;"",I3613-G3613,""),"")</f>
        <v>-218.96364199804663</v>
      </c>
      <c r="L3613" s="25">
        <f>IF(M3613="",IF(K3613&lt;&gt;"",IF(G3613=0,IF(I3613=0,0,9.99),K3613/G3613),""),"")</f>
        <v>-0.54069950802917466</v>
      </c>
      <c r="M3613" s="111"/>
      <c r="N3613" s="58" t="str">
        <f>TRIM(CONCATENATE(Table1[[#This Row],[Intake]]," ",Table1[[#This Row],[Batch Number]]))</f>
        <v>S-1/OS 118</v>
      </c>
      <c r="O3613" s="111" t="str">
        <f>IF(VLOOKUP(Table1[[#This Row],[Intake Batch Combo]],Sheet2!A:B,2,FALSE)="","",VLOOKUP(Table1[[#This Row],[Intake Batch Combo]],Sheet2!A:B,2,FALSE))</f>
        <v>One Source Diagnostics Buy 118</v>
      </c>
      <c r="P3613" s="115" t="s">
        <v>2383</v>
      </c>
      <c r="Q3613" s="115" t="e">
        <v>#N/A</v>
      </c>
    </row>
    <row r="3614" spans="1:17">
      <c r="A3614" s="4" t="s">
        <v>1316</v>
      </c>
      <c r="B3614" s="15">
        <v>118</v>
      </c>
      <c r="C3614" s="64" t="s">
        <v>1438</v>
      </c>
      <c r="D3614" s="30">
        <v>44897</v>
      </c>
      <c r="E3614" s="60" t="s">
        <v>1</v>
      </c>
      <c r="F3614" s="14">
        <v>1695</v>
      </c>
      <c r="G3614" s="14">
        <v>404.96364199804663</v>
      </c>
      <c r="H3614" s="30">
        <v>45092</v>
      </c>
      <c r="I3614" s="118">
        <v>186</v>
      </c>
      <c r="J3614" s="15">
        <f>IF(M3614="",IF(AND(H3614&lt;&gt; "",D3614&lt;&gt;""),IF(H3614&gt;=D3614,H3614-D3614,0),""),"")</f>
        <v>195</v>
      </c>
      <c r="K3614" s="20">
        <f>IF(M3614="",IF(I3614&lt;&gt;"",I3614-G3614,""),"")</f>
        <v>-218.96364199804663</v>
      </c>
      <c r="L3614" s="25">
        <f>IF(M3614="",IF(K3614&lt;&gt;"",IF(G3614=0,IF(I3614=0,0,9.99),K3614/G3614),""),"")</f>
        <v>-0.54069950802917466</v>
      </c>
      <c r="M3614" s="111"/>
      <c r="N3614" s="58" t="str">
        <f>TRIM(CONCATENATE(Table1[[#This Row],[Intake]]," ",Table1[[#This Row],[Batch Number]]))</f>
        <v>S-1/OS 118</v>
      </c>
      <c r="O3614" s="111" t="str">
        <f>IF(VLOOKUP(Table1[[#This Row],[Intake Batch Combo]],Sheet2!A:B,2,FALSE)="","",VLOOKUP(Table1[[#This Row],[Intake Batch Combo]],Sheet2!A:B,2,FALSE))</f>
        <v>One Source Diagnostics Buy 118</v>
      </c>
      <c r="P3614" s="115" t="s">
        <v>2383</v>
      </c>
      <c r="Q3614" s="115" t="e">
        <v>#N/A</v>
      </c>
    </row>
    <row r="3615" spans="1:17">
      <c r="A3615" s="4" t="s">
        <v>1316</v>
      </c>
      <c r="B3615" s="15">
        <v>118</v>
      </c>
      <c r="C3615" s="64" t="s">
        <v>1647</v>
      </c>
      <c r="D3615" s="30">
        <v>44897</v>
      </c>
      <c r="E3615" s="60" t="s">
        <v>1</v>
      </c>
      <c r="F3615" s="14">
        <v>1695</v>
      </c>
      <c r="G3615" s="14">
        <v>404.96364199804663</v>
      </c>
      <c r="H3615" s="30">
        <v>45092</v>
      </c>
      <c r="I3615" s="118">
        <v>632.30700000000002</v>
      </c>
      <c r="J3615" s="15">
        <f>IF(M3615="",IF(AND(H3615&lt;&gt; "",D3615&lt;&gt;""),IF(H3615&gt;=D3615,H3615-D3615,0),""),"")</f>
        <v>195</v>
      </c>
      <c r="K3615" s="20">
        <f>IF(M3615="",IF(I3615&lt;&gt;"",I3615-G3615,""),"")</f>
        <v>227.34335800195339</v>
      </c>
      <c r="L3615" s="25">
        <f>IF(M3615="",IF(K3615&lt;&gt;"",IF(G3615=0,IF(I3615=0,0,9.99),K3615/G3615),""),"")</f>
        <v>0.56139202245482078</v>
      </c>
      <c r="M3615" s="111"/>
      <c r="N3615" s="58" t="str">
        <f>TRIM(CONCATENATE(Table1[[#This Row],[Intake]]," ",Table1[[#This Row],[Batch Number]]))</f>
        <v>S-1/OS 118</v>
      </c>
      <c r="O3615" s="111" t="str">
        <f>IF(VLOOKUP(Table1[[#This Row],[Intake Batch Combo]],Sheet2!A:B,2,FALSE)="","",VLOOKUP(Table1[[#This Row],[Intake Batch Combo]],Sheet2!A:B,2,FALSE))</f>
        <v>One Source Diagnostics Buy 118</v>
      </c>
      <c r="P3615" s="115" t="s">
        <v>2383</v>
      </c>
      <c r="Q3615" s="115" t="e">
        <v>#N/A</v>
      </c>
    </row>
    <row r="3616" spans="1:17">
      <c r="A3616" s="4" t="s">
        <v>1316</v>
      </c>
      <c r="B3616" s="15">
        <v>118</v>
      </c>
      <c r="C3616" s="64" t="s">
        <v>1647</v>
      </c>
      <c r="D3616" s="30">
        <v>44897</v>
      </c>
      <c r="E3616" s="60" t="s">
        <v>1</v>
      </c>
      <c r="F3616" s="14">
        <v>1695</v>
      </c>
      <c r="G3616" s="14">
        <v>404.96364199804663</v>
      </c>
      <c r="H3616" s="30">
        <v>45092</v>
      </c>
      <c r="I3616" s="120">
        <v>632.30700000000002</v>
      </c>
      <c r="J3616" s="15">
        <f>IF(M3616="",IF(AND(H3616&lt;&gt; "",D3616&lt;&gt;""),IF(H3616&gt;=D3616,H3616-D3616,0),""),"")</f>
        <v>195</v>
      </c>
      <c r="K3616" s="20">
        <f>IF(M3616="",IF(I3616&lt;&gt;"",I3616-G3616,""),"")</f>
        <v>227.34335800195339</v>
      </c>
      <c r="L3616" s="25">
        <f>IF(M3616="",IF(K3616&lt;&gt;"",IF(G3616=0,IF(I3616=0,0,9.99),K3616/G3616),""),"")</f>
        <v>0.56139202245482078</v>
      </c>
      <c r="M3616" s="111"/>
      <c r="N3616" s="58" t="str">
        <f>TRIM(CONCATENATE(Table1[[#This Row],[Intake]]," ",Table1[[#This Row],[Batch Number]]))</f>
        <v>S-1/OS 118</v>
      </c>
      <c r="O3616" s="111" t="str">
        <f>IF(VLOOKUP(Table1[[#This Row],[Intake Batch Combo]],Sheet2!A:B,2,FALSE)="","",VLOOKUP(Table1[[#This Row],[Intake Batch Combo]],Sheet2!A:B,2,FALSE))</f>
        <v>One Source Diagnostics Buy 118</v>
      </c>
      <c r="P3616" s="115" t="s">
        <v>2383</v>
      </c>
      <c r="Q3616" s="115" t="e">
        <v>#N/A</v>
      </c>
    </row>
    <row r="3617" spans="1:17">
      <c r="A3617" s="4" t="s">
        <v>1316</v>
      </c>
      <c r="B3617" s="15">
        <v>118</v>
      </c>
      <c r="C3617" s="64" t="s">
        <v>1647</v>
      </c>
      <c r="D3617" s="30">
        <v>44897</v>
      </c>
      <c r="E3617" s="60" t="s">
        <v>1</v>
      </c>
      <c r="F3617" s="14">
        <v>1695</v>
      </c>
      <c r="G3617" s="14">
        <v>404.96364199804663</v>
      </c>
      <c r="H3617" s="30">
        <v>45092</v>
      </c>
      <c r="I3617" s="118">
        <v>632.30700000000002</v>
      </c>
      <c r="J3617" s="15">
        <f>IF(M3617="",IF(AND(H3617&lt;&gt; "",D3617&lt;&gt;""),IF(H3617&gt;=D3617,H3617-D3617,0),""),"")</f>
        <v>195</v>
      </c>
      <c r="K3617" s="20">
        <f>IF(M3617="",IF(I3617&lt;&gt;"",I3617-G3617,""),"")</f>
        <v>227.34335800195339</v>
      </c>
      <c r="L3617" s="25">
        <f>IF(M3617="",IF(K3617&lt;&gt;"",IF(G3617=0,IF(I3617=0,0,9.99),K3617/G3617),""),"")</f>
        <v>0.56139202245482078</v>
      </c>
      <c r="M3617" s="111"/>
      <c r="N3617" s="58" t="str">
        <f>TRIM(CONCATENATE(Table1[[#This Row],[Intake]]," ",Table1[[#This Row],[Batch Number]]))</f>
        <v>S-1/OS 118</v>
      </c>
      <c r="O3617" s="111" t="str">
        <f>IF(VLOOKUP(Table1[[#This Row],[Intake Batch Combo]],Sheet2!A:B,2,FALSE)="","",VLOOKUP(Table1[[#This Row],[Intake Batch Combo]],Sheet2!A:B,2,FALSE))</f>
        <v>One Source Diagnostics Buy 118</v>
      </c>
      <c r="P3617" s="115" t="s">
        <v>2383</v>
      </c>
      <c r="Q3617" s="115" t="e">
        <v>#N/A</v>
      </c>
    </row>
    <row r="3618" spans="1:17">
      <c r="A3618" s="4" t="s">
        <v>1316</v>
      </c>
      <c r="B3618" s="15">
        <v>118</v>
      </c>
      <c r="C3618" s="64" t="s">
        <v>1647</v>
      </c>
      <c r="D3618" s="30">
        <v>44897</v>
      </c>
      <c r="E3618" s="60" t="s">
        <v>1</v>
      </c>
      <c r="F3618" s="14">
        <v>1695</v>
      </c>
      <c r="G3618" s="14">
        <v>404.96364199804663</v>
      </c>
      <c r="H3618" s="30">
        <v>45092</v>
      </c>
      <c r="I3618" s="118">
        <v>632.30700000000002</v>
      </c>
      <c r="J3618" s="15">
        <f>IF(M3618="",IF(AND(H3618&lt;&gt; "",D3618&lt;&gt;""),IF(H3618&gt;=D3618,H3618-D3618,0),""),"")</f>
        <v>195</v>
      </c>
      <c r="K3618" s="20">
        <f>IF(M3618="",IF(I3618&lt;&gt;"",I3618-G3618,""),"")</f>
        <v>227.34335800195339</v>
      </c>
      <c r="L3618" s="25">
        <f>IF(M3618="",IF(K3618&lt;&gt;"",IF(G3618=0,IF(I3618=0,0,9.99),K3618/G3618),""),"")</f>
        <v>0.56139202245482078</v>
      </c>
      <c r="M3618" s="111"/>
      <c r="N3618" s="58" t="str">
        <f>TRIM(CONCATENATE(Table1[[#This Row],[Intake]]," ",Table1[[#This Row],[Batch Number]]))</f>
        <v>S-1/OS 118</v>
      </c>
      <c r="O3618" s="111" t="str">
        <f>IF(VLOOKUP(Table1[[#This Row],[Intake Batch Combo]],Sheet2!A:B,2,FALSE)="","",VLOOKUP(Table1[[#This Row],[Intake Batch Combo]],Sheet2!A:B,2,FALSE))</f>
        <v>One Source Diagnostics Buy 118</v>
      </c>
      <c r="P3618" s="115" t="s">
        <v>2383</v>
      </c>
      <c r="Q3618" s="115" t="e">
        <v>#N/A</v>
      </c>
    </row>
    <row r="3619" spans="1:17">
      <c r="A3619" s="4" t="s">
        <v>1316</v>
      </c>
      <c r="B3619" s="15">
        <v>118</v>
      </c>
      <c r="C3619" s="64" t="s">
        <v>1687</v>
      </c>
      <c r="D3619" s="30">
        <v>44897</v>
      </c>
      <c r="E3619" s="60" t="s">
        <v>1</v>
      </c>
      <c r="F3619" s="14">
        <v>1695</v>
      </c>
      <c r="G3619" s="14">
        <v>404.96364199804663</v>
      </c>
      <c r="H3619" s="30">
        <v>45092</v>
      </c>
      <c r="I3619" s="118">
        <v>465</v>
      </c>
      <c r="J3619" s="15">
        <f>IF(M3619="",IF(AND(H3619&lt;&gt; "",D3619&lt;&gt;""),IF(H3619&gt;=D3619,H3619-D3619,0),""),"")</f>
        <v>195</v>
      </c>
      <c r="K3619" s="20">
        <f>IF(M3619="",IF(I3619&lt;&gt;"",I3619-G3619,""),"")</f>
        <v>60.036358001953374</v>
      </c>
      <c r="L3619" s="25">
        <f>IF(M3619="",IF(K3619&lt;&gt;"",IF(G3619=0,IF(I3619=0,0,9.99),K3619/G3619),""),"")</f>
        <v>0.14825122992706333</v>
      </c>
      <c r="M3619" s="111"/>
      <c r="N3619" s="58" t="str">
        <f>TRIM(CONCATENATE(Table1[[#This Row],[Intake]]," ",Table1[[#This Row],[Batch Number]]))</f>
        <v>S-1/OS 118</v>
      </c>
      <c r="O3619" s="111" t="str">
        <f>IF(VLOOKUP(Table1[[#This Row],[Intake Batch Combo]],Sheet2!A:B,2,FALSE)="","",VLOOKUP(Table1[[#This Row],[Intake Batch Combo]],Sheet2!A:B,2,FALSE))</f>
        <v>One Source Diagnostics Buy 118</v>
      </c>
      <c r="P3619" s="115" t="s">
        <v>2383</v>
      </c>
      <c r="Q3619" s="115" t="e">
        <v>#N/A</v>
      </c>
    </row>
    <row r="3620" spans="1:17">
      <c r="A3620" s="4" t="s">
        <v>1316</v>
      </c>
      <c r="B3620" s="15">
        <v>118</v>
      </c>
      <c r="C3620" s="64" t="s">
        <v>1687</v>
      </c>
      <c r="D3620" s="30">
        <v>44897</v>
      </c>
      <c r="E3620" s="60" t="s">
        <v>1</v>
      </c>
      <c r="F3620" s="14">
        <v>1695</v>
      </c>
      <c r="G3620" s="14">
        <v>404.96364199804663</v>
      </c>
      <c r="H3620" s="30">
        <v>45092</v>
      </c>
      <c r="I3620" s="118">
        <v>465</v>
      </c>
      <c r="J3620" s="15">
        <f>IF(M3620="",IF(AND(H3620&lt;&gt; "",D3620&lt;&gt;""),IF(H3620&gt;=D3620,H3620-D3620,0),""),"")</f>
        <v>195</v>
      </c>
      <c r="K3620" s="20">
        <f>IF(M3620="",IF(I3620&lt;&gt;"",I3620-G3620,""),"")</f>
        <v>60.036358001953374</v>
      </c>
      <c r="L3620" s="25">
        <f>IF(M3620="",IF(K3620&lt;&gt;"",IF(G3620=0,IF(I3620=0,0,9.99),K3620/G3620),""),"")</f>
        <v>0.14825122992706333</v>
      </c>
      <c r="M3620" s="111"/>
      <c r="N3620" s="58" t="str">
        <f>TRIM(CONCATENATE(Table1[[#This Row],[Intake]]," ",Table1[[#This Row],[Batch Number]]))</f>
        <v>S-1/OS 118</v>
      </c>
      <c r="O3620" s="111" t="str">
        <f>IF(VLOOKUP(Table1[[#This Row],[Intake Batch Combo]],Sheet2!A:B,2,FALSE)="","",VLOOKUP(Table1[[#This Row],[Intake Batch Combo]],Sheet2!A:B,2,FALSE))</f>
        <v>One Source Diagnostics Buy 118</v>
      </c>
      <c r="P3620" s="115" t="s">
        <v>2383</v>
      </c>
      <c r="Q3620" s="115" t="e">
        <v>#N/A</v>
      </c>
    </row>
    <row r="3621" spans="1:17">
      <c r="A3621" s="4" t="s">
        <v>1316</v>
      </c>
      <c r="B3621" s="15">
        <v>118</v>
      </c>
      <c r="C3621" s="64" t="s">
        <v>1687</v>
      </c>
      <c r="D3621" s="30">
        <v>44897</v>
      </c>
      <c r="E3621" s="60" t="s">
        <v>1</v>
      </c>
      <c r="F3621" s="14">
        <v>1695</v>
      </c>
      <c r="G3621" s="14">
        <v>404.96364199804663</v>
      </c>
      <c r="H3621" s="30">
        <v>45092</v>
      </c>
      <c r="I3621" s="118">
        <v>465</v>
      </c>
      <c r="J3621" s="15">
        <f>IF(M3621="",IF(AND(H3621&lt;&gt; "",D3621&lt;&gt;""),IF(H3621&gt;=D3621,H3621-D3621,0),""),"")</f>
        <v>195</v>
      </c>
      <c r="K3621" s="20">
        <f>IF(M3621="",IF(I3621&lt;&gt;"",I3621-G3621,""),"")</f>
        <v>60.036358001953374</v>
      </c>
      <c r="L3621" s="25">
        <f>IF(M3621="",IF(K3621&lt;&gt;"",IF(G3621=0,IF(I3621=0,0,9.99),K3621/G3621),""),"")</f>
        <v>0.14825122992706333</v>
      </c>
      <c r="M3621" s="111"/>
      <c r="N3621" s="58" t="str">
        <f>TRIM(CONCATENATE(Table1[[#This Row],[Intake]]," ",Table1[[#This Row],[Batch Number]]))</f>
        <v>S-1/OS 118</v>
      </c>
      <c r="O3621" s="111" t="str">
        <f>IF(VLOOKUP(Table1[[#This Row],[Intake Batch Combo]],Sheet2!A:B,2,FALSE)="","",VLOOKUP(Table1[[#This Row],[Intake Batch Combo]],Sheet2!A:B,2,FALSE))</f>
        <v>One Source Diagnostics Buy 118</v>
      </c>
      <c r="P3621" s="115" t="s">
        <v>2383</v>
      </c>
      <c r="Q3621" s="115" t="e">
        <v>#N/A</v>
      </c>
    </row>
    <row r="3622" spans="1:17">
      <c r="A3622" s="4" t="s">
        <v>1316</v>
      </c>
      <c r="B3622" s="15">
        <v>118</v>
      </c>
      <c r="C3622" s="64" t="s">
        <v>1726</v>
      </c>
      <c r="D3622" s="30">
        <v>44897</v>
      </c>
      <c r="E3622" s="60" t="s">
        <v>1</v>
      </c>
      <c r="F3622" s="14">
        <v>1695</v>
      </c>
      <c r="G3622" s="14">
        <v>404.96364199804663</v>
      </c>
      <c r="H3622" s="30">
        <v>45092</v>
      </c>
      <c r="I3622" s="118">
        <v>465</v>
      </c>
      <c r="J3622" s="15">
        <f>IF(M3622="",IF(AND(H3622&lt;&gt; "",D3622&lt;&gt;""),IF(H3622&gt;=D3622,H3622-D3622,0),""),"")</f>
        <v>195</v>
      </c>
      <c r="K3622" s="20">
        <f>IF(M3622="",IF(I3622&lt;&gt;"",I3622-G3622,""),"")</f>
        <v>60.036358001953374</v>
      </c>
      <c r="L3622" s="25">
        <f>IF(M3622="",IF(K3622&lt;&gt;"",IF(G3622=0,IF(I3622=0,0,9.99),K3622/G3622),""),"")</f>
        <v>0.14825122992706333</v>
      </c>
      <c r="M3622" s="111"/>
      <c r="N3622" s="58" t="str">
        <f>TRIM(CONCATENATE(Table1[[#This Row],[Intake]]," ",Table1[[#This Row],[Batch Number]]))</f>
        <v>S-1/OS 118</v>
      </c>
      <c r="O3622" s="111" t="str">
        <f>IF(VLOOKUP(Table1[[#This Row],[Intake Batch Combo]],Sheet2!A:B,2,FALSE)="","",VLOOKUP(Table1[[#This Row],[Intake Batch Combo]],Sheet2!A:B,2,FALSE))</f>
        <v>One Source Diagnostics Buy 118</v>
      </c>
      <c r="P3622" s="115" t="s">
        <v>2383</v>
      </c>
      <c r="Q3622" s="115" t="e">
        <v>#N/A</v>
      </c>
    </row>
    <row r="3623" spans="1:17">
      <c r="A3623" s="4" t="s">
        <v>1316</v>
      </c>
      <c r="B3623" s="15">
        <v>118</v>
      </c>
      <c r="C3623" s="64" t="s">
        <v>1726</v>
      </c>
      <c r="D3623" s="30">
        <v>44897</v>
      </c>
      <c r="E3623" s="60" t="s">
        <v>1</v>
      </c>
      <c r="F3623" s="14">
        <v>1695</v>
      </c>
      <c r="G3623" s="14">
        <v>404.96364199804663</v>
      </c>
      <c r="H3623" s="30">
        <v>45092</v>
      </c>
      <c r="I3623" s="118">
        <v>465</v>
      </c>
      <c r="J3623" s="15">
        <f>IF(M3623="",IF(AND(H3623&lt;&gt; "",D3623&lt;&gt;""),IF(H3623&gt;=D3623,H3623-D3623,0),""),"")</f>
        <v>195</v>
      </c>
      <c r="K3623" s="20">
        <f>IF(M3623="",IF(I3623&lt;&gt;"",I3623-G3623,""),"")</f>
        <v>60.036358001953374</v>
      </c>
      <c r="L3623" s="25">
        <f>IF(M3623="",IF(K3623&lt;&gt;"",IF(G3623=0,IF(I3623=0,0,9.99),K3623/G3623),""),"")</f>
        <v>0.14825122992706333</v>
      </c>
      <c r="M3623" s="111"/>
      <c r="N3623" s="58" t="str">
        <f>TRIM(CONCATENATE(Table1[[#This Row],[Intake]]," ",Table1[[#This Row],[Batch Number]]))</f>
        <v>S-1/OS 118</v>
      </c>
      <c r="O3623" s="111" t="str">
        <f>IF(VLOOKUP(Table1[[#This Row],[Intake Batch Combo]],Sheet2!A:B,2,FALSE)="","",VLOOKUP(Table1[[#This Row],[Intake Batch Combo]],Sheet2!A:B,2,FALSE))</f>
        <v>One Source Diagnostics Buy 118</v>
      </c>
      <c r="P3623" s="115" t="s">
        <v>2383</v>
      </c>
      <c r="Q3623" s="115" t="e">
        <v>#N/A</v>
      </c>
    </row>
    <row r="3624" spans="1:17">
      <c r="A3624" s="4" t="s">
        <v>1316</v>
      </c>
      <c r="B3624" s="15">
        <v>118</v>
      </c>
      <c r="C3624" s="64" t="s">
        <v>1728</v>
      </c>
      <c r="D3624" s="30">
        <v>44897</v>
      </c>
      <c r="E3624" s="60" t="s">
        <v>1</v>
      </c>
      <c r="F3624" s="14">
        <v>1695</v>
      </c>
      <c r="G3624" s="14">
        <v>404.96364199804663</v>
      </c>
      <c r="H3624" s="30">
        <v>45092</v>
      </c>
      <c r="I3624" s="118">
        <v>465</v>
      </c>
      <c r="J3624" s="15">
        <f>IF(M3624="",IF(AND(H3624&lt;&gt; "",D3624&lt;&gt;""),IF(H3624&gt;=D3624,H3624-D3624,0),""),"")</f>
        <v>195</v>
      </c>
      <c r="K3624" s="20">
        <f>IF(M3624="",IF(I3624&lt;&gt;"",I3624-G3624,""),"")</f>
        <v>60.036358001953374</v>
      </c>
      <c r="L3624" s="25">
        <f>IF(M3624="",IF(K3624&lt;&gt;"",IF(G3624=0,IF(I3624=0,0,9.99),K3624/G3624),""),"")</f>
        <v>0.14825122992706333</v>
      </c>
      <c r="M3624" s="111"/>
      <c r="N3624" s="58" t="str">
        <f>TRIM(CONCATENATE(Table1[[#This Row],[Intake]]," ",Table1[[#This Row],[Batch Number]]))</f>
        <v>S-1/OS 118</v>
      </c>
      <c r="O3624" s="111" t="str">
        <f>IF(VLOOKUP(Table1[[#This Row],[Intake Batch Combo]],Sheet2!A:B,2,FALSE)="","",VLOOKUP(Table1[[#This Row],[Intake Batch Combo]],Sheet2!A:B,2,FALSE))</f>
        <v>One Source Diagnostics Buy 118</v>
      </c>
      <c r="P3624" s="115" t="s">
        <v>2383</v>
      </c>
      <c r="Q3624" s="115" t="e">
        <v>#N/A</v>
      </c>
    </row>
    <row r="3625" spans="1:17">
      <c r="A3625" s="4" t="s">
        <v>1316</v>
      </c>
      <c r="B3625" s="15">
        <v>118</v>
      </c>
      <c r="C3625" s="64" t="s">
        <v>1728</v>
      </c>
      <c r="D3625" s="30">
        <v>44897</v>
      </c>
      <c r="E3625" s="60" t="s">
        <v>1</v>
      </c>
      <c r="F3625" s="14">
        <v>1695</v>
      </c>
      <c r="G3625" s="14">
        <v>404.96364199804663</v>
      </c>
      <c r="H3625" s="30">
        <v>45092</v>
      </c>
      <c r="I3625" s="118">
        <v>465</v>
      </c>
      <c r="J3625" s="15">
        <f>IF(M3625="",IF(AND(H3625&lt;&gt; "",D3625&lt;&gt;""),IF(H3625&gt;=D3625,H3625-D3625,0),""),"")</f>
        <v>195</v>
      </c>
      <c r="K3625" s="20">
        <f>IF(M3625="",IF(I3625&lt;&gt;"",I3625-G3625,""),"")</f>
        <v>60.036358001953374</v>
      </c>
      <c r="L3625" s="25">
        <f>IF(M3625="",IF(K3625&lt;&gt;"",IF(G3625=0,IF(I3625=0,0,9.99),K3625/G3625),""),"")</f>
        <v>0.14825122992706333</v>
      </c>
      <c r="M3625" s="111"/>
      <c r="N3625" s="58" t="str">
        <f>TRIM(CONCATENATE(Table1[[#This Row],[Intake]]," ",Table1[[#This Row],[Batch Number]]))</f>
        <v>S-1/OS 118</v>
      </c>
      <c r="O3625" s="111" t="str">
        <f>IF(VLOOKUP(Table1[[#This Row],[Intake Batch Combo]],Sheet2!A:B,2,FALSE)="","",VLOOKUP(Table1[[#This Row],[Intake Batch Combo]],Sheet2!A:B,2,FALSE))</f>
        <v>One Source Diagnostics Buy 118</v>
      </c>
      <c r="P3625" s="115" t="s">
        <v>2383</v>
      </c>
      <c r="Q3625" s="115" t="e">
        <v>#N/A</v>
      </c>
    </row>
    <row r="3626" spans="1:17">
      <c r="A3626" s="4" t="s">
        <v>1316</v>
      </c>
      <c r="B3626" s="15">
        <v>118</v>
      </c>
      <c r="C3626" s="64" t="s">
        <v>1821</v>
      </c>
      <c r="D3626" s="30">
        <v>44897</v>
      </c>
      <c r="E3626" s="60" t="s">
        <v>1</v>
      </c>
      <c r="F3626" s="14">
        <v>1695</v>
      </c>
      <c r="G3626" s="14">
        <v>404.96364199804663</v>
      </c>
      <c r="H3626" s="30">
        <v>45092</v>
      </c>
      <c r="I3626" s="118">
        <v>581.25</v>
      </c>
      <c r="J3626" s="15">
        <f>IF(M3626="",IF(AND(H3626&lt;&gt; "",D3626&lt;&gt;""),IF(H3626&gt;=D3626,H3626-D3626,0),""),"")</f>
        <v>195</v>
      </c>
      <c r="K3626" s="20">
        <f>IF(M3626="",IF(I3626&lt;&gt;"",I3626-G3626,""),"")</f>
        <v>176.28635800195337</v>
      </c>
      <c r="L3626" s="25">
        <f>IF(M3626="",IF(K3626&lt;&gt;"",IF(G3626=0,IF(I3626=0,0,9.99),K3626/G3626),""),"")</f>
        <v>0.43531403740882918</v>
      </c>
      <c r="M3626" s="111"/>
      <c r="N3626" s="58" t="str">
        <f>TRIM(CONCATENATE(Table1[[#This Row],[Intake]]," ",Table1[[#This Row],[Batch Number]]))</f>
        <v>S-1/OS 118</v>
      </c>
      <c r="O3626" s="111" t="str">
        <f>IF(VLOOKUP(Table1[[#This Row],[Intake Batch Combo]],Sheet2!A:B,2,FALSE)="","",VLOOKUP(Table1[[#This Row],[Intake Batch Combo]],Sheet2!A:B,2,FALSE))</f>
        <v>One Source Diagnostics Buy 118</v>
      </c>
      <c r="P3626" s="115" t="s">
        <v>2383</v>
      </c>
      <c r="Q3626" s="115" t="e">
        <v>#N/A</v>
      </c>
    </row>
    <row r="3627" spans="1:17">
      <c r="A3627" s="4" t="s">
        <v>1316</v>
      </c>
      <c r="B3627" s="15">
        <v>118</v>
      </c>
      <c r="C3627" s="64" t="s">
        <v>1490</v>
      </c>
      <c r="D3627" s="30">
        <v>44897</v>
      </c>
      <c r="E3627" s="60" t="s">
        <v>1</v>
      </c>
      <c r="F3627" s="14">
        <v>1695</v>
      </c>
      <c r="G3627" s="14">
        <v>404.96364199804663</v>
      </c>
      <c r="H3627" s="30">
        <v>45092</v>
      </c>
      <c r="I3627" s="118">
        <v>155.00309999999999</v>
      </c>
      <c r="J3627" s="15">
        <f>IF(M3627="",IF(AND(H3627&lt;&gt; "",D3627&lt;&gt;""),IF(H3627&gt;=D3627,H3627-D3627,0),""),"")</f>
        <v>195</v>
      </c>
      <c r="K3627" s="20">
        <f>IF(M3627="",IF(I3627&lt;&gt;"",I3627-G3627,""),"")</f>
        <v>-249.96054199804664</v>
      </c>
      <c r="L3627" s="25">
        <f>IF(M3627="",IF(K3627&lt;&gt;"",IF(G3627=0,IF(I3627=0,0,9.99),K3627/G3627),""),"")</f>
        <v>-0.61724193501611269</v>
      </c>
      <c r="M3627" s="111"/>
      <c r="N3627" s="58" t="str">
        <f>TRIM(CONCATENATE(Table1[[#This Row],[Intake]]," ",Table1[[#This Row],[Batch Number]]))</f>
        <v>S-1/OS 118</v>
      </c>
      <c r="O3627" s="111" t="str">
        <f>IF(VLOOKUP(Table1[[#This Row],[Intake Batch Combo]],Sheet2!A:B,2,FALSE)="","",VLOOKUP(Table1[[#This Row],[Intake Batch Combo]],Sheet2!A:B,2,FALSE))</f>
        <v>One Source Diagnostics Buy 118</v>
      </c>
      <c r="P3627" s="115" t="s">
        <v>2383</v>
      </c>
      <c r="Q3627" s="115" t="e">
        <v>#N/A</v>
      </c>
    </row>
    <row r="3628" spans="1:17">
      <c r="A3628" s="4" t="s">
        <v>1316</v>
      </c>
      <c r="B3628" s="15">
        <v>118</v>
      </c>
      <c r="C3628" s="64" t="s">
        <v>1490</v>
      </c>
      <c r="D3628" s="30">
        <v>44897</v>
      </c>
      <c r="E3628" s="60" t="s">
        <v>1</v>
      </c>
      <c r="F3628" s="14">
        <v>1695</v>
      </c>
      <c r="G3628" s="14">
        <v>404.96364199804663</v>
      </c>
      <c r="H3628" s="30">
        <v>45092</v>
      </c>
      <c r="I3628" s="118">
        <v>155.00309999999999</v>
      </c>
      <c r="J3628" s="15">
        <f>IF(M3628="",IF(AND(H3628&lt;&gt; "",D3628&lt;&gt;""),IF(H3628&gt;=D3628,H3628-D3628,0),""),"")</f>
        <v>195</v>
      </c>
      <c r="K3628" s="20">
        <f>IF(M3628="",IF(I3628&lt;&gt;"",I3628-G3628,""),"")</f>
        <v>-249.96054199804664</v>
      </c>
      <c r="L3628" s="25">
        <f>IF(M3628="",IF(K3628&lt;&gt;"",IF(G3628=0,IF(I3628=0,0,9.99),K3628/G3628),""),"")</f>
        <v>-0.61724193501611269</v>
      </c>
      <c r="M3628" s="111"/>
      <c r="N3628" s="58" t="str">
        <f>TRIM(CONCATENATE(Table1[[#This Row],[Intake]]," ",Table1[[#This Row],[Batch Number]]))</f>
        <v>S-1/OS 118</v>
      </c>
      <c r="O3628" s="111" t="str">
        <f>IF(VLOOKUP(Table1[[#This Row],[Intake Batch Combo]],Sheet2!A:B,2,FALSE)="","",VLOOKUP(Table1[[#This Row],[Intake Batch Combo]],Sheet2!A:B,2,FALSE))</f>
        <v>One Source Diagnostics Buy 118</v>
      </c>
      <c r="P3628" s="115" t="s">
        <v>2383</v>
      </c>
      <c r="Q3628" s="115" t="e">
        <v>#N/A</v>
      </c>
    </row>
    <row r="3629" spans="1:17">
      <c r="A3629" s="4" t="s">
        <v>1316</v>
      </c>
      <c r="B3629" s="15">
        <v>118</v>
      </c>
      <c r="C3629" s="64" t="s">
        <v>1840</v>
      </c>
      <c r="D3629" s="30">
        <v>44897</v>
      </c>
      <c r="E3629" s="60" t="s">
        <v>1</v>
      </c>
      <c r="F3629" s="14">
        <v>1695</v>
      </c>
      <c r="G3629" s="14">
        <v>404.96364199804663</v>
      </c>
      <c r="H3629" s="30">
        <v>45092</v>
      </c>
      <c r="I3629" s="118">
        <v>558</v>
      </c>
      <c r="J3629" s="15">
        <f>IF(M3629="",IF(AND(H3629&lt;&gt; "",D3629&lt;&gt;""),IF(H3629&gt;=D3629,H3629-D3629,0),""),"")</f>
        <v>195</v>
      </c>
      <c r="K3629" s="20">
        <f>IF(M3629="",IF(I3629&lt;&gt;"",I3629-G3629,""),"")</f>
        <v>153.03635800195337</v>
      </c>
      <c r="L3629" s="25">
        <f>IF(M3629="",IF(K3629&lt;&gt;"",IF(G3629=0,IF(I3629=0,0,9.99),K3629/G3629),""),"")</f>
        <v>0.37790147591247603</v>
      </c>
      <c r="M3629" s="111"/>
      <c r="N3629" s="58" t="str">
        <f>TRIM(CONCATENATE(Table1[[#This Row],[Intake]]," ",Table1[[#This Row],[Batch Number]]))</f>
        <v>S-1/OS 118</v>
      </c>
      <c r="O3629" s="111" t="str">
        <f>IF(VLOOKUP(Table1[[#This Row],[Intake Batch Combo]],Sheet2!A:B,2,FALSE)="","",VLOOKUP(Table1[[#This Row],[Intake Batch Combo]],Sheet2!A:B,2,FALSE))</f>
        <v>One Source Diagnostics Buy 118</v>
      </c>
      <c r="P3629" s="115" t="s">
        <v>2383</v>
      </c>
      <c r="Q3629" s="115" t="e">
        <v>#N/A</v>
      </c>
    </row>
    <row r="3630" spans="1:17">
      <c r="A3630" s="4" t="s">
        <v>1316</v>
      </c>
      <c r="B3630" s="15">
        <v>118</v>
      </c>
      <c r="C3630" s="64" t="s">
        <v>1840</v>
      </c>
      <c r="D3630" s="30">
        <v>44897</v>
      </c>
      <c r="E3630" s="60" t="s">
        <v>1</v>
      </c>
      <c r="F3630" s="14">
        <v>1695</v>
      </c>
      <c r="G3630" s="14">
        <v>404.96364199804663</v>
      </c>
      <c r="H3630" s="30">
        <v>45092</v>
      </c>
      <c r="I3630" s="118">
        <v>558</v>
      </c>
      <c r="J3630" s="15">
        <f>IF(M3630="",IF(AND(H3630&lt;&gt; "",D3630&lt;&gt;""),IF(H3630&gt;=D3630,H3630-D3630,0),""),"")</f>
        <v>195</v>
      </c>
      <c r="K3630" s="20">
        <f>IF(M3630="",IF(I3630&lt;&gt;"",I3630-G3630,""),"")</f>
        <v>153.03635800195337</v>
      </c>
      <c r="L3630" s="25">
        <f>IF(M3630="",IF(K3630&lt;&gt;"",IF(G3630=0,IF(I3630=0,0,9.99),K3630/G3630),""),"")</f>
        <v>0.37790147591247603</v>
      </c>
      <c r="M3630" s="111"/>
      <c r="N3630" s="58" t="str">
        <f>TRIM(CONCATENATE(Table1[[#This Row],[Intake]]," ",Table1[[#This Row],[Batch Number]]))</f>
        <v>S-1/OS 118</v>
      </c>
      <c r="O3630" s="111" t="str">
        <f>IF(VLOOKUP(Table1[[#This Row],[Intake Batch Combo]],Sheet2!A:B,2,FALSE)="","",VLOOKUP(Table1[[#This Row],[Intake Batch Combo]],Sheet2!A:B,2,FALSE))</f>
        <v>One Source Diagnostics Buy 118</v>
      </c>
      <c r="P3630" s="115" t="s">
        <v>2383</v>
      </c>
      <c r="Q3630" s="115" t="e">
        <v>#N/A</v>
      </c>
    </row>
    <row r="3631" spans="1:17">
      <c r="A3631" s="4" t="s">
        <v>1316</v>
      </c>
      <c r="B3631" s="15">
        <v>118</v>
      </c>
      <c r="C3631" s="64" t="s">
        <v>1840</v>
      </c>
      <c r="D3631" s="30">
        <v>44897</v>
      </c>
      <c r="E3631" s="60" t="s">
        <v>1</v>
      </c>
      <c r="F3631" s="14">
        <v>1695</v>
      </c>
      <c r="G3631" s="14">
        <v>404.96364199804663</v>
      </c>
      <c r="H3631" s="30">
        <v>45092</v>
      </c>
      <c r="I3631" s="118">
        <v>558</v>
      </c>
      <c r="J3631" s="15">
        <f>IF(M3631="",IF(AND(H3631&lt;&gt; "",D3631&lt;&gt;""),IF(H3631&gt;=D3631,H3631-D3631,0),""),"")</f>
        <v>195</v>
      </c>
      <c r="K3631" s="20">
        <f>IF(M3631="",IF(I3631&lt;&gt;"",I3631-G3631,""),"")</f>
        <v>153.03635800195337</v>
      </c>
      <c r="L3631" s="25">
        <f>IF(M3631="",IF(K3631&lt;&gt;"",IF(G3631=0,IF(I3631=0,0,9.99),K3631/G3631),""),"")</f>
        <v>0.37790147591247603</v>
      </c>
      <c r="M3631" s="111"/>
      <c r="N3631" s="58" t="str">
        <f>TRIM(CONCATENATE(Table1[[#This Row],[Intake]]," ",Table1[[#This Row],[Batch Number]]))</f>
        <v>S-1/OS 118</v>
      </c>
      <c r="O3631" s="111" t="str">
        <f>IF(VLOOKUP(Table1[[#This Row],[Intake Batch Combo]],Sheet2!A:B,2,FALSE)="","",VLOOKUP(Table1[[#This Row],[Intake Batch Combo]],Sheet2!A:B,2,FALSE))</f>
        <v>One Source Diagnostics Buy 118</v>
      </c>
      <c r="P3631" s="115" t="s">
        <v>2383</v>
      </c>
      <c r="Q3631" s="115" t="e">
        <v>#N/A</v>
      </c>
    </row>
    <row r="3632" spans="1:17">
      <c r="A3632" s="4" t="s">
        <v>1316</v>
      </c>
      <c r="B3632" s="15" t="s">
        <v>1345</v>
      </c>
      <c r="C3632" s="15" t="s">
        <v>1335</v>
      </c>
      <c r="D3632" s="30">
        <v>45021</v>
      </c>
      <c r="E3632" s="10" t="s">
        <v>1</v>
      </c>
      <c r="F3632" s="14">
        <v>1695</v>
      </c>
      <c r="G3632" s="14">
        <v>406.53922178429201</v>
      </c>
      <c r="H3632" s="30">
        <v>45092</v>
      </c>
      <c r="I3632" s="118">
        <v>465</v>
      </c>
      <c r="J3632" s="15">
        <f>IF(M3632="",IF(AND(H3632&lt;&gt; "",D3632&lt;&gt;""),IF(H3632&gt;=D3632,H3632-D3632,0),""),"")</f>
        <v>71</v>
      </c>
      <c r="K3632" s="20">
        <f>IF(M3632="",IF(I3632&lt;&gt;"",I3632-G3632,""),"")</f>
        <v>58.46077821570799</v>
      </c>
      <c r="L3632" s="25">
        <f>IF(M3632="",IF(K3632&lt;&gt;"",IF(G3632=0,IF(I3632=0,0,9.99),K3632/G3632),""),"")</f>
        <v>0.14380107768968731</v>
      </c>
      <c r="M3632" s="111"/>
      <c r="N3632" s="58" t="str">
        <f>TRIM(CONCATENATE(Table1[[#This Row],[Intake]]," ",Table1[[#This Row],[Batch Number]]))</f>
        <v>S-1/OS 3.28 (2)</v>
      </c>
      <c r="O3632" s="111" t="str">
        <f>IF(VLOOKUP(Table1[[#This Row],[Intake Batch Combo]],Sheet2!A:B,2,FALSE)="","",VLOOKUP(Table1[[#This Row],[Intake Batch Combo]],Sheet2!A:B,2,FALSE))</f>
        <v>One Source Diagnostics Buy 86</v>
      </c>
      <c r="P3632" s="115" t="e">
        <v>#N/A</v>
      </c>
      <c r="Q3632" s="115" t="e">
        <v>#N/A</v>
      </c>
    </row>
    <row r="3633" spans="1:17">
      <c r="A3633" s="4" t="s">
        <v>1316</v>
      </c>
      <c r="B3633" s="15" t="s">
        <v>1345</v>
      </c>
      <c r="C3633" s="15" t="s">
        <v>1335</v>
      </c>
      <c r="D3633" s="30">
        <v>45021</v>
      </c>
      <c r="E3633" s="10" t="s">
        <v>1</v>
      </c>
      <c r="F3633" s="14">
        <v>1695</v>
      </c>
      <c r="G3633" s="14">
        <v>406.53922178429201</v>
      </c>
      <c r="H3633" s="30">
        <v>45092</v>
      </c>
      <c r="I3633" s="118">
        <v>465</v>
      </c>
      <c r="J3633" s="15">
        <f>IF(M3633="",IF(AND(H3633&lt;&gt; "",D3633&lt;&gt;""),IF(H3633&gt;=D3633,H3633-D3633,0),""),"")</f>
        <v>71</v>
      </c>
      <c r="K3633" s="20">
        <f>IF(M3633="",IF(I3633&lt;&gt;"",I3633-G3633,""),"")</f>
        <v>58.46077821570799</v>
      </c>
      <c r="L3633" s="25">
        <f>IF(M3633="",IF(K3633&lt;&gt;"",IF(G3633=0,IF(I3633=0,0,9.99),K3633/G3633),""),"")</f>
        <v>0.14380107768968731</v>
      </c>
      <c r="M3633" s="111"/>
      <c r="N3633" s="58" t="str">
        <f>TRIM(CONCATENATE(Table1[[#This Row],[Intake]]," ",Table1[[#This Row],[Batch Number]]))</f>
        <v>S-1/OS 3.28 (2)</v>
      </c>
      <c r="O3633" s="111" t="str">
        <f>IF(VLOOKUP(Table1[[#This Row],[Intake Batch Combo]],Sheet2!A:B,2,FALSE)="","",VLOOKUP(Table1[[#This Row],[Intake Batch Combo]],Sheet2!A:B,2,FALSE))</f>
        <v>One Source Diagnostics Buy 86</v>
      </c>
      <c r="P3633" s="115" t="e">
        <v>#N/A</v>
      </c>
      <c r="Q3633" s="115" t="e">
        <v>#N/A</v>
      </c>
    </row>
    <row r="3634" spans="1:17">
      <c r="A3634" s="4" t="s">
        <v>1316</v>
      </c>
      <c r="B3634" s="15" t="s">
        <v>1345</v>
      </c>
      <c r="C3634" s="15" t="s">
        <v>1336</v>
      </c>
      <c r="D3634" s="30">
        <v>45021</v>
      </c>
      <c r="E3634" s="10" t="s">
        <v>1</v>
      </c>
      <c r="F3634" s="14">
        <v>1695</v>
      </c>
      <c r="G3634" s="14">
        <v>406.53922178429201</v>
      </c>
      <c r="H3634" s="30">
        <v>45092</v>
      </c>
      <c r="I3634" s="120">
        <v>465</v>
      </c>
      <c r="J3634" s="15">
        <f>IF(M3634="",IF(AND(H3634&lt;&gt; "",D3634&lt;&gt;""),IF(H3634&gt;=D3634,H3634-D3634,0),""),"")</f>
        <v>71</v>
      </c>
      <c r="K3634" s="20">
        <f>IF(M3634="",IF(I3634&lt;&gt;"",I3634-G3634,""),"")</f>
        <v>58.46077821570799</v>
      </c>
      <c r="L3634" s="25">
        <f>IF(M3634="",IF(K3634&lt;&gt;"",IF(G3634=0,IF(I3634=0,0,9.99),K3634/G3634),""),"")</f>
        <v>0.14380107768968731</v>
      </c>
      <c r="M3634" s="111"/>
      <c r="N3634" s="58" t="str">
        <f>TRIM(CONCATENATE(Table1[[#This Row],[Intake]]," ",Table1[[#This Row],[Batch Number]]))</f>
        <v>S-1/OS 3.28 (2)</v>
      </c>
      <c r="O3634" s="111" t="str">
        <f>IF(VLOOKUP(Table1[[#This Row],[Intake Batch Combo]],Sheet2!A:B,2,FALSE)="","",VLOOKUP(Table1[[#This Row],[Intake Batch Combo]],Sheet2!A:B,2,FALSE))</f>
        <v>One Source Diagnostics Buy 86</v>
      </c>
      <c r="P3634" s="115" t="e">
        <v>#N/A</v>
      </c>
      <c r="Q3634" s="115" t="e">
        <v>#N/A</v>
      </c>
    </row>
    <row r="3635" spans="1:17">
      <c r="A3635" s="4" t="s">
        <v>1316</v>
      </c>
      <c r="B3635" s="15" t="s">
        <v>1345</v>
      </c>
      <c r="C3635" s="15" t="s">
        <v>1336</v>
      </c>
      <c r="D3635" s="30">
        <v>45021</v>
      </c>
      <c r="E3635" s="10" t="s">
        <v>1</v>
      </c>
      <c r="F3635" s="14">
        <v>1695</v>
      </c>
      <c r="G3635" s="14">
        <v>406.53922178429201</v>
      </c>
      <c r="H3635" s="30">
        <v>45092</v>
      </c>
      <c r="I3635" s="118">
        <v>465</v>
      </c>
      <c r="J3635" s="15">
        <f>IF(M3635="",IF(AND(H3635&lt;&gt; "",D3635&lt;&gt;""),IF(H3635&gt;=D3635,H3635-D3635,0),""),"")</f>
        <v>71</v>
      </c>
      <c r="K3635" s="20">
        <f>IF(M3635="",IF(I3635&lt;&gt;"",I3635-G3635,""),"")</f>
        <v>58.46077821570799</v>
      </c>
      <c r="L3635" s="25">
        <f>IF(M3635="",IF(K3635&lt;&gt;"",IF(G3635=0,IF(I3635=0,0,9.99),K3635/G3635),""),"")</f>
        <v>0.14380107768968731</v>
      </c>
      <c r="M3635" s="111"/>
      <c r="N3635" s="58" t="str">
        <f>TRIM(CONCATENATE(Table1[[#This Row],[Intake]]," ",Table1[[#This Row],[Batch Number]]))</f>
        <v>S-1/OS 3.28 (2)</v>
      </c>
      <c r="O3635" s="111" t="str">
        <f>IF(VLOOKUP(Table1[[#This Row],[Intake Batch Combo]],Sheet2!A:B,2,FALSE)="","",VLOOKUP(Table1[[#This Row],[Intake Batch Combo]],Sheet2!A:B,2,FALSE))</f>
        <v>One Source Diagnostics Buy 86</v>
      </c>
      <c r="P3635" s="115" t="e">
        <v>#N/A</v>
      </c>
      <c r="Q3635" s="115" t="e">
        <v>#N/A</v>
      </c>
    </row>
    <row r="3636" spans="1:17">
      <c r="A3636" s="4" t="s">
        <v>1314</v>
      </c>
      <c r="B3636" s="43">
        <v>71</v>
      </c>
      <c r="C3636" s="64" t="s">
        <v>696</v>
      </c>
      <c r="D3636" s="47">
        <v>44670</v>
      </c>
      <c r="E3636" s="59" t="s">
        <v>1</v>
      </c>
      <c r="F3636" s="41">
        <v>1695</v>
      </c>
      <c r="G3636" s="41">
        <v>406.54563467206344</v>
      </c>
      <c r="H3636" s="47">
        <v>45092</v>
      </c>
      <c r="I3636" s="120">
        <v>604.5</v>
      </c>
      <c r="J3636" s="43">
        <f>IF(M3636="",IF(AND(H3636&lt;&gt; "",D3636&lt;&gt;""),IF(H3636&gt;=D3636,H3636-D3636,0),""),"")</f>
        <v>422</v>
      </c>
      <c r="K3636" s="42">
        <f>IF(M3636="",IF(I3636&lt;&gt;"",I3636-G3636,""),"")</f>
        <v>197.95436532793656</v>
      </c>
      <c r="L3636" s="44">
        <f>IF(M3636="",IF(K3636&lt;&gt;"",IF(G3636=0,IF(I3636=0,0,9.99),K3636/G3636),""),"")</f>
        <v>0.48691794584786219</v>
      </c>
      <c r="M3636" s="45"/>
      <c r="N3636" s="46" t="str">
        <f>TRIM(CONCATENATE(Table1[[#This Row],[Intake]]," ",Table1[[#This Row],[Batch Number]]))</f>
        <v>S-1/EB 71</v>
      </c>
      <c r="O3636" s="45" t="str">
        <f>IF(VLOOKUP(Table1[[#This Row],[Intake Batch Combo]],Sheet2!A:B,2,FALSE)="","",VLOOKUP(Table1[[#This Row],[Intake Batch Combo]],Sheet2!A:B,2,FALSE))</f>
        <v>Expert MRI Buy 71</v>
      </c>
      <c r="P3636" s="116" t="e">
        <v>#N/A</v>
      </c>
      <c r="Q3636" s="116" t="e">
        <v>#N/A</v>
      </c>
    </row>
    <row r="3637" spans="1:17">
      <c r="A3637" s="4" t="s">
        <v>1314</v>
      </c>
      <c r="B3637" s="43">
        <v>71</v>
      </c>
      <c r="C3637" s="64" t="s">
        <v>732</v>
      </c>
      <c r="D3637" s="47">
        <v>44670</v>
      </c>
      <c r="E3637" s="59" t="s">
        <v>1</v>
      </c>
      <c r="F3637" s="41">
        <v>1695</v>
      </c>
      <c r="G3637" s="41">
        <v>406.54563467206344</v>
      </c>
      <c r="H3637" s="47">
        <v>45092</v>
      </c>
      <c r="I3637" s="118">
        <v>533.9316</v>
      </c>
      <c r="J3637" s="43">
        <f>IF(M3637="",IF(AND(H3637&lt;&gt; "",D3637&lt;&gt;""),IF(H3637&gt;=D3637,H3637-D3637,0),""),"")</f>
        <v>422</v>
      </c>
      <c r="K3637" s="42">
        <f>IF(M3637="",IF(I3637&lt;&gt;"",I3637-G3637,""),"")</f>
        <v>127.38596532793656</v>
      </c>
      <c r="L3637" s="44">
        <f>IF(M3637="",IF(K3637&lt;&gt;"",IF(G3637=0,IF(I3637=0,0,9.99),K3637/G3637),""),"")</f>
        <v>0.31333743241565332</v>
      </c>
      <c r="M3637" s="45"/>
      <c r="N3637" s="46" t="str">
        <f>TRIM(CONCATENATE(Table1[[#This Row],[Intake]]," ",Table1[[#This Row],[Batch Number]]))</f>
        <v>S-1/EB 71</v>
      </c>
      <c r="O3637" s="45" t="str">
        <f>IF(VLOOKUP(Table1[[#This Row],[Intake Batch Combo]],Sheet2!A:B,2,FALSE)="","",VLOOKUP(Table1[[#This Row],[Intake Batch Combo]],Sheet2!A:B,2,FALSE))</f>
        <v>Expert MRI Buy 71</v>
      </c>
      <c r="P3637" s="116" t="e">
        <v>#N/A</v>
      </c>
      <c r="Q3637" s="116" t="e">
        <v>#N/A</v>
      </c>
    </row>
    <row r="3638" spans="1:17">
      <c r="A3638" s="4" t="s">
        <v>1316</v>
      </c>
      <c r="B3638" s="38">
        <v>97</v>
      </c>
      <c r="C3638" s="15" t="s">
        <v>405</v>
      </c>
      <c r="D3638" s="39">
        <v>44631</v>
      </c>
      <c r="E3638" s="10" t="s">
        <v>1</v>
      </c>
      <c r="F3638" s="36">
        <v>1695</v>
      </c>
      <c r="G3638" s="36">
        <v>408.58132852990423</v>
      </c>
      <c r="H3638" s="39">
        <v>45092</v>
      </c>
      <c r="I3638" s="118">
        <v>248.00310000000002</v>
      </c>
      <c r="J3638" s="38">
        <f>IF(M3638="",IF(AND(H3638&lt;&gt; "",D3638&lt;&gt;""),IF(H3638&gt;=D3638,H3638-D3638,0),""),"")</f>
        <v>461</v>
      </c>
      <c r="K3638" s="37">
        <f>IF(M3638="",IF(I3638&lt;&gt;"",I3638-G3638,""),"")</f>
        <v>-160.57822852990421</v>
      </c>
      <c r="L3638" s="31">
        <f>IF(M3638="",IF(K3638&lt;&gt;"",IF(G3638=0,IF(I3638=0,0,9.99),K3638/G3638),""),"")</f>
        <v>-0.3930141132676635</v>
      </c>
      <c r="M3638" s="35"/>
      <c r="N3638" s="33" t="str">
        <f>TRIM(CONCATENATE(Table1[[#This Row],[Intake]]," ",Table1[[#This Row],[Batch Number]]))</f>
        <v>S-1/OS 97</v>
      </c>
      <c r="O3638" s="35" t="str">
        <f>IF(VLOOKUP(Table1[[#This Row],[Intake Batch Combo]],Sheet2!A:B,2,FALSE)="","",VLOOKUP(Table1[[#This Row],[Intake Batch Combo]],Sheet2!A:B,2,FALSE))</f>
        <v>One Source Diagnostics Buy 97.2</v>
      </c>
      <c r="P3638" s="116" t="s">
        <v>2384</v>
      </c>
      <c r="Q3638" s="116" t="e">
        <v>#N/A</v>
      </c>
    </row>
    <row r="3639" spans="1:17">
      <c r="A3639" s="4" t="s">
        <v>1316</v>
      </c>
      <c r="B3639" s="38">
        <v>97</v>
      </c>
      <c r="C3639" s="15" t="s">
        <v>405</v>
      </c>
      <c r="D3639" s="39">
        <v>44631</v>
      </c>
      <c r="E3639" s="10" t="s">
        <v>1</v>
      </c>
      <c r="F3639" s="36">
        <v>1695</v>
      </c>
      <c r="G3639" s="36">
        <v>408.58132852990423</v>
      </c>
      <c r="H3639" s="39">
        <v>45092</v>
      </c>
      <c r="I3639" s="120">
        <v>248.00310000000002</v>
      </c>
      <c r="J3639" s="38">
        <f>IF(M3639="",IF(AND(H3639&lt;&gt; "",D3639&lt;&gt;""),IF(H3639&gt;=D3639,H3639-D3639,0),""),"")</f>
        <v>461</v>
      </c>
      <c r="K3639" s="37">
        <f>IF(M3639="",IF(I3639&lt;&gt;"",I3639-G3639,""),"")</f>
        <v>-160.57822852990421</v>
      </c>
      <c r="L3639" s="31">
        <f>IF(M3639="",IF(K3639&lt;&gt;"",IF(G3639=0,IF(I3639=0,0,9.99),K3639/G3639),""),"")</f>
        <v>-0.3930141132676635</v>
      </c>
      <c r="M3639" s="35"/>
      <c r="N3639" s="33" t="str">
        <f>TRIM(CONCATENATE(Table1[[#This Row],[Intake]]," ",Table1[[#This Row],[Batch Number]]))</f>
        <v>S-1/OS 97</v>
      </c>
      <c r="O3639" s="35" t="str">
        <f>IF(VLOOKUP(Table1[[#This Row],[Intake Batch Combo]],Sheet2!A:B,2,FALSE)="","",VLOOKUP(Table1[[#This Row],[Intake Batch Combo]],Sheet2!A:B,2,FALSE))</f>
        <v>One Source Diagnostics Buy 97.2</v>
      </c>
      <c r="P3639" s="116" t="s">
        <v>2384</v>
      </c>
      <c r="Q3639" s="116" t="e">
        <v>#N/A</v>
      </c>
    </row>
    <row r="3640" spans="1:17">
      <c r="A3640" s="4" t="s">
        <v>1316</v>
      </c>
      <c r="B3640" s="38">
        <v>97</v>
      </c>
      <c r="C3640" s="15" t="s">
        <v>405</v>
      </c>
      <c r="D3640" s="39">
        <v>44631</v>
      </c>
      <c r="E3640" s="10" t="s">
        <v>1</v>
      </c>
      <c r="F3640" s="36">
        <v>1695</v>
      </c>
      <c r="G3640" s="36">
        <v>408.58132852990423</v>
      </c>
      <c r="H3640" s="39">
        <v>45092</v>
      </c>
      <c r="I3640" s="118">
        <v>248.00310000000002</v>
      </c>
      <c r="J3640" s="38">
        <f>IF(M3640="",IF(AND(H3640&lt;&gt; "",D3640&lt;&gt;""),IF(H3640&gt;=D3640,H3640-D3640,0),""),"")</f>
        <v>461</v>
      </c>
      <c r="K3640" s="37">
        <f>IF(M3640="",IF(I3640&lt;&gt;"",I3640-G3640,""),"")</f>
        <v>-160.57822852990421</v>
      </c>
      <c r="L3640" s="31">
        <f>IF(M3640="",IF(K3640&lt;&gt;"",IF(G3640=0,IF(I3640=0,0,9.99),K3640/G3640),""),"")</f>
        <v>-0.3930141132676635</v>
      </c>
      <c r="M3640" s="35"/>
      <c r="N3640" s="33" t="str">
        <f>TRIM(CONCATENATE(Table1[[#This Row],[Intake]]," ",Table1[[#This Row],[Batch Number]]))</f>
        <v>S-1/OS 97</v>
      </c>
      <c r="O3640" s="35" t="str">
        <f>IF(VLOOKUP(Table1[[#This Row],[Intake Batch Combo]],Sheet2!A:B,2,FALSE)="","",VLOOKUP(Table1[[#This Row],[Intake Batch Combo]],Sheet2!A:B,2,FALSE))</f>
        <v>One Source Diagnostics Buy 97.2</v>
      </c>
      <c r="P3640" s="116" t="s">
        <v>2384</v>
      </c>
      <c r="Q3640" s="116" t="e">
        <v>#N/A</v>
      </c>
    </row>
    <row r="3641" spans="1:17">
      <c r="A3641" s="4" t="s">
        <v>1316</v>
      </c>
      <c r="B3641" s="38">
        <v>97</v>
      </c>
      <c r="C3641" s="15" t="s">
        <v>499</v>
      </c>
      <c r="D3641" s="39">
        <v>44631</v>
      </c>
      <c r="E3641" s="10" t="s">
        <v>1</v>
      </c>
      <c r="F3641" s="36">
        <v>1695</v>
      </c>
      <c r="G3641" s="36">
        <v>408.58132852990423</v>
      </c>
      <c r="H3641" s="39">
        <v>45092</v>
      </c>
      <c r="I3641" s="118">
        <v>465</v>
      </c>
      <c r="J3641" s="38">
        <f>IF(M3641="",IF(AND(H3641&lt;&gt; "",D3641&lt;&gt;""),IF(H3641&gt;=D3641,H3641-D3641,0),""),"")</f>
        <v>461</v>
      </c>
      <c r="K3641" s="37">
        <f>IF(M3641="",IF(I3641&lt;&gt;"",I3641-G3641,""),"")</f>
        <v>56.418671470095774</v>
      </c>
      <c r="L3641" s="31">
        <f>IF(M3641="",IF(K3641&lt;&gt;"",IF(G3641=0,IF(I3641=0,0,9.99),K3641/G3641),""),"")</f>
        <v>0.13808431156923626</v>
      </c>
      <c r="M3641" s="35"/>
      <c r="N3641" s="33" t="str">
        <f>TRIM(CONCATENATE(Table1[[#This Row],[Intake]]," ",Table1[[#This Row],[Batch Number]]))</f>
        <v>S-1/OS 97</v>
      </c>
      <c r="O3641" s="35" t="str">
        <f>IF(VLOOKUP(Table1[[#This Row],[Intake Batch Combo]],Sheet2!A:B,2,FALSE)="","",VLOOKUP(Table1[[#This Row],[Intake Batch Combo]],Sheet2!A:B,2,FALSE))</f>
        <v>One Source Diagnostics Buy 97.2</v>
      </c>
      <c r="P3641" s="116" t="s">
        <v>2384</v>
      </c>
      <c r="Q3641" s="116" t="e">
        <v>#N/A</v>
      </c>
    </row>
    <row r="3642" spans="1:17">
      <c r="A3642" s="4" t="s">
        <v>2395</v>
      </c>
      <c r="B3642" s="15">
        <v>15.3</v>
      </c>
      <c r="C3642" s="15"/>
      <c r="D3642" s="30">
        <v>45021</v>
      </c>
      <c r="E3642" s="10" t="s">
        <v>1</v>
      </c>
      <c r="F3642" s="14">
        <v>2300</v>
      </c>
      <c r="G3642" s="14">
        <v>432.04350000000113</v>
      </c>
      <c r="H3642" s="30">
        <v>45092</v>
      </c>
      <c r="I3642" s="118">
        <v>325.5</v>
      </c>
      <c r="J3642" s="15">
        <f>IF(M3642="",IF(AND(H3642&lt;&gt; "",D3642&lt;&gt;""),IF(H3642&gt;=D3642,H3642-D3642,0),""),"")</f>
        <v>71</v>
      </c>
      <c r="K3642" s="20">
        <f>IF(M3642="",IF(I3642&lt;&gt;"",I3642-G3642,""),"")</f>
        <v>-106.54350000000113</v>
      </c>
      <c r="L3642" s="25">
        <f>IF(M3642="",IF(K3642&lt;&gt;"",IF(G3642=0,IF(I3642=0,0,9.99),K3642/G3642),""),"")</f>
        <v>-0.24660364060563544</v>
      </c>
      <c r="M3642" s="111"/>
      <c r="N3642" s="58" t="str">
        <f>TRIM(CONCATENATE(Table1[[#This Row],[Intake]]," ",Table1[[#This Row],[Batch Number]]))</f>
        <v>S-1/SCI 15.3</v>
      </c>
      <c r="O3642" s="111" t="str">
        <f>IF(VLOOKUP(Table1[[#This Row],[Intake Batch Combo]],Sheet2!A:B,2,FALSE)="","",VLOOKUP(Table1[[#This Row],[Intake Batch Combo]],Sheet2!A:B,2,FALSE))</f>
        <v>SoCal Imaging Batch 15.3</v>
      </c>
      <c r="P3642" s="115" t="s">
        <v>2393</v>
      </c>
      <c r="Q3642" s="115" t="e">
        <v>#N/A</v>
      </c>
    </row>
    <row r="3643" spans="1:17">
      <c r="A3643" s="4" t="s">
        <v>2395</v>
      </c>
      <c r="B3643" s="15">
        <v>15.3</v>
      </c>
      <c r="C3643" s="15"/>
      <c r="D3643" s="30">
        <v>45021</v>
      </c>
      <c r="E3643" s="10" t="s">
        <v>1</v>
      </c>
      <c r="F3643" s="14">
        <v>2300</v>
      </c>
      <c r="G3643" s="14">
        <v>432.04350000000113</v>
      </c>
      <c r="H3643" s="30">
        <v>45092</v>
      </c>
      <c r="I3643" s="118">
        <v>325.5</v>
      </c>
      <c r="J3643" s="15">
        <f>IF(M3643="",IF(AND(H3643&lt;&gt; "",D3643&lt;&gt;""),IF(H3643&gt;=D3643,H3643-D3643,0),""),"")</f>
        <v>71</v>
      </c>
      <c r="K3643" s="20">
        <f>IF(M3643="",IF(I3643&lt;&gt;"",I3643-G3643,""),"")</f>
        <v>-106.54350000000113</v>
      </c>
      <c r="L3643" s="25">
        <f>IF(M3643="",IF(K3643&lt;&gt;"",IF(G3643=0,IF(I3643=0,0,9.99),K3643/G3643),""),"")</f>
        <v>-0.24660364060563544</v>
      </c>
      <c r="M3643" s="111"/>
      <c r="N3643" s="58" t="str">
        <f>TRIM(CONCATENATE(Table1[[#This Row],[Intake]]," ",Table1[[#This Row],[Batch Number]]))</f>
        <v>S-1/SCI 15.3</v>
      </c>
      <c r="O3643" s="111" t="str">
        <f>IF(VLOOKUP(Table1[[#This Row],[Intake Batch Combo]],Sheet2!A:B,2,FALSE)="","",VLOOKUP(Table1[[#This Row],[Intake Batch Combo]],Sheet2!A:B,2,FALSE))</f>
        <v>SoCal Imaging Batch 15.3</v>
      </c>
      <c r="P3643" s="115" t="s">
        <v>2393</v>
      </c>
      <c r="Q3643" s="115" t="e">
        <v>#N/A</v>
      </c>
    </row>
    <row r="3644" spans="1:17">
      <c r="A3644" s="4" t="s">
        <v>2395</v>
      </c>
      <c r="B3644" s="15">
        <v>15.3</v>
      </c>
      <c r="C3644" s="15"/>
      <c r="D3644" s="30">
        <v>45021</v>
      </c>
      <c r="E3644" s="10" t="s">
        <v>1</v>
      </c>
      <c r="F3644" s="14">
        <v>2300</v>
      </c>
      <c r="G3644" s="14">
        <v>432.04350000000113</v>
      </c>
      <c r="H3644" s="30">
        <v>45092</v>
      </c>
      <c r="I3644" s="118">
        <v>465</v>
      </c>
      <c r="J3644" s="15">
        <f>IF(M3644="",IF(AND(H3644&lt;&gt; "",D3644&lt;&gt;""),IF(H3644&gt;=D3644,H3644-D3644,0),""),"")</f>
        <v>71</v>
      </c>
      <c r="K3644" s="20">
        <f>IF(M3644="",IF(I3644&lt;&gt;"",I3644-G3644,""),"")</f>
        <v>32.956499999998869</v>
      </c>
      <c r="L3644" s="25">
        <f>IF(M3644="",IF(K3644&lt;&gt;"",IF(G3644=0,IF(I3644=0,0,9.99),K3644/G3644),""),"")</f>
        <v>7.6280513420520807E-2</v>
      </c>
      <c r="M3644" s="111"/>
      <c r="N3644" s="58" t="str">
        <f>TRIM(CONCATENATE(Table1[[#This Row],[Intake]]," ",Table1[[#This Row],[Batch Number]]))</f>
        <v>S-1/SCI 15.3</v>
      </c>
      <c r="O3644" s="111" t="str">
        <f>IF(VLOOKUP(Table1[[#This Row],[Intake Batch Combo]],Sheet2!A:B,2,FALSE)="","",VLOOKUP(Table1[[#This Row],[Intake Batch Combo]],Sheet2!A:B,2,FALSE))</f>
        <v>SoCal Imaging Batch 15.3</v>
      </c>
      <c r="P3644" s="115" t="s">
        <v>2393</v>
      </c>
      <c r="Q3644" s="115" t="e">
        <v>#N/A</v>
      </c>
    </row>
    <row r="3645" spans="1:17">
      <c r="A3645" s="4" t="s">
        <v>2395</v>
      </c>
      <c r="B3645" s="15">
        <v>15.3</v>
      </c>
      <c r="C3645" s="15"/>
      <c r="D3645" s="30">
        <v>45021</v>
      </c>
      <c r="E3645" s="10" t="s">
        <v>1</v>
      </c>
      <c r="F3645" s="14">
        <v>2300</v>
      </c>
      <c r="G3645" s="14">
        <v>432.04350000000113</v>
      </c>
      <c r="H3645" s="30">
        <v>45092</v>
      </c>
      <c r="I3645" s="120">
        <v>465</v>
      </c>
      <c r="J3645" s="15">
        <f>IF(M3645="",IF(AND(H3645&lt;&gt; "",D3645&lt;&gt;""),IF(H3645&gt;=D3645,H3645-D3645,0),""),"")</f>
        <v>71</v>
      </c>
      <c r="K3645" s="20">
        <f>IF(M3645="",IF(I3645&lt;&gt;"",I3645-G3645,""),"")</f>
        <v>32.956499999998869</v>
      </c>
      <c r="L3645" s="25">
        <f>IF(M3645="",IF(K3645&lt;&gt;"",IF(G3645=0,IF(I3645=0,0,9.99),K3645/G3645),""),"")</f>
        <v>7.6280513420520807E-2</v>
      </c>
      <c r="M3645" s="111"/>
      <c r="N3645" s="58" t="str">
        <f>TRIM(CONCATENATE(Table1[[#This Row],[Intake]]," ",Table1[[#This Row],[Batch Number]]))</f>
        <v>S-1/SCI 15.3</v>
      </c>
      <c r="O3645" s="111" t="str">
        <f>IF(VLOOKUP(Table1[[#This Row],[Intake Batch Combo]],Sheet2!A:B,2,FALSE)="","",VLOOKUP(Table1[[#This Row],[Intake Batch Combo]],Sheet2!A:B,2,FALSE))</f>
        <v>SoCal Imaging Batch 15.3</v>
      </c>
      <c r="P3645" s="115" t="s">
        <v>2393</v>
      </c>
      <c r="Q3645" s="115" t="e">
        <v>#N/A</v>
      </c>
    </row>
    <row r="3646" spans="1:17">
      <c r="A3646" s="4" t="s">
        <v>2395</v>
      </c>
      <c r="B3646" s="15">
        <v>15.3</v>
      </c>
      <c r="C3646" s="15"/>
      <c r="D3646" s="30">
        <v>45021</v>
      </c>
      <c r="E3646" s="10" t="s">
        <v>1</v>
      </c>
      <c r="F3646" s="14">
        <v>2300</v>
      </c>
      <c r="G3646" s="14">
        <v>432.04350000000113</v>
      </c>
      <c r="H3646" s="30">
        <v>45092</v>
      </c>
      <c r="I3646" s="118">
        <v>604.5</v>
      </c>
      <c r="J3646" s="15">
        <f>IF(M3646="",IF(AND(H3646&lt;&gt; "",D3646&lt;&gt;""),IF(H3646&gt;=D3646,H3646-D3646,0),""),"")</f>
        <v>71</v>
      </c>
      <c r="K3646" s="20">
        <f>IF(M3646="",IF(I3646&lt;&gt;"",I3646-G3646,""),"")</f>
        <v>172.45649999999887</v>
      </c>
      <c r="L3646" s="25">
        <f>IF(M3646="",IF(K3646&lt;&gt;"",IF(G3646=0,IF(I3646=0,0,9.99),K3646/G3646),""),"")</f>
        <v>0.39916466744667706</v>
      </c>
      <c r="M3646" s="111"/>
      <c r="N3646" s="58" t="str">
        <f>TRIM(CONCATENATE(Table1[[#This Row],[Intake]]," ",Table1[[#This Row],[Batch Number]]))</f>
        <v>S-1/SCI 15.3</v>
      </c>
      <c r="O3646" s="111" t="str">
        <f>IF(VLOOKUP(Table1[[#This Row],[Intake Batch Combo]],Sheet2!A:B,2,FALSE)="","",VLOOKUP(Table1[[#This Row],[Intake Batch Combo]],Sheet2!A:B,2,FALSE))</f>
        <v>SoCal Imaging Batch 15.3</v>
      </c>
      <c r="P3646" s="115" t="s">
        <v>2393</v>
      </c>
      <c r="Q3646" s="115" t="e">
        <v>#N/A</v>
      </c>
    </row>
    <row r="3647" spans="1:17">
      <c r="A3647" s="4" t="s">
        <v>2395</v>
      </c>
      <c r="B3647" s="15">
        <v>15.3</v>
      </c>
      <c r="C3647" s="15"/>
      <c r="D3647" s="30">
        <v>45021</v>
      </c>
      <c r="E3647" s="10" t="s">
        <v>1</v>
      </c>
      <c r="F3647" s="14">
        <v>2300</v>
      </c>
      <c r="G3647" s="14">
        <v>432.04350000000113</v>
      </c>
      <c r="H3647" s="30">
        <v>45092</v>
      </c>
      <c r="I3647" s="118">
        <v>604.5</v>
      </c>
      <c r="J3647" s="15">
        <f>IF(M3647="",IF(AND(H3647&lt;&gt; "",D3647&lt;&gt;""),IF(H3647&gt;=D3647,H3647-D3647,0),""),"")</f>
        <v>71</v>
      </c>
      <c r="K3647" s="20">
        <f>IF(M3647="",IF(I3647&lt;&gt;"",I3647-G3647,""),"")</f>
        <v>172.45649999999887</v>
      </c>
      <c r="L3647" s="25">
        <f>IF(M3647="",IF(K3647&lt;&gt;"",IF(G3647=0,IF(I3647=0,0,9.99),K3647/G3647),""),"")</f>
        <v>0.39916466744667706</v>
      </c>
      <c r="M3647" s="111"/>
      <c r="N3647" s="58" t="str">
        <f>TRIM(CONCATENATE(Table1[[#This Row],[Intake]]," ",Table1[[#This Row],[Batch Number]]))</f>
        <v>S-1/SCI 15.3</v>
      </c>
      <c r="O3647" s="111" t="str">
        <f>IF(VLOOKUP(Table1[[#This Row],[Intake Batch Combo]],Sheet2!A:B,2,FALSE)="","",VLOOKUP(Table1[[#This Row],[Intake Batch Combo]],Sheet2!A:B,2,FALSE))</f>
        <v>SoCal Imaging Batch 15.3</v>
      </c>
      <c r="P3647" s="115" t="s">
        <v>2393</v>
      </c>
      <c r="Q3647" s="115" t="e">
        <v>#N/A</v>
      </c>
    </row>
    <row r="3648" spans="1:17">
      <c r="A3648" s="4" t="s">
        <v>2395</v>
      </c>
      <c r="B3648" s="15">
        <v>15.1</v>
      </c>
      <c r="C3648" s="15"/>
      <c r="D3648" s="30">
        <v>45021</v>
      </c>
      <c r="E3648" s="10" t="s">
        <v>1</v>
      </c>
      <c r="F3648" s="14">
        <v>2300</v>
      </c>
      <c r="G3648" s="14">
        <v>432.04350000000113</v>
      </c>
      <c r="H3648" s="30">
        <v>45092</v>
      </c>
      <c r="I3648" s="118">
        <v>558</v>
      </c>
      <c r="J3648" s="15">
        <f>IF(M3648="",IF(AND(H3648&lt;&gt; "",D3648&lt;&gt;""),IF(H3648&gt;=D3648,H3648-D3648,0),""),"")</f>
        <v>71</v>
      </c>
      <c r="K3648" s="20">
        <f>IF(M3648="",IF(I3648&lt;&gt;"",I3648-G3648,""),"")</f>
        <v>125.95649999999887</v>
      </c>
      <c r="L3648" s="25">
        <f>IF(M3648="",IF(K3648&lt;&gt;"",IF(G3648=0,IF(I3648=0,0,9.99),K3648/G3648),""),"")</f>
        <v>0.29153661610462495</v>
      </c>
      <c r="M3648" s="111"/>
      <c r="N3648" s="58" t="str">
        <f>TRIM(CONCATENATE(Table1[[#This Row],[Intake]]," ",Table1[[#This Row],[Batch Number]]))</f>
        <v>S-1/SCI 15.1</v>
      </c>
      <c r="O3648" s="111" t="str">
        <f>IF(VLOOKUP(Table1[[#This Row],[Intake Batch Combo]],Sheet2!A:B,2,FALSE)="","",VLOOKUP(Table1[[#This Row],[Intake Batch Combo]],Sheet2!A:B,2,FALSE))</f>
        <v>SoCal Imaging Batch 15.1</v>
      </c>
      <c r="P3648" s="115" t="e">
        <v>#N/A</v>
      </c>
      <c r="Q3648" s="115" t="e">
        <v>#N/A</v>
      </c>
    </row>
    <row r="3649" spans="1:17">
      <c r="A3649" s="4" t="s">
        <v>2395</v>
      </c>
      <c r="B3649" s="15">
        <v>15.2</v>
      </c>
      <c r="C3649" s="15"/>
      <c r="D3649" s="30">
        <v>45021</v>
      </c>
      <c r="E3649" s="10" t="s">
        <v>1</v>
      </c>
      <c r="F3649" s="14">
        <v>2300</v>
      </c>
      <c r="G3649" s="14">
        <v>432.04350000000113</v>
      </c>
      <c r="H3649" s="30">
        <v>45092</v>
      </c>
      <c r="I3649" s="118">
        <v>465</v>
      </c>
      <c r="J3649" s="15">
        <f>IF(M3649="",IF(AND(H3649&lt;&gt; "",D3649&lt;&gt;""),IF(H3649&gt;=D3649,H3649-D3649,0),""),"")</f>
        <v>71</v>
      </c>
      <c r="K3649" s="20">
        <f>IF(M3649="",IF(I3649&lt;&gt;"",I3649-G3649,""),"")</f>
        <v>32.956499999998869</v>
      </c>
      <c r="L3649" s="25">
        <f>IF(M3649="",IF(K3649&lt;&gt;"",IF(G3649=0,IF(I3649=0,0,9.99),K3649/G3649),""),"")</f>
        <v>7.6280513420520807E-2</v>
      </c>
      <c r="M3649" s="111"/>
      <c r="N3649" s="58" t="str">
        <f>TRIM(CONCATENATE(Table1[[#This Row],[Intake]]," ",Table1[[#This Row],[Batch Number]]))</f>
        <v>S-1/SCI 15.2</v>
      </c>
      <c r="O3649" s="111" t="str">
        <f>IF(VLOOKUP(Table1[[#This Row],[Intake Batch Combo]],Sheet2!A:B,2,FALSE)="","",VLOOKUP(Table1[[#This Row],[Intake Batch Combo]],Sheet2!A:B,2,FALSE))</f>
        <v>SoCal Imaging Batch 15.2</v>
      </c>
      <c r="P3649" s="115" t="e">
        <v>#N/A</v>
      </c>
      <c r="Q3649" s="115" t="e">
        <v>#N/A</v>
      </c>
    </row>
    <row r="3650" spans="1:17">
      <c r="A3650" s="4" t="s">
        <v>2395</v>
      </c>
      <c r="B3650" s="15">
        <v>15.2</v>
      </c>
      <c r="C3650" s="15"/>
      <c r="D3650" s="30">
        <v>45021</v>
      </c>
      <c r="E3650" s="10" t="s">
        <v>1</v>
      </c>
      <c r="F3650" s="14">
        <v>2300</v>
      </c>
      <c r="G3650" s="14">
        <v>432.04350000000113</v>
      </c>
      <c r="H3650" s="30">
        <v>45092</v>
      </c>
      <c r="I3650" s="118">
        <v>465</v>
      </c>
      <c r="J3650" s="15">
        <f>IF(M3650="",IF(AND(H3650&lt;&gt; "",D3650&lt;&gt;""),IF(H3650&gt;=D3650,H3650-D3650,0),""),"")</f>
        <v>71</v>
      </c>
      <c r="K3650" s="20">
        <f>IF(M3650="",IF(I3650&lt;&gt;"",I3650-G3650,""),"")</f>
        <v>32.956499999998869</v>
      </c>
      <c r="L3650" s="25">
        <f>IF(M3650="",IF(K3650&lt;&gt;"",IF(G3650=0,IF(I3650=0,0,9.99),K3650/G3650),""),"")</f>
        <v>7.6280513420520807E-2</v>
      </c>
      <c r="M3650" s="111"/>
      <c r="N3650" s="58" t="str">
        <f>TRIM(CONCATENATE(Table1[[#This Row],[Intake]]," ",Table1[[#This Row],[Batch Number]]))</f>
        <v>S-1/SCI 15.2</v>
      </c>
      <c r="O3650" s="111" t="str">
        <f>IF(VLOOKUP(Table1[[#This Row],[Intake Batch Combo]],Sheet2!A:B,2,FALSE)="","",VLOOKUP(Table1[[#This Row],[Intake Batch Combo]],Sheet2!A:B,2,FALSE))</f>
        <v>SoCal Imaging Batch 15.2</v>
      </c>
      <c r="P3650" s="115" t="e">
        <v>#N/A</v>
      </c>
      <c r="Q3650" s="115" t="e">
        <v>#N/A</v>
      </c>
    </row>
    <row r="3651" spans="1:17">
      <c r="A3651" s="4" t="s">
        <v>2395</v>
      </c>
      <c r="B3651" s="15">
        <v>15.2</v>
      </c>
      <c r="C3651" s="15"/>
      <c r="D3651" s="30">
        <v>45021</v>
      </c>
      <c r="E3651" s="10" t="s">
        <v>1</v>
      </c>
      <c r="F3651" s="14">
        <v>2300</v>
      </c>
      <c r="G3651" s="14">
        <v>432.04350000000113</v>
      </c>
      <c r="H3651" s="30">
        <v>45092</v>
      </c>
      <c r="I3651" s="120">
        <v>550</v>
      </c>
      <c r="J3651" s="15">
        <f>IF(M3651="",IF(AND(H3651&lt;&gt; "",D3651&lt;&gt;""),IF(H3651&gt;=D3651,H3651-D3651,0),""),"")</f>
        <v>71</v>
      </c>
      <c r="K3651" s="20">
        <f>IF(M3651="",IF(I3651&lt;&gt;"",I3651-G3651,""),"")</f>
        <v>117.95649999999887</v>
      </c>
      <c r="L3651" s="25">
        <f>IF(M3651="",IF(K3651&lt;&gt;"",IF(G3651=0,IF(I3651=0,0,9.99),K3651/G3651),""),"")</f>
        <v>0.27301996211029345</v>
      </c>
      <c r="M3651" s="111"/>
      <c r="N3651" s="58" t="str">
        <f>TRIM(CONCATENATE(Table1[[#This Row],[Intake]]," ",Table1[[#This Row],[Batch Number]]))</f>
        <v>S-1/SCI 15.2</v>
      </c>
      <c r="O3651" s="111" t="str">
        <f>IF(VLOOKUP(Table1[[#This Row],[Intake Batch Combo]],Sheet2!A:B,2,FALSE)="","",VLOOKUP(Table1[[#This Row],[Intake Batch Combo]],Sheet2!A:B,2,FALSE))</f>
        <v>SoCal Imaging Batch 15.2</v>
      </c>
      <c r="P3651" s="115" t="e">
        <v>#N/A</v>
      </c>
      <c r="Q3651" s="115" t="e">
        <v>#N/A</v>
      </c>
    </row>
    <row r="3652" spans="1:17">
      <c r="A3652" s="4" t="s">
        <v>2395</v>
      </c>
      <c r="B3652" s="15">
        <v>15.2</v>
      </c>
      <c r="C3652" s="15"/>
      <c r="D3652" s="30">
        <v>45021</v>
      </c>
      <c r="E3652" s="10" t="s">
        <v>1</v>
      </c>
      <c r="F3652" s="14">
        <v>2300</v>
      </c>
      <c r="G3652" s="14">
        <v>432.04350000000113</v>
      </c>
      <c r="H3652" s="30">
        <v>45092</v>
      </c>
      <c r="I3652" s="118">
        <v>550</v>
      </c>
      <c r="J3652" s="15">
        <f>IF(M3652="",IF(AND(H3652&lt;&gt; "",D3652&lt;&gt;""),IF(H3652&gt;=D3652,H3652-D3652,0),""),"")</f>
        <v>71</v>
      </c>
      <c r="K3652" s="20">
        <f>IF(M3652="",IF(I3652&lt;&gt;"",I3652-G3652,""),"")</f>
        <v>117.95649999999887</v>
      </c>
      <c r="L3652" s="25">
        <f>IF(M3652="",IF(K3652&lt;&gt;"",IF(G3652=0,IF(I3652=0,0,9.99),K3652/G3652),""),"")</f>
        <v>0.27301996211029345</v>
      </c>
      <c r="M3652" s="111"/>
      <c r="N3652" s="58" t="str">
        <f>TRIM(CONCATENATE(Table1[[#This Row],[Intake]]," ",Table1[[#This Row],[Batch Number]]))</f>
        <v>S-1/SCI 15.2</v>
      </c>
      <c r="O3652" s="111" t="str">
        <f>IF(VLOOKUP(Table1[[#This Row],[Intake Batch Combo]],Sheet2!A:B,2,FALSE)="","",VLOOKUP(Table1[[#This Row],[Intake Batch Combo]],Sheet2!A:B,2,FALSE))</f>
        <v>SoCal Imaging Batch 15.2</v>
      </c>
      <c r="P3652" s="115" t="e">
        <v>#N/A</v>
      </c>
      <c r="Q3652" s="115" t="e">
        <v>#N/A</v>
      </c>
    </row>
    <row r="3653" spans="1:17">
      <c r="A3653" s="4" t="s">
        <v>2395</v>
      </c>
      <c r="B3653" s="15">
        <v>15.2</v>
      </c>
      <c r="C3653" s="15"/>
      <c r="D3653" s="30">
        <v>45021</v>
      </c>
      <c r="E3653" s="10" t="s">
        <v>1</v>
      </c>
      <c r="F3653" s="14">
        <v>2300</v>
      </c>
      <c r="G3653" s="14">
        <v>432.04350000000113</v>
      </c>
      <c r="H3653" s="30">
        <v>45092</v>
      </c>
      <c r="I3653" s="118">
        <v>600</v>
      </c>
      <c r="J3653" s="15">
        <f>IF(M3653="",IF(AND(H3653&lt;&gt; "",D3653&lt;&gt;""),IF(H3653&gt;=D3653,H3653-D3653,0),""),"")</f>
        <v>71</v>
      </c>
      <c r="K3653" s="20">
        <f>IF(M3653="",IF(I3653&lt;&gt;"",I3653-G3653,""),"")</f>
        <v>167.95649999999887</v>
      </c>
      <c r="L3653" s="25">
        <f>IF(M3653="",IF(K3653&lt;&gt;"",IF(G3653=0,IF(I3653=0,0,9.99),K3653/G3653),""),"")</f>
        <v>0.38874904957486556</v>
      </c>
      <c r="M3653" s="111"/>
      <c r="N3653" s="58" t="str">
        <f>TRIM(CONCATENATE(Table1[[#This Row],[Intake]]," ",Table1[[#This Row],[Batch Number]]))</f>
        <v>S-1/SCI 15.2</v>
      </c>
      <c r="O3653" s="111" t="str">
        <f>IF(VLOOKUP(Table1[[#This Row],[Intake Batch Combo]],Sheet2!A:B,2,FALSE)="","",VLOOKUP(Table1[[#This Row],[Intake Batch Combo]],Sheet2!A:B,2,FALSE))</f>
        <v>SoCal Imaging Batch 15.2</v>
      </c>
      <c r="P3653" s="115" t="e">
        <v>#N/A</v>
      </c>
      <c r="Q3653" s="115" t="e">
        <v>#N/A</v>
      </c>
    </row>
    <row r="3654" spans="1:17">
      <c r="A3654" s="4" t="s">
        <v>1316</v>
      </c>
      <c r="B3654" s="15">
        <v>90</v>
      </c>
      <c r="C3654" s="15">
        <v>42072</v>
      </c>
      <c r="D3654" s="30">
        <v>44559</v>
      </c>
      <c r="E3654" s="10" t="s">
        <v>1</v>
      </c>
      <c r="F3654" s="14">
        <v>1695</v>
      </c>
      <c r="G3654" s="14">
        <v>435.04260145388702</v>
      </c>
      <c r="H3654" s="30">
        <v>45092</v>
      </c>
      <c r="I3654" s="118">
        <v>837</v>
      </c>
      <c r="J3654" s="21">
        <f>IF(M3654="",IF(AND(H3654&lt;&gt; "",D3654&lt;&gt;""),IF(H3654&gt;=D3654,H3654-D3654,0),""),"")</f>
        <v>533</v>
      </c>
      <c r="K3654" s="20">
        <f>IF(M3654="",IF(I3654&lt;&gt;"",I3654-G3654,""),"")</f>
        <v>401.95739854611298</v>
      </c>
      <c r="L3654" s="25">
        <f>IF(M3654="",IF(K3654&lt;&gt;"",IF(G3654=0,IF(I3654=0,0,9.99),K3654/G3654),""),"")</f>
        <v>0.92394951023829575</v>
      </c>
      <c r="M3654" s="28"/>
      <c r="N3654" s="31" t="str">
        <f>TRIM(CONCATENATE(Table1[[#This Row],[Intake]]," ",Table1[[#This Row],[Batch Number]]))</f>
        <v>S-1/OS 90</v>
      </c>
      <c r="O3654" s="34" t="str">
        <f>IF(VLOOKUP(Table1[[#This Row],[Intake Batch Combo]],Sheet2!A:B,2,FALSE)="","",VLOOKUP(Table1[[#This Row],[Intake Batch Combo]],Sheet2!A:B,2,FALSE))</f>
        <v>OSD Buy 90</v>
      </c>
      <c r="P3654" s="116" t="e">
        <v>#N/A</v>
      </c>
      <c r="Q3654" s="116" t="e">
        <v>#N/A</v>
      </c>
    </row>
    <row r="3655" spans="1:17">
      <c r="A3655" s="4" t="s">
        <v>1316</v>
      </c>
      <c r="B3655" s="15">
        <v>90</v>
      </c>
      <c r="C3655" s="15" t="s">
        <v>37</v>
      </c>
      <c r="D3655" s="30">
        <v>44559</v>
      </c>
      <c r="E3655" s="10" t="s">
        <v>1</v>
      </c>
      <c r="F3655" s="14">
        <v>1695</v>
      </c>
      <c r="G3655" s="14">
        <v>435.04260145388702</v>
      </c>
      <c r="H3655" s="30">
        <v>45092</v>
      </c>
      <c r="I3655" s="118">
        <v>216.99690000000001</v>
      </c>
      <c r="J3655" s="21">
        <f>IF(M3655="",IF(AND(H3655&lt;&gt; "",D3655&lt;&gt;""),IF(H3655&gt;=D3655,H3655-D3655,0),""),"")</f>
        <v>533</v>
      </c>
      <c r="K3655" s="20">
        <f>IF(M3655="",IF(I3655&lt;&gt;"",I3655-G3655,""),"")</f>
        <v>-218.04570145388701</v>
      </c>
      <c r="L3655" s="25">
        <f>IF(M3655="",IF(K3655&lt;&gt;"",IF(G3655=0,IF(I3655=0,0,9.99),K3655/G3655),""),"")</f>
        <v>-0.50120540086233156</v>
      </c>
      <c r="M3655" s="28"/>
      <c r="N3655" s="31" t="str">
        <f>TRIM(CONCATENATE(Table1[[#This Row],[Intake]]," ",Table1[[#This Row],[Batch Number]]))</f>
        <v>S-1/OS 90</v>
      </c>
      <c r="O3655" s="34" t="str">
        <f>IF(VLOOKUP(Table1[[#This Row],[Intake Batch Combo]],Sheet2!A:B,2,FALSE)="","",VLOOKUP(Table1[[#This Row],[Intake Batch Combo]],Sheet2!A:B,2,FALSE))</f>
        <v>OSD Buy 90</v>
      </c>
      <c r="P3655" s="116" t="e">
        <v>#N/A</v>
      </c>
      <c r="Q3655" s="116" t="e">
        <v>#N/A</v>
      </c>
    </row>
    <row r="3656" spans="1:17">
      <c r="A3656" s="4" t="s">
        <v>1316</v>
      </c>
      <c r="B3656" s="15">
        <v>90</v>
      </c>
      <c r="C3656" s="15" t="s">
        <v>37</v>
      </c>
      <c r="D3656" s="30">
        <v>44559</v>
      </c>
      <c r="E3656" s="10" t="s">
        <v>1</v>
      </c>
      <c r="F3656" s="14">
        <v>1695</v>
      </c>
      <c r="G3656" s="14">
        <v>435.04260145388702</v>
      </c>
      <c r="H3656" s="30">
        <v>45092</v>
      </c>
      <c r="I3656" s="118">
        <v>216.99690000000001</v>
      </c>
      <c r="J3656" s="21">
        <f>IF(M3656="",IF(AND(H3656&lt;&gt; "",D3656&lt;&gt;""),IF(H3656&gt;=D3656,H3656-D3656,0),""),"")</f>
        <v>533</v>
      </c>
      <c r="K3656" s="20">
        <f>IF(M3656="",IF(I3656&lt;&gt;"",I3656-G3656,""),"")</f>
        <v>-218.04570145388701</v>
      </c>
      <c r="L3656" s="25">
        <f>IF(M3656="",IF(K3656&lt;&gt;"",IF(G3656=0,IF(I3656=0,0,9.99),K3656/G3656),""),"")</f>
        <v>-0.50120540086233156</v>
      </c>
      <c r="M3656" s="28"/>
      <c r="N3656" s="31" t="str">
        <f>TRIM(CONCATENATE(Table1[[#This Row],[Intake]]," ",Table1[[#This Row],[Batch Number]]))</f>
        <v>S-1/OS 90</v>
      </c>
      <c r="O3656" s="34" t="str">
        <f>IF(VLOOKUP(Table1[[#This Row],[Intake Batch Combo]],Sheet2!A:B,2,FALSE)="","",VLOOKUP(Table1[[#This Row],[Intake Batch Combo]],Sheet2!A:B,2,FALSE))</f>
        <v>OSD Buy 90</v>
      </c>
      <c r="P3656" s="116" t="e">
        <v>#N/A</v>
      </c>
      <c r="Q3656" s="116" t="e">
        <v>#N/A</v>
      </c>
    </row>
    <row r="3657" spans="1:17">
      <c r="A3657" s="4" t="s">
        <v>1316</v>
      </c>
      <c r="B3657" s="15">
        <v>90</v>
      </c>
      <c r="C3657" s="15" t="s">
        <v>92</v>
      </c>
      <c r="D3657" s="30">
        <v>44559</v>
      </c>
      <c r="E3657" s="10" t="s">
        <v>1</v>
      </c>
      <c r="F3657" s="14">
        <v>1695</v>
      </c>
      <c r="G3657" s="14">
        <v>435.04260145388702</v>
      </c>
      <c r="H3657" s="30">
        <v>45092</v>
      </c>
      <c r="I3657" s="118">
        <v>484.21379999999999</v>
      </c>
      <c r="J3657" s="21">
        <f>IF(M3657="",IF(AND(H3657&lt;&gt; "",D3657&lt;&gt;""),IF(H3657&gt;=D3657,H3657-D3657,0),""),"")</f>
        <v>533</v>
      </c>
      <c r="K3657" s="20">
        <f>IF(M3657="",IF(I3657&lt;&gt;"",I3657-G3657,""),"")</f>
        <v>49.171198546112976</v>
      </c>
      <c r="L3657" s="25">
        <f>IF(M3657="",IF(K3657&lt;&gt;"",IF(G3657=0,IF(I3657=0,0,9.99),K3657/G3657),""),"")</f>
        <v>0.11302616888963447</v>
      </c>
      <c r="M3657" s="28"/>
      <c r="N3657" s="31" t="str">
        <f>TRIM(CONCATENATE(Table1[[#This Row],[Intake]]," ",Table1[[#This Row],[Batch Number]]))</f>
        <v>S-1/OS 90</v>
      </c>
      <c r="O3657" s="34" t="str">
        <f>IF(VLOOKUP(Table1[[#This Row],[Intake Batch Combo]],Sheet2!A:B,2,FALSE)="","",VLOOKUP(Table1[[#This Row],[Intake Batch Combo]],Sheet2!A:B,2,FALSE))</f>
        <v>OSD Buy 90</v>
      </c>
      <c r="P3657" s="116" t="e">
        <v>#N/A</v>
      </c>
      <c r="Q3657" s="116" t="e">
        <v>#N/A</v>
      </c>
    </row>
    <row r="3658" spans="1:17">
      <c r="A3658" s="4" t="s">
        <v>1316</v>
      </c>
      <c r="B3658" s="15">
        <v>90</v>
      </c>
      <c r="C3658" s="15" t="s">
        <v>100</v>
      </c>
      <c r="D3658" s="30">
        <v>44559</v>
      </c>
      <c r="E3658" s="10" t="s">
        <v>1</v>
      </c>
      <c r="F3658" s="14">
        <v>1695</v>
      </c>
      <c r="G3658" s="14">
        <v>435.04260145388702</v>
      </c>
      <c r="H3658" s="30">
        <v>45092</v>
      </c>
      <c r="I3658" s="118">
        <v>232.5</v>
      </c>
      <c r="J3658" s="21">
        <f>IF(M3658="",IF(AND(H3658&lt;&gt; "",D3658&lt;&gt;""),IF(H3658&gt;=D3658,H3658-D3658,0),""),"")</f>
        <v>533</v>
      </c>
      <c r="K3658" s="20">
        <f>IF(M3658="",IF(I3658&lt;&gt;"",I3658-G3658,""),"")</f>
        <v>-202.54260145388702</v>
      </c>
      <c r="L3658" s="25">
        <f>IF(M3658="",IF(K3658&lt;&gt;"",IF(G3658=0,IF(I3658=0,0,9.99),K3658/G3658),""),"")</f>
        <v>-0.46556958048936231</v>
      </c>
      <c r="M3658" s="28"/>
      <c r="N3658" s="31" t="str">
        <f>TRIM(CONCATENATE(Table1[[#This Row],[Intake]]," ",Table1[[#This Row],[Batch Number]]))</f>
        <v>S-1/OS 90</v>
      </c>
      <c r="O3658" s="34" t="str">
        <f>IF(VLOOKUP(Table1[[#This Row],[Intake Batch Combo]],Sheet2!A:B,2,FALSE)="","",VLOOKUP(Table1[[#This Row],[Intake Batch Combo]],Sheet2!A:B,2,FALSE))</f>
        <v>OSD Buy 90</v>
      </c>
      <c r="P3658" s="116" t="e">
        <v>#N/A</v>
      </c>
      <c r="Q3658" s="116" t="e">
        <v>#N/A</v>
      </c>
    </row>
    <row r="3659" spans="1:17">
      <c r="A3659" s="4" t="s">
        <v>1316</v>
      </c>
      <c r="B3659" s="15">
        <v>90</v>
      </c>
      <c r="C3659" s="15" t="s">
        <v>100</v>
      </c>
      <c r="D3659" s="30">
        <v>44559</v>
      </c>
      <c r="E3659" s="10" t="s">
        <v>1</v>
      </c>
      <c r="F3659" s="14">
        <v>1695</v>
      </c>
      <c r="G3659" s="14">
        <v>435.04260145388702</v>
      </c>
      <c r="H3659" s="30">
        <v>45092</v>
      </c>
      <c r="I3659" s="120">
        <v>232.5</v>
      </c>
      <c r="J3659" s="21">
        <f>IF(M3659="",IF(AND(H3659&lt;&gt; "",D3659&lt;&gt;""),IF(H3659&gt;=D3659,H3659-D3659,0),""),"")</f>
        <v>533</v>
      </c>
      <c r="K3659" s="20">
        <f>IF(M3659="",IF(I3659&lt;&gt;"",I3659-G3659,""),"")</f>
        <v>-202.54260145388702</v>
      </c>
      <c r="L3659" s="25">
        <f>IF(M3659="",IF(K3659&lt;&gt;"",IF(G3659=0,IF(I3659=0,0,9.99),K3659/G3659),""),"")</f>
        <v>-0.46556958048936231</v>
      </c>
      <c r="M3659" s="28"/>
      <c r="N3659" s="31" t="str">
        <f>TRIM(CONCATENATE(Table1[[#This Row],[Intake]]," ",Table1[[#This Row],[Batch Number]]))</f>
        <v>S-1/OS 90</v>
      </c>
      <c r="O3659" s="34" t="str">
        <f>IF(VLOOKUP(Table1[[#This Row],[Intake Batch Combo]],Sheet2!A:B,2,FALSE)="","",VLOOKUP(Table1[[#This Row],[Intake Batch Combo]],Sheet2!A:B,2,FALSE))</f>
        <v>OSD Buy 90</v>
      </c>
      <c r="P3659" s="116" t="e">
        <v>#N/A</v>
      </c>
      <c r="Q3659" s="116" t="e">
        <v>#N/A</v>
      </c>
    </row>
    <row r="3660" spans="1:17">
      <c r="A3660" s="4" t="s">
        <v>1316</v>
      </c>
      <c r="B3660" s="15">
        <v>90</v>
      </c>
      <c r="C3660" s="15" t="s">
        <v>129</v>
      </c>
      <c r="D3660" s="30">
        <v>44559</v>
      </c>
      <c r="E3660" s="10" t="s">
        <v>1</v>
      </c>
      <c r="F3660" s="14">
        <v>1695</v>
      </c>
      <c r="G3660" s="14">
        <v>435.04260145388702</v>
      </c>
      <c r="H3660" s="30">
        <v>45092</v>
      </c>
      <c r="I3660" s="120">
        <v>465</v>
      </c>
      <c r="J3660" s="21">
        <f>IF(M3660="",IF(AND(H3660&lt;&gt; "",D3660&lt;&gt;""),IF(H3660&gt;=D3660,H3660-D3660,0),""),"")</f>
        <v>533</v>
      </c>
      <c r="K3660" s="20">
        <f>IF(M3660="",IF(I3660&lt;&gt;"",I3660-G3660,""),"")</f>
        <v>29.957398546112984</v>
      </c>
      <c r="L3660" s="25">
        <f>IF(M3660="",IF(K3660&lt;&gt;"",IF(G3660=0,IF(I3660=0,0,9.99),K3660/G3660),""),"")</f>
        <v>6.8860839021275391E-2</v>
      </c>
      <c r="M3660" s="28"/>
      <c r="N3660" s="31" t="str">
        <f>TRIM(CONCATENATE(Table1[[#This Row],[Intake]]," ",Table1[[#This Row],[Batch Number]]))</f>
        <v>S-1/OS 90</v>
      </c>
      <c r="O3660" s="34" t="str">
        <f>IF(VLOOKUP(Table1[[#This Row],[Intake Batch Combo]],Sheet2!A:B,2,FALSE)="","",VLOOKUP(Table1[[#This Row],[Intake Batch Combo]],Sheet2!A:B,2,FALSE))</f>
        <v>OSD Buy 90</v>
      </c>
      <c r="P3660" s="116" t="e">
        <v>#N/A</v>
      </c>
      <c r="Q3660" s="116" t="e">
        <v>#N/A</v>
      </c>
    </row>
    <row r="3661" spans="1:17">
      <c r="A3661" s="4" t="s">
        <v>1316</v>
      </c>
      <c r="B3661" s="15">
        <v>90</v>
      </c>
      <c r="C3661" s="15" t="s">
        <v>129</v>
      </c>
      <c r="D3661" s="30">
        <v>44559</v>
      </c>
      <c r="E3661" s="10" t="s">
        <v>1</v>
      </c>
      <c r="F3661" s="14">
        <v>1695</v>
      </c>
      <c r="G3661" s="14">
        <v>435.04260145388702</v>
      </c>
      <c r="H3661" s="30">
        <v>45092</v>
      </c>
      <c r="I3661" s="118">
        <v>465</v>
      </c>
      <c r="J3661" s="21">
        <f>IF(M3661="",IF(AND(H3661&lt;&gt; "",D3661&lt;&gt;""),IF(H3661&gt;=D3661,H3661-D3661,0),""),"")</f>
        <v>533</v>
      </c>
      <c r="K3661" s="20">
        <f>IF(M3661="",IF(I3661&lt;&gt;"",I3661-G3661,""),"")</f>
        <v>29.957398546112984</v>
      </c>
      <c r="L3661" s="25">
        <f>IF(M3661="",IF(K3661&lt;&gt;"",IF(G3661=0,IF(I3661=0,0,9.99),K3661/G3661),""),"")</f>
        <v>6.8860839021275391E-2</v>
      </c>
      <c r="M3661" s="28"/>
      <c r="N3661" s="31" t="str">
        <f>TRIM(CONCATENATE(Table1[[#This Row],[Intake]]," ",Table1[[#This Row],[Batch Number]]))</f>
        <v>S-1/OS 90</v>
      </c>
      <c r="O3661" s="34" t="str">
        <f>IF(VLOOKUP(Table1[[#This Row],[Intake Batch Combo]],Sheet2!A:B,2,FALSE)="","",VLOOKUP(Table1[[#This Row],[Intake Batch Combo]],Sheet2!A:B,2,FALSE))</f>
        <v>OSD Buy 90</v>
      </c>
      <c r="P3661" s="116" t="e">
        <v>#N/A</v>
      </c>
      <c r="Q3661" s="116" t="e">
        <v>#N/A</v>
      </c>
    </row>
    <row r="3662" spans="1:17">
      <c r="A3662" s="4" t="s">
        <v>1316</v>
      </c>
      <c r="B3662" s="15">
        <v>90</v>
      </c>
      <c r="C3662" s="15" t="s">
        <v>169</v>
      </c>
      <c r="D3662" s="30">
        <v>44559</v>
      </c>
      <c r="E3662" s="10" t="s">
        <v>1</v>
      </c>
      <c r="F3662" s="14">
        <v>1695</v>
      </c>
      <c r="G3662" s="14">
        <v>435.04260145388702</v>
      </c>
      <c r="H3662" s="30">
        <v>45092</v>
      </c>
      <c r="I3662" s="120">
        <v>697.5</v>
      </c>
      <c r="J3662" s="21">
        <f>IF(M3662="",IF(AND(H3662&lt;&gt; "",D3662&lt;&gt;""),IF(H3662&gt;=D3662,H3662-D3662,0),""),"")</f>
        <v>533</v>
      </c>
      <c r="K3662" s="20">
        <f>IF(M3662="",IF(I3662&lt;&gt;"",I3662-G3662,""),"")</f>
        <v>262.45739854611298</v>
      </c>
      <c r="L3662" s="25">
        <f>IF(M3662="",IF(K3662&lt;&gt;"",IF(G3662=0,IF(I3662=0,0,9.99),K3662/G3662),""),"")</f>
        <v>0.60329125853191312</v>
      </c>
      <c r="M3662" s="28"/>
      <c r="N3662" s="31" t="str">
        <f>TRIM(CONCATENATE(Table1[[#This Row],[Intake]]," ",Table1[[#This Row],[Batch Number]]))</f>
        <v>S-1/OS 90</v>
      </c>
      <c r="O3662" s="34" t="str">
        <f>IF(VLOOKUP(Table1[[#This Row],[Intake Batch Combo]],Sheet2!A:B,2,FALSE)="","",VLOOKUP(Table1[[#This Row],[Intake Batch Combo]],Sheet2!A:B,2,FALSE))</f>
        <v>OSD Buy 90</v>
      </c>
      <c r="P3662" s="116" t="e">
        <v>#N/A</v>
      </c>
      <c r="Q3662" s="116" t="e">
        <v>#N/A</v>
      </c>
    </row>
    <row r="3663" spans="1:17">
      <c r="A3663" s="4" t="s">
        <v>1316</v>
      </c>
      <c r="B3663" s="15">
        <v>90</v>
      </c>
      <c r="C3663" s="15" t="s">
        <v>288</v>
      </c>
      <c r="D3663" s="30">
        <v>44559</v>
      </c>
      <c r="E3663" s="10" t="s">
        <v>1</v>
      </c>
      <c r="F3663" s="14">
        <v>1695</v>
      </c>
      <c r="G3663" s="14">
        <v>435.04260145388702</v>
      </c>
      <c r="H3663" s="30">
        <v>45092</v>
      </c>
      <c r="I3663" s="118">
        <v>558</v>
      </c>
      <c r="J3663" s="21">
        <f>IF(M3663="",IF(AND(H3663&lt;&gt; "",D3663&lt;&gt;""),IF(H3663&gt;=D3663,H3663-D3663,0),""),"")</f>
        <v>533</v>
      </c>
      <c r="K3663" s="20">
        <f>IF(M3663="",IF(I3663&lt;&gt;"",I3663-G3663,""),"")</f>
        <v>122.95739854611298</v>
      </c>
      <c r="L3663" s="25">
        <f>IF(M3663="",IF(K3663&lt;&gt;"",IF(G3663=0,IF(I3663=0,0,9.99),K3663/G3663),""),"")</f>
        <v>0.2826330068255305</v>
      </c>
      <c r="M3663" s="28"/>
      <c r="N3663" s="31" t="str">
        <f>TRIM(CONCATENATE(Table1[[#This Row],[Intake]]," ",Table1[[#This Row],[Batch Number]]))</f>
        <v>S-1/OS 90</v>
      </c>
      <c r="O3663" s="34" t="str">
        <f>IF(VLOOKUP(Table1[[#This Row],[Intake Batch Combo]],Sheet2!A:B,2,FALSE)="","",VLOOKUP(Table1[[#This Row],[Intake Batch Combo]],Sheet2!A:B,2,FALSE))</f>
        <v>OSD Buy 90</v>
      </c>
      <c r="P3663" s="116" t="e">
        <v>#N/A</v>
      </c>
      <c r="Q3663" s="116" t="e">
        <v>#N/A</v>
      </c>
    </row>
    <row r="3664" spans="1:17">
      <c r="A3664" s="4" t="s">
        <v>1050</v>
      </c>
      <c r="B3664" s="55">
        <v>1</v>
      </c>
      <c r="C3664" s="15"/>
      <c r="D3664" s="56">
        <v>44790</v>
      </c>
      <c r="E3664" s="10" t="s">
        <v>0</v>
      </c>
      <c r="F3664" s="49">
        <v>0</v>
      </c>
      <c r="G3664" s="49">
        <v>0</v>
      </c>
      <c r="H3664" s="56">
        <v>45089</v>
      </c>
      <c r="I3664" s="118">
        <v>1536.44</v>
      </c>
      <c r="J3664" s="51">
        <f>IF(M3664="",IF(AND(H3664&lt;&gt; "",D3664&lt;&gt;""),IF(H3664&gt;=D3664,H3664-D3664,0),""),"")</f>
        <v>299</v>
      </c>
      <c r="K3664" s="50">
        <f>IF(M3664="",IF(I3664&lt;&gt;"",I3664-G3664,""),"")</f>
        <v>1536.44</v>
      </c>
      <c r="L3664" s="52">
        <f>IF(M3664="",IF(K3664&lt;&gt;"",IF(G3664=0,IF(I3664=0,0,9.99),K3664/G3664),""),"")</f>
        <v>9.99</v>
      </c>
      <c r="M3664" s="53"/>
      <c r="N3664" s="54" t="str">
        <f>TRIM(CONCATENATE(Table1[[#This Row],[Intake]]," ",Table1[[#This Row],[Batch Number]]))</f>
        <v>S-1/SIM 1</v>
      </c>
      <c r="O3664" s="53" t="str">
        <f>IF(VLOOKUP(Table1[[#This Row],[Intake Batch Combo]],Sheet2!A:B,2,FALSE)="","",VLOOKUP(Table1[[#This Row],[Intake Batch Combo]],Sheet2!A:B,2,FALSE))</f>
        <v>Surgical Institute of Michigan Batch 01</v>
      </c>
      <c r="P3664" s="116" t="e">
        <v>#N/A</v>
      </c>
      <c r="Q3664" s="116" t="e">
        <v>#N/A</v>
      </c>
    </row>
    <row r="3665" spans="1:17">
      <c r="A3665" s="48" t="s">
        <v>1050</v>
      </c>
      <c r="B3665" s="55">
        <v>1</v>
      </c>
      <c r="C3665" s="15"/>
      <c r="D3665" s="56">
        <v>44790</v>
      </c>
      <c r="E3665" s="10" t="s">
        <v>0</v>
      </c>
      <c r="F3665" s="49">
        <v>14614.66</v>
      </c>
      <c r="G3665" s="49">
        <v>3299.2594949999998</v>
      </c>
      <c r="H3665" s="56">
        <v>45085</v>
      </c>
      <c r="I3665" s="118">
        <v>3675</v>
      </c>
      <c r="J3665" s="51">
        <f>IF(M3665="",IF(AND(H3665&lt;&gt; "",D3665&lt;&gt;""),IF(H3665&gt;=D3665,H3665-D3665,0),""),"")</f>
        <v>295</v>
      </c>
      <c r="K3665" s="50">
        <f>IF(M3665="",IF(I3665&lt;&gt;"",I3665-G3665,""),"")</f>
        <v>375.74050500000021</v>
      </c>
      <c r="L3665" s="52">
        <f>IF(M3665="",IF(K3665&lt;&gt;"",IF(G3665=0,IF(I3665=0,0,9.99),K3665/G3665),""),"")</f>
        <v>0.11388631466225431</v>
      </c>
      <c r="M3665" s="53"/>
      <c r="N3665" s="54" t="str">
        <f>TRIM(CONCATENATE(Table1[[#This Row],[Intake]]," ",Table1[[#This Row],[Batch Number]]))</f>
        <v>S-1/SIM 1</v>
      </c>
      <c r="O3665" s="53" t="str">
        <f>IF(VLOOKUP(Table1[[#This Row],[Intake Batch Combo]],Sheet2!A:B,2,FALSE)="","",VLOOKUP(Table1[[#This Row],[Intake Batch Combo]],Sheet2!A:B,2,FALSE))</f>
        <v>Surgical Institute of Michigan Batch 01</v>
      </c>
      <c r="P3665" s="116" t="e">
        <v>#N/A</v>
      </c>
      <c r="Q3665" s="116" t="e">
        <v>#N/A</v>
      </c>
    </row>
    <row r="3666" spans="1:17">
      <c r="A3666" s="48" t="s">
        <v>1050</v>
      </c>
      <c r="B3666" s="55">
        <v>1</v>
      </c>
      <c r="C3666" s="15"/>
      <c r="D3666" s="56">
        <v>44790</v>
      </c>
      <c r="E3666" s="10" t="s">
        <v>0</v>
      </c>
      <c r="F3666" s="49">
        <v>13718.3</v>
      </c>
      <c r="G3666" s="49">
        <v>3096.9062249999997</v>
      </c>
      <c r="H3666" s="56">
        <v>45083</v>
      </c>
      <c r="I3666" s="118">
        <v>1012.5</v>
      </c>
      <c r="J3666" s="51">
        <f>IF(M3666="",IF(AND(H3666&lt;&gt; "",D3666&lt;&gt;""),IF(H3666&gt;=D3666,H3666-D3666,0),""),"")</f>
        <v>293</v>
      </c>
      <c r="K3666" s="50">
        <f>IF(M3666="",IF(I3666&lt;&gt;"",I3666-G3666,""),"")</f>
        <v>-2084.4062249999997</v>
      </c>
      <c r="L3666" s="52">
        <f>IF(M3666="",IF(K3666&lt;&gt;"",IF(G3666=0,IF(I3666=0,0,9.99),K3666/G3666),""),"")</f>
        <v>-0.6730608141032749</v>
      </c>
      <c r="M3666" s="53"/>
      <c r="N3666" s="54" t="str">
        <f>TRIM(CONCATENATE(Table1[[#This Row],[Intake]]," ",Table1[[#This Row],[Batch Number]]))</f>
        <v>S-1/SIM 1</v>
      </c>
      <c r="O3666" s="53" t="str">
        <f>IF(VLOOKUP(Table1[[#This Row],[Intake Batch Combo]],Sheet2!A:B,2,FALSE)="","",VLOOKUP(Table1[[#This Row],[Intake Batch Combo]],Sheet2!A:B,2,FALSE))</f>
        <v>Surgical Institute of Michigan Batch 01</v>
      </c>
      <c r="P3666" s="116" t="e">
        <v>#N/A</v>
      </c>
      <c r="Q3666" s="116" t="e">
        <v>#N/A</v>
      </c>
    </row>
    <row r="3667" spans="1:17">
      <c r="A3667" s="48" t="s">
        <v>1050</v>
      </c>
      <c r="B3667" s="55">
        <v>1</v>
      </c>
      <c r="C3667" s="15"/>
      <c r="D3667" s="56">
        <v>44790</v>
      </c>
      <c r="E3667" s="10" t="s">
        <v>0</v>
      </c>
      <c r="F3667" s="49">
        <v>62903.38</v>
      </c>
      <c r="G3667" s="49">
        <v>14200.438034999999</v>
      </c>
      <c r="H3667" s="56">
        <v>45083</v>
      </c>
      <c r="I3667" s="118">
        <v>5050.16</v>
      </c>
      <c r="J3667" s="51">
        <f>IF(M3667="",IF(AND(H3667&lt;&gt; "",D3667&lt;&gt;""),IF(H3667&gt;=D3667,H3667-D3667,0),""),"")</f>
        <v>293</v>
      </c>
      <c r="K3667" s="50">
        <f>IF(M3667="",IF(I3667&lt;&gt;"",I3667-G3667,""),"")</f>
        <v>-9150.2780349999994</v>
      </c>
      <c r="L3667" s="52">
        <f>IF(M3667="",IF(K3667&lt;&gt;"",IF(G3667=0,IF(I3667=0,0,9.99),K3667/G3667),""),"")</f>
        <v>-0.64436590001288641</v>
      </c>
      <c r="M3667" s="53"/>
      <c r="N3667" s="54" t="str">
        <f>TRIM(CONCATENATE(Table1[[#This Row],[Intake]]," ",Table1[[#This Row],[Batch Number]]))</f>
        <v>S-1/SIM 1</v>
      </c>
      <c r="O3667" s="53" t="str">
        <f>IF(VLOOKUP(Table1[[#This Row],[Intake Batch Combo]],Sheet2!A:B,2,FALSE)="","",VLOOKUP(Table1[[#This Row],[Intake Batch Combo]],Sheet2!A:B,2,FALSE))</f>
        <v>Surgical Institute of Michigan Batch 01</v>
      </c>
      <c r="P3667" s="116" t="e">
        <v>#N/A</v>
      </c>
      <c r="Q3667" s="116" t="e">
        <v>#N/A</v>
      </c>
    </row>
    <row r="3668" spans="1:17">
      <c r="A3668" s="4" t="s">
        <v>1316</v>
      </c>
      <c r="B3668" s="15">
        <v>90</v>
      </c>
      <c r="C3668" s="15" t="s">
        <v>87</v>
      </c>
      <c r="D3668" s="30">
        <v>44559</v>
      </c>
      <c r="E3668" s="10" t="s">
        <v>1</v>
      </c>
      <c r="F3668" s="14">
        <v>300</v>
      </c>
      <c r="G3668" s="14">
        <v>0</v>
      </c>
      <c r="H3668" s="30">
        <v>45077</v>
      </c>
      <c r="I3668" s="120">
        <v>279</v>
      </c>
      <c r="J3668" s="21">
        <f>IF(M3668="",IF(AND(H3668&lt;&gt; "",D3668&lt;&gt;""),IF(H3668&gt;=D3668,H3668-D3668,0),""),"")</f>
        <v>518</v>
      </c>
      <c r="K3668" s="20">
        <f>IF(M3668="",IF(I3668&lt;&gt;"",I3668-G3668,""),"")</f>
        <v>279</v>
      </c>
      <c r="L3668" s="25">
        <f>IF(M3668="",IF(K3668&lt;&gt;"",IF(G3668=0,IF(I3668=0,0,9.99),K3668/G3668),""),"")</f>
        <v>9.99</v>
      </c>
      <c r="M3668" s="28"/>
      <c r="N3668" s="31" t="str">
        <f>TRIM(CONCATENATE(Table1[[#This Row],[Intake]]," ",Table1[[#This Row],[Batch Number]]))</f>
        <v>S-1/OS 90</v>
      </c>
      <c r="O3668" s="34" t="str">
        <f>IF(VLOOKUP(Table1[[#This Row],[Intake Batch Combo]],Sheet2!A:B,2,FALSE)="","",VLOOKUP(Table1[[#This Row],[Intake Batch Combo]],Sheet2!A:B,2,FALSE))</f>
        <v>OSD Buy 90</v>
      </c>
      <c r="P3668" s="116" t="e">
        <v>#N/A</v>
      </c>
      <c r="Q3668" s="116" t="e">
        <v>#N/A</v>
      </c>
    </row>
    <row r="3669" spans="1:17">
      <c r="A3669" s="4" t="s">
        <v>1316</v>
      </c>
      <c r="B3669" s="15">
        <v>90</v>
      </c>
      <c r="C3669" s="15" t="s">
        <v>87</v>
      </c>
      <c r="D3669" s="30">
        <v>44559</v>
      </c>
      <c r="E3669" s="10" t="s">
        <v>1</v>
      </c>
      <c r="F3669" s="14">
        <v>300</v>
      </c>
      <c r="G3669" s="14">
        <v>0</v>
      </c>
      <c r="H3669" s="30">
        <v>45077</v>
      </c>
      <c r="I3669" s="118">
        <v>279</v>
      </c>
      <c r="J3669" s="21">
        <f>IF(M3669="",IF(AND(H3669&lt;&gt; "",D3669&lt;&gt;""),IF(H3669&gt;=D3669,H3669-D3669,0),""),"")</f>
        <v>518</v>
      </c>
      <c r="K3669" s="20">
        <f>IF(M3669="",IF(I3669&lt;&gt;"",I3669-G3669,""),"")</f>
        <v>279</v>
      </c>
      <c r="L3669" s="25">
        <f>IF(M3669="",IF(K3669&lt;&gt;"",IF(G3669=0,IF(I3669=0,0,9.99),K3669/G3669),""),"")</f>
        <v>9.99</v>
      </c>
      <c r="M3669" s="28"/>
      <c r="N3669" s="31" t="str">
        <f>TRIM(CONCATENATE(Table1[[#This Row],[Intake]]," ",Table1[[#This Row],[Batch Number]]))</f>
        <v>S-1/OS 90</v>
      </c>
      <c r="O3669" s="34" t="str">
        <f>IF(VLOOKUP(Table1[[#This Row],[Intake Batch Combo]],Sheet2!A:B,2,FALSE)="","",VLOOKUP(Table1[[#This Row],[Intake Batch Combo]],Sheet2!A:B,2,FALSE))</f>
        <v>OSD Buy 90</v>
      </c>
      <c r="P3669" s="116" t="e">
        <v>#N/A</v>
      </c>
      <c r="Q3669" s="116" t="e">
        <v>#N/A</v>
      </c>
    </row>
    <row r="3670" spans="1:17">
      <c r="A3670" s="4" t="s">
        <v>1316</v>
      </c>
      <c r="B3670" s="15">
        <v>90</v>
      </c>
      <c r="C3670" s="15" t="s">
        <v>87</v>
      </c>
      <c r="D3670" s="30">
        <v>44559</v>
      </c>
      <c r="E3670" s="10" t="s">
        <v>1</v>
      </c>
      <c r="F3670" s="14">
        <v>300</v>
      </c>
      <c r="G3670" s="14">
        <v>0</v>
      </c>
      <c r="H3670" s="30">
        <v>45077</v>
      </c>
      <c r="I3670" s="118">
        <v>279</v>
      </c>
      <c r="J3670" s="21">
        <f>IF(M3670="",IF(AND(H3670&lt;&gt; "",D3670&lt;&gt;""),IF(H3670&gt;=D3670,H3670-D3670,0),""),"")</f>
        <v>518</v>
      </c>
      <c r="K3670" s="20">
        <f>IF(M3670="",IF(I3670&lt;&gt;"",I3670-G3670,""),"")</f>
        <v>279</v>
      </c>
      <c r="L3670" s="25">
        <f>IF(M3670="",IF(K3670&lt;&gt;"",IF(G3670=0,IF(I3670=0,0,9.99),K3670/G3670),""),"")</f>
        <v>9.99</v>
      </c>
      <c r="M3670" s="28"/>
      <c r="N3670" s="31" t="str">
        <f>TRIM(CONCATENATE(Table1[[#This Row],[Intake]]," ",Table1[[#This Row],[Batch Number]]))</f>
        <v>S-1/OS 90</v>
      </c>
      <c r="O3670" s="34" t="str">
        <f>IF(VLOOKUP(Table1[[#This Row],[Intake Batch Combo]],Sheet2!A:B,2,FALSE)="","",VLOOKUP(Table1[[#This Row],[Intake Batch Combo]],Sheet2!A:B,2,FALSE))</f>
        <v>OSD Buy 90</v>
      </c>
      <c r="P3670" s="116" t="e">
        <v>#N/A</v>
      </c>
      <c r="Q3670" s="116" t="e">
        <v>#N/A</v>
      </c>
    </row>
    <row r="3671" spans="1:17">
      <c r="A3671" s="4" t="s">
        <v>1316</v>
      </c>
      <c r="B3671" s="15">
        <v>90</v>
      </c>
      <c r="C3671" s="15" t="s">
        <v>87</v>
      </c>
      <c r="D3671" s="30">
        <v>44559</v>
      </c>
      <c r="E3671" s="10" t="s">
        <v>1</v>
      </c>
      <c r="F3671" s="14">
        <v>300</v>
      </c>
      <c r="G3671" s="14">
        <v>0</v>
      </c>
      <c r="H3671" s="30">
        <v>45077</v>
      </c>
      <c r="I3671" s="118">
        <v>279</v>
      </c>
      <c r="J3671" s="21">
        <f>IF(M3671="",IF(AND(H3671&lt;&gt; "",D3671&lt;&gt;""),IF(H3671&gt;=D3671,H3671-D3671,0),""),"")</f>
        <v>518</v>
      </c>
      <c r="K3671" s="20">
        <f>IF(M3671="",IF(I3671&lt;&gt;"",I3671-G3671,""),"")</f>
        <v>279</v>
      </c>
      <c r="L3671" s="25">
        <f>IF(M3671="",IF(K3671&lt;&gt;"",IF(G3671=0,IF(I3671=0,0,9.99),K3671/G3671),""),"")</f>
        <v>9.99</v>
      </c>
      <c r="M3671" s="28"/>
      <c r="N3671" s="31" t="str">
        <f>TRIM(CONCATENATE(Table1[[#This Row],[Intake]]," ",Table1[[#This Row],[Batch Number]]))</f>
        <v>S-1/OS 90</v>
      </c>
      <c r="O3671" s="34" t="str">
        <f>IF(VLOOKUP(Table1[[#This Row],[Intake Batch Combo]],Sheet2!A:B,2,FALSE)="","",VLOOKUP(Table1[[#This Row],[Intake Batch Combo]],Sheet2!A:B,2,FALSE))</f>
        <v>OSD Buy 90</v>
      </c>
      <c r="P3671" s="116" t="e">
        <v>#N/A</v>
      </c>
      <c r="Q3671" s="116" t="e">
        <v>#N/A</v>
      </c>
    </row>
    <row r="3672" spans="1:17">
      <c r="A3672" s="4" t="s">
        <v>1316</v>
      </c>
      <c r="B3672" s="15">
        <v>118</v>
      </c>
      <c r="C3672" s="64" t="s">
        <v>1364</v>
      </c>
      <c r="D3672" s="30">
        <v>44897</v>
      </c>
      <c r="E3672" s="60" t="s">
        <v>1</v>
      </c>
      <c r="F3672" s="14">
        <v>100</v>
      </c>
      <c r="G3672" s="14">
        <v>23.891660294870004</v>
      </c>
      <c r="H3672" s="30">
        <v>45077</v>
      </c>
      <c r="I3672" s="118">
        <v>212.5701</v>
      </c>
      <c r="J3672" s="15">
        <f>IF(M3672="",IF(AND(H3672&lt;&gt; "",D3672&lt;&gt;""),IF(H3672&gt;=D3672,H3672-D3672,0),""),"")</f>
        <v>180</v>
      </c>
      <c r="K3672" s="20">
        <f>IF(M3672="",IF(I3672&lt;&gt;"",I3672-G3672,""),"")</f>
        <v>188.67843970512999</v>
      </c>
      <c r="L3672" s="25">
        <f>IF(M3672="",IF(K3672&lt;&gt;"",IF(G3672=0,IF(I3672=0,0,9.99),K3672/G3672),""),"")</f>
        <v>7.89725106486814</v>
      </c>
      <c r="M3672" s="111"/>
      <c r="N3672" s="58" t="str">
        <f>TRIM(CONCATENATE(Table1[[#This Row],[Intake]]," ",Table1[[#This Row],[Batch Number]]))</f>
        <v>S-1/OS 118</v>
      </c>
      <c r="O3672" s="111" t="str">
        <f>IF(VLOOKUP(Table1[[#This Row],[Intake Batch Combo]],Sheet2!A:B,2,FALSE)="","",VLOOKUP(Table1[[#This Row],[Intake Batch Combo]],Sheet2!A:B,2,FALSE))</f>
        <v>One Source Diagnostics Buy 118</v>
      </c>
      <c r="P3672" s="115" t="s">
        <v>2383</v>
      </c>
      <c r="Q3672" s="115" t="e">
        <v>#N/A</v>
      </c>
    </row>
    <row r="3673" spans="1:17">
      <c r="A3673" s="4" t="s">
        <v>1316</v>
      </c>
      <c r="B3673" s="15">
        <v>118</v>
      </c>
      <c r="C3673" s="64" t="s">
        <v>1364</v>
      </c>
      <c r="D3673" s="30">
        <v>44897</v>
      </c>
      <c r="E3673" s="60" t="s">
        <v>1</v>
      </c>
      <c r="F3673" s="14">
        <v>115</v>
      </c>
      <c r="G3673" s="14">
        <v>27.475409339100505</v>
      </c>
      <c r="H3673" s="30">
        <v>45077</v>
      </c>
      <c r="I3673" s="118">
        <v>212.5701</v>
      </c>
      <c r="J3673" s="15">
        <f>IF(M3673="",IF(AND(H3673&lt;&gt; "",D3673&lt;&gt;""),IF(H3673&gt;=D3673,H3673-D3673,0),""),"")</f>
        <v>180</v>
      </c>
      <c r="K3673" s="20">
        <f>IF(M3673="",IF(I3673&lt;&gt;"",I3673-G3673,""),"")</f>
        <v>185.09469066089949</v>
      </c>
      <c r="L3673" s="25">
        <f>IF(M3673="",IF(K3673&lt;&gt;"",IF(G3673=0,IF(I3673=0,0,9.99),K3673/G3673),""),"")</f>
        <v>6.7367400564070774</v>
      </c>
      <c r="M3673" s="111"/>
      <c r="N3673" s="58" t="str">
        <f>TRIM(CONCATENATE(Table1[[#This Row],[Intake]]," ",Table1[[#This Row],[Batch Number]]))</f>
        <v>S-1/OS 118</v>
      </c>
      <c r="O3673" s="111" t="str">
        <f>IF(VLOOKUP(Table1[[#This Row],[Intake Batch Combo]],Sheet2!A:B,2,FALSE)="","",VLOOKUP(Table1[[#This Row],[Intake Batch Combo]],Sheet2!A:B,2,FALSE))</f>
        <v>One Source Diagnostics Buy 118</v>
      </c>
      <c r="P3673" s="115" t="s">
        <v>2383</v>
      </c>
      <c r="Q3673" s="115" t="e">
        <v>#N/A</v>
      </c>
    </row>
    <row r="3674" spans="1:17">
      <c r="A3674" s="4" t="s">
        <v>1316</v>
      </c>
      <c r="B3674" s="15">
        <v>118</v>
      </c>
      <c r="C3674" s="64" t="s">
        <v>1365</v>
      </c>
      <c r="D3674" s="30">
        <v>44897</v>
      </c>
      <c r="E3674" s="60" t="s">
        <v>0</v>
      </c>
      <c r="F3674" s="14">
        <v>250</v>
      </c>
      <c r="G3674" s="14">
        <v>59.729150737175019</v>
      </c>
      <c r="H3674" s="30">
        <v>45077</v>
      </c>
      <c r="I3674" s="118">
        <v>44.714399999999998</v>
      </c>
      <c r="J3674" s="15">
        <f>IF(M3674="",IF(AND(H3674&lt;&gt; "",D3674&lt;&gt;""),IF(H3674&gt;=D3674,H3674-D3674,0),""),"")</f>
        <v>180</v>
      </c>
      <c r="K3674" s="20">
        <f>IF(M3674="",IF(I3674&lt;&gt;"",I3674-G3674,""),"")</f>
        <v>-15.014750737175021</v>
      </c>
      <c r="L3674" s="25">
        <f>IF(M3674="",IF(K3674&lt;&gt;"",IF(G3674=0,IF(I3674=0,0,9.99),K3674/G3674),""),"")</f>
        <v>-0.2513806165308482</v>
      </c>
      <c r="M3674" s="111"/>
      <c r="N3674" s="58" t="str">
        <f>TRIM(CONCATENATE(Table1[[#This Row],[Intake]]," ",Table1[[#This Row],[Batch Number]]))</f>
        <v>S-1/OS 118</v>
      </c>
      <c r="O3674" s="111" t="str">
        <f>IF(VLOOKUP(Table1[[#This Row],[Intake Batch Combo]],Sheet2!A:B,2,FALSE)="","",VLOOKUP(Table1[[#This Row],[Intake Batch Combo]],Sheet2!A:B,2,FALSE))</f>
        <v>One Source Diagnostics Buy 118</v>
      </c>
      <c r="P3674" s="115" t="s">
        <v>2383</v>
      </c>
      <c r="Q3674" s="115" t="e">
        <v>#N/A</v>
      </c>
    </row>
    <row r="3675" spans="1:17">
      <c r="A3675" s="4" t="s">
        <v>1316</v>
      </c>
      <c r="B3675" s="15">
        <v>118</v>
      </c>
      <c r="C3675" s="64" t="s">
        <v>1366</v>
      </c>
      <c r="D3675" s="30">
        <v>44897</v>
      </c>
      <c r="E3675" s="60" t="s">
        <v>0</v>
      </c>
      <c r="F3675" s="14">
        <v>250</v>
      </c>
      <c r="G3675" s="14">
        <v>59.729150737175019</v>
      </c>
      <c r="H3675" s="30">
        <v>45077</v>
      </c>
      <c r="I3675" s="118">
        <v>74.139600000000002</v>
      </c>
      <c r="J3675" s="15">
        <f>IF(M3675="",IF(AND(H3675&lt;&gt; "",D3675&lt;&gt;""),IF(H3675&gt;=D3675,H3675-D3675,0),""),"")</f>
        <v>180</v>
      </c>
      <c r="K3675" s="20">
        <f>IF(M3675="",IF(I3675&lt;&gt;"",I3675-G3675,""),"")</f>
        <v>14.410449262824983</v>
      </c>
      <c r="L3675" s="25">
        <f>IF(M3675="",IF(K3675&lt;&gt;"",IF(G3675=0,IF(I3675=0,0,9.99),K3675/G3675),""),"")</f>
        <v>0.24126325395509127</v>
      </c>
      <c r="M3675" s="111"/>
      <c r="N3675" s="58" t="str">
        <f>TRIM(CONCATENATE(Table1[[#This Row],[Intake]]," ",Table1[[#This Row],[Batch Number]]))</f>
        <v>S-1/OS 118</v>
      </c>
      <c r="O3675" s="111" t="str">
        <f>IF(VLOOKUP(Table1[[#This Row],[Intake Batch Combo]],Sheet2!A:B,2,FALSE)="","",VLOOKUP(Table1[[#This Row],[Intake Batch Combo]],Sheet2!A:B,2,FALSE))</f>
        <v>One Source Diagnostics Buy 118</v>
      </c>
      <c r="P3675" s="115" t="s">
        <v>2383</v>
      </c>
      <c r="Q3675" s="115" t="e">
        <v>#N/A</v>
      </c>
    </row>
    <row r="3676" spans="1:17">
      <c r="A3676" s="4" t="s">
        <v>1316</v>
      </c>
      <c r="B3676" s="15">
        <v>118</v>
      </c>
      <c r="C3676" s="64" t="s">
        <v>1366</v>
      </c>
      <c r="D3676" s="30">
        <v>44897</v>
      </c>
      <c r="E3676" s="60" t="s">
        <v>0</v>
      </c>
      <c r="F3676" s="14">
        <v>250</v>
      </c>
      <c r="G3676" s="14">
        <v>59.729150737175019</v>
      </c>
      <c r="H3676" s="30">
        <v>45077</v>
      </c>
      <c r="I3676" s="118">
        <v>74.139600000000002</v>
      </c>
      <c r="J3676" s="15">
        <f>IF(M3676="",IF(AND(H3676&lt;&gt; "",D3676&lt;&gt;""),IF(H3676&gt;=D3676,H3676-D3676,0),""),"")</f>
        <v>180</v>
      </c>
      <c r="K3676" s="20">
        <f>IF(M3676="",IF(I3676&lt;&gt;"",I3676-G3676,""),"")</f>
        <v>14.410449262824983</v>
      </c>
      <c r="L3676" s="25">
        <f>IF(M3676="",IF(K3676&lt;&gt;"",IF(G3676=0,IF(I3676=0,0,9.99),K3676/G3676),""),"")</f>
        <v>0.24126325395509127</v>
      </c>
      <c r="M3676" s="111"/>
      <c r="N3676" s="58" t="str">
        <f>TRIM(CONCATENATE(Table1[[#This Row],[Intake]]," ",Table1[[#This Row],[Batch Number]]))</f>
        <v>S-1/OS 118</v>
      </c>
      <c r="O3676" s="111" t="str">
        <f>IF(VLOOKUP(Table1[[#This Row],[Intake Batch Combo]],Sheet2!A:B,2,FALSE)="","",VLOOKUP(Table1[[#This Row],[Intake Batch Combo]],Sheet2!A:B,2,FALSE))</f>
        <v>One Source Diagnostics Buy 118</v>
      </c>
      <c r="P3676" s="115" t="s">
        <v>2383</v>
      </c>
      <c r="Q3676" s="115" t="e">
        <v>#N/A</v>
      </c>
    </row>
    <row r="3677" spans="1:17">
      <c r="A3677" s="4" t="s">
        <v>1316</v>
      </c>
      <c r="B3677" s="38">
        <v>97</v>
      </c>
      <c r="C3677" s="15" t="s">
        <v>450</v>
      </c>
      <c r="D3677" s="39">
        <v>44631</v>
      </c>
      <c r="E3677" s="10" t="s">
        <v>0</v>
      </c>
      <c r="F3677" s="36">
        <v>250</v>
      </c>
      <c r="G3677" s="36">
        <v>60.262732821519805</v>
      </c>
      <c r="H3677" s="39">
        <v>45077</v>
      </c>
      <c r="I3677" s="118">
        <v>239.14019999999999</v>
      </c>
      <c r="J3677" s="38">
        <f>IF(M3677="",IF(AND(H3677&lt;&gt; "",D3677&lt;&gt;""),IF(H3677&gt;=D3677,H3677-D3677,0),""),"")</f>
        <v>446</v>
      </c>
      <c r="K3677" s="37">
        <f>IF(M3677="",IF(I3677&lt;&gt;"",I3677-G3677,""),"")</f>
        <v>178.87746717848017</v>
      </c>
      <c r="L3677" s="31">
        <f>IF(M3677="",IF(K3677&lt;&gt;"",IF(G3677=0,IF(I3677=0,0,9.99),K3677/G3677),""),"")</f>
        <v>2.9682933183309452</v>
      </c>
      <c r="M3677" s="35"/>
      <c r="N3677" s="33" t="str">
        <f>TRIM(CONCATENATE(Table1[[#This Row],[Intake]]," ",Table1[[#This Row],[Batch Number]]))</f>
        <v>S-1/OS 97</v>
      </c>
      <c r="O3677" s="35" t="str">
        <f>IF(VLOOKUP(Table1[[#This Row],[Intake Batch Combo]],Sheet2!A:B,2,FALSE)="","",VLOOKUP(Table1[[#This Row],[Intake Batch Combo]],Sheet2!A:B,2,FALSE))</f>
        <v>One Source Diagnostics Buy 97.2</v>
      </c>
      <c r="P3677" s="116" t="s">
        <v>2384</v>
      </c>
      <c r="Q3677" s="116" t="e">
        <v>#N/A</v>
      </c>
    </row>
    <row r="3678" spans="1:17">
      <c r="A3678" s="4" t="s">
        <v>1316</v>
      </c>
      <c r="B3678" s="38">
        <v>97</v>
      </c>
      <c r="C3678" s="15" t="s">
        <v>537</v>
      </c>
      <c r="D3678" s="39">
        <v>44631</v>
      </c>
      <c r="E3678" s="10" t="s">
        <v>0</v>
      </c>
      <c r="F3678" s="36">
        <v>250</v>
      </c>
      <c r="G3678" s="36">
        <v>60.262732821519805</v>
      </c>
      <c r="H3678" s="39">
        <v>45077</v>
      </c>
      <c r="I3678" s="118">
        <v>56.73</v>
      </c>
      <c r="J3678" s="38">
        <f>IF(M3678="",IF(AND(H3678&lt;&gt; "",D3678&lt;&gt;""),IF(H3678&gt;=D3678,H3678-D3678,0),""),"")</f>
        <v>446</v>
      </c>
      <c r="K3678" s="37">
        <f>IF(M3678="",IF(I3678&lt;&gt;"",I3678-G3678,""),"")</f>
        <v>-3.5327328215198079</v>
      </c>
      <c r="L3678" s="31">
        <f>IF(M3678="",IF(K3678&lt;&gt;"",IF(G3678=0,IF(I3678=0,0,9.99),K3678/G3678),""),"")</f>
        <v>-5.8622180842390709E-2</v>
      </c>
      <c r="M3678" s="35"/>
      <c r="N3678" s="33" t="str">
        <f>TRIM(CONCATENATE(Table1[[#This Row],[Intake]]," ",Table1[[#This Row],[Batch Number]]))</f>
        <v>S-1/OS 97</v>
      </c>
      <c r="O3678" s="35" t="str">
        <f>IF(VLOOKUP(Table1[[#This Row],[Intake Batch Combo]],Sheet2!A:B,2,FALSE)="","",VLOOKUP(Table1[[#This Row],[Intake Batch Combo]],Sheet2!A:B,2,FALSE))</f>
        <v>One Source Diagnostics Buy 97.2</v>
      </c>
      <c r="P3678" s="116" t="s">
        <v>2384</v>
      </c>
      <c r="Q3678" s="116" t="e">
        <v>#N/A</v>
      </c>
    </row>
    <row r="3679" spans="1:17">
      <c r="A3679" s="4" t="s">
        <v>1316</v>
      </c>
      <c r="B3679" s="38">
        <v>97</v>
      </c>
      <c r="C3679" s="15" t="s">
        <v>537</v>
      </c>
      <c r="D3679" s="39">
        <v>44631</v>
      </c>
      <c r="E3679" s="10" t="s">
        <v>0</v>
      </c>
      <c r="F3679" s="36">
        <v>250</v>
      </c>
      <c r="G3679" s="36">
        <v>60.262732821519805</v>
      </c>
      <c r="H3679" s="39">
        <v>45077</v>
      </c>
      <c r="I3679" s="120">
        <v>60</v>
      </c>
      <c r="J3679" s="38">
        <f>IF(M3679="",IF(AND(H3679&lt;&gt; "",D3679&lt;&gt;""),IF(H3679&gt;=D3679,H3679-D3679,0),""),"")</f>
        <v>446</v>
      </c>
      <c r="K3679" s="37">
        <f>IF(M3679="",IF(I3679&lt;&gt;"",I3679-G3679,""),"")</f>
        <v>-0.26273282151980482</v>
      </c>
      <c r="L3679" s="31">
        <f>IF(M3679="",IF(K3679&lt;&gt;"",IF(G3679=0,IF(I3679=0,0,9.99),K3679/G3679),""),"")</f>
        <v>-4.3597893626553721E-3</v>
      </c>
      <c r="M3679" s="35"/>
      <c r="N3679" s="33" t="str">
        <f>TRIM(CONCATENATE(Table1[[#This Row],[Intake]]," ",Table1[[#This Row],[Batch Number]]))</f>
        <v>S-1/OS 97</v>
      </c>
      <c r="O3679" s="35" t="str">
        <f>IF(VLOOKUP(Table1[[#This Row],[Intake Batch Combo]],Sheet2!A:B,2,FALSE)="","",VLOOKUP(Table1[[#This Row],[Intake Batch Combo]],Sheet2!A:B,2,FALSE))</f>
        <v>One Source Diagnostics Buy 97.2</v>
      </c>
      <c r="P3679" s="116" t="s">
        <v>2384</v>
      </c>
      <c r="Q3679" s="116" t="e">
        <v>#N/A</v>
      </c>
    </row>
    <row r="3680" spans="1:17">
      <c r="A3680" s="4" t="s">
        <v>1316</v>
      </c>
      <c r="B3680" s="38">
        <v>97</v>
      </c>
      <c r="C3680" s="15" t="s">
        <v>537</v>
      </c>
      <c r="D3680" s="39">
        <v>44631</v>
      </c>
      <c r="E3680" s="10" t="s">
        <v>0</v>
      </c>
      <c r="F3680" s="36">
        <v>250</v>
      </c>
      <c r="G3680" s="36">
        <v>60.262732821519805</v>
      </c>
      <c r="H3680" s="39">
        <v>45077</v>
      </c>
      <c r="I3680" s="118">
        <v>61</v>
      </c>
      <c r="J3680" s="38">
        <f>IF(M3680="",IF(AND(H3680&lt;&gt; "",D3680&lt;&gt;""),IF(H3680&gt;=D3680,H3680-D3680,0),""),"")</f>
        <v>446</v>
      </c>
      <c r="K3680" s="37">
        <f>IF(M3680="",IF(I3680&lt;&gt;"",I3680-G3680,""),"")</f>
        <v>0.73726717848019518</v>
      </c>
      <c r="L3680" s="31">
        <f>IF(M3680="",IF(K3680&lt;&gt;"",IF(G3680=0,IF(I3680=0,0,9.99),K3680/G3680),""),"")</f>
        <v>1.2234214147967038E-2</v>
      </c>
      <c r="M3680" s="35"/>
      <c r="N3680" s="33" t="str">
        <f>TRIM(CONCATENATE(Table1[[#This Row],[Intake]]," ",Table1[[#This Row],[Batch Number]]))</f>
        <v>S-1/OS 97</v>
      </c>
      <c r="O3680" s="35" t="str">
        <f>IF(VLOOKUP(Table1[[#This Row],[Intake Batch Combo]],Sheet2!A:B,2,FALSE)="","",VLOOKUP(Table1[[#This Row],[Intake Batch Combo]],Sheet2!A:B,2,FALSE))</f>
        <v>One Source Diagnostics Buy 97.2</v>
      </c>
      <c r="P3680" s="116" t="s">
        <v>2384</v>
      </c>
      <c r="Q3680" s="116" t="e">
        <v>#N/A</v>
      </c>
    </row>
    <row r="3681" spans="1:17">
      <c r="A3681" s="4" t="s">
        <v>1316</v>
      </c>
      <c r="B3681" s="15">
        <v>116</v>
      </c>
      <c r="C3681" s="64" t="s">
        <v>1156</v>
      </c>
      <c r="D3681" s="30">
        <v>44879</v>
      </c>
      <c r="E3681" s="59" t="s">
        <v>1</v>
      </c>
      <c r="F3681" s="109">
        <v>300</v>
      </c>
      <c r="G3681" s="14">
        <v>71.609120816278562</v>
      </c>
      <c r="H3681" s="30">
        <v>45077</v>
      </c>
      <c r="I3681" s="118">
        <v>248.00310000000002</v>
      </c>
      <c r="J3681" s="15">
        <f>IF(M3681="",IF(AND(H3681&lt;&gt; "",D3681&lt;&gt;""),IF(H3681&gt;=D3681,H3681-D3681,0),""),"")</f>
        <v>198</v>
      </c>
      <c r="K3681" s="20">
        <f>IF(M3681="",IF(I3681&lt;&gt;"",I3681-G3681,""),"")</f>
        <v>176.39397918372146</v>
      </c>
      <c r="L3681" s="25">
        <f>IF(M3681="",IF(K3681&lt;&gt;"",IF(G3681=0,IF(I3681=0,0,9.99),K3681/G3681),""),"")</f>
        <v>2.4632892733913114</v>
      </c>
      <c r="M3681" s="111"/>
      <c r="N3681" s="58" t="str">
        <f>TRIM(CONCATENATE(Table1[[#This Row],[Intake]]," ",Table1[[#This Row],[Batch Number]]))</f>
        <v>S-1/OS 116</v>
      </c>
      <c r="O3681" s="111" t="str">
        <f>IF(VLOOKUP(Table1[[#This Row],[Intake Batch Combo]],Sheet2!A:B,2,FALSE)="","",VLOOKUP(Table1[[#This Row],[Intake Batch Combo]],Sheet2!A:B,2,FALSE))</f>
        <v>One Source Diagnostics Buy 116</v>
      </c>
      <c r="P3681" s="115" t="e">
        <v>#N/A</v>
      </c>
      <c r="Q3681" s="115" t="e">
        <v>#N/A</v>
      </c>
    </row>
    <row r="3682" spans="1:17">
      <c r="A3682" s="4" t="s">
        <v>1316</v>
      </c>
      <c r="B3682" s="15">
        <v>116</v>
      </c>
      <c r="C3682" s="64" t="s">
        <v>1156</v>
      </c>
      <c r="D3682" s="30">
        <v>44879</v>
      </c>
      <c r="E3682" s="59" t="s">
        <v>1</v>
      </c>
      <c r="F3682" s="109">
        <v>300</v>
      </c>
      <c r="G3682" s="14">
        <v>71.609120816278562</v>
      </c>
      <c r="H3682" s="30">
        <v>45077</v>
      </c>
      <c r="I3682" s="118">
        <v>248.00310000000002</v>
      </c>
      <c r="J3682" s="15">
        <f>IF(M3682="",IF(AND(H3682&lt;&gt; "",D3682&lt;&gt;""),IF(H3682&gt;=D3682,H3682-D3682,0),""),"")</f>
        <v>198</v>
      </c>
      <c r="K3682" s="20">
        <f>IF(M3682="",IF(I3682&lt;&gt;"",I3682-G3682,""),"")</f>
        <v>176.39397918372146</v>
      </c>
      <c r="L3682" s="25">
        <f>IF(M3682="",IF(K3682&lt;&gt;"",IF(G3682=0,IF(I3682=0,0,9.99),K3682/G3682),""),"")</f>
        <v>2.4632892733913114</v>
      </c>
      <c r="M3682" s="111"/>
      <c r="N3682" s="58" t="str">
        <f>TRIM(CONCATENATE(Table1[[#This Row],[Intake]]," ",Table1[[#This Row],[Batch Number]]))</f>
        <v>S-1/OS 116</v>
      </c>
      <c r="O3682" s="111" t="str">
        <f>IF(VLOOKUP(Table1[[#This Row],[Intake Batch Combo]],Sheet2!A:B,2,FALSE)="","",VLOOKUP(Table1[[#This Row],[Intake Batch Combo]],Sheet2!A:B,2,FALSE))</f>
        <v>One Source Diagnostics Buy 116</v>
      </c>
      <c r="P3682" s="115" t="e">
        <v>#N/A</v>
      </c>
      <c r="Q3682" s="115" t="e">
        <v>#N/A</v>
      </c>
    </row>
    <row r="3683" spans="1:17">
      <c r="A3683" s="4" t="s">
        <v>1316</v>
      </c>
      <c r="B3683" s="15">
        <v>116</v>
      </c>
      <c r="C3683" s="64" t="s">
        <v>1156</v>
      </c>
      <c r="D3683" s="30">
        <v>44879</v>
      </c>
      <c r="E3683" s="59" t="s">
        <v>1</v>
      </c>
      <c r="F3683" s="109">
        <v>300</v>
      </c>
      <c r="G3683" s="14">
        <v>71.609120816278562</v>
      </c>
      <c r="H3683" s="30">
        <v>45077</v>
      </c>
      <c r="I3683" s="120">
        <v>248.00310000000002</v>
      </c>
      <c r="J3683" s="15">
        <f>IF(M3683="",IF(AND(H3683&lt;&gt; "",D3683&lt;&gt;""),IF(H3683&gt;=D3683,H3683-D3683,0),""),"")</f>
        <v>198</v>
      </c>
      <c r="K3683" s="20">
        <f>IF(M3683="",IF(I3683&lt;&gt;"",I3683-G3683,""),"")</f>
        <v>176.39397918372146</v>
      </c>
      <c r="L3683" s="25">
        <f>IF(M3683="",IF(K3683&lt;&gt;"",IF(G3683=0,IF(I3683=0,0,9.99),K3683/G3683),""),"")</f>
        <v>2.4632892733913114</v>
      </c>
      <c r="M3683" s="111"/>
      <c r="N3683" s="58" t="str">
        <f>TRIM(CONCATENATE(Table1[[#This Row],[Intake]]," ",Table1[[#This Row],[Batch Number]]))</f>
        <v>S-1/OS 116</v>
      </c>
      <c r="O3683" s="111" t="str">
        <f>IF(VLOOKUP(Table1[[#This Row],[Intake Batch Combo]],Sheet2!A:B,2,FALSE)="","",VLOOKUP(Table1[[#This Row],[Intake Batch Combo]],Sheet2!A:B,2,FALSE))</f>
        <v>One Source Diagnostics Buy 116</v>
      </c>
      <c r="P3683" s="115" t="e">
        <v>#N/A</v>
      </c>
      <c r="Q3683" s="115" t="e">
        <v>#N/A</v>
      </c>
    </row>
    <row r="3684" spans="1:17">
      <c r="A3684" s="4" t="s">
        <v>1316</v>
      </c>
      <c r="B3684" s="15">
        <v>116</v>
      </c>
      <c r="C3684" s="64" t="s">
        <v>1156</v>
      </c>
      <c r="D3684" s="30">
        <v>44879</v>
      </c>
      <c r="E3684" s="59" t="s">
        <v>1</v>
      </c>
      <c r="F3684" s="109">
        <v>300</v>
      </c>
      <c r="G3684" s="14">
        <v>71.609120816278562</v>
      </c>
      <c r="H3684" s="30">
        <v>45077</v>
      </c>
      <c r="I3684" s="118">
        <v>248.00310000000002</v>
      </c>
      <c r="J3684" s="15">
        <f>IF(M3684="",IF(AND(H3684&lt;&gt; "",D3684&lt;&gt;""),IF(H3684&gt;=D3684,H3684-D3684,0),""),"")</f>
        <v>198</v>
      </c>
      <c r="K3684" s="20">
        <f>IF(M3684="",IF(I3684&lt;&gt;"",I3684-G3684,""),"")</f>
        <v>176.39397918372146</v>
      </c>
      <c r="L3684" s="25">
        <f>IF(M3684="",IF(K3684&lt;&gt;"",IF(G3684=0,IF(I3684=0,0,9.99),K3684/G3684),""),"")</f>
        <v>2.4632892733913114</v>
      </c>
      <c r="M3684" s="111"/>
      <c r="N3684" s="58" t="str">
        <f>TRIM(CONCATENATE(Table1[[#This Row],[Intake]]," ",Table1[[#This Row],[Batch Number]]))</f>
        <v>S-1/OS 116</v>
      </c>
      <c r="O3684" s="111" t="str">
        <f>IF(VLOOKUP(Table1[[#This Row],[Intake Batch Combo]],Sheet2!A:B,2,FALSE)="","",VLOOKUP(Table1[[#This Row],[Intake Batch Combo]],Sheet2!A:B,2,FALSE))</f>
        <v>One Source Diagnostics Buy 116</v>
      </c>
      <c r="P3684" s="115" t="e">
        <v>#N/A</v>
      </c>
      <c r="Q3684" s="115" t="e">
        <v>#N/A</v>
      </c>
    </row>
    <row r="3685" spans="1:17">
      <c r="A3685" s="4" t="s">
        <v>1316</v>
      </c>
      <c r="B3685" s="15">
        <v>116</v>
      </c>
      <c r="C3685" s="64" t="s">
        <v>1172</v>
      </c>
      <c r="D3685" s="30">
        <v>44879</v>
      </c>
      <c r="E3685" s="59" t="s">
        <v>1</v>
      </c>
      <c r="F3685" s="109">
        <v>300</v>
      </c>
      <c r="G3685" s="14">
        <v>71.609120816278562</v>
      </c>
      <c r="H3685" s="30">
        <v>45077</v>
      </c>
      <c r="I3685" s="118">
        <v>232.5</v>
      </c>
      <c r="J3685" s="15">
        <f>IF(M3685="",IF(AND(H3685&lt;&gt; "",D3685&lt;&gt;""),IF(H3685&gt;=D3685,H3685-D3685,0),""),"")</f>
        <v>198</v>
      </c>
      <c r="K3685" s="20">
        <f>IF(M3685="",IF(I3685&lt;&gt;"",I3685-G3685,""),"")</f>
        <v>160.89087918372144</v>
      </c>
      <c r="L3685" s="25">
        <f>IF(M3685="",IF(K3685&lt;&gt;"",IF(G3685=0,IF(I3685=0,0,9.99),K3685/G3685),""),"")</f>
        <v>2.2467931088904933</v>
      </c>
      <c r="M3685" s="111"/>
      <c r="N3685" s="58" t="str">
        <f>TRIM(CONCATENATE(Table1[[#This Row],[Intake]]," ",Table1[[#This Row],[Batch Number]]))</f>
        <v>S-1/OS 116</v>
      </c>
      <c r="O3685" s="111" t="str">
        <f>IF(VLOOKUP(Table1[[#This Row],[Intake Batch Combo]],Sheet2!A:B,2,FALSE)="","",VLOOKUP(Table1[[#This Row],[Intake Batch Combo]],Sheet2!A:B,2,FALSE))</f>
        <v>One Source Diagnostics Buy 116</v>
      </c>
      <c r="P3685" s="115" t="e">
        <v>#N/A</v>
      </c>
      <c r="Q3685" s="115" t="e">
        <v>#N/A</v>
      </c>
    </row>
    <row r="3686" spans="1:17">
      <c r="A3686" s="4" t="s">
        <v>1316</v>
      </c>
      <c r="B3686" s="15">
        <v>116</v>
      </c>
      <c r="C3686" s="64" t="s">
        <v>1172</v>
      </c>
      <c r="D3686" s="30">
        <v>44879</v>
      </c>
      <c r="E3686" s="59" t="s">
        <v>1</v>
      </c>
      <c r="F3686" s="109">
        <v>300</v>
      </c>
      <c r="G3686" s="14">
        <v>71.609120816278562</v>
      </c>
      <c r="H3686" s="30">
        <v>45077</v>
      </c>
      <c r="I3686" s="118">
        <v>232.5</v>
      </c>
      <c r="J3686" s="15">
        <f>IF(M3686="",IF(AND(H3686&lt;&gt; "",D3686&lt;&gt;""),IF(H3686&gt;=D3686,H3686-D3686,0),""),"")</f>
        <v>198</v>
      </c>
      <c r="K3686" s="20">
        <f>IF(M3686="",IF(I3686&lt;&gt;"",I3686-G3686,""),"")</f>
        <v>160.89087918372144</v>
      </c>
      <c r="L3686" s="25">
        <f>IF(M3686="",IF(K3686&lt;&gt;"",IF(G3686=0,IF(I3686=0,0,9.99),K3686/G3686),""),"")</f>
        <v>2.2467931088904933</v>
      </c>
      <c r="M3686" s="111"/>
      <c r="N3686" s="58" t="str">
        <f>TRIM(CONCATENATE(Table1[[#This Row],[Intake]]," ",Table1[[#This Row],[Batch Number]]))</f>
        <v>S-1/OS 116</v>
      </c>
      <c r="O3686" s="111" t="str">
        <f>IF(VLOOKUP(Table1[[#This Row],[Intake Batch Combo]],Sheet2!A:B,2,FALSE)="","",VLOOKUP(Table1[[#This Row],[Intake Batch Combo]],Sheet2!A:B,2,FALSE))</f>
        <v>One Source Diagnostics Buy 116</v>
      </c>
      <c r="P3686" s="115" t="e">
        <v>#N/A</v>
      </c>
      <c r="Q3686" s="115" t="e">
        <v>#N/A</v>
      </c>
    </row>
    <row r="3687" spans="1:17">
      <c r="A3687" s="4" t="s">
        <v>1316</v>
      </c>
      <c r="B3687" s="15">
        <v>116</v>
      </c>
      <c r="C3687" s="64" t="s">
        <v>1172</v>
      </c>
      <c r="D3687" s="30">
        <v>44879</v>
      </c>
      <c r="E3687" s="59" t="s">
        <v>1</v>
      </c>
      <c r="F3687" s="109">
        <v>300</v>
      </c>
      <c r="G3687" s="14">
        <v>71.609120816278562</v>
      </c>
      <c r="H3687" s="30">
        <v>45077</v>
      </c>
      <c r="I3687" s="118">
        <v>232.5</v>
      </c>
      <c r="J3687" s="15">
        <f>IF(M3687="",IF(AND(H3687&lt;&gt; "",D3687&lt;&gt;""),IF(H3687&gt;=D3687,H3687-D3687,0),""),"")</f>
        <v>198</v>
      </c>
      <c r="K3687" s="20">
        <f>IF(M3687="",IF(I3687&lt;&gt;"",I3687-G3687,""),"")</f>
        <v>160.89087918372144</v>
      </c>
      <c r="L3687" s="25">
        <f>IF(M3687="",IF(K3687&lt;&gt;"",IF(G3687=0,IF(I3687=0,0,9.99),K3687/G3687),""),"")</f>
        <v>2.2467931088904933</v>
      </c>
      <c r="M3687" s="111"/>
      <c r="N3687" s="58" t="str">
        <f>TRIM(CONCATENATE(Table1[[#This Row],[Intake]]," ",Table1[[#This Row],[Batch Number]]))</f>
        <v>S-1/OS 116</v>
      </c>
      <c r="O3687" s="111" t="str">
        <f>IF(VLOOKUP(Table1[[#This Row],[Intake Batch Combo]],Sheet2!A:B,2,FALSE)="","",VLOOKUP(Table1[[#This Row],[Intake Batch Combo]],Sheet2!A:B,2,FALSE))</f>
        <v>One Source Diagnostics Buy 116</v>
      </c>
      <c r="P3687" s="115" t="e">
        <v>#N/A</v>
      </c>
      <c r="Q3687" s="115" t="e">
        <v>#N/A</v>
      </c>
    </row>
    <row r="3688" spans="1:17">
      <c r="A3688" s="4" t="s">
        <v>1316</v>
      </c>
      <c r="B3688" s="15">
        <v>116</v>
      </c>
      <c r="C3688" s="64" t="s">
        <v>1172</v>
      </c>
      <c r="D3688" s="30">
        <v>44879</v>
      </c>
      <c r="E3688" s="59" t="s">
        <v>1</v>
      </c>
      <c r="F3688" s="109">
        <v>300</v>
      </c>
      <c r="G3688" s="14">
        <v>71.609120816278562</v>
      </c>
      <c r="H3688" s="30">
        <v>45077</v>
      </c>
      <c r="I3688" s="120">
        <v>232.5</v>
      </c>
      <c r="J3688" s="15">
        <f>IF(M3688="",IF(AND(H3688&lt;&gt; "",D3688&lt;&gt;""),IF(H3688&gt;=D3688,H3688-D3688,0),""),"")</f>
        <v>198</v>
      </c>
      <c r="K3688" s="20">
        <f>IF(M3688="",IF(I3688&lt;&gt;"",I3688-G3688,""),"")</f>
        <v>160.89087918372144</v>
      </c>
      <c r="L3688" s="25">
        <f>IF(M3688="",IF(K3688&lt;&gt;"",IF(G3688=0,IF(I3688=0,0,9.99),K3688/G3688),""),"")</f>
        <v>2.2467931088904933</v>
      </c>
      <c r="M3688" s="111"/>
      <c r="N3688" s="58" t="str">
        <f>TRIM(CONCATENATE(Table1[[#This Row],[Intake]]," ",Table1[[#This Row],[Batch Number]]))</f>
        <v>S-1/OS 116</v>
      </c>
      <c r="O3688" s="111" t="str">
        <f>IF(VLOOKUP(Table1[[#This Row],[Intake Batch Combo]],Sheet2!A:B,2,FALSE)="","",VLOOKUP(Table1[[#This Row],[Intake Batch Combo]],Sheet2!A:B,2,FALSE))</f>
        <v>One Source Diagnostics Buy 116</v>
      </c>
      <c r="P3688" s="115" t="e">
        <v>#N/A</v>
      </c>
      <c r="Q3688" s="115" t="e">
        <v>#N/A</v>
      </c>
    </row>
    <row r="3689" spans="1:17">
      <c r="A3689" s="4" t="s">
        <v>1316</v>
      </c>
      <c r="B3689" s="15">
        <v>116</v>
      </c>
      <c r="C3689" s="64" t="s">
        <v>1306</v>
      </c>
      <c r="D3689" s="30">
        <v>44879</v>
      </c>
      <c r="E3689" s="59" t="s">
        <v>1</v>
      </c>
      <c r="F3689" s="109">
        <v>300</v>
      </c>
      <c r="G3689" s="14">
        <v>71.609120816278562</v>
      </c>
      <c r="H3689" s="30">
        <v>45077</v>
      </c>
      <c r="I3689" s="118">
        <v>348.75</v>
      </c>
      <c r="J3689" s="15">
        <f>IF(M3689="",IF(AND(H3689&lt;&gt; "",D3689&lt;&gt;""),IF(H3689&gt;=D3689,H3689-D3689,0),""),"")</f>
        <v>198</v>
      </c>
      <c r="K3689" s="20">
        <f>IF(M3689="",IF(I3689&lt;&gt;"",I3689-G3689,""),"")</f>
        <v>277.14087918372144</v>
      </c>
      <c r="L3689" s="25">
        <f>IF(M3689="",IF(K3689&lt;&gt;"",IF(G3689=0,IF(I3689=0,0,9.99),K3689/G3689),""),"")</f>
        <v>3.8701896633357395</v>
      </c>
      <c r="M3689" s="111"/>
      <c r="N3689" s="58" t="str">
        <f>TRIM(CONCATENATE(Table1[[#This Row],[Intake]]," ",Table1[[#This Row],[Batch Number]]))</f>
        <v>S-1/OS 116</v>
      </c>
      <c r="O3689" s="111" t="str">
        <f>IF(VLOOKUP(Table1[[#This Row],[Intake Batch Combo]],Sheet2!A:B,2,FALSE)="","",VLOOKUP(Table1[[#This Row],[Intake Batch Combo]],Sheet2!A:B,2,FALSE))</f>
        <v>One Source Diagnostics Buy 116</v>
      </c>
      <c r="P3689" s="115" t="e">
        <v>#N/A</v>
      </c>
      <c r="Q3689" s="115" t="e">
        <v>#N/A</v>
      </c>
    </row>
    <row r="3690" spans="1:17">
      <c r="A3690" s="4" t="s">
        <v>1316</v>
      </c>
      <c r="B3690" s="15">
        <v>116</v>
      </c>
      <c r="C3690" s="64" t="s">
        <v>1306</v>
      </c>
      <c r="D3690" s="30">
        <v>44879</v>
      </c>
      <c r="E3690" s="59" t="s">
        <v>1</v>
      </c>
      <c r="F3690" s="109">
        <v>300</v>
      </c>
      <c r="G3690" s="14">
        <v>71.609120816278562</v>
      </c>
      <c r="H3690" s="30">
        <v>45077</v>
      </c>
      <c r="I3690" s="118">
        <v>348.75</v>
      </c>
      <c r="J3690" s="15">
        <f>IF(M3690="",IF(AND(H3690&lt;&gt; "",D3690&lt;&gt;""),IF(H3690&gt;=D3690,H3690-D3690,0),""),"")</f>
        <v>198</v>
      </c>
      <c r="K3690" s="20">
        <f>IF(M3690="",IF(I3690&lt;&gt;"",I3690-G3690,""),"")</f>
        <v>277.14087918372144</v>
      </c>
      <c r="L3690" s="25">
        <f>IF(M3690="",IF(K3690&lt;&gt;"",IF(G3690=0,IF(I3690=0,0,9.99),K3690/G3690),""),"")</f>
        <v>3.8701896633357395</v>
      </c>
      <c r="M3690" s="111"/>
      <c r="N3690" s="58" t="str">
        <f>TRIM(CONCATENATE(Table1[[#This Row],[Intake]]," ",Table1[[#This Row],[Batch Number]]))</f>
        <v>S-1/OS 116</v>
      </c>
      <c r="O3690" s="111" t="str">
        <f>IF(VLOOKUP(Table1[[#This Row],[Intake Batch Combo]],Sheet2!A:B,2,FALSE)="","",VLOOKUP(Table1[[#This Row],[Intake Batch Combo]],Sheet2!A:B,2,FALSE))</f>
        <v>One Source Diagnostics Buy 116</v>
      </c>
      <c r="P3690" s="115" t="e">
        <v>#N/A</v>
      </c>
      <c r="Q3690" s="115" t="e">
        <v>#N/A</v>
      </c>
    </row>
    <row r="3691" spans="1:17">
      <c r="A3691" s="4" t="s">
        <v>1316</v>
      </c>
      <c r="B3691" s="15">
        <v>118</v>
      </c>
      <c r="C3691" s="64" t="s">
        <v>1367</v>
      </c>
      <c r="D3691" s="30">
        <v>44897</v>
      </c>
      <c r="E3691" s="60" t="s">
        <v>1</v>
      </c>
      <c r="F3691" s="14">
        <v>300</v>
      </c>
      <c r="G3691" s="14">
        <v>71.674980884610022</v>
      </c>
      <c r="H3691" s="30">
        <v>45077</v>
      </c>
      <c r="I3691" s="118">
        <v>201.50309999999999</v>
      </c>
      <c r="J3691" s="15">
        <f>IF(M3691="",IF(AND(H3691&lt;&gt; "",D3691&lt;&gt;""),IF(H3691&gt;=D3691,H3691-D3691,0),""),"")</f>
        <v>180</v>
      </c>
      <c r="K3691" s="20">
        <f>IF(M3691="",IF(I3691&lt;&gt;"",I3691-G3691,""),"")</f>
        <v>129.82811911538997</v>
      </c>
      <c r="L3691" s="25">
        <f>IF(M3691="",IF(K3691&lt;&gt;"",IF(G3691=0,IF(I3691=0,0,9.99),K3691/G3691),""),"")</f>
        <v>1.8113450120677539</v>
      </c>
      <c r="M3691" s="111"/>
      <c r="N3691" s="58" t="str">
        <f>TRIM(CONCATENATE(Table1[[#This Row],[Intake]]," ",Table1[[#This Row],[Batch Number]]))</f>
        <v>S-1/OS 118</v>
      </c>
      <c r="O3691" s="111" t="str">
        <f>IF(VLOOKUP(Table1[[#This Row],[Intake Batch Combo]],Sheet2!A:B,2,FALSE)="","",VLOOKUP(Table1[[#This Row],[Intake Batch Combo]],Sheet2!A:B,2,FALSE))</f>
        <v>One Source Diagnostics Buy 118</v>
      </c>
      <c r="P3691" s="115" t="s">
        <v>2383</v>
      </c>
      <c r="Q3691" s="115" t="e">
        <v>#N/A</v>
      </c>
    </row>
    <row r="3692" spans="1:17">
      <c r="A3692" s="4" t="s">
        <v>1316</v>
      </c>
      <c r="B3692" s="15">
        <v>118</v>
      </c>
      <c r="C3692" s="64" t="s">
        <v>1367</v>
      </c>
      <c r="D3692" s="30">
        <v>44897</v>
      </c>
      <c r="E3692" s="60" t="s">
        <v>1</v>
      </c>
      <c r="F3692" s="14">
        <v>300</v>
      </c>
      <c r="G3692" s="14">
        <v>71.674980884610022</v>
      </c>
      <c r="H3692" s="30">
        <v>45077</v>
      </c>
      <c r="I3692" s="118">
        <v>201.50309999999999</v>
      </c>
      <c r="J3692" s="15">
        <f>IF(M3692="",IF(AND(H3692&lt;&gt; "",D3692&lt;&gt;""),IF(H3692&gt;=D3692,H3692-D3692,0),""),"")</f>
        <v>180</v>
      </c>
      <c r="K3692" s="20">
        <f>IF(M3692="",IF(I3692&lt;&gt;"",I3692-G3692,""),"")</f>
        <v>129.82811911538997</v>
      </c>
      <c r="L3692" s="25">
        <f>IF(M3692="",IF(K3692&lt;&gt;"",IF(G3692=0,IF(I3692=0,0,9.99),K3692/G3692),""),"")</f>
        <v>1.8113450120677539</v>
      </c>
      <c r="M3692" s="111"/>
      <c r="N3692" s="58" t="str">
        <f>TRIM(CONCATENATE(Table1[[#This Row],[Intake]]," ",Table1[[#This Row],[Batch Number]]))</f>
        <v>S-1/OS 118</v>
      </c>
      <c r="O3692" s="111" t="str">
        <f>IF(VLOOKUP(Table1[[#This Row],[Intake Batch Combo]],Sheet2!A:B,2,FALSE)="","",VLOOKUP(Table1[[#This Row],[Intake Batch Combo]],Sheet2!A:B,2,FALSE))</f>
        <v>One Source Diagnostics Buy 118</v>
      </c>
      <c r="P3692" s="115" t="s">
        <v>2383</v>
      </c>
      <c r="Q3692" s="115" t="e">
        <v>#N/A</v>
      </c>
    </row>
    <row r="3693" spans="1:17">
      <c r="A3693" s="4" t="s">
        <v>1316</v>
      </c>
      <c r="B3693" s="15">
        <v>118</v>
      </c>
      <c r="C3693" s="64" t="s">
        <v>1368</v>
      </c>
      <c r="D3693" s="30">
        <v>44897</v>
      </c>
      <c r="E3693" s="60" t="s">
        <v>1</v>
      </c>
      <c r="F3693" s="14">
        <v>300</v>
      </c>
      <c r="G3693" s="14">
        <v>71.674980884610022</v>
      </c>
      <c r="H3693" s="30">
        <v>45077</v>
      </c>
      <c r="I3693" s="118">
        <v>201.50309999999999</v>
      </c>
      <c r="J3693" s="15">
        <f>IF(M3693="",IF(AND(H3693&lt;&gt; "",D3693&lt;&gt;""),IF(H3693&gt;=D3693,H3693-D3693,0),""),"")</f>
        <v>180</v>
      </c>
      <c r="K3693" s="20">
        <f>IF(M3693="",IF(I3693&lt;&gt;"",I3693-G3693,""),"")</f>
        <v>129.82811911538997</v>
      </c>
      <c r="L3693" s="25">
        <f>IF(M3693="",IF(K3693&lt;&gt;"",IF(G3693=0,IF(I3693=0,0,9.99),K3693/G3693),""),"")</f>
        <v>1.8113450120677539</v>
      </c>
      <c r="N3693" s="58" t="str">
        <f>TRIM(CONCATENATE(Table1[[#This Row],[Intake]]," ",Table1[[#This Row],[Batch Number]]))</f>
        <v>S-1/OS 118</v>
      </c>
      <c r="O3693" s="3" t="str">
        <f>IF(VLOOKUP(Table1[[#This Row],[Intake Batch Combo]],Sheet2!A:B,2,FALSE)="","",VLOOKUP(Table1[[#This Row],[Intake Batch Combo]],Sheet2!A:B,2,FALSE))</f>
        <v>One Source Diagnostics Buy 118</v>
      </c>
      <c r="P3693" s="115" t="s">
        <v>2383</v>
      </c>
      <c r="Q3693" s="115" t="e">
        <v>#N/A</v>
      </c>
    </row>
    <row r="3694" spans="1:17">
      <c r="A3694" s="4" t="s">
        <v>1316</v>
      </c>
      <c r="B3694" s="15">
        <v>118</v>
      </c>
      <c r="C3694" s="64" t="s">
        <v>1368</v>
      </c>
      <c r="D3694" s="30">
        <v>44897</v>
      </c>
      <c r="E3694" s="60" t="s">
        <v>1</v>
      </c>
      <c r="F3694" s="14">
        <v>300</v>
      </c>
      <c r="G3694" s="14">
        <v>71.674980884610022</v>
      </c>
      <c r="H3694" s="30">
        <v>45077</v>
      </c>
      <c r="I3694" s="118">
        <v>201.50309999999999</v>
      </c>
      <c r="J3694" s="15">
        <f>IF(M3694="",IF(AND(H3694&lt;&gt; "",D3694&lt;&gt;""),IF(H3694&gt;=D3694,H3694-D3694,0),""),"")</f>
        <v>180</v>
      </c>
      <c r="K3694" s="20">
        <f>IF(M3694="",IF(I3694&lt;&gt;"",I3694-G3694,""),"")</f>
        <v>129.82811911538997</v>
      </c>
      <c r="L3694" s="25">
        <f>IF(M3694="",IF(K3694&lt;&gt;"",IF(G3694=0,IF(I3694=0,0,9.99),K3694/G3694),""),"")</f>
        <v>1.8113450120677539</v>
      </c>
      <c r="N3694" s="58" t="str">
        <f>TRIM(CONCATENATE(Table1[[#This Row],[Intake]]," ",Table1[[#This Row],[Batch Number]]))</f>
        <v>S-1/OS 118</v>
      </c>
      <c r="O3694" s="111" t="str">
        <f>IF(VLOOKUP(Table1[[#This Row],[Intake Batch Combo]],Sheet2!A:B,2,FALSE)="","",VLOOKUP(Table1[[#This Row],[Intake Batch Combo]],Sheet2!A:B,2,FALSE))</f>
        <v>One Source Diagnostics Buy 118</v>
      </c>
      <c r="P3694" s="115" t="s">
        <v>2383</v>
      </c>
      <c r="Q3694" s="115" t="e">
        <v>#N/A</v>
      </c>
    </row>
    <row r="3695" spans="1:17">
      <c r="A3695" s="4" t="s">
        <v>1316</v>
      </c>
      <c r="B3695" s="15">
        <v>118</v>
      </c>
      <c r="C3695" s="64" t="s">
        <v>1369</v>
      </c>
      <c r="D3695" s="30">
        <v>44897</v>
      </c>
      <c r="E3695" s="60" t="s">
        <v>1</v>
      </c>
      <c r="F3695" s="14">
        <v>300</v>
      </c>
      <c r="G3695" s="14">
        <v>71.674980884610022</v>
      </c>
      <c r="H3695" s="30">
        <v>45077</v>
      </c>
      <c r="I3695" s="118">
        <v>232.5</v>
      </c>
      <c r="J3695" s="15">
        <f>IF(M3695="",IF(AND(H3695&lt;&gt; "",D3695&lt;&gt;""),IF(H3695&gt;=D3695,H3695-D3695,0),""),"")</f>
        <v>180</v>
      </c>
      <c r="K3695" s="20">
        <f>IF(M3695="",IF(I3695&lt;&gt;"",I3695-G3695,""),"")</f>
        <v>160.82501911538998</v>
      </c>
      <c r="L3695" s="25">
        <f>IF(M3695="",IF(K3695&lt;&gt;"",IF(G3695=0,IF(I3695=0,0,9.99),K3695/G3695),""),"")</f>
        <v>2.2438097245439539</v>
      </c>
      <c r="M3695" s="111"/>
      <c r="N3695" s="58" t="str">
        <f>TRIM(CONCATENATE(Table1[[#This Row],[Intake]]," ",Table1[[#This Row],[Batch Number]]))</f>
        <v>S-1/OS 118</v>
      </c>
      <c r="O3695" s="111" t="str">
        <f>IF(VLOOKUP(Table1[[#This Row],[Intake Batch Combo]],Sheet2!A:B,2,FALSE)="","",VLOOKUP(Table1[[#This Row],[Intake Batch Combo]],Sheet2!A:B,2,FALSE))</f>
        <v>One Source Diagnostics Buy 118</v>
      </c>
      <c r="P3695" s="115" t="s">
        <v>2383</v>
      </c>
      <c r="Q3695" s="115" t="e">
        <v>#N/A</v>
      </c>
    </row>
    <row r="3696" spans="1:17">
      <c r="A3696" s="4" t="s">
        <v>1316</v>
      </c>
      <c r="B3696" s="15">
        <v>118</v>
      </c>
      <c r="C3696" s="64" t="s">
        <v>1369</v>
      </c>
      <c r="D3696" s="30">
        <v>44897</v>
      </c>
      <c r="E3696" s="60" t="s">
        <v>0</v>
      </c>
      <c r="F3696" s="14">
        <v>300</v>
      </c>
      <c r="G3696" s="14">
        <v>71.674980884610022</v>
      </c>
      <c r="H3696" s="30">
        <v>45077</v>
      </c>
      <c r="I3696" s="120">
        <v>232.5</v>
      </c>
      <c r="J3696" s="15">
        <f>IF(M3696="",IF(AND(H3696&lt;&gt; "",D3696&lt;&gt;""),IF(H3696&gt;=D3696,H3696-D3696,0),""),"")</f>
        <v>180</v>
      </c>
      <c r="K3696" s="20">
        <f>IF(M3696="",IF(I3696&lt;&gt;"",I3696-G3696,""),"")</f>
        <v>160.82501911538998</v>
      </c>
      <c r="L3696" s="25">
        <f>IF(M3696="",IF(K3696&lt;&gt;"",IF(G3696=0,IF(I3696=0,0,9.99),K3696/G3696),""),"")</f>
        <v>2.2438097245439539</v>
      </c>
      <c r="N3696" s="58" t="str">
        <f>TRIM(CONCATENATE(Table1[[#This Row],[Intake]]," ",Table1[[#This Row],[Batch Number]]))</f>
        <v>S-1/OS 118</v>
      </c>
      <c r="O3696" s="111" t="str">
        <f>IF(VLOOKUP(Table1[[#This Row],[Intake Batch Combo]],Sheet2!A:B,2,FALSE)="","",VLOOKUP(Table1[[#This Row],[Intake Batch Combo]],Sheet2!A:B,2,FALSE))</f>
        <v>One Source Diagnostics Buy 118</v>
      </c>
      <c r="P3696" s="115" t="s">
        <v>2383</v>
      </c>
      <c r="Q3696" s="115" t="e">
        <v>#N/A</v>
      </c>
    </row>
    <row r="3697" spans="1:17">
      <c r="A3697" s="4" t="s">
        <v>1316</v>
      </c>
      <c r="B3697" s="15">
        <v>118</v>
      </c>
      <c r="C3697" s="64" t="s">
        <v>1370</v>
      </c>
      <c r="D3697" s="30">
        <v>44897</v>
      </c>
      <c r="E3697" s="60" t="s">
        <v>1</v>
      </c>
      <c r="F3697" s="14">
        <v>300</v>
      </c>
      <c r="G3697" s="14">
        <v>71.674980884610022</v>
      </c>
      <c r="H3697" s="30">
        <v>45077</v>
      </c>
      <c r="I3697" s="118">
        <v>290.625</v>
      </c>
      <c r="J3697" s="15">
        <f>IF(M3697="",IF(AND(H3697&lt;&gt; "",D3697&lt;&gt;""),IF(H3697&gt;=D3697,H3697-D3697,0),""),"")</f>
        <v>180</v>
      </c>
      <c r="K3697" s="20">
        <f>IF(M3697="",IF(I3697&lt;&gt;"",I3697-G3697,""),"")</f>
        <v>218.95001911538998</v>
      </c>
      <c r="L3697" s="25">
        <f>IF(M3697="",IF(K3697&lt;&gt;"",IF(G3697=0,IF(I3697=0,0,9.99),K3697/G3697),""),"")</f>
        <v>3.0547621556799425</v>
      </c>
      <c r="N3697" s="58" t="str">
        <f>TRIM(CONCATENATE(Table1[[#This Row],[Intake]]," ",Table1[[#This Row],[Batch Number]]))</f>
        <v>S-1/OS 118</v>
      </c>
      <c r="O3697" s="111" t="str">
        <f>IF(VLOOKUP(Table1[[#This Row],[Intake Batch Combo]],Sheet2!A:B,2,FALSE)="","",VLOOKUP(Table1[[#This Row],[Intake Batch Combo]],Sheet2!A:B,2,FALSE))</f>
        <v>One Source Diagnostics Buy 118</v>
      </c>
      <c r="P3697" s="115" t="s">
        <v>2383</v>
      </c>
      <c r="Q3697" s="115" t="e">
        <v>#N/A</v>
      </c>
    </row>
    <row r="3698" spans="1:17">
      <c r="A3698" s="4" t="s">
        <v>1316</v>
      </c>
      <c r="B3698" s="15">
        <v>118</v>
      </c>
      <c r="C3698" s="64" t="s">
        <v>1370</v>
      </c>
      <c r="D3698" s="30">
        <v>44897</v>
      </c>
      <c r="E3698" s="60" t="s">
        <v>1</v>
      </c>
      <c r="F3698" s="14">
        <v>300</v>
      </c>
      <c r="G3698" s="14">
        <v>71.674980884610022</v>
      </c>
      <c r="H3698" s="30">
        <v>45077</v>
      </c>
      <c r="I3698" s="118">
        <v>290.625</v>
      </c>
      <c r="J3698" s="15">
        <f>IF(M3698="",IF(AND(H3698&lt;&gt; "",D3698&lt;&gt;""),IF(H3698&gt;=D3698,H3698-D3698,0),""),"")</f>
        <v>180</v>
      </c>
      <c r="K3698" s="20">
        <f>IF(M3698="",IF(I3698&lt;&gt;"",I3698-G3698,""),"")</f>
        <v>218.95001911538998</v>
      </c>
      <c r="L3698" s="25">
        <f>IF(M3698="",IF(K3698&lt;&gt;"",IF(G3698=0,IF(I3698=0,0,9.99),K3698/G3698),""),"")</f>
        <v>3.0547621556799425</v>
      </c>
      <c r="N3698" s="58" t="str">
        <f>TRIM(CONCATENATE(Table1[[#This Row],[Intake]]," ",Table1[[#This Row],[Batch Number]]))</f>
        <v>S-1/OS 118</v>
      </c>
      <c r="O3698" s="111" t="str">
        <f>IF(VLOOKUP(Table1[[#This Row],[Intake Batch Combo]],Sheet2!A:B,2,FALSE)="","",VLOOKUP(Table1[[#This Row],[Intake Batch Combo]],Sheet2!A:B,2,FALSE))</f>
        <v>One Source Diagnostics Buy 118</v>
      </c>
      <c r="P3698" s="115" t="s">
        <v>2383</v>
      </c>
      <c r="Q3698" s="115" t="e">
        <v>#N/A</v>
      </c>
    </row>
    <row r="3699" spans="1:17">
      <c r="A3699" s="4" t="s">
        <v>1316</v>
      </c>
      <c r="B3699" s="15">
        <v>118</v>
      </c>
      <c r="C3699" s="64" t="s">
        <v>1371</v>
      </c>
      <c r="D3699" s="30">
        <v>44897</v>
      </c>
      <c r="E3699" s="60" t="s">
        <v>1</v>
      </c>
      <c r="F3699" s="14">
        <v>300</v>
      </c>
      <c r="G3699" s="14">
        <v>71.674980884610022</v>
      </c>
      <c r="H3699" s="30">
        <v>45077</v>
      </c>
      <c r="I3699" s="118">
        <v>465</v>
      </c>
      <c r="J3699" s="15">
        <f>IF(M3699="",IF(AND(H3699&lt;&gt; "",D3699&lt;&gt;""),IF(H3699&gt;=D3699,H3699-D3699,0),""),"")</f>
        <v>180</v>
      </c>
      <c r="K3699" s="20">
        <f>IF(M3699="",IF(I3699&lt;&gt;"",I3699-G3699,""),"")</f>
        <v>393.32501911538998</v>
      </c>
      <c r="L3699" s="25">
        <f>IF(M3699="",IF(K3699&lt;&gt;"",IF(G3699=0,IF(I3699=0,0,9.99),K3699/G3699),""),"")</f>
        <v>5.4876194490879078</v>
      </c>
      <c r="N3699" s="58" t="str">
        <f>TRIM(CONCATENATE(Table1[[#This Row],[Intake]]," ",Table1[[#This Row],[Batch Number]]))</f>
        <v>S-1/OS 118</v>
      </c>
      <c r="O3699" s="111" t="str">
        <f>IF(VLOOKUP(Table1[[#This Row],[Intake Batch Combo]],Sheet2!A:B,2,FALSE)="","",VLOOKUP(Table1[[#This Row],[Intake Batch Combo]],Sheet2!A:B,2,FALSE))</f>
        <v>One Source Diagnostics Buy 118</v>
      </c>
      <c r="P3699" s="115" t="s">
        <v>2383</v>
      </c>
      <c r="Q3699" s="115" t="e">
        <v>#N/A</v>
      </c>
    </row>
    <row r="3700" spans="1:17">
      <c r="A3700" s="4" t="s">
        <v>1316</v>
      </c>
      <c r="B3700" s="15">
        <v>118</v>
      </c>
      <c r="C3700" s="64" t="s">
        <v>1371</v>
      </c>
      <c r="D3700" s="30">
        <v>44897</v>
      </c>
      <c r="E3700" s="60" t="s">
        <v>1</v>
      </c>
      <c r="F3700" s="14">
        <v>300</v>
      </c>
      <c r="G3700" s="14">
        <v>71.674980884610022</v>
      </c>
      <c r="H3700" s="30">
        <v>45077</v>
      </c>
      <c r="I3700" s="118">
        <v>465</v>
      </c>
      <c r="J3700" s="15">
        <f>IF(M3700="",IF(AND(H3700&lt;&gt; "",D3700&lt;&gt;""),IF(H3700&gt;=D3700,H3700-D3700,0),""),"")</f>
        <v>180</v>
      </c>
      <c r="K3700" s="20">
        <f>IF(M3700="",IF(I3700&lt;&gt;"",I3700-G3700,""),"")</f>
        <v>393.32501911538998</v>
      </c>
      <c r="L3700" s="25">
        <f>IF(M3700="",IF(K3700&lt;&gt;"",IF(G3700=0,IF(I3700=0,0,9.99),K3700/G3700),""),"")</f>
        <v>5.4876194490879078</v>
      </c>
      <c r="N3700" s="58" t="str">
        <f>TRIM(CONCATENATE(Table1[[#This Row],[Intake]]," ",Table1[[#This Row],[Batch Number]]))</f>
        <v>S-1/OS 118</v>
      </c>
      <c r="O3700" s="111" t="str">
        <f>IF(VLOOKUP(Table1[[#This Row],[Intake Batch Combo]],Sheet2!A:B,2,FALSE)="","",VLOOKUP(Table1[[#This Row],[Intake Batch Combo]],Sheet2!A:B,2,FALSE))</f>
        <v>One Source Diagnostics Buy 118</v>
      </c>
      <c r="P3700" s="115" t="s">
        <v>2383</v>
      </c>
      <c r="Q3700" s="115" t="e">
        <v>#N/A</v>
      </c>
    </row>
    <row r="3701" spans="1:17">
      <c r="A3701" s="4" t="s">
        <v>1314</v>
      </c>
      <c r="B3701" s="43">
        <v>71</v>
      </c>
      <c r="C3701" s="64" t="s">
        <v>653</v>
      </c>
      <c r="D3701" s="47">
        <v>44670</v>
      </c>
      <c r="E3701" s="59" t="s">
        <v>1</v>
      </c>
      <c r="F3701" s="41">
        <v>300</v>
      </c>
      <c r="G3701" s="41">
        <v>71.954979587975828</v>
      </c>
      <c r="H3701" s="47">
        <v>45077</v>
      </c>
      <c r="I3701" s="118">
        <v>402.99689999999998</v>
      </c>
      <c r="J3701" s="43">
        <f>IF(M3701="",IF(AND(H3701&lt;&gt; "",D3701&lt;&gt;""),IF(H3701&gt;=D3701,H3701-D3701,0),""),"")</f>
        <v>407</v>
      </c>
      <c r="K3701" s="42">
        <f>IF(M3701="",IF(I3701&lt;&gt;"",I3701-G3701,""),"")</f>
        <v>331.04192041202418</v>
      </c>
      <c r="L3701" s="44">
        <f>IF(M3701="",IF(K3701&lt;&gt;"",IF(G3701=0,IF(I3701=0,0,9.99),K3701/G3701),""),"")</f>
        <v>4.6006811801992864</v>
      </c>
      <c r="M3701" s="45"/>
      <c r="N3701" s="46" t="str">
        <f>TRIM(CONCATENATE(Table1[[#This Row],[Intake]]," ",Table1[[#This Row],[Batch Number]]))</f>
        <v>S-1/EB 71</v>
      </c>
      <c r="O3701" s="45" t="str">
        <f>IF(VLOOKUP(Table1[[#This Row],[Intake Batch Combo]],Sheet2!A:B,2,FALSE)="","",VLOOKUP(Table1[[#This Row],[Intake Batch Combo]],Sheet2!A:B,2,FALSE))</f>
        <v>Expert MRI Buy 71</v>
      </c>
      <c r="P3701" s="116" t="e">
        <v>#N/A</v>
      </c>
      <c r="Q3701" s="116" t="e">
        <v>#N/A</v>
      </c>
    </row>
    <row r="3702" spans="1:17">
      <c r="A3702" s="4" t="s">
        <v>1314</v>
      </c>
      <c r="B3702" s="43">
        <v>71</v>
      </c>
      <c r="C3702" s="64" t="s">
        <v>653</v>
      </c>
      <c r="D3702" s="47">
        <v>44670</v>
      </c>
      <c r="E3702" s="59" t="s">
        <v>1</v>
      </c>
      <c r="F3702" s="41">
        <v>300</v>
      </c>
      <c r="G3702" s="41">
        <v>71.954979587975828</v>
      </c>
      <c r="H3702" s="47">
        <v>45077</v>
      </c>
      <c r="I3702" s="118">
        <v>402.99689999999998</v>
      </c>
      <c r="J3702" s="43">
        <f>IF(M3702="",IF(AND(H3702&lt;&gt; "",D3702&lt;&gt;""),IF(H3702&gt;=D3702,H3702-D3702,0),""),"")</f>
        <v>407</v>
      </c>
      <c r="K3702" s="42">
        <f>IF(M3702="",IF(I3702&lt;&gt;"",I3702-G3702,""),"")</f>
        <v>331.04192041202418</v>
      </c>
      <c r="L3702" s="44">
        <f>IF(M3702="",IF(K3702&lt;&gt;"",IF(G3702=0,IF(I3702=0,0,9.99),K3702/G3702),""),"")</f>
        <v>4.6006811801992864</v>
      </c>
      <c r="M3702" s="45"/>
      <c r="N3702" s="46" t="str">
        <f>TRIM(CONCATENATE(Table1[[#This Row],[Intake]]," ",Table1[[#This Row],[Batch Number]]))</f>
        <v>S-1/EB 71</v>
      </c>
      <c r="O3702" s="45" t="str">
        <f>IF(VLOOKUP(Table1[[#This Row],[Intake Batch Combo]],Sheet2!A:B,2,FALSE)="","",VLOOKUP(Table1[[#This Row],[Intake Batch Combo]],Sheet2!A:B,2,FALSE))</f>
        <v>Expert MRI Buy 71</v>
      </c>
      <c r="P3702" s="116" t="e">
        <v>#N/A</v>
      </c>
      <c r="Q3702" s="116" t="e">
        <v>#N/A</v>
      </c>
    </row>
    <row r="3703" spans="1:17">
      <c r="A3703" s="4" t="s">
        <v>1314</v>
      </c>
      <c r="B3703" s="43">
        <v>71</v>
      </c>
      <c r="C3703" s="64" t="s">
        <v>810</v>
      </c>
      <c r="D3703" s="47">
        <v>44670</v>
      </c>
      <c r="E3703" s="59" t="s">
        <v>1</v>
      </c>
      <c r="F3703" s="41">
        <v>300</v>
      </c>
      <c r="G3703" s="41">
        <v>71.954979587975828</v>
      </c>
      <c r="H3703" s="47">
        <v>45077</v>
      </c>
      <c r="I3703" s="118">
        <v>201.50309999999999</v>
      </c>
      <c r="J3703" s="43">
        <f>IF(M3703="",IF(AND(H3703&lt;&gt; "",D3703&lt;&gt;""),IF(H3703&gt;=D3703,H3703-D3703,0),""),"")</f>
        <v>407</v>
      </c>
      <c r="K3703" s="42">
        <f>IF(M3703="",IF(I3703&lt;&gt;"",I3703-G3703,""),"")</f>
        <v>129.54812041202416</v>
      </c>
      <c r="L3703" s="44">
        <f>IF(M3703="",IF(K3703&lt;&gt;"",IF(G3703=0,IF(I3703=0,0,9.99),K3703/G3703),""),"")</f>
        <v>1.8004052138411355</v>
      </c>
      <c r="M3703" s="45"/>
      <c r="N3703" s="46" t="str">
        <f>TRIM(CONCATENATE(Table1[[#This Row],[Intake]]," ",Table1[[#This Row],[Batch Number]]))</f>
        <v>S-1/EB 71</v>
      </c>
      <c r="O3703" s="45" t="str">
        <f>IF(VLOOKUP(Table1[[#This Row],[Intake Batch Combo]],Sheet2!A:B,2,FALSE)="","",VLOOKUP(Table1[[#This Row],[Intake Batch Combo]],Sheet2!A:B,2,FALSE))</f>
        <v>Expert MRI Buy 71</v>
      </c>
      <c r="P3703" s="116" t="e">
        <v>#N/A</v>
      </c>
      <c r="Q3703" s="116" t="e">
        <v>#N/A</v>
      </c>
    </row>
    <row r="3704" spans="1:17">
      <c r="A3704" s="4" t="s">
        <v>1314</v>
      </c>
      <c r="B3704" s="43">
        <v>71</v>
      </c>
      <c r="C3704" s="64" t="s">
        <v>810</v>
      </c>
      <c r="D3704" s="47">
        <v>44670</v>
      </c>
      <c r="E3704" s="59" t="s">
        <v>1</v>
      </c>
      <c r="F3704" s="41">
        <v>300</v>
      </c>
      <c r="G3704" s="41">
        <v>71.954979587975828</v>
      </c>
      <c r="H3704" s="47">
        <v>45077</v>
      </c>
      <c r="I3704" s="118">
        <v>201.50309999999999</v>
      </c>
      <c r="J3704" s="43">
        <f>IF(M3704="",IF(AND(H3704&lt;&gt; "",D3704&lt;&gt;""),IF(H3704&gt;=D3704,H3704-D3704,0),""),"")</f>
        <v>407</v>
      </c>
      <c r="K3704" s="42">
        <f>IF(M3704="",IF(I3704&lt;&gt;"",I3704-G3704,""),"")</f>
        <v>129.54812041202416</v>
      </c>
      <c r="L3704" s="44">
        <f>IF(M3704="",IF(K3704&lt;&gt;"",IF(G3704=0,IF(I3704=0,0,9.99),K3704/G3704),""),"")</f>
        <v>1.8004052138411355</v>
      </c>
      <c r="M3704" s="45"/>
      <c r="N3704" s="46" t="str">
        <f>TRIM(CONCATENATE(Table1[[#This Row],[Intake]]," ",Table1[[#This Row],[Batch Number]]))</f>
        <v>S-1/EB 71</v>
      </c>
      <c r="O3704" s="45" t="str">
        <f>IF(VLOOKUP(Table1[[#This Row],[Intake Batch Combo]],Sheet2!A:B,2,FALSE)="","",VLOOKUP(Table1[[#This Row],[Intake Batch Combo]],Sheet2!A:B,2,FALSE))</f>
        <v>Expert MRI Buy 71</v>
      </c>
      <c r="P3704" s="116" t="e">
        <v>#N/A</v>
      </c>
      <c r="Q3704" s="116" t="e">
        <v>#N/A</v>
      </c>
    </row>
    <row r="3705" spans="1:17">
      <c r="A3705" s="4" t="s">
        <v>1314</v>
      </c>
      <c r="B3705" s="43">
        <v>71</v>
      </c>
      <c r="C3705" s="64" t="s">
        <v>905</v>
      </c>
      <c r="D3705" s="47">
        <v>44670</v>
      </c>
      <c r="E3705" s="59" t="s">
        <v>1</v>
      </c>
      <c r="F3705" s="41">
        <v>300</v>
      </c>
      <c r="G3705" s="41">
        <v>71.954979587975828</v>
      </c>
      <c r="H3705" s="47">
        <v>45077</v>
      </c>
      <c r="I3705" s="118">
        <v>248.00310000000002</v>
      </c>
      <c r="J3705" s="43">
        <f>IF(M3705="",IF(AND(H3705&lt;&gt; "",D3705&lt;&gt;""),IF(H3705&gt;=D3705,H3705-D3705,0),""),"")</f>
        <v>407</v>
      </c>
      <c r="K3705" s="42">
        <f>IF(M3705="",IF(I3705&lt;&gt;"",I3705-G3705,""),"")</f>
        <v>176.04812041202419</v>
      </c>
      <c r="L3705" s="44">
        <f>IF(M3705="",IF(K3705&lt;&gt;"",IF(G3705=0,IF(I3705=0,0,9.99),K3705/G3705),""),"")</f>
        <v>2.4466426287673224</v>
      </c>
      <c r="M3705" s="45"/>
      <c r="N3705" s="46" t="str">
        <f>TRIM(CONCATENATE(Table1[[#This Row],[Intake]]," ",Table1[[#This Row],[Batch Number]]))</f>
        <v>S-1/EB 71</v>
      </c>
      <c r="O3705" s="45" t="str">
        <f>IF(VLOOKUP(Table1[[#This Row],[Intake Batch Combo]],Sheet2!A:B,2,FALSE)="","",VLOOKUP(Table1[[#This Row],[Intake Batch Combo]],Sheet2!A:B,2,FALSE))</f>
        <v>Expert MRI Buy 71</v>
      </c>
      <c r="P3705" s="116" t="e">
        <v>#N/A</v>
      </c>
      <c r="Q3705" s="116" t="e">
        <v>#N/A</v>
      </c>
    </row>
    <row r="3706" spans="1:17">
      <c r="A3706" s="4" t="s">
        <v>1314</v>
      </c>
      <c r="B3706" s="43">
        <v>71</v>
      </c>
      <c r="C3706" s="64" t="s">
        <v>905</v>
      </c>
      <c r="D3706" s="47">
        <v>44670</v>
      </c>
      <c r="E3706" s="59" t="s">
        <v>1</v>
      </c>
      <c r="F3706" s="41">
        <v>300</v>
      </c>
      <c r="G3706" s="41">
        <v>71.954979587975828</v>
      </c>
      <c r="H3706" s="47">
        <v>45077</v>
      </c>
      <c r="I3706" s="118">
        <v>248.00310000000002</v>
      </c>
      <c r="J3706" s="43">
        <f>IF(M3706="",IF(AND(H3706&lt;&gt; "",D3706&lt;&gt;""),IF(H3706&gt;=D3706,H3706-D3706,0),""),"")</f>
        <v>407</v>
      </c>
      <c r="K3706" s="42">
        <f>IF(M3706="",IF(I3706&lt;&gt;"",I3706-G3706,""),"")</f>
        <v>176.04812041202419</v>
      </c>
      <c r="L3706" s="44">
        <f>IF(M3706="",IF(K3706&lt;&gt;"",IF(G3706=0,IF(I3706=0,0,9.99),K3706/G3706),""),"")</f>
        <v>2.4466426287673224</v>
      </c>
      <c r="M3706" s="45"/>
      <c r="N3706" s="46" t="str">
        <f>TRIM(CONCATENATE(Table1[[#This Row],[Intake]]," ",Table1[[#This Row],[Batch Number]]))</f>
        <v>S-1/EB 71</v>
      </c>
      <c r="O3706" s="45" t="str">
        <f>IF(VLOOKUP(Table1[[#This Row],[Intake Batch Combo]],Sheet2!A:B,2,FALSE)="","",VLOOKUP(Table1[[#This Row],[Intake Batch Combo]],Sheet2!A:B,2,FALSE))</f>
        <v>Expert MRI Buy 71</v>
      </c>
      <c r="P3706" s="116" t="e">
        <v>#N/A</v>
      </c>
      <c r="Q3706" s="116" t="e">
        <v>#N/A</v>
      </c>
    </row>
    <row r="3707" spans="1:17">
      <c r="A3707" s="4" t="s">
        <v>1314</v>
      </c>
      <c r="B3707" s="43">
        <v>71</v>
      </c>
      <c r="C3707" s="64" t="s">
        <v>946</v>
      </c>
      <c r="D3707" s="47">
        <v>44670</v>
      </c>
      <c r="E3707" s="59" t="s">
        <v>1</v>
      </c>
      <c r="F3707" s="41">
        <v>300</v>
      </c>
      <c r="G3707" s="41">
        <v>71.954979587975828</v>
      </c>
      <c r="H3707" s="47">
        <v>45077</v>
      </c>
      <c r="I3707" s="118">
        <v>232.5</v>
      </c>
      <c r="J3707" s="43">
        <f>IF(M3707="",IF(AND(H3707&lt;&gt; "",D3707&lt;&gt;""),IF(H3707&gt;=D3707,H3707-D3707,0),""),"")</f>
        <v>407</v>
      </c>
      <c r="K3707" s="42">
        <f>IF(M3707="",IF(I3707&lt;&gt;"",I3707-G3707,""),"")</f>
        <v>160.54502041202417</v>
      </c>
      <c r="L3707" s="44">
        <f>IF(M3707="",IF(K3707&lt;&gt;"",IF(G3707=0,IF(I3707=0,0,9.99),K3707/G3707),""),"")</f>
        <v>2.2311870746309315</v>
      </c>
      <c r="M3707" s="45"/>
      <c r="N3707" s="46" t="str">
        <f>TRIM(CONCATENATE(Table1[[#This Row],[Intake]]," ",Table1[[#This Row],[Batch Number]]))</f>
        <v>S-1/EB 71</v>
      </c>
      <c r="O3707" s="45" t="str">
        <f>IF(VLOOKUP(Table1[[#This Row],[Intake Batch Combo]],Sheet2!A:B,2,FALSE)="","",VLOOKUP(Table1[[#This Row],[Intake Batch Combo]],Sheet2!A:B,2,FALSE))</f>
        <v>Expert MRI Buy 71</v>
      </c>
      <c r="P3707" s="116" t="e">
        <v>#N/A</v>
      </c>
      <c r="Q3707" s="116" t="e">
        <v>#N/A</v>
      </c>
    </row>
    <row r="3708" spans="1:17">
      <c r="A3708" s="4" t="s">
        <v>1314</v>
      </c>
      <c r="B3708" s="43">
        <v>71</v>
      </c>
      <c r="C3708" s="64" t="s">
        <v>946</v>
      </c>
      <c r="D3708" s="47">
        <v>44670</v>
      </c>
      <c r="E3708" s="59" t="s">
        <v>1</v>
      </c>
      <c r="F3708" s="41">
        <v>300</v>
      </c>
      <c r="G3708" s="41">
        <v>71.954979587975828</v>
      </c>
      <c r="H3708" s="47">
        <v>45077</v>
      </c>
      <c r="I3708" s="118">
        <v>232.5</v>
      </c>
      <c r="J3708" s="43">
        <f>IF(M3708="",IF(AND(H3708&lt;&gt; "",D3708&lt;&gt;""),IF(H3708&gt;=D3708,H3708-D3708,0),""),"")</f>
        <v>407</v>
      </c>
      <c r="K3708" s="42">
        <f>IF(M3708="",IF(I3708&lt;&gt;"",I3708-G3708,""),"")</f>
        <v>160.54502041202417</v>
      </c>
      <c r="L3708" s="44">
        <f>IF(M3708="",IF(K3708&lt;&gt;"",IF(G3708=0,IF(I3708=0,0,9.99),K3708/G3708),""),"")</f>
        <v>2.2311870746309315</v>
      </c>
      <c r="M3708" s="45"/>
      <c r="N3708" s="46" t="str">
        <f>TRIM(CONCATENATE(Table1[[#This Row],[Intake]]," ",Table1[[#This Row],[Batch Number]]))</f>
        <v>S-1/EB 71</v>
      </c>
      <c r="O3708" s="45" t="str">
        <f>IF(VLOOKUP(Table1[[#This Row],[Intake Batch Combo]],Sheet2!A:B,2,FALSE)="","",VLOOKUP(Table1[[#This Row],[Intake Batch Combo]],Sheet2!A:B,2,FALSE))</f>
        <v>Expert MRI Buy 71</v>
      </c>
      <c r="P3708" s="116" t="e">
        <v>#N/A</v>
      </c>
      <c r="Q3708" s="116" t="e">
        <v>#N/A</v>
      </c>
    </row>
    <row r="3709" spans="1:17">
      <c r="A3709" s="4" t="s">
        <v>1314</v>
      </c>
      <c r="B3709" s="43">
        <v>71</v>
      </c>
      <c r="C3709" s="64" t="s">
        <v>946</v>
      </c>
      <c r="D3709" s="47">
        <v>44670</v>
      </c>
      <c r="E3709" s="59" t="s">
        <v>1</v>
      </c>
      <c r="F3709" s="41">
        <v>300</v>
      </c>
      <c r="G3709" s="41">
        <v>71.954979587975828</v>
      </c>
      <c r="H3709" s="47">
        <v>45077</v>
      </c>
      <c r="I3709" s="118">
        <v>232.5</v>
      </c>
      <c r="J3709" s="43">
        <f>IF(M3709="",IF(AND(H3709&lt;&gt; "",D3709&lt;&gt;""),IF(H3709&gt;=D3709,H3709-D3709,0),""),"")</f>
        <v>407</v>
      </c>
      <c r="K3709" s="42">
        <f>IF(M3709="",IF(I3709&lt;&gt;"",I3709-G3709,""),"")</f>
        <v>160.54502041202417</v>
      </c>
      <c r="L3709" s="44">
        <f>IF(M3709="",IF(K3709&lt;&gt;"",IF(G3709=0,IF(I3709=0,0,9.99),K3709/G3709),""),"")</f>
        <v>2.2311870746309315</v>
      </c>
      <c r="M3709" s="45"/>
      <c r="N3709" s="46" t="str">
        <f>TRIM(CONCATENATE(Table1[[#This Row],[Intake]]," ",Table1[[#This Row],[Batch Number]]))</f>
        <v>S-1/EB 71</v>
      </c>
      <c r="O3709" s="45" t="str">
        <f>IF(VLOOKUP(Table1[[#This Row],[Intake Batch Combo]],Sheet2!A:B,2,FALSE)="","",VLOOKUP(Table1[[#This Row],[Intake Batch Combo]],Sheet2!A:B,2,FALSE))</f>
        <v>Expert MRI Buy 71</v>
      </c>
      <c r="P3709" s="116" t="e">
        <v>#N/A</v>
      </c>
      <c r="Q3709" s="116" t="e">
        <v>#N/A</v>
      </c>
    </row>
    <row r="3710" spans="1:17">
      <c r="A3710" s="4" t="s">
        <v>1314</v>
      </c>
      <c r="B3710" s="43">
        <v>71</v>
      </c>
      <c r="C3710" s="64" t="s">
        <v>946</v>
      </c>
      <c r="D3710" s="47">
        <v>44670</v>
      </c>
      <c r="E3710" s="59" t="s">
        <v>1</v>
      </c>
      <c r="F3710" s="41">
        <v>300</v>
      </c>
      <c r="G3710" s="41">
        <v>71.954979587975828</v>
      </c>
      <c r="H3710" s="47">
        <v>45077</v>
      </c>
      <c r="I3710" s="118">
        <v>232.5</v>
      </c>
      <c r="J3710" s="43">
        <f>IF(M3710="",IF(AND(H3710&lt;&gt; "",D3710&lt;&gt;""),IF(H3710&gt;=D3710,H3710-D3710,0),""),"")</f>
        <v>407</v>
      </c>
      <c r="K3710" s="42">
        <f>IF(M3710="",IF(I3710&lt;&gt;"",I3710-G3710,""),"")</f>
        <v>160.54502041202417</v>
      </c>
      <c r="L3710" s="44">
        <f>IF(M3710="",IF(K3710&lt;&gt;"",IF(G3710=0,IF(I3710=0,0,9.99),K3710/G3710),""),"")</f>
        <v>2.2311870746309315</v>
      </c>
      <c r="M3710" s="45"/>
      <c r="N3710" s="46" t="str">
        <f>TRIM(CONCATENATE(Table1[[#This Row],[Intake]]," ",Table1[[#This Row],[Batch Number]]))</f>
        <v>S-1/EB 71</v>
      </c>
      <c r="O3710" s="45" t="str">
        <f>IF(VLOOKUP(Table1[[#This Row],[Intake Batch Combo]],Sheet2!A:B,2,FALSE)="","",VLOOKUP(Table1[[#This Row],[Intake Batch Combo]],Sheet2!A:B,2,FALSE))</f>
        <v>Expert MRI Buy 71</v>
      </c>
      <c r="P3710" s="116" t="e">
        <v>#N/A</v>
      </c>
      <c r="Q3710" s="116" t="e">
        <v>#N/A</v>
      </c>
    </row>
    <row r="3711" spans="1:17">
      <c r="A3711" s="4" t="s">
        <v>1314</v>
      </c>
      <c r="B3711" s="43">
        <v>71</v>
      </c>
      <c r="C3711" s="64" t="s">
        <v>1033</v>
      </c>
      <c r="D3711" s="47">
        <v>44670</v>
      </c>
      <c r="E3711" s="59" t="s">
        <v>1</v>
      </c>
      <c r="F3711" s="41">
        <v>300</v>
      </c>
      <c r="G3711" s="41">
        <v>71.954979587975828</v>
      </c>
      <c r="H3711" s="47">
        <v>45077</v>
      </c>
      <c r="I3711" s="118">
        <v>302.25</v>
      </c>
      <c r="J3711" s="43">
        <f>IF(M3711="",IF(AND(H3711&lt;&gt; "",D3711&lt;&gt;""),IF(H3711&gt;=D3711,H3711-D3711,0),""),"")</f>
        <v>407</v>
      </c>
      <c r="K3711" s="42">
        <f>IF(M3711="",IF(I3711&lt;&gt;"",I3711-G3711,""),"")</f>
        <v>230.29502041202417</v>
      </c>
      <c r="L3711" s="44">
        <f>IF(M3711="",IF(K3711&lt;&gt;"",IF(G3711=0,IF(I3711=0,0,9.99),K3711/G3711),""),"")</f>
        <v>3.200543197020211</v>
      </c>
      <c r="M3711" s="45"/>
      <c r="N3711" s="46" t="str">
        <f>TRIM(CONCATENATE(Table1[[#This Row],[Intake]]," ",Table1[[#This Row],[Batch Number]]))</f>
        <v>S-1/EB 71</v>
      </c>
      <c r="O3711" s="45" t="str">
        <f>IF(VLOOKUP(Table1[[#This Row],[Intake Batch Combo]],Sheet2!A:B,2,FALSE)="","",VLOOKUP(Table1[[#This Row],[Intake Batch Combo]],Sheet2!A:B,2,FALSE))</f>
        <v>Expert MRI Buy 71</v>
      </c>
      <c r="P3711" s="116" t="e">
        <v>#N/A</v>
      </c>
      <c r="Q3711" s="116" t="e">
        <v>#N/A</v>
      </c>
    </row>
    <row r="3712" spans="1:17">
      <c r="A3712" s="4" t="s">
        <v>1314</v>
      </c>
      <c r="B3712" s="43">
        <v>71</v>
      </c>
      <c r="C3712" s="64" t="s">
        <v>1033</v>
      </c>
      <c r="D3712" s="47">
        <v>44670</v>
      </c>
      <c r="E3712" s="59" t="s">
        <v>1</v>
      </c>
      <c r="F3712" s="41">
        <v>300</v>
      </c>
      <c r="G3712" s="41">
        <v>71.954979587975828</v>
      </c>
      <c r="H3712" s="47">
        <v>45077</v>
      </c>
      <c r="I3712" s="118">
        <v>302.25</v>
      </c>
      <c r="J3712" s="43">
        <f>IF(M3712="",IF(AND(H3712&lt;&gt; "",D3712&lt;&gt;""),IF(H3712&gt;=D3712,H3712-D3712,0),""),"")</f>
        <v>407</v>
      </c>
      <c r="K3712" s="42">
        <f>IF(M3712="",IF(I3712&lt;&gt;"",I3712-G3712,""),"")</f>
        <v>230.29502041202417</v>
      </c>
      <c r="L3712" s="44">
        <f>IF(M3712="",IF(K3712&lt;&gt;"",IF(G3712=0,IF(I3712=0,0,9.99),K3712/G3712),""),"")</f>
        <v>3.200543197020211</v>
      </c>
      <c r="M3712" s="45"/>
      <c r="N3712" s="46" t="str">
        <f>TRIM(CONCATENATE(Table1[[#This Row],[Intake]]," ",Table1[[#This Row],[Batch Number]]))</f>
        <v>S-1/EB 71</v>
      </c>
      <c r="O3712" s="45" t="str">
        <f>IF(VLOOKUP(Table1[[#This Row],[Intake Batch Combo]],Sheet2!A:B,2,FALSE)="","",VLOOKUP(Table1[[#This Row],[Intake Batch Combo]],Sheet2!A:B,2,FALSE))</f>
        <v>Expert MRI Buy 71</v>
      </c>
      <c r="P3712" s="116" t="e">
        <v>#N/A</v>
      </c>
      <c r="Q3712" s="116" t="e">
        <v>#N/A</v>
      </c>
    </row>
    <row r="3713" spans="1:17">
      <c r="A3713" s="4" t="s">
        <v>1316</v>
      </c>
      <c r="B3713" s="38">
        <v>97</v>
      </c>
      <c r="C3713" s="15" t="s">
        <v>450</v>
      </c>
      <c r="D3713" s="39">
        <v>44631</v>
      </c>
      <c r="E3713" s="10" t="s">
        <v>1</v>
      </c>
      <c r="F3713" s="36">
        <v>300</v>
      </c>
      <c r="G3713" s="36">
        <v>72.315279385823771</v>
      </c>
      <c r="H3713" s="39">
        <v>45077</v>
      </c>
      <c r="I3713" s="118">
        <v>239.14019999999999</v>
      </c>
      <c r="J3713" s="38">
        <f>IF(M3713="",IF(AND(H3713&lt;&gt; "",D3713&lt;&gt;""),IF(H3713&gt;=D3713,H3713-D3713,0),""),"")</f>
        <v>446</v>
      </c>
      <c r="K3713" s="37">
        <f>IF(M3713="",IF(I3713&lt;&gt;"",I3713-G3713,""),"")</f>
        <v>166.82492061417622</v>
      </c>
      <c r="L3713" s="31">
        <f>IF(M3713="",IF(K3713&lt;&gt;"",IF(G3713=0,IF(I3713=0,0,9.99),K3713/G3713),""),"")</f>
        <v>2.3069110986091208</v>
      </c>
      <c r="M3713" s="35"/>
      <c r="N3713" s="33" t="str">
        <f>TRIM(CONCATENATE(Table1[[#This Row],[Intake]]," ",Table1[[#This Row],[Batch Number]]))</f>
        <v>S-1/OS 97</v>
      </c>
      <c r="O3713" s="35" t="str">
        <f>IF(VLOOKUP(Table1[[#This Row],[Intake Batch Combo]],Sheet2!A:B,2,FALSE)="","",VLOOKUP(Table1[[#This Row],[Intake Batch Combo]],Sheet2!A:B,2,FALSE))</f>
        <v>One Source Diagnostics Buy 97.2</v>
      </c>
      <c r="P3713" s="116" t="s">
        <v>2384</v>
      </c>
      <c r="Q3713" s="116" t="e">
        <v>#N/A</v>
      </c>
    </row>
    <row r="3714" spans="1:17">
      <c r="A3714" s="4" t="s">
        <v>1316</v>
      </c>
      <c r="B3714" s="38">
        <v>97</v>
      </c>
      <c r="C3714" s="15" t="s">
        <v>450</v>
      </c>
      <c r="D3714" s="39">
        <v>44631</v>
      </c>
      <c r="E3714" s="10" t="s">
        <v>1</v>
      </c>
      <c r="F3714" s="36">
        <v>300</v>
      </c>
      <c r="G3714" s="36">
        <v>72.315279385823771</v>
      </c>
      <c r="H3714" s="39">
        <v>45077</v>
      </c>
      <c r="I3714" s="118">
        <v>239.14019999999999</v>
      </c>
      <c r="J3714" s="38">
        <f>IF(M3714="",IF(AND(H3714&lt;&gt; "",D3714&lt;&gt;""),IF(H3714&gt;=D3714,H3714-D3714,0),""),"")</f>
        <v>446</v>
      </c>
      <c r="K3714" s="37">
        <f>IF(M3714="",IF(I3714&lt;&gt;"",I3714-G3714,""),"")</f>
        <v>166.82492061417622</v>
      </c>
      <c r="L3714" s="31">
        <f>IF(M3714="",IF(K3714&lt;&gt;"",IF(G3714=0,IF(I3714=0,0,9.99),K3714/G3714),""),"")</f>
        <v>2.3069110986091208</v>
      </c>
      <c r="M3714" s="35"/>
      <c r="N3714" s="33" t="str">
        <f>TRIM(CONCATENATE(Table1[[#This Row],[Intake]]," ",Table1[[#This Row],[Batch Number]]))</f>
        <v>S-1/OS 97</v>
      </c>
      <c r="O3714" s="35" t="str">
        <f>IF(VLOOKUP(Table1[[#This Row],[Intake Batch Combo]],Sheet2!A:B,2,FALSE)="","",VLOOKUP(Table1[[#This Row],[Intake Batch Combo]],Sheet2!A:B,2,FALSE))</f>
        <v>One Source Diagnostics Buy 97.2</v>
      </c>
      <c r="P3714" s="116" t="s">
        <v>2384</v>
      </c>
      <c r="Q3714" s="116" t="e">
        <v>#N/A</v>
      </c>
    </row>
    <row r="3715" spans="1:17">
      <c r="A3715" s="4" t="s">
        <v>1316</v>
      </c>
      <c r="B3715" s="38">
        <v>97</v>
      </c>
      <c r="C3715" s="15" t="s">
        <v>450</v>
      </c>
      <c r="D3715" s="39">
        <v>44631</v>
      </c>
      <c r="E3715" s="10" t="s">
        <v>1</v>
      </c>
      <c r="F3715" s="36">
        <v>300</v>
      </c>
      <c r="G3715" s="36">
        <v>72.315279385823771</v>
      </c>
      <c r="H3715" s="39">
        <v>45077</v>
      </c>
      <c r="I3715" s="118">
        <v>239.14019999999999</v>
      </c>
      <c r="J3715" s="38">
        <f>IF(M3715="",IF(AND(H3715&lt;&gt; "",D3715&lt;&gt;""),IF(H3715&gt;=D3715,H3715-D3715,0),""),"")</f>
        <v>446</v>
      </c>
      <c r="K3715" s="37">
        <f>IF(M3715="",IF(I3715&lt;&gt;"",I3715-G3715,""),"")</f>
        <v>166.82492061417622</v>
      </c>
      <c r="L3715" s="31">
        <f>IF(M3715="",IF(K3715&lt;&gt;"",IF(G3715=0,IF(I3715=0,0,9.99),K3715/G3715),""),"")</f>
        <v>2.3069110986091208</v>
      </c>
      <c r="M3715" s="35"/>
      <c r="N3715" s="33" t="str">
        <f>TRIM(CONCATENATE(Table1[[#This Row],[Intake]]," ",Table1[[#This Row],[Batch Number]]))</f>
        <v>S-1/OS 97</v>
      </c>
      <c r="O3715" s="35" t="str">
        <f>IF(VLOOKUP(Table1[[#This Row],[Intake Batch Combo]],Sheet2!A:B,2,FALSE)="","",VLOOKUP(Table1[[#This Row],[Intake Batch Combo]],Sheet2!A:B,2,FALSE))</f>
        <v>One Source Diagnostics Buy 97.2</v>
      </c>
      <c r="P3715" s="116" t="s">
        <v>2384</v>
      </c>
      <c r="Q3715" s="116" t="e">
        <v>#N/A</v>
      </c>
    </row>
    <row r="3716" spans="1:17">
      <c r="A3716" s="4" t="s">
        <v>1316</v>
      </c>
      <c r="B3716" s="38">
        <v>97</v>
      </c>
      <c r="C3716" s="15" t="s">
        <v>450</v>
      </c>
      <c r="D3716" s="39">
        <v>44631</v>
      </c>
      <c r="E3716" s="10" t="s">
        <v>1</v>
      </c>
      <c r="F3716" s="36">
        <v>300</v>
      </c>
      <c r="G3716" s="36">
        <v>72.315279385823771</v>
      </c>
      <c r="H3716" s="39">
        <v>45077</v>
      </c>
      <c r="I3716" s="118">
        <v>239.14019999999999</v>
      </c>
      <c r="J3716" s="38">
        <f>IF(M3716="",IF(AND(H3716&lt;&gt; "",D3716&lt;&gt;""),IF(H3716&gt;=D3716,H3716-D3716,0),""),"")</f>
        <v>446</v>
      </c>
      <c r="K3716" s="37">
        <f>IF(M3716="",IF(I3716&lt;&gt;"",I3716-G3716,""),"")</f>
        <v>166.82492061417622</v>
      </c>
      <c r="L3716" s="31">
        <f>IF(M3716="",IF(K3716&lt;&gt;"",IF(G3716=0,IF(I3716=0,0,9.99),K3716/G3716),""),"")</f>
        <v>2.3069110986091208</v>
      </c>
      <c r="M3716" s="35"/>
      <c r="N3716" s="33" t="str">
        <f>TRIM(CONCATENATE(Table1[[#This Row],[Intake]]," ",Table1[[#This Row],[Batch Number]]))</f>
        <v>S-1/OS 97</v>
      </c>
      <c r="O3716" s="35" t="str">
        <f>IF(VLOOKUP(Table1[[#This Row],[Intake Batch Combo]],Sheet2!A:B,2,FALSE)="","",VLOOKUP(Table1[[#This Row],[Intake Batch Combo]],Sheet2!A:B,2,FALSE))</f>
        <v>One Source Diagnostics Buy 97.2</v>
      </c>
      <c r="P3716" s="116" t="s">
        <v>2384</v>
      </c>
      <c r="Q3716" s="116" t="e">
        <v>#N/A</v>
      </c>
    </row>
    <row r="3717" spans="1:17">
      <c r="A3717" s="4" t="s">
        <v>384</v>
      </c>
      <c r="B3717" s="15" t="s">
        <v>385</v>
      </c>
      <c r="C3717" s="15">
        <v>1018886</v>
      </c>
      <c r="D3717" s="30">
        <v>44579</v>
      </c>
      <c r="E3717" s="10" t="s">
        <v>0</v>
      </c>
      <c r="F3717" s="14">
        <v>400</v>
      </c>
      <c r="G3717" s="14">
        <v>82.56</v>
      </c>
      <c r="H3717" s="30">
        <v>45077</v>
      </c>
      <c r="I3717" s="118">
        <v>152.613</v>
      </c>
      <c r="J3717" s="15">
        <f>IF(M3717="",IF(AND(H3717&lt;&gt; "",D3717&lt;&gt;""),IF(H3717&gt;=D3717,H3717-D3717,0),""),"")</f>
        <v>498</v>
      </c>
      <c r="K3717" s="20">
        <f>IF(M3717="",IF(I3717&lt;&gt;"",I3717-G3717,""),"")</f>
        <v>70.052999999999997</v>
      </c>
      <c r="L3717" s="25">
        <f>IF(M3717="",IF(K3717&lt;&gt;"",IF(G3717=0,IF(I3717=0,0,9.99),K3717/G3717),""),"")</f>
        <v>0.84851017441860455</v>
      </c>
      <c r="N3717" s="33" t="str">
        <f>TRIM(CONCATENATE(Table1[[#This Row],[Intake]]," ",Table1[[#This Row],[Batch Number]]))</f>
        <v>S-1/TRC 33a</v>
      </c>
      <c r="O3717" s="35" t="str">
        <f>IF(VLOOKUP(Table1[[#This Row],[Intake Batch Combo]],Sheet2!A:B,2,FALSE)="","",VLOOKUP(Table1[[#This Row],[Intake Batch Combo]],Sheet2!A:B,2,FALSE))</f>
        <v>Texas Regional Center Batch 33a</v>
      </c>
      <c r="P3717" s="116" t="e">
        <v>#N/A</v>
      </c>
      <c r="Q3717" s="116" t="e">
        <v>#N/A</v>
      </c>
    </row>
    <row r="3718" spans="1:17">
      <c r="A3718" s="4" t="s">
        <v>384</v>
      </c>
      <c r="B3718" s="15" t="s">
        <v>385</v>
      </c>
      <c r="C3718" s="15">
        <v>1021834</v>
      </c>
      <c r="D3718" s="30">
        <v>44579</v>
      </c>
      <c r="E3718" s="10" t="s">
        <v>0</v>
      </c>
      <c r="F3718" s="14">
        <v>400</v>
      </c>
      <c r="G3718" s="14">
        <v>82.56</v>
      </c>
      <c r="H3718" s="30">
        <v>45077</v>
      </c>
      <c r="I3718" s="118">
        <v>98.040599999999998</v>
      </c>
      <c r="J3718" s="15">
        <f>IF(M3718="",IF(AND(H3718&lt;&gt; "",D3718&lt;&gt;""),IF(H3718&gt;=D3718,H3718-D3718,0),""),"")</f>
        <v>498</v>
      </c>
      <c r="K3718" s="20">
        <f>IF(M3718="",IF(I3718&lt;&gt;"",I3718-G3718,""),"")</f>
        <v>15.480599999999995</v>
      </c>
      <c r="L3718" s="25">
        <f>IF(M3718="",IF(K3718&lt;&gt;"",IF(G3718=0,IF(I3718=0,0,9.99),K3718/G3718),""),"")</f>
        <v>0.18750726744186041</v>
      </c>
      <c r="N3718" s="33" t="str">
        <f>TRIM(CONCATENATE(Table1[[#This Row],[Intake]]," ",Table1[[#This Row],[Batch Number]]))</f>
        <v>S-1/TRC 33a</v>
      </c>
      <c r="O3718" s="35" t="str">
        <f>IF(VLOOKUP(Table1[[#This Row],[Intake Batch Combo]],Sheet2!A:B,2,FALSE)="","",VLOOKUP(Table1[[#This Row],[Intake Batch Combo]],Sheet2!A:B,2,FALSE))</f>
        <v>Texas Regional Center Batch 33a</v>
      </c>
      <c r="P3718" s="116" t="e">
        <v>#N/A</v>
      </c>
      <c r="Q3718" s="116" t="e">
        <v>#N/A</v>
      </c>
    </row>
    <row r="3719" spans="1:17">
      <c r="A3719" s="4" t="s">
        <v>384</v>
      </c>
      <c r="B3719" s="15" t="s">
        <v>385</v>
      </c>
      <c r="C3719" s="15">
        <v>1020684</v>
      </c>
      <c r="D3719" s="30">
        <v>44579</v>
      </c>
      <c r="E3719" s="10" t="s">
        <v>0</v>
      </c>
      <c r="F3719" s="14">
        <v>750</v>
      </c>
      <c r="G3719" s="14">
        <v>154.80000000000001</v>
      </c>
      <c r="H3719" s="30">
        <v>45077</v>
      </c>
      <c r="I3719" s="118">
        <v>295.55400000000003</v>
      </c>
      <c r="J3719" s="15">
        <f>IF(M3719="",IF(AND(H3719&lt;&gt; "",D3719&lt;&gt;""),IF(H3719&gt;=D3719,H3719-D3719,0),""),"")</f>
        <v>498</v>
      </c>
      <c r="K3719" s="20">
        <f>IF(M3719="",IF(I3719&lt;&gt;"",I3719-G3719,""),"")</f>
        <v>140.75400000000002</v>
      </c>
      <c r="L3719" s="25">
        <f>IF(M3719="",IF(K3719&lt;&gt;"",IF(G3719=0,IF(I3719=0,0,9.99),K3719/G3719),""),"")</f>
        <v>0.90926356589147295</v>
      </c>
      <c r="N3719" s="33" t="str">
        <f>TRIM(CONCATENATE(Table1[[#This Row],[Intake]]," ",Table1[[#This Row],[Batch Number]]))</f>
        <v>S-1/TRC 33a</v>
      </c>
      <c r="O3719" s="35" t="str">
        <f>IF(VLOOKUP(Table1[[#This Row],[Intake Batch Combo]],Sheet2!A:B,2,FALSE)="","",VLOOKUP(Table1[[#This Row],[Intake Batch Combo]],Sheet2!A:B,2,FALSE))</f>
        <v>Texas Regional Center Batch 33a</v>
      </c>
      <c r="P3719" s="116" t="e">
        <v>#N/A</v>
      </c>
      <c r="Q3719" s="116" t="e">
        <v>#N/A</v>
      </c>
    </row>
    <row r="3720" spans="1:17">
      <c r="A3720" s="4" t="s">
        <v>384</v>
      </c>
      <c r="B3720" s="15" t="s">
        <v>385</v>
      </c>
      <c r="C3720" s="15">
        <v>1021158</v>
      </c>
      <c r="D3720" s="30">
        <v>44579</v>
      </c>
      <c r="E3720" s="10" t="s">
        <v>0</v>
      </c>
      <c r="F3720" s="14">
        <v>750</v>
      </c>
      <c r="G3720" s="14">
        <v>154.80000000000001</v>
      </c>
      <c r="H3720" s="30">
        <v>45077</v>
      </c>
      <c r="I3720" s="118">
        <v>242.60910000000001</v>
      </c>
      <c r="J3720" s="15">
        <f>IF(M3720="",IF(AND(H3720&lt;&gt; "",D3720&lt;&gt;""),IF(H3720&gt;=D3720,H3720-D3720,0),""),"")</f>
        <v>498</v>
      </c>
      <c r="K3720" s="20">
        <f>IF(M3720="",IF(I3720&lt;&gt;"",I3720-G3720,""),"")</f>
        <v>87.809100000000001</v>
      </c>
      <c r="L3720" s="25">
        <f>IF(M3720="",IF(K3720&lt;&gt;"",IF(G3720=0,IF(I3720=0,0,9.99),K3720/G3720),""),"")</f>
        <v>0.56724224806201551</v>
      </c>
      <c r="N3720" s="33" t="str">
        <f>TRIM(CONCATENATE(Table1[[#This Row],[Intake]]," ",Table1[[#This Row],[Batch Number]]))</f>
        <v>S-1/TRC 33a</v>
      </c>
      <c r="O3720" s="35" t="str">
        <f>IF(VLOOKUP(Table1[[#This Row],[Intake Batch Combo]],Sheet2!A:B,2,FALSE)="","",VLOOKUP(Table1[[#This Row],[Intake Batch Combo]],Sheet2!A:B,2,FALSE))</f>
        <v>Texas Regional Center Batch 33a</v>
      </c>
      <c r="P3720" s="116" t="e">
        <v>#N/A</v>
      </c>
      <c r="Q3720" s="116" t="e">
        <v>#N/A</v>
      </c>
    </row>
    <row r="3721" spans="1:17">
      <c r="A3721" s="4" t="s">
        <v>384</v>
      </c>
      <c r="B3721" s="15" t="s">
        <v>385</v>
      </c>
      <c r="C3721" s="15">
        <v>1021327</v>
      </c>
      <c r="D3721" s="30">
        <v>44579</v>
      </c>
      <c r="E3721" s="10" t="s">
        <v>0</v>
      </c>
      <c r="F3721" s="14">
        <v>750</v>
      </c>
      <c r="G3721" s="14">
        <v>154.80000000000001</v>
      </c>
      <c r="H3721" s="30">
        <v>45077</v>
      </c>
      <c r="I3721" s="120">
        <v>280.36710000000005</v>
      </c>
      <c r="J3721" s="15">
        <f>IF(M3721="",IF(AND(H3721&lt;&gt; "",D3721&lt;&gt;""),IF(H3721&gt;=D3721,H3721-D3721,0),""),"")</f>
        <v>498</v>
      </c>
      <c r="K3721" s="20">
        <f>IF(M3721="",IF(I3721&lt;&gt;"",I3721-G3721,""),"")</f>
        <v>125.56710000000004</v>
      </c>
      <c r="L3721" s="25">
        <f>IF(M3721="",IF(K3721&lt;&gt;"",IF(G3721=0,IF(I3721=0,0,9.99),K3721/G3721),""),"")</f>
        <v>0.81115697674418619</v>
      </c>
      <c r="M3721" s="111"/>
      <c r="N3721" s="33" t="str">
        <f>TRIM(CONCATENATE(Table1[[#This Row],[Intake]]," ",Table1[[#This Row],[Batch Number]]))</f>
        <v>S-1/TRC 33a</v>
      </c>
      <c r="O3721" s="35" t="str">
        <f>IF(VLOOKUP(Table1[[#This Row],[Intake Batch Combo]],Sheet2!A:B,2,FALSE)="","",VLOOKUP(Table1[[#This Row],[Intake Batch Combo]],Sheet2!A:B,2,FALSE))</f>
        <v>Texas Regional Center Batch 33a</v>
      </c>
      <c r="P3721" s="116" t="e">
        <v>#N/A</v>
      </c>
      <c r="Q3721" s="116" t="e">
        <v>#N/A</v>
      </c>
    </row>
    <row r="3722" spans="1:17">
      <c r="A3722" s="4" t="s">
        <v>384</v>
      </c>
      <c r="B3722" s="15" t="s">
        <v>385</v>
      </c>
      <c r="C3722" s="15">
        <v>1022699</v>
      </c>
      <c r="D3722" s="30">
        <v>44579</v>
      </c>
      <c r="E3722" s="10" t="s">
        <v>0</v>
      </c>
      <c r="F3722" s="14">
        <v>750</v>
      </c>
      <c r="G3722" s="14">
        <v>154.80000000000001</v>
      </c>
      <c r="H3722" s="30">
        <v>45077</v>
      </c>
      <c r="I3722" s="120">
        <v>1069.5</v>
      </c>
      <c r="J3722" s="15">
        <f>IF(M3722="",IF(AND(H3722&lt;&gt; "",D3722&lt;&gt;""),IF(H3722&gt;=D3722,H3722-D3722,0),""),"")</f>
        <v>498</v>
      </c>
      <c r="K3722" s="20">
        <f>IF(M3722="",IF(I3722&lt;&gt;"",I3722-G3722,""),"")</f>
        <v>914.7</v>
      </c>
      <c r="L3722" s="25">
        <f>IF(M3722="",IF(K3722&lt;&gt;"",IF(G3722=0,IF(I3722=0,0,9.99),K3722/G3722),""),"")</f>
        <v>5.9089147286821708</v>
      </c>
      <c r="M3722" s="111"/>
      <c r="N3722" s="33" t="str">
        <f>TRIM(CONCATENATE(Table1[[#This Row],[Intake]]," ",Table1[[#This Row],[Batch Number]]))</f>
        <v>S-1/TRC 33a</v>
      </c>
      <c r="O3722" s="35" t="str">
        <f>IF(VLOOKUP(Table1[[#This Row],[Intake Batch Combo]],Sheet2!A:B,2,FALSE)="","",VLOOKUP(Table1[[#This Row],[Intake Batch Combo]],Sheet2!A:B,2,FALSE))</f>
        <v>Texas Regional Center Batch 33a</v>
      </c>
      <c r="P3722" s="116" t="e">
        <v>#N/A</v>
      </c>
      <c r="Q3722" s="116" t="e">
        <v>#N/A</v>
      </c>
    </row>
    <row r="3723" spans="1:17">
      <c r="A3723" s="4" t="s">
        <v>384</v>
      </c>
      <c r="B3723" s="15" t="s">
        <v>385</v>
      </c>
      <c r="C3723" s="15">
        <v>1021834</v>
      </c>
      <c r="D3723" s="30">
        <v>44579</v>
      </c>
      <c r="E3723" s="10" t="s">
        <v>0</v>
      </c>
      <c r="F3723" s="14">
        <v>1050</v>
      </c>
      <c r="G3723" s="14">
        <v>216.72</v>
      </c>
      <c r="H3723" s="30">
        <v>45077</v>
      </c>
      <c r="I3723" s="118">
        <v>558</v>
      </c>
      <c r="J3723" s="15">
        <f>IF(M3723="",IF(AND(H3723&lt;&gt; "",D3723&lt;&gt;""),IF(H3723&gt;=D3723,H3723-D3723,0),""),"")</f>
        <v>498</v>
      </c>
      <c r="K3723" s="20">
        <f>IF(M3723="",IF(I3723&lt;&gt;"",I3723-G3723,""),"")</f>
        <v>341.28</v>
      </c>
      <c r="L3723" s="25">
        <f>IF(M3723="",IF(K3723&lt;&gt;"",IF(G3723=0,IF(I3723=0,0,9.99),K3723/G3723),""),"")</f>
        <v>1.5747508305647839</v>
      </c>
      <c r="M3723" s="111"/>
      <c r="N3723" s="33" t="str">
        <f>TRIM(CONCATENATE(Table1[[#This Row],[Intake]]," ",Table1[[#This Row],[Batch Number]]))</f>
        <v>S-1/TRC 33a</v>
      </c>
      <c r="O3723" s="35" t="str">
        <f>IF(VLOOKUP(Table1[[#This Row],[Intake Batch Combo]],Sheet2!A:B,2,FALSE)="","",VLOOKUP(Table1[[#This Row],[Intake Batch Combo]],Sheet2!A:B,2,FALSE))</f>
        <v>Texas Regional Center Batch 33a</v>
      </c>
      <c r="P3723" s="116" t="e">
        <v>#N/A</v>
      </c>
      <c r="Q3723" s="116" t="e">
        <v>#N/A</v>
      </c>
    </row>
    <row r="3724" spans="1:17">
      <c r="A3724" s="4" t="s">
        <v>1316</v>
      </c>
      <c r="B3724" s="15">
        <v>90</v>
      </c>
      <c r="C3724" s="15" t="s">
        <v>280</v>
      </c>
      <c r="D3724" s="30">
        <v>44559</v>
      </c>
      <c r="E3724" s="10" t="s">
        <v>0</v>
      </c>
      <c r="F3724" s="14">
        <v>1100</v>
      </c>
      <c r="G3724" s="14">
        <v>282.328531916977</v>
      </c>
      <c r="H3724" s="30">
        <v>45077</v>
      </c>
      <c r="I3724" s="118">
        <v>75.850800000000007</v>
      </c>
      <c r="J3724" s="21">
        <f>IF(M3724="",IF(AND(H3724&lt;&gt; "",D3724&lt;&gt;""),IF(H3724&gt;=D3724,H3724-D3724,0),""),"")</f>
        <v>518</v>
      </c>
      <c r="K3724" s="20">
        <f>IF(M3724="",IF(I3724&lt;&gt;"",I3724-G3724,""),"")</f>
        <v>-206.47773191697701</v>
      </c>
      <c r="L3724" s="25">
        <f>IF(M3724="",IF(K3724&lt;&gt;"",IF(G3724=0,IF(I3724=0,0,9.99),K3724/G3724),""),"")</f>
        <v>-0.73133852436031832</v>
      </c>
      <c r="M3724" s="28"/>
      <c r="N3724" s="31" t="str">
        <f>TRIM(CONCATENATE(Table1[[#This Row],[Intake]]," ",Table1[[#This Row],[Batch Number]]))</f>
        <v>S-1/OS 90</v>
      </c>
      <c r="O3724" s="34" t="str">
        <f>IF(VLOOKUP(Table1[[#This Row],[Intake Batch Combo]],Sheet2!A:B,2,FALSE)="","",VLOOKUP(Table1[[#This Row],[Intake Batch Combo]],Sheet2!A:B,2,FALSE))</f>
        <v>OSD Buy 90</v>
      </c>
      <c r="P3724" s="116" t="e">
        <v>#N/A</v>
      </c>
      <c r="Q3724" s="116" t="e">
        <v>#N/A</v>
      </c>
    </row>
    <row r="3725" spans="1:17">
      <c r="A3725" s="4" t="s">
        <v>1316</v>
      </c>
      <c r="B3725" s="15">
        <v>116</v>
      </c>
      <c r="C3725" s="64" t="s">
        <v>1094</v>
      </c>
      <c r="D3725" s="30">
        <v>44879</v>
      </c>
      <c r="E3725" s="59" t="s">
        <v>1</v>
      </c>
      <c r="F3725" s="14">
        <v>1695</v>
      </c>
      <c r="G3725" s="14">
        <v>404.59153261197389</v>
      </c>
      <c r="H3725" s="30">
        <v>45077</v>
      </c>
      <c r="I3725" s="118">
        <v>328.53179999999998</v>
      </c>
      <c r="J3725" s="15">
        <f>IF(M3725="",IF(AND(H3725&lt;&gt; "",D3725&lt;&gt;""),IF(H3725&gt;=D3725,H3725-D3725,0),""),"")</f>
        <v>198</v>
      </c>
      <c r="K3725" s="20">
        <f>IF(M3725="",IF(I3725&lt;&gt;"",I3725-G3725,""),"")</f>
        <v>-76.059732611973914</v>
      </c>
      <c r="L3725" s="25">
        <f>IF(M3725="",IF(K3725&lt;&gt;"",IF(G3725=0,IF(I3725=0,0,9.99),K3725/G3725),""),"")</f>
        <v>-0.18799140980767753</v>
      </c>
      <c r="M3725" s="111"/>
      <c r="N3725" s="58" t="str">
        <f>TRIM(CONCATENATE(Table1[[#This Row],[Intake]]," ",Table1[[#This Row],[Batch Number]]))</f>
        <v>S-1/OS 116</v>
      </c>
      <c r="O3725" s="111" t="str">
        <f>IF(VLOOKUP(Table1[[#This Row],[Intake Batch Combo]],Sheet2!A:B,2,FALSE)="","",VLOOKUP(Table1[[#This Row],[Intake Batch Combo]],Sheet2!A:B,2,FALSE))</f>
        <v>One Source Diagnostics Buy 116</v>
      </c>
      <c r="P3725" s="115" t="e">
        <v>#N/A</v>
      </c>
      <c r="Q3725" s="115" t="e">
        <v>#N/A</v>
      </c>
    </row>
    <row r="3726" spans="1:17">
      <c r="A3726" s="4" t="s">
        <v>1316</v>
      </c>
      <c r="B3726" s="15">
        <v>116</v>
      </c>
      <c r="C3726" s="64" t="s">
        <v>1094</v>
      </c>
      <c r="D3726" s="30">
        <v>44879</v>
      </c>
      <c r="E3726" s="59" t="s">
        <v>1</v>
      </c>
      <c r="F3726" s="14">
        <v>1695</v>
      </c>
      <c r="G3726" s="14">
        <v>404.59153261197389</v>
      </c>
      <c r="H3726" s="30">
        <v>45077</v>
      </c>
      <c r="I3726" s="118">
        <v>328.53179999999998</v>
      </c>
      <c r="J3726" s="15">
        <f>IF(M3726="",IF(AND(H3726&lt;&gt; "",D3726&lt;&gt;""),IF(H3726&gt;=D3726,H3726-D3726,0),""),"")</f>
        <v>198</v>
      </c>
      <c r="K3726" s="20">
        <f>IF(M3726="",IF(I3726&lt;&gt;"",I3726-G3726,""),"")</f>
        <v>-76.059732611973914</v>
      </c>
      <c r="L3726" s="25">
        <f>IF(M3726="",IF(K3726&lt;&gt;"",IF(G3726=0,IF(I3726=0,0,9.99),K3726/G3726),""),"")</f>
        <v>-0.18799140980767753</v>
      </c>
      <c r="M3726" s="111"/>
      <c r="N3726" s="58" t="str">
        <f>TRIM(CONCATENATE(Table1[[#This Row],[Intake]]," ",Table1[[#This Row],[Batch Number]]))</f>
        <v>S-1/OS 116</v>
      </c>
      <c r="O3726" s="111" t="str">
        <f>IF(VLOOKUP(Table1[[#This Row],[Intake Batch Combo]],Sheet2!A:B,2,FALSE)="","",VLOOKUP(Table1[[#This Row],[Intake Batch Combo]],Sheet2!A:B,2,FALSE))</f>
        <v>One Source Diagnostics Buy 116</v>
      </c>
      <c r="P3726" s="115" t="e">
        <v>#N/A</v>
      </c>
      <c r="Q3726" s="115" t="e">
        <v>#N/A</v>
      </c>
    </row>
    <row r="3727" spans="1:17">
      <c r="A3727" s="4" t="s">
        <v>1316</v>
      </c>
      <c r="B3727" s="15">
        <v>116</v>
      </c>
      <c r="C3727" s="64" t="s">
        <v>1144</v>
      </c>
      <c r="D3727" s="30">
        <v>44879</v>
      </c>
      <c r="E3727" s="59" t="s">
        <v>1</v>
      </c>
      <c r="F3727" s="14">
        <v>1695</v>
      </c>
      <c r="G3727" s="14">
        <v>404.59153261197389</v>
      </c>
      <c r="H3727" s="30">
        <v>45077</v>
      </c>
      <c r="I3727" s="118">
        <v>465</v>
      </c>
      <c r="J3727" s="15">
        <f>IF(M3727="",IF(AND(H3727&lt;&gt; "",D3727&lt;&gt;""),IF(H3727&gt;=D3727,H3727-D3727,0),""),"")</f>
        <v>198</v>
      </c>
      <c r="K3727" s="20">
        <f>IF(M3727="",IF(I3727&lt;&gt;"",I3727-G3727,""),"")</f>
        <v>60.408467388026111</v>
      </c>
      <c r="L3727" s="25">
        <f>IF(M3727="",IF(K3727&lt;&gt;"",IF(G3727=0,IF(I3727=0,0,9.99),K3727/G3727),""),"")</f>
        <v>0.1493072951824754</v>
      </c>
      <c r="M3727" s="111"/>
      <c r="N3727" s="58" t="str">
        <f>TRIM(CONCATENATE(Table1[[#This Row],[Intake]]," ",Table1[[#This Row],[Batch Number]]))</f>
        <v>S-1/OS 116</v>
      </c>
      <c r="O3727" s="111" t="str">
        <f>IF(VLOOKUP(Table1[[#This Row],[Intake Batch Combo]],Sheet2!A:B,2,FALSE)="","",VLOOKUP(Table1[[#This Row],[Intake Batch Combo]],Sheet2!A:B,2,FALSE))</f>
        <v>One Source Diagnostics Buy 116</v>
      </c>
      <c r="P3727" s="115" t="e">
        <v>#N/A</v>
      </c>
      <c r="Q3727" s="115" t="e">
        <v>#N/A</v>
      </c>
    </row>
    <row r="3728" spans="1:17">
      <c r="A3728" s="4" t="s">
        <v>1316</v>
      </c>
      <c r="B3728" s="15">
        <v>116</v>
      </c>
      <c r="C3728" s="64" t="s">
        <v>1144</v>
      </c>
      <c r="D3728" s="30">
        <v>44879</v>
      </c>
      <c r="E3728" s="59" t="s">
        <v>1</v>
      </c>
      <c r="F3728" s="14">
        <v>1695</v>
      </c>
      <c r="G3728" s="14">
        <v>404.59153261197389</v>
      </c>
      <c r="H3728" s="30">
        <v>45077</v>
      </c>
      <c r="I3728" s="118">
        <v>465</v>
      </c>
      <c r="J3728" s="15">
        <f>IF(M3728="",IF(AND(H3728&lt;&gt; "",D3728&lt;&gt;""),IF(H3728&gt;=D3728,H3728-D3728,0),""),"")</f>
        <v>198</v>
      </c>
      <c r="K3728" s="20">
        <f>IF(M3728="",IF(I3728&lt;&gt;"",I3728-G3728,""),"")</f>
        <v>60.408467388026111</v>
      </c>
      <c r="L3728" s="25">
        <f>IF(M3728="",IF(K3728&lt;&gt;"",IF(G3728=0,IF(I3728=0,0,9.99),K3728/G3728),""),"")</f>
        <v>0.1493072951824754</v>
      </c>
      <c r="M3728" s="111"/>
      <c r="N3728" s="58" t="str">
        <f>TRIM(CONCATENATE(Table1[[#This Row],[Intake]]," ",Table1[[#This Row],[Batch Number]]))</f>
        <v>S-1/OS 116</v>
      </c>
      <c r="O3728" s="111" t="str">
        <f>IF(VLOOKUP(Table1[[#This Row],[Intake Batch Combo]],Sheet2!A:B,2,FALSE)="","",VLOOKUP(Table1[[#This Row],[Intake Batch Combo]],Sheet2!A:B,2,FALSE))</f>
        <v>One Source Diagnostics Buy 116</v>
      </c>
      <c r="P3728" s="115" t="e">
        <v>#N/A</v>
      </c>
      <c r="Q3728" s="115" t="e">
        <v>#N/A</v>
      </c>
    </row>
    <row r="3729" spans="1:17">
      <c r="A3729" s="4" t="s">
        <v>1316</v>
      </c>
      <c r="B3729" s="15">
        <v>116</v>
      </c>
      <c r="C3729" s="64" t="s">
        <v>1156</v>
      </c>
      <c r="D3729" s="30">
        <v>44879</v>
      </c>
      <c r="E3729" s="59" t="s">
        <v>1</v>
      </c>
      <c r="F3729" s="14">
        <v>1695</v>
      </c>
      <c r="G3729" s="14">
        <v>404.59153261197389</v>
      </c>
      <c r="H3729" s="30">
        <v>45077</v>
      </c>
      <c r="I3729" s="118">
        <v>248.00310000000002</v>
      </c>
      <c r="J3729" s="15">
        <f>IF(M3729="",IF(AND(H3729&lt;&gt; "",D3729&lt;&gt;""),IF(H3729&gt;=D3729,H3729-D3729,0),""),"")</f>
        <v>198</v>
      </c>
      <c r="K3729" s="20">
        <f>IF(M3729="",IF(I3729&lt;&gt;"",I3729-G3729,""),"")</f>
        <v>-156.58843261197387</v>
      </c>
      <c r="L3729" s="25">
        <f>IF(M3729="",IF(K3729&lt;&gt;"",IF(G3729=0,IF(I3729=0,0,9.99),K3729/G3729),""),"")</f>
        <v>-0.3870284471873785</v>
      </c>
      <c r="M3729" s="111"/>
      <c r="N3729" s="58" t="str">
        <f>TRIM(CONCATENATE(Table1[[#This Row],[Intake]]," ",Table1[[#This Row],[Batch Number]]))</f>
        <v>S-1/OS 116</v>
      </c>
      <c r="O3729" s="111" t="str">
        <f>IF(VLOOKUP(Table1[[#This Row],[Intake Batch Combo]],Sheet2!A:B,2,FALSE)="","",VLOOKUP(Table1[[#This Row],[Intake Batch Combo]],Sheet2!A:B,2,FALSE))</f>
        <v>One Source Diagnostics Buy 116</v>
      </c>
      <c r="P3729" s="115" t="e">
        <v>#N/A</v>
      </c>
      <c r="Q3729" s="115" t="e">
        <v>#N/A</v>
      </c>
    </row>
    <row r="3730" spans="1:17">
      <c r="A3730" s="4" t="s">
        <v>1316</v>
      </c>
      <c r="B3730" s="15">
        <v>116</v>
      </c>
      <c r="C3730" s="64" t="s">
        <v>1156</v>
      </c>
      <c r="D3730" s="30">
        <v>44879</v>
      </c>
      <c r="E3730" s="59" t="s">
        <v>1</v>
      </c>
      <c r="F3730" s="14">
        <v>1695</v>
      </c>
      <c r="G3730" s="14">
        <v>404.59153261197389</v>
      </c>
      <c r="H3730" s="30">
        <v>45077</v>
      </c>
      <c r="I3730" s="118">
        <v>248.00310000000002</v>
      </c>
      <c r="J3730" s="15">
        <f>IF(M3730="",IF(AND(H3730&lt;&gt; "",D3730&lt;&gt;""),IF(H3730&gt;=D3730,H3730-D3730,0),""),"")</f>
        <v>198</v>
      </c>
      <c r="K3730" s="20">
        <f>IF(M3730="",IF(I3730&lt;&gt;"",I3730-G3730,""),"")</f>
        <v>-156.58843261197387</v>
      </c>
      <c r="L3730" s="25">
        <f>IF(M3730="",IF(K3730&lt;&gt;"",IF(G3730=0,IF(I3730=0,0,9.99),K3730/G3730),""),"")</f>
        <v>-0.3870284471873785</v>
      </c>
      <c r="M3730" s="111"/>
      <c r="N3730" s="58" t="str">
        <f>TRIM(CONCATENATE(Table1[[#This Row],[Intake]]," ",Table1[[#This Row],[Batch Number]]))</f>
        <v>S-1/OS 116</v>
      </c>
      <c r="O3730" s="111" t="str">
        <f>IF(VLOOKUP(Table1[[#This Row],[Intake Batch Combo]],Sheet2!A:B,2,FALSE)="","",VLOOKUP(Table1[[#This Row],[Intake Batch Combo]],Sheet2!A:B,2,FALSE))</f>
        <v>One Source Diagnostics Buy 116</v>
      </c>
      <c r="P3730" s="115" t="e">
        <v>#N/A</v>
      </c>
      <c r="Q3730" s="115" t="e">
        <v>#N/A</v>
      </c>
    </row>
    <row r="3731" spans="1:17">
      <c r="A3731" s="4" t="s">
        <v>1316</v>
      </c>
      <c r="B3731" s="15">
        <v>116</v>
      </c>
      <c r="C3731" s="64" t="s">
        <v>1172</v>
      </c>
      <c r="D3731" s="30">
        <v>44879</v>
      </c>
      <c r="E3731" s="59" t="s">
        <v>1</v>
      </c>
      <c r="F3731" s="14">
        <v>1695</v>
      </c>
      <c r="G3731" s="14">
        <v>404.59153261197389</v>
      </c>
      <c r="H3731" s="30">
        <v>45077</v>
      </c>
      <c r="I3731" s="118">
        <v>232.5</v>
      </c>
      <c r="J3731" s="15">
        <f>IF(M3731="",IF(AND(H3731&lt;&gt; "",D3731&lt;&gt;""),IF(H3731&gt;=D3731,H3731-D3731,0),""),"")</f>
        <v>198</v>
      </c>
      <c r="K3731" s="20">
        <f>IF(M3731="",IF(I3731&lt;&gt;"",I3731-G3731,""),"")</f>
        <v>-172.09153261197389</v>
      </c>
      <c r="L3731" s="25">
        <f>IF(M3731="",IF(K3731&lt;&gt;"",IF(G3731=0,IF(I3731=0,0,9.99),K3731/G3731),""),"")</f>
        <v>-0.42534635240876228</v>
      </c>
      <c r="M3731" s="111"/>
      <c r="N3731" s="58" t="str">
        <f>TRIM(CONCATENATE(Table1[[#This Row],[Intake]]," ",Table1[[#This Row],[Batch Number]]))</f>
        <v>S-1/OS 116</v>
      </c>
      <c r="O3731" s="111" t="str">
        <f>IF(VLOOKUP(Table1[[#This Row],[Intake Batch Combo]],Sheet2!A:B,2,FALSE)="","",VLOOKUP(Table1[[#This Row],[Intake Batch Combo]],Sheet2!A:B,2,FALSE))</f>
        <v>One Source Diagnostics Buy 116</v>
      </c>
      <c r="P3731" s="115" t="e">
        <v>#N/A</v>
      </c>
      <c r="Q3731" s="115" t="e">
        <v>#N/A</v>
      </c>
    </row>
    <row r="3732" spans="1:17">
      <c r="A3732" s="4" t="s">
        <v>1316</v>
      </c>
      <c r="B3732" s="15">
        <v>116</v>
      </c>
      <c r="C3732" s="64" t="s">
        <v>1172</v>
      </c>
      <c r="D3732" s="30">
        <v>44879</v>
      </c>
      <c r="E3732" s="59" t="s">
        <v>1</v>
      </c>
      <c r="F3732" s="14">
        <v>1695</v>
      </c>
      <c r="G3732" s="14">
        <v>404.59153261197389</v>
      </c>
      <c r="H3732" s="30">
        <v>45077</v>
      </c>
      <c r="I3732" s="118">
        <v>232.5</v>
      </c>
      <c r="J3732" s="15">
        <f>IF(M3732="",IF(AND(H3732&lt;&gt; "",D3732&lt;&gt;""),IF(H3732&gt;=D3732,H3732-D3732,0),""),"")</f>
        <v>198</v>
      </c>
      <c r="K3732" s="20">
        <f>IF(M3732="",IF(I3732&lt;&gt;"",I3732-G3732,""),"")</f>
        <v>-172.09153261197389</v>
      </c>
      <c r="L3732" s="25">
        <f>IF(M3732="",IF(K3732&lt;&gt;"",IF(G3732=0,IF(I3732=0,0,9.99),K3732/G3732),""),"")</f>
        <v>-0.42534635240876228</v>
      </c>
      <c r="M3732" s="111"/>
      <c r="N3732" s="58" t="str">
        <f>TRIM(CONCATENATE(Table1[[#This Row],[Intake]]," ",Table1[[#This Row],[Batch Number]]))</f>
        <v>S-1/OS 116</v>
      </c>
      <c r="O3732" s="111" t="str">
        <f>IF(VLOOKUP(Table1[[#This Row],[Intake Batch Combo]],Sheet2!A:B,2,FALSE)="","",VLOOKUP(Table1[[#This Row],[Intake Batch Combo]],Sheet2!A:B,2,FALSE))</f>
        <v>One Source Diagnostics Buy 116</v>
      </c>
      <c r="P3732" s="115" t="e">
        <v>#N/A</v>
      </c>
      <c r="Q3732" s="115" t="e">
        <v>#N/A</v>
      </c>
    </row>
    <row r="3733" spans="1:17">
      <c r="A3733" s="4" t="s">
        <v>1316</v>
      </c>
      <c r="B3733" s="15">
        <v>116</v>
      </c>
      <c r="C3733" s="64" t="s">
        <v>1182</v>
      </c>
      <c r="D3733" s="30">
        <v>44879</v>
      </c>
      <c r="E3733" s="59" t="s">
        <v>1</v>
      </c>
      <c r="F3733" s="14">
        <v>1695</v>
      </c>
      <c r="G3733" s="14">
        <v>404.59153261197389</v>
      </c>
      <c r="H3733" s="30">
        <v>45077</v>
      </c>
      <c r="I3733" s="118">
        <v>465</v>
      </c>
      <c r="J3733" s="15">
        <f>IF(M3733="",IF(AND(H3733&lt;&gt; "",D3733&lt;&gt;""),IF(H3733&gt;=D3733,H3733-D3733,0),""),"")</f>
        <v>198</v>
      </c>
      <c r="K3733" s="20">
        <f>IF(M3733="",IF(I3733&lt;&gt;"",I3733-G3733,""),"")</f>
        <v>60.408467388026111</v>
      </c>
      <c r="L3733" s="25">
        <f>IF(M3733="",IF(K3733&lt;&gt;"",IF(G3733=0,IF(I3733=0,0,9.99),K3733/G3733),""),"")</f>
        <v>0.1493072951824754</v>
      </c>
      <c r="M3733" s="111"/>
      <c r="N3733" s="58" t="str">
        <f>TRIM(CONCATENATE(Table1[[#This Row],[Intake]]," ",Table1[[#This Row],[Batch Number]]))</f>
        <v>S-1/OS 116</v>
      </c>
      <c r="O3733" s="111" t="str">
        <f>IF(VLOOKUP(Table1[[#This Row],[Intake Batch Combo]],Sheet2!A:B,2,FALSE)="","",VLOOKUP(Table1[[#This Row],[Intake Batch Combo]],Sheet2!A:B,2,FALSE))</f>
        <v>One Source Diagnostics Buy 116</v>
      </c>
      <c r="P3733" s="115" t="e">
        <v>#N/A</v>
      </c>
      <c r="Q3733" s="115" t="e">
        <v>#N/A</v>
      </c>
    </row>
    <row r="3734" spans="1:17">
      <c r="A3734" s="4" t="s">
        <v>1316</v>
      </c>
      <c r="B3734" s="15">
        <v>116</v>
      </c>
      <c r="C3734" s="64" t="s">
        <v>1182</v>
      </c>
      <c r="D3734" s="30">
        <v>44879</v>
      </c>
      <c r="E3734" s="59" t="s">
        <v>1</v>
      </c>
      <c r="F3734" s="14">
        <v>1695</v>
      </c>
      <c r="G3734" s="14">
        <v>404.59153261197389</v>
      </c>
      <c r="H3734" s="30">
        <v>45077</v>
      </c>
      <c r="I3734" s="118">
        <v>465</v>
      </c>
      <c r="J3734" s="15">
        <f>IF(M3734="",IF(AND(H3734&lt;&gt; "",D3734&lt;&gt;""),IF(H3734&gt;=D3734,H3734-D3734,0),""),"")</f>
        <v>198</v>
      </c>
      <c r="K3734" s="20">
        <f>IF(M3734="",IF(I3734&lt;&gt;"",I3734-G3734,""),"")</f>
        <v>60.408467388026111</v>
      </c>
      <c r="L3734" s="25">
        <f>IF(M3734="",IF(K3734&lt;&gt;"",IF(G3734=0,IF(I3734=0,0,9.99),K3734/G3734),""),"")</f>
        <v>0.1493072951824754</v>
      </c>
      <c r="M3734" s="111"/>
      <c r="N3734" s="58" t="str">
        <f>TRIM(CONCATENATE(Table1[[#This Row],[Intake]]," ",Table1[[#This Row],[Batch Number]]))</f>
        <v>S-1/OS 116</v>
      </c>
      <c r="O3734" s="111" t="str">
        <f>IF(VLOOKUP(Table1[[#This Row],[Intake Batch Combo]],Sheet2!A:B,2,FALSE)="","",VLOOKUP(Table1[[#This Row],[Intake Batch Combo]],Sheet2!A:B,2,FALSE))</f>
        <v>One Source Diagnostics Buy 116</v>
      </c>
      <c r="P3734" s="115" t="e">
        <v>#N/A</v>
      </c>
      <c r="Q3734" s="115" t="e">
        <v>#N/A</v>
      </c>
    </row>
    <row r="3735" spans="1:17">
      <c r="A3735" s="4" t="s">
        <v>1316</v>
      </c>
      <c r="B3735" s="15">
        <v>116</v>
      </c>
      <c r="C3735" s="64" t="s">
        <v>1182</v>
      </c>
      <c r="D3735" s="30">
        <v>44879</v>
      </c>
      <c r="E3735" s="59" t="s">
        <v>1</v>
      </c>
      <c r="F3735" s="14">
        <v>1695</v>
      </c>
      <c r="G3735" s="14">
        <v>404.59153261197389</v>
      </c>
      <c r="H3735" s="30">
        <v>45077</v>
      </c>
      <c r="I3735" s="118">
        <v>465</v>
      </c>
      <c r="J3735" s="15">
        <f>IF(M3735="",IF(AND(H3735&lt;&gt; "",D3735&lt;&gt;""),IF(H3735&gt;=D3735,H3735-D3735,0),""),"")</f>
        <v>198</v>
      </c>
      <c r="K3735" s="20">
        <f>IF(M3735="",IF(I3735&lt;&gt;"",I3735-G3735,""),"")</f>
        <v>60.408467388026111</v>
      </c>
      <c r="L3735" s="25">
        <f>IF(M3735="",IF(K3735&lt;&gt;"",IF(G3735=0,IF(I3735=0,0,9.99),K3735/G3735),""),"")</f>
        <v>0.1493072951824754</v>
      </c>
      <c r="M3735" s="111"/>
      <c r="N3735" s="58" t="str">
        <f>TRIM(CONCATENATE(Table1[[#This Row],[Intake]]," ",Table1[[#This Row],[Batch Number]]))</f>
        <v>S-1/OS 116</v>
      </c>
      <c r="O3735" s="111" t="str">
        <f>IF(VLOOKUP(Table1[[#This Row],[Intake Batch Combo]],Sheet2!A:B,2,FALSE)="","",VLOOKUP(Table1[[#This Row],[Intake Batch Combo]],Sheet2!A:B,2,FALSE))</f>
        <v>One Source Diagnostics Buy 116</v>
      </c>
      <c r="P3735" s="115" t="e">
        <v>#N/A</v>
      </c>
      <c r="Q3735" s="115" t="e">
        <v>#N/A</v>
      </c>
    </row>
    <row r="3736" spans="1:17">
      <c r="A3736" s="4" t="s">
        <v>1316</v>
      </c>
      <c r="B3736" s="15">
        <v>116</v>
      </c>
      <c r="C3736" s="64" t="s">
        <v>1223</v>
      </c>
      <c r="D3736" s="30">
        <v>44879</v>
      </c>
      <c r="E3736" s="59" t="s">
        <v>1</v>
      </c>
      <c r="F3736" s="14">
        <v>1695</v>
      </c>
      <c r="G3736" s="14">
        <v>404.59153261197389</v>
      </c>
      <c r="H3736" s="30">
        <v>45077</v>
      </c>
      <c r="I3736" s="118">
        <v>465</v>
      </c>
      <c r="J3736" s="15">
        <f>IF(M3736="",IF(AND(H3736&lt;&gt; "",D3736&lt;&gt;""),IF(H3736&gt;=D3736,H3736-D3736,0),""),"")</f>
        <v>198</v>
      </c>
      <c r="K3736" s="20">
        <f>IF(M3736="",IF(I3736&lt;&gt;"",I3736-G3736,""),"")</f>
        <v>60.408467388026111</v>
      </c>
      <c r="L3736" s="25">
        <f>IF(M3736="",IF(K3736&lt;&gt;"",IF(G3736=0,IF(I3736=0,0,9.99),K3736/G3736),""),"")</f>
        <v>0.1493072951824754</v>
      </c>
      <c r="M3736" s="111"/>
      <c r="N3736" s="58" t="str">
        <f>TRIM(CONCATENATE(Table1[[#This Row],[Intake]]," ",Table1[[#This Row],[Batch Number]]))</f>
        <v>S-1/OS 116</v>
      </c>
      <c r="O3736" s="111" t="str">
        <f>IF(VLOOKUP(Table1[[#This Row],[Intake Batch Combo]],Sheet2!A:B,2,FALSE)="","",VLOOKUP(Table1[[#This Row],[Intake Batch Combo]],Sheet2!A:B,2,FALSE))</f>
        <v>One Source Diagnostics Buy 116</v>
      </c>
      <c r="P3736" s="115" t="e">
        <v>#N/A</v>
      </c>
      <c r="Q3736" s="115" t="e">
        <v>#N/A</v>
      </c>
    </row>
    <row r="3737" spans="1:17">
      <c r="A3737" s="4" t="s">
        <v>1316</v>
      </c>
      <c r="B3737" s="15">
        <v>116</v>
      </c>
      <c r="C3737" s="64" t="s">
        <v>1224</v>
      </c>
      <c r="D3737" s="30">
        <v>44879</v>
      </c>
      <c r="E3737" s="59" t="s">
        <v>1</v>
      </c>
      <c r="F3737" s="14">
        <v>1695</v>
      </c>
      <c r="G3737" s="14">
        <v>404.59153261197389</v>
      </c>
      <c r="H3737" s="30">
        <v>45077</v>
      </c>
      <c r="I3737" s="118">
        <v>465</v>
      </c>
      <c r="J3737" s="15">
        <f>IF(M3737="",IF(AND(H3737&lt;&gt; "",D3737&lt;&gt;""),IF(H3737&gt;=D3737,H3737-D3737,0),""),"")</f>
        <v>198</v>
      </c>
      <c r="K3737" s="20">
        <f>IF(M3737="",IF(I3737&lt;&gt;"",I3737-G3737,""),"")</f>
        <v>60.408467388026111</v>
      </c>
      <c r="L3737" s="25">
        <f>IF(M3737="",IF(K3737&lt;&gt;"",IF(G3737=0,IF(I3737=0,0,9.99),K3737/G3737),""),"")</f>
        <v>0.1493072951824754</v>
      </c>
      <c r="M3737" s="111"/>
      <c r="N3737" s="58" t="str">
        <f>TRIM(CONCATENATE(Table1[[#This Row],[Intake]]," ",Table1[[#This Row],[Batch Number]]))</f>
        <v>S-1/OS 116</v>
      </c>
      <c r="O3737" s="111" t="str">
        <f>IF(VLOOKUP(Table1[[#This Row],[Intake Batch Combo]],Sheet2!A:B,2,FALSE)="","",VLOOKUP(Table1[[#This Row],[Intake Batch Combo]],Sheet2!A:B,2,FALSE))</f>
        <v>One Source Diagnostics Buy 116</v>
      </c>
      <c r="P3737" s="115" t="e">
        <v>#N/A</v>
      </c>
      <c r="Q3737" s="115" t="e">
        <v>#N/A</v>
      </c>
    </row>
    <row r="3738" spans="1:17">
      <c r="A3738" s="4" t="s">
        <v>1316</v>
      </c>
      <c r="B3738" s="15">
        <v>116</v>
      </c>
      <c r="C3738" s="64" t="s">
        <v>1245</v>
      </c>
      <c r="D3738" s="30">
        <v>44879</v>
      </c>
      <c r="E3738" s="59" t="s">
        <v>1</v>
      </c>
      <c r="F3738" s="14">
        <v>1695</v>
      </c>
      <c r="G3738" s="14">
        <v>404.59153261197389</v>
      </c>
      <c r="H3738" s="30">
        <v>45077</v>
      </c>
      <c r="I3738" s="118">
        <v>465</v>
      </c>
      <c r="J3738" s="15">
        <f>IF(M3738="",IF(AND(H3738&lt;&gt; "",D3738&lt;&gt;""),IF(H3738&gt;=D3738,H3738-D3738,0),""),"")</f>
        <v>198</v>
      </c>
      <c r="K3738" s="20">
        <f>IF(M3738="",IF(I3738&lt;&gt;"",I3738-G3738,""),"")</f>
        <v>60.408467388026111</v>
      </c>
      <c r="L3738" s="25">
        <f>IF(M3738="",IF(K3738&lt;&gt;"",IF(G3738=0,IF(I3738=0,0,9.99),K3738/G3738),""),"")</f>
        <v>0.1493072951824754</v>
      </c>
      <c r="M3738" s="111"/>
      <c r="N3738" s="58" t="str">
        <f>TRIM(CONCATENATE(Table1[[#This Row],[Intake]]," ",Table1[[#This Row],[Batch Number]]))</f>
        <v>S-1/OS 116</v>
      </c>
      <c r="O3738" s="111" t="str">
        <f>IF(VLOOKUP(Table1[[#This Row],[Intake Batch Combo]],Sheet2!A:B,2,FALSE)="","",VLOOKUP(Table1[[#This Row],[Intake Batch Combo]],Sheet2!A:B,2,FALSE))</f>
        <v>One Source Diagnostics Buy 116</v>
      </c>
      <c r="P3738" s="115" t="e">
        <v>#N/A</v>
      </c>
      <c r="Q3738" s="115" t="e">
        <v>#N/A</v>
      </c>
    </row>
    <row r="3739" spans="1:17">
      <c r="A3739" s="4" t="s">
        <v>1316</v>
      </c>
      <c r="B3739" s="15">
        <v>116</v>
      </c>
      <c r="C3739" s="64" t="s">
        <v>1246</v>
      </c>
      <c r="D3739" s="30">
        <v>44879</v>
      </c>
      <c r="E3739" s="59" t="s">
        <v>1</v>
      </c>
      <c r="F3739" s="14">
        <v>1695</v>
      </c>
      <c r="G3739" s="14">
        <v>404.59153261197389</v>
      </c>
      <c r="H3739" s="30">
        <v>45077</v>
      </c>
      <c r="I3739" s="118">
        <v>619.101</v>
      </c>
      <c r="J3739" s="15">
        <f>IF(M3739="",IF(AND(H3739&lt;&gt; "",D3739&lt;&gt;""),IF(H3739&gt;=D3739,H3739-D3739,0),""),"")</f>
        <v>198</v>
      </c>
      <c r="K3739" s="20">
        <f>IF(M3739="",IF(I3739&lt;&gt;"",I3739-G3739,""),"")</f>
        <v>214.50946738802611</v>
      </c>
      <c r="L3739" s="25">
        <f>IF(M3739="",IF(K3739&lt;&gt;"",IF(G3739=0,IF(I3739=0,0,9.99),K3739/G3739),""),"")</f>
        <v>0.53018773280594778</v>
      </c>
      <c r="M3739" s="111"/>
      <c r="N3739" s="58" t="str">
        <f>TRIM(CONCATENATE(Table1[[#This Row],[Intake]]," ",Table1[[#This Row],[Batch Number]]))</f>
        <v>S-1/OS 116</v>
      </c>
      <c r="O3739" s="111" t="str">
        <f>IF(VLOOKUP(Table1[[#This Row],[Intake Batch Combo]],Sheet2!A:B,2,FALSE)="","",VLOOKUP(Table1[[#This Row],[Intake Batch Combo]],Sheet2!A:B,2,FALSE))</f>
        <v>One Source Diagnostics Buy 116</v>
      </c>
      <c r="P3739" s="115" t="e">
        <v>#N/A</v>
      </c>
      <c r="Q3739" s="115" t="e">
        <v>#N/A</v>
      </c>
    </row>
    <row r="3740" spans="1:17">
      <c r="A3740" s="4" t="s">
        <v>1316</v>
      </c>
      <c r="B3740" s="15">
        <v>116</v>
      </c>
      <c r="C3740" s="64" t="s">
        <v>1305</v>
      </c>
      <c r="D3740" s="30">
        <v>44879</v>
      </c>
      <c r="E3740" s="59" t="s">
        <v>1</v>
      </c>
      <c r="F3740" s="14">
        <v>1695</v>
      </c>
      <c r="G3740" s="14">
        <v>404.59153261197389</v>
      </c>
      <c r="H3740" s="30">
        <v>45077</v>
      </c>
      <c r="I3740" s="118">
        <v>589</v>
      </c>
      <c r="J3740" s="15">
        <f>IF(M3740="",IF(AND(H3740&lt;&gt; "",D3740&lt;&gt;""),IF(H3740&gt;=D3740,H3740-D3740,0),""),"")</f>
        <v>198</v>
      </c>
      <c r="K3740" s="20">
        <f>IF(M3740="",IF(I3740&lt;&gt;"",I3740-G3740,""),"")</f>
        <v>184.40846738802611</v>
      </c>
      <c r="L3740" s="25">
        <f>IF(M3740="",IF(K3740&lt;&gt;"",IF(G3740=0,IF(I3740=0,0,9.99),K3740/G3740),""),"")</f>
        <v>0.45578924056446884</v>
      </c>
      <c r="M3740" s="111"/>
      <c r="N3740" s="58" t="str">
        <f>TRIM(CONCATENATE(Table1[[#This Row],[Intake]]," ",Table1[[#This Row],[Batch Number]]))</f>
        <v>S-1/OS 116</v>
      </c>
      <c r="O3740" s="111" t="str">
        <f>IF(VLOOKUP(Table1[[#This Row],[Intake Batch Combo]],Sheet2!A:B,2,FALSE)="","",VLOOKUP(Table1[[#This Row],[Intake Batch Combo]],Sheet2!A:B,2,FALSE))</f>
        <v>One Source Diagnostics Buy 116</v>
      </c>
      <c r="P3740" s="115" t="e">
        <v>#N/A</v>
      </c>
      <c r="Q3740" s="115" t="e">
        <v>#N/A</v>
      </c>
    </row>
    <row r="3741" spans="1:17">
      <c r="A3741" s="4" t="s">
        <v>1316</v>
      </c>
      <c r="B3741" s="15">
        <v>116</v>
      </c>
      <c r="C3741" s="64" t="s">
        <v>1305</v>
      </c>
      <c r="D3741" s="30">
        <v>44879</v>
      </c>
      <c r="E3741" s="59" t="s">
        <v>1</v>
      </c>
      <c r="F3741" s="14">
        <v>1695</v>
      </c>
      <c r="G3741" s="14">
        <v>404.59153261197389</v>
      </c>
      <c r="H3741" s="30">
        <v>45077</v>
      </c>
      <c r="I3741" s="118">
        <v>589</v>
      </c>
      <c r="J3741" s="15">
        <f>IF(M3741="",IF(AND(H3741&lt;&gt; "",D3741&lt;&gt;""),IF(H3741&gt;=D3741,H3741-D3741,0),""),"")</f>
        <v>198</v>
      </c>
      <c r="K3741" s="20">
        <f>IF(M3741="",IF(I3741&lt;&gt;"",I3741-G3741,""),"")</f>
        <v>184.40846738802611</v>
      </c>
      <c r="L3741" s="25">
        <f>IF(M3741="",IF(K3741&lt;&gt;"",IF(G3741=0,IF(I3741=0,0,9.99),K3741/G3741),""),"")</f>
        <v>0.45578924056446884</v>
      </c>
      <c r="M3741" s="111"/>
      <c r="N3741" s="58" t="str">
        <f>TRIM(CONCATENATE(Table1[[#This Row],[Intake]]," ",Table1[[#This Row],[Batch Number]]))</f>
        <v>S-1/OS 116</v>
      </c>
      <c r="O3741" s="111" t="str">
        <f>IF(VLOOKUP(Table1[[#This Row],[Intake Batch Combo]],Sheet2!A:B,2,FALSE)="","",VLOOKUP(Table1[[#This Row],[Intake Batch Combo]],Sheet2!A:B,2,FALSE))</f>
        <v>One Source Diagnostics Buy 116</v>
      </c>
      <c r="P3741" s="115" t="e">
        <v>#N/A</v>
      </c>
      <c r="Q3741" s="115" t="e">
        <v>#N/A</v>
      </c>
    </row>
    <row r="3742" spans="1:17">
      <c r="A3742" s="4" t="s">
        <v>1316</v>
      </c>
      <c r="B3742" s="15">
        <v>116</v>
      </c>
      <c r="C3742" s="64" t="s">
        <v>1306</v>
      </c>
      <c r="D3742" s="30">
        <v>44879</v>
      </c>
      <c r="E3742" s="59" t="s">
        <v>1</v>
      </c>
      <c r="F3742" s="14">
        <v>1695</v>
      </c>
      <c r="G3742" s="14">
        <v>404.59153261197389</v>
      </c>
      <c r="H3742" s="30">
        <v>45077</v>
      </c>
      <c r="I3742" s="118">
        <v>348.75</v>
      </c>
      <c r="J3742" s="15">
        <f>IF(M3742="",IF(AND(H3742&lt;&gt; "",D3742&lt;&gt;""),IF(H3742&gt;=D3742,H3742-D3742,0),""),"")</f>
        <v>198</v>
      </c>
      <c r="K3742" s="20">
        <f>IF(M3742="",IF(I3742&lt;&gt;"",I3742-G3742,""),"")</f>
        <v>-55.841532611973889</v>
      </c>
      <c r="L3742" s="25">
        <f>IF(M3742="",IF(K3742&lt;&gt;"",IF(G3742=0,IF(I3742=0,0,9.99),K3742/G3742),""),"")</f>
        <v>-0.13801952861314346</v>
      </c>
      <c r="M3742" s="111"/>
      <c r="N3742" s="58" t="str">
        <f>TRIM(CONCATENATE(Table1[[#This Row],[Intake]]," ",Table1[[#This Row],[Batch Number]]))</f>
        <v>S-1/OS 116</v>
      </c>
      <c r="O3742" s="111" t="str">
        <f>IF(VLOOKUP(Table1[[#This Row],[Intake Batch Combo]],Sheet2!A:B,2,FALSE)="","",VLOOKUP(Table1[[#This Row],[Intake Batch Combo]],Sheet2!A:B,2,FALSE))</f>
        <v>One Source Diagnostics Buy 116</v>
      </c>
      <c r="P3742" s="115" t="e">
        <v>#N/A</v>
      </c>
      <c r="Q3742" s="115" t="e">
        <v>#N/A</v>
      </c>
    </row>
    <row r="3743" spans="1:17">
      <c r="A3743" s="4" t="s">
        <v>1316</v>
      </c>
      <c r="B3743" s="15">
        <v>116</v>
      </c>
      <c r="C3743" s="64" t="s">
        <v>1306</v>
      </c>
      <c r="D3743" s="30">
        <v>44879</v>
      </c>
      <c r="E3743" s="59" t="s">
        <v>1</v>
      </c>
      <c r="F3743" s="14">
        <v>1695</v>
      </c>
      <c r="G3743" s="14">
        <v>404.59153261197389</v>
      </c>
      <c r="H3743" s="30">
        <v>45077</v>
      </c>
      <c r="I3743" s="118">
        <v>348.75</v>
      </c>
      <c r="J3743" s="15">
        <f>IF(M3743="",IF(AND(H3743&lt;&gt; "",D3743&lt;&gt;""),IF(H3743&gt;=D3743,H3743-D3743,0),""),"")</f>
        <v>198</v>
      </c>
      <c r="K3743" s="20">
        <f>IF(M3743="",IF(I3743&lt;&gt;"",I3743-G3743,""),"")</f>
        <v>-55.841532611973889</v>
      </c>
      <c r="L3743" s="25">
        <f>IF(M3743="",IF(K3743&lt;&gt;"",IF(G3743=0,IF(I3743=0,0,9.99),K3743/G3743),""),"")</f>
        <v>-0.13801952861314346</v>
      </c>
      <c r="M3743" s="111"/>
      <c r="N3743" s="58" t="str">
        <f>TRIM(CONCATENATE(Table1[[#This Row],[Intake]]," ",Table1[[#This Row],[Batch Number]]))</f>
        <v>S-1/OS 116</v>
      </c>
      <c r="O3743" s="111" t="str">
        <f>IF(VLOOKUP(Table1[[#This Row],[Intake Batch Combo]],Sheet2!A:B,2,FALSE)="","",VLOOKUP(Table1[[#This Row],[Intake Batch Combo]],Sheet2!A:B,2,FALSE))</f>
        <v>One Source Diagnostics Buy 116</v>
      </c>
      <c r="P3743" s="115" t="e">
        <v>#N/A</v>
      </c>
      <c r="Q3743" s="115" t="e">
        <v>#N/A</v>
      </c>
    </row>
    <row r="3744" spans="1:17">
      <c r="A3744" s="4" t="s">
        <v>1316</v>
      </c>
      <c r="B3744" s="15">
        <v>118</v>
      </c>
      <c r="C3744" s="64" t="s">
        <v>1367</v>
      </c>
      <c r="D3744" s="30">
        <v>44897</v>
      </c>
      <c r="E3744" s="60" t="s">
        <v>1</v>
      </c>
      <c r="F3744" s="14">
        <v>1695</v>
      </c>
      <c r="G3744" s="14">
        <v>404.96364199804663</v>
      </c>
      <c r="H3744" s="30">
        <v>45077</v>
      </c>
      <c r="I3744" s="118">
        <v>201.50309999999999</v>
      </c>
      <c r="J3744" s="15">
        <f>IF(M3744="",IF(AND(H3744&lt;&gt; "",D3744&lt;&gt;""),IF(H3744&gt;=D3744,H3744-D3744,0),""),"")</f>
        <v>180</v>
      </c>
      <c r="K3744" s="20">
        <f>IF(M3744="",IF(I3744&lt;&gt;"",I3744-G3744,""),"")</f>
        <v>-203.46054199804664</v>
      </c>
      <c r="L3744" s="25">
        <f>IF(M3744="",IF(K3744&lt;&gt;"",IF(G3744=0,IF(I3744=0,0,9.99),K3744/G3744),""),"")</f>
        <v>-0.50241681202340638</v>
      </c>
      <c r="M3744" s="111"/>
      <c r="N3744" s="58" t="str">
        <f>TRIM(CONCATENATE(Table1[[#This Row],[Intake]]," ",Table1[[#This Row],[Batch Number]]))</f>
        <v>S-1/OS 118</v>
      </c>
      <c r="O3744" s="111" t="str">
        <f>IF(VLOOKUP(Table1[[#This Row],[Intake Batch Combo]],Sheet2!A:B,2,FALSE)="","",VLOOKUP(Table1[[#This Row],[Intake Batch Combo]],Sheet2!A:B,2,FALSE))</f>
        <v>One Source Diagnostics Buy 118</v>
      </c>
      <c r="P3744" s="115" t="s">
        <v>2383</v>
      </c>
      <c r="Q3744" s="115" t="e">
        <v>#N/A</v>
      </c>
    </row>
    <row r="3745" spans="1:17">
      <c r="A3745" s="4" t="s">
        <v>1316</v>
      </c>
      <c r="B3745" s="15">
        <v>118</v>
      </c>
      <c r="C3745" s="64" t="s">
        <v>1368</v>
      </c>
      <c r="D3745" s="30">
        <v>44897</v>
      </c>
      <c r="E3745" s="60" t="s">
        <v>1</v>
      </c>
      <c r="F3745" s="14">
        <v>1695</v>
      </c>
      <c r="G3745" s="14">
        <v>404.96364199804663</v>
      </c>
      <c r="H3745" s="30">
        <v>45077</v>
      </c>
      <c r="I3745" s="118">
        <v>201.50309999999999</v>
      </c>
      <c r="J3745" s="15">
        <f>IF(M3745="",IF(AND(H3745&lt;&gt; "",D3745&lt;&gt;""),IF(H3745&gt;=D3745,H3745-D3745,0),""),"")</f>
        <v>180</v>
      </c>
      <c r="K3745" s="20">
        <f>IF(M3745="",IF(I3745&lt;&gt;"",I3745-G3745,""),"")</f>
        <v>-203.46054199804664</v>
      </c>
      <c r="L3745" s="25">
        <f>IF(M3745="",IF(K3745&lt;&gt;"",IF(G3745=0,IF(I3745=0,0,9.99),K3745/G3745),""),"")</f>
        <v>-0.50241681202340638</v>
      </c>
      <c r="M3745" s="111"/>
      <c r="N3745" s="58" t="str">
        <f>TRIM(CONCATENATE(Table1[[#This Row],[Intake]]," ",Table1[[#This Row],[Batch Number]]))</f>
        <v>S-1/OS 118</v>
      </c>
      <c r="O3745" s="111" t="str">
        <f>IF(VLOOKUP(Table1[[#This Row],[Intake Batch Combo]],Sheet2!A:B,2,FALSE)="","",VLOOKUP(Table1[[#This Row],[Intake Batch Combo]],Sheet2!A:B,2,FALSE))</f>
        <v>One Source Diagnostics Buy 118</v>
      </c>
      <c r="P3745" s="115" t="s">
        <v>2383</v>
      </c>
      <c r="Q3745" s="115" t="e">
        <v>#N/A</v>
      </c>
    </row>
    <row r="3746" spans="1:17">
      <c r="A3746" s="4" t="s">
        <v>1316</v>
      </c>
      <c r="B3746" s="15">
        <v>118</v>
      </c>
      <c r="C3746" s="64" t="s">
        <v>1372</v>
      </c>
      <c r="D3746" s="30">
        <v>44897</v>
      </c>
      <c r="E3746" s="60" t="s">
        <v>1</v>
      </c>
      <c r="F3746" s="14">
        <v>1695</v>
      </c>
      <c r="G3746" s="14">
        <v>404.96364199804663</v>
      </c>
      <c r="H3746" s="30">
        <v>45077</v>
      </c>
      <c r="I3746" s="118">
        <v>232.5</v>
      </c>
      <c r="J3746" s="15">
        <f>IF(M3746="",IF(AND(H3746&lt;&gt; "",D3746&lt;&gt;""),IF(H3746&gt;=D3746,H3746-D3746,0),""),"")</f>
        <v>180</v>
      </c>
      <c r="K3746" s="20">
        <f>IF(M3746="",IF(I3746&lt;&gt;"",I3746-G3746,""),"")</f>
        <v>-172.46364199804663</v>
      </c>
      <c r="L3746" s="25">
        <f>IF(M3746="",IF(K3746&lt;&gt;"",IF(G3746=0,IF(I3746=0,0,9.99),K3746/G3746),""),"")</f>
        <v>-0.42587438503646835</v>
      </c>
      <c r="M3746" s="111"/>
      <c r="N3746" s="58" t="str">
        <f>TRIM(CONCATENATE(Table1[[#This Row],[Intake]]," ",Table1[[#This Row],[Batch Number]]))</f>
        <v>S-1/OS 118</v>
      </c>
      <c r="O3746" s="111" t="str">
        <f>IF(VLOOKUP(Table1[[#This Row],[Intake Batch Combo]],Sheet2!A:B,2,FALSE)="","",VLOOKUP(Table1[[#This Row],[Intake Batch Combo]],Sheet2!A:B,2,FALSE))</f>
        <v>One Source Diagnostics Buy 118</v>
      </c>
      <c r="P3746" s="115" t="s">
        <v>2383</v>
      </c>
      <c r="Q3746" s="115" t="e">
        <v>#N/A</v>
      </c>
    </row>
    <row r="3747" spans="1:17">
      <c r="A3747" s="4" t="s">
        <v>1316</v>
      </c>
      <c r="B3747" s="15">
        <v>118</v>
      </c>
      <c r="C3747" s="64" t="s">
        <v>1372</v>
      </c>
      <c r="D3747" s="30">
        <v>44897</v>
      </c>
      <c r="E3747" s="60" t="s">
        <v>1</v>
      </c>
      <c r="F3747" s="14">
        <v>1695</v>
      </c>
      <c r="G3747" s="14">
        <v>404.96364199804663</v>
      </c>
      <c r="H3747" s="30">
        <v>45077</v>
      </c>
      <c r="I3747" s="118">
        <v>232.5</v>
      </c>
      <c r="J3747" s="15">
        <f>IF(M3747="",IF(AND(H3747&lt;&gt; "",D3747&lt;&gt;""),IF(H3747&gt;=D3747,H3747-D3747,0),""),"")</f>
        <v>180</v>
      </c>
      <c r="K3747" s="20">
        <f>IF(M3747="",IF(I3747&lt;&gt;"",I3747-G3747,""),"")</f>
        <v>-172.46364199804663</v>
      </c>
      <c r="L3747" s="25">
        <f>IF(M3747="",IF(K3747&lt;&gt;"",IF(G3747=0,IF(I3747=0,0,9.99),K3747/G3747),""),"")</f>
        <v>-0.42587438503646835</v>
      </c>
      <c r="M3747" s="111"/>
      <c r="N3747" s="58" t="str">
        <f>TRIM(CONCATENATE(Table1[[#This Row],[Intake]]," ",Table1[[#This Row],[Batch Number]]))</f>
        <v>S-1/OS 118</v>
      </c>
      <c r="O3747" s="111" t="str">
        <f>IF(VLOOKUP(Table1[[#This Row],[Intake Batch Combo]],Sheet2!A:B,2,FALSE)="","",VLOOKUP(Table1[[#This Row],[Intake Batch Combo]],Sheet2!A:B,2,FALSE))</f>
        <v>One Source Diagnostics Buy 118</v>
      </c>
      <c r="P3747" s="115" t="s">
        <v>2383</v>
      </c>
      <c r="Q3747" s="115" t="e">
        <v>#N/A</v>
      </c>
    </row>
    <row r="3748" spans="1:17">
      <c r="A3748" s="4" t="s">
        <v>1316</v>
      </c>
      <c r="B3748" s="15">
        <v>118</v>
      </c>
      <c r="C3748" s="64" t="s">
        <v>1369</v>
      </c>
      <c r="D3748" s="30">
        <v>44897</v>
      </c>
      <c r="E3748" s="60" t="s">
        <v>1</v>
      </c>
      <c r="F3748" s="14">
        <v>1695</v>
      </c>
      <c r="G3748" s="14">
        <v>404.96364199804663</v>
      </c>
      <c r="H3748" s="30">
        <v>45077</v>
      </c>
      <c r="I3748" s="118">
        <v>232.5</v>
      </c>
      <c r="J3748" s="15">
        <f>IF(M3748="",IF(AND(H3748&lt;&gt; "",D3748&lt;&gt;""),IF(H3748&gt;=D3748,H3748-D3748,0),""),"")</f>
        <v>180</v>
      </c>
      <c r="K3748" s="20">
        <f>IF(M3748="",IF(I3748&lt;&gt;"",I3748-G3748,""),"")</f>
        <v>-172.46364199804663</v>
      </c>
      <c r="L3748" s="25">
        <f>IF(M3748="",IF(K3748&lt;&gt;"",IF(G3748=0,IF(I3748=0,0,9.99),K3748/G3748),""),"")</f>
        <v>-0.42587438503646835</v>
      </c>
      <c r="M3748" s="111"/>
      <c r="N3748" s="58" t="str">
        <f>TRIM(CONCATENATE(Table1[[#This Row],[Intake]]," ",Table1[[#This Row],[Batch Number]]))</f>
        <v>S-1/OS 118</v>
      </c>
      <c r="O3748" s="111" t="str">
        <f>IF(VLOOKUP(Table1[[#This Row],[Intake Batch Combo]],Sheet2!A:B,2,FALSE)="","",VLOOKUP(Table1[[#This Row],[Intake Batch Combo]],Sheet2!A:B,2,FALSE))</f>
        <v>One Source Diagnostics Buy 118</v>
      </c>
      <c r="P3748" s="115" t="s">
        <v>2383</v>
      </c>
      <c r="Q3748" s="115" t="e">
        <v>#N/A</v>
      </c>
    </row>
    <row r="3749" spans="1:17">
      <c r="A3749" s="4" t="s">
        <v>1316</v>
      </c>
      <c r="B3749" s="15">
        <v>118</v>
      </c>
      <c r="C3749" s="64" t="s">
        <v>1373</v>
      </c>
      <c r="D3749" s="30">
        <v>44897</v>
      </c>
      <c r="E3749" s="60" t="s">
        <v>1</v>
      </c>
      <c r="F3749" s="14">
        <v>1695</v>
      </c>
      <c r="G3749" s="14">
        <v>404.96364199804663</v>
      </c>
      <c r="H3749" s="30">
        <v>45077</v>
      </c>
      <c r="I3749" s="118">
        <v>255.75</v>
      </c>
      <c r="J3749" s="15">
        <f>IF(M3749="",IF(AND(H3749&lt;&gt; "",D3749&lt;&gt;""),IF(H3749&gt;=D3749,H3749-D3749,0),""),"")</f>
        <v>180</v>
      </c>
      <c r="K3749" s="20">
        <f>IF(M3749="",IF(I3749&lt;&gt;"",I3749-G3749,""),"")</f>
        <v>-149.21364199804663</v>
      </c>
      <c r="L3749" s="25">
        <f>IF(M3749="",IF(K3749&lt;&gt;"",IF(G3749=0,IF(I3749=0,0,9.99),K3749/G3749),""),"")</f>
        <v>-0.36846182354011514</v>
      </c>
      <c r="M3749" s="111"/>
      <c r="N3749" s="58" t="str">
        <f>TRIM(CONCATENATE(Table1[[#This Row],[Intake]]," ",Table1[[#This Row],[Batch Number]]))</f>
        <v>S-1/OS 118</v>
      </c>
      <c r="O3749" s="111" t="str">
        <f>IF(VLOOKUP(Table1[[#This Row],[Intake Batch Combo]],Sheet2!A:B,2,FALSE)="","",VLOOKUP(Table1[[#This Row],[Intake Batch Combo]],Sheet2!A:B,2,FALSE))</f>
        <v>One Source Diagnostics Buy 118</v>
      </c>
      <c r="P3749" s="115" t="s">
        <v>2383</v>
      </c>
      <c r="Q3749" s="115" t="e">
        <v>#N/A</v>
      </c>
    </row>
    <row r="3750" spans="1:17">
      <c r="A3750" s="4" t="s">
        <v>1316</v>
      </c>
      <c r="B3750" s="15">
        <v>118</v>
      </c>
      <c r="C3750" s="64" t="s">
        <v>1373</v>
      </c>
      <c r="D3750" s="30">
        <v>44897</v>
      </c>
      <c r="E3750" s="60" t="s">
        <v>1</v>
      </c>
      <c r="F3750" s="14">
        <v>1695</v>
      </c>
      <c r="G3750" s="14">
        <v>404.96364199804663</v>
      </c>
      <c r="H3750" s="30">
        <v>45077</v>
      </c>
      <c r="I3750" s="118">
        <v>255.75</v>
      </c>
      <c r="J3750" s="15">
        <f>IF(M3750="",IF(AND(H3750&lt;&gt; "",D3750&lt;&gt;""),IF(H3750&gt;=D3750,H3750-D3750,0),""),"")</f>
        <v>180</v>
      </c>
      <c r="K3750" s="20">
        <f>IF(M3750="",IF(I3750&lt;&gt;"",I3750-G3750,""),"")</f>
        <v>-149.21364199804663</v>
      </c>
      <c r="L3750" s="25">
        <f>IF(M3750="",IF(K3750&lt;&gt;"",IF(G3750=0,IF(I3750=0,0,9.99),K3750/G3750),""),"")</f>
        <v>-0.36846182354011514</v>
      </c>
      <c r="M3750" s="111"/>
      <c r="N3750" s="58" t="str">
        <f>TRIM(CONCATENATE(Table1[[#This Row],[Intake]]," ",Table1[[#This Row],[Batch Number]]))</f>
        <v>S-1/OS 118</v>
      </c>
      <c r="O3750" s="111" t="str">
        <f>IF(VLOOKUP(Table1[[#This Row],[Intake Batch Combo]],Sheet2!A:B,2,FALSE)="","",VLOOKUP(Table1[[#This Row],[Intake Batch Combo]],Sheet2!A:B,2,FALSE))</f>
        <v>One Source Diagnostics Buy 118</v>
      </c>
      <c r="P3750" s="115" t="s">
        <v>2383</v>
      </c>
      <c r="Q3750" s="115" t="e">
        <v>#N/A</v>
      </c>
    </row>
    <row r="3751" spans="1:17">
      <c r="A3751" s="4" t="s">
        <v>1316</v>
      </c>
      <c r="B3751" s="15">
        <v>118</v>
      </c>
      <c r="C3751" s="64" t="s">
        <v>1370</v>
      </c>
      <c r="D3751" s="30">
        <v>44897</v>
      </c>
      <c r="E3751" s="60" t="s">
        <v>1</v>
      </c>
      <c r="F3751" s="14">
        <v>1695</v>
      </c>
      <c r="G3751" s="14">
        <v>404.96364199804663</v>
      </c>
      <c r="H3751" s="30">
        <v>45077</v>
      </c>
      <c r="I3751" s="118">
        <v>290.625</v>
      </c>
      <c r="J3751" s="15">
        <f>IF(M3751="",IF(AND(H3751&lt;&gt; "",D3751&lt;&gt;""),IF(H3751&gt;=D3751,H3751-D3751,0),""),"")</f>
        <v>180</v>
      </c>
      <c r="K3751" s="20">
        <f>IF(M3751="",IF(I3751&lt;&gt;"",I3751-G3751,""),"")</f>
        <v>-114.33864199804663</v>
      </c>
      <c r="L3751" s="25">
        <f>IF(M3751="",IF(K3751&lt;&gt;"",IF(G3751=0,IF(I3751=0,0,9.99),K3751/G3751),""),"")</f>
        <v>-0.28234298129558544</v>
      </c>
      <c r="M3751" s="111"/>
      <c r="N3751" s="58" t="str">
        <f>TRIM(CONCATENATE(Table1[[#This Row],[Intake]]," ",Table1[[#This Row],[Batch Number]]))</f>
        <v>S-1/OS 118</v>
      </c>
      <c r="O3751" s="111" t="str">
        <f>IF(VLOOKUP(Table1[[#This Row],[Intake Batch Combo]],Sheet2!A:B,2,FALSE)="","",VLOOKUP(Table1[[#This Row],[Intake Batch Combo]],Sheet2!A:B,2,FALSE))</f>
        <v>One Source Diagnostics Buy 118</v>
      </c>
      <c r="P3751" s="115" t="s">
        <v>2383</v>
      </c>
      <c r="Q3751" s="115" t="e">
        <v>#N/A</v>
      </c>
    </row>
    <row r="3752" spans="1:17">
      <c r="A3752" s="4" t="s">
        <v>1316</v>
      </c>
      <c r="B3752" s="15">
        <v>118</v>
      </c>
      <c r="C3752" s="64" t="s">
        <v>1370</v>
      </c>
      <c r="D3752" s="30">
        <v>44897</v>
      </c>
      <c r="E3752" s="60" t="s">
        <v>1</v>
      </c>
      <c r="F3752" s="14">
        <v>1695</v>
      </c>
      <c r="G3752" s="14">
        <v>404.96364199804663</v>
      </c>
      <c r="H3752" s="30">
        <v>45077</v>
      </c>
      <c r="I3752" s="118">
        <v>290.625</v>
      </c>
      <c r="J3752" s="15">
        <f>IF(M3752="",IF(AND(H3752&lt;&gt; "",D3752&lt;&gt;""),IF(H3752&gt;=D3752,H3752-D3752,0),""),"")</f>
        <v>180</v>
      </c>
      <c r="K3752" s="20">
        <f>IF(M3752="",IF(I3752&lt;&gt;"",I3752-G3752,""),"")</f>
        <v>-114.33864199804663</v>
      </c>
      <c r="L3752" s="25">
        <f>IF(M3752="",IF(K3752&lt;&gt;"",IF(G3752=0,IF(I3752=0,0,9.99),K3752/G3752),""),"")</f>
        <v>-0.28234298129558544</v>
      </c>
      <c r="M3752" s="111"/>
      <c r="N3752" s="58" t="str">
        <f>TRIM(CONCATENATE(Table1[[#This Row],[Intake]]," ",Table1[[#This Row],[Batch Number]]))</f>
        <v>S-1/OS 118</v>
      </c>
      <c r="O3752" s="111" t="str">
        <f>IF(VLOOKUP(Table1[[#This Row],[Intake Batch Combo]],Sheet2!A:B,2,FALSE)="","",VLOOKUP(Table1[[#This Row],[Intake Batch Combo]],Sheet2!A:B,2,FALSE))</f>
        <v>One Source Diagnostics Buy 118</v>
      </c>
      <c r="P3752" s="115" t="s">
        <v>2383</v>
      </c>
      <c r="Q3752" s="115" t="e">
        <v>#N/A</v>
      </c>
    </row>
    <row r="3753" spans="1:17">
      <c r="A3753" s="4" t="s">
        <v>1316</v>
      </c>
      <c r="B3753" s="15">
        <v>118</v>
      </c>
      <c r="C3753" s="64" t="s">
        <v>1374</v>
      </c>
      <c r="D3753" s="30">
        <v>44897</v>
      </c>
      <c r="E3753" s="60" t="s">
        <v>1</v>
      </c>
      <c r="F3753" s="14">
        <v>1695</v>
      </c>
      <c r="G3753" s="14">
        <v>404.96364199804663</v>
      </c>
      <c r="H3753" s="30">
        <v>45077</v>
      </c>
      <c r="I3753" s="118">
        <v>372</v>
      </c>
      <c r="J3753" s="15">
        <f>IF(M3753="",IF(AND(H3753&lt;&gt; "",D3753&lt;&gt;""),IF(H3753&gt;=D3753,H3753-D3753,0),""),"")</f>
        <v>180</v>
      </c>
      <c r="K3753" s="20">
        <f>IF(M3753="",IF(I3753&lt;&gt;"",I3753-G3753,""),"")</f>
        <v>-32.963641998046626</v>
      </c>
      <c r="L3753" s="25">
        <f>IF(M3753="",IF(K3753&lt;&gt;"",IF(G3753=0,IF(I3753=0,0,9.99),K3753/G3753),""),"")</f>
        <v>-8.139901605834933E-2</v>
      </c>
      <c r="M3753" s="111"/>
      <c r="N3753" s="58" t="str">
        <f>TRIM(CONCATENATE(Table1[[#This Row],[Intake]]," ",Table1[[#This Row],[Batch Number]]))</f>
        <v>S-1/OS 118</v>
      </c>
      <c r="O3753" s="111" t="str">
        <f>IF(VLOOKUP(Table1[[#This Row],[Intake Batch Combo]],Sheet2!A:B,2,FALSE)="","",VLOOKUP(Table1[[#This Row],[Intake Batch Combo]],Sheet2!A:B,2,FALSE))</f>
        <v>One Source Diagnostics Buy 118</v>
      </c>
      <c r="P3753" s="115" t="s">
        <v>2383</v>
      </c>
      <c r="Q3753" s="115" t="e">
        <v>#N/A</v>
      </c>
    </row>
    <row r="3754" spans="1:17">
      <c r="A3754" s="4" t="s">
        <v>1316</v>
      </c>
      <c r="B3754" s="15">
        <v>118</v>
      </c>
      <c r="C3754" s="64" t="s">
        <v>1374</v>
      </c>
      <c r="D3754" s="30">
        <v>44897</v>
      </c>
      <c r="E3754" s="60" t="s">
        <v>1</v>
      </c>
      <c r="F3754" s="14">
        <v>1695</v>
      </c>
      <c r="G3754" s="14">
        <v>404.96364199804663</v>
      </c>
      <c r="H3754" s="30">
        <v>45077</v>
      </c>
      <c r="I3754" s="118">
        <v>372</v>
      </c>
      <c r="J3754" s="15">
        <f>IF(M3754="",IF(AND(H3754&lt;&gt; "",D3754&lt;&gt;""),IF(H3754&gt;=D3754,H3754-D3754,0),""),"")</f>
        <v>180</v>
      </c>
      <c r="K3754" s="20">
        <f>IF(M3754="",IF(I3754&lt;&gt;"",I3754-G3754,""),"")</f>
        <v>-32.963641998046626</v>
      </c>
      <c r="L3754" s="25">
        <f>IF(M3754="",IF(K3754&lt;&gt;"",IF(G3754=0,IF(I3754=0,0,9.99),K3754/G3754),""),"")</f>
        <v>-8.139901605834933E-2</v>
      </c>
      <c r="M3754" s="111"/>
      <c r="N3754" s="58" t="str">
        <f>TRIM(CONCATENATE(Table1[[#This Row],[Intake]]," ",Table1[[#This Row],[Batch Number]]))</f>
        <v>S-1/OS 118</v>
      </c>
      <c r="O3754" s="111" t="str">
        <f>IF(VLOOKUP(Table1[[#This Row],[Intake Batch Combo]],Sheet2!A:B,2,FALSE)="","",VLOOKUP(Table1[[#This Row],[Intake Batch Combo]],Sheet2!A:B,2,FALSE))</f>
        <v>One Source Diagnostics Buy 118</v>
      </c>
      <c r="P3754" s="115" t="s">
        <v>2383</v>
      </c>
      <c r="Q3754" s="115" t="e">
        <v>#N/A</v>
      </c>
    </row>
    <row r="3755" spans="1:17">
      <c r="A3755" s="4" t="s">
        <v>1316</v>
      </c>
      <c r="B3755" s="15">
        <v>118</v>
      </c>
      <c r="C3755" s="64" t="s">
        <v>1375</v>
      </c>
      <c r="D3755" s="30">
        <v>44897</v>
      </c>
      <c r="E3755" s="60" t="s">
        <v>1</v>
      </c>
      <c r="F3755" s="14">
        <v>1695</v>
      </c>
      <c r="G3755" s="14">
        <v>404.96364199804663</v>
      </c>
      <c r="H3755" s="30">
        <v>45077</v>
      </c>
      <c r="I3755" s="118">
        <v>372</v>
      </c>
      <c r="J3755" s="15">
        <f>IF(M3755="",IF(AND(H3755&lt;&gt; "",D3755&lt;&gt;""),IF(H3755&gt;=D3755,H3755-D3755,0),""),"")</f>
        <v>180</v>
      </c>
      <c r="K3755" s="20">
        <f>IF(M3755="",IF(I3755&lt;&gt;"",I3755-G3755,""),"")</f>
        <v>-32.963641998046626</v>
      </c>
      <c r="L3755" s="25">
        <f>IF(M3755="",IF(K3755&lt;&gt;"",IF(G3755=0,IF(I3755=0,0,9.99),K3755/G3755),""),"")</f>
        <v>-8.139901605834933E-2</v>
      </c>
      <c r="M3755" s="111"/>
      <c r="N3755" s="58" t="str">
        <f>TRIM(CONCATENATE(Table1[[#This Row],[Intake]]," ",Table1[[#This Row],[Batch Number]]))</f>
        <v>S-1/OS 118</v>
      </c>
      <c r="O3755" s="111" t="str">
        <f>IF(VLOOKUP(Table1[[#This Row],[Intake Batch Combo]],Sheet2!A:B,2,FALSE)="","",VLOOKUP(Table1[[#This Row],[Intake Batch Combo]],Sheet2!A:B,2,FALSE))</f>
        <v>One Source Diagnostics Buy 118</v>
      </c>
      <c r="P3755" s="115" t="s">
        <v>2383</v>
      </c>
      <c r="Q3755" s="115" t="e">
        <v>#N/A</v>
      </c>
    </row>
    <row r="3756" spans="1:17">
      <c r="A3756" s="4" t="s">
        <v>1316</v>
      </c>
      <c r="B3756" s="15">
        <v>118</v>
      </c>
      <c r="C3756" s="64" t="s">
        <v>1375</v>
      </c>
      <c r="D3756" s="30">
        <v>44897</v>
      </c>
      <c r="E3756" s="60" t="s">
        <v>1</v>
      </c>
      <c r="F3756" s="14">
        <v>1695</v>
      </c>
      <c r="G3756" s="14">
        <v>404.96364199804663</v>
      </c>
      <c r="H3756" s="30">
        <v>45077</v>
      </c>
      <c r="I3756" s="118">
        <v>372</v>
      </c>
      <c r="J3756" s="15">
        <f>IF(M3756="",IF(AND(H3756&lt;&gt; "",D3756&lt;&gt;""),IF(H3756&gt;=D3756,H3756-D3756,0),""),"")</f>
        <v>180</v>
      </c>
      <c r="K3756" s="20">
        <f>IF(M3756="",IF(I3756&lt;&gt;"",I3756-G3756,""),"")</f>
        <v>-32.963641998046626</v>
      </c>
      <c r="L3756" s="25">
        <f>IF(M3756="",IF(K3756&lt;&gt;"",IF(G3756=0,IF(I3756=0,0,9.99),K3756/G3756),""),"")</f>
        <v>-8.139901605834933E-2</v>
      </c>
      <c r="M3756" s="111"/>
      <c r="N3756" s="58" t="str">
        <f>TRIM(CONCATENATE(Table1[[#This Row],[Intake]]," ",Table1[[#This Row],[Batch Number]]))</f>
        <v>S-1/OS 118</v>
      </c>
      <c r="O3756" s="111" t="str">
        <f>IF(VLOOKUP(Table1[[#This Row],[Intake Batch Combo]],Sheet2!A:B,2,FALSE)="","",VLOOKUP(Table1[[#This Row],[Intake Batch Combo]],Sheet2!A:B,2,FALSE))</f>
        <v>One Source Diagnostics Buy 118</v>
      </c>
      <c r="P3756" s="115" t="s">
        <v>2383</v>
      </c>
      <c r="Q3756" s="115" t="e">
        <v>#N/A</v>
      </c>
    </row>
    <row r="3757" spans="1:17">
      <c r="A3757" s="4" t="s">
        <v>1316</v>
      </c>
      <c r="B3757" s="15">
        <v>118</v>
      </c>
      <c r="C3757" s="64" t="s">
        <v>1376</v>
      </c>
      <c r="D3757" s="30">
        <v>44897</v>
      </c>
      <c r="E3757" s="60" t="s">
        <v>1</v>
      </c>
      <c r="F3757" s="14">
        <v>1695</v>
      </c>
      <c r="G3757" s="14">
        <v>404.96364199804663</v>
      </c>
      <c r="H3757" s="30">
        <v>45077</v>
      </c>
      <c r="I3757" s="118">
        <v>465</v>
      </c>
      <c r="J3757" s="15">
        <f>IF(M3757="",IF(AND(H3757&lt;&gt; "",D3757&lt;&gt;""),IF(H3757&gt;=D3757,H3757-D3757,0),""),"")</f>
        <v>180</v>
      </c>
      <c r="K3757" s="20">
        <f>IF(M3757="",IF(I3757&lt;&gt;"",I3757-G3757,""),"")</f>
        <v>60.036358001953374</v>
      </c>
      <c r="L3757" s="25">
        <f>IF(M3757="",IF(K3757&lt;&gt;"",IF(G3757=0,IF(I3757=0,0,9.99),K3757/G3757),""),"")</f>
        <v>0.14825122992706333</v>
      </c>
      <c r="M3757" s="111"/>
      <c r="N3757" s="58" t="str">
        <f>TRIM(CONCATENATE(Table1[[#This Row],[Intake]]," ",Table1[[#This Row],[Batch Number]]))</f>
        <v>S-1/OS 118</v>
      </c>
      <c r="O3757" s="111" t="str">
        <f>IF(VLOOKUP(Table1[[#This Row],[Intake Batch Combo]],Sheet2!A:B,2,FALSE)="","",VLOOKUP(Table1[[#This Row],[Intake Batch Combo]],Sheet2!A:B,2,FALSE))</f>
        <v>One Source Diagnostics Buy 118</v>
      </c>
      <c r="P3757" s="115" t="s">
        <v>2383</v>
      </c>
      <c r="Q3757" s="115" t="e">
        <v>#N/A</v>
      </c>
    </row>
    <row r="3758" spans="1:17">
      <c r="A3758" s="4" t="s">
        <v>1316</v>
      </c>
      <c r="B3758" s="15">
        <v>118</v>
      </c>
      <c r="C3758" s="64" t="s">
        <v>1371</v>
      </c>
      <c r="D3758" s="30">
        <v>44897</v>
      </c>
      <c r="E3758" s="60" t="s">
        <v>1</v>
      </c>
      <c r="F3758" s="14">
        <v>1695</v>
      </c>
      <c r="G3758" s="14">
        <v>404.96364199804663</v>
      </c>
      <c r="H3758" s="30">
        <v>45077</v>
      </c>
      <c r="I3758" s="118">
        <v>465</v>
      </c>
      <c r="J3758" s="15">
        <f>IF(M3758="",IF(AND(H3758&lt;&gt; "",D3758&lt;&gt;""),IF(H3758&gt;=D3758,H3758-D3758,0),""),"")</f>
        <v>180</v>
      </c>
      <c r="K3758" s="20">
        <f>IF(M3758="",IF(I3758&lt;&gt;"",I3758-G3758,""),"")</f>
        <v>60.036358001953374</v>
      </c>
      <c r="L3758" s="25">
        <f>IF(M3758="",IF(K3758&lt;&gt;"",IF(G3758=0,IF(I3758=0,0,9.99),K3758/G3758),""),"")</f>
        <v>0.14825122992706333</v>
      </c>
      <c r="M3758" s="111"/>
      <c r="N3758" s="58" t="str">
        <f>TRIM(CONCATENATE(Table1[[#This Row],[Intake]]," ",Table1[[#This Row],[Batch Number]]))</f>
        <v>S-1/OS 118</v>
      </c>
      <c r="O3758" s="111" t="str">
        <f>IF(VLOOKUP(Table1[[#This Row],[Intake Batch Combo]],Sheet2!A:B,2,FALSE)="","",VLOOKUP(Table1[[#This Row],[Intake Batch Combo]],Sheet2!A:B,2,FALSE))</f>
        <v>One Source Diagnostics Buy 118</v>
      </c>
      <c r="P3758" s="115" t="s">
        <v>2383</v>
      </c>
      <c r="Q3758" s="115" t="e">
        <v>#N/A</v>
      </c>
    </row>
    <row r="3759" spans="1:17">
      <c r="A3759" s="4" t="s">
        <v>1316</v>
      </c>
      <c r="B3759" s="15">
        <v>118</v>
      </c>
      <c r="C3759" s="64" t="s">
        <v>1371</v>
      </c>
      <c r="D3759" s="30">
        <v>44897</v>
      </c>
      <c r="E3759" s="60" t="s">
        <v>1</v>
      </c>
      <c r="F3759" s="14">
        <v>1695</v>
      </c>
      <c r="G3759" s="14">
        <v>404.96364199804663</v>
      </c>
      <c r="H3759" s="30">
        <v>45077</v>
      </c>
      <c r="I3759" s="118">
        <v>465</v>
      </c>
      <c r="J3759" s="15">
        <f>IF(M3759="",IF(AND(H3759&lt;&gt; "",D3759&lt;&gt;""),IF(H3759&gt;=D3759,H3759-D3759,0),""),"")</f>
        <v>180</v>
      </c>
      <c r="K3759" s="20">
        <f>IF(M3759="",IF(I3759&lt;&gt;"",I3759-G3759,""),"")</f>
        <v>60.036358001953374</v>
      </c>
      <c r="L3759" s="25">
        <f>IF(M3759="",IF(K3759&lt;&gt;"",IF(G3759=0,IF(I3759=0,0,9.99),K3759/G3759),""),"")</f>
        <v>0.14825122992706333</v>
      </c>
      <c r="M3759" s="111"/>
      <c r="N3759" s="58" t="str">
        <f>TRIM(CONCATENATE(Table1[[#This Row],[Intake]]," ",Table1[[#This Row],[Batch Number]]))</f>
        <v>S-1/OS 118</v>
      </c>
      <c r="O3759" s="111" t="str">
        <f>IF(VLOOKUP(Table1[[#This Row],[Intake Batch Combo]],Sheet2!A:B,2,FALSE)="","",VLOOKUP(Table1[[#This Row],[Intake Batch Combo]],Sheet2!A:B,2,FALSE))</f>
        <v>One Source Diagnostics Buy 118</v>
      </c>
      <c r="P3759" s="115" t="s">
        <v>2383</v>
      </c>
      <c r="Q3759" s="115" t="e">
        <v>#N/A</v>
      </c>
    </row>
    <row r="3760" spans="1:17">
      <c r="A3760" s="4" t="s">
        <v>1316</v>
      </c>
      <c r="B3760" s="15">
        <v>118</v>
      </c>
      <c r="C3760" s="64" t="s">
        <v>1371</v>
      </c>
      <c r="D3760" s="30">
        <v>44897</v>
      </c>
      <c r="E3760" s="60" t="s">
        <v>1</v>
      </c>
      <c r="F3760" s="14">
        <v>1695</v>
      </c>
      <c r="G3760" s="14">
        <v>404.96364199804663</v>
      </c>
      <c r="H3760" s="30">
        <v>45077</v>
      </c>
      <c r="I3760" s="120">
        <v>465</v>
      </c>
      <c r="J3760" s="15">
        <f>IF(M3760="",IF(AND(H3760&lt;&gt; "",D3760&lt;&gt;""),IF(H3760&gt;=D3760,H3760-D3760,0),""),"")</f>
        <v>180</v>
      </c>
      <c r="K3760" s="20">
        <f>IF(M3760="",IF(I3760&lt;&gt;"",I3760-G3760,""),"")</f>
        <v>60.036358001953374</v>
      </c>
      <c r="L3760" s="25">
        <f>IF(M3760="",IF(K3760&lt;&gt;"",IF(G3760=0,IF(I3760=0,0,9.99),K3760/G3760),""),"")</f>
        <v>0.14825122992706333</v>
      </c>
      <c r="M3760" s="111"/>
      <c r="N3760" s="58" t="str">
        <f>TRIM(CONCATENATE(Table1[[#This Row],[Intake]]," ",Table1[[#This Row],[Batch Number]]))</f>
        <v>S-1/OS 118</v>
      </c>
      <c r="O3760" s="111" t="str">
        <f>IF(VLOOKUP(Table1[[#This Row],[Intake Batch Combo]],Sheet2!A:B,2,FALSE)="","",VLOOKUP(Table1[[#This Row],[Intake Batch Combo]],Sheet2!A:B,2,FALSE))</f>
        <v>One Source Diagnostics Buy 118</v>
      </c>
      <c r="P3760" s="115" t="s">
        <v>2383</v>
      </c>
      <c r="Q3760" s="115" t="e">
        <v>#N/A</v>
      </c>
    </row>
    <row r="3761" spans="1:17">
      <c r="A3761" s="4" t="s">
        <v>1316</v>
      </c>
      <c r="B3761" s="15">
        <v>118</v>
      </c>
      <c r="C3761" s="64" t="s">
        <v>1377</v>
      </c>
      <c r="D3761" s="30">
        <v>44897</v>
      </c>
      <c r="E3761" s="60" t="s">
        <v>1</v>
      </c>
      <c r="F3761" s="14">
        <v>1695</v>
      </c>
      <c r="G3761" s="14">
        <v>404.96364199804663</v>
      </c>
      <c r="H3761" s="30">
        <v>45077</v>
      </c>
      <c r="I3761" s="118">
        <v>465</v>
      </c>
      <c r="J3761" s="15">
        <f>IF(M3761="",IF(AND(H3761&lt;&gt; "",D3761&lt;&gt;""),IF(H3761&gt;=D3761,H3761-D3761,0),""),"")</f>
        <v>180</v>
      </c>
      <c r="K3761" s="20">
        <f>IF(M3761="",IF(I3761&lt;&gt;"",I3761-G3761,""),"")</f>
        <v>60.036358001953374</v>
      </c>
      <c r="L3761" s="25">
        <f>IF(M3761="",IF(K3761&lt;&gt;"",IF(G3761=0,IF(I3761=0,0,9.99),K3761/G3761),""),"")</f>
        <v>0.14825122992706333</v>
      </c>
      <c r="M3761" s="111"/>
      <c r="N3761" s="58" t="str">
        <f>TRIM(CONCATENATE(Table1[[#This Row],[Intake]]," ",Table1[[#This Row],[Batch Number]]))</f>
        <v>S-1/OS 118</v>
      </c>
      <c r="O3761" s="111" t="str">
        <f>IF(VLOOKUP(Table1[[#This Row],[Intake Batch Combo]],Sheet2!A:B,2,FALSE)="","",VLOOKUP(Table1[[#This Row],[Intake Batch Combo]],Sheet2!A:B,2,FALSE))</f>
        <v>One Source Diagnostics Buy 118</v>
      </c>
      <c r="P3761" s="115" t="s">
        <v>2383</v>
      </c>
      <c r="Q3761" s="115" t="e">
        <v>#N/A</v>
      </c>
    </row>
    <row r="3762" spans="1:17">
      <c r="A3762" s="4" t="s">
        <v>1316</v>
      </c>
      <c r="B3762" s="15">
        <v>118</v>
      </c>
      <c r="C3762" s="64" t="s">
        <v>1377</v>
      </c>
      <c r="D3762" s="30">
        <v>44897</v>
      </c>
      <c r="E3762" s="60" t="s">
        <v>1</v>
      </c>
      <c r="F3762" s="14">
        <v>1695</v>
      </c>
      <c r="G3762" s="14">
        <v>404.96364199804663</v>
      </c>
      <c r="H3762" s="30">
        <v>45077</v>
      </c>
      <c r="I3762" s="118">
        <v>465</v>
      </c>
      <c r="J3762" s="15">
        <f>IF(M3762="",IF(AND(H3762&lt;&gt; "",D3762&lt;&gt;""),IF(H3762&gt;=D3762,H3762-D3762,0),""),"")</f>
        <v>180</v>
      </c>
      <c r="K3762" s="20">
        <f>IF(M3762="",IF(I3762&lt;&gt;"",I3762-G3762,""),"")</f>
        <v>60.036358001953374</v>
      </c>
      <c r="L3762" s="25">
        <f>IF(M3762="",IF(K3762&lt;&gt;"",IF(G3762=0,IF(I3762=0,0,9.99),K3762/G3762),""),"")</f>
        <v>0.14825122992706333</v>
      </c>
      <c r="M3762" s="111"/>
      <c r="N3762" s="58" t="str">
        <f>TRIM(CONCATENATE(Table1[[#This Row],[Intake]]," ",Table1[[#This Row],[Batch Number]]))</f>
        <v>S-1/OS 118</v>
      </c>
      <c r="O3762" s="111" t="str">
        <f>IF(VLOOKUP(Table1[[#This Row],[Intake Batch Combo]],Sheet2!A:B,2,FALSE)="","",VLOOKUP(Table1[[#This Row],[Intake Batch Combo]],Sheet2!A:B,2,FALSE))</f>
        <v>One Source Diagnostics Buy 118</v>
      </c>
      <c r="P3762" s="115" t="s">
        <v>2383</v>
      </c>
      <c r="Q3762" s="115" t="e">
        <v>#N/A</v>
      </c>
    </row>
    <row r="3763" spans="1:17">
      <c r="A3763" s="4" t="s">
        <v>1316</v>
      </c>
      <c r="B3763" s="15">
        <v>118</v>
      </c>
      <c r="C3763" s="64" t="s">
        <v>1378</v>
      </c>
      <c r="D3763" s="30">
        <v>44897</v>
      </c>
      <c r="E3763" s="60" t="s">
        <v>1</v>
      </c>
      <c r="F3763" s="14">
        <v>1695</v>
      </c>
      <c r="G3763" s="14">
        <v>404.96364199804663</v>
      </c>
      <c r="H3763" s="30">
        <v>45077</v>
      </c>
      <c r="I3763" s="118">
        <v>465</v>
      </c>
      <c r="J3763" s="15">
        <f>IF(M3763="",IF(AND(H3763&lt;&gt; "",D3763&lt;&gt;""),IF(H3763&gt;=D3763,H3763-D3763,0),""),"")</f>
        <v>180</v>
      </c>
      <c r="K3763" s="20">
        <f>IF(M3763="",IF(I3763&lt;&gt;"",I3763-G3763,""),"")</f>
        <v>60.036358001953374</v>
      </c>
      <c r="L3763" s="25">
        <f>IF(M3763="",IF(K3763&lt;&gt;"",IF(G3763=0,IF(I3763=0,0,9.99),K3763/G3763),""),"")</f>
        <v>0.14825122992706333</v>
      </c>
      <c r="M3763" s="111"/>
      <c r="N3763" s="58" t="str">
        <f>TRIM(CONCATENATE(Table1[[#This Row],[Intake]]," ",Table1[[#This Row],[Batch Number]]))</f>
        <v>S-1/OS 118</v>
      </c>
      <c r="O3763" s="111" t="str">
        <f>IF(VLOOKUP(Table1[[#This Row],[Intake Batch Combo]],Sheet2!A:B,2,FALSE)="","",VLOOKUP(Table1[[#This Row],[Intake Batch Combo]],Sheet2!A:B,2,FALSE))</f>
        <v>One Source Diagnostics Buy 118</v>
      </c>
      <c r="P3763" s="115" t="s">
        <v>2383</v>
      </c>
      <c r="Q3763" s="115" t="e">
        <v>#N/A</v>
      </c>
    </row>
    <row r="3764" spans="1:17">
      <c r="A3764" s="4" t="s">
        <v>1316</v>
      </c>
      <c r="B3764" s="15">
        <v>118</v>
      </c>
      <c r="C3764" s="64" t="s">
        <v>1378</v>
      </c>
      <c r="D3764" s="30">
        <v>44897</v>
      </c>
      <c r="E3764" s="60" t="s">
        <v>1</v>
      </c>
      <c r="F3764" s="14">
        <v>1695</v>
      </c>
      <c r="G3764" s="14">
        <v>404.96364199804663</v>
      </c>
      <c r="H3764" s="30">
        <v>45077</v>
      </c>
      <c r="I3764" s="118">
        <v>465</v>
      </c>
      <c r="J3764" s="15">
        <f>IF(M3764="",IF(AND(H3764&lt;&gt; "",D3764&lt;&gt;""),IF(H3764&gt;=D3764,H3764-D3764,0),""),"")</f>
        <v>180</v>
      </c>
      <c r="K3764" s="20">
        <f>IF(M3764="",IF(I3764&lt;&gt;"",I3764-G3764,""),"")</f>
        <v>60.036358001953374</v>
      </c>
      <c r="L3764" s="25">
        <f>IF(M3764="",IF(K3764&lt;&gt;"",IF(G3764=0,IF(I3764=0,0,9.99),K3764/G3764),""),"")</f>
        <v>0.14825122992706333</v>
      </c>
      <c r="M3764" s="111"/>
      <c r="N3764" s="58" t="str">
        <f>TRIM(CONCATENATE(Table1[[#This Row],[Intake]]," ",Table1[[#This Row],[Batch Number]]))</f>
        <v>S-1/OS 118</v>
      </c>
      <c r="O3764" s="111" t="str">
        <f>IF(VLOOKUP(Table1[[#This Row],[Intake Batch Combo]],Sheet2!A:B,2,FALSE)="","",VLOOKUP(Table1[[#This Row],[Intake Batch Combo]],Sheet2!A:B,2,FALSE))</f>
        <v>One Source Diagnostics Buy 118</v>
      </c>
      <c r="P3764" s="115" t="s">
        <v>2383</v>
      </c>
      <c r="Q3764" s="115" t="e">
        <v>#N/A</v>
      </c>
    </row>
    <row r="3765" spans="1:17">
      <c r="A3765" s="4" t="s">
        <v>1316</v>
      </c>
      <c r="B3765" s="15">
        <v>118</v>
      </c>
      <c r="C3765" s="64" t="s">
        <v>1379</v>
      </c>
      <c r="D3765" s="30">
        <v>44897</v>
      </c>
      <c r="E3765" s="60" t="s">
        <v>1</v>
      </c>
      <c r="F3765" s="14">
        <v>1695</v>
      </c>
      <c r="G3765" s="14">
        <v>404.96364199804663</v>
      </c>
      <c r="H3765" s="30">
        <v>45077</v>
      </c>
      <c r="I3765" s="118">
        <v>511.5</v>
      </c>
      <c r="J3765" s="15">
        <f>IF(M3765="",IF(AND(H3765&lt;&gt; "",D3765&lt;&gt;""),IF(H3765&gt;=D3765,H3765-D3765,0),""),"")</f>
        <v>180</v>
      </c>
      <c r="K3765" s="20">
        <f>IF(M3765="",IF(I3765&lt;&gt;"",I3765-G3765,""),"")</f>
        <v>106.53635800195337</v>
      </c>
      <c r="L3765" s="25">
        <f>IF(M3765="",IF(K3765&lt;&gt;"",IF(G3765=0,IF(I3765=0,0,9.99),K3765/G3765),""),"")</f>
        <v>0.26307635291976966</v>
      </c>
      <c r="M3765" s="111"/>
      <c r="N3765" s="58" t="str">
        <f>TRIM(CONCATENATE(Table1[[#This Row],[Intake]]," ",Table1[[#This Row],[Batch Number]]))</f>
        <v>S-1/OS 118</v>
      </c>
      <c r="O3765" s="111" t="str">
        <f>IF(VLOOKUP(Table1[[#This Row],[Intake Batch Combo]],Sheet2!A:B,2,FALSE)="","",VLOOKUP(Table1[[#This Row],[Intake Batch Combo]],Sheet2!A:B,2,FALSE))</f>
        <v>One Source Diagnostics Buy 118</v>
      </c>
      <c r="P3765" s="115" t="s">
        <v>2383</v>
      </c>
      <c r="Q3765" s="115" t="e">
        <v>#N/A</v>
      </c>
    </row>
    <row r="3766" spans="1:17">
      <c r="A3766" s="4" t="s">
        <v>1316</v>
      </c>
      <c r="B3766" s="15">
        <v>118</v>
      </c>
      <c r="C3766" s="64" t="s">
        <v>1379</v>
      </c>
      <c r="D3766" s="30">
        <v>44897</v>
      </c>
      <c r="E3766" s="60" t="s">
        <v>1</v>
      </c>
      <c r="F3766" s="14">
        <v>1695</v>
      </c>
      <c r="G3766" s="14">
        <v>404.96364199804663</v>
      </c>
      <c r="H3766" s="30">
        <v>45077</v>
      </c>
      <c r="I3766" s="118">
        <v>511.5</v>
      </c>
      <c r="J3766" s="15">
        <f>IF(M3766="",IF(AND(H3766&lt;&gt; "",D3766&lt;&gt;""),IF(H3766&gt;=D3766,H3766-D3766,0),""),"")</f>
        <v>180</v>
      </c>
      <c r="K3766" s="20">
        <f>IF(M3766="",IF(I3766&lt;&gt;"",I3766-G3766,""),"")</f>
        <v>106.53635800195337</v>
      </c>
      <c r="L3766" s="25">
        <f>IF(M3766="",IF(K3766&lt;&gt;"",IF(G3766=0,IF(I3766=0,0,9.99),K3766/G3766),""),"")</f>
        <v>0.26307635291976966</v>
      </c>
      <c r="M3766" s="111"/>
      <c r="N3766" s="58" t="str">
        <f>TRIM(CONCATENATE(Table1[[#This Row],[Intake]]," ",Table1[[#This Row],[Batch Number]]))</f>
        <v>S-1/OS 118</v>
      </c>
      <c r="O3766" s="111" t="str">
        <f>IF(VLOOKUP(Table1[[#This Row],[Intake Batch Combo]],Sheet2!A:B,2,FALSE)="","",VLOOKUP(Table1[[#This Row],[Intake Batch Combo]],Sheet2!A:B,2,FALSE))</f>
        <v>One Source Diagnostics Buy 118</v>
      </c>
      <c r="P3766" s="115" t="s">
        <v>2383</v>
      </c>
      <c r="Q3766" s="115" t="e">
        <v>#N/A</v>
      </c>
    </row>
    <row r="3767" spans="1:17">
      <c r="A3767" s="4" t="s">
        <v>1316</v>
      </c>
      <c r="B3767" s="15">
        <v>118</v>
      </c>
      <c r="C3767" s="64">
        <v>17378</v>
      </c>
      <c r="D3767" s="30">
        <v>44897</v>
      </c>
      <c r="E3767" s="60" t="s">
        <v>1</v>
      </c>
      <c r="F3767" s="14">
        <v>1695</v>
      </c>
      <c r="G3767" s="14">
        <v>404.96364199804663</v>
      </c>
      <c r="H3767" s="30">
        <v>45077</v>
      </c>
      <c r="I3767" s="118">
        <v>558</v>
      </c>
      <c r="J3767" s="15">
        <f>IF(M3767="",IF(AND(H3767&lt;&gt; "",D3767&lt;&gt;""),IF(H3767&gt;=D3767,H3767-D3767,0),""),"")</f>
        <v>180</v>
      </c>
      <c r="K3767" s="20">
        <f>IF(M3767="",IF(I3767&lt;&gt;"",I3767-G3767,""),"")</f>
        <v>153.03635800195337</v>
      </c>
      <c r="L3767" s="25">
        <f>IF(M3767="",IF(K3767&lt;&gt;"",IF(G3767=0,IF(I3767=0,0,9.99),K3767/G3767),""),"")</f>
        <v>0.37790147591247603</v>
      </c>
      <c r="M3767" s="111"/>
      <c r="N3767" s="58" t="str">
        <f>TRIM(CONCATENATE(Table1[[#This Row],[Intake]]," ",Table1[[#This Row],[Batch Number]]))</f>
        <v>S-1/OS 118</v>
      </c>
      <c r="O3767" s="111" t="str">
        <f>IF(VLOOKUP(Table1[[#This Row],[Intake Batch Combo]],Sheet2!A:B,2,FALSE)="","",VLOOKUP(Table1[[#This Row],[Intake Batch Combo]],Sheet2!A:B,2,FALSE))</f>
        <v>One Source Diagnostics Buy 118</v>
      </c>
      <c r="P3767" s="115" t="s">
        <v>2383</v>
      </c>
      <c r="Q3767" s="115" t="e">
        <v>#N/A</v>
      </c>
    </row>
    <row r="3768" spans="1:17">
      <c r="A3768" s="4" t="s">
        <v>1316</v>
      </c>
      <c r="B3768" s="15">
        <v>118</v>
      </c>
      <c r="C3768" s="64">
        <v>17378</v>
      </c>
      <c r="D3768" s="30">
        <v>44897</v>
      </c>
      <c r="E3768" s="60" t="s">
        <v>1</v>
      </c>
      <c r="F3768" s="14">
        <v>1695</v>
      </c>
      <c r="G3768" s="14">
        <v>404.96364199804663</v>
      </c>
      <c r="H3768" s="30">
        <v>45077</v>
      </c>
      <c r="I3768" s="118">
        <v>558</v>
      </c>
      <c r="J3768" s="15">
        <f>IF(M3768="",IF(AND(H3768&lt;&gt; "",D3768&lt;&gt;""),IF(H3768&gt;=D3768,H3768-D3768,0),""),"")</f>
        <v>180</v>
      </c>
      <c r="K3768" s="20">
        <f>IF(M3768="",IF(I3768&lt;&gt;"",I3768-G3768,""),"")</f>
        <v>153.03635800195337</v>
      </c>
      <c r="L3768" s="25">
        <f>IF(M3768="",IF(K3768&lt;&gt;"",IF(G3768=0,IF(I3768=0,0,9.99),K3768/G3768),""),"")</f>
        <v>0.37790147591247603</v>
      </c>
      <c r="M3768" s="111"/>
      <c r="N3768" s="58" t="str">
        <f>TRIM(CONCATENATE(Table1[[#This Row],[Intake]]," ",Table1[[#This Row],[Batch Number]]))</f>
        <v>S-1/OS 118</v>
      </c>
      <c r="O3768" s="111" t="str">
        <f>IF(VLOOKUP(Table1[[#This Row],[Intake Batch Combo]],Sheet2!A:B,2,FALSE)="","",VLOOKUP(Table1[[#This Row],[Intake Batch Combo]],Sheet2!A:B,2,FALSE))</f>
        <v>One Source Diagnostics Buy 118</v>
      </c>
      <c r="P3768" s="115" t="s">
        <v>2383</v>
      </c>
      <c r="Q3768" s="115" t="e">
        <v>#N/A</v>
      </c>
    </row>
    <row r="3769" spans="1:17">
      <c r="A3769" s="4" t="s">
        <v>1316</v>
      </c>
      <c r="B3769" s="15">
        <v>118</v>
      </c>
      <c r="C3769" s="64" t="s">
        <v>1380</v>
      </c>
      <c r="D3769" s="30">
        <v>44897</v>
      </c>
      <c r="E3769" s="60" t="s">
        <v>1</v>
      </c>
      <c r="F3769" s="14">
        <v>1695</v>
      </c>
      <c r="G3769" s="14">
        <v>404.96364199804663</v>
      </c>
      <c r="H3769" s="30">
        <v>45077</v>
      </c>
      <c r="I3769" s="118">
        <v>558</v>
      </c>
      <c r="J3769" s="15">
        <f>IF(M3769="",IF(AND(H3769&lt;&gt; "",D3769&lt;&gt;""),IF(H3769&gt;=D3769,H3769-D3769,0),""),"")</f>
        <v>180</v>
      </c>
      <c r="K3769" s="20">
        <f>IF(M3769="",IF(I3769&lt;&gt;"",I3769-G3769,""),"")</f>
        <v>153.03635800195337</v>
      </c>
      <c r="L3769" s="25">
        <f>IF(M3769="",IF(K3769&lt;&gt;"",IF(G3769=0,IF(I3769=0,0,9.99),K3769/G3769),""),"")</f>
        <v>0.37790147591247603</v>
      </c>
      <c r="M3769" s="111"/>
      <c r="N3769" s="58" t="str">
        <f>TRIM(CONCATENATE(Table1[[#This Row],[Intake]]," ",Table1[[#This Row],[Batch Number]]))</f>
        <v>S-1/OS 118</v>
      </c>
      <c r="O3769" s="111" t="str">
        <f>IF(VLOOKUP(Table1[[#This Row],[Intake Batch Combo]],Sheet2!A:B,2,FALSE)="","",VLOOKUP(Table1[[#This Row],[Intake Batch Combo]],Sheet2!A:B,2,FALSE))</f>
        <v>One Source Diagnostics Buy 118</v>
      </c>
      <c r="P3769" s="115" t="s">
        <v>2383</v>
      </c>
      <c r="Q3769" s="115" t="e">
        <v>#N/A</v>
      </c>
    </row>
    <row r="3770" spans="1:17">
      <c r="A3770" s="4" t="s">
        <v>1316</v>
      </c>
      <c r="B3770" s="15">
        <v>118</v>
      </c>
      <c r="C3770" s="64" t="s">
        <v>1381</v>
      </c>
      <c r="D3770" s="30">
        <v>44897</v>
      </c>
      <c r="E3770" s="60" t="s">
        <v>1</v>
      </c>
      <c r="F3770" s="14">
        <v>1695</v>
      </c>
      <c r="G3770" s="14">
        <v>404.96364199804663</v>
      </c>
      <c r="H3770" s="30">
        <v>45077</v>
      </c>
      <c r="I3770" s="118">
        <v>558</v>
      </c>
      <c r="J3770" s="15">
        <f>IF(M3770="",IF(AND(H3770&lt;&gt; "",D3770&lt;&gt;""),IF(H3770&gt;=D3770,H3770-D3770,0),""),"")</f>
        <v>180</v>
      </c>
      <c r="K3770" s="20">
        <f>IF(M3770="",IF(I3770&lt;&gt;"",I3770-G3770,""),"")</f>
        <v>153.03635800195337</v>
      </c>
      <c r="L3770" s="25">
        <f>IF(M3770="",IF(K3770&lt;&gt;"",IF(G3770=0,IF(I3770=0,0,9.99),K3770/G3770),""),"")</f>
        <v>0.37790147591247603</v>
      </c>
      <c r="M3770" s="111"/>
      <c r="N3770" s="58" t="str">
        <f>TRIM(CONCATENATE(Table1[[#This Row],[Intake]]," ",Table1[[#This Row],[Batch Number]]))</f>
        <v>S-1/OS 118</v>
      </c>
      <c r="O3770" s="111" t="str">
        <f>IF(VLOOKUP(Table1[[#This Row],[Intake Batch Combo]],Sheet2!A:B,2,FALSE)="","",VLOOKUP(Table1[[#This Row],[Intake Batch Combo]],Sheet2!A:B,2,FALSE))</f>
        <v>One Source Diagnostics Buy 118</v>
      </c>
      <c r="P3770" s="115" t="s">
        <v>2383</v>
      </c>
      <c r="Q3770" s="115" t="e">
        <v>#N/A</v>
      </c>
    </row>
    <row r="3771" spans="1:17">
      <c r="A3771" s="4" t="s">
        <v>1316</v>
      </c>
      <c r="B3771" s="15">
        <v>118</v>
      </c>
      <c r="C3771" s="64" t="s">
        <v>1382</v>
      </c>
      <c r="D3771" s="30">
        <v>44897</v>
      </c>
      <c r="E3771" s="60" t="s">
        <v>1</v>
      </c>
      <c r="F3771" s="14">
        <v>1695</v>
      </c>
      <c r="G3771" s="14">
        <v>404.96364199804663</v>
      </c>
      <c r="H3771" s="30">
        <v>45077</v>
      </c>
      <c r="I3771" s="118">
        <v>558</v>
      </c>
      <c r="J3771" s="15">
        <f>IF(M3771="",IF(AND(H3771&lt;&gt; "",D3771&lt;&gt;""),IF(H3771&gt;=D3771,H3771-D3771,0),""),"")</f>
        <v>180</v>
      </c>
      <c r="K3771" s="20">
        <f>IF(M3771="",IF(I3771&lt;&gt;"",I3771-G3771,""),"")</f>
        <v>153.03635800195337</v>
      </c>
      <c r="L3771" s="25">
        <f>IF(M3771="",IF(K3771&lt;&gt;"",IF(G3771=0,IF(I3771=0,0,9.99),K3771/G3771),""),"")</f>
        <v>0.37790147591247603</v>
      </c>
      <c r="M3771" s="111"/>
      <c r="N3771" s="58" t="str">
        <f>TRIM(CONCATENATE(Table1[[#This Row],[Intake]]," ",Table1[[#This Row],[Batch Number]]))</f>
        <v>S-1/OS 118</v>
      </c>
      <c r="O3771" s="111" t="str">
        <f>IF(VLOOKUP(Table1[[#This Row],[Intake Batch Combo]],Sheet2!A:B,2,FALSE)="","",VLOOKUP(Table1[[#This Row],[Intake Batch Combo]],Sheet2!A:B,2,FALSE))</f>
        <v>One Source Diagnostics Buy 118</v>
      </c>
      <c r="P3771" s="115" t="s">
        <v>2383</v>
      </c>
      <c r="Q3771" s="115" t="e">
        <v>#N/A</v>
      </c>
    </row>
    <row r="3772" spans="1:17">
      <c r="A3772" s="4" t="s">
        <v>1316</v>
      </c>
      <c r="B3772" s="15">
        <v>118</v>
      </c>
      <c r="C3772" s="64" t="s">
        <v>1383</v>
      </c>
      <c r="D3772" s="30">
        <v>44897</v>
      </c>
      <c r="E3772" s="60" t="s">
        <v>1</v>
      </c>
      <c r="F3772" s="14">
        <v>1695</v>
      </c>
      <c r="G3772" s="14">
        <v>404.96364199804663</v>
      </c>
      <c r="H3772" s="30">
        <v>45077</v>
      </c>
      <c r="I3772" s="118">
        <v>604.5</v>
      </c>
      <c r="J3772" s="15">
        <f>IF(M3772="",IF(AND(H3772&lt;&gt; "",D3772&lt;&gt;""),IF(H3772&gt;=D3772,H3772-D3772,0),""),"")</f>
        <v>180</v>
      </c>
      <c r="K3772" s="20">
        <f>IF(M3772="",IF(I3772&lt;&gt;"",I3772-G3772,""),"")</f>
        <v>199.53635800195337</v>
      </c>
      <c r="L3772" s="25">
        <f>IF(M3772="",IF(K3772&lt;&gt;"",IF(G3772=0,IF(I3772=0,0,9.99),K3772/G3772),""),"")</f>
        <v>0.49272659890518233</v>
      </c>
      <c r="M3772" s="111"/>
      <c r="N3772" s="58" t="str">
        <f>TRIM(CONCATENATE(Table1[[#This Row],[Intake]]," ",Table1[[#This Row],[Batch Number]]))</f>
        <v>S-1/OS 118</v>
      </c>
      <c r="O3772" s="111" t="str">
        <f>IF(VLOOKUP(Table1[[#This Row],[Intake Batch Combo]],Sheet2!A:B,2,FALSE)="","",VLOOKUP(Table1[[#This Row],[Intake Batch Combo]],Sheet2!A:B,2,FALSE))</f>
        <v>One Source Diagnostics Buy 118</v>
      </c>
      <c r="P3772" s="115" t="s">
        <v>2383</v>
      </c>
      <c r="Q3772" s="115" t="e">
        <v>#N/A</v>
      </c>
    </row>
    <row r="3773" spans="1:17">
      <c r="A3773" s="4" t="s">
        <v>1316</v>
      </c>
      <c r="B3773" s="15">
        <v>118</v>
      </c>
      <c r="C3773" s="64" t="s">
        <v>1384</v>
      </c>
      <c r="D3773" s="30">
        <v>44897</v>
      </c>
      <c r="E3773" s="60" t="s">
        <v>1</v>
      </c>
      <c r="F3773" s="14">
        <v>1695</v>
      </c>
      <c r="G3773" s="14">
        <v>404.96364199804663</v>
      </c>
      <c r="H3773" s="30">
        <v>45077</v>
      </c>
      <c r="I3773" s="118">
        <v>697.5</v>
      </c>
      <c r="J3773" s="15">
        <f>IF(M3773="",IF(AND(H3773&lt;&gt; "",D3773&lt;&gt;""),IF(H3773&gt;=D3773,H3773-D3773,0),""),"")</f>
        <v>180</v>
      </c>
      <c r="K3773" s="20">
        <f>IF(M3773="",IF(I3773&lt;&gt;"",I3773-G3773,""),"")</f>
        <v>292.53635800195337</v>
      </c>
      <c r="L3773" s="25">
        <f>IF(M3773="",IF(K3773&lt;&gt;"",IF(G3773=0,IF(I3773=0,0,9.99),K3773/G3773),""),"")</f>
        <v>0.72237684489059506</v>
      </c>
      <c r="M3773" s="111"/>
      <c r="N3773" s="58" t="str">
        <f>TRIM(CONCATENATE(Table1[[#This Row],[Intake]]," ",Table1[[#This Row],[Batch Number]]))</f>
        <v>S-1/OS 118</v>
      </c>
      <c r="O3773" s="111" t="str">
        <f>IF(VLOOKUP(Table1[[#This Row],[Intake Batch Combo]],Sheet2!A:B,2,FALSE)="","",VLOOKUP(Table1[[#This Row],[Intake Batch Combo]],Sheet2!A:B,2,FALSE))</f>
        <v>One Source Diagnostics Buy 118</v>
      </c>
      <c r="P3773" s="115" t="s">
        <v>2383</v>
      </c>
      <c r="Q3773" s="115" t="e">
        <v>#N/A</v>
      </c>
    </row>
    <row r="3774" spans="1:17">
      <c r="A3774" s="4" t="s">
        <v>1316</v>
      </c>
      <c r="B3774" s="15">
        <v>118</v>
      </c>
      <c r="C3774" s="64" t="s">
        <v>1384</v>
      </c>
      <c r="D3774" s="30">
        <v>44897</v>
      </c>
      <c r="E3774" s="60" t="s">
        <v>1</v>
      </c>
      <c r="F3774" s="14">
        <v>1695</v>
      </c>
      <c r="G3774" s="14">
        <v>404.96364199804663</v>
      </c>
      <c r="H3774" s="30">
        <v>45077</v>
      </c>
      <c r="I3774" s="118">
        <v>697.5</v>
      </c>
      <c r="J3774" s="15">
        <f>IF(M3774="",IF(AND(H3774&lt;&gt; "",D3774&lt;&gt;""),IF(H3774&gt;=D3774,H3774-D3774,0),""),"")</f>
        <v>180</v>
      </c>
      <c r="K3774" s="20">
        <f>IF(M3774="",IF(I3774&lt;&gt;"",I3774-G3774,""),"")</f>
        <v>292.53635800195337</v>
      </c>
      <c r="L3774" s="25">
        <f>IF(M3774="",IF(K3774&lt;&gt;"",IF(G3774=0,IF(I3774=0,0,9.99),K3774/G3774),""),"")</f>
        <v>0.72237684489059506</v>
      </c>
      <c r="M3774" s="111"/>
      <c r="N3774" s="58" t="str">
        <f>TRIM(CONCATENATE(Table1[[#This Row],[Intake]]," ",Table1[[#This Row],[Batch Number]]))</f>
        <v>S-1/OS 118</v>
      </c>
      <c r="O3774" s="111" t="str">
        <f>IF(VLOOKUP(Table1[[#This Row],[Intake Batch Combo]],Sheet2!A:B,2,FALSE)="","",VLOOKUP(Table1[[#This Row],[Intake Batch Combo]],Sheet2!A:B,2,FALSE))</f>
        <v>One Source Diagnostics Buy 118</v>
      </c>
      <c r="P3774" s="115" t="s">
        <v>2383</v>
      </c>
      <c r="Q3774" s="115" t="e">
        <v>#N/A</v>
      </c>
    </row>
    <row r="3775" spans="1:17">
      <c r="A3775" s="4" t="s">
        <v>1316</v>
      </c>
      <c r="B3775" s="15">
        <v>118</v>
      </c>
      <c r="C3775" s="64" t="s">
        <v>1384</v>
      </c>
      <c r="D3775" s="30">
        <v>44897</v>
      </c>
      <c r="E3775" s="60" t="s">
        <v>1</v>
      </c>
      <c r="F3775" s="14">
        <v>1695</v>
      </c>
      <c r="G3775" s="14">
        <v>404.96364199804663</v>
      </c>
      <c r="H3775" s="30">
        <v>45077</v>
      </c>
      <c r="I3775" s="118">
        <v>697.5</v>
      </c>
      <c r="J3775" s="15">
        <f>IF(M3775="",IF(AND(H3775&lt;&gt; "",D3775&lt;&gt;""),IF(H3775&gt;=D3775,H3775-D3775,0),""),"")</f>
        <v>180</v>
      </c>
      <c r="K3775" s="20">
        <f>IF(M3775="",IF(I3775&lt;&gt;"",I3775-G3775,""),"")</f>
        <v>292.53635800195337</v>
      </c>
      <c r="L3775" s="25">
        <f>IF(M3775="",IF(K3775&lt;&gt;"",IF(G3775=0,IF(I3775=0,0,9.99),K3775/G3775),""),"")</f>
        <v>0.72237684489059506</v>
      </c>
      <c r="M3775" s="111"/>
      <c r="N3775" s="58" t="str">
        <f>TRIM(CONCATENATE(Table1[[#This Row],[Intake]]," ",Table1[[#This Row],[Batch Number]]))</f>
        <v>S-1/OS 118</v>
      </c>
      <c r="O3775" s="111" t="str">
        <f>IF(VLOOKUP(Table1[[#This Row],[Intake Batch Combo]],Sheet2!A:B,2,FALSE)="","",VLOOKUP(Table1[[#This Row],[Intake Batch Combo]],Sheet2!A:B,2,FALSE))</f>
        <v>One Source Diagnostics Buy 118</v>
      </c>
      <c r="P3775" s="115" t="s">
        <v>2383</v>
      </c>
      <c r="Q3775" s="115" t="e">
        <v>#N/A</v>
      </c>
    </row>
    <row r="3776" spans="1:17">
      <c r="A3776" s="4" t="s">
        <v>1316</v>
      </c>
      <c r="B3776" s="15">
        <v>118</v>
      </c>
      <c r="C3776" s="64" t="s">
        <v>1384</v>
      </c>
      <c r="D3776" s="30">
        <v>44897</v>
      </c>
      <c r="E3776" s="60" t="s">
        <v>1</v>
      </c>
      <c r="F3776" s="14">
        <v>1695</v>
      </c>
      <c r="G3776" s="14">
        <v>404.96364199804663</v>
      </c>
      <c r="H3776" s="30">
        <v>45077</v>
      </c>
      <c r="I3776" s="118">
        <v>697.5</v>
      </c>
      <c r="J3776" s="15">
        <f>IF(M3776="",IF(AND(H3776&lt;&gt; "",D3776&lt;&gt;""),IF(H3776&gt;=D3776,H3776-D3776,0),""),"")</f>
        <v>180</v>
      </c>
      <c r="K3776" s="20">
        <f>IF(M3776="",IF(I3776&lt;&gt;"",I3776-G3776,""),"")</f>
        <v>292.53635800195337</v>
      </c>
      <c r="L3776" s="25">
        <f>IF(M3776="",IF(K3776&lt;&gt;"",IF(G3776=0,IF(I3776=0,0,9.99),K3776/G3776),""),"")</f>
        <v>0.72237684489059506</v>
      </c>
      <c r="M3776" s="111"/>
      <c r="N3776" s="58" t="str">
        <f>TRIM(CONCATENATE(Table1[[#This Row],[Intake]]," ",Table1[[#This Row],[Batch Number]]))</f>
        <v>S-1/OS 118</v>
      </c>
      <c r="O3776" s="111" t="str">
        <f>IF(VLOOKUP(Table1[[#This Row],[Intake Batch Combo]],Sheet2!A:B,2,FALSE)="","",VLOOKUP(Table1[[#This Row],[Intake Batch Combo]],Sheet2!A:B,2,FALSE))</f>
        <v>One Source Diagnostics Buy 118</v>
      </c>
      <c r="P3776" s="115" t="s">
        <v>2383</v>
      </c>
      <c r="Q3776" s="115" t="e">
        <v>#N/A</v>
      </c>
    </row>
    <row r="3777" spans="1:17">
      <c r="A3777" s="4" t="s">
        <v>1316</v>
      </c>
      <c r="B3777" s="15">
        <v>118</v>
      </c>
      <c r="C3777" s="64" t="s">
        <v>1385</v>
      </c>
      <c r="D3777" s="30">
        <v>44897</v>
      </c>
      <c r="E3777" s="60" t="s">
        <v>1</v>
      </c>
      <c r="F3777" s="14">
        <v>1695</v>
      </c>
      <c r="G3777" s="14">
        <v>404.96364199804663</v>
      </c>
      <c r="H3777" s="30">
        <v>45077</v>
      </c>
      <c r="I3777" s="118">
        <v>744</v>
      </c>
      <c r="J3777" s="15">
        <f>IF(M3777="",IF(AND(H3777&lt;&gt; "",D3777&lt;&gt;""),IF(H3777&gt;=D3777,H3777-D3777,0),""),"")</f>
        <v>180</v>
      </c>
      <c r="K3777" s="20">
        <f>IF(M3777="",IF(I3777&lt;&gt;"",I3777-G3777,""),"")</f>
        <v>339.03635800195337</v>
      </c>
      <c r="L3777" s="25">
        <f>IF(M3777="",IF(K3777&lt;&gt;"",IF(G3777=0,IF(I3777=0,0,9.99),K3777/G3777),""),"")</f>
        <v>0.83720196788330137</v>
      </c>
      <c r="M3777" s="111"/>
      <c r="N3777" s="58" t="str">
        <f>TRIM(CONCATENATE(Table1[[#This Row],[Intake]]," ",Table1[[#This Row],[Batch Number]]))</f>
        <v>S-1/OS 118</v>
      </c>
      <c r="O3777" s="111" t="str">
        <f>IF(VLOOKUP(Table1[[#This Row],[Intake Batch Combo]],Sheet2!A:B,2,FALSE)="","",VLOOKUP(Table1[[#This Row],[Intake Batch Combo]],Sheet2!A:B,2,FALSE))</f>
        <v>One Source Diagnostics Buy 118</v>
      </c>
      <c r="P3777" s="115" t="s">
        <v>2383</v>
      </c>
      <c r="Q3777" s="115" t="e">
        <v>#N/A</v>
      </c>
    </row>
    <row r="3778" spans="1:17">
      <c r="A3778" s="4" t="s">
        <v>1316</v>
      </c>
      <c r="B3778" s="15" t="s">
        <v>1345</v>
      </c>
      <c r="C3778" s="15" t="s">
        <v>1338</v>
      </c>
      <c r="D3778" s="30">
        <v>45021</v>
      </c>
      <c r="E3778" s="10" t="s">
        <v>1</v>
      </c>
      <c r="F3778" s="14">
        <v>1695</v>
      </c>
      <c r="G3778" s="14">
        <v>406.53922178429201</v>
      </c>
      <c r="H3778" s="30">
        <v>45077</v>
      </c>
      <c r="I3778" s="118">
        <v>465</v>
      </c>
      <c r="J3778" s="15">
        <f>IF(M3778="",IF(AND(H3778&lt;&gt; "",D3778&lt;&gt;""),IF(H3778&gt;=D3778,H3778-D3778,0),""),"")</f>
        <v>56</v>
      </c>
      <c r="K3778" s="20">
        <f>IF(M3778="",IF(I3778&lt;&gt;"",I3778-G3778,""),"")</f>
        <v>58.46077821570799</v>
      </c>
      <c r="L3778" s="25">
        <f>IF(M3778="",IF(K3778&lt;&gt;"",IF(G3778=0,IF(I3778=0,0,9.99),K3778/G3778),""),"")</f>
        <v>0.14380107768968731</v>
      </c>
      <c r="M3778" s="111"/>
      <c r="N3778" s="58" t="str">
        <f>TRIM(CONCATENATE(Table1[[#This Row],[Intake]]," ",Table1[[#This Row],[Batch Number]]))</f>
        <v>S-1/OS 3.28 (2)</v>
      </c>
      <c r="O3778" s="111" t="str">
        <f>IF(VLOOKUP(Table1[[#This Row],[Intake Batch Combo]],Sheet2!A:B,2,FALSE)="","",VLOOKUP(Table1[[#This Row],[Intake Batch Combo]],Sheet2!A:B,2,FALSE))</f>
        <v>One Source Diagnostics Buy 86</v>
      </c>
      <c r="P3778" s="115" t="e">
        <v>#N/A</v>
      </c>
      <c r="Q3778" s="115" t="e">
        <v>#N/A</v>
      </c>
    </row>
    <row r="3779" spans="1:17">
      <c r="A3779" s="4" t="s">
        <v>1314</v>
      </c>
      <c r="B3779" s="43">
        <v>71</v>
      </c>
      <c r="C3779" s="64">
        <v>94861</v>
      </c>
      <c r="D3779" s="47">
        <v>44670</v>
      </c>
      <c r="E3779" s="59" t="s">
        <v>1</v>
      </c>
      <c r="F3779" s="41">
        <v>1695</v>
      </c>
      <c r="G3779" s="41">
        <v>406.54563467206344</v>
      </c>
      <c r="H3779" s="47">
        <v>45077</v>
      </c>
      <c r="I3779" s="120">
        <v>511.5</v>
      </c>
      <c r="J3779" s="43">
        <f>IF(M3779="",IF(AND(H3779&lt;&gt; "",D3779&lt;&gt;""),IF(H3779&gt;=D3779,H3779-D3779,0),""),"")</f>
        <v>407</v>
      </c>
      <c r="K3779" s="42">
        <f>IF(M3779="",IF(I3779&lt;&gt;"",I3779-G3779,""),"")</f>
        <v>104.95436532793656</v>
      </c>
      <c r="L3779" s="44">
        <f>IF(M3779="",IF(K3779&lt;&gt;"",IF(G3779=0,IF(I3779=0,0,9.99),K3779/G3779),""),"")</f>
        <v>0.25816133879434494</v>
      </c>
      <c r="M3779" s="45"/>
      <c r="N3779" s="46" t="str">
        <f>TRIM(CONCATENATE(Table1[[#This Row],[Intake]]," ",Table1[[#This Row],[Batch Number]]))</f>
        <v>S-1/EB 71</v>
      </c>
      <c r="O3779" s="45" t="str">
        <f>IF(VLOOKUP(Table1[[#This Row],[Intake Batch Combo]],Sheet2!A:B,2,FALSE)="","",VLOOKUP(Table1[[#This Row],[Intake Batch Combo]],Sheet2!A:B,2,FALSE))</f>
        <v>Expert MRI Buy 71</v>
      </c>
      <c r="P3779" s="116" t="e">
        <v>#N/A</v>
      </c>
      <c r="Q3779" s="116" t="e">
        <v>#N/A</v>
      </c>
    </row>
    <row r="3780" spans="1:17">
      <c r="A3780" s="4" t="s">
        <v>1314</v>
      </c>
      <c r="B3780" s="43">
        <v>71</v>
      </c>
      <c r="C3780" s="64">
        <v>94861</v>
      </c>
      <c r="D3780" s="47">
        <v>44670</v>
      </c>
      <c r="E3780" s="59" t="s">
        <v>1</v>
      </c>
      <c r="F3780" s="41">
        <v>1695</v>
      </c>
      <c r="G3780" s="41">
        <v>406.54563467206344</v>
      </c>
      <c r="H3780" s="47">
        <v>45077</v>
      </c>
      <c r="I3780" s="118">
        <v>511.5</v>
      </c>
      <c r="J3780" s="43">
        <f>IF(M3780="",IF(AND(H3780&lt;&gt; "",D3780&lt;&gt;""),IF(H3780&gt;=D3780,H3780-D3780,0),""),"")</f>
        <v>407</v>
      </c>
      <c r="K3780" s="42">
        <f>IF(M3780="",IF(I3780&lt;&gt;"",I3780-G3780,""),"")</f>
        <v>104.95436532793656</v>
      </c>
      <c r="L3780" s="44">
        <f>IF(M3780="",IF(K3780&lt;&gt;"",IF(G3780=0,IF(I3780=0,0,9.99),K3780/G3780),""),"")</f>
        <v>0.25816133879434494</v>
      </c>
      <c r="M3780" s="45"/>
      <c r="N3780" s="46" t="str">
        <f>TRIM(CONCATENATE(Table1[[#This Row],[Intake]]," ",Table1[[#This Row],[Batch Number]]))</f>
        <v>S-1/EB 71</v>
      </c>
      <c r="O3780" s="45" t="str">
        <f>IF(VLOOKUP(Table1[[#This Row],[Intake Batch Combo]],Sheet2!A:B,2,FALSE)="","",VLOOKUP(Table1[[#This Row],[Intake Batch Combo]],Sheet2!A:B,2,FALSE))</f>
        <v>Expert MRI Buy 71</v>
      </c>
      <c r="P3780" s="116" t="e">
        <v>#N/A</v>
      </c>
      <c r="Q3780" s="116" t="e">
        <v>#N/A</v>
      </c>
    </row>
    <row r="3781" spans="1:17">
      <c r="A3781" s="4" t="s">
        <v>1314</v>
      </c>
      <c r="B3781" s="43">
        <v>71</v>
      </c>
      <c r="C3781" s="64" t="s">
        <v>599</v>
      </c>
      <c r="D3781" s="47">
        <v>44670</v>
      </c>
      <c r="E3781" s="59" t="s">
        <v>1</v>
      </c>
      <c r="F3781" s="41">
        <v>1695</v>
      </c>
      <c r="G3781" s="41">
        <v>406.54563467206344</v>
      </c>
      <c r="H3781" s="47">
        <v>45077</v>
      </c>
      <c r="I3781" s="118">
        <v>558</v>
      </c>
      <c r="J3781" s="43">
        <f>IF(M3781="",IF(AND(H3781&lt;&gt; "",D3781&lt;&gt;""),IF(H3781&gt;=D3781,H3781-D3781,0),""),"")</f>
        <v>407</v>
      </c>
      <c r="K3781" s="42">
        <f>IF(M3781="",IF(I3781&lt;&gt;"",I3781-G3781,""),"")</f>
        <v>151.45436532793656</v>
      </c>
      <c r="L3781" s="44">
        <f>IF(M3781="",IF(K3781&lt;&gt;"",IF(G3781=0,IF(I3781=0,0,9.99),K3781/G3781),""),"")</f>
        <v>0.37253964232110359</v>
      </c>
      <c r="M3781" s="45"/>
      <c r="N3781" s="46" t="str">
        <f>TRIM(CONCATENATE(Table1[[#This Row],[Intake]]," ",Table1[[#This Row],[Batch Number]]))</f>
        <v>S-1/EB 71</v>
      </c>
      <c r="O3781" s="45" t="str">
        <f>IF(VLOOKUP(Table1[[#This Row],[Intake Batch Combo]],Sheet2!A:B,2,FALSE)="","",VLOOKUP(Table1[[#This Row],[Intake Batch Combo]],Sheet2!A:B,2,FALSE))</f>
        <v>Expert MRI Buy 71</v>
      </c>
      <c r="P3781" s="116" t="e">
        <v>#N/A</v>
      </c>
      <c r="Q3781" s="116" t="e">
        <v>#N/A</v>
      </c>
    </row>
    <row r="3782" spans="1:17">
      <c r="A3782" s="4" t="s">
        <v>1314</v>
      </c>
      <c r="B3782" s="43">
        <v>71</v>
      </c>
      <c r="C3782" s="64" t="s">
        <v>599</v>
      </c>
      <c r="D3782" s="47">
        <v>44670</v>
      </c>
      <c r="E3782" s="59" t="s">
        <v>1</v>
      </c>
      <c r="F3782" s="41">
        <v>1695</v>
      </c>
      <c r="G3782" s="41">
        <v>406.54563467206344</v>
      </c>
      <c r="H3782" s="47">
        <v>45077</v>
      </c>
      <c r="I3782" s="118">
        <v>558</v>
      </c>
      <c r="J3782" s="43">
        <f>IF(M3782="",IF(AND(H3782&lt;&gt; "",D3782&lt;&gt;""),IF(H3782&gt;=D3782,H3782-D3782,0),""),"")</f>
        <v>407</v>
      </c>
      <c r="K3782" s="42">
        <f>IF(M3782="",IF(I3782&lt;&gt;"",I3782-G3782,""),"")</f>
        <v>151.45436532793656</v>
      </c>
      <c r="L3782" s="44">
        <f>IF(M3782="",IF(K3782&lt;&gt;"",IF(G3782=0,IF(I3782=0,0,9.99),K3782/G3782),""),"")</f>
        <v>0.37253964232110359</v>
      </c>
      <c r="M3782" s="45"/>
      <c r="N3782" s="46" t="str">
        <f>TRIM(CONCATENATE(Table1[[#This Row],[Intake]]," ",Table1[[#This Row],[Batch Number]]))</f>
        <v>S-1/EB 71</v>
      </c>
      <c r="O3782" s="45" t="str">
        <f>IF(VLOOKUP(Table1[[#This Row],[Intake Batch Combo]],Sheet2!A:B,2,FALSE)="","",VLOOKUP(Table1[[#This Row],[Intake Batch Combo]],Sheet2!A:B,2,FALSE))</f>
        <v>Expert MRI Buy 71</v>
      </c>
      <c r="P3782" s="116" t="e">
        <v>#N/A</v>
      </c>
      <c r="Q3782" s="116" t="e">
        <v>#N/A</v>
      </c>
    </row>
    <row r="3783" spans="1:17">
      <c r="A3783" s="4" t="s">
        <v>1314</v>
      </c>
      <c r="B3783" s="43">
        <v>71</v>
      </c>
      <c r="C3783" s="64" t="s">
        <v>619</v>
      </c>
      <c r="D3783" s="47">
        <v>44670</v>
      </c>
      <c r="E3783" s="59" t="s">
        <v>1</v>
      </c>
      <c r="F3783" s="41">
        <v>1695</v>
      </c>
      <c r="G3783" s="41">
        <v>406.54563467206344</v>
      </c>
      <c r="H3783" s="47">
        <v>45077</v>
      </c>
      <c r="I3783" s="118">
        <v>738.68039999999996</v>
      </c>
      <c r="J3783" s="43">
        <f>IF(M3783="",IF(AND(H3783&lt;&gt; "",D3783&lt;&gt;""),IF(H3783&gt;=D3783,H3783-D3783,0),""),"")</f>
        <v>407</v>
      </c>
      <c r="K3783" s="42">
        <f>IF(M3783="",IF(I3783&lt;&gt;"",I3783-G3783,""),"")</f>
        <v>332.13476532793652</v>
      </c>
      <c r="L3783" s="44">
        <f>IF(M3783="",IF(K3783&lt;&gt;"",IF(G3783=0,IF(I3783=0,0,9.99),K3783/G3783),""),"")</f>
        <v>0.81696797850467684</v>
      </c>
      <c r="M3783" s="45"/>
      <c r="N3783" s="46" t="str">
        <f>TRIM(CONCATENATE(Table1[[#This Row],[Intake]]," ",Table1[[#This Row],[Batch Number]]))</f>
        <v>S-1/EB 71</v>
      </c>
      <c r="O3783" s="45" t="str">
        <f>IF(VLOOKUP(Table1[[#This Row],[Intake Batch Combo]],Sheet2!A:B,2,FALSE)="","",VLOOKUP(Table1[[#This Row],[Intake Batch Combo]],Sheet2!A:B,2,FALSE))</f>
        <v>Expert MRI Buy 71</v>
      </c>
      <c r="P3783" s="116" t="e">
        <v>#N/A</v>
      </c>
      <c r="Q3783" s="116" t="e">
        <v>#N/A</v>
      </c>
    </row>
    <row r="3784" spans="1:17">
      <c r="A3784" s="4" t="s">
        <v>1314</v>
      </c>
      <c r="B3784" s="43">
        <v>71</v>
      </c>
      <c r="C3784" s="64" t="s">
        <v>624</v>
      </c>
      <c r="D3784" s="47">
        <v>44670</v>
      </c>
      <c r="E3784" s="59" t="s">
        <v>1</v>
      </c>
      <c r="F3784" s="41">
        <v>1695</v>
      </c>
      <c r="G3784" s="41">
        <v>406.54563467206344</v>
      </c>
      <c r="H3784" s="47">
        <v>45077</v>
      </c>
      <c r="I3784" s="120">
        <v>651</v>
      </c>
      <c r="J3784" s="43">
        <f>IF(M3784="",IF(AND(H3784&lt;&gt; "",D3784&lt;&gt;""),IF(H3784&gt;=D3784,H3784-D3784,0),""),"")</f>
        <v>407</v>
      </c>
      <c r="K3784" s="42">
        <f>IF(M3784="",IF(I3784&lt;&gt;"",I3784-G3784,""),"")</f>
        <v>244.45436532793656</v>
      </c>
      <c r="L3784" s="44">
        <f>IF(M3784="",IF(K3784&lt;&gt;"",IF(G3784=0,IF(I3784=0,0,9.99),K3784/G3784),""),"")</f>
        <v>0.60129624937462078</v>
      </c>
      <c r="M3784" s="45"/>
      <c r="N3784" s="46" t="str">
        <f>TRIM(CONCATENATE(Table1[[#This Row],[Intake]]," ",Table1[[#This Row],[Batch Number]]))</f>
        <v>S-1/EB 71</v>
      </c>
      <c r="O3784" s="45" t="str">
        <f>IF(VLOOKUP(Table1[[#This Row],[Intake Batch Combo]],Sheet2!A:B,2,FALSE)="","",VLOOKUP(Table1[[#This Row],[Intake Batch Combo]],Sheet2!A:B,2,FALSE))</f>
        <v>Expert MRI Buy 71</v>
      </c>
      <c r="P3784" s="116" t="e">
        <v>#N/A</v>
      </c>
      <c r="Q3784" s="116" t="e">
        <v>#N/A</v>
      </c>
    </row>
    <row r="3785" spans="1:17">
      <c r="A3785" s="4" t="s">
        <v>1314</v>
      </c>
      <c r="B3785" s="43">
        <v>71</v>
      </c>
      <c r="C3785" s="64" t="s">
        <v>653</v>
      </c>
      <c r="D3785" s="47">
        <v>44670</v>
      </c>
      <c r="E3785" s="59" t="s">
        <v>1</v>
      </c>
      <c r="F3785" s="41">
        <v>1695</v>
      </c>
      <c r="G3785" s="41">
        <v>406.54563467206344</v>
      </c>
      <c r="H3785" s="47">
        <v>45077</v>
      </c>
      <c r="I3785" s="118">
        <v>402.99689999999998</v>
      </c>
      <c r="J3785" s="43">
        <f>IF(M3785="",IF(AND(H3785&lt;&gt; "",D3785&lt;&gt;""),IF(H3785&gt;=D3785,H3785-D3785,0),""),"")</f>
        <v>407</v>
      </c>
      <c r="K3785" s="42">
        <f>IF(M3785="",IF(I3785&lt;&gt;"",I3785-G3785,""),"")</f>
        <v>-3.5487346720634605</v>
      </c>
      <c r="L3785" s="44">
        <f>IF(M3785="",IF(K3785&lt;&gt;"",IF(G3785=0,IF(I3785=0,0,9.99),K3785/G3785),""),"")</f>
        <v>-8.7289946549936933E-3</v>
      </c>
      <c r="M3785" s="45"/>
      <c r="N3785" s="46" t="str">
        <f>TRIM(CONCATENATE(Table1[[#This Row],[Intake]]," ",Table1[[#This Row],[Batch Number]]))</f>
        <v>S-1/EB 71</v>
      </c>
      <c r="O3785" s="45" t="str">
        <f>IF(VLOOKUP(Table1[[#This Row],[Intake Batch Combo]],Sheet2!A:B,2,FALSE)="","",VLOOKUP(Table1[[#This Row],[Intake Batch Combo]],Sheet2!A:B,2,FALSE))</f>
        <v>Expert MRI Buy 71</v>
      </c>
      <c r="P3785" s="116" t="e">
        <v>#N/A</v>
      </c>
      <c r="Q3785" s="116" t="e">
        <v>#N/A</v>
      </c>
    </row>
    <row r="3786" spans="1:17">
      <c r="A3786" s="4" t="s">
        <v>1314</v>
      </c>
      <c r="B3786" s="43">
        <v>71</v>
      </c>
      <c r="C3786" s="64" t="s">
        <v>684</v>
      </c>
      <c r="D3786" s="47">
        <v>44670</v>
      </c>
      <c r="E3786" s="59" t="s">
        <v>1</v>
      </c>
      <c r="F3786" s="41">
        <v>1695</v>
      </c>
      <c r="G3786" s="41">
        <v>406.54563467206344</v>
      </c>
      <c r="H3786" s="47">
        <v>45077</v>
      </c>
      <c r="I3786" s="118">
        <v>465</v>
      </c>
      <c r="J3786" s="43">
        <f>IF(M3786="",IF(AND(H3786&lt;&gt; "",D3786&lt;&gt;""),IF(H3786&gt;=D3786,H3786-D3786,0),""),"")</f>
        <v>407</v>
      </c>
      <c r="K3786" s="42">
        <f>IF(M3786="",IF(I3786&lt;&gt;"",I3786-G3786,""),"")</f>
        <v>58.454365327936557</v>
      </c>
      <c r="L3786" s="44">
        <f>IF(M3786="",IF(K3786&lt;&gt;"",IF(G3786=0,IF(I3786=0,0,9.99),K3786/G3786),""),"")</f>
        <v>0.14378303526758632</v>
      </c>
      <c r="M3786" s="45"/>
      <c r="N3786" s="46" t="str">
        <f>TRIM(CONCATENATE(Table1[[#This Row],[Intake]]," ",Table1[[#This Row],[Batch Number]]))</f>
        <v>S-1/EB 71</v>
      </c>
      <c r="O3786" s="45" t="str">
        <f>IF(VLOOKUP(Table1[[#This Row],[Intake Batch Combo]],Sheet2!A:B,2,FALSE)="","",VLOOKUP(Table1[[#This Row],[Intake Batch Combo]],Sheet2!A:B,2,FALSE))</f>
        <v>Expert MRI Buy 71</v>
      </c>
      <c r="P3786" s="116" t="e">
        <v>#N/A</v>
      </c>
      <c r="Q3786" s="116" t="e">
        <v>#N/A</v>
      </c>
    </row>
    <row r="3787" spans="1:17">
      <c r="A3787" s="4" t="s">
        <v>1314</v>
      </c>
      <c r="B3787" s="43">
        <v>71</v>
      </c>
      <c r="C3787" s="64" t="s">
        <v>684</v>
      </c>
      <c r="D3787" s="47">
        <v>44670</v>
      </c>
      <c r="E3787" s="59" t="s">
        <v>1</v>
      </c>
      <c r="F3787" s="41">
        <v>1695</v>
      </c>
      <c r="G3787" s="41">
        <v>406.54563467206344</v>
      </c>
      <c r="H3787" s="47">
        <v>45077</v>
      </c>
      <c r="I3787" s="120">
        <v>465</v>
      </c>
      <c r="J3787" s="43">
        <f>IF(M3787="",IF(AND(H3787&lt;&gt; "",D3787&lt;&gt;""),IF(H3787&gt;=D3787,H3787-D3787,0),""),"")</f>
        <v>407</v>
      </c>
      <c r="K3787" s="42">
        <f>IF(M3787="",IF(I3787&lt;&gt;"",I3787-G3787,""),"")</f>
        <v>58.454365327936557</v>
      </c>
      <c r="L3787" s="44">
        <f>IF(M3787="",IF(K3787&lt;&gt;"",IF(G3787=0,IF(I3787=0,0,9.99),K3787/G3787),""),"")</f>
        <v>0.14378303526758632</v>
      </c>
      <c r="M3787" s="45"/>
      <c r="N3787" s="46" t="str">
        <f>TRIM(CONCATENATE(Table1[[#This Row],[Intake]]," ",Table1[[#This Row],[Batch Number]]))</f>
        <v>S-1/EB 71</v>
      </c>
      <c r="O3787" s="45" t="str">
        <f>IF(VLOOKUP(Table1[[#This Row],[Intake Batch Combo]],Sheet2!A:B,2,FALSE)="","",VLOOKUP(Table1[[#This Row],[Intake Batch Combo]],Sheet2!A:B,2,FALSE))</f>
        <v>Expert MRI Buy 71</v>
      </c>
      <c r="P3787" s="116" t="e">
        <v>#N/A</v>
      </c>
      <c r="Q3787" s="116" t="e">
        <v>#N/A</v>
      </c>
    </row>
    <row r="3788" spans="1:17">
      <c r="A3788" s="4" t="s">
        <v>1314</v>
      </c>
      <c r="B3788" s="43">
        <v>71</v>
      </c>
      <c r="C3788" s="64" t="s">
        <v>776</v>
      </c>
      <c r="D3788" s="47">
        <v>44670</v>
      </c>
      <c r="E3788" s="59" t="s">
        <v>1</v>
      </c>
      <c r="F3788" s="41">
        <v>1695</v>
      </c>
      <c r="G3788" s="41">
        <v>406.54563467206344</v>
      </c>
      <c r="H3788" s="47">
        <v>45077</v>
      </c>
      <c r="I3788" s="118">
        <v>465</v>
      </c>
      <c r="J3788" s="43">
        <f>IF(M3788="",IF(AND(H3788&lt;&gt; "",D3788&lt;&gt;""),IF(H3788&gt;=D3788,H3788-D3788,0),""),"")</f>
        <v>407</v>
      </c>
      <c r="K3788" s="42">
        <f>IF(M3788="",IF(I3788&lt;&gt;"",I3788-G3788,""),"")</f>
        <v>58.454365327936557</v>
      </c>
      <c r="L3788" s="44">
        <f>IF(M3788="",IF(K3788&lt;&gt;"",IF(G3788=0,IF(I3788=0,0,9.99),K3788/G3788),""),"")</f>
        <v>0.14378303526758632</v>
      </c>
      <c r="M3788" s="45"/>
      <c r="N3788" s="46" t="str">
        <f>TRIM(CONCATENATE(Table1[[#This Row],[Intake]]," ",Table1[[#This Row],[Batch Number]]))</f>
        <v>S-1/EB 71</v>
      </c>
      <c r="O3788" s="45" t="str">
        <f>IF(VLOOKUP(Table1[[#This Row],[Intake Batch Combo]],Sheet2!A:B,2,FALSE)="","",VLOOKUP(Table1[[#This Row],[Intake Batch Combo]],Sheet2!A:B,2,FALSE))</f>
        <v>Expert MRI Buy 71</v>
      </c>
      <c r="P3788" s="116" t="e">
        <v>#N/A</v>
      </c>
      <c r="Q3788" s="116" t="e">
        <v>#N/A</v>
      </c>
    </row>
    <row r="3789" spans="1:17">
      <c r="A3789" s="4" t="s">
        <v>1314</v>
      </c>
      <c r="B3789" s="43">
        <v>71</v>
      </c>
      <c r="C3789" s="64" t="s">
        <v>777</v>
      </c>
      <c r="D3789" s="47">
        <v>44670</v>
      </c>
      <c r="E3789" s="59" t="s">
        <v>1</v>
      </c>
      <c r="F3789" s="41">
        <v>1695</v>
      </c>
      <c r="G3789" s="41">
        <v>406.54563467206344</v>
      </c>
      <c r="H3789" s="47">
        <v>45077</v>
      </c>
      <c r="I3789" s="118">
        <v>465</v>
      </c>
      <c r="J3789" s="43">
        <f>IF(M3789="",IF(AND(H3789&lt;&gt; "",D3789&lt;&gt;""),IF(H3789&gt;=D3789,H3789-D3789,0),""),"")</f>
        <v>407</v>
      </c>
      <c r="K3789" s="42">
        <f>IF(M3789="",IF(I3789&lt;&gt;"",I3789-G3789,""),"")</f>
        <v>58.454365327936557</v>
      </c>
      <c r="L3789" s="44">
        <f>IF(M3789="",IF(K3789&lt;&gt;"",IF(G3789=0,IF(I3789=0,0,9.99),K3789/G3789),""),"")</f>
        <v>0.14378303526758632</v>
      </c>
      <c r="M3789" s="45"/>
      <c r="N3789" s="46" t="str">
        <f>TRIM(CONCATENATE(Table1[[#This Row],[Intake]]," ",Table1[[#This Row],[Batch Number]]))</f>
        <v>S-1/EB 71</v>
      </c>
      <c r="O3789" s="45" t="str">
        <f>IF(VLOOKUP(Table1[[#This Row],[Intake Batch Combo]],Sheet2!A:B,2,FALSE)="","",VLOOKUP(Table1[[#This Row],[Intake Batch Combo]],Sheet2!A:B,2,FALSE))</f>
        <v>Expert MRI Buy 71</v>
      </c>
      <c r="P3789" s="116" t="e">
        <v>#N/A</v>
      </c>
      <c r="Q3789" s="116" t="e">
        <v>#N/A</v>
      </c>
    </row>
    <row r="3790" spans="1:17">
      <c r="A3790" s="4" t="s">
        <v>1314</v>
      </c>
      <c r="B3790" s="43">
        <v>71</v>
      </c>
      <c r="C3790" s="64" t="s">
        <v>778</v>
      </c>
      <c r="D3790" s="47">
        <v>44670</v>
      </c>
      <c r="E3790" s="59" t="s">
        <v>1</v>
      </c>
      <c r="F3790" s="41">
        <v>1695</v>
      </c>
      <c r="G3790" s="41">
        <v>406.54563467206344</v>
      </c>
      <c r="H3790" s="47">
        <v>45077</v>
      </c>
      <c r="I3790" s="120">
        <v>465</v>
      </c>
      <c r="J3790" s="43">
        <f>IF(M3790="",IF(AND(H3790&lt;&gt; "",D3790&lt;&gt;""),IF(H3790&gt;=D3790,H3790-D3790,0),""),"")</f>
        <v>407</v>
      </c>
      <c r="K3790" s="42">
        <f>IF(M3790="",IF(I3790&lt;&gt;"",I3790-G3790,""),"")</f>
        <v>58.454365327936557</v>
      </c>
      <c r="L3790" s="44">
        <f>IF(M3790="",IF(K3790&lt;&gt;"",IF(G3790=0,IF(I3790=0,0,9.99),K3790/G3790),""),"")</f>
        <v>0.14378303526758632</v>
      </c>
      <c r="M3790" s="45"/>
      <c r="N3790" s="46" t="str">
        <f>TRIM(CONCATENATE(Table1[[#This Row],[Intake]]," ",Table1[[#This Row],[Batch Number]]))</f>
        <v>S-1/EB 71</v>
      </c>
      <c r="O3790" s="45" t="str">
        <f>IF(VLOOKUP(Table1[[#This Row],[Intake Batch Combo]],Sheet2!A:B,2,FALSE)="","",VLOOKUP(Table1[[#This Row],[Intake Batch Combo]],Sheet2!A:B,2,FALSE))</f>
        <v>Expert MRI Buy 71</v>
      </c>
      <c r="P3790" s="116" t="e">
        <v>#N/A</v>
      </c>
      <c r="Q3790" s="116" t="e">
        <v>#N/A</v>
      </c>
    </row>
    <row r="3791" spans="1:17">
      <c r="A3791" s="4" t="s">
        <v>1314</v>
      </c>
      <c r="B3791" s="43">
        <v>71</v>
      </c>
      <c r="C3791" s="64" t="s">
        <v>810</v>
      </c>
      <c r="D3791" s="47">
        <v>44670</v>
      </c>
      <c r="E3791" s="59" t="s">
        <v>1</v>
      </c>
      <c r="F3791" s="41">
        <v>1695</v>
      </c>
      <c r="G3791" s="41">
        <v>406.54563467206344</v>
      </c>
      <c r="H3791" s="47">
        <v>45077</v>
      </c>
      <c r="I3791" s="120">
        <v>201.50309999999999</v>
      </c>
      <c r="J3791" s="43">
        <f>IF(M3791="",IF(AND(H3791&lt;&gt; "",D3791&lt;&gt;""),IF(H3791&gt;=D3791,H3791-D3791,0),""),"")</f>
        <v>407</v>
      </c>
      <c r="K3791" s="42">
        <f>IF(M3791="",IF(I3791&lt;&gt;"",I3791-G3791,""),"")</f>
        <v>-205.04253467206345</v>
      </c>
      <c r="L3791" s="44">
        <f>IF(M3791="",IF(K3791&lt;&gt;"",IF(G3791=0,IF(I3791=0,0,9.99),K3791/G3791),""),"")</f>
        <v>-0.50435305949714415</v>
      </c>
      <c r="M3791" s="45"/>
      <c r="N3791" s="46" t="str">
        <f>TRIM(CONCATENATE(Table1[[#This Row],[Intake]]," ",Table1[[#This Row],[Batch Number]]))</f>
        <v>S-1/EB 71</v>
      </c>
      <c r="O3791" s="45" t="str">
        <f>IF(VLOOKUP(Table1[[#This Row],[Intake Batch Combo]],Sheet2!A:B,2,FALSE)="","",VLOOKUP(Table1[[#This Row],[Intake Batch Combo]],Sheet2!A:B,2,FALSE))</f>
        <v>Expert MRI Buy 71</v>
      </c>
      <c r="P3791" s="116" t="e">
        <v>#N/A</v>
      </c>
      <c r="Q3791" s="116" t="e">
        <v>#N/A</v>
      </c>
    </row>
    <row r="3792" spans="1:17">
      <c r="A3792" s="4" t="s">
        <v>1314</v>
      </c>
      <c r="B3792" s="43">
        <v>71</v>
      </c>
      <c r="C3792" s="64" t="s">
        <v>832</v>
      </c>
      <c r="D3792" s="47">
        <v>44670</v>
      </c>
      <c r="E3792" s="59" t="s">
        <v>1</v>
      </c>
      <c r="F3792" s="41">
        <v>1695</v>
      </c>
      <c r="G3792" s="41">
        <v>406.54563467206344</v>
      </c>
      <c r="H3792" s="47">
        <v>45077</v>
      </c>
      <c r="I3792" s="118">
        <v>651</v>
      </c>
      <c r="J3792" s="43">
        <f>IF(M3792="",IF(AND(H3792&lt;&gt; "",D3792&lt;&gt;""),IF(H3792&gt;=D3792,H3792-D3792,0),""),"")</f>
        <v>407</v>
      </c>
      <c r="K3792" s="42">
        <f>IF(M3792="",IF(I3792&lt;&gt;"",I3792-G3792,""),"")</f>
        <v>244.45436532793656</v>
      </c>
      <c r="L3792" s="44">
        <f>IF(M3792="",IF(K3792&lt;&gt;"",IF(G3792=0,IF(I3792=0,0,9.99),K3792/G3792),""),"")</f>
        <v>0.60129624937462078</v>
      </c>
      <c r="M3792" s="45"/>
      <c r="N3792" s="46" t="str">
        <f>TRIM(CONCATENATE(Table1[[#This Row],[Intake]]," ",Table1[[#This Row],[Batch Number]]))</f>
        <v>S-1/EB 71</v>
      </c>
      <c r="O3792" s="45" t="str">
        <f>IF(VLOOKUP(Table1[[#This Row],[Intake Batch Combo]],Sheet2!A:B,2,FALSE)="","",VLOOKUP(Table1[[#This Row],[Intake Batch Combo]],Sheet2!A:B,2,FALSE))</f>
        <v>Expert MRI Buy 71</v>
      </c>
      <c r="P3792" s="116" t="e">
        <v>#N/A</v>
      </c>
      <c r="Q3792" s="116" t="e">
        <v>#N/A</v>
      </c>
    </row>
    <row r="3793" spans="1:17">
      <c r="A3793" s="4" t="s">
        <v>1314</v>
      </c>
      <c r="B3793" s="43">
        <v>71</v>
      </c>
      <c r="C3793" s="64" t="s">
        <v>832</v>
      </c>
      <c r="D3793" s="47">
        <v>44670</v>
      </c>
      <c r="E3793" s="59" t="s">
        <v>1</v>
      </c>
      <c r="F3793" s="41">
        <v>1695</v>
      </c>
      <c r="G3793" s="41">
        <v>406.54563467206344</v>
      </c>
      <c r="H3793" s="47">
        <v>45077</v>
      </c>
      <c r="I3793" s="118">
        <v>651</v>
      </c>
      <c r="J3793" s="43">
        <f>IF(M3793="",IF(AND(H3793&lt;&gt; "",D3793&lt;&gt;""),IF(H3793&gt;=D3793,H3793-D3793,0),""),"")</f>
        <v>407</v>
      </c>
      <c r="K3793" s="42">
        <f>IF(M3793="",IF(I3793&lt;&gt;"",I3793-G3793,""),"")</f>
        <v>244.45436532793656</v>
      </c>
      <c r="L3793" s="44">
        <f>IF(M3793="",IF(K3793&lt;&gt;"",IF(G3793=0,IF(I3793=0,0,9.99),K3793/G3793),""),"")</f>
        <v>0.60129624937462078</v>
      </c>
      <c r="M3793" s="45"/>
      <c r="N3793" s="46" t="str">
        <f>TRIM(CONCATENATE(Table1[[#This Row],[Intake]]," ",Table1[[#This Row],[Batch Number]]))</f>
        <v>S-1/EB 71</v>
      </c>
      <c r="O3793" s="45" t="str">
        <f>IF(VLOOKUP(Table1[[#This Row],[Intake Batch Combo]],Sheet2!A:B,2,FALSE)="","",VLOOKUP(Table1[[#This Row],[Intake Batch Combo]],Sheet2!A:B,2,FALSE))</f>
        <v>Expert MRI Buy 71</v>
      </c>
      <c r="P3793" s="116" t="e">
        <v>#N/A</v>
      </c>
      <c r="Q3793" s="116" t="e">
        <v>#N/A</v>
      </c>
    </row>
    <row r="3794" spans="1:17">
      <c r="A3794" s="4" t="s">
        <v>1314</v>
      </c>
      <c r="B3794" s="43">
        <v>71</v>
      </c>
      <c r="C3794" s="64" t="s">
        <v>886</v>
      </c>
      <c r="D3794" s="47">
        <v>44670</v>
      </c>
      <c r="E3794" s="59" t="s">
        <v>1</v>
      </c>
      <c r="F3794" s="41">
        <v>1695</v>
      </c>
      <c r="G3794" s="41">
        <v>406.54563467206344</v>
      </c>
      <c r="H3794" s="47">
        <v>45077</v>
      </c>
      <c r="I3794" s="118">
        <v>372</v>
      </c>
      <c r="J3794" s="43">
        <f>IF(M3794="",IF(AND(H3794&lt;&gt; "",D3794&lt;&gt;""),IF(H3794&gt;=D3794,H3794-D3794,0),""),"")</f>
        <v>407</v>
      </c>
      <c r="K3794" s="42">
        <f>IF(M3794="",IF(I3794&lt;&gt;"",I3794-G3794,""),"")</f>
        <v>-34.545634672063443</v>
      </c>
      <c r="L3794" s="44">
        <f>IF(M3794="",IF(K3794&lt;&gt;"",IF(G3794=0,IF(I3794=0,0,9.99),K3794/G3794),""),"")</f>
        <v>-8.4973571785930957E-2</v>
      </c>
      <c r="M3794" s="45"/>
      <c r="N3794" s="46" t="str">
        <f>TRIM(CONCATENATE(Table1[[#This Row],[Intake]]," ",Table1[[#This Row],[Batch Number]]))</f>
        <v>S-1/EB 71</v>
      </c>
      <c r="O3794" s="45" t="str">
        <f>IF(VLOOKUP(Table1[[#This Row],[Intake Batch Combo]],Sheet2!A:B,2,FALSE)="","",VLOOKUP(Table1[[#This Row],[Intake Batch Combo]],Sheet2!A:B,2,FALSE))</f>
        <v>Expert MRI Buy 71</v>
      </c>
      <c r="P3794" s="116" t="e">
        <v>#N/A</v>
      </c>
      <c r="Q3794" s="116" t="e">
        <v>#N/A</v>
      </c>
    </row>
    <row r="3795" spans="1:17">
      <c r="A3795" s="4" t="s">
        <v>1314</v>
      </c>
      <c r="B3795" s="43">
        <v>71</v>
      </c>
      <c r="C3795" s="64" t="s">
        <v>886</v>
      </c>
      <c r="D3795" s="47">
        <v>44670</v>
      </c>
      <c r="E3795" s="59" t="s">
        <v>1</v>
      </c>
      <c r="F3795" s="41">
        <v>1695</v>
      </c>
      <c r="G3795" s="41">
        <v>406.54563467206344</v>
      </c>
      <c r="H3795" s="47">
        <v>45077</v>
      </c>
      <c r="I3795" s="118">
        <v>372</v>
      </c>
      <c r="J3795" s="43">
        <f>IF(M3795="",IF(AND(H3795&lt;&gt; "",D3795&lt;&gt;""),IF(H3795&gt;=D3795,H3795-D3795,0),""),"")</f>
        <v>407</v>
      </c>
      <c r="K3795" s="42">
        <f>IF(M3795="",IF(I3795&lt;&gt;"",I3795-G3795,""),"")</f>
        <v>-34.545634672063443</v>
      </c>
      <c r="L3795" s="44">
        <f>IF(M3795="",IF(K3795&lt;&gt;"",IF(G3795=0,IF(I3795=0,0,9.99),K3795/G3795),""),"")</f>
        <v>-8.4973571785930957E-2</v>
      </c>
      <c r="M3795" s="45"/>
      <c r="N3795" s="46" t="str">
        <f>TRIM(CONCATENATE(Table1[[#This Row],[Intake]]," ",Table1[[#This Row],[Batch Number]]))</f>
        <v>S-1/EB 71</v>
      </c>
      <c r="O3795" s="45" t="str">
        <f>IF(VLOOKUP(Table1[[#This Row],[Intake Batch Combo]],Sheet2!A:B,2,FALSE)="","",VLOOKUP(Table1[[#This Row],[Intake Batch Combo]],Sheet2!A:B,2,FALSE))</f>
        <v>Expert MRI Buy 71</v>
      </c>
      <c r="P3795" s="116" t="e">
        <v>#N/A</v>
      </c>
      <c r="Q3795" s="116" t="e">
        <v>#N/A</v>
      </c>
    </row>
    <row r="3796" spans="1:17">
      <c r="A3796" s="4" t="s">
        <v>1314</v>
      </c>
      <c r="B3796" s="43">
        <v>71</v>
      </c>
      <c r="C3796" s="64" t="s">
        <v>905</v>
      </c>
      <c r="D3796" s="47">
        <v>44670</v>
      </c>
      <c r="E3796" s="59" t="s">
        <v>1</v>
      </c>
      <c r="F3796" s="41">
        <v>1695</v>
      </c>
      <c r="G3796" s="41">
        <v>406.54563467206344</v>
      </c>
      <c r="H3796" s="47">
        <v>45077</v>
      </c>
      <c r="I3796" s="118">
        <v>248.00310000000002</v>
      </c>
      <c r="J3796" s="43">
        <f>IF(M3796="",IF(AND(H3796&lt;&gt; "",D3796&lt;&gt;""),IF(H3796&gt;=D3796,H3796-D3796,0),""),"")</f>
        <v>407</v>
      </c>
      <c r="K3796" s="42">
        <f>IF(M3796="",IF(I3796&lt;&gt;"",I3796-G3796,""),"")</f>
        <v>-158.54253467206343</v>
      </c>
      <c r="L3796" s="44">
        <f>IF(M3796="",IF(K3796&lt;&gt;"",IF(G3796=0,IF(I3796=0,0,9.99),K3796/G3796),""),"")</f>
        <v>-0.3899747559703855</v>
      </c>
      <c r="M3796" s="45"/>
      <c r="N3796" s="46" t="str">
        <f>TRIM(CONCATENATE(Table1[[#This Row],[Intake]]," ",Table1[[#This Row],[Batch Number]]))</f>
        <v>S-1/EB 71</v>
      </c>
      <c r="O3796" s="45" t="str">
        <f>IF(VLOOKUP(Table1[[#This Row],[Intake Batch Combo]],Sheet2!A:B,2,FALSE)="","",VLOOKUP(Table1[[#This Row],[Intake Batch Combo]],Sheet2!A:B,2,FALSE))</f>
        <v>Expert MRI Buy 71</v>
      </c>
      <c r="P3796" s="116" t="e">
        <v>#N/A</v>
      </c>
      <c r="Q3796" s="116" t="e">
        <v>#N/A</v>
      </c>
    </row>
    <row r="3797" spans="1:17">
      <c r="A3797" s="4" t="s">
        <v>1314</v>
      </c>
      <c r="B3797" s="43">
        <v>71</v>
      </c>
      <c r="C3797" s="64" t="s">
        <v>906</v>
      </c>
      <c r="D3797" s="47">
        <v>44670</v>
      </c>
      <c r="E3797" s="59" t="s">
        <v>1</v>
      </c>
      <c r="F3797" s="41">
        <v>1695</v>
      </c>
      <c r="G3797" s="41">
        <v>406.54563467206344</v>
      </c>
      <c r="H3797" s="47">
        <v>45077</v>
      </c>
      <c r="I3797" s="118">
        <v>465</v>
      </c>
      <c r="J3797" s="43">
        <f>IF(M3797="",IF(AND(H3797&lt;&gt; "",D3797&lt;&gt;""),IF(H3797&gt;=D3797,H3797-D3797,0),""),"")</f>
        <v>407</v>
      </c>
      <c r="K3797" s="42">
        <f>IF(M3797="",IF(I3797&lt;&gt;"",I3797-G3797,""),"")</f>
        <v>58.454365327936557</v>
      </c>
      <c r="L3797" s="44">
        <f>IF(M3797="",IF(K3797&lt;&gt;"",IF(G3797=0,IF(I3797=0,0,9.99),K3797/G3797),""),"")</f>
        <v>0.14378303526758632</v>
      </c>
      <c r="M3797" s="45"/>
      <c r="N3797" s="46" t="str">
        <f>TRIM(CONCATENATE(Table1[[#This Row],[Intake]]," ",Table1[[#This Row],[Batch Number]]))</f>
        <v>S-1/EB 71</v>
      </c>
      <c r="O3797" s="45" t="str">
        <f>IF(VLOOKUP(Table1[[#This Row],[Intake Batch Combo]],Sheet2!A:B,2,FALSE)="","",VLOOKUP(Table1[[#This Row],[Intake Batch Combo]],Sheet2!A:B,2,FALSE))</f>
        <v>Expert MRI Buy 71</v>
      </c>
      <c r="P3797" s="116" t="e">
        <v>#N/A</v>
      </c>
      <c r="Q3797" s="116" t="e">
        <v>#N/A</v>
      </c>
    </row>
    <row r="3798" spans="1:17">
      <c r="A3798" s="4" t="s">
        <v>1314</v>
      </c>
      <c r="B3798" s="43">
        <v>71</v>
      </c>
      <c r="C3798" s="64" t="s">
        <v>906</v>
      </c>
      <c r="D3798" s="47">
        <v>44670</v>
      </c>
      <c r="E3798" s="59" t="s">
        <v>1</v>
      </c>
      <c r="F3798" s="41">
        <v>1695</v>
      </c>
      <c r="G3798" s="41">
        <v>406.54563467206344</v>
      </c>
      <c r="H3798" s="47">
        <v>45077</v>
      </c>
      <c r="I3798" s="118">
        <v>465</v>
      </c>
      <c r="J3798" s="43">
        <f>IF(M3798="",IF(AND(H3798&lt;&gt; "",D3798&lt;&gt;""),IF(H3798&gt;=D3798,H3798-D3798,0),""),"")</f>
        <v>407</v>
      </c>
      <c r="K3798" s="42">
        <f>IF(M3798="",IF(I3798&lt;&gt;"",I3798-G3798,""),"")</f>
        <v>58.454365327936557</v>
      </c>
      <c r="L3798" s="44">
        <f>IF(M3798="",IF(K3798&lt;&gt;"",IF(G3798=0,IF(I3798=0,0,9.99),K3798/G3798),""),"")</f>
        <v>0.14378303526758632</v>
      </c>
      <c r="M3798" s="45"/>
      <c r="N3798" s="46" t="str">
        <f>TRIM(CONCATENATE(Table1[[#This Row],[Intake]]," ",Table1[[#This Row],[Batch Number]]))</f>
        <v>S-1/EB 71</v>
      </c>
      <c r="O3798" s="45" t="str">
        <f>IF(VLOOKUP(Table1[[#This Row],[Intake Batch Combo]],Sheet2!A:B,2,FALSE)="","",VLOOKUP(Table1[[#This Row],[Intake Batch Combo]],Sheet2!A:B,2,FALSE))</f>
        <v>Expert MRI Buy 71</v>
      </c>
      <c r="P3798" s="116" t="e">
        <v>#N/A</v>
      </c>
      <c r="Q3798" s="116" t="e">
        <v>#N/A</v>
      </c>
    </row>
    <row r="3799" spans="1:17">
      <c r="A3799" s="4" t="s">
        <v>1314</v>
      </c>
      <c r="B3799" s="43">
        <v>71</v>
      </c>
      <c r="C3799" s="64" t="s">
        <v>906</v>
      </c>
      <c r="D3799" s="47">
        <v>44670</v>
      </c>
      <c r="E3799" s="59" t="s">
        <v>1</v>
      </c>
      <c r="F3799" s="41">
        <v>1695</v>
      </c>
      <c r="G3799" s="41">
        <v>406.54563467206344</v>
      </c>
      <c r="H3799" s="47">
        <v>45077</v>
      </c>
      <c r="I3799" s="118">
        <v>465</v>
      </c>
      <c r="J3799" s="43">
        <f>IF(M3799="",IF(AND(H3799&lt;&gt; "",D3799&lt;&gt;""),IF(H3799&gt;=D3799,H3799-D3799,0),""),"")</f>
        <v>407</v>
      </c>
      <c r="K3799" s="42">
        <f>IF(M3799="",IF(I3799&lt;&gt;"",I3799-G3799,""),"")</f>
        <v>58.454365327936557</v>
      </c>
      <c r="L3799" s="44">
        <f>IF(M3799="",IF(K3799&lt;&gt;"",IF(G3799=0,IF(I3799=0,0,9.99),K3799/G3799),""),"")</f>
        <v>0.14378303526758632</v>
      </c>
      <c r="M3799" s="45"/>
      <c r="N3799" s="46" t="str">
        <f>TRIM(CONCATENATE(Table1[[#This Row],[Intake]]," ",Table1[[#This Row],[Batch Number]]))</f>
        <v>S-1/EB 71</v>
      </c>
      <c r="O3799" s="45" t="str">
        <f>IF(VLOOKUP(Table1[[#This Row],[Intake Batch Combo]],Sheet2!A:B,2,FALSE)="","",VLOOKUP(Table1[[#This Row],[Intake Batch Combo]],Sheet2!A:B,2,FALSE))</f>
        <v>Expert MRI Buy 71</v>
      </c>
      <c r="P3799" s="116" t="e">
        <v>#N/A</v>
      </c>
      <c r="Q3799" s="116" t="e">
        <v>#N/A</v>
      </c>
    </row>
    <row r="3800" spans="1:17">
      <c r="A3800" s="4" t="s">
        <v>1314</v>
      </c>
      <c r="B3800" s="43">
        <v>71</v>
      </c>
      <c r="C3800" s="64" t="s">
        <v>925</v>
      </c>
      <c r="D3800" s="47">
        <v>44670</v>
      </c>
      <c r="E3800" s="59" t="s">
        <v>1</v>
      </c>
      <c r="F3800" s="41">
        <v>1695</v>
      </c>
      <c r="G3800" s="41">
        <v>406.54563467206344</v>
      </c>
      <c r="H3800" s="47">
        <v>45077</v>
      </c>
      <c r="I3800" s="118">
        <v>652.39499999999998</v>
      </c>
      <c r="J3800" s="43">
        <f>IF(M3800="",IF(AND(H3800&lt;&gt; "",D3800&lt;&gt;""),IF(H3800&gt;=D3800,H3800-D3800,0),""),"")</f>
        <v>407</v>
      </c>
      <c r="K3800" s="42">
        <f>IF(M3800="",IF(I3800&lt;&gt;"",I3800-G3800,""),"")</f>
        <v>245.84936532793654</v>
      </c>
      <c r="L3800" s="44">
        <f>IF(M3800="",IF(K3800&lt;&gt;"",IF(G3800=0,IF(I3800=0,0,9.99),K3800/G3800),""),"")</f>
        <v>0.60472759848042357</v>
      </c>
      <c r="M3800" s="45"/>
      <c r="N3800" s="46" t="str">
        <f>TRIM(CONCATENATE(Table1[[#This Row],[Intake]]," ",Table1[[#This Row],[Batch Number]]))</f>
        <v>S-1/EB 71</v>
      </c>
      <c r="O3800" s="45" t="str">
        <f>IF(VLOOKUP(Table1[[#This Row],[Intake Batch Combo]],Sheet2!A:B,2,FALSE)="","",VLOOKUP(Table1[[#This Row],[Intake Batch Combo]],Sheet2!A:B,2,FALSE))</f>
        <v>Expert MRI Buy 71</v>
      </c>
      <c r="P3800" s="116" t="e">
        <v>#N/A</v>
      </c>
      <c r="Q3800" s="116" t="e">
        <v>#N/A</v>
      </c>
    </row>
    <row r="3801" spans="1:17">
      <c r="A3801" s="4" t="s">
        <v>1314</v>
      </c>
      <c r="B3801" s="43">
        <v>71</v>
      </c>
      <c r="C3801" s="64" t="s">
        <v>925</v>
      </c>
      <c r="D3801" s="47">
        <v>44670</v>
      </c>
      <c r="E3801" s="59" t="s">
        <v>1</v>
      </c>
      <c r="F3801" s="41">
        <v>1695</v>
      </c>
      <c r="G3801" s="41">
        <v>406.54563467206344</v>
      </c>
      <c r="H3801" s="47">
        <v>45077</v>
      </c>
      <c r="I3801" s="118">
        <v>652.39499999999998</v>
      </c>
      <c r="J3801" s="43">
        <f>IF(M3801="",IF(AND(H3801&lt;&gt; "",D3801&lt;&gt;""),IF(H3801&gt;=D3801,H3801-D3801,0),""),"")</f>
        <v>407</v>
      </c>
      <c r="K3801" s="42">
        <f>IF(M3801="",IF(I3801&lt;&gt;"",I3801-G3801,""),"")</f>
        <v>245.84936532793654</v>
      </c>
      <c r="L3801" s="44">
        <f>IF(M3801="",IF(K3801&lt;&gt;"",IF(G3801=0,IF(I3801=0,0,9.99),K3801/G3801),""),"")</f>
        <v>0.60472759848042357</v>
      </c>
      <c r="M3801" s="45"/>
      <c r="N3801" s="46" t="str">
        <f>TRIM(CONCATENATE(Table1[[#This Row],[Intake]]," ",Table1[[#This Row],[Batch Number]]))</f>
        <v>S-1/EB 71</v>
      </c>
      <c r="O3801" s="45" t="str">
        <f>IF(VLOOKUP(Table1[[#This Row],[Intake Batch Combo]],Sheet2!A:B,2,FALSE)="","",VLOOKUP(Table1[[#This Row],[Intake Batch Combo]],Sheet2!A:B,2,FALSE))</f>
        <v>Expert MRI Buy 71</v>
      </c>
      <c r="P3801" s="116" t="e">
        <v>#N/A</v>
      </c>
      <c r="Q3801" s="116" t="e">
        <v>#N/A</v>
      </c>
    </row>
    <row r="3802" spans="1:17">
      <c r="A3802" s="4" t="s">
        <v>1314</v>
      </c>
      <c r="B3802" s="43">
        <v>71</v>
      </c>
      <c r="C3802" s="64" t="s">
        <v>946</v>
      </c>
      <c r="D3802" s="47">
        <v>44670</v>
      </c>
      <c r="E3802" s="59" t="s">
        <v>1</v>
      </c>
      <c r="F3802" s="41">
        <v>1695</v>
      </c>
      <c r="G3802" s="41">
        <v>406.54563467206344</v>
      </c>
      <c r="H3802" s="47">
        <v>45077</v>
      </c>
      <c r="I3802" s="118">
        <v>232.5</v>
      </c>
      <c r="J3802" s="43">
        <f>IF(M3802="",IF(AND(H3802&lt;&gt; "",D3802&lt;&gt;""),IF(H3802&gt;=D3802,H3802-D3802,0),""),"")</f>
        <v>407</v>
      </c>
      <c r="K3802" s="42">
        <f>IF(M3802="",IF(I3802&lt;&gt;"",I3802-G3802,""),"")</f>
        <v>-174.04563467206344</v>
      </c>
      <c r="L3802" s="44">
        <f>IF(M3802="",IF(K3802&lt;&gt;"",IF(G3802=0,IF(I3802=0,0,9.99),K3802/G3802),""),"")</f>
        <v>-0.42810848236620686</v>
      </c>
      <c r="M3802" s="45"/>
      <c r="N3802" s="46" t="str">
        <f>TRIM(CONCATENATE(Table1[[#This Row],[Intake]]," ",Table1[[#This Row],[Batch Number]]))</f>
        <v>S-1/EB 71</v>
      </c>
      <c r="O3802" s="45" t="str">
        <f>IF(VLOOKUP(Table1[[#This Row],[Intake Batch Combo]],Sheet2!A:B,2,FALSE)="","",VLOOKUP(Table1[[#This Row],[Intake Batch Combo]],Sheet2!A:B,2,FALSE))</f>
        <v>Expert MRI Buy 71</v>
      </c>
      <c r="P3802" s="116" t="e">
        <v>#N/A</v>
      </c>
      <c r="Q3802" s="116" t="e">
        <v>#N/A</v>
      </c>
    </row>
    <row r="3803" spans="1:17">
      <c r="A3803" s="4" t="s">
        <v>1314</v>
      </c>
      <c r="B3803" s="43">
        <v>71</v>
      </c>
      <c r="C3803" s="64" t="s">
        <v>946</v>
      </c>
      <c r="D3803" s="47">
        <v>44670</v>
      </c>
      <c r="E3803" s="59" t="s">
        <v>1</v>
      </c>
      <c r="F3803" s="41">
        <v>1695</v>
      </c>
      <c r="G3803" s="41">
        <v>406.54563467206344</v>
      </c>
      <c r="H3803" s="47">
        <v>45077</v>
      </c>
      <c r="I3803" s="118">
        <v>232.5</v>
      </c>
      <c r="J3803" s="43">
        <f>IF(M3803="",IF(AND(H3803&lt;&gt; "",D3803&lt;&gt;""),IF(H3803&gt;=D3803,H3803-D3803,0),""),"")</f>
        <v>407</v>
      </c>
      <c r="K3803" s="42">
        <f>IF(M3803="",IF(I3803&lt;&gt;"",I3803-G3803,""),"")</f>
        <v>-174.04563467206344</v>
      </c>
      <c r="L3803" s="44">
        <f>IF(M3803="",IF(K3803&lt;&gt;"",IF(G3803=0,IF(I3803=0,0,9.99),K3803/G3803),""),"")</f>
        <v>-0.42810848236620686</v>
      </c>
      <c r="M3803" s="45"/>
      <c r="N3803" s="46" t="str">
        <f>TRIM(CONCATENATE(Table1[[#This Row],[Intake]]," ",Table1[[#This Row],[Batch Number]]))</f>
        <v>S-1/EB 71</v>
      </c>
      <c r="O3803" s="45" t="str">
        <f>IF(VLOOKUP(Table1[[#This Row],[Intake Batch Combo]],Sheet2!A:B,2,FALSE)="","",VLOOKUP(Table1[[#This Row],[Intake Batch Combo]],Sheet2!A:B,2,FALSE))</f>
        <v>Expert MRI Buy 71</v>
      </c>
      <c r="P3803" s="116" t="e">
        <v>#N/A</v>
      </c>
      <c r="Q3803" s="116" t="e">
        <v>#N/A</v>
      </c>
    </row>
    <row r="3804" spans="1:17">
      <c r="A3804" s="4" t="s">
        <v>1314</v>
      </c>
      <c r="B3804" s="43">
        <v>71</v>
      </c>
      <c r="C3804" s="64" t="s">
        <v>951</v>
      </c>
      <c r="D3804" s="47">
        <v>44670</v>
      </c>
      <c r="E3804" s="59" t="s">
        <v>1</v>
      </c>
      <c r="F3804" s="41">
        <v>1695</v>
      </c>
      <c r="G3804" s="41">
        <v>406.54563467206344</v>
      </c>
      <c r="H3804" s="47">
        <v>45077</v>
      </c>
      <c r="I3804" s="118">
        <v>1023</v>
      </c>
      <c r="J3804" s="43">
        <f>IF(M3804="",IF(AND(H3804&lt;&gt; "",D3804&lt;&gt;""),IF(H3804&gt;=D3804,H3804-D3804,0),""),"")</f>
        <v>407</v>
      </c>
      <c r="K3804" s="42">
        <f>IF(M3804="",IF(I3804&lt;&gt;"",I3804-G3804,""),"")</f>
        <v>616.45436532793656</v>
      </c>
      <c r="L3804" s="44">
        <f>IF(M3804="",IF(K3804&lt;&gt;"",IF(G3804=0,IF(I3804=0,0,9.99),K3804/G3804),""),"")</f>
        <v>1.5163226775886898</v>
      </c>
      <c r="M3804" s="45"/>
      <c r="N3804" s="46" t="str">
        <f>TRIM(CONCATENATE(Table1[[#This Row],[Intake]]," ",Table1[[#This Row],[Batch Number]]))</f>
        <v>S-1/EB 71</v>
      </c>
      <c r="O3804" s="45" t="str">
        <f>IF(VLOOKUP(Table1[[#This Row],[Intake Batch Combo]],Sheet2!A:B,2,FALSE)="","",VLOOKUP(Table1[[#This Row],[Intake Batch Combo]],Sheet2!A:B,2,FALSE))</f>
        <v>Expert MRI Buy 71</v>
      </c>
      <c r="P3804" s="116" t="e">
        <v>#N/A</v>
      </c>
      <c r="Q3804" s="116" t="e">
        <v>#N/A</v>
      </c>
    </row>
    <row r="3805" spans="1:17">
      <c r="A3805" s="4" t="s">
        <v>1314</v>
      </c>
      <c r="B3805" s="43">
        <v>71</v>
      </c>
      <c r="C3805" s="64" t="s">
        <v>951</v>
      </c>
      <c r="D3805" s="47">
        <v>44670</v>
      </c>
      <c r="E3805" s="59" t="s">
        <v>1</v>
      </c>
      <c r="F3805" s="41">
        <v>1695</v>
      </c>
      <c r="G3805" s="41">
        <v>406.54563467206344</v>
      </c>
      <c r="H3805" s="47">
        <v>45077</v>
      </c>
      <c r="I3805" s="118">
        <v>1023</v>
      </c>
      <c r="J3805" s="43">
        <f>IF(M3805="",IF(AND(H3805&lt;&gt; "",D3805&lt;&gt;""),IF(H3805&gt;=D3805,H3805-D3805,0),""),"")</f>
        <v>407</v>
      </c>
      <c r="K3805" s="42">
        <f>IF(M3805="",IF(I3805&lt;&gt;"",I3805-G3805,""),"")</f>
        <v>616.45436532793656</v>
      </c>
      <c r="L3805" s="44">
        <f>IF(M3805="",IF(K3805&lt;&gt;"",IF(G3805=0,IF(I3805=0,0,9.99),K3805/G3805),""),"")</f>
        <v>1.5163226775886898</v>
      </c>
      <c r="M3805" s="45"/>
      <c r="N3805" s="46" t="str">
        <f>TRIM(CONCATENATE(Table1[[#This Row],[Intake]]," ",Table1[[#This Row],[Batch Number]]))</f>
        <v>S-1/EB 71</v>
      </c>
      <c r="O3805" s="45" t="str">
        <f>IF(VLOOKUP(Table1[[#This Row],[Intake Batch Combo]],Sheet2!A:B,2,FALSE)="","",VLOOKUP(Table1[[#This Row],[Intake Batch Combo]],Sheet2!A:B,2,FALSE))</f>
        <v>Expert MRI Buy 71</v>
      </c>
      <c r="P3805" s="116" t="e">
        <v>#N/A</v>
      </c>
      <c r="Q3805" s="116" t="e">
        <v>#N/A</v>
      </c>
    </row>
    <row r="3806" spans="1:17">
      <c r="A3806" s="4" t="s">
        <v>1314</v>
      </c>
      <c r="B3806" s="43">
        <v>71</v>
      </c>
      <c r="C3806" s="64" t="s">
        <v>959</v>
      </c>
      <c r="D3806" s="47">
        <v>44670</v>
      </c>
      <c r="E3806" s="59" t="s">
        <v>1</v>
      </c>
      <c r="F3806" s="41">
        <v>1695</v>
      </c>
      <c r="G3806" s="41">
        <v>406.54563467206344</v>
      </c>
      <c r="H3806" s="47">
        <v>45077</v>
      </c>
      <c r="I3806" s="120">
        <v>511.5</v>
      </c>
      <c r="J3806" s="43">
        <f>IF(M3806="",IF(AND(H3806&lt;&gt; "",D3806&lt;&gt;""),IF(H3806&gt;=D3806,H3806-D3806,0),""),"")</f>
        <v>407</v>
      </c>
      <c r="K3806" s="42">
        <f>IF(M3806="",IF(I3806&lt;&gt;"",I3806-G3806,""),"")</f>
        <v>104.95436532793656</v>
      </c>
      <c r="L3806" s="44">
        <f>IF(M3806="",IF(K3806&lt;&gt;"",IF(G3806=0,IF(I3806=0,0,9.99),K3806/G3806),""),"")</f>
        <v>0.25816133879434494</v>
      </c>
      <c r="M3806" s="45"/>
      <c r="N3806" s="46" t="str">
        <f>TRIM(CONCATENATE(Table1[[#This Row],[Intake]]," ",Table1[[#This Row],[Batch Number]]))</f>
        <v>S-1/EB 71</v>
      </c>
      <c r="O3806" s="45" t="str">
        <f>IF(VLOOKUP(Table1[[#This Row],[Intake Batch Combo]],Sheet2!A:B,2,FALSE)="","",VLOOKUP(Table1[[#This Row],[Intake Batch Combo]],Sheet2!A:B,2,FALSE))</f>
        <v>Expert MRI Buy 71</v>
      </c>
      <c r="P3806" s="116" t="e">
        <v>#N/A</v>
      </c>
      <c r="Q3806" s="116" t="e">
        <v>#N/A</v>
      </c>
    </row>
    <row r="3807" spans="1:17">
      <c r="A3807" s="4" t="s">
        <v>1314</v>
      </c>
      <c r="B3807" s="43">
        <v>71</v>
      </c>
      <c r="C3807" s="64" t="s">
        <v>959</v>
      </c>
      <c r="D3807" s="47">
        <v>44670</v>
      </c>
      <c r="E3807" s="59" t="s">
        <v>1</v>
      </c>
      <c r="F3807" s="41">
        <v>1695</v>
      </c>
      <c r="G3807" s="41">
        <v>406.54563467206344</v>
      </c>
      <c r="H3807" s="47">
        <v>45077</v>
      </c>
      <c r="I3807" s="118">
        <v>511.5</v>
      </c>
      <c r="J3807" s="43">
        <f>IF(M3807="",IF(AND(H3807&lt;&gt; "",D3807&lt;&gt;""),IF(H3807&gt;=D3807,H3807-D3807,0),""),"")</f>
        <v>407</v>
      </c>
      <c r="K3807" s="42">
        <f>IF(M3807="",IF(I3807&lt;&gt;"",I3807-G3807,""),"")</f>
        <v>104.95436532793656</v>
      </c>
      <c r="L3807" s="44">
        <f>IF(M3807="",IF(K3807&lt;&gt;"",IF(G3807=0,IF(I3807=0,0,9.99),K3807/G3807),""),"")</f>
        <v>0.25816133879434494</v>
      </c>
      <c r="M3807" s="45"/>
      <c r="N3807" s="46" t="str">
        <f>TRIM(CONCATENATE(Table1[[#This Row],[Intake]]," ",Table1[[#This Row],[Batch Number]]))</f>
        <v>S-1/EB 71</v>
      </c>
      <c r="O3807" s="45" t="str">
        <f>IF(VLOOKUP(Table1[[#This Row],[Intake Batch Combo]],Sheet2!A:B,2,FALSE)="","",VLOOKUP(Table1[[#This Row],[Intake Batch Combo]],Sheet2!A:B,2,FALSE))</f>
        <v>Expert MRI Buy 71</v>
      </c>
      <c r="P3807" s="116" t="e">
        <v>#N/A</v>
      </c>
      <c r="Q3807" s="116" t="e">
        <v>#N/A</v>
      </c>
    </row>
    <row r="3808" spans="1:17">
      <c r="A3808" s="4" t="s">
        <v>1314</v>
      </c>
      <c r="B3808" s="43">
        <v>71</v>
      </c>
      <c r="C3808" s="64" t="s">
        <v>1002</v>
      </c>
      <c r="D3808" s="47">
        <v>44670</v>
      </c>
      <c r="E3808" s="59" t="s">
        <v>1</v>
      </c>
      <c r="F3808" s="41">
        <v>1695</v>
      </c>
      <c r="G3808" s="41">
        <v>406.54563467206344</v>
      </c>
      <c r="H3808" s="47">
        <v>45077</v>
      </c>
      <c r="I3808" s="118">
        <v>930</v>
      </c>
      <c r="J3808" s="43">
        <f>IF(M3808="",IF(AND(H3808&lt;&gt; "",D3808&lt;&gt;""),IF(H3808&gt;=D3808,H3808-D3808,0),""),"")</f>
        <v>407</v>
      </c>
      <c r="K3808" s="42">
        <f>IF(M3808="",IF(I3808&lt;&gt;"",I3808-G3808,""),"")</f>
        <v>523.45436532793656</v>
      </c>
      <c r="L3808" s="44">
        <f>IF(M3808="",IF(K3808&lt;&gt;"",IF(G3808=0,IF(I3808=0,0,9.99),K3808/G3808),""),"")</f>
        <v>1.2875660705351726</v>
      </c>
      <c r="M3808" s="45"/>
      <c r="N3808" s="46" t="str">
        <f>TRIM(CONCATENATE(Table1[[#This Row],[Intake]]," ",Table1[[#This Row],[Batch Number]]))</f>
        <v>S-1/EB 71</v>
      </c>
      <c r="O3808" s="45" t="str">
        <f>IF(VLOOKUP(Table1[[#This Row],[Intake Batch Combo]],Sheet2!A:B,2,FALSE)="","",VLOOKUP(Table1[[#This Row],[Intake Batch Combo]],Sheet2!A:B,2,FALSE))</f>
        <v>Expert MRI Buy 71</v>
      </c>
      <c r="P3808" s="116" t="e">
        <v>#N/A</v>
      </c>
      <c r="Q3808" s="116" t="e">
        <v>#N/A</v>
      </c>
    </row>
    <row r="3809" spans="1:17">
      <c r="A3809" s="4" t="s">
        <v>1314</v>
      </c>
      <c r="B3809" s="43">
        <v>71</v>
      </c>
      <c r="C3809" s="64" t="s">
        <v>1033</v>
      </c>
      <c r="D3809" s="47">
        <v>44670</v>
      </c>
      <c r="E3809" s="59" t="s">
        <v>1</v>
      </c>
      <c r="F3809" s="41">
        <v>1695</v>
      </c>
      <c r="G3809" s="41">
        <v>406.54563467206344</v>
      </c>
      <c r="H3809" s="47">
        <v>45077</v>
      </c>
      <c r="I3809" s="120">
        <v>302.25</v>
      </c>
      <c r="J3809" s="43">
        <f>IF(M3809="",IF(AND(H3809&lt;&gt; "",D3809&lt;&gt;""),IF(H3809&gt;=D3809,H3809-D3809,0),""),"")</f>
        <v>407</v>
      </c>
      <c r="K3809" s="42">
        <f>IF(M3809="",IF(I3809&lt;&gt;"",I3809-G3809,""),"")</f>
        <v>-104.29563467206344</v>
      </c>
      <c r="L3809" s="44">
        <f>IF(M3809="",IF(K3809&lt;&gt;"",IF(G3809=0,IF(I3809=0,0,9.99),K3809/G3809),""),"")</f>
        <v>-0.25654102707606891</v>
      </c>
      <c r="M3809" s="45"/>
      <c r="N3809" s="46" t="str">
        <f>TRIM(CONCATENATE(Table1[[#This Row],[Intake]]," ",Table1[[#This Row],[Batch Number]]))</f>
        <v>S-1/EB 71</v>
      </c>
      <c r="O3809" s="45" t="str">
        <f>IF(VLOOKUP(Table1[[#This Row],[Intake Batch Combo]],Sheet2!A:B,2,FALSE)="","",VLOOKUP(Table1[[#This Row],[Intake Batch Combo]],Sheet2!A:B,2,FALSE))</f>
        <v>Expert MRI Buy 71</v>
      </c>
      <c r="P3809" s="116" t="e">
        <v>#N/A</v>
      </c>
      <c r="Q3809" s="116" t="e">
        <v>#N/A</v>
      </c>
    </row>
    <row r="3810" spans="1:17">
      <c r="A3810" s="4" t="s">
        <v>1314</v>
      </c>
      <c r="B3810" s="43">
        <v>71</v>
      </c>
      <c r="C3810" s="64" t="s">
        <v>1033</v>
      </c>
      <c r="D3810" s="47">
        <v>44670</v>
      </c>
      <c r="E3810" s="59" t="s">
        <v>1</v>
      </c>
      <c r="F3810" s="41">
        <v>1695</v>
      </c>
      <c r="G3810" s="41">
        <v>406.54563467206344</v>
      </c>
      <c r="H3810" s="47">
        <v>45077</v>
      </c>
      <c r="I3810" s="118">
        <v>302.25</v>
      </c>
      <c r="J3810" s="43">
        <f>IF(M3810="",IF(AND(H3810&lt;&gt; "",D3810&lt;&gt;""),IF(H3810&gt;=D3810,H3810-D3810,0),""),"")</f>
        <v>407</v>
      </c>
      <c r="K3810" s="42">
        <f>IF(M3810="",IF(I3810&lt;&gt;"",I3810-G3810,""),"")</f>
        <v>-104.29563467206344</v>
      </c>
      <c r="L3810" s="44">
        <f>IF(M3810="",IF(K3810&lt;&gt;"",IF(G3810=0,IF(I3810=0,0,9.99),K3810/G3810),""),"")</f>
        <v>-0.25654102707606891</v>
      </c>
      <c r="M3810" s="45"/>
      <c r="N3810" s="46" t="str">
        <f>TRIM(CONCATENATE(Table1[[#This Row],[Intake]]," ",Table1[[#This Row],[Batch Number]]))</f>
        <v>S-1/EB 71</v>
      </c>
      <c r="O3810" s="45" t="str">
        <f>IF(VLOOKUP(Table1[[#This Row],[Intake Batch Combo]],Sheet2!A:B,2,FALSE)="","",VLOOKUP(Table1[[#This Row],[Intake Batch Combo]],Sheet2!A:B,2,FALSE))</f>
        <v>Expert MRI Buy 71</v>
      </c>
      <c r="P3810" s="116" t="e">
        <v>#N/A</v>
      </c>
      <c r="Q3810" s="116" t="e">
        <v>#N/A</v>
      </c>
    </row>
    <row r="3811" spans="1:17">
      <c r="A3811" s="4" t="s">
        <v>1316</v>
      </c>
      <c r="B3811" s="38">
        <v>97</v>
      </c>
      <c r="C3811" s="15" t="s">
        <v>431</v>
      </c>
      <c r="D3811" s="39">
        <v>44631</v>
      </c>
      <c r="E3811" s="10" t="s">
        <v>1</v>
      </c>
      <c r="F3811" s="36">
        <v>1695</v>
      </c>
      <c r="G3811" s="36">
        <v>408.58132852990423</v>
      </c>
      <c r="H3811" s="39">
        <v>45077</v>
      </c>
      <c r="I3811" s="118">
        <v>790.5</v>
      </c>
      <c r="J3811" s="38">
        <f>IF(M3811="",IF(AND(H3811&lt;&gt; "",D3811&lt;&gt;""),IF(H3811&gt;=D3811,H3811-D3811,0),""),"")</f>
        <v>446</v>
      </c>
      <c r="K3811" s="37">
        <f>IF(M3811="",IF(I3811&lt;&gt;"",I3811-G3811,""),"")</f>
        <v>381.91867147009577</v>
      </c>
      <c r="L3811" s="31">
        <f>IF(M3811="",IF(K3811&lt;&gt;"",IF(G3811=0,IF(I3811=0,0,9.99),K3811/G3811),""),"")</f>
        <v>0.93474332966770168</v>
      </c>
      <c r="M3811" s="35"/>
      <c r="N3811" s="33" t="str">
        <f>TRIM(CONCATENATE(Table1[[#This Row],[Intake]]," ",Table1[[#This Row],[Batch Number]]))</f>
        <v>S-1/OS 97</v>
      </c>
      <c r="O3811" s="35" t="str">
        <f>IF(VLOOKUP(Table1[[#This Row],[Intake Batch Combo]],Sheet2!A:B,2,FALSE)="","",VLOOKUP(Table1[[#This Row],[Intake Batch Combo]],Sheet2!A:B,2,FALSE))</f>
        <v>One Source Diagnostics Buy 97.2</v>
      </c>
      <c r="P3811" s="116" t="s">
        <v>2384</v>
      </c>
      <c r="Q3811" s="116" t="e">
        <v>#N/A</v>
      </c>
    </row>
    <row r="3812" spans="1:17">
      <c r="A3812" s="4" t="s">
        <v>1316</v>
      </c>
      <c r="B3812" s="38">
        <v>97</v>
      </c>
      <c r="C3812" s="15" t="s">
        <v>431</v>
      </c>
      <c r="D3812" s="39">
        <v>44631</v>
      </c>
      <c r="E3812" s="10" t="s">
        <v>1</v>
      </c>
      <c r="F3812" s="36">
        <v>1695</v>
      </c>
      <c r="G3812" s="36">
        <v>408.58132852990423</v>
      </c>
      <c r="H3812" s="39">
        <v>45077</v>
      </c>
      <c r="I3812" s="118">
        <v>850</v>
      </c>
      <c r="J3812" s="38">
        <f>IF(M3812="",IF(AND(H3812&lt;&gt; "",D3812&lt;&gt;""),IF(H3812&gt;=D3812,H3812-D3812,0),""),"")</f>
        <v>446</v>
      </c>
      <c r="K3812" s="37">
        <f>IF(M3812="",IF(I3812&lt;&gt;"",I3812-G3812,""),"")</f>
        <v>441.41867147009577</v>
      </c>
      <c r="L3812" s="31">
        <f>IF(M3812="",IF(K3812&lt;&gt;"",IF(G3812=0,IF(I3812=0,0,9.99),K3812/G3812),""),"")</f>
        <v>1.0803691716857007</v>
      </c>
      <c r="M3812" s="35"/>
      <c r="N3812" s="33" t="str">
        <f>TRIM(CONCATENATE(Table1[[#This Row],[Intake]]," ",Table1[[#This Row],[Batch Number]]))</f>
        <v>S-1/OS 97</v>
      </c>
      <c r="O3812" s="35" t="str">
        <f>IF(VLOOKUP(Table1[[#This Row],[Intake Batch Combo]],Sheet2!A:B,2,FALSE)="","",VLOOKUP(Table1[[#This Row],[Intake Batch Combo]],Sheet2!A:B,2,FALSE))</f>
        <v>One Source Diagnostics Buy 97.2</v>
      </c>
      <c r="P3812" s="116" t="s">
        <v>2384</v>
      </c>
      <c r="Q3812" s="116" t="e">
        <v>#N/A</v>
      </c>
    </row>
    <row r="3813" spans="1:17">
      <c r="A3813" s="4" t="s">
        <v>1316</v>
      </c>
      <c r="B3813" s="38">
        <v>97</v>
      </c>
      <c r="C3813" s="15" t="s">
        <v>434</v>
      </c>
      <c r="D3813" s="39">
        <v>44631</v>
      </c>
      <c r="E3813" s="10" t="s">
        <v>1</v>
      </c>
      <c r="F3813" s="36">
        <v>1695</v>
      </c>
      <c r="G3813" s="36">
        <v>408.58132852990423</v>
      </c>
      <c r="H3813" s="39">
        <v>45077</v>
      </c>
      <c r="I3813" s="118">
        <v>600</v>
      </c>
      <c r="J3813" s="38">
        <f>IF(M3813="",IF(AND(H3813&lt;&gt; "",D3813&lt;&gt;""),IF(H3813&gt;=D3813,H3813-D3813,0),""),"")</f>
        <v>446</v>
      </c>
      <c r="K3813" s="37">
        <f>IF(M3813="",IF(I3813&lt;&gt;"",I3813-G3813,""),"")</f>
        <v>191.41867147009577</v>
      </c>
      <c r="L3813" s="31">
        <f>IF(M3813="",IF(K3813&lt;&gt;"",IF(G3813=0,IF(I3813=0,0,9.99),K3813/G3813),""),"")</f>
        <v>0.46849588589578872</v>
      </c>
      <c r="M3813" s="35"/>
      <c r="N3813" s="33" t="str">
        <f>TRIM(CONCATENATE(Table1[[#This Row],[Intake]]," ",Table1[[#This Row],[Batch Number]]))</f>
        <v>S-1/OS 97</v>
      </c>
      <c r="O3813" s="35" t="str">
        <f>IF(VLOOKUP(Table1[[#This Row],[Intake Batch Combo]],Sheet2!A:B,2,FALSE)="","",VLOOKUP(Table1[[#This Row],[Intake Batch Combo]],Sheet2!A:B,2,FALSE))</f>
        <v>One Source Diagnostics Buy 97.2</v>
      </c>
      <c r="P3813" s="116" t="s">
        <v>2384</v>
      </c>
      <c r="Q3813" s="116" t="e">
        <v>#N/A</v>
      </c>
    </row>
    <row r="3814" spans="1:17">
      <c r="A3814" s="4" t="s">
        <v>1316</v>
      </c>
      <c r="B3814" s="38">
        <v>97</v>
      </c>
      <c r="C3814" s="15" t="s">
        <v>434</v>
      </c>
      <c r="D3814" s="39">
        <v>44631</v>
      </c>
      <c r="E3814" s="10" t="s">
        <v>1</v>
      </c>
      <c r="F3814" s="36">
        <v>1695</v>
      </c>
      <c r="G3814" s="36">
        <v>408.58132852990423</v>
      </c>
      <c r="H3814" s="39">
        <v>45077</v>
      </c>
      <c r="I3814" s="118">
        <v>600</v>
      </c>
      <c r="J3814" s="38">
        <f>IF(M3814="",IF(AND(H3814&lt;&gt; "",D3814&lt;&gt;""),IF(H3814&gt;=D3814,H3814-D3814,0),""),"")</f>
        <v>446</v>
      </c>
      <c r="K3814" s="37">
        <f>IF(M3814="",IF(I3814&lt;&gt;"",I3814-G3814,""),"")</f>
        <v>191.41867147009577</v>
      </c>
      <c r="L3814" s="31">
        <f>IF(M3814="",IF(K3814&lt;&gt;"",IF(G3814=0,IF(I3814=0,0,9.99),K3814/G3814),""),"")</f>
        <v>0.46849588589578872</v>
      </c>
      <c r="M3814" s="35"/>
      <c r="N3814" s="33" t="str">
        <f>TRIM(CONCATENATE(Table1[[#This Row],[Intake]]," ",Table1[[#This Row],[Batch Number]]))</f>
        <v>S-1/OS 97</v>
      </c>
      <c r="O3814" s="35" t="str">
        <f>IF(VLOOKUP(Table1[[#This Row],[Intake Batch Combo]],Sheet2!A:B,2,FALSE)="","",VLOOKUP(Table1[[#This Row],[Intake Batch Combo]],Sheet2!A:B,2,FALSE))</f>
        <v>One Source Diagnostics Buy 97.2</v>
      </c>
      <c r="P3814" s="116" t="s">
        <v>2384</v>
      </c>
      <c r="Q3814" s="116" t="e">
        <v>#N/A</v>
      </c>
    </row>
    <row r="3815" spans="1:17">
      <c r="A3815" s="4" t="s">
        <v>1316</v>
      </c>
      <c r="B3815" s="38">
        <v>97</v>
      </c>
      <c r="C3815" s="15" t="s">
        <v>450</v>
      </c>
      <c r="D3815" s="39">
        <v>44631</v>
      </c>
      <c r="E3815" s="10" t="s">
        <v>1</v>
      </c>
      <c r="F3815" s="36">
        <v>1695</v>
      </c>
      <c r="G3815" s="36">
        <v>408.58132852990423</v>
      </c>
      <c r="H3815" s="39">
        <v>45077</v>
      </c>
      <c r="I3815" s="118">
        <v>239.14019999999999</v>
      </c>
      <c r="J3815" s="38">
        <f>IF(M3815="",IF(AND(H3815&lt;&gt; "",D3815&lt;&gt;""),IF(H3815&gt;=D3815,H3815-D3815,0),""),"")</f>
        <v>446</v>
      </c>
      <c r="K3815" s="37">
        <f>IF(M3815="",IF(I3815&lt;&gt;"",I3815-G3815,""),"")</f>
        <v>-169.44112852990423</v>
      </c>
      <c r="L3815" s="31">
        <f>IF(M3815="",IF(K3815&lt;&gt;"",IF(G3815=0,IF(I3815=0,0,9.99),K3815/G3815),""),"")</f>
        <v>-0.41470600024617321</v>
      </c>
      <c r="M3815" s="35"/>
      <c r="N3815" s="33" t="str">
        <f>TRIM(CONCATENATE(Table1[[#This Row],[Intake]]," ",Table1[[#This Row],[Batch Number]]))</f>
        <v>S-1/OS 97</v>
      </c>
      <c r="O3815" s="35" t="str">
        <f>IF(VLOOKUP(Table1[[#This Row],[Intake Batch Combo]],Sheet2!A:B,2,FALSE)="","",VLOOKUP(Table1[[#This Row],[Intake Batch Combo]],Sheet2!A:B,2,FALSE))</f>
        <v>One Source Diagnostics Buy 97.2</v>
      </c>
      <c r="P3815" s="116" t="s">
        <v>2384</v>
      </c>
      <c r="Q3815" s="116" t="e">
        <v>#N/A</v>
      </c>
    </row>
    <row r="3816" spans="1:17">
      <c r="A3816" s="4" t="s">
        <v>1316</v>
      </c>
      <c r="B3816" s="38">
        <v>97</v>
      </c>
      <c r="C3816" s="15" t="s">
        <v>450</v>
      </c>
      <c r="D3816" s="39">
        <v>44631</v>
      </c>
      <c r="E3816" s="10" t="s">
        <v>1</v>
      </c>
      <c r="F3816" s="36">
        <v>1695</v>
      </c>
      <c r="G3816" s="36">
        <v>408.58132852990423</v>
      </c>
      <c r="H3816" s="39">
        <v>45077</v>
      </c>
      <c r="I3816" s="118">
        <v>239.14019999999999</v>
      </c>
      <c r="J3816" s="38">
        <f>IF(M3816="",IF(AND(H3816&lt;&gt; "",D3816&lt;&gt;""),IF(H3816&gt;=D3816,H3816-D3816,0),""),"")</f>
        <v>446</v>
      </c>
      <c r="K3816" s="37">
        <f>IF(M3816="",IF(I3816&lt;&gt;"",I3816-G3816,""),"")</f>
        <v>-169.44112852990423</v>
      </c>
      <c r="L3816" s="31">
        <f>IF(M3816="",IF(K3816&lt;&gt;"",IF(G3816=0,IF(I3816=0,0,9.99),K3816/G3816),""),"")</f>
        <v>-0.41470600024617321</v>
      </c>
      <c r="M3816" s="35"/>
      <c r="N3816" s="33" t="str">
        <f>TRIM(CONCATENATE(Table1[[#This Row],[Intake]]," ",Table1[[#This Row],[Batch Number]]))</f>
        <v>S-1/OS 97</v>
      </c>
      <c r="O3816" s="35" t="str">
        <f>IF(VLOOKUP(Table1[[#This Row],[Intake Batch Combo]],Sheet2!A:B,2,FALSE)="","",VLOOKUP(Table1[[#This Row],[Intake Batch Combo]],Sheet2!A:B,2,FALSE))</f>
        <v>One Source Diagnostics Buy 97.2</v>
      </c>
      <c r="P3816" s="116" t="s">
        <v>2384</v>
      </c>
      <c r="Q3816" s="116" t="e">
        <v>#N/A</v>
      </c>
    </row>
    <row r="3817" spans="1:17">
      <c r="A3817" s="4" t="s">
        <v>1316</v>
      </c>
      <c r="B3817" s="38">
        <v>97</v>
      </c>
      <c r="C3817" s="15" t="s">
        <v>464</v>
      </c>
      <c r="D3817" s="39">
        <v>44631</v>
      </c>
      <c r="E3817" s="10" t="s">
        <v>1</v>
      </c>
      <c r="F3817" s="36">
        <v>1695</v>
      </c>
      <c r="G3817" s="36">
        <v>408.58132852990423</v>
      </c>
      <c r="H3817" s="39">
        <v>45077</v>
      </c>
      <c r="I3817" s="118">
        <v>465</v>
      </c>
      <c r="J3817" s="38">
        <f>IF(M3817="",IF(AND(H3817&lt;&gt; "",D3817&lt;&gt;""),IF(H3817&gt;=D3817,H3817-D3817,0),""),"")</f>
        <v>446</v>
      </c>
      <c r="K3817" s="37">
        <f>IF(M3817="",IF(I3817&lt;&gt;"",I3817-G3817,""),"")</f>
        <v>56.418671470095774</v>
      </c>
      <c r="L3817" s="31">
        <f>IF(M3817="",IF(K3817&lt;&gt;"",IF(G3817=0,IF(I3817=0,0,9.99),K3817/G3817),""),"")</f>
        <v>0.13808431156923626</v>
      </c>
      <c r="M3817" s="35"/>
      <c r="N3817" s="33" t="str">
        <f>TRIM(CONCATENATE(Table1[[#This Row],[Intake]]," ",Table1[[#This Row],[Batch Number]]))</f>
        <v>S-1/OS 97</v>
      </c>
      <c r="O3817" s="35" t="str">
        <f>IF(VLOOKUP(Table1[[#This Row],[Intake Batch Combo]],Sheet2!A:B,2,FALSE)="","",VLOOKUP(Table1[[#This Row],[Intake Batch Combo]],Sheet2!A:B,2,FALSE))</f>
        <v>One Source Diagnostics Buy 97.2</v>
      </c>
      <c r="P3817" s="116" t="s">
        <v>2384</v>
      </c>
      <c r="Q3817" s="116" t="e">
        <v>#N/A</v>
      </c>
    </row>
    <row r="3818" spans="1:17">
      <c r="A3818" s="4" t="s">
        <v>1316</v>
      </c>
      <c r="B3818" s="38">
        <v>97</v>
      </c>
      <c r="C3818" s="15" t="s">
        <v>506</v>
      </c>
      <c r="D3818" s="39">
        <v>44631</v>
      </c>
      <c r="E3818" s="10" t="s">
        <v>1</v>
      </c>
      <c r="F3818" s="36">
        <v>1695</v>
      </c>
      <c r="G3818" s="36">
        <v>408.58132852990423</v>
      </c>
      <c r="H3818" s="39">
        <v>45077</v>
      </c>
      <c r="I3818" s="118">
        <v>600</v>
      </c>
      <c r="J3818" s="38">
        <f>IF(M3818="",IF(AND(H3818&lt;&gt; "",D3818&lt;&gt;""),IF(H3818&gt;=D3818,H3818-D3818,0),""),"")</f>
        <v>446</v>
      </c>
      <c r="K3818" s="37">
        <f>IF(M3818="",IF(I3818&lt;&gt;"",I3818-G3818,""),"")</f>
        <v>191.41867147009577</v>
      </c>
      <c r="L3818" s="31">
        <f>IF(M3818="",IF(K3818&lt;&gt;"",IF(G3818=0,IF(I3818=0,0,9.99),K3818/G3818),""),"")</f>
        <v>0.46849588589578872</v>
      </c>
      <c r="M3818" s="35"/>
      <c r="N3818" s="33" t="str">
        <f>TRIM(CONCATENATE(Table1[[#This Row],[Intake]]," ",Table1[[#This Row],[Batch Number]]))</f>
        <v>S-1/OS 97</v>
      </c>
      <c r="O3818" s="35" t="str">
        <f>IF(VLOOKUP(Table1[[#This Row],[Intake Batch Combo]],Sheet2!A:B,2,FALSE)="","",VLOOKUP(Table1[[#This Row],[Intake Batch Combo]],Sheet2!A:B,2,FALSE))</f>
        <v>One Source Diagnostics Buy 97.2</v>
      </c>
      <c r="P3818" s="116" t="s">
        <v>2384</v>
      </c>
      <c r="Q3818" s="116" t="e">
        <v>#N/A</v>
      </c>
    </row>
    <row r="3819" spans="1:17">
      <c r="A3819" s="4" t="s">
        <v>1316</v>
      </c>
      <c r="B3819" s="38">
        <v>97</v>
      </c>
      <c r="C3819" s="15" t="s">
        <v>506</v>
      </c>
      <c r="D3819" s="39">
        <v>44631</v>
      </c>
      <c r="E3819" s="10" t="s">
        <v>1</v>
      </c>
      <c r="F3819" s="36">
        <v>1695</v>
      </c>
      <c r="G3819" s="36">
        <v>408.58132852990423</v>
      </c>
      <c r="H3819" s="39">
        <v>45077</v>
      </c>
      <c r="I3819" s="118">
        <v>600</v>
      </c>
      <c r="J3819" s="38">
        <f>IF(M3819="",IF(AND(H3819&lt;&gt; "",D3819&lt;&gt;""),IF(H3819&gt;=D3819,H3819-D3819,0),""),"")</f>
        <v>446</v>
      </c>
      <c r="K3819" s="37">
        <f>IF(M3819="",IF(I3819&lt;&gt;"",I3819-G3819,""),"")</f>
        <v>191.41867147009577</v>
      </c>
      <c r="L3819" s="31">
        <f>IF(M3819="",IF(K3819&lt;&gt;"",IF(G3819=0,IF(I3819=0,0,9.99),K3819/G3819),""),"")</f>
        <v>0.46849588589578872</v>
      </c>
      <c r="M3819" s="35"/>
      <c r="N3819" s="33" t="str">
        <f>TRIM(CONCATENATE(Table1[[#This Row],[Intake]]," ",Table1[[#This Row],[Batch Number]]))</f>
        <v>S-1/OS 97</v>
      </c>
      <c r="O3819" s="35" t="str">
        <f>IF(VLOOKUP(Table1[[#This Row],[Intake Batch Combo]],Sheet2!A:B,2,FALSE)="","",VLOOKUP(Table1[[#This Row],[Intake Batch Combo]],Sheet2!A:B,2,FALSE))</f>
        <v>One Source Diagnostics Buy 97.2</v>
      </c>
      <c r="P3819" s="116" t="s">
        <v>2384</v>
      </c>
      <c r="Q3819" s="116" t="e">
        <v>#N/A</v>
      </c>
    </row>
    <row r="3820" spans="1:17">
      <c r="A3820" s="4" t="s">
        <v>1316</v>
      </c>
      <c r="B3820" s="38">
        <v>97</v>
      </c>
      <c r="C3820" s="15" t="s">
        <v>506</v>
      </c>
      <c r="D3820" s="39">
        <v>44631</v>
      </c>
      <c r="E3820" s="10" t="s">
        <v>1</v>
      </c>
      <c r="F3820" s="36">
        <v>1695</v>
      </c>
      <c r="G3820" s="36">
        <v>408.58132852990423</v>
      </c>
      <c r="H3820" s="39">
        <v>45077</v>
      </c>
      <c r="I3820" s="118">
        <v>600</v>
      </c>
      <c r="J3820" s="38">
        <f>IF(M3820="",IF(AND(H3820&lt;&gt; "",D3820&lt;&gt;""),IF(H3820&gt;=D3820,H3820-D3820,0),""),"")</f>
        <v>446</v>
      </c>
      <c r="K3820" s="37">
        <f>IF(M3820="",IF(I3820&lt;&gt;"",I3820-G3820,""),"")</f>
        <v>191.41867147009577</v>
      </c>
      <c r="L3820" s="31">
        <f>IF(M3820="",IF(K3820&lt;&gt;"",IF(G3820=0,IF(I3820=0,0,9.99),K3820/G3820),""),"")</f>
        <v>0.46849588589578872</v>
      </c>
      <c r="M3820" s="35"/>
      <c r="N3820" s="33" t="str">
        <f>TRIM(CONCATENATE(Table1[[#This Row],[Intake]]," ",Table1[[#This Row],[Batch Number]]))</f>
        <v>S-1/OS 97</v>
      </c>
      <c r="O3820" s="35" t="str">
        <f>IF(VLOOKUP(Table1[[#This Row],[Intake Batch Combo]],Sheet2!A:B,2,FALSE)="","",VLOOKUP(Table1[[#This Row],[Intake Batch Combo]],Sheet2!A:B,2,FALSE))</f>
        <v>One Source Diagnostics Buy 97.2</v>
      </c>
      <c r="P3820" s="116" t="s">
        <v>2384</v>
      </c>
      <c r="Q3820" s="116" t="e">
        <v>#N/A</v>
      </c>
    </row>
    <row r="3821" spans="1:17">
      <c r="A3821" s="4" t="s">
        <v>1316</v>
      </c>
      <c r="B3821" s="38">
        <v>97</v>
      </c>
      <c r="C3821" s="15" t="s">
        <v>507</v>
      </c>
      <c r="D3821" s="39">
        <v>44631</v>
      </c>
      <c r="E3821" s="10" t="s">
        <v>1</v>
      </c>
      <c r="F3821" s="36">
        <v>1695</v>
      </c>
      <c r="G3821" s="36">
        <v>408.58132852990423</v>
      </c>
      <c r="H3821" s="39">
        <v>45077</v>
      </c>
      <c r="I3821" s="118">
        <v>465</v>
      </c>
      <c r="J3821" s="38">
        <f>IF(M3821="",IF(AND(H3821&lt;&gt; "",D3821&lt;&gt;""),IF(H3821&gt;=D3821,H3821-D3821,0),""),"")</f>
        <v>446</v>
      </c>
      <c r="K3821" s="37">
        <f>IF(M3821="",IF(I3821&lt;&gt;"",I3821-G3821,""),"")</f>
        <v>56.418671470095774</v>
      </c>
      <c r="L3821" s="31">
        <f>IF(M3821="",IF(K3821&lt;&gt;"",IF(G3821=0,IF(I3821=0,0,9.99),K3821/G3821),""),"")</f>
        <v>0.13808431156923626</v>
      </c>
      <c r="M3821" s="35"/>
      <c r="N3821" s="33" t="str">
        <f>TRIM(CONCATENATE(Table1[[#This Row],[Intake]]," ",Table1[[#This Row],[Batch Number]]))</f>
        <v>S-1/OS 97</v>
      </c>
      <c r="O3821" s="35" t="str">
        <f>IF(VLOOKUP(Table1[[#This Row],[Intake Batch Combo]],Sheet2!A:B,2,FALSE)="","",VLOOKUP(Table1[[#This Row],[Intake Batch Combo]],Sheet2!A:B,2,FALSE))</f>
        <v>One Source Diagnostics Buy 97.2</v>
      </c>
      <c r="P3821" s="116" t="s">
        <v>2384</v>
      </c>
      <c r="Q3821" s="116" t="e">
        <v>#N/A</v>
      </c>
    </row>
    <row r="3822" spans="1:17">
      <c r="A3822" s="4" t="s">
        <v>1316</v>
      </c>
      <c r="B3822" s="38">
        <v>97</v>
      </c>
      <c r="C3822" s="15" t="s">
        <v>507</v>
      </c>
      <c r="D3822" s="39">
        <v>44631</v>
      </c>
      <c r="E3822" s="10" t="s">
        <v>1</v>
      </c>
      <c r="F3822" s="36">
        <v>1695</v>
      </c>
      <c r="G3822" s="36">
        <v>408.58132852990423</v>
      </c>
      <c r="H3822" s="39">
        <v>45077</v>
      </c>
      <c r="I3822" s="118">
        <v>465</v>
      </c>
      <c r="J3822" s="38">
        <f>IF(M3822="",IF(AND(H3822&lt;&gt; "",D3822&lt;&gt;""),IF(H3822&gt;=D3822,H3822-D3822,0),""),"")</f>
        <v>446</v>
      </c>
      <c r="K3822" s="37">
        <f>IF(M3822="",IF(I3822&lt;&gt;"",I3822-G3822,""),"")</f>
        <v>56.418671470095774</v>
      </c>
      <c r="L3822" s="31">
        <f>IF(M3822="",IF(K3822&lt;&gt;"",IF(G3822=0,IF(I3822=0,0,9.99),K3822/G3822),""),"")</f>
        <v>0.13808431156923626</v>
      </c>
      <c r="M3822" s="35"/>
      <c r="N3822" s="33" t="str">
        <f>TRIM(CONCATENATE(Table1[[#This Row],[Intake]]," ",Table1[[#This Row],[Batch Number]]))</f>
        <v>S-1/OS 97</v>
      </c>
      <c r="O3822" s="35" t="str">
        <f>IF(VLOOKUP(Table1[[#This Row],[Intake Batch Combo]],Sheet2!A:B,2,FALSE)="","",VLOOKUP(Table1[[#This Row],[Intake Batch Combo]],Sheet2!A:B,2,FALSE))</f>
        <v>One Source Diagnostics Buy 97.2</v>
      </c>
      <c r="P3822" s="116" t="s">
        <v>2384</v>
      </c>
      <c r="Q3822" s="116" t="e">
        <v>#N/A</v>
      </c>
    </row>
    <row r="3823" spans="1:17">
      <c r="A3823" s="4" t="s">
        <v>1316</v>
      </c>
      <c r="B3823" s="38">
        <v>97</v>
      </c>
      <c r="C3823" s="15" t="s">
        <v>507</v>
      </c>
      <c r="D3823" s="39">
        <v>44631</v>
      </c>
      <c r="E3823" s="10" t="s">
        <v>1</v>
      </c>
      <c r="F3823" s="36">
        <v>1695</v>
      </c>
      <c r="G3823" s="36">
        <v>408.58132852990423</v>
      </c>
      <c r="H3823" s="39">
        <v>45077</v>
      </c>
      <c r="I3823" s="118">
        <v>465</v>
      </c>
      <c r="J3823" s="38">
        <f>IF(M3823="",IF(AND(H3823&lt;&gt; "",D3823&lt;&gt;""),IF(H3823&gt;=D3823,H3823-D3823,0),""),"")</f>
        <v>446</v>
      </c>
      <c r="K3823" s="37">
        <f>IF(M3823="",IF(I3823&lt;&gt;"",I3823-G3823,""),"")</f>
        <v>56.418671470095774</v>
      </c>
      <c r="L3823" s="31">
        <f>IF(M3823="",IF(K3823&lt;&gt;"",IF(G3823=0,IF(I3823=0,0,9.99),K3823/G3823),""),"")</f>
        <v>0.13808431156923626</v>
      </c>
      <c r="M3823" s="35"/>
      <c r="N3823" s="33" t="str">
        <f>TRIM(CONCATENATE(Table1[[#This Row],[Intake]]," ",Table1[[#This Row],[Batch Number]]))</f>
        <v>S-1/OS 97</v>
      </c>
      <c r="O3823" s="35" t="str">
        <f>IF(VLOOKUP(Table1[[#This Row],[Intake Batch Combo]],Sheet2!A:B,2,FALSE)="","",VLOOKUP(Table1[[#This Row],[Intake Batch Combo]],Sheet2!A:B,2,FALSE))</f>
        <v>One Source Diagnostics Buy 97.2</v>
      </c>
      <c r="P3823" s="116" t="s">
        <v>2384</v>
      </c>
      <c r="Q3823" s="116" t="e">
        <v>#N/A</v>
      </c>
    </row>
    <row r="3824" spans="1:17">
      <c r="A3824" s="4" t="s">
        <v>1316</v>
      </c>
      <c r="B3824" s="38">
        <v>97</v>
      </c>
      <c r="C3824" s="15" t="s">
        <v>534</v>
      </c>
      <c r="D3824" s="39">
        <v>44631</v>
      </c>
      <c r="E3824" s="10" t="s">
        <v>1</v>
      </c>
      <c r="F3824" s="36">
        <v>1695</v>
      </c>
      <c r="G3824" s="36">
        <v>408.58132852990423</v>
      </c>
      <c r="H3824" s="39">
        <v>45077</v>
      </c>
      <c r="I3824" s="118">
        <v>465</v>
      </c>
      <c r="J3824" s="38">
        <f>IF(M3824="",IF(AND(H3824&lt;&gt; "",D3824&lt;&gt;""),IF(H3824&gt;=D3824,H3824-D3824,0),""),"")</f>
        <v>446</v>
      </c>
      <c r="K3824" s="37">
        <f>IF(M3824="",IF(I3824&lt;&gt;"",I3824-G3824,""),"")</f>
        <v>56.418671470095774</v>
      </c>
      <c r="L3824" s="31">
        <f>IF(M3824="",IF(K3824&lt;&gt;"",IF(G3824=0,IF(I3824=0,0,9.99),K3824/G3824),""),"")</f>
        <v>0.13808431156923626</v>
      </c>
      <c r="M3824" s="35"/>
      <c r="N3824" s="33" t="str">
        <f>TRIM(CONCATENATE(Table1[[#This Row],[Intake]]," ",Table1[[#This Row],[Batch Number]]))</f>
        <v>S-1/OS 97</v>
      </c>
      <c r="O3824" s="35" t="str">
        <f>IF(VLOOKUP(Table1[[#This Row],[Intake Batch Combo]],Sheet2!A:B,2,FALSE)="","",VLOOKUP(Table1[[#This Row],[Intake Batch Combo]],Sheet2!A:B,2,FALSE))</f>
        <v>One Source Diagnostics Buy 97.2</v>
      </c>
      <c r="P3824" s="116" t="s">
        <v>2384</v>
      </c>
      <c r="Q3824" s="116" t="e">
        <v>#N/A</v>
      </c>
    </row>
    <row r="3825" spans="1:17">
      <c r="A3825" s="4" t="s">
        <v>1316</v>
      </c>
      <c r="B3825" s="38">
        <v>97</v>
      </c>
      <c r="C3825" s="15" t="s">
        <v>534</v>
      </c>
      <c r="D3825" s="39">
        <v>44631</v>
      </c>
      <c r="E3825" s="10" t="s">
        <v>1</v>
      </c>
      <c r="F3825" s="36">
        <v>1695</v>
      </c>
      <c r="G3825" s="36">
        <v>408.58132852990423</v>
      </c>
      <c r="H3825" s="39">
        <v>45077</v>
      </c>
      <c r="I3825" s="118">
        <v>465</v>
      </c>
      <c r="J3825" s="38">
        <f>IF(M3825="",IF(AND(H3825&lt;&gt; "",D3825&lt;&gt;""),IF(H3825&gt;=D3825,H3825-D3825,0),""),"")</f>
        <v>446</v>
      </c>
      <c r="K3825" s="37">
        <f>IF(M3825="",IF(I3825&lt;&gt;"",I3825-G3825,""),"")</f>
        <v>56.418671470095774</v>
      </c>
      <c r="L3825" s="31">
        <f>IF(M3825="",IF(K3825&lt;&gt;"",IF(G3825=0,IF(I3825=0,0,9.99),K3825/G3825),""),"")</f>
        <v>0.13808431156923626</v>
      </c>
      <c r="M3825" s="35"/>
      <c r="N3825" s="33" t="str">
        <f>TRIM(CONCATENATE(Table1[[#This Row],[Intake]]," ",Table1[[#This Row],[Batch Number]]))</f>
        <v>S-1/OS 97</v>
      </c>
      <c r="O3825" s="35" t="str">
        <f>IF(VLOOKUP(Table1[[#This Row],[Intake Batch Combo]],Sheet2!A:B,2,FALSE)="","",VLOOKUP(Table1[[#This Row],[Intake Batch Combo]],Sheet2!A:B,2,FALSE))</f>
        <v>One Source Diagnostics Buy 97.2</v>
      </c>
      <c r="P3825" s="116" t="s">
        <v>2384</v>
      </c>
      <c r="Q3825" s="116" t="e">
        <v>#N/A</v>
      </c>
    </row>
    <row r="3826" spans="1:17">
      <c r="A3826" s="4" t="s">
        <v>1316</v>
      </c>
      <c r="B3826" s="38">
        <v>97</v>
      </c>
      <c r="C3826" s="15" t="s">
        <v>537</v>
      </c>
      <c r="D3826" s="39">
        <v>44631</v>
      </c>
      <c r="E3826" s="10" t="s">
        <v>1</v>
      </c>
      <c r="F3826" s="36">
        <v>1695</v>
      </c>
      <c r="G3826" s="36">
        <v>408.58132852990423</v>
      </c>
      <c r="H3826" s="39">
        <v>45077</v>
      </c>
      <c r="I3826" s="118">
        <v>380.37</v>
      </c>
      <c r="J3826" s="38">
        <f>IF(M3826="",IF(AND(H3826&lt;&gt; "",D3826&lt;&gt;""),IF(H3826&gt;=D3826,H3826-D3826,0),""),"")</f>
        <v>446</v>
      </c>
      <c r="K3826" s="37">
        <f>IF(M3826="",IF(I3826&lt;&gt;"",I3826-G3826,""),"")</f>
        <v>-28.211328529904222</v>
      </c>
      <c r="L3826" s="31">
        <f>IF(M3826="",IF(K3826&lt;&gt;"",IF(G3826=0,IF(I3826=0,0,9.99),K3826/G3826),""),"")</f>
        <v>-6.9047033136364733E-2</v>
      </c>
      <c r="M3826" s="35"/>
      <c r="N3826" s="33" t="str">
        <f>TRIM(CONCATENATE(Table1[[#This Row],[Intake]]," ",Table1[[#This Row],[Batch Number]]))</f>
        <v>S-1/OS 97</v>
      </c>
      <c r="O3826" s="35" t="str">
        <f>IF(VLOOKUP(Table1[[#This Row],[Intake Batch Combo]],Sheet2!A:B,2,FALSE)="","",VLOOKUP(Table1[[#This Row],[Intake Batch Combo]],Sheet2!A:B,2,FALSE))</f>
        <v>One Source Diagnostics Buy 97.2</v>
      </c>
      <c r="P3826" s="116" t="s">
        <v>2384</v>
      </c>
      <c r="Q3826" s="116" t="e">
        <v>#N/A</v>
      </c>
    </row>
    <row r="3827" spans="1:17">
      <c r="A3827" s="4" t="s">
        <v>1316</v>
      </c>
      <c r="B3827" s="38">
        <v>97</v>
      </c>
      <c r="C3827" s="15" t="s">
        <v>537</v>
      </c>
      <c r="D3827" s="39">
        <v>44631</v>
      </c>
      <c r="E3827" s="10" t="s">
        <v>1</v>
      </c>
      <c r="F3827" s="36">
        <v>1695</v>
      </c>
      <c r="G3827" s="36">
        <v>408.58132852990423</v>
      </c>
      <c r="H3827" s="39">
        <v>45077</v>
      </c>
      <c r="I3827" s="120">
        <v>380.37</v>
      </c>
      <c r="J3827" s="38">
        <f>IF(M3827="",IF(AND(H3827&lt;&gt; "",D3827&lt;&gt;""),IF(H3827&gt;=D3827,H3827-D3827,0),""),"")</f>
        <v>446</v>
      </c>
      <c r="K3827" s="37">
        <f>IF(M3827="",IF(I3827&lt;&gt;"",I3827-G3827,""),"")</f>
        <v>-28.211328529904222</v>
      </c>
      <c r="L3827" s="31">
        <f>IF(M3827="",IF(K3827&lt;&gt;"",IF(G3827=0,IF(I3827=0,0,9.99),K3827/G3827),""),"")</f>
        <v>-6.9047033136364733E-2</v>
      </c>
      <c r="M3827" s="35"/>
      <c r="N3827" s="33" t="str">
        <f>TRIM(CONCATENATE(Table1[[#This Row],[Intake]]," ",Table1[[#This Row],[Batch Number]]))</f>
        <v>S-1/OS 97</v>
      </c>
      <c r="O3827" s="35" t="str">
        <f>IF(VLOOKUP(Table1[[#This Row],[Intake Batch Combo]],Sheet2!A:B,2,FALSE)="","",VLOOKUP(Table1[[#This Row],[Intake Batch Combo]],Sheet2!A:B,2,FALSE))</f>
        <v>One Source Diagnostics Buy 97.2</v>
      </c>
      <c r="P3827" s="116" t="s">
        <v>2384</v>
      </c>
      <c r="Q3827" s="116" t="e">
        <v>#N/A</v>
      </c>
    </row>
    <row r="3828" spans="1:17">
      <c r="A3828" s="4" t="s">
        <v>1316</v>
      </c>
      <c r="B3828" s="38">
        <v>97</v>
      </c>
      <c r="C3828" s="15" t="s">
        <v>538</v>
      </c>
      <c r="D3828" s="39">
        <v>44631</v>
      </c>
      <c r="E3828" s="10" t="s">
        <v>1</v>
      </c>
      <c r="F3828" s="36">
        <v>1695</v>
      </c>
      <c r="G3828" s="36">
        <v>408.58132852990423</v>
      </c>
      <c r="H3828" s="39">
        <v>45077</v>
      </c>
      <c r="I3828" s="118">
        <v>465</v>
      </c>
      <c r="J3828" s="38">
        <f>IF(M3828="",IF(AND(H3828&lt;&gt; "",D3828&lt;&gt;""),IF(H3828&gt;=D3828,H3828-D3828,0),""),"")</f>
        <v>446</v>
      </c>
      <c r="K3828" s="37">
        <f>IF(M3828="",IF(I3828&lt;&gt;"",I3828-G3828,""),"")</f>
        <v>56.418671470095774</v>
      </c>
      <c r="L3828" s="31">
        <f>IF(M3828="",IF(K3828&lt;&gt;"",IF(G3828=0,IF(I3828=0,0,9.99),K3828/G3828),""),"")</f>
        <v>0.13808431156923626</v>
      </c>
      <c r="M3828" s="35"/>
      <c r="N3828" s="33" t="str">
        <f>TRIM(CONCATENATE(Table1[[#This Row],[Intake]]," ",Table1[[#This Row],[Batch Number]]))</f>
        <v>S-1/OS 97</v>
      </c>
      <c r="O3828" s="35" t="str">
        <f>IF(VLOOKUP(Table1[[#This Row],[Intake Batch Combo]],Sheet2!A:B,2,FALSE)="","",VLOOKUP(Table1[[#This Row],[Intake Batch Combo]],Sheet2!A:B,2,FALSE))</f>
        <v>One Source Diagnostics Buy 97.2</v>
      </c>
      <c r="P3828" s="116" t="s">
        <v>2384</v>
      </c>
      <c r="Q3828" s="116" t="e">
        <v>#N/A</v>
      </c>
    </row>
    <row r="3829" spans="1:17">
      <c r="A3829" s="4" t="s">
        <v>1316</v>
      </c>
      <c r="B3829" s="38">
        <v>97</v>
      </c>
      <c r="C3829" s="15" t="s">
        <v>538</v>
      </c>
      <c r="D3829" s="39">
        <v>44631</v>
      </c>
      <c r="E3829" s="10" t="s">
        <v>1</v>
      </c>
      <c r="F3829" s="36">
        <v>1695</v>
      </c>
      <c r="G3829" s="36">
        <v>408.58132852990423</v>
      </c>
      <c r="H3829" s="39">
        <v>45077</v>
      </c>
      <c r="I3829" s="118">
        <v>500</v>
      </c>
      <c r="J3829" s="38">
        <f>IF(M3829="",IF(AND(H3829&lt;&gt; "",D3829&lt;&gt;""),IF(H3829&gt;=D3829,H3829-D3829,0),""),"")</f>
        <v>446</v>
      </c>
      <c r="K3829" s="37">
        <f>IF(M3829="",IF(I3829&lt;&gt;"",I3829-G3829,""),"")</f>
        <v>91.418671470095774</v>
      </c>
      <c r="L3829" s="31">
        <f>IF(M3829="",IF(K3829&lt;&gt;"",IF(G3829=0,IF(I3829=0,0,9.99),K3829/G3829),""),"")</f>
        <v>0.22374657157982394</v>
      </c>
      <c r="M3829" s="35"/>
      <c r="N3829" s="33" t="str">
        <f>TRIM(CONCATENATE(Table1[[#This Row],[Intake]]," ",Table1[[#This Row],[Batch Number]]))</f>
        <v>S-1/OS 97</v>
      </c>
      <c r="O3829" s="35" t="str">
        <f>IF(VLOOKUP(Table1[[#This Row],[Intake Batch Combo]],Sheet2!A:B,2,FALSE)="","",VLOOKUP(Table1[[#This Row],[Intake Batch Combo]],Sheet2!A:B,2,FALSE))</f>
        <v>One Source Diagnostics Buy 97.2</v>
      </c>
      <c r="P3829" s="116" t="s">
        <v>2384</v>
      </c>
      <c r="Q3829" s="116" t="e">
        <v>#N/A</v>
      </c>
    </row>
    <row r="3830" spans="1:17">
      <c r="A3830" s="4" t="s">
        <v>2395</v>
      </c>
      <c r="B3830" s="15">
        <v>15.1</v>
      </c>
      <c r="C3830" s="15"/>
      <c r="D3830" s="30">
        <v>45021</v>
      </c>
      <c r="E3830" s="10" t="s">
        <v>1</v>
      </c>
      <c r="F3830" s="14">
        <v>2300</v>
      </c>
      <c r="G3830" s="14">
        <v>432.04350000000113</v>
      </c>
      <c r="H3830" s="30">
        <v>45077</v>
      </c>
      <c r="I3830" s="118">
        <v>1150</v>
      </c>
      <c r="J3830" s="15">
        <f>IF(M3830="",IF(AND(H3830&lt;&gt; "",D3830&lt;&gt;""),IF(H3830&gt;=D3830,H3830-D3830,0),""),"")</f>
        <v>56</v>
      </c>
      <c r="K3830" s="20">
        <f>IF(M3830="",IF(I3830&lt;&gt;"",I3830-G3830,""),"")</f>
        <v>717.95649999999887</v>
      </c>
      <c r="L3830" s="25">
        <f>IF(M3830="",IF(K3830&lt;&gt;"",IF(G3830=0,IF(I3830=0,0,9.99),K3830/G3830),""),"")</f>
        <v>1.6617690116851589</v>
      </c>
      <c r="M3830" s="111"/>
      <c r="N3830" s="58" t="str">
        <f>TRIM(CONCATENATE(Table1[[#This Row],[Intake]]," ",Table1[[#This Row],[Batch Number]]))</f>
        <v>S-1/SCI 15.1</v>
      </c>
      <c r="O3830" s="111" t="str">
        <f>IF(VLOOKUP(Table1[[#This Row],[Intake Batch Combo]],Sheet2!A:B,2,FALSE)="","",VLOOKUP(Table1[[#This Row],[Intake Batch Combo]],Sheet2!A:B,2,FALSE))</f>
        <v>SoCal Imaging Batch 15.1</v>
      </c>
      <c r="P3830" s="115" t="e">
        <v>#N/A</v>
      </c>
      <c r="Q3830" s="115" t="e">
        <v>#N/A</v>
      </c>
    </row>
    <row r="3831" spans="1:17">
      <c r="A3831" s="4" t="s">
        <v>2395</v>
      </c>
      <c r="B3831" s="15">
        <v>15.1</v>
      </c>
      <c r="C3831" s="15"/>
      <c r="D3831" s="30">
        <v>45021</v>
      </c>
      <c r="E3831" s="10" t="s">
        <v>1</v>
      </c>
      <c r="F3831" s="14">
        <v>2300</v>
      </c>
      <c r="G3831" s="14">
        <v>432.04350000000113</v>
      </c>
      <c r="H3831" s="30">
        <v>45077</v>
      </c>
      <c r="I3831" s="118">
        <v>1150</v>
      </c>
      <c r="J3831" s="15">
        <f>IF(M3831="",IF(AND(H3831&lt;&gt; "",D3831&lt;&gt;""),IF(H3831&gt;=D3831,H3831-D3831,0),""),"")</f>
        <v>56</v>
      </c>
      <c r="K3831" s="20">
        <f>IF(M3831="",IF(I3831&lt;&gt;"",I3831-G3831,""),"")</f>
        <v>717.95649999999887</v>
      </c>
      <c r="L3831" s="25">
        <f>IF(M3831="",IF(K3831&lt;&gt;"",IF(G3831=0,IF(I3831=0,0,9.99),K3831/G3831),""),"")</f>
        <v>1.6617690116851589</v>
      </c>
      <c r="M3831" s="111"/>
      <c r="N3831" s="58" t="str">
        <f>TRIM(CONCATENATE(Table1[[#This Row],[Intake]]," ",Table1[[#This Row],[Batch Number]]))</f>
        <v>S-1/SCI 15.1</v>
      </c>
      <c r="O3831" s="111" t="str">
        <f>IF(VLOOKUP(Table1[[#This Row],[Intake Batch Combo]],Sheet2!A:B,2,FALSE)="","",VLOOKUP(Table1[[#This Row],[Intake Batch Combo]],Sheet2!A:B,2,FALSE))</f>
        <v>SoCal Imaging Batch 15.1</v>
      </c>
      <c r="P3831" s="115" t="e">
        <v>#N/A</v>
      </c>
      <c r="Q3831" s="115" t="e">
        <v>#N/A</v>
      </c>
    </row>
    <row r="3832" spans="1:17">
      <c r="A3832" s="4" t="s">
        <v>1316</v>
      </c>
      <c r="B3832" s="15">
        <v>90</v>
      </c>
      <c r="C3832" s="15">
        <v>19885</v>
      </c>
      <c r="D3832" s="30">
        <v>44559</v>
      </c>
      <c r="E3832" s="10" t="s">
        <v>1</v>
      </c>
      <c r="F3832" s="14">
        <v>1695</v>
      </c>
      <c r="G3832" s="14">
        <v>435.04260145388702</v>
      </c>
      <c r="H3832" s="30">
        <v>45077</v>
      </c>
      <c r="I3832" s="118">
        <v>418.5</v>
      </c>
      <c r="J3832" s="21">
        <f>IF(M3832="",IF(AND(H3832&lt;&gt; "",D3832&lt;&gt;""),IF(H3832&gt;=D3832,H3832-D3832,0),""),"")</f>
        <v>518</v>
      </c>
      <c r="K3832" s="20">
        <f>IF(M3832="",IF(I3832&lt;&gt;"",I3832-G3832,""),"")</f>
        <v>-16.542601453887016</v>
      </c>
      <c r="L3832" s="25">
        <f>IF(M3832="",IF(K3832&lt;&gt;"",IF(G3832=0,IF(I3832=0,0,9.99),K3832/G3832),""),"")</f>
        <v>-3.8025244880852141E-2</v>
      </c>
      <c r="M3832" s="28"/>
      <c r="N3832" s="31" t="str">
        <f>TRIM(CONCATENATE(Table1[[#This Row],[Intake]]," ",Table1[[#This Row],[Batch Number]]))</f>
        <v>S-1/OS 90</v>
      </c>
      <c r="O3832" s="34" t="str">
        <f>IF(VLOOKUP(Table1[[#This Row],[Intake Batch Combo]],Sheet2!A:B,2,FALSE)="","",VLOOKUP(Table1[[#This Row],[Intake Batch Combo]],Sheet2!A:B,2,FALSE))</f>
        <v>OSD Buy 90</v>
      </c>
      <c r="P3832" s="116" t="e">
        <v>#N/A</v>
      </c>
      <c r="Q3832" s="116" t="e">
        <v>#N/A</v>
      </c>
    </row>
    <row r="3833" spans="1:17">
      <c r="A3833" s="4" t="s">
        <v>1316</v>
      </c>
      <c r="B3833" s="15">
        <v>90</v>
      </c>
      <c r="C3833" s="15">
        <v>19885</v>
      </c>
      <c r="D3833" s="30">
        <v>44559</v>
      </c>
      <c r="E3833" s="10" t="s">
        <v>1</v>
      </c>
      <c r="F3833" s="14">
        <v>1695</v>
      </c>
      <c r="G3833" s="14">
        <v>435.04260145388702</v>
      </c>
      <c r="H3833" s="30">
        <v>45077</v>
      </c>
      <c r="I3833" s="118">
        <v>418.5</v>
      </c>
      <c r="J3833" s="21">
        <f>IF(M3833="",IF(AND(H3833&lt;&gt; "",D3833&lt;&gt;""),IF(H3833&gt;=D3833,H3833-D3833,0),""),"")</f>
        <v>518</v>
      </c>
      <c r="K3833" s="20">
        <f>IF(M3833="",IF(I3833&lt;&gt;"",I3833-G3833,""),"")</f>
        <v>-16.542601453887016</v>
      </c>
      <c r="L3833" s="25">
        <f>IF(M3833="",IF(K3833&lt;&gt;"",IF(G3833=0,IF(I3833=0,0,9.99),K3833/G3833),""),"")</f>
        <v>-3.8025244880852141E-2</v>
      </c>
      <c r="M3833" s="28"/>
      <c r="N3833" s="31" t="str">
        <f>TRIM(CONCATENATE(Table1[[#This Row],[Intake]]," ",Table1[[#This Row],[Batch Number]]))</f>
        <v>S-1/OS 90</v>
      </c>
      <c r="O3833" s="34" t="str">
        <f>IF(VLOOKUP(Table1[[#This Row],[Intake Batch Combo]],Sheet2!A:B,2,FALSE)="","",VLOOKUP(Table1[[#This Row],[Intake Batch Combo]],Sheet2!A:B,2,FALSE))</f>
        <v>OSD Buy 90</v>
      </c>
      <c r="P3833" s="116" t="e">
        <v>#N/A</v>
      </c>
      <c r="Q3833" s="116" t="e">
        <v>#N/A</v>
      </c>
    </row>
    <row r="3834" spans="1:17">
      <c r="A3834" s="4" t="s">
        <v>1316</v>
      </c>
      <c r="B3834" s="15">
        <v>90</v>
      </c>
      <c r="C3834" s="15">
        <v>19885</v>
      </c>
      <c r="D3834" s="30">
        <v>44559</v>
      </c>
      <c r="E3834" s="10" t="s">
        <v>1</v>
      </c>
      <c r="F3834" s="14">
        <v>1695</v>
      </c>
      <c r="G3834" s="14">
        <v>435.04260145388702</v>
      </c>
      <c r="H3834" s="30">
        <v>45077</v>
      </c>
      <c r="I3834" s="118">
        <v>418.5</v>
      </c>
      <c r="J3834" s="21">
        <f>IF(M3834="",IF(AND(H3834&lt;&gt; "",D3834&lt;&gt;""),IF(H3834&gt;=D3834,H3834-D3834,0),""),"")</f>
        <v>518</v>
      </c>
      <c r="K3834" s="20">
        <f>IF(M3834="",IF(I3834&lt;&gt;"",I3834-G3834,""),"")</f>
        <v>-16.542601453887016</v>
      </c>
      <c r="L3834" s="25">
        <f>IF(M3834="",IF(K3834&lt;&gt;"",IF(G3834=0,IF(I3834=0,0,9.99),K3834/G3834),""),"")</f>
        <v>-3.8025244880852141E-2</v>
      </c>
      <c r="M3834" s="28"/>
      <c r="N3834" s="31" t="str">
        <f>TRIM(CONCATENATE(Table1[[#This Row],[Intake]]," ",Table1[[#This Row],[Batch Number]]))</f>
        <v>S-1/OS 90</v>
      </c>
      <c r="O3834" s="34" t="str">
        <f>IF(VLOOKUP(Table1[[#This Row],[Intake Batch Combo]],Sheet2!A:B,2,FALSE)="","",VLOOKUP(Table1[[#This Row],[Intake Batch Combo]],Sheet2!A:B,2,FALSE))</f>
        <v>OSD Buy 90</v>
      </c>
      <c r="P3834" s="116" t="e">
        <v>#N/A</v>
      </c>
      <c r="Q3834" s="116" t="e">
        <v>#N/A</v>
      </c>
    </row>
    <row r="3835" spans="1:17">
      <c r="A3835" s="4" t="s">
        <v>1316</v>
      </c>
      <c r="B3835" s="15">
        <v>90</v>
      </c>
      <c r="C3835" s="15" t="s">
        <v>68</v>
      </c>
      <c r="D3835" s="30">
        <v>44559</v>
      </c>
      <c r="E3835" s="10" t="s">
        <v>1</v>
      </c>
      <c r="F3835" s="14">
        <v>1695</v>
      </c>
      <c r="G3835" s="14">
        <v>435.04260145388702</v>
      </c>
      <c r="H3835" s="30">
        <v>45077</v>
      </c>
      <c r="I3835" s="118">
        <v>465</v>
      </c>
      <c r="J3835" s="21">
        <f>IF(M3835="",IF(AND(H3835&lt;&gt; "",D3835&lt;&gt;""),IF(H3835&gt;=D3835,H3835-D3835,0),""),"")</f>
        <v>518</v>
      </c>
      <c r="K3835" s="20">
        <f>IF(M3835="",IF(I3835&lt;&gt;"",I3835-G3835,""),"")</f>
        <v>29.957398546112984</v>
      </c>
      <c r="L3835" s="25">
        <f>IF(M3835="",IF(K3835&lt;&gt;"",IF(G3835=0,IF(I3835=0,0,9.99),K3835/G3835),""),"")</f>
        <v>6.8860839021275391E-2</v>
      </c>
      <c r="M3835" s="28"/>
      <c r="N3835" s="31" t="str">
        <f>TRIM(CONCATENATE(Table1[[#This Row],[Intake]]," ",Table1[[#This Row],[Batch Number]]))</f>
        <v>S-1/OS 90</v>
      </c>
      <c r="O3835" s="34" t="str">
        <f>IF(VLOOKUP(Table1[[#This Row],[Intake Batch Combo]],Sheet2!A:B,2,FALSE)="","",VLOOKUP(Table1[[#This Row],[Intake Batch Combo]],Sheet2!A:B,2,FALSE))</f>
        <v>OSD Buy 90</v>
      </c>
      <c r="P3835" s="116" t="e">
        <v>#N/A</v>
      </c>
      <c r="Q3835" s="116" t="e">
        <v>#N/A</v>
      </c>
    </row>
    <row r="3836" spans="1:17">
      <c r="A3836" s="4" t="s">
        <v>1316</v>
      </c>
      <c r="B3836" s="15">
        <v>90</v>
      </c>
      <c r="C3836" s="15" t="s">
        <v>77</v>
      </c>
      <c r="D3836" s="30">
        <v>44559</v>
      </c>
      <c r="E3836" s="10" t="s">
        <v>1</v>
      </c>
      <c r="F3836" s="14">
        <v>1695</v>
      </c>
      <c r="G3836" s="14">
        <v>435.04260145388702</v>
      </c>
      <c r="H3836" s="30">
        <v>45077</v>
      </c>
      <c r="I3836" s="118">
        <v>325.5</v>
      </c>
      <c r="J3836" s="21">
        <f>IF(M3836="",IF(AND(H3836&lt;&gt; "",D3836&lt;&gt;""),IF(H3836&gt;=D3836,H3836-D3836,0),""),"")</f>
        <v>518</v>
      </c>
      <c r="K3836" s="20">
        <f>IF(M3836="",IF(I3836&lt;&gt;"",I3836-G3836,""),"")</f>
        <v>-109.54260145388702</v>
      </c>
      <c r="L3836" s="25">
        <f>IF(M3836="",IF(K3836&lt;&gt;"",IF(G3836=0,IF(I3836=0,0,9.99),K3836/G3836),""),"")</f>
        <v>-0.25179741268510725</v>
      </c>
      <c r="M3836" s="28"/>
      <c r="N3836" s="31" t="str">
        <f>TRIM(CONCATENATE(Table1[[#This Row],[Intake]]," ",Table1[[#This Row],[Batch Number]]))</f>
        <v>S-1/OS 90</v>
      </c>
      <c r="O3836" s="34" t="str">
        <f>IF(VLOOKUP(Table1[[#This Row],[Intake Batch Combo]],Sheet2!A:B,2,FALSE)="","",VLOOKUP(Table1[[#This Row],[Intake Batch Combo]],Sheet2!A:B,2,FALSE))</f>
        <v>OSD Buy 90</v>
      </c>
      <c r="P3836" s="116" t="e">
        <v>#N/A</v>
      </c>
      <c r="Q3836" s="116" t="e">
        <v>#N/A</v>
      </c>
    </row>
    <row r="3837" spans="1:17">
      <c r="A3837" s="4" t="s">
        <v>1316</v>
      </c>
      <c r="B3837" s="15">
        <v>90</v>
      </c>
      <c r="C3837" s="15" t="s">
        <v>87</v>
      </c>
      <c r="D3837" s="30">
        <v>44559</v>
      </c>
      <c r="E3837" s="10" t="s">
        <v>1</v>
      </c>
      <c r="F3837" s="14">
        <v>1695</v>
      </c>
      <c r="G3837" s="14">
        <v>435.04260145388702</v>
      </c>
      <c r="H3837" s="30">
        <v>45077</v>
      </c>
      <c r="I3837" s="118">
        <v>279</v>
      </c>
      <c r="J3837" s="21">
        <f>IF(M3837="",IF(AND(H3837&lt;&gt; "",D3837&lt;&gt;""),IF(H3837&gt;=D3837,H3837-D3837,0),""),"")</f>
        <v>518</v>
      </c>
      <c r="K3837" s="20">
        <f>IF(M3837="",IF(I3837&lt;&gt;"",I3837-G3837,""),"")</f>
        <v>-156.04260145388702</v>
      </c>
      <c r="L3837" s="25">
        <f>IF(M3837="",IF(K3837&lt;&gt;"",IF(G3837=0,IF(I3837=0,0,9.99),K3837/G3837),""),"")</f>
        <v>-0.35868349658723475</v>
      </c>
      <c r="M3837" s="28"/>
      <c r="N3837" s="31" t="str">
        <f>TRIM(CONCATENATE(Table1[[#This Row],[Intake]]," ",Table1[[#This Row],[Batch Number]]))</f>
        <v>S-1/OS 90</v>
      </c>
      <c r="O3837" s="34" t="str">
        <f>IF(VLOOKUP(Table1[[#This Row],[Intake Batch Combo]],Sheet2!A:B,2,FALSE)="","",VLOOKUP(Table1[[#This Row],[Intake Batch Combo]],Sheet2!A:B,2,FALSE))</f>
        <v>OSD Buy 90</v>
      </c>
      <c r="P3837" s="116" t="e">
        <v>#N/A</v>
      </c>
      <c r="Q3837" s="116" t="e">
        <v>#N/A</v>
      </c>
    </row>
    <row r="3838" spans="1:17">
      <c r="A3838" s="4" t="s">
        <v>1316</v>
      </c>
      <c r="B3838" s="15">
        <v>90</v>
      </c>
      <c r="C3838" s="15" t="s">
        <v>87</v>
      </c>
      <c r="D3838" s="30">
        <v>44559</v>
      </c>
      <c r="E3838" s="10" t="s">
        <v>1</v>
      </c>
      <c r="F3838" s="14">
        <v>1695</v>
      </c>
      <c r="G3838" s="14">
        <v>435.04260145388702</v>
      </c>
      <c r="H3838" s="30">
        <v>45077</v>
      </c>
      <c r="I3838" s="118">
        <v>279</v>
      </c>
      <c r="J3838" s="21">
        <f>IF(M3838="",IF(AND(H3838&lt;&gt; "",D3838&lt;&gt;""),IF(H3838&gt;=D3838,H3838-D3838,0),""),"")</f>
        <v>518</v>
      </c>
      <c r="K3838" s="20">
        <f>IF(M3838="",IF(I3838&lt;&gt;"",I3838-G3838,""),"")</f>
        <v>-156.04260145388702</v>
      </c>
      <c r="L3838" s="25">
        <f>IF(M3838="",IF(K3838&lt;&gt;"",IF(G3838=0,IF(I3838=0,0,9.99),K3838/G3838),""),"")</f>
        <v>-0.35868349658723475</v>
      </c>
      <c r="M3838" s="28"/>
      <c r="N3838" s="31" t="str">
        <f>TRIM(CONCATENATE(Table1[[#This Row],[Intake]]," ",Table1[[#This Row],[Batch Number]]))</f>
        <v>S-1/OS 90</v>
      </c>
      <c r="O3838" s="34" t="str">
        <f>IF(VLOOKUP(Table1[[#This Row],[Intake Batch Combo]],Sheet2!A:B,2,FALSE)="","",VLOOKUP(Table1[[#This Row],[Intake Batch Combo]],Sheet2!A:B,2,FALSE))</f>
        <v>OSD Buy 90</v>
      </c>
      <c r="P3838" s="116" t="e">
        <v>#N/A</v>
      </c>
      <c r="Q3838" s="116" t="e">
        <v>#N/A</v>
      </c>
    </row>
    <row r="3839" spans="1:17">
      <c r="A3839" s="4" t="s">
        <v>1316</v>
      </c>
      <c r="B3839" s="15">
        <v>90</v>
      </c>
      <c r="C3839" s="15" t="s">
        <v>101</v>
      </c>
      <c r="D3839" s="30">
        <v>44559</v>
      </c>
      <c r="E3839" s="10" t="s">
        <v>1</v>
      </c>
      <c r="F3839" s="14">
        <v>1695</v>
      </c>
      <c r="G3839" s="14">
        <v>435.04260145388702</v>
      </c>
      <c r="H3839" s="30">
        <v>45077</v>
      </c>
      <c r="I3839" s="120">
        <v>651</v>
      </c>
      <c r="J3839" s="21">
        <f>IF(M3839="",IF(AND(H3839&lt;&gt; "",D3839&lt;&gt;""),IF(H3839&gt;=D3839,H3839-D3839,0),""),"")</f>
        <v>518</v>
      </c>
      <c r="K3839" s="20">
        <f>IF(M3839="",IF(I3839&lt;&gt;"",I3839-G3839,""),"")</f>
        <v>215.95739854611298</v>
      </c>
      <c r="L3839" s="25">
        <f>IF(M3839="",IF(K3839&lt;&gt;"",IF(G3839=0,IF(I3839=0,0,9.99),K3839/G3839),""),"")</f>
        <v>0.49640517462978556</v>
      </c>
      <c r="M3839" s="28"/>
      <c r="N3839" s="31" t="str">
        <f>TRIM(CONCATENATE(Table1[[#This Row],[Intake]]," ",Table1[[#This Row],[Batch Number]]))</f>
        <v>S-1/OS 90</v>
      </c>
      <c r="O3839" s="34" t="str">
        <f>IF(VLOOKUP(Table1[[#This Row],[Intake Batch Combo]],Sheet2!A:B,2,FALSE)="","",VLOOKUP(Table1[[#This Row],[Intake Batch Combo]],Sheet2!A:B,2,FALSE))</f>
        <v>OSD Buy 90</v>
      </c>
      <c r="P3839" s="116" t="e">
        <v>#N/A</v>
      </c>
      <c r="Q3839" s="116" t="e">
        <v>#N/A</v>
      </c>
    </row>
    <row r="3840" spans="1:17">
      <c r="A3840" s="4" t="s">
        <v>1316</v>
      </c>
      <c r="B3840" s="15">
        <v>90</v>
      </c>
      <c r="C3840" s="15" t="s">
        <v>137</v>
      </c>
      <c r="D3840" s="30">
        <v>44559</v>
      </c>
      <c r="E3840" s="10" t="s">
        <v>1</v>
      </c>
      <c r="F3840" s="14">
        <v>1695</v>
      </c>
      <c r="G3840" s="14">
        <v>435.04260145388702</v>
      </c>
      <c r="H3840" s="30">
        <v>45077</v>
      </c>
      <c r="I3840" s="118">
        <v>744</v>
      </c>
      <c r="J3840" s="21">
        <f>IF(M3840="",IF(AND(H3840&lt;&gt; "",D3840&lt;&gt;""),IF(H3840&gt;=D3840,H3840-D3840,0),""),"")</f>
        <v>518</v>
      </c>
      <c r="K3840" s="20">
        <f>IF(M3840="",IF(I3840&lt;&gt;"",I3840-G3840,""),"")</f>
        <v>308.95739854611298</v>
      </c>
      <c r="L3840" s="25">
        <f>IF(M3840="",IF(K3840&lt;&gt;"",IF(G3840=0,IF(I3840=0,0,9.99),K3840/G3840),""),"")</f>
        <v>0.71017734243404063</v>
      </c>
      <c r="M3840" s="28"/>
      <c r="N3840" s="31" t="str">
        <f>TRIM(CONCATENATE(Table1[[#This Row],[Intake]]," ",Table1[[#This Row],[Batch Number]]))</f>
        <v>S-1/OS 90</v>
      </c>
      <c r="O3840" s="34" t="str">
        <f>IF(VLOOKUP(Table1[[#This Row],[Intake Batch Combo]],Sheet2!A:B,2,FALSE)="","",VLOOKUP(Table1[[#This Row],[Intake Batch Combo]],Sheet2!A:B,2,FALSE))</f>
        <v>OSD Buy 90</v>
      </c>
      <c r="P3840" s="116" t="e">
        <v>#N/A</v>
      </c>
      <c r="Q3840" s="116" t="e">
        <v>#N/A</v>
      </c>
    </row>
    <row r="3841" spans="1:17">
      <c r="A3841" s="4" t="s">
        <v>1316</v>
      </c>
      <c r="B3841" s="15">
        <v>90</v>
      </c>
      <c r="C3841" s="15" t="s">
        <v>137</v>
      </c>
      <c r="D3841" s="30">
        <v>44559</v>
      </c>
      <c r="E3841" s="10" t="s">
        <v>1</v>
      </c>
      <c r="F3841" s="14">
        <v>1695</v>
      </c>
      <c r="G3841" s="14">
        <v>435.04260145388702</v>
      </c>
      <c r="H3841" s="30">
        <v>45077</v>
      </c>
      <c r="I3841" s="118">
        <v>744</v>
      </c>
      <c r="J3841" s="21">
        <f>IF(M3841="",IF(AND(H3841&lt;&gt; "",D3841&lt;&gt;""),IF(H3841&gt;=D3841,H3841-D3841,0),""),"")</f>
        <v>518</v>
      </c>
      <c r="K3841" s="20">
        <f>IF(M3841="",IF(I3841&lt;&gt;"",I3841-G3841,""),"")</f>
        <v>308.95739854611298</v>
      </c>
      <c r="L3841" s="25">
        <f>IF(M3841="",IF(K3841&lt;&gt;"",IF(G3841=0,IF(I3841=0,0,9.99),K3841/G3841),""),"")</f>
        <v>0.71017734243404063</v>
      </c>
      <c r="M3841" s="28"/>
      <c r="N3841" s="31" t="str">
        <f>TRIM(CONCATENATE(Table1[[#This Row],[Intake]]," ",Table1[[#This Row],[Batch Number]]))</f>
        <v>S-1/OS 90</v>
      </c>
      <c r="O3841" s="34" t="str">
        <f>IF(VLOOKUP(Table1[[#This Row],[Intake Batch Combo]],Sheet2!A:B,2,FALSE)="","",VLOOKUP(Table1[[#This Row],[Intake Batch Combo]],Sheet2!A:B,2,FALSE))</f>
        <v>OSD Buy 90</v>
      </c>
      <c r="P3841" s="116" t="e">
        <v>#N/A</v>
      </c>
      <c r="Q3841" s="116" t="e">
        <v>#N/A</v>
      </c>
    </row>
    <row r="3842" spans="1:17">
      <c r="A3842" s="4" t="s">
        <v>1316</v>
      </c>
      <c r="B3842" s="15">
        <v>90</v>
      </c>
      <c r="C3842" s="15" t="s">
        <v>196</v>
      </c>
      <c r="D3842" s="30">
        <v>44559</v>
      </c>
      <c r="E3842" s="10" t="s">
        <v>1</v>
      </c>
      <c r="F3842" s="14">
        <v>1695</v>
      </c>
      <c r="G3842" s="14">
        <v>435.04260145388702</v>
      </c>
      <c r="H3842" s="30">
        <v>45077</v>
      </c>
      <c r="I3842" s="118">
        <v>255.75</v>
      </c>
      <c r="J3842" s="21">
        <f>IF(M3842="",IF(AND(H3842&lt;&gt; "",D3842&lt;&gt;""),IF(H3842&gt;=D3842,H3842-D3842,0),""),"")</f>
        <v>518</v>
      </c>
      <c r="K3842" s="20">
        <f>IF(M3842="",IF(I3842&lt;&gt;"",I3842-G3842,""),"")</f>
        <v>-179.29260145388702</v>
      </c>
      <c r="L3842" s="25">
        <f>IF(M3842="",IF(K3842&lt;&gt;"",IF(G3842=0,IF(I3842=0,0,9.99),K3842/G3842),""),"")</f>
        <v>-0.41212653853829856</v>
      </c>
      <c r="M3842" s="28"/>
      <c r="N3842" s="31" t="str">
        <f>TRIM(CONCATENATE(Table1[[#This Row],[Intake]]," ",Table1[[#This Row],[Batch Number]]))</f>
        <v>S-1/OS 90</v>
      </c>
      <c r="O3842" s="34" t="str">
        <f>IF(VLOOKUP(Table1[[#This Row],[Intake Batch Combo]],Sheet2!A:B,2,FALSE)="","",VLOOKUP(Table1[[#This Row],[Intake Batch Combo]],Sheet2!A:B,2,FALSE))</f>
        <v>OSD Buy 90</v>
      </c>
      <c r="P3842" s="116" t="e">
        <v>#N/A</v>
      </c>
      <c r="Q3842" s="116" t="e">
        <v>#N/A</v>
      </c>
    </row>
    <row r="3843" spans="1:17">
      <c r="A3843" s="4" t="s">
        <v>1316</v>
      </c>
      <c r="B3843" s="15">
        <v>90</v>
      </c>
      <c r="C3843" s="15" t="s">
        <v>263</v>
      </c>
      <c r="D3843" s="30">
        <v>44559</v>
      </c>
      <c r="E3843" s="10" t="s">
        <v>1</v>
      </c>
      <c r="F3843" s="14">
        <v>1695</v>
      </c>
      <c r="G3843" s="14">
        <v>435.04260145388702</v>
      </c>
      <c r="H3843" s="30">
        <v>45077</v>
      </c>
      <c r="I3843" s="120">
        <v>381.64409999999998</v>
      </c>
      <c r="J3843" s="21">
        <f>IF(M3843="",IF(AND(H3843&lt;&gt; "",D3843&lt;&gt;""),IF(H3843&gt;=D3843,H3843-D3843,0),""),"")</f>
        <v>518</v>
      </c>
      <c r="K3843" s="20">
        <f>IF(M3843="",IF(I3843&lt;&gt;"",I3843-G3843,""),"")</f>
        <v>-53.398501453887036</v>
      </c>
      <c r="L3843" s="25">
        <f>IF(M3843="",IF(K3843&lt;&gt;"",IF(G3843=0,IF(I3843=0,0,9.99),K3843/G3843),""),"")</f>
        <v>-0.12274315498167848</v>
      </c>
      <c r="M3843" s="28"/>
      <c r="N3843" s="31" t="str">
        <f>TRIM(CONCATENATE(Table1[[#This Row],[Intake]]," ",Table1[[#This Row],[Batch Number]]))</f>
        <v>S-1/OS 90</v>
      </c>
      <c r="O3843" s="34" t="str">
        <f>IF(VLOOKUP(Table1[[#This Row],[Intake Batch Combo]],Sheet2!A:B,2,FALSE)="","",VLOOKUP(Table1[[#This Row],[Intake Batch Combo]],Sheet2!A:B,2,FALSE))</f>
        <v>OSD Buy 90</v>
      </c>
      <c r="P3843" s="116" t="e">
        <v>#N/A</v>
      </c>
      <c r="Q3843" s="116" t="e">
        <v>#N/A</v>
      </c>
    </row>
    <row r="3844" spans="1:17">
      <c r="A3844" s="4" t="s">
        <v>1316</v>
      </c>
      <c r="B3844" s="15">
        <v>90</v>
      </c>
      <c r="C3844" s="15" t="s">
        <v>321</v>
      </c>
      <c r="D3844" s="30">
        <v>44559</v>
      </c>
      <c r="E3844" s="10" t="s">
        <v>1</v>
      </c>
      <c r="F3844" s="14">
        <v>1695</v>
      </c>
      <c r="G3844" s="14">
        <v>435.04260145388702</v>
      </c>
      <c r="H3844" s="30">
        <v>45077</v>
      </c>
      <c r="I3844" s="120">
        <v>558</v>
      </c>
      <c r="J3844" s="21">
        <f>IF(M3844="",IF(AND(H3844&lt;&gt; "",D3844&lt;&gt;""),IF(H3844&gt;=D3844,H3844-D3844,0),""),"")</f>
        <v>518</v>
      </c>
      <c r="K3844" s="20">
        <f>IF(M3844="",IF(I3844&lt;&gt;"",I3844-G3844,""),"")</f>
        <v>122.95739854611298</v>
      </c>
      <c r="L3844" s="25">
        <f>IF(M3844="",IF(K3844&lt;&gt;"",IF(G3844=0,IF(I3844=0,0,9.99),K3844/G3844),""),"")</f>
        <v>0.2826330068255305</v>
      </c>
      <c r="M3844" s="28"/>
      <c r="N3844" s="31" t="str">
        <f>TRIM(CONCATENATE(Table1[[#This Row],[Intake]]," ",Table1[[#This Row],[Batch Number]]))</f>
        <v>S-1/OS 90</v>
      </c>
      <c r="O3844" s="34" t="str">
        <f>IF(VLOOKUP(Table1[[#This Row],[Intake Batch Combo]],Sheet2!A:B,2,FALSE)="","",VLOOKUP(Table1[[#This Row],[Intake Batch Combo]],Sheet2!A:B,2,FALSE))</f>
        <v>OSD Buy 90</v>
      </c>
      <c r="P3844" s="116" t="e">
        <v>#N/A</v>
      </c>
      <c r="Q3844" s="116" t="e">
        <v>#N/A</v>
      </c>
    </row>
    <row r="3845" spans="1:17">
      <c r="A3845" s="4" t="s">
        <v>1316</v>
      </c>
      <c r="B3845" s="15">
        <v>118</v>
      </c>
      <c r="C3845" s="64" t="s">
        <v>1364</v>
      </c>
      <c r="D3845" s="30">
        <v>44897</v>
      </c>
      <c r="E3845" s="60" t="s">
        <v>1</v>
      </c>
      <c r="F3845" s="14">
        <v>2045</v>
      </c>
      <c r="G3845" s="14">
        <v>488.58445303009159</v>
      </c>
      <c r="H3845" s="30">
        <v>45077</v>
      </c>
      <c r="I3845" s="118">
        <v>212.5701</v>
      </c>
      <c r="J3845" s="15">
        <f>IF(M3845="",IF(AND(H3845&lt;&gt; "",D3845&lt;&gt;""),IF(H3845&gt;=D3845,H3845-D3845,0),""),"")</f>
        <v>180</v>
      </c>
      <c r="K3845" s="20">
        <f>IF(M3845="",IF(I3845&lt;&gt;"",I3845-G3845,""),"")</f>
        <v>-276.01435303009157</v>
      </c>
      <c r="L3845" s="25">
        <f>IF(M3845="",IF(K3845&lt;&gt;"",IF(G3845=0,IF(I3845=0,0,9.99),K3845/G3845),""),"")</f>
        <v>-0.56492659829495639</v>
      </c>
      <c r="M3845" s="111"/>
      <c r="N3845" s="58" t="str">
        <f>TRIM(CONCATENATE(Table1[[#This Row],[Intake]]," ",Table1[[#This Row],[Batch Number]]))</f>
        <v>S-1/OS 118</v>
      </c>
      <c r="O3845" s="111" t="str">
        <f>IF(VLOOKUP(Table1[[#This Row],[Intake Batch Combo]],Sheet2!A:B,2,FALSE)="","",VLOOKUP(Table1[[#This Row],[Intake Batch Combo]],Sheet2!A:B,2,FALSE))</f>
        <v>One Source Diagnostics Buy 118</v>
      </c>
      <c r="P3845" s="115" t="s">
        <v>2383</v>
      </c>
      <c r="Q3845" s="115" t="e">
        <v>#N/A</v>
      </c>
    </row>
    <row r="3846" spans="1:17">
      <c r="A3846" s="4" t="s">
        <v>1316</v>
      </c>
      <c r="B3846" s="15">
        <v>90</v>
      </c>
      <c r="C3846" s="15" t="s">
        <v>108</v>
      </c>
      <c r="D3846" s="30">
        <v>44559</v>
      </c>
      <c r="E3846" s="10" t="s">
        <v>1</v>
      </c>
      <c r="F3846" s="14">
        <v>300</v>
      </c>
      <c r="G3846" s="14">
        <v>0</v>
      </c>
      <c r="H3846" s="30">
        <v>45044</v>
      </c>
      <c r="I3846" s="118">
        <v>155.00309999999999</v>
      </c>
      <c r="J3846" s="21">
        <f>IF(M3846="",IF(AND(H3846&lt;&gt; "",D3846&lt;&gt;""),IF(H3846&gt;=D3846,H3846-D3846,0),""),"")</f>
        <v>485</v>
      </c>
      <c r="K3846" s="20">
        <f>IF(M3846="",IF(I3846&lt;&gt;"",I3846-G3846,""),"")</f>
        <v>155.00309999999999</v>
      </c>
      <c r="L3846" s="25">
        <f>IF(M3846="",IF(K3846&lt;&gt;"",IF(G3846=0,IF(I3846=0,0,9.99),K3846/G3846),""),"")</f>
        <v>9.99</v>
      </c>
      <c r="M3846" s="28"/>
      <c r="N3846" s="31" t="str">
        <f>TRIM(CONCATENATE(Table1[[#This Row],[Intake]]," ",Table1[[#This Row],[Batch Number]]))</f>
        <v>S-1/OS 90</v>
      </c>
      <c r="O3846" s="34" t="str">
        <f>IF(VLOOKUP(Table1[[#This Row],[Intake Batch Combo]],Sheet2!A:B,2,FALSE)="","",VLOOKUP(Table1[[#This Row],[Intake Batch Combo]],Sheet2!A:B,2,FALSE))</f>
        <v>OSD Buy 90</v>
      </c>
      <c r="P3846" s="116" t="e">
        <v>#N/A</v>
      </c>
      <c r="Q3846" s="116" t="e">
        <v>#N/A</v>
      </c>
    </row>
    <row r="3847" spans="1:17">
      <c r="A3847" s="4" t="s">
        <v>1316</v>
      </c>
      <c r="B3847" s="15">
        <v>90</v>
      </c>
      <c r="C3847" s="15" t="s">
        <v>108</v>
      </c>
      <c r="D3847" s="30">
        <v>44559</v>
      </c>
      <c r="E3847" s="10" t="s">
        <v>1</v>
      </c>
      <c r="F3847" s="14">
        <v>300</v>
      </c>
      <c r="G3847" s="14">
        <v>0</v>
      </c>
      <c r="H3847" s="30">
        <v>45044</v>
      </c>
      <c r="I3847" s="120">
        <v>155.00309999999999</v>
      </c>
      <c r="J3847" s="21">
        <f>IF(M3847="",IF(AND(H3847&lt;&gt; "",D3847&lt;&gt;""),IF(H3847&gt;=D3847,H3847-D3847,0),""),"")</f>
        <v>485</v>
      </c>
      <c r="K3847" s="20">
        <f>IF(M3847="",IF(I3847&lt;&gt;"",I3847-G3847,""),"")</f>
        <v>155.00309999999999</v>
      </c>
      <c r="L3847" s="25">
        <f>IF(M3847="",IF(K3847&lt;&gt;"",IF(G3847=0,IF(I3847=0,0,9.99),K3847/G3847),""),"")</f>
        <v>9.99</v>
      </c>
      <c r="M3847" s="28"/>
      <c r="N3847" s="31" t="str">
        <f>TRIM(CONCATENATE(Table1[[#This Row],[Intake]]," ",Table1[[#This Row],[Batch Number]]))</f>
        <v>S-1/OS 90</v>
      </c>
      <c r="O3847" s="34" t="str">
        <f>IF(VLOOKUP(Table1[[#This Row],[Intake Batch Combo]],Sheet2!A:B,2,FALSE)="","",VLOOKUP(Table1[[#This Row],[Intake Batch Combo]],Sheet2!A:B,2,FALSE))</f>
        <v>OSD Buy 90</v>
      </c>
      <c r="P3847" s="116" t="e">
        <v>#N/A</v>
      </c>
      <c r="Q3847" s="116" t="e">
        <v>#N/A</v>
      </c>
    </row>
    <row r="3848" spans="1:17">
      <c r="A3848" s="4" t="s">
        <v>1316</v>
      </c>
      <c r="B3848" s="15">
        <v>90</v>
      </c>
      <c r="C3848" s="15" t="s">
        <v>218</v>
      </c>
      <c r="D3848" s="30">
        <v>44559</v>
      </c>
      <c r="E3848" s="10" t="s">
        <v>1</v>
      </c>
      <c r="F3848" s="14">
        <v>300</v>
      </c>
      <c r="G3848" s="14">
        <v>0</v>
      </c>
      <c r="H3848" s="30">
        <v>45044</v>
      </c>
      <c r="I3848" s="118">
        <v>248.00310000000002</v>
      </c>
      <c r="J3848" s="21">
        <f>IF(M3848="",IF(AND(H3848&lt;&gt; "",D3848&lt;&gt;""),IF(H3848&gt;=D3848,H3848-D3848,0),""),"")</f>
        <v>485</v>
      </c>
      <c r="K3848" s="20">
        <f>IF(M3848="",IF(I3848&lt;&gt;"",I3848-G3848,""),"")</f>
        <v>248.00310000000002</v>
      </c>
      <c r="L3848" s="25">
        <f>IF(M3848="",IF(K3848&lt;&gt;"",IF(G3848=0,IF(I3848=0,0,9.99),K3848/G3848),""),"")</f>
        <v>9.99</v>
      </c>
      <c r="M3848" s="28"/>
      <c r="N3848" s="31" t="str">
        <f>TRIM(CONCATENATE(Table1[[#This Row],[Intake]]," ",Table1[[#This Row],[Batch Number]]))</f>
        <v>S-1/OS 90</v>
      </c>
      <c r="O3848" s="34" t="str">
        <f>IF(VLOOKUP(Table1[[#This Row],[Intake Batch Combo]],Sheet2!A:B,2,FALSE)="","",VLOOKUP(Table1[[#This Row],[Intake Batch Combo]],Sheet2!A:B,2,FALSE))</f>
        <v>OSD Buy 90</v>
      </c>
      <c r="P3848" s="116" t="e">
        <v>#N/A</v>
      </c>
      <c r="Q3848" s="116" t="e">
        <v>#N/A</v>
      </c>
    </row>
    <row r="3849" spans="1:17">
      <c r="A3849" s="4" t="s">
        <v>1316</v>
      </c>
      <c r="B3849" s="15">
        <v>90</v>
      </c>
      <c r="C3849" s="15" t="s">
        <v>218</v>
      </c>
      <c r="D3849" s="30">
        <v>44559</v>
      </c>
      <c r="E3849" s="10" t="s">
        <v>1</v>
      </c>
      <c r="F3849" s="14">
        <v>300</v>
      </c>
      <c r="G3849" s="14">
        <v>0</v>
      </c>
      <c r="H3849" s="30">
        <v>45044</v>
      </c>
      <c r="I3849" s="118">
        <v>248.00310000000002</v>
      </c>
      <c r="J3849" s="21">
        <f>IF(M3849="",IF(AND(H3849&lt;&gt; "",D3849&lt;&gt;""),IF(H3849&gt;=D3849,H3849-D3849,0),""),"")</f>
        <v>485</v>
      </c>
      <c r="K3849" s="20">
        <f>IF(M3849="",IF(I3849&lt;&gt;"",I3849-G3849,""),"")</f>
        <v>248.00310000000002</v>
      </c>
      <c r="L3849" s="25">
        <f>IF(M3849="",IF(K3849&lt;&gt;"",IF(G3849=0,IF(I3849=0,0,9.99),K3849/G3849),""),"")</f>
        <v>9.99</v>
      </c>
      <c r="M3849" s="28"/>
      <c r="N3849" s="31" t="str">
        <f>TRIM(CONCATENATE(Table1[[#This Row],[Intake]]," ",Table1[[#This Row],[Batch Number]]))</f>
        <v>S-1/OS 90</v>
      </c>
      <c r="O3849" s="34" t="str">
        <f>IF(VLOOKUP(Table1[[#This Row],[Intake Batch Combo]],Sheet2!A:B,2,FALSE)="","",VLOOKUP(Table1[[#This Row],[Intake Batch Combo]],Sheet2!A:B,2,FALSE))</f>
        <v>OSD Buy 90</v>
      </c>
      <c r="P3849" s="116" t="e">
        <v>#N/A</v>
      </c>
      <c r="Q3849" s="116" t="e">
        <v>#N/A</v>
      </c>
    </row>
    <row r="3850" spans="1:17">
      <c r="A3850" s="4" t="s">
        <v>1316</v>
      </c>
      <c r="B3850" s="15">
        <v>90</v>
      </c>
      <c r="C3850" s="15" t="s">
        <v>218</v>
      </c>
      <c r="D3850" s="30">
        <v>44559</v>
      </c>
      <c r="E3850" s="10" t="s">
        <v>1</v>
      </c>
      <c r="F3850" s="14">
        <v>300</v>
      </c>
      <c r="G3850" s="14">
        <v>0</v>
      </c>
      <c r="H3850" s="30">
        <v>45044</v>
      </c>
      <c r="I3850" s="118">
        <v>248.00310000000002</v>
      </c>
      <c r="J3850" s="21">
        <f>IF(M3850="",IF(AND(H3850&lt;&gt; "",D3850&lt;&gt;""),IF(H3850&gt;=D3850,H3850-D3850,0),""),"")</f>
        <v>485</v>
      </c>
      <c r="K3850" s="20">
        <f>IF(M3850="",IF(I3850&lt;&gt;"",I3850-G3850,""),"")</f>
        <v>248.00310000000002</v>
      </c>
      <c r="L3850" s="25">
        <f>IF(M3850="",IF(K3850&lt;&gt;"",IF(G3850=0,IF(I3850=0,0,9.99),K3850/G3850),""),"")</f>
        <v>9.99</v>
      </c>
      <c r="M3850" s="28"/>
      <c r="N3850" s="31" t="str">
        <f>TRIM(CONCATENATE(Table1[[#This Row],[Intake]]," ",Table1[[#This Row],[Batch Number]]))</f>
        <v>S-1/OS 90</v>
      </c>
      <c r="O3850" s="34" t="str">
        <f>IF(VLOOKUP(Table1[[#This Row],[Intake Batch Combo]],Sheet2!A:B,2,FALSE)="","",VLOOKUP(Table1[[#This Row],[Intake Batch Combo]],Sheet2!A:B,2,FALSE))</f>
        <v>OSD Buy 90</v>
      </c>
      <c r="P3850" s="116" t="e">
        <v>#N/A</v>
      </c>
      <c r="Q3850" s="116" t="e">
        <v>#N/A</v>
      </c>
    </row>
    <row r="3851" spans="1:17">
      <c r="A3851" s="4" t="s">
        <v>1316</v>
      </c>
      <c r="B3851" s="15">
        <v>90</v>
      </c>
      <c r="C3851" s="15" t="s">
        <v>218</v>
      </c>
      <c r="D3851" s="30">
        <v>44559</v>
      </c>
      <c r="E3851" s="10" t="s">
        <v>1</v>
      </c>
      <c r="F3851" s="14">
        <v>300</v>
      </c>
      <c r="G3851" s="14">
        <v>0</v>
      </c>
      <c r="H3851" s="30">
        <v>45044</v>
      </c>
      <c r="I3851" s="118">
        <v>248.00310000000002</v>
      </c>
      <c r="J3851" s="21">
        <f>IF(M3851="",IF(AND(H3851&lt;&gt; "",D3851&lt;&gt;""),IF(H3851&gt;=D3851,H3851-D3851,0),""),"")</f>
        <v>485</v>
      </c>
      <c r="K3851" s="20">
        <f>IF(M3851="",IF(I3851&lt;&gt;"",I3851-G3851,""),"")</f>
        <v>248.00310000000002</v>
      </c>
      <c r="L3851" s="25">
        <f>IF(M3851="",IF(K3851&lt;&gt;"",IF(G3851=0,IF(I3851=0,0,9.99),K3851/G3851),""),"")</f>
        <v>9.99</v>
      </c>
      <c r="M3851" s="28"/>
      <c r="N3851" s="31" t="str">
        <f>TRIM(CONCATENATE(Table1[[#This Row],[Intake]]," ",Table1[[#This Row],[Batch Number]]))</f>
        <v>S-1/OS 90</v>
      </c>
      <c r="O3851" s="34" t="str">
        <f>IF(VLOOKUP(Table1[[#This Row],[Intake Batch Combo]],Sheet2!A:B,2,FALSE)="","",VLOOKUP(Table1[[#This Row],[Intake Batch Combo]],Sheet2!A:B,2,FALSE))</f>
        <v>OSD Buy 90</v>
      </c>
      <c r="P3851" s="116" t="e">
        <v>#N/A</v>
      </c>
      <c r="Q3851" s="116" t="e">
        <v>#N/A</v>
      </c>
    </row>
    <row r="3852" spans="1:17">
      <c r="A3852" s="4" t="s">
        <v>1314</v>
      </c>
      <c r="B3852" s="43">
        <v>71</v>
      </c>
      <c r="C3852" s="64" t="s">
        <v>642</v>
      </c>
      <c r="D3852" s="47">
        <v>44670</v>
      </c>
      <c r="E3852" s="59" t="s">
        <v>0</v>
      </c>
      <c r="F3852" s="41">
        <v>250</v>
      </c>
      <c r="G3852" s="41">
        <v>59.962482989979854</v>
      </c>
      <c r="H3852" s="47">
        <v>45044</v>
      </c>
      <c r="I3852" s="118">
        <v>93</v>
      </c>
      <c r="J3852" s="43">
        <f>IF(M3852="",IF(AND(H3852&lt;&gt; "",D3852&lt;&gt;""),IF(H3852&gt;=D3852,H3852-D3852,0),""),"")</f>
        <v>374</v>
      </c>
      <c r="K3852" s="42">
        <f>IF(M3852="",IF(I3852&lt;&gt;"",I3852-G3852,""),"")</f>
        <v>33.037517010020146</v>
      </c>
      <c r="L3852" s="44">
        <f>IF(M3852="",IF(K3852&lt;&gt;"",IF(G3852=0,IF(I3852=0,0,9.99),K3852/G3852),""),"")</f>
        <v>0.55096979582284711</v>
      </c>
      <c r="M3852" s="45"/>
      <c r="N3852" s="46" t="str">
        <f>TRIM(CONCATENATE(Table1[[#This Row],[Intake]]," ",Table1[[#This Row],[Batch Number]]))</f>
        <v>S-1/EB 71</v>
      </c>
      <c r="O3852" s="45" t="str">
        <f>IF(VLOOKUP(Table1[[#This Row],[Intake Batch Combo]],Sheet2!A:B,2,FALSE)="","",VLOOKUP(Table1[[#This Row],[Intake Batch Combo]],Sheet2!A:B,2,FALSE))</f>
        <v>Expert MRI Buy 71</v>
      </c>
      <c r="P3852" s="116" t="e">
        <v>#N/A</v>
      </c>
      <c r="Q3852" s="116" t="e">
        <v>#N/A</v>
      </c>
    </row>
    <row r="3853" spans="1:17">
      <c r="A3853" s="4" t="s">
        <v>1314</v>
      </c>
      <c r="B3853" s="43">
        <v>71</v>
      </c>
      <c r="C3853" s="64" t="s">
        <v>1004</v>
      </c>
      <c r="D3853" s="47">
        <v>44670</v>
      </c>
      <c r="E3853" s="59" t="s">
        <v>0</v>
      </c>
      <c r="F3853" s="41">
        <v>250</v>
      </c>
      <c r="G3853" s="41">
        <v>59.962482989979854</v>
      </c>
      <c r="H3853" s="47">
        <v>45044</v>
      </c>
      <c r="I3853" s="118">
        <v>78.957000000000008</v>
      </c>
      <c r="J3853" s="43">
        <f>IF(M3853="",IF(AND(H3853&lt;&gt; "",D3853&lt;&gt;""),IF(H3853&gt;=D3853,H3853-D3853,0),""),"")</f>
        <v>374</v>
      </c>
      <c r="K3853" s="42">
        <f>IF(M3853="",IF(I3853&lt;&gt;"",I3853-G3853,""),"")</f>
        <v>18.994517010020154</v>
      </c>
      <c r="L3853" s="44">
        <f>IF(M3853="",IF(K3853&lt;&gt;"",IF(G3853=0,IF(I3853=0,0,9.99),K3853/G3853),""),"")</f>
        <v>0.31677335665359735</v>
      </c>
      <c r="M3853" s="45"/>
      <c r="N3853" s="46" t="str">
        <f>TRIM(CONCATENATE(Table1[[#This Row],[Intake]]," ",Table1[[#This Row],[Batch Number]]))</f>
        <v>S-1/EB 71</v>
      </c>
      <c r="O3853" s="45" t="str">
        <f>IF(VLOOKUP(Table1[[#This Row],[Intake Batch Combo]],Sheet2!A:B,2,FALSE)="","",VLOOKUP(Table1[[#This Row],[Intake Batch Combo]],Sheet2!A:B,2,FALSE))</f>
        <v>Expert MRI Buy 71</v>
      </c>
      <c r="P3853" s="116" t="e">
        <v>#N/A</v>
      </c>
      <c r="Q3853" s="116" t="e">
        <v>#N/A</v>
      </c>
    </row>
    <row r="3854" spans="1:17">
      <c r="A3854" s="4" t="s">
        <v>1316</v>
      </c>
      <c r="B3854" s="15">
        <v>116</v>
      </c>
      <c r="C3854" s="64" t="s">
        <v>1062</v>
      </c>
      <c r="D3854" s="30">
        <v>44879</v>
      </c>
      <c r="E3854" s="59" t="s">
        <v>1</v>
      </c>
      <c r="F3854" s="109">
        <v>300</v>
      </c>
      <c r="G3854" s="14">
        <v>71.609120816278562</v>
      </c>
      <c r="H3854" s="30">
        <v>45044</v>
      </c>
      <c r="I3854" s="118">
        <v>255.75</v>
      </c>
      <c r="J3854" s="15">
        <f>IF(M3854="",IF(AND(H3854&lt;&gt; "",D3854&lt;&gt;""),IF(H3854&gt;=D3854,H3854-D3854,0),""),"")</f>
        <v>165</v>
      </c>
      <c r="K3854" s="20">
        <f>IF(M3854="",IF(I3854&lt;&gt;"",I3854-G3854,""),"")</f>
        <v>184.14087918372144</v>
      </c>
      <c r="L3854" s="25">
        <f>IF(M3854="",IF(K3854&lt;&gt;"",IF(G3854=0,IF(I3854=0,0,9.99),K3854/G3854),""),"")</f>
        <v>2.5714724197795427</v>
      </c>
      <c r="M3854" s="111"/>
      <c r="N3854" s="58" t="str">
        <f>TRIM(CONCATENATE(Table1[[#This Row],[Intake]]," ",Table1[[#This Row],[Batch Number]]))</f>
        <v>S-1/OS 116</v>
      </c>
      <c r="O3854" s="111" t="str">
        <f>IF(VLOOKUP(Table1[[#This Row],[Intake Batch Combo]],Sheet2!A:B,2,FALSE)="","",VLOOKUP(Table1[[#This Row],[Intake Batch Combo]],Sheet2!A:B,2,FALSE))</f>
        <v>One Source Diagnostics Buy 116</v>
      </c>
      <c r="P3854" s="115" t="e">
        <v>#N/A</v>
      </c>
      <c r="Q3854" s="115" t="e">
        <v>#N/A</v>
      </c>
    </row>
    <row r="3855" spans="1:17">
      <c r="A3855" s="4" t="s">
        <v>1316</v>
      </c>
      <c r="B3855" s="15">
        <v>116</v>
      </c>
      <c r="C3855" s="64" t="s">
        <v>1062</v>
      </c>
      <c r="D3855" s="30">
        <v>44879</v>
      </c>
      <c r="E3855" s="59" t="s">
        <v>1</v>
      </c>
      <c r="F3855" s="109">
        <v>300</v>
      </c>
      <c r="G3855" s="14">
        <v>71.609120816278562</v>
      </c>
      <c r="H3855" s="30">
        <v>45044</v>
      </c>
      <c r="I3855" s="118">
        <v>255.75</v>
      </c>
      <c r="J3855" s="15">
        <f>IF(M3855="",IF(AND(H3855&lt;&gt; "",D3855&lt;&gt;""),IF(H3855&gt;=D3855,H3855-D3855,0),""),"")</f>
        <v>165</v>
      </c>
      <c r="K3855" s="20">
        <f>IF(M3855="",IF(I3855&lt;&gt;"",I3855-G3855,""),"")</f>
        <v>184.14087918372144</v>
      </c>
      <c r="L3855" s="25">
        <f>IF(M3855="",IF(K3855&lt;&gt;"",IF(G3855=0,IF(I3855=0,0,9.99),K3855/G3855),""),"")</f>
        <v>2.5714724197795427</v>
      </c>
      <c r="M3855" s="111"/>
      <c r="N3855" s="58" t="str">
        <f>TRIM(CONCATENATE(Table1[[#This Row],[Intake]]," ",Table1[[#This Row],[Batch Number]]))</f>
        <v>S-1/OS 116</v>
      </c>
      <c r="O3855" s="111" t="str">
        <f>IF(VLOOKUP(Table1[[#This Row],[Intake Batch Combo]],Sheet2!A:B,2,FALSE)="","",VLOOKUP(Table1[[#This Row],[Intake Batch Combo]],Sheet2!A:B,2,FALSE))</f>
        <v>One Source Diagnostics Buy 116</v>
      </c>
      <c r="P3855" s="115" t="e">
        <v>#N/A</v>
      </c>
      <c r="Q3855" s="115" t="e">
        <v>#N/A</v>
      </c>
    </row>
    <row r="3856" spans="1:17">
      <c r="A3856" s="4" t="s">
        <v>1316</v>
      </c>
      <c r="B3856" s="15">
        <v>116</v>
      </c>
      <c r="C3856" s="64" t="s">
        <v>1154</v>
      </c>
      <c r="D3856" s="30">
        <v>44879</v>
      </c>
      <c r="E3856" s="59" t="s">
        <v>1</v>
      </c>
      <c r="F3856" s="109">
        <v>300</v>
      </c>
      <c r="G3856" s="14">
        <v>71.609120816278562</v>
      </c>
      <c r="H3856" s="30">
        <v>45044</v>
      </c>
      <c r="I3856" s="118">
        <v>209.25</v>
      </c>
      <c r="J3856" s="15">
        <f>IF(M3856="",IF(AND(H3856&lt;&gt; "",D3856&lt;&gt;""),IF(H3856&gt;=D3856,H3856-D3856,0),""),"")</f>
        <v>165</v>
      </c>
      <c r="K3856" s="20">
        <f>IF(M3856="",IF(I3856&lt;&gt;"",I3856-G3856,""),"")</f>
        <v>137.64087918372144</v>
      </c>
      <c r="L3856" s="25">
        <f>IF(M3856="",IF(K3856&lt;&gt;"",IF(G3856=0,IF(I3856=0,0,9.99),K3856/G3856),""),"")</f>
        <v>1.9221137980014438</v>
      </c>
      <c r="M3856" s="111"/>
      <c r="N3856" s="58" t="str">
        <f>TRIM(CONCATENATE(Table1[[#This Row],[Intake]]," ",Table1[[#This Row],[Batch Number]]))</f>
        <v>S-1/OS 116</v>
      </c>
      <c r="O3856" s="111" t="str">
        <f>IF(VLOOKUP(Table1[[#This Row],[Intake Batch Combo]],Sheet2!A:B,2,FALSE)="","",VLOOKUP(Table1[[#This Row],[Intake Batch Combo]],Sheet2!A:B,2,FALSE))</f>
        <v>One Source Diagnostics Buy 116</v>
      </c>
      <c r="P3856" s="115" t="e">
        <v>#N/A</v>
      </c>
      <c r="Q3856" s="115" t="e">
        <v>#N/A</v>
      </c>
    </row>
    <row r="3857" spans="1:17">
      <c r="A3857" s="4" t="s">
        <v>1316</v>
      </c>
      <c r="B3857" s="15">
        <v>116</v>
      </c>
      <c r="C3857" s="64" t="s">
        <v>1154</v>
      </c>
      <c r="D3857" s="30">
        <v>44879</v>
      </c>
      <c r="E3857" s="59" t="s">
        <v>1</v>
      </c>
      <c r="F3857" s="109">
        <v>300</v>
      </c>
      <c r="G3857" s="14">
        <v>71.609120816278562</v>
      </c>
      <c r="H3857" s="30">
        <v>45044</v>
      </c>
      <c r="I3857" s="118">
        <v>209.25</v>
      </c>
      <c r="J3857" s="15">
        <f>IF(M3857="",IF(AND(H3857&lt;&gt; "",D3857&lt;&gt;""),IF(H3857&gt;=D3857,H3857-D3857,0),""),"")</f>
        <v>165</v>
      </c>
      <c r="K3857" s="20">
        <f>IF(M3857="",IF(I3857&lt;&gt;"",I3857-G3857,""),"")</f>
        <v>137.64087918372144</v>
      </c>
      <c r="L3857" s="25">
        <f>IF(M3857="",IF(K3857&lt;&gt;"",IF(G3857=0,IF(I3857=0,0,9.99),K3857/G3857),""),"")</f>
        <v>1.9221137980014438</v>
      </c>
      <c r="M3857" s="111"/>
      <c r="N3857" s="58" t="str">
        <f>TRIM(CONCATENATE(Table1[[#This Row],[Intake]]," ",Table1[[#This Row],[Batch Number]]))</f>
        <v>S-1/OS 116</v>
      </c>
      <c r="O3857" s="111" t="str">
        <f>IF(VLOOKUP(Table1[[#This Row],[Intake Batch Combo]],Sheet2!A:B,2,FALSE)="","",VLOOKUP(Table1[[#This Row],[Intake Batch Combo]],Sheet2!A:B,2,FALSE))</f>
        <v>One Source Diagnostics Buy 116</v>
      </c>
      <c r="P3857" s="115" t="e">
        <v>#N/A</v>
      </c>
      <c r="Q3857" s="115" t="e">
        <v>#N/A</v>
      </c>
    </row>
    <row r="3858" spans="1:17">
      <c r="A3858" s="4" t="s">
        <v>1316</v>
      </c>
      <c r="B3858" s="15">
        <v>116</v>
      </c>
      <c r="C3858" s="64" t="s">
        <v>1157</v>
      </c>
      <c r="D3858" s="30">
        <v>44879</v>
      </c>
      <c r="E3858" s="59" t="s">
        <v>1</v>
      </c>
      <c r="F3858" s="109">
        <v>300</v>
      </c>
      <c r="G3858" s="14">
        <v>71.609120816278562</v>
      </c>
      <c r="H3858" s="30">
        <v>45044</v>
      </c>
      <c r="I3858" s="118">
        <v>248.00310000000002</v>
      </c>
      <c r="J3858" s="15">
        <f>IF(M3858="",IF(AND(H3858&lt;&gt; "",D3858&lt;&gt;""),IF(H3858&gt;=D3858,H3858-D3858,0),""),"")</f>
        <v>165</v>
      </c>
      <c r="K3858" s="20">
        <f>IF(M3858="",IF(I3858&lt;&gt;"",I3858-G3858,""),"")</f>
        <v>176.39397918372146</v>
      </c>
      <c r="L3858" s="25">
        <f>IF(M3858="",IF(K3858&lt;&gt;"",IF(G3858=0,IF(I3858=0,0,9.99),K3858/G3858),""),"")</f>
        <v>2.4632892733913114</v>
      </c>
      <c r="M3858" s="111"/>
      <c r="N3858" s="58" t="str">
        <f>TRIM(CONCATENATE(Table1[[#This Row],[Intake]]," ",Table1[[#This Row],[Batch Number]]))</f>
        <v>S-1/OS 116</v>
      </c>
      <c r="O3858" s="111" t="str">
        <f>IF(VLOOKUP(Table1[[#This Row],[Intake Batch Combo]],Sheet2!A:B,2,FALSE)="","",VLOOKUP(Table1[[#This Row],[Intake Batch Combo]],Sheet2!A:B,2,FALSE))</f>
        <v>One Source Diagnostics Buy 116</v>
      </c>
      <c r="P3858" s="115" t="e">
        <v>#N/A</v>
      </c>
      <c r="Q3858" s="115" t="e">
        <v>#N/A</v>
      </c>
    </row>
    <row r="3859" spans="1:17">
      <c r="A3859" s="4" t="s">
        <v>1316</v>
      </c>
      <c r="B3859" s="15">
        <v>116</v>
      </c>
      <c r="C3859" s="64" t="s">
        <v>1157</v>
      </c>
      <c r="D3859" s="30">
        <v>44879</v>
      </c>
      <c r="E3859" s="59" t="s">
        <v>1</v>
      </c>
      <c r="F3859" s="109">
        <v>300</v>
      </c>
      <c r="G3859" s="14">
        <v>71.609120816278562</v>
      </c>
      <c r="H3859" s="30">
        <v>45044</v>
      </c>
      <c r="I3859" s="118">
        <v>248.00310000000002</v>
      </c>
      <c r="J3859" s="15">
        <f>IF(M3859="",IF(AND(H3859&lt;&gt; "",D3859&lt;&gt;""),IF(H3859&gt;=D3859,H3859-D3859,0),""),"")</f>
        <v>165</v>
      </c>
      <c r="K3859" s="20">
        <f>IF(M3859="",IF(I3859&lt;&gt;"",I3859-G3859,""),"")</f>
        <v>176.39397918372146</v>
      </c>
      <c r="L3859" s="25">
        <f>IF(M3859="",IF(K3859&lt;&gt;"",IF(G3859=0,IF(I3859=0,0,9.99),K3859/G3859),""),"")</f>
        <v>2.4632892733913114</v>
      </c>
      <c r="M3859" s="111"/>
      <c r="N3859" s="58" t="str">
        <f>TRIM(CONCATENATE(Table1[[#This Row],[Intake]]," ",Table1[[#This Row],[Batch Number]]))</f>
        <v>S-1/OS 116</v>
      </c>
      <c r="O3859" s="111" t="str">
        <f>IF(VLOOKUP(Table1[[#This Row],[Intake Batch Combo]],Sheet2!A:B,2,FALSE)="","",VLOOKUP(Table1[[#This Row],[Intake Batch Combo]],Sheet2!A:B,2,FALSE))</f>
        <v>One Source Diagnostics Buy 116</v>
      </c>
      <c r="P3859" s="115" t="e">
        <v>#N/A</v>
      </c>
      <c r="Q3859" s="115" t="e">
        <v>#N/A</v>
      </c>
    </row>
    <row r="3860" spans="1:17">
      <c r="A3860" s="4" t="s">
        <v>1316</v>
      </c>
      <c r="B3860" s="15">
        <v>116</v>
      </c>
      <c r="C3860" s="64" t="s">
        <v>1157</v>
      </c>
      <c r="D3860" s="30">
        <v>44879</v>
      </c>
      <c r="E3860" s="59" t="s">
        <v>1</v>
      </c>
      <c r="F3860" s="109">
        <v>300</v>
      </c>
      <c r="G3860" s="14">
        <v>71.609120816278562</v>
      </c>
      <c r="H3860" s="30">
        <v>45044</v>
      </c>
      <c r="I3860" s="118">
        <v>248.00310000000002</v>
      </c>
      <c r="J3860" s="15">
        <f>IF(M3860="",IF(AND(H3860&lt;&gt; "",D3860&lt;&gt;""),IF(H3860&gt;=D3860,H3860-D3860,0),""),"")</f>
        <v>165</v>
      </c>
      <c r="K3860" s="20">
        <f>IF(M3860="",IF(I3860&lt;&gt;"",I3860-G3860,""),"")</f>
        <v>176.39397918372146</v>
      </c>
      <c r="L3860" s="25">
        <f>IF(M3860="",IF(K3860&lt;&gt;"",IF(G3860=0,IF(I3860=0,0,9.99),K3860/G3860),""),"")</f>
        <v>2.4632892733913114</v>
      </c>
      <c r="M3860" s="111"/>
      <c r="N3860" s="58" t="str">
        <f>TRIM(CONCATENATE(Table1[[#This Row],[Intake]]," ",Table1[[#This Row],[Batch Number]]))</f>
        <v>S-1/OS 116</v>
      </c>
      <c r="O3860" s="111" t="str">
        <f>IF(VLOOKUP(Table1[[#This Row],[Intake Batch Combo]],Sheet2!A:B,2,FALSE)="","",VLOOKUP(Table1[[#This Row],[Intake Batch Combo]],Sheet2!A:B,2,FALSE))</f>
        <v>One Source Diagnostics Buy 116</v>
      </c>
      <c r="P3860" s="115" t="e">
        <v>#N/A</v>
      </c>
      <c r="Q3860" s="115" t="e">
        <v>#N/A</v>
      </c>
    </row>
    <row r="3861" spans="1:17">
      <c r="A3861" s="4" t="s">
        <v>1316</v>
      </c>
      <c r="B3861" s="15">
        <v>116</v>
      </c>
      <c r="C3861" s="64" t="s">
        <v>1157</v>
      </c>
      <c r="D3861" s="30">
        <v>44879</v>
      </c>
      <c r="E3861" s="59" t="s">
        <v>1</v>
      </c>
      <c r="F3861" s="109">
        <v>300</v>
      </c>
      <c r="G3861" s="14">
        <v>71.609120816278562</v>
      </c>
      <c r="H3861" s="30">
        <v>45044</v>
      </c>
      <c r="I3861" s="118">
        <v>248.00310000000002</v>
      </c>
      <c r="J3861" s="15">
        <f>IF(M3861="",IF(AND(H3861&lt;&gt; "",D3861&lt;&gt;""),IF(H3861&gt;=D3861,H3861-D3861,0),""),"")</f>
        <v>165</v>
      </c>
      <c r="K3861" s="20">
        <f>IF(M3861="",IF(I3861&lt;&gt;"",I3861-G3861,""),"")</f>
        <v>176.39397918372146</v>
      </c>
      <c r="L3861" s="25">
        <f>IF(M3861="",IF(K3861&lt;&gt;"",IF(G3861=0,IF(I3861=0,0,9.99),K3861/G3861),""),"")</f>
        <v>2.4632892733913114</v>
      </c>
      <c r="M3861" s="111"/>
      <c r="N3861" s="58" t="str">
        <f>TRIM(CONCATENATE(Table1[[#This Row],[Intake]]," ",Table1[[#This Row],[Batch Number]]))</f>
        <v>S-1/OS 116</v>
      </c>
      <c r="O3861" s="111" t="str">
        <f>IF(VLOOKUP(Table1[[#This Row],[Intake Batch Combo]],Sheet2!A:B,2,FALSE)="","",VLOOKUP(Table1[[#This Row],[Intake Batch Combo]],Sheet2!A:B,2,FALSE))</f>
        <v>One Source Diagnostics Buy 116</v>
      </c>
      <c r="P3861" s="115" t="e">
        <v>#N/A</v>
      </c>
      <c r="Q3861" s="115" t="e">
        <v>#N/A</v>
      </c>
    </row>
    <row r="3862" spans="1:17">
      <c r="A3862" s="4" t="s">
        <v>1316</v>
      </c>
      <c r="B3862" s="15" t="s">
        <v>1330</v>
      </c>
      <c r="C3862" s="15" t="s">
        <v>1325</v>
      </c>
      <c r="D3862" s="30">
        <v>45021</v>
      </c>
      <c r="E3862" s="10" t="s">
        <v>1</v>
      </c>
      <c r="F3862" s="14">
        <v>300</v>
      </c>
      <c r="G3862" s="14">
        <v>71.953844563591502</v>
      </c>
      <c r="H3862" s="30">
        <v>45044</v>
      </c>
      <c r="I3862" s="118">
        <v>309.99689999999998</v>
      </c>
      <c r="J3862" s="15">
        <f>IF(M3862="",IF(AND(H3862&lt;&gt; "",D3862&lt;&gt;""),IF(H3862&gt;=D3862,H3862-D3862,0),""),"")</f>
        <v>23</v>
      </c>
      <c r="K3862" s="20">
        <f>IF(M3862="",IF(I3862&lt;&gt;"",I3862-G3862,""),"")</f>
        <v>238.04305543640848</v>
      </c>
      <c r="L3862" s="25">
        <f>IF(M3862="",IF(K3862&lt;&gt;"",IF(G3862=0,IF(I3862=0,0,9.99),K3862/G3862),""),"")</f>
        <v>3.3082743094572291</v>
      </c>
      <c r="M3862" s="111"/>
      <c r="N3862" s="58" t="str">
        <f>TRIM(CONCATENATE(Table1[[#This Row],[Intake]]," ",Table1[[#This Row],[Batch Number]]))</f>
        <v>S-1/OS 3.28 (1)</v>
      </c>
      <c r="O3862" s="111" t="str">
        <f>IF(VLOOKUP(Table1[[#This Row],[Intake Batch Combo]],Sheet2!A:B,2,FALSE)="","",VLOOKUP(Table1[[#This Row],[Intake Batch Combo]],Sheet2!A:B,2,FALSE))</f>
        <v>One Source Diagnostics Buy 74</v>
      </c>
      <c r="P3862" s="115" t="s">
        <v>2389</v>
      </c>
      <c r="Q3862" s="115" t="e">
        <v>#N/A</v>
      </c>
    </row>
    <row r="3863" spans="1:17">
      <c r="A3863" s="4" t="s">
        <v>1316</v>
      </c>
      <c r="B3863" s="15" t="s">
        <v>1330</v>
      </c>
      <c r="C3863" s="15" t="s">
        <v>1325</v>
      </c>
      <c r="D3863" s="30">
        <v>45021</v>
      </c>
      <c r="E3863" s="10" t="s">
        <v>1</v>
      </c>
      <c r="F3863" s="14">
        <v>300</v>
      </c>
      <c r="G3863" s="14">
        <v>71.953844563591502</v>
      </c>
      <c r="H3863" s="30">
        <v>45044</v>
      </c>
      <c r="I3863" s="118">
        <v>309.99689999999998</v>
      </c>
      <c r="J3863" s="15">
        <f>IF(M3863="",IF(AND(H3863&lt;&gt; "",D3863&lt;&gt;""),IF(H3863&gt;=D3863,H3863-D3863,0),""),"")</f>
        <v>23</v>
      </c>
      <c r="K3863" s="20">
        <f>IF(M3863="",IF(I3863&lt;&gt;"",I3863-G3863,""),"")</f>
        <v>238.04305543640848</v>
      </c>
      <c r="L3863" s="25">
        <f>IF(M3863="",IF(K3863&lt;&gt;"",IF(G3863=0,IF(I3863=0,0,9.99),K3863/G3863),""),"")</f>
        <v>3.3082743094572291</v>
      </c>
      <c r="M3863" s="111"/>
      <c r="N3863" s="58" t="str">
        <f>TRIM(CONCATENATE(Table1[[#This Row],[Intake]]," ",Table1[[#This Row],[Batch Number]]))</f>
        <v>S-1/OS 3.28 (1)</v>
      </c>
      <c r="O3863" s="111" t="str">
        <f>IF(VLOOKUP(Table1[[#This Row],[Intake Batch Combo]],Sheet2!A:B,2,FALSE)="","",VLOOKUP(Table1[[#This Row],[Intake Batch Combo]],Sheet2!A:B,2,FALSE))</f>
        <v>One Source Diagnostics Buy 74</v>
      </c>
      <c r="P3863" s="115" t="s">
        <v>2389</v>
      </c>
      <c r="Q3863" s="115" t="e">
        <v>#N/A</v>
      </c>
    </row>
    <row r="3864" spans="1:17">
      <c r="A3864" s="4" t="s">
        <v>1314</v>
      </c>
      <c r="B3864" s="43">
        <v>71</v>
      </c>
      <c r="C3864" s="64" t="s">
        <v>757</v>
      </c>
      <c r="D3864" s="47">
        <v>44670</v>
      </c>
      <c r="E3864" s="59" t="s">
        <v>1</v>
      </c>
      <c r="F3864" s="41">
        <v>300</v>
      </c>
      <c r="G3864" s="41">
        <v>71.954979587975828</v>
      </c>
      <c r="H3864" s="47">
        <v>45044</v>
      </c>
      <c r="I3864" s="118">
        <v>270.73230000000001</v>
      </c>
      <c r="J3864" s="43">
        <f>IF(M3864="",IF(AND(H3864&lt;&gt; "",D3864&lt;&gt;""),IF(H3864&gt;=D3864,H3864-D3864,0),""),"")</f>
        <v>374</v>
      </c>
      <c r="K3864" s="42">
        <f>IF(M3864="",IF(I3864&lt;&gt;"",I3864-G3864,""),"")</f>
        <v>198.77732041202418</v>
      </c>
      <c r="L3864" s="44">
        <f>IF(M3864="",IF(K3864&lt;&gt;"",IF(G3864=0,IF(I3864=0,0,9.99),K3864/G3864),""),"")</f>
        <v>2.7625234771832421</v>
      </c>
      <c r="M3864" s="45"/>
      <c r="N3864" s="46" t="str">
        <f>TRIM(CONCATENATE(Table1[[#This Row],[Intake]]," ",Table1[[#This Row],[Batch Number]]))</f>
        <v>S-1/EB 71</v>
      </c>
      <c r="O3864" s="45" t="str">
        <f>IF(VLOOKUP(Table1[[#This Row],[Intake Batch Combo]],Sheet2!A:B,2,FALSE)="","",VLOOKUP(Table1[[#This Row],[Intake Batch Combo]],Sheet2!A:B,2,FALSE))</f>
        <v>Expert MRI Buy 71</v>
      </c>
      <c r="P3864" s="116" t="e">
        <v>#N/A</v>
      </c>
      <c r="Q3864" s="116" t="e">
        <v>#N/A</v>
      </c>
    </row>
    <row r="3865" spans="1:17">
      <c r="A3865" s="4" t="s">
        <v>1314</v>
      </c>
      <c r="B3865" s="43">
        <v>71</v>
      </c>
      <c r="C3865" s="64" t="s">
        <v>757</v>
      </c>
      <c r="D3865" s="47">
        <v>44670</v>
      </c>
      <c r="E3865" s="59" t="s">
        <v>1</v>
      </c>
      <c r="F3865" s="41">
        <v>300</v>
      </c>
      <c r="G3865" s="41">
        <v>71.954979587975828</v>
      </c>
      <c r="H3865" s="47">
        <v>45044</v>
      </c>
      <c r="I3865" s="118">
        <v>270.73230000000001</v>
      </c>
      <c r="J3865" s="43">
        <f>IF(M3865="",IF(AND(H3865&lt;&gt; "",D3865&lt;&gt;""),IF(H3865&gt;=D3865,H3865-D3865,0),""),"")</f>
        <v>374</v>
      </c>
      <c r="K3865" s="42">
        <f>IF(M3865="",IF(I3865&lt;&gt;"",I3865-G3865,""),"")</f>
        <v>198.77732041202418</v>
      </c>
      <c r="L3865" s="44">
        <f>IF(M3865="",IF(K3865&lt;&gt;"",IF(G3865=0,IF(I3865=0,0,9.99),K3865/G3865),""),"")</f>
        <v>2.7625234771832421</v>
      </c>
      <c r="M3865" s="45"/>
      <c r="N3865" s="46" t="str">
        <f>TRIM(CONCATENATE(Table1[[#This Row],[Intake]]," ",Table1[[#This Row],[Batch Number]]))</f>
        <v>S-1/EB 71</v>
      </c>
      <c r="O3865" s="45" t="str">
        <f>IF(VLOOKUP(Table1[[#This Row],[Intake Batch Combo]],Sheet2!A:B,2,FALSE)="","",VLOOKUP(Table1[[#This Row],[Intake Batch Combo]],Sheet2!A:B,2,FALSE))</f>
        <v>Expert MRI Buy 71</v>
      </c>
      <c r="P3865" s="116" t="e">
        <v>#N/A</v>
      </c>
      <c r="Q3865" s="116" t="e">
        <v>#N/A</v>
      </c>
    </row>
    <row r="3866" spans="1:17">
      <c r="A3866" s="4" t="s">
        <v>1314</v>
      </c>
      <c r="B3866" s="43">
        <v>71</v>
      </c>
      <c r="C3866" s="64" t="s">
        <v>757</v>
      </c>
      <c r="D3866" s="47">
        <v>44670</v>
      </c>
      <c r="E3866" s="59" t="s">
        <v>1</v>
      </c>
      <c r="F3866" s="41">
        <v>300</v>
      </c>
      <c r="G3866" s="41">
        <v>71.954979587975828</v>
      </c>
      <c r="H3866" s="47">
        <v>45044</v>
      </c>
      <c r="I3866" s="118">
        <v>270.73230000000001</v>
      </c>
      <c r="J3866" s="43">
        <f>IF(M3866="",IF(AND(H3866&lt;&gt; "",D3866&lt;&gt;""),IF(H3866&gt;=D3866,H3866-D3866,0),""),"")</f>
        <v>374</v>
      </c>
      <c r="K3866" s="42">
        <f>IF(M3866="",IF(I3866&lt;&gt;"",I3866-G3866,""),"")</f>
        <v>198.77732041202418</v>
      </c>
      <c r="L3866" s="44">
        <f>IF(M3866="",IF(K3866&lt;&gt;"",IF(G3866=0,IF(I3866=0,0,9.99),K3866/G3866),""),"")</f>
        <v>2.7625234771832421</v>
      </c>
      <c r="M3866" s="45"/>
      <c r="N3866" s="46" t="str">
        <f>TRIM(CONCATENATE(Table1[[#This Row],[Intake]]," ",Table1[[#This Row],[Batch Number]]))</f>
        <v>S-1/EB 71</v>
      </c>
      <c r="O3866" s="45" t="str">
        <f>IF(VLOOKUP(Table1[[#This Row],[Intake Batch Combo]],Sheet2!A:B,2,FALSE)="","",VLOOKUP(Table1[[#This Row],[Intake Batch Combo]],Sheet2!A:B,2,FALSE))</f>
        <v>Expert MRI Buy 71</v>
      </c>
      <c r="P3866" s="116" t="e">
        <v>#N/A</v>
      </c>
      <c r="Q3866" s="116" t="e">
        <v>#N/A</v>
      </c>
    </row>
    <row r="3867" spans="1:17">
      <c r="A3867" s="4" t="s">
        <v>1314</v>
      </c>
      <c r="B3867" s="43">
        <v>71</v>
      </c>
      <c r="C3867" s="64" t="s">
        <v>757</v>
      </c>
      <c r="D3867" s="47">
        <v>44670</v>
      </c>
      <c r="E3867" s="59" t="s">
        <v>1</v>
      </c>
      <c r="F3867" s="41">
        <v>300</v>
      </c>
      <c r="G3867" s="41">
        <v>71.954979587975828</v>
      </c>
      <c r="H3867" s="47">
        <v>45044</v>
      </c>
      <c r="I3867" s="118">
        <v>270.73230000000001</v>
      </c>
      <c r="J3867" s="43">
        <f>IF(M3867="",IF(AND(H3867&lt;&gt; "",D3867&lt;&gt;""),IF(H3867&gt;=D3867,H3867-D3867,0),""),"")</f>
        <v>374</v>
      </c>
      <c r="K3867" s="42">
        <f>IF(M3867="",IF(I3867&lt;&gt;"",I3867-G3867,""),"")</f>
        <v>198.77732041202418</v>
      </c>
      <c r="L3867" s="44">
        <f>IF(M3867="",IF(K3867&lt;&gt;"",IF(G3867=0,IF(I3867=0,0,9.99),K3867/G3867),""),"")</f>
        <v>2.7625234771832421</v>
      </c>
      <c r="M3867" s="45"/>
      <c r="N3867" s="46" t="str">
        <f>TRIM(CONCATENATE(Table1[[#This Row],[Intake]]," ",Table1[[#This Row],[Batch Number]]))</f>
        <v>S-1/EB 71</v>
      </c>
      <c r="O3867" s="45" t="str">
        <f>IF(VLOOKUP(Table1[[#This Row],[Intake Batch Combo]],Sheet2!A:B,2,FALSE)="","",VLOOKUP(Table1[[#This Row],[Intake Batch Combo]],Sheet2!A:B,2,FALSE))</f>
        <v>Expert MRI Buy 71</v>
      </c>
      <c r="P3867" s="116" t="e">
        <v>#N/A</v>
      </c>
      <c r="Q3867" s="116" t="e">
        <v>#N/A</v>
      </c>
    </row>
    <row r="3868" spans="1:17">
      <c r="A3868" s="4" t="s">
        <v>1314</v>
      </c>
      <c r="B3868" s="43">
        <v>71</v>
      </c>
      <c r="C3868" s="64" t="s">
        <v>758</v>
      </c>
      <c r="D3868" s="47">
        <v>44670</v>
      </c>
      <c r="E3868" s="59" t="s">
        <v>1</v>
      </c>
      <c r="F3868" s="41">
        <v>300</v>
      </c>
      <c r="G3868" s="41">
        <v>71.954979587975828</v>
      </c>
      <c r="H3868" s="47">
        <v>45044</v>
      </c>
      <c r="I3868" s="118">
        <v>238.43340000000001</v>
      </c>
      <c r="J3868" s="43">
        <f>IF(M3868="",IF(AND(H3868&lt;&gt; "",D3868&lt;&gt;""),IF(H3868&gt;=D3868,H3868-D3868,0),""),"")</f>
        <v>374</v>
      </c>
      <c r="K3868" s="42">
        <f>IF(M3868="",IF(I3868&lt;&gt;"",I3868-G3868,""),"")</f>
        <v>166.47842041202418</v>
      </c>
      <c r="L3868" s="44">
        <f>IF(M3868="",IF(K3868&lt;&gt;"",IF(G3868=0,IF(I3868=0,0,9.99),K3868/G3868),""),"")</f>
        <v>2.313646968775513</v>
      </c>
      <c r="M3868" s="45"/>
      <c r="N3868" s="46" t="str">
        <f>TRIM(CONCATENATE(Table1[[#This Row],[Intake]]," ",Table1[[#This Row],[Batch Number]]))</f>
        <v>S-1/EB 71</v>
      </c>
      <c r="O3868" s="45" t="str">
        <f>IF(VLOOKUP(Table1[[#This Row],[Intake Batch Combo]],Sheet2!A:B,2,FALSE)="","",VLOOKUP(Table1[[#This Row],[Intake Batch Combo]],Sheet2!A:B,2,FALSE))</f>
        <v>Expert MRI Buy 71</v>
      </c>
      <c r="P3868" s="116" t="e">
        <v>#N/A</v>
      </c>
      <c r="Q3868" s="116" t="e">
        <v>#N/A</v>
      </c>
    </row>
    <row r="3869" spans="1:17">
      <c r="A3869" s="4" t="s">
        <v>1314</v>
      </c>
      <c r="B3869" s="43">
        <v>71</v>
      </c>
      <c r="C3869" s="64" t="s">
        <v>758</v>
      </c>
      <c r="D3869" s="47">
        <v>44670</v>
      </c>
      <c r="E3869" s="59" t="s">
        <v>1</v>
      </c>
      <c r="F3869" s="41">
        <v>300</v>
      </c>
      <c r="G3869" s="41">
        <v>71.954979587975828</v>
      </c>
      <c r="H3869" s="47">
        <v>45044</v>
      </c>
      <c r="I3869" s="118">
        <v>238.43340000000001</v>
      </c>
      <c r="J3869" s="43">
        <f>IF(M3869="",IF(AND(H3869&lt;&gt; "",D3869&lt;&gt;""),IF(H3869&gt;=D3869,H3869-D3869,0),""),"")</f>
        <v>374</v>
      </c>
      <c r="K3869" s="42">
        <f>IF(M3869="",IF(I3869&lt;&gt;"",I3869-G3869,""),"")</f>
        <v>166.47842041202418</v>
      </c>
      <c r="L3869" s="44">
        <f>IF(M3869="",IF(K3869&lt;&gt;"",IF(G3869=0,IF(I3869=0,0,9.99),K3869/G3869),""),"")</f>
        <v>2.313646968775513</v>
      </c>
      <c r="M3869" s="45"/>
      <c r="N3869" s="46" t="str">
        <f>TRIM(CONCATENATE(Table1[[#This Row],[Intake]]," ",Table1[[#This Row],[Batch Number]]))</f>
        <v>S-1/EB 71</v>
      </c>
      <c r="O3869" s="45" t="str">
        <f>IF(VLOOKUP(Table1[[#This Row],[Intake Batch Combo]],Sheet2!A:B,2,FALSE)="","",VLOOKUP(Table1[[#This Row],[Intake Batch Combo]],Sheet2!A:B,2,FALSE))</f>
        <v>Expert MRI Buy 71</v>
      </c>
      <c r="P3869" s="116" t="e">
        <v>#N/A</v>
      </c>
      <c r="Q3869" s="116" t="e">
        <v>#N/A</v>
      </c>
    </row>
    <row r="3870" spans="1:17">
      <c r="A3870" s="4" t="s">
        <v>1314</v>
      </c>
      <c r="B3870" s="43">
        <v>71</v>
      </c>
      <c r="C3870" s="64" t="s">
        <v>758</v>
      </c>
      <c r="D3870" s="47">
        <v>44670</v>
      </c>
      <c r="E3870" s="59" t="s">
        <v>1</v>
      </c>
      <c r="F3870" s="41">
        <v>300</v>
      </c>
      <c r="G3870" s="41">
        <v>71.954979587975828</v>
      </c>
      <c r="H3870" s="47">
        <v>45044</v>
      </c>
      <c r="I3870" s="118">
        <v>238.43340000000001</v>
      </c>
      <c r="J3870" s="43">
        <f>IF(M3870="",IF(AND(H3870&lt;&gt; "",D3870&lt;&gt;""),IF(H3870&gt;=D3870,H3870-D3870,0),""),"")</f>
        <v>374</v>
      </c>
      <c r="K3870" s="42">
        <f>IF(M3870="",IF(I3870&lt;&gt;"",I3870-G3870,""),"")</f>
        <v>166.47842041202418</v>
      </c>
      <c r="L3870" s="44">
        <f>IF(M3870="",IF(K3870&lt;&gt;"",IF(G3870=0,IF(I3870=0,0,9.99),K3870/G3870),""),"")</f>
        <v>2.313646968775513</v>
      </c>
      <c r="M3870" s="45"/>
      <c r="N3870" s="46" t="str">
        <f>TRIM(CONCATENATE(Table1[[#This Row],[Intake]]," ",Table1[[#This Row],[Batch Number]]))</f>
        <v>S-1/EB 71</v>
      </c>
      <c r="O3870" s="45" t="str">
        <f>IF(VLOOKUP(Table1[[#This Row],[Intake Batch Combo]],Sheet2!A:B,2,FALSE)="","",VLOOKUP(Table1[[#This Row],[Intake Batch Combo]],Sheet2!A:B,2,FALSE))</f>
        <v>Expert MRI Buy 71</v>
      </c>
      <c r="P3870" s="116" t="e">
        <v>#N/A</v>
      </c>
      <c r="Q3870" s="116" t="e">
        <v>#N/A</v>
      </c>
    </row>
    <row r="3871" spans="1:17">
      <c r="A3871" s="4" t="s">
        <v>1314</v>
      </c>
      <c r="B3871" s="43">
        <v>71</v>
      </c>
      <c r="C3871" s="64" t="s">
        <v>758</v>
      </c>
      <c r="D3871" s="47">
        <v>44670</v>
      </c>
      <c r="E3871" s="59" t="s">
        <v>1</v>
      </c>
      <c r="F3871" s="41">
        <v>300</v>
      </c>
      <c r="G3871" s="41">
        <v>71.954979587975828</v>
      </c>
      <c r="H3871" s="47">
        <v>45044</v>
      </c>
      <c r="I3871" s="118">
        <v>238.43340000000001</v>
      </c>
      <c r="J3871" s="43">
        <f>IF(M3871="",IF(AND(H3871&lt;&gt; "",D3871&lt;&gt;""),IF(H3871&gt;=D3871,H3871-D3871,0),""),"")</f>
        <v>374</v>
      </c>
      <c r="K3871" s="42">
        <f>IF(M3871="",IF(I3871&lt;&gt;"",I3871-G3871,""),"")</f>
        <v>166.47842041202418</v>
      </c>
      <c r="L3871" s="44">
        <f>IF(M3871="",IF(K3871&lt;&gt;"",IF(G3871=0,IF(I3871=0,0,9.99),K3871/G3871),""),"")</f>
        <v>2.313646968775513</v>
      </c>
      <c r="M3871" s="45"/>
      <c r="N3871" s="46" t="str">
        <f>TRIM(CONCATENATE(Table1[[#This Row],[Intake]]," ",Table1[[#This Row],[Batch Number]]))</f>
        <v>S-1/EB 71</v>
      </c>
      <c r="O3871" s="45" t="str">
        <f>IF(VLOOKUP(Table1[[#This Row],[Intake Batch Combo]],Sheet2!A:B,2,FALSE)="","",VLOOKUP(Table1[[#This Row],[Intake Batch Combo]],Sheet2!A:B,2,FALSE))</f>
        <v>Expert MRI Buy 71</v>
      </c>
      <c r="P3871" s="116" t="e">
        <v>#N/A</v>
      </c>
      <c r="Q3871" s="116" t="e">
        <v>#N/A</v>
      </c>
    </row>
    <row r="3872" spans="1:17">
      <c r="A3872" s="4" t="s">
        <v>1314</v>
      </c>
      <c r="B3872" s="43">
        <v>71</v>
      </c>
      <c r="C3872" s="64" t="s">
        <v>835</v>
      </c>
      <c r="D3872" s="47">
        <v>44670</v>
      </c>
      <c r="E3872" s="59" t="s">
        <v>1</v>
      </c>
      <c r="F3872" s="41">
        <v>300</v>
      </c>
      <c r="G3872" s="41">
        <v>71.954979587975828</v>
      </c>
      <c r="H3872" s="47">
        <v>45044</v>
      </c>
      <c r="I3872" s="118">
        <v>238.43340000000001</v>
      </c>
      <c r="J3872" s="43">
        <f>IF(M3872="",IF(AND(H3872&lt;&gt; "",D3872&lt;&gt;""),IF(H3872&gt;=D3872,H3872-D3872,0),""),"")</f>
        <v>374</v>
      </c>
      <c r="K3872" s="42">
        <f>IF(M3872="",IF(I3872&lt;&gt;"",I3872-G3872,""),"")</f>
        <v>166.47842041202418</v>
      </c>
      <c r="L3872" s="44">
        <f>IF(M3872="",IF(K3872&lt;&gt;"",IF(G3872=0,IF(I3872=0,0,9.99),K3872/G3872),""),"")</f>
        <v>2.313646968775513</v>
      </c>
      <c r="M3872" s="45"/>
      <c r="N3872" s="46" t="str">
        <f>TRIM(CONCATENATE(Table1[[#This Row],[Intake]]," ",Table1[[#This Row],[Batch Number]]))</f>
        <v>S-1/EB 71</v>
      </c>
      <c r="O3872" s="45" t="str">
        <f>IF(VLOOKUP(Table1[[#This Row],[Intake Batch Combo]],Sheet2!A:B,2,FALSE)="","",VLOOKUP(Table1[[#This Row],[Intake Batch Combo]],Sheet2!A:B,2,FALSE))</f>
        <v>Expert MRI Buy 71</v>
      </c>
      <c r="P3872" s="116" t="e">
        <v>#N/A</v>
      </c>
      <c r="Q3872" s="116" t="e">
        <v>#N/A</v>
      </c>
    </row>
    <row r="3873" spans="1:17">
      <c r="A3873" s="4" t="s">
        <v>1314</v>
      </c>
      <c r="B3873" s="43">
        <v>71</v>
      </c>
      <c r="C3873" s="64" t="s">
        <v>835</v>
      </c>
      <c r="D3873" s="47">
        <v>44670</v>
      </c>
      <c r="E3873" s="59" t="s">
        <v>1</v>
      </c>
      <c r="F3873" s="41">
        <v>300</v>
      </c>
      <c r="G3873" s="41">
        <v>71.954979587975828</v>
      </c>
      <c r="H3873" s="47">
        <v>45044</v>
      </c>
      <c r="I3873" s="118">
        <v>238.43340000000001</v>
      </c>
      <c r="J3873" s="43">
        <f>IF(M3873="",IF(AND(H3873&lt;&gt; "",D3873&lt;&gt;""),IF(H3873&gt;=D3873,H3873-D3873,0),""),"")</f>
        <v>374</v>
      </c>
      <c r="K3873" s="42">
        <f>IF(M3873="",IF(I3873&lt;&gt;"",I3873-G3873,""),"")</f>
        <v>166.47842041202418</v>
      </c>
      <c r="L3873" s="44">
        <f>IF(M3873="",IF(K3873&lt;&gt;"",IF(G3873=0,IF(I3873=0,0,9.99),K3873/G3873),""),"")</f>
        <v>2.313646968775513</v>
      </c>
      <c r="M3873" s="45"/>
      <c r="N3873" s="46" t="str">
        <f>TRIM(CONCATENATE(Table1[[#This Row],[Intake]]," ",Table1[[#This Row],[Batch Number]]))</f>
        <v>S-1/EB 71</v>
      </c>
      <c r="O3873" s="45" t="str">
        <f>IF(VLOOKUP(Table1[[#This Row],[Intake Batch Combo]],Sheet2!A:B,2,FALSE)="","",VLOOKUP(Table1[[#This Row],[Intake Batch Combo]],Sheet2!A:B,2,FALSE))</f>
        <v>Expert MRI Buy 71</v>
      </c>
      <c r="P3873" s="116" t="e">
        <v>#N/A</v>
      </c>
      <c r="Q3873" s="116" t="e">
        <v>#N/A</v>
      </c>
    </row>
    <row r="3874" spans="1:17">
      <c r="A3874" s="4" t="s">
        <v>1314</v>
      </c>
      <c r="B3874" s="43">
        <v>71</v>
      </c>
      <c r="C3874" s="64" t="s">
        <v>835</v>
      </c>
      <c r="D3874" s="47">
        <v>44670</v>
      </c>
      <c r="E3874" s="59" t="s">
        <v>1</v>
      </c>
      <c r="F3874" s="41">
        <v>300</v>
      </c>
      <c r="G3874" s="41">
        <v>71.954979587975828</v>
      </c>
      <c r="H3874" s="47">
        <v>45044</v>
      </c>
      <c r="I3874" s="118">
        <v>238.43340000000001</v>
      </c>
      <c r="J3874" s="43">
        <f>IF(M3874="",IF(AND(H3874&lt;&gt; "",D3874&lt;&gt;""),IF(H3874&gt;=D3874,H3874-D3874,0),""),"")</f>
        <v>374</v>
      </c>
      <c r="K3874" s="42">
        <f>IF(M3874="",IF(I3874&lt;&gt;"",I3874-G3874,""),"")</f>
        <v>166.47842041202418</v>
      </c>
      <c r="L3874" s="44">
        <f>IF(M3874="",IF(K3874&lt;&gt;"",IF(G3874=0,IF(I3874=0,0,9.99),K3874/G3874),""),"")</f>
        <v>2.313646968775513</v>
      </c>
      <c r="M3874" s="45"/>
      <c r="N3874" s="46" t="str">
        <f>TRIM(CONCATENATE(Table1[[#This Row],[Intake]]," ",Table1[[#This Row],[Batch Number]]))</f>
        <v>S-1/EB 71</v>
      </c>
      <c r="O3874" s="45" t="str">
        <f>IF(VLOOKUP(Table1[[#This Row],[Intake Batch Combo]],Sheet2!A:B,2,FALSE)="","",VLOOKUP(Table1[[#This Row],[Intake Batch Combo]],Sheet2!A:B,2,FALSE))</f>
        <v>Expert MRI Buy 71</v>
      </c>
      <c r="P3874" s="116" t="e">
        <v>#N/A</v>
      </c>
      <c r="Q3874" s="116" t="e">
        <v>#N/A</v>
      </c>
    </row>
    <row r="3875" spans="1:17">
      <c r="A3875" s="4" t="s">
        <v>1314</v>
      </c>
      <c r="B3875" s="43">
        <v>71</v>
      </c>
      <c r="C3875" s="64" t="s">
        <v>835</v>
      </c>
      <c r="D3875" s="47">
        <v>44670</v>
      </c>
      <c r="E3875" s="59" t="s">
        <v>1</v>
      </c>
      <c r="F3875" s="41">
        <v>300</v>
      </c>
      <c r="G3875" s="41">
        <v>71.954979587975828</v>
      </c>
      <c r="H3875" s="47">
        <v>45044</v>
      </c>
      <c r="I3875" s="118">
        <v>238.43340000000001</v>
      </c>
      <c r="J3875" s="43">
        <f>IF(M3875="",IF(AND(H3875&lt;&gt; "",D3875&lt;&gt;""),IF(H3875&gt;=D3875,H3875-D3875,0),""),"")</f>
        <v>374</v>
      </c>
      <c r="K3875" s="42">
        <f>IF(M3875="",IF(I3875&lt;&gt;"",I3875-G3875,""),"")</f>
        <v>166.47842041202418</v>
      </c>
      <c r="L3875" s="44">
        <f>IF(M3875="",IF(K3875&lt;&gt;"",IF(G3875=0,IF(I3875=0,0,9.99),K3875/G3875),""),"")</f>
        <v>2.313646968775513</v>
      </c>
      <c r="M3875" s="45"/>
      <c r="N3875" s="46" t="str">
        <f>TRIM(CONCATENATE(Table1[[#This Row],[Intake]]," ",Table1[[#This Row],[Batch Number]]))</f>
        <v>S-1/EB 71</v>
      </c>
      <c r="O3875" s="45" t="str">
        <f>IF(VLOOKUP(Table1[[#This Row],[Intake Batch Combo]],Sheet2!A:B,2,FALSE)="","",VLOOKUP(Table1[[#This Row],[Intake Batch Combo]],Sheet2!A:B,2,FALSE))</f>
        <v>Expert MRI Buy 71</v>
      </c>
      <c r="P3875" s="116" t="e">
        <v>#N/A</v>
      </c>
      <c r="Q3875" s="116" t="e">
        <v>#N/A</v>
      </c>
    </row>
    <row r="3876" spans="1:17">
      <c r="A3876" s="4" t="s">
        <v>1314</v>
      </c>
      <c r="B3876" s="43">
        <v>71</v>
      </c>
      <c r="C3876" s="64" t="s">
        <v>919</v>
      </c>
      <c r="D3876" s="47">
        <v>44670</v>
      </c>
      <c r="E3876" s="59" t="s">
        <v>1</v>
      </c>
      <c r="F3876" s="41">
        <v>300</v>
      </c>
      <c r="G3876" s="41">
        <v>71.954979587975828</v>
      </c>
      <c r="H3876" s="47">
        <v>45044</v>
      </c>
      <c r="I3876" s="118">
        <v>248.00310000000002</v>
      </c>
      <c r="J3876" s="43">
        <f>IF(M3876="",IF(AND(H3876&lt;&gt; "",D3876&lt;&gt;""),IF(H3876&gt;=D3876,H3876-D3876,0),""),"")</f>
        <v>374</v>
      </c>
      <c r="K3876" s="42">
        <f>IF(M3876="",IF(I3876&lt;&gt;"",I3876-G3876,""),"")</f>
        <v>176.04812041202419</v>
      </c>
      <c r="L3876" s="44">
        <f>IF(M3876="",IF(K3876&lt;&gt;"",IF(G3876=0,IF(I3876=0,0,9.99),K3876/G3876),""),"")</f>
        <v>2.4466426287673224</v>
      </c>
      <c r="M3876" s="45"/>
      <c r="N3876" s="46" t="str">
        <f>TRIM(CONCATENATE(Table1[[#This Row],[Intake]]," ",Table1[[#This Row],[Batch Number]]))</f>
        <v>S-1/EB 71</v>
      </c>
      <c r="O3876" s="45" t="str">
        <f>IF(VLOOKUP(Table1[[#This Row],[Intake Batch Combo]],Sheet2!A:B,2,FALSE)="","",VLOOKUP(Table1[[#This Row],[Intake Batch Combo]],Sheet2!A:B,2,FALSE))</f>
        <v>Expert MRI Buy 71</v>
      </c>
      <c r="P3876" s="116" t="e">
        <v>#N/A</v>
      </c>
      <c r="Q3876" s="116" t="e">
        <v>#N/A</v>
      </c>
    </row>
    <row r="3877" spans="1:17">
      <c r="A3877" s="4" t="s">
        <v>1314</v>
      </c>
      <c r="B3877" s="43">
        <v>71</v>
      </c>
      <c r="C3877" s="64" t="s">
        <v>919</v>
      </c>
      <c r="D3877" s="47">
        <v>44670</v>
      </c>
      <c r="E3877" s="59" t="s">
        <v>1</v>
      </c>
      <c r="F3877" s="41">
        <v>300</v>
      </c>
      <c r="G3877" s="41">
        <v>71.954979587975828</v>
      </c>
      <c r="H3877" s="47">
        <v>45044</v>
      </c>
      <c r="I3877" s="118">
        <v>248.00310000000002</v>
      </c>
      <c r="J3877" s="43">
        <f>IF(M3877="",IF(AND(H3877&lt;&gt; "",D3877&lt;&gt;""),IF(H3877&gt;=D3877,H3877-D3877,0),""),"")</f>
        <v>374</v>
      </c>
      <c r="K3877" s="42">
        <f>IF(M3877="",IF(I3877&lt;&gt;"",I3877-G3877,""),"")</f>
        <v>176.04812041202419</v>
      </c>
      <c r="L3877" s="44">
        <f>IF(M3877="",IF(K3877&lt;&gt;"",IF(G3877=0,IF(I3877=0,0,9.99),K3877/G3877),""),"")</f>
        <v>2.4466426287673224</v>
      </c>
      <c r="M3877" s="45"/>
      <c r="N3877" s="46" t="str">
        <f>TRIM(CONCATENATE(Table1[[#This Row],[Intake]]," ",Table1[[#This Row],[Batch Number]]))</f>
        <v>S-1/EB 71</v>
      </c>
      <c r="O3877" s="45" t="str">
        <f>IF(VLOOKUP(Table1[[#This Row],[Intake Batch Combo]],Sheet2!A:B,2,FALSE)="","",VLOOKUP(Table1[[#This Row],[Intake Batch Combo]],Sheet2!A:B,2,FALSE))</f>
        <v>Expert MRI Buy 71</v>
      </c>
      <c r="P3877" s="116" t="e">
        <v>#N/A</v>
      </c>
      <c r="Q3877" s="116" t="e">
        <v>#N/A</v>
      </c>
    </row>
    <row r="3878" spans="1:17">
      <c r="A3878" s="4" t="s">
        <v>1314</v>
      </c>
      <c r="B3878" s="43">
        <v>71</v>
      </c>
      <c r="C3878" s="64" t="s">
        <v>919</v>
      </c>
      <c r="D3878" s="47">
        <v>44670</v>
      </c>
      <c r="E3878" s="59" t="s">
        <v>1</v>
      </c>
      <c r="F3878" s="41">
        <v>300</v>
      </c>
      <c r="G3878" s="41">
        <v>71.954979587975828</v>
      </c>
      <c r="H3878" s="47">
        <v>45044</v>
      </c>
      <c r="I3878" s="120">
        <v>248.00310000000002</v>
      </c>
      <c r="J3878" s="43">
        <f>IF(M3878="",IF(AND(H3878&lt;&gt; "",D3878&lt;&gt;""),IF(H3878&gt;=D3878,H3878-D3878,0),""),"")</f>
        <v>374</v>
      </c>
      <c r="K3878" s="42">
        <f>IF(M3878="",IF(I3878&lt;&gt;"",I3878-G3878,""),"")</f>
        <v>176.04812041202419</v>
      </c>
      <c r="L3878" s="44">
        <f>IF(M3878="",IF(K3878&lt;&gt;"",IF(G3878=0,IF(I3878=0,0,9.99),K3878/G3878),""),"")</f>
        <v>2.4466426287673224</v>
      </c>
      <c r="M3878" s="45"/>
      <c r="N3878" s="46" t="str">
        <f>TRIM(CONCATENATE(Table1[[#This Row],[Intake]]," ",Table1[[#This Row],[Batch Number]]))</f>
        <v>S-1/EB 71</v>
      </c>
      <c r="O3878" s="45" t="str">
        <f>IF(VLOOKUP(Table1[[#This Row],[Intake Batch Combo]],Sheet2!A:B,2,FALSE)="","",VLOOKUP(Table1[[#This Row],[Intake Batch Combo]],Sheet2!A:B,2,FALSE))</f>
        <v>Expert MRI Buy 71</v>
      </c>
      <c r="P3878" s="116" t="e">
        <v>#N/A</v>
      </c>
      <c r="Q3878" s="116" t="e">
        <v>#N/A</v>
      </c>
    </row>
    <row r="3879" spans="1:17">
      <c r="A3879" s="4" t="s">
        <v>1314</v>
      </c>
      <c r="B3879" s="43">
        <v>71</v>
      </c>
      <c r="C3879" s="64" t="s">
        <v>919</v>
      </c>
      <c r="D3879" s="47">
        <v>44670</v>
      </c>
      <c r="E3879" s="59" t="s">
        <v>1</v>
      </c>
      <c r="F3879" s="41">
        <v>300</v>
      </c>
      <c r="G3879" s="41">
        <v>71.954979587975828</v>
      </c>
      <c r="H3879" s="47">
        <v>45044</v>
      </c>
      <c r="I3879" s="118">
        <v>248.00310000000002</v>
      </c>
      <c r="J3879" s="43">
        <f>IF(M3879="",IF(AND(H3879&lt;&gt; "",D3879&lt;&gt;""),IF(H3879&gt;=D3879,H3879-D3879,0),""),"")</f>
        <v>374</v>
      </c>
      <c r="K3879" s="42">
        <f>IF(M3879="",IF(I3879&lt;&gt;"",I3879-G3879,""),"")</f>
        <v>176.04812041202419</v>
      </c>
      <c r="L3879" s="44">
        <f>IF(M3879="",IF(K3879&lt;&gt;"",IF(G3879=0,IF(I3879=0,0,9.99),K3879/G3879),""),"")</f>
        <v>2.4466426287673224</v>
      </c>
      <c r="M3879" s="45"/>
      <c r="N3879" s="46" t="str">
        <f>TRIM(CONCATENATE(Table1[[#This Row],[Intake]]," ",Table1[[#This Row],[Batch Number]]))</f>
        <v>S-1/EB 71</v>
      </c>
      <c r="O3879" s="45" t="str">
        <f>IF(VLOOKUP(Table1[[#This Row],[Intake Batch Combo]],Sheet2!A:B,2,FALSE)="","",VLOOKUP(Table1[[#This Row],[Intake Batch Combo]],Sheet2!A:B,2,FALSE))</f>
        <v>Expert MRI Buy 71</v>
      </c>
      <c r="P3879" s="116" t="e">
        <v>#N/A</v>
      </c>
      <c r="Q3879" s="116" t="e">
        <v>#N/A</v>
      </c>
    </row>
    <row r="3880" spans="1:17">
      <c r="A3880" s="4" t="s">
        <v>1314</v>
      </c>
      <c r="B3880" s="43">
        <v>71</v>
      </c>
      <c r="C3880" s="64" t="s">
        <v>976</v>
      </c>
      <c r="D3880" s="47">
        <v>44670</v>
      </c>
      <c r="E3880" s="59" t="s">
        <v>1</v>
      </c>
      <c r="F3880" s="41">
        <v>300</v>
      </c>
      <c r="G3880" s="41">
        <v>71.954979587975828</v>
      </c>
      <c r="H3880" s="47">
        <v>45044</v>
      </c>
      <c r="I3880" s="118">
        <v>186</v>
      </c>
      <c r="J3880" s="43">
        <f>IF(M3880="",IF(AND(H3880&lt;&gt; "",D3880&lt;&gt;""),IF(H3880&gt;=D3880,H3880-D3880,0),""),"")</f>
        <v>374</v>
      </c>
      <c r="K3880" s="42">
        <f>IF(M3880="",IF(I3880&lt;&gt;"",I3880-G3880,""),"")</f>
        <v>114.04502041202417</v>
      </c>
      <c r="L3880" s="44">
        <f>IF(M3880="",IF(K3880&lt;&gt;"",IF(G3880=0,IF(I3880=0,0,9.99),K3880/G3880),""),"")</f>
        <v>1.5849496597047452</v>
      </c>
      <c r="M3880" s="45"/>
      <c r="N3880" s="46" t="str">
        <f>TRIM(CONCATENATE(Table1[[#This Row],[Intake]]," ",Table1[[#This Row],[Batch Number]]))</f>
        <v>S-1/EB 71</v>
      </c>
      <c r="O3880" s="45" t="str">
        <f>IF(VLOOKUP(Table1[[#This Row],[Intake Batch Combo]],Sheet2!A:B,2,FALSE)="","",VLOOKUP(Table1[[#This Row],[Intake Batch Combo]],Sheet2!A:B,2,FALSE))</f>
        <v>Expert MRI Buy 71</v>
      </c>
      <c r="P3880" s="116" t="e">
        <v>#N/A</v>
      </c>
      <c r="Q3880" s="116" t="e">
        <v>#N/A</v>
      </c>
    </row>
    <row r="3881" spans="1:17">
      <c r="A3881" s="4" t="s">
        <v>1314</v>
      </c>
      <c r="B3881" s="43">
        <v>71</v>
      </c>
      <c r="C3881" s="64" t="s">
        <v>976</v>
      </c>
      <c r="D3881" s="47">
        <v>44670</v>
      </c>
      <c r="E3881" s="59" t="s">
        <v>1</v>
      </c>
      <c r="F3881" s="41">
        <v>300</v>
      </c>
      <c r="G3881" s="41">
        <v>71.954979587975828</v>
      </c>
      <c r="H3881" s="47">
        <v>45044</v>
      </c>
      <c r="I3881" s="118">
        <v>186</v>
      </c>
      <c r="J3881" s="43">
        <f>IF(M3881="",IF(AND(H3881&lt;&gt; "",D3881&lt;&gt;""),IF(H3881&gt;=D3881,H3881-D3881,0),""),"")</f>
        <v>374</v>
      </c>
      <c r="K3881" s="42">
        <f>IF(M3881="",IF(I3881&lt;&gt;"",I3881-G3881,""),"")</f>
        <v>114.04502041202417</v>
      </c>
      <c r="L3881" s="44">
        <f>IF(M3881="",IF(K3881&lt;&gt;"",IF(G3881=0,IF(I3881=0,0,9.99),K3881/G3881),""),"")</f>
        <v>1.5849496597047452</v>
      </c>
      <c r="M3881" s="45"/>
      <c r="N3881" s="46" t="str">
        <f>TRIM(CONCATENATE(Table1[[#This Row],[Intake]]," ",Table1[[#This Row],[Batch Number]]))</f>
        <v>S-1/EB 71</v>
      </c>
      <c r="O3881" s="45" t="str">
        <f>IF(VLOOKUP(Table1[[#This Row],[Intake Batch Combo]],Sheet2!A:B,2,FALSE)="","",VLOOKUP(Table1[[#This Row],[Intake Batch Combo]],Sheet2!A:B,2,FALSE))</f>
        <v>Expert MRI Buy 71</v>
      </c>
      <c r="P3881" s="116" t="e">
        <v>#N/A</v>
      </c>
      <c r="Q3881" s="116" t="e">
        <v>#N/A</v>
      </c>
    </row>
    <row r="3882" spans="1:17">
      <c r="A3882" s="4" t="s">
        <v>1314</v>
      </c>
      <c r="B3882" s="43">
        <v>71</v>
      </c>
      <c r="C3882" s="64" t="s">
        <v>976</v>
      </c>
      <c r="D3882" s="47">
        <v>44670</v>
      </c>
      <c r="E3882" s="59" t="s">
        <v>1</v>
      </c>
      <c r="F3882" s="41">
        <v>300</v>
      </c>
      <c r="G3882" s="41">
        <v>71.954979587975828</v>
      </c>
      <c r="H3882" s="47">
        <v>45044</v>
      </c>
      <c r="I3882" s="118">
        <v>186</v>
      </c>
      <c r="J3882" s="43">
        <f>IF(M3882="",IF(AND(H3882&lt;&gt; "",D3882&lt;&gt;""),IF(H3882&gt;=D3882,H3882-D3882,0),""),"")</f>
        <v>374</v>
      </c>
      <c r="K3882" s="42">
        <f>IF(M3882="",IF(I3882&lt;&gt;"",I3882-G3882,""),"")</f>
        <v>114.04502041202417</v>
      </c>
      <c r="L3882" s="44">
        <f>IF(M3882="",IF(K3882&lt;&gt;"",IF(G3882=0,IF(I3882=0,0,9.99),K3882/G3882),""),"")</f>
        <v>1.5849496597047452</v>
      </c>
      <c r="M3882" s="45"/>
      <c r="N3882" s="46" t="str">
        <f>TRIM(CONCATENATE(Table1[[#This Row],[Intake]]," ",Table1[[#This Row],[Batch Number]]))</f>
        <v>S-1/EB 71</v>
      </c>
      <c r="O3882" s="45" t="str">
        <f>IF(VLOOKUP(Table1[[#This Row],[Intake Batch Combo]],Sheet2!A:B,2,FALSE)="","",VLOOKUP(Table1[[#This Row],[Intake Batch Combo]],Sheet2!A:B,2,FALSE))</f>
        <v>Expert MRI Buy 71</v>
      </c>
      <c r="P3882" s="116" t="e">
        <v>#N/A</v>
      </c>
      <c r="Q3882" s="116" t="e">
        <v>#N/A</v>
      </c>
    </row>
    <row r="3883" spans="1:17">
      <c r="A3883" s="4" t="s">
        <v>1314</v>
      </c>
      <c r="B3883" s="43">
        <v>71</v>
      </c>
      <c r="C3883" s="64" t="s">
        <v>976</v>
      </c>
      <c r="D3883" s="47">
        <v>44670</v>
      </c>
      <c r="E3883" s="59" t="s">
        <v>1</v>
      </c>
      <c r="F3883" s="41">
        <v>300</v>
      </c>
      <c r="G3883" s="41">
        <v>71.954979587975828</v>
      </c>
      <c r="H3883" s="47">
        <v>45044</v>
      </c>
      <c r="I3883" s="118">
        <v>186</v>
      </c>
      <c r="J3883" s="43">
        <f>IF(M3883="",IF(AND(H3883&lt;&gt; "",D3883&lt;&gt;""),IF(H3883&gt;=D3883,H3883-D3883,0),""),"")</f>
        <v>374</v>
      </c>
      <c r="K3883" s="42">
        <f>IF(M3883="",IF(I3883&lt;&gt;"",I3883-G3883,""),"")</f>
        <v>114.04502041202417</v>
      </c>
      <c r="L3883" s="44">
        <f>IF(M3883="",IF(K3883&lt;&gt;"",IF(G3883=0,IF(I3883=0,0,9.99),K3883/G3883),""),"")</f>
        <v>1.5849496597047452</v>
      </c>
      <c r="M3883" s="45"/>
      <c r="N3883" s="46" t="str">
        <f>TRIM(CONCATENATE(Table1[[#This Row],[Intake]]," ",Table1[[#This Row],[Batch Number]]))</f>
        <v>S-1/EB 71</v>
      </c>
      <c r="O3883" s="45" t="str">
        <f>IF(VLOOKUP(Table1[[#This Row],[Intake Batch Combo]],Sheet2!A:B,2,FALSE)="","",VLOOKUP(Table1[[#This Row],[Intake Batch Combo]],Sheet2!A:B,2,FALSE))</f>
        <v>Expert MRI Buy 71</v>
      </c>
      <c r="P3883" s="116" t="e">
        <v>#N/A</v>
      </c>
      <c r="Q3883" s="116" t="e">
        <v>#N/A</v>
      </c>
    </row>
    <row r="3884" spans="1:17">
      <c r="A3884" s="4" t="s">
        <v>1316</v>
      </c>
      <c r="B3884" s="38">
        <v>97</v>
      </c>
      <c r="C3884" s="15" t="s">
        <v>471</v>
      </c>
      <c r="D3884" s="39">
        <v>44631</v>
      </c>
      <c r="E3884" s="10" t="s">
        <v>1</v>
      </c>
      <c r="F3884" s="36">
        <v>300</v>
      </c>
      <c r="G3884" s="36">
        <v>72.315279385823771</v>
      </c>
      <c r="H3884" s="39">
        <v>45044</v>
      </c>
      <c r="I3884" s="118">
        <v>309.99689999999998</v>
      </c>
      <c r="J3884" s="38">
        <f>IF(M3884="",IF(AND(H3884&lt;&gt; "",D3884&lt;&gt;""),IF(H3884&gt;=D3884,H3884-D3884,0),""),"")</f>
        <v>413</v>
      </c>
      <c r="K3884" s="37">
        <f>IF(M3884="",IF(I3884&lt;&gt;"",I3884-G3884,""),"")</f>
        <v>237.68162061417621</v>
      </c>
      <c r="L3884" s="31">
        <f>IF(M3884="",IF(K3884&lt;&gt;"",IF(G3884=0,IF(I3884=0,0,9.99),K3884/G3884),""),"")</f>
        <v>3.2867413724017198</v>
      </c>
      <c r="M3884" s="35"/>
      <c r="N3884" s="33" t="str">
        <f>TRIM(CONCATENATE(Table1[[#This Row],[Intake]]," ",Table1[[#This Row],[Batch Number]]))</f>
        <v>S-1/OS 97</v>
      </c>
      <c r="O3884" s="35" t="str">
        <f>IF(VLOOKUP(Table1[[#This Row],[Intake Batch Combo]],Sheet2!A:B,2,FALSE)="","",VLOOKUP(Table1[[#This Row],[Intake Batch Combo]],Sheet2!A:B,2,FALSE))</f>
        <v>One Source Diagnostics Buy 97.2</v>
      </c>
      <c r="P3884" s="116" t="s">
        <v>2384</v>
      </c>
      <c r="Q3884" s="116" t="e">
        <v>#N/A</v>
      </c>
    </row>
    <row r="3885" spans="1:17">
      <c r="A3885" s="4" t="s">
        <v>1316</v>
      </c>
      <c r="B3885" s="38">
        <v>97</v>
      </c>
      <c r="C3885" s="15" t="s">
        <v>471</v>
      </c>
      <c r="D3885" s="39">
        <v>44631</v>
      </c>
      <c r="E3885" s="10" t="s">
        <v>1</v>
      </c>
      <c r="F3885" s="36">
        <v>300</v>
      </c>
      <c r="G3885" s="36">
        <v>72.315279385823771</v>
      </c>
      <c r="H3885" s="39">
        <v>45044</v>
      </c>
      <c r="I3885" s="118">
        <v>309.99689999999998</v>
      </c>
      <c r="J3885" s="38">
        <f>IF(M3885="",IF(AND(H3885&lt;&gt; "",D3885&lt;&gt;""),IF(H3885&gt;=D3885,H3885-D3885,0),""),"")</f>
        <v>413</v>
      </c>
      <c r="K3885" s="37">
        <f>IF(M3885="",IF(I3885&lt;&gt;"",I3885-G3885,""),"")</f>
        <v>237.68162061417621</v>
      </c>
      <c r="L3885" s="31">
        <f>IF(M3885="",IF(K3885&lt;&gt;"",IF(G3885=0,IF(I3885=0,0,9.99),K3885/G3885),""),"")</f>
        <v>3.2867413724017198</v>
      </c>
      <c r="M3885" s="35"/>
      <c r="N3885" s="33" t="str">
        <f>TRIM(CONCATENATE(Table1[[#This Row],[Intake]]," ",Table1[[#This Row],[Batch Number]]))</f>
        <v>S-1/OS 97</v>
      </c>
      <c r="O3885" s="35" t="str">
        <f>IF(VLOOKUP(Table1[[#This Row],[Intake Batch Combo]],Sheet2!A:B,2,FALSE)="","",VLOOKUP(Table1[[#This Row],[Intake Batch Combo]],Sheet2!A:B,2,FALSE))</f>
        <v>One Source Diagnostics Buy 97.2</v>
      </c>
      <c r="P3885" s="116" t="s">
        <v>2384</v>
      </c>
      <c r="Q3885" s="116" t="e">
        <v>#N/A</v>
      </c>
    </row>
    <row r="3886" spans="1:17">
      <c r="A3886" s="4" t="s">
        <v>1316</v>
      </c>
      <c r="B3886" s="38">
        <v>97</v>
      </c>
      <c r="C3886" s="15" t="s">
        <v>471</v>
      </c>
      <c r="D3886" s="39">
        <v>44631</v>
      </c>
      <c r="E3886" s="10" t="s">
        <v>1</v>
      </c>
      <c r="F3886" s="36">
        <v>300</v>
      </c>
      <c r="G3886" s="36">
        <v>72.315279385823771</v>
      </c>
      <c r="H3886" s="39">
        <v>45044</v>
      </c>
      <c r="I3886" s="118">
        <v>309.99689999999998</v>
      </c>
      <c r="J3886" s="38">
        <f>IF(M3886="",IF(AND(H3886&lt;&gt; "",D3886&lt;&gt;""),IF(H3886&gt;=D3886,H3886-D3886,0),""),"")</f>
        <v>413</v>
      </c>
      <c r="K3886" s="37">
        <f>IF(M3886="",IF(I3886&lt;&gt;"",I3886-G3886,""),"")</f>
        <v>237.68162061417621</v>
      </c>
      <c r="L3886" s="31">
        <f>IF(M3886="",IF(K3886&lt;&gt;"",IF(G3886=0,IF(I3886=0,0,9.99),K3886/G3886),""),"")</f>
        <v>3.2867413724017198</v>
      </c>
      <c r="M3886" s="35"/>
      <c r="N3886" s="33" t="str">
        <f>TRIM(CONCATENATE(Table1[[#This Row],[Intake]]," ",Table1[[#This Row],[Batch Number]]))</f>
        <v>S-1/OS 97</v>
      </c>
      <c r="O3886" s="35" t="str">
        <f>IF(VLOOKUP(Table1[[#This Row],[Intake Batch Combo]],Sheet2!A:B,2,FALSE)="","",VLOOKUP(Table1[[#This Row],[Intake Batch Combo]],Sheet2!A:B,2,FALSE))</f>
        <v>One Source Diagnostics Buy 97.2</v>
      </c>
      <c r="P3886" s="116" t="s">
        <v>2384</v>
      </c>
      <c r="Q3886" s="116" t="e">
        <v>#N/A</v>
      </c>
    </row>
    <row r="3887" spans="1:17">
      <c r="A3887" s="4" t="s">
        <v>1316</v>
      </c>
      <c r="B3887" s="38">
        <v>97</v>
      </c>
      <c r="C3887" s="15" t="s">
        <v>471</v>
      </c>
      <c r="D3887" s="39">
        <v>44631</v>
      </c>
      <c r="E3887" s="10" t="s">
        <v>1</v>
      </c>
      <c r="F3887" s="36">
        <v>300</v>
      </c>
      <c r="G3887" s="36">
        <v>72.315279385823771</v>
      </c>
      <c r="H3887" s="39">
        <v>45044</v>
      </c>
      <c r="I3887" s="118">
        <v>309.99689999999998</v>
      </c>
      <c r="J3887" s="38">
        <f>IF(M3887="",IF(AND(H3887&lt;&gt; "",D3887&lt;&gt;""),IF(H3887&gt;=D3887,H3887-D3887,0),""),"")</f>
        <v>413</v>
      </c>
      <c r="K3887" s="37">
        <f>IF(M3887="",IF(I3887&lt;&gt;"",I3887-G3887,""),"")</f>
        <v>237.68162061417621</v>
      </c>
      <c r="L3887" s="31">
        <f>IF(M3887="",IF(K3887&lt;&gt;"",IF(G3887=0,IF(I3887=0,0,9.99),K3887/G3887),""),"")</f>
        <v>3.2867413724017198</v>
      </c>
      <c r="M3887" s="35"/>
      <c r="N3887" s="33" t="str">
        <f>TRIM(CONCATENATE(Table1[[#This Row],[Intake]]," ",Table1[[#This Row],[Batch Number]]))</f>
        <v>S-1/OS 97</v>
      </c>
      <c r="O3887" s="35" t="str">
        <f>IF(VLOOKUP(Table1[[#This Row],[Intake Batch Combo]],Sheet2!A:B,2,FALSE)="","",VLOOKUP(Table1[[#This Row],[Intake Batch Combo]],Sheet2!A:B,2,FALSE))</f>
        <v>One Source Diagnostics Buy 97.2</v>
      </c>
      <c r="P3887" s="116" t="s">
        <v>2384</v>
      </c>
      <c r="Q3887" s="116" t="e">
        <v>#N/A</v>
      </c>
    </row>
    <row r="3888" spans="1:17">
      <c r="A3888" s="4" t="s">
        <v>384</v>
      </c>
      <c r="B3888" s="15" t="s">
        <v>385</v>
      </c>
      <c r="C3888" s="15">
        <v>1021867</v>
      </c>
      <c r="D3888" s="30">
        <v>44579</v>
      </c>
      <c r="E3888" s="10" t="s">
        <v>0</v>
      </c>
      <c r="F3888" s="14">
        <v>400</v>
      </c>
      <c r="G3888" s="14">
        <v>82.56</v>
      </c>
      <c r="H3888" s="30">
        <v>45044</v>
      </c>
      <c r="I3888" s="118">
        <v>121.6161</v>
      </c>
      <c r="J3888" s="15">
        <f>IF(M3888="",IF(AND(H3888&lt;&gt; "",D3888&lt;&gt;""),IF(H3888&gt;=D3888,H3888-D3888,0),""),"")</f>
        <v>465</v>
      </c>
      <c r="K3888" s="20">
        <f>IF(M3888="",IF(I3888&lt;&gt;"",I3888-G3888,""),"")</f>
        <v>39.056100000000001</v>
      </c>
      <c r="L3888" s="25">
        <f>IF(M3888="",IF(K3888&lt;&gt;"",IF(G3888=0,IF(I3888=0,0,9.99),K3888/G3888),""),"")</f>
        <v>0.47306322674418605</v>
      </c>
      <c r="M3888" s="111"/>
      <c r="N3888" s="33" t="str">
        <f>TRIM(CONCATENATE(Table1[[#This Row],[Intake]]," ",Table1[[#This Row],[Batch Number]]))</f>
        <v>S-1/TRC 33a</v>
      </c>
      <c r="O3888" s="35" t="str">
        <f>IF(VLOOKUP(Table1[[#This Row],[Intake Batch Combo]],Sheet2!A:B,2,FALSE)="","",VLOOKUP(Table1[[#This Row],[Intake Batch Combo]],Sheet2!A:B,2,FALSE))</f>
        <v>Texas Regional Center Batch 33a</v>
      </c>
      <c r="P3888" s="116" t="e">
        <v>#N/A</v>
      </c>
      <c r="Q3888" s="116" t="e">
        <v>#N/A</v>
      </c>
    </row>
    <row r="3889" spans="1:17">
      <c r="A3889" s="4" t="s">
        <v>384</v>
      </c>
      <c r="B3889" s="15" t="s">
        <v>385</v>
      </c>
      <c r="C3889" s="15">
        <v>1022040</v>
      </c>
      <c r="D3889" s="30">
        <v>44579</v>
      </c>
      <c r="E3889" s="10" t="s">
        <v>0</v>
      </c>
      <c r="F3889" s="14">
        <v>400</v>
      </c>
      <c r="G3889" s="14">
        <v>82.56</v>
      </c>
      <c r="H3889" s="30">
        <v>45044</v>
      </c>
      <c r="I3889" s="118">
        <v>186</v>
      </c>
      <c r="J3889" s="15">
        <f>IF(M3889="",IF(AND(H3889&lt;&gt; "",D3889&lt;&gt;""),IF(H3889&gt;=D3889,H3889-D3889,0),""),"")</f>
        <v>465</v>
      </c>
      <c r="K3889" s="20">
        <f>IF(M3889="",IF(I3889&lt;&gt;"",I3889-G3889,""),"")</f>
        <v>103.44</v>
      </c>
      <c r="L3889" s="25">
        <f>IF(M3889="",IF(K3889&lt;&gt;"",IF(G3889=0,IF(I3889=0,0,9.99),K3889/G3889),""),"")</f>
        <v>1.2529069767441861</v>
      </c>
      <c r="M3889" s="111"/>
      <c r="N3889" s="33" t="str">
        <f>TRIM(CONCATENATE(Table1[[#This Row],[Intake]]," ",Table1[[#This Row],[Batch Number]]))</f>
        <v>S-1/TRC 33a</v>
      </c>
      <c r="O3889" s="35" t="str">
        <f>IF(VLOOKUP(Table1[[#This Row],[Intake Batch Combo]],Sheet2!A:B,2,FALSE)="","",VLOOKUP(Table1[[#This Row],[Intake Batch Combo]],Sheet2!A:B,2,FALSE))</f>
        <v>Texas Regional Center Batch 33a</v>
      </c>
      <c r="P3889" s="116" t="e">
        <v>#N/A</v>
      </c>
      <c r="Q3889" s="116" t="e">
        <v>#N/A</v>
      </c>
    </row>
    <row r="3890" spans="1:17">
      <c r="A3890" s="4" t="s">
        <v>384</v>
      </c>
      <c r="B3890" s="15" t="s">
        <v>385</v>
      </c>
      <c r="C3890" s="15">
        <v>1020228</v>
      </c>
      <c r="D3890" s="30">
        <v>44579</v>
      </c>
      <c r="E3890" s="10" t="s">
        <v>0</v>
      </c>
      <c r="F3890" s="14">
        <v>750</v>
      </c>
      <c r="G3890" s="14">
        <v>154.80000000000001</v>
      </c>
      <c r="H3890" s="30">
        <v>45044</v>
      </c>
      <c r="I3890" s="118">
        <v>244.125</v>
      </c>
      <c r="J3890" s="15">
        <f>IF(M3890="",IF(AND(H3890&lt;&gt; "",D3890&lt;&gt;""),IF(H3890&gt;=D3890,H3890-D3890,0),""),"")</f>
        <v>465</v>
      </c>
      <c r="K3890" s="20">
        <f>IF(M3890="",IF(I3890&lt;&gt;"",I3890-G3890,""),"")</f>
        <v>89.324999999999989</v>
      </c>
      <c r="L3890" s="25">
        <f>IF(M3890="",IF(K3890&lt;&gt;"",IF(G3890=0,IF(I3890=0,0,9.99),K3890/G3890),""),"")</f>
        <v>0.57703488372093015</v>
      </c>
      <c r="M3890" s="111"/>
      <c r="N3890" s="33" t="str">
        <f>TRIM(CONCATENATE(Table1[[#This Row],[Intake]]," ",Table1[[#This Row],[Batch Number]]))</f>
        <v>S-1/TRC 33a</v>
      </c>
      <c r="O3890" s="35" t="str">
        <f>IF(VLOOKUP(Table1[[#This Row],[Intake Batch Combo]],Sheet2!A:B,2,FALSE)="","",VLOOKUP(Table1[[#This Row],[Intake Batch Combo]],Sheet2!A:B,2,FALSE))</f>
        <v>Texas Regional Center Batch 33a</v>
      </c>
      <c r="P3890" s="116" t="e">
        <v>#N/A</v>
      </c>
      <c r="Q3890" s="116" t="e">
        <v>#N/A</v>
      </c>
    </row>
    <row r="3891" spans="1:17">
      <c r="A3891" s="4" t="s">
        <v>384</v>
      </c>
      <c r="B3891" s="15" t="s">
        <v>385</v>
      </c>
      <c r="C3891" s="15">
        <v>1020778</v>
      </c>
      <c r="D3891" s="30">
        <v>44579</v>
      </c>
      <c r="E3891" s="10" t="s">
        <v>0</v>
      </c>
      <c r="F3891" s="14">
        <v>750</v>
      </c>
      <c r="G3891" s="14">
        <v>154.80000000000001</v>
      </c>
      <c r="H3891" s="30">
        <v>45044</v>
      </c>
      <c r="I3891" s="118">
        <v>309.99689999999998</v>
      </c>
      <c r="J3891" s="15">
        <f>IF(M3891="",IF(AND(H3891&lt;&gt; "",D3891&lt;&gt;""),IF(H3891&gt;=D3891,H3891-D3891,0),""),"")</f>
        <v>465</v>
      </c>
      <c r="K3891" s="20">
        <f>IF(M3891="",IF(I3891&lt;&gt;"",I3891-G3891,""),"")</f>
        <v>155.19689999999997</v>
      </c>
      <c r="L3891" s="25">
        <f>IF(M3891="",IF(K3891&lt;&gt;"",IF(G3891=0,IF(I3891=0,0,9.99),K3891/G3891),""),"")</f>
        <v>1.0025639534883719</v>
      </c>
      <c r="M3891" s="111"/>
      <c r="N3891" s="33" t="str">
        <f>TRIM(CONCATENATE(Table1[[#This Row],[Intake]]," ",Table1[[#This Row],[Batch Number]]))</f>
        <v>S-1/TRC 33a</v>
      </c>
      <c r="O3891" s="35" t="str">
        <f>IF(VLOOKUP(Table1[[#This Row],[Intake Batch Combo]],Sheet2!A:B,2,FALSE)="","",VLOOKUP(Table1[[#This Row],[Intake Batch Combo]],Sheet2!A:B,2,FALSE))</f>
        <v>Texas Regional Center Batch 33a</v>
      </c>
      <c r="P3891" s="116" t="e">
        <v>#N/A</v>
      </c>
      <c r="Q3891" s="116" t="e">
        <v>#N/A</v>
      </c>
    </row>
    <row r="3892" spans="1:17">
      <c r="A3892" s="4" t="s">
        <v>384</v>
      </c>
      <c r="B3892" s="15" t="s">
        <v>385</v>
      </c>
      <c r="C3892" s="15">
        <v>1022208</v>
      </c>
      <c r="D3892" s="30">
        <v>44579</v>
      </c>
      <c r="E3892" s="10" t="s">
        <v>0</v>
      </c>
      <c r="F3892" s="14">
        <v>750</v>
      </c>
      <c r="G3892" s="14">
        <v>154.80000000000001</v>
      </c>
      <c r="H3892" s="30">
        <v>45044</v>
      </c>
      <c r="I3892" s="118">
        <v>57.901799999999994</v>
      </c>
      <c r="J3892" s="15">
        <f>IF(M3892="",IF(AND(H3892&lt;&gt; "",D3892&lt;&gt;""),IF(H3892&gt;=D3892,H3892-D3892,0),""),"")</f>
        <v>465</v>
      </c>
      <c r="K3892" s="20">
        <f>IF(M3892="",IF(I3892&lt;&gt;"",I3892-G3892,""),"")</f>
        <v>-96.898200000000017</v>
      </c>
      <c r="L3892" s="25">
        <f>IF(M3892="",IF(K3892&lt;&gt;"",IF(G3892=0,IF(I3892=0,0,9.99),K3892/G3892),""),"")</f>
        <v>-0.62595736434108529</v>
      </c>
      <c r="M3892" s="111"/>
      <c r="N3892" s="33" t="str">
        <f>TRIM(CONCATENATE(Table1[[#This Row],[Intake]]," ",Table1[[#This Row],[Batch Number]]))</f>
        <v>S-1/TRC 33a</v>
      </c>
      <c r="O3892" s="35" t="str">
        <f>IF(VLOOKUP(Table1[[#This Row],[Intake Batch Combo]],Sheet2!A:B,2,FALSE)="","",VLOOKUP(Table1[[#This Row],[Intake Batch Combo]],Sheet2!A:B,2,FALSE))</f>
        <v>Texas Regional Center Batch 33a</v>
      </c>
      <c r="P3892" s="116" t="e">
        <v>#N/A</v>
      </c>
      <c r="Q3892" s="116" t="e">
        <v>#N/A</v>
      </c>
    </row>
    <row r="3893" spans="1:17">
      <c r="A3893" s="4" t="s">
        <v>384</v>
      </c>
      <c r="B3893" s="15" t="s">
        <v>385</v>
      </c>
      <c r="C3893" s="15">
        <v>1022469</v>
      </c>
      <c r="D3893" s="30">
        <v>44579</v>
      </c>
      <c r="E3893" s="10" t="s">
        <v>0</v>
      </c>
      <c r="F3893" s="14">
        <v>750</v>
      </c>
      <c r="G3893" s="14">
        <v>154.80000000000001</v>
      </c>
      <c r="H3893" s="30">
        <v>45044</v>
      </c>
      <c r="I3893" s="118">
        <v>325.5</v>
      </c>
      <c r="J3893" s="15">
        <f>IF(M3893="",IF(AND(H3893&lt;&gt; "",D3893&lt;&gt;""),IF(H3893&gt;=D3893,H3893-D3893,0),""),"")</f>
        <v>465</v>
      </c>
      <c r="K3893" s="20">
        <f>IF(M3893="",IF(I3893&lt;&gt;"",I3893-G3893,""),"")</f>
        <v>170.7</v>
      </c>
      <c r="L3893" s="25">
        <f>IF(M3893="",IF(K3893&lt;&gt;"",IF(G3893=0,IF(I3893=0,0,9.99),K3893/G3893),""),"")</f>
        <v>1.1027131782945734</v>
      </c>
      <c r="M3893" s="111"/>
      <c r="N3893" s="33" t="str">
        <f>TRIM(CONCATENATE(Table1[[#This Row],[Intake]]," ",Table1[[#This Row],[Batch Number]]))</f>
        <v>S-1/TRC 33a</v>
      </c>
      <c r="O3893" s="35" t="str">
        <f>IF(VLOOKUP(Table1[[#This Row],[Intake Batch Combo]],Sheet2!A:B,2,FALSE)="","",VLOOKUP(Table1[[#This Row],[Intake Batch Combo]],Sheet2!A:B,2,FALSE))</f>
        <v>Texas Regional Center Batch 33a</v>
      </c>
      <c r="P3893" s="116" t="e">
        <v>#N/A</v>
      </c>
      <c r="Q3893" s="116" t="e">
        <v>#N/A</v>
      </c>
    </row>
    <row r="3894" spans="1:17">
      <c r="A3894" s="4" t="s">
        <v>384</v>
      </c>
      <c r="B3894" s="15" t="s">
        <v>385</v>
      </c>
      <c r="C3894" s="15">
        <v>1022517</v>
      </c>
      <c r="D3894" s="30">
        <v>44579</v>
      </c>
      <c r="E3894" s="10" t="s">
        <v>0</v>
      </c>
      <c r="F3894" s="14">
        <v>750</v>
      </c>
      <c r="G3894" s="14">
        <v>154.80000000000001</v>
      </c>
      <c r="H3894" s="30">
        <v>45044</v>
      </c>
      <c r="I3894" s="118">
        <v>279</v>
      </c>
      <c r="J3894" s="15">
        <f>IF(M3894="",IF(AND(H3894&lt;&gt; "",D3894&lt;&gt;""),IF(H3894&gt;=D3894,H3894-D3894,0),""),"")</f>
        <v>465</v>
      </c>
      <c r="K3894" s="20">
        <f>IF(M3894="",IF(I3894&lt;&gt;"",I3894-G3894,""),"")</f>
        <v>124.19999999999999</v>
      </c>
      <c r="L3894" s="25">
        <f>IF(M3894="",IF(K3894&lt;&gt;"",IF(G3894=0,IF(I3894=0,0,9.99),K3894/G3894),""),"")</f>
        <v>0.80232558139534871</v>
      </c>
      <c r="M3894" s="111"/>
      <c r="N3894" s="33" t="str">
        <f>TRIM(CONCATENATE(Table1[[#This Row],[Intake]]," ",Table1[[#This Row],[Batch Number]]))</f>
        <v>S-1/TRC 33a</v>
      </c>
      <c r="O3894" s="35" t="str">
        <f>IF(VLOOKUP(Table1[[#This Row],[Intake Batch Combo]],Sheet2!A:B,2,FALSE)="","",VLOOKUP(Table1[[#This Row],[Intake Batch Combo]],Sheet2!A:B,2,FALSE))</f>
        <v>Texas Regional Center Batch 33a</v>
      </c>
      <c r="P3894" s="116" t="e">
        <v>#N/A</v>
      </c>
      <c r="Q3894" s="116" t="e">
        <v>#N/A</v>
      </c>
    </row>
    <row r="3895" spans="1:17">
      <c r="A3895" s="4" t="s">
        <v>384</v>
      </c>
      <c r="B3895" s="15" t="s">
        <v>385</v>
      </c>
      <c r="C3895" s="15">
        <v>1022686</v>
      </c>
      <c r="D3895" s="30">
        <v>44579</v>
      </c>
      <c r="E3895" s="10" t="s">
        <v>0</v>
      </c>
      <c r="F3895" s="14">
        <v>750</v>
      </c>
      <c r="G3895" s="14">
        <v>154.80000000000001</v>
      </c>
      <c r="H3895" s="30">
        <v>45044</v>
      </c>
      <c r="I3895" s="118">
        <v>242.60910000000001</v>
      </c>
      <c r="J3895" s="15">
        <f>IF(M3895="",IF(AND(H3895&lt;&gt; "",D3895&lt;&gt;""),IF(H3895&gt;=D3895,H3895-D3895,0),""),"")</f>
        <v>465</v>
      </c>
      <c r="K3895" s="20">
        <f>IF(M3895="",IF(I3895&lt;&gt;"",I3895-G3895,""),"")</f>
        <v>87.809100000000001</v>
      </c>
      <c r="L3895" s="25">
        <f>IF(M3895="",IF(K3895&lt;&gt;"",IF(G3895=0,IF(I3895=0,0,9.99),K3895/G3895),""),"")</f>
        <v>0.56724224806201551</v>
      </c>
      <c r="M3895" s="111"/>
      <c r="N3895" s="33" t="str">
        <f>TRIM(CONCATENATE(Table1[[#This Row],[Intake]]," ",Table1[[#This Row],[Batch Number]]))</f>
        <v>S-1/TRC 33a</v>
      </c>
      <c r="O3895" s="35" t="str">
        <f>IF(VLOOKUP(Table1[[#This Row],[Intake Batch Combo]],Sheet2!A:B,2,FALSE)="","",VLOOKUP(Table1[[#This Row],[Intake Batch Combo]],Sheet2!A:B,2,FALSE))</f>
        <v>Texas Regional Center Batch 33a</v>
      </c>
      <c r="P3895" s="116" t="e">
        <v>#N/A</v>
      </c>
      <c r="Q3895" s="116" t="e">
        <v>#N/A</v>
      </c>
    </row>
    <row r="3896" spans="1:17">
      <c r="A3896" s="4" t="s">
        <v>384</v>
      </c>
      <c r="B3896" s="15" t="s">
        <v>385</v>
      </c>
      <c r="C3896" s="15">
        <v>1022610</v>
      </c>
      <c r="D3896" s="30">
        <v>44579</v>
      </c>
      <c r="E3896" s="10" t="s">
        <v>0</v>
      </c>
      <c r="F3896" s="14">
        <v>1050</v>
      </c>
      <c r="G3896" s="14">
        <v>216.72</v>
      </c>
      <c r="H3896" s="30">
        <v>45044</v>
      </c>
      <c r="I3896" s="118">
        <v>390.6</v>
      </c>
      <c r="J3896" s="15">
        <f>IF(M3896="",IF(AND(H3896&lt;&gt; "",D3896&lt;&gt;""),IF(H3896&gt;=D3896,H3896-D3896,0),""),"")</f>
        <v>465</v>
      </c>
      <c r="K3896" s="20">
        <f>IF(M3896="",IF(I3896&lt;&gt;"",I3896-G3896,""),"")</f>
        <v>173.88000000000002</v>
      </c>
      <c r="L3896" s="25">
        <f>IF(M3896="",IF(K3896&lt;&gt;"",IF(G3896=0,IF(I3896=0,0,9.99),K3896/G3896),""),"")</f>
        <v>0.80232558139534893</v>
      </c>
      <c r="M3896" s="111"/>
      <c r="N3896" s="33" t="str">
        <f>TRIM(CONCATENATE(Table1[[#This Row],[Intake]]," ",Table1[[#This Row],[Batch Number]]))</f>
        <v>S-1/TRC 33a</v>
      </c>
      <c r="O3896" s="35" t="str">
        <f>IF(VLOOKUP(Table1[[#This Row],[Intake Batch Combo]],Sheet2!A:B,2,FALSE)="","",VLOOKUP(Table1[[#This Row],[Intake Batch Combo]],Sheet2!A:B,2,FALSE))</f>
        <v>Texas Regional Center Batch 33a</v>
      </c>
      <c r="P3896" s="116" t="e">
        <v>#N/A</v>
      </c>
      <c r="Q3896" s="116" t="e">
        <v>#N/A</v>
      </c>
    </row>
    <row r="3897" spans="1:17">
      <c r="A3897" s="4" t="s">
        <v>1316</v>
      </c>
      <c r="B3897" s="15">
        <v>116</v>
      </c>
      <c r="C3897" s="64" t="s">
        <v>1056</v>
      </c>
      <c r="D3897" s="30">
        <v>44879</v>
      </c>
      <c r="E3897" s="59" t="s">
        <v>0</v>
      </c>
      <c r="F3897" s="14">
        <v>1100</v>
      </c>
      <c r="G3897" s="14">
        <v>262.56677632635473</v>
      </c>
      <c r="H3897" s="30">
        <v>45044</v>
      </c>
      <c r="I3897" s="118">
        <v>529.50480000000005</v>
      </c>
      <c r="J3897" s="15">
        <f>IF(M3897="",IF(AND(H3897&lt;&gt; "",D3897&lt;&gt;""),IF(H3897&gt;=D3897,H3897-D3897,0),""),"")</f>
        <v>165</v>
      </c>
      <c r="K3897" s="20">
        <f>IF(M3897="",IF(I3897&lt;&gt;"",I3897-G3897,""),"")</f>
        <v>266.93802367364532</v>
      </c>
      <c r="L3897" s="25">
        <f>IF(M3897="",IF(K3897&lt;&gt;"",IF(G3897=0,IF(I3897=0,0,9.99),K3897/G3897),""),"")</f>
        <v>1.0166481357940633</v>
      </c>
      <c r="M3897" s="111"/>
      <c r="N3897" s="58" t="str">
        <f>TRIM(CONCATENATE(Table1[[#This Row],[Intake]]," ",Table1[[#This Row],[Batch Number]]))</f>
        <v>S-1/OS 116</v>
      </c>
      <c r="O3897" s="111" t="str">
        <f>IF(VLOOKUP(Table1[[#This Row],[Intake Batch Combo]],Sheet2!A:B,2,FALSE)="","",VLOOKUP(Table1[[#This Row],[Intake Batch Combo]],Sheet2!A:B,2,FALSE))</f>
        <v>One Source Diagnostics Buy 116</v>
      </c>
      <c r="P3897" s="115" t="e">
        <v>#N/A</v>
      </c>
      <c r="Q3897" s="115" t="e">
        <v>#N/A</v>
      </c>
    </row>
    <row r="3898" spans="1:17">
      <c r="A3898" s="4" t="s">
        <v>1316</v>
      </c>
      <c r="B3898" s="15">
        <v>116</v>
      </c>
      <c r="C3898" s="64" t="s">
        <v>1062</v>
      </c>
      <c r="D3898" s="30">
        <v>44879</v>
      </c>
      <c r="E3898" s="59" t="s">
        <v>1</v>
      </c>
      <c r="F3898" s="14">
        <v>1695</v>
      </c>
      <c r="G3898" s="14">
        <v>404.59153261197389</v>
      </c>
      <c r="H3898" s="30">
        <v>45044</v>
      </c>
      <c r="I3898" s="118">
        <v>255.75</v>
      </c>
      <c r="J3898" s="15">
        <f>IF(M3898="",IF(AND(H3898&lt;&gt; "",D3898&lt;&gt;""),IF(H3898&gt;=D3898,H3898-D3898,0),""),"")</f>
        <v>165</v>
      </c>
      <c r="K3898" s="20">
        <f>IF(M3898="",IF(I3898&lt;&gt;"",I3898-G3898,""),"")</f>
        <v>-148.84153261197389</v>
      </c>
      <c r="L3898" s="25">
        <f>IF(M3898="",IF(K3898&lt;&gt;"",IF(G3898=0,IF(I3898=0,0,9.99),K3898/G3898),""),"")</f>
        <v>-0.3678809876496385</v>
      </c>
      <c r="M3898" s="111"/>
      <c r="N3898" s="58" t="str">
        <f>TRIM(CONCATENATE(Table1[[#This Row],[Intake]]," ",Table1[[#This Row],[Batch Number]]))</f>
        <v>S-1/OS 116</v>
      </c>
      <c r="O3898" s="111" t="str">
        <f>IF(VLOOKUP(Table1[[#This Row],[Intake Batch Combo]],Sheet2!A:B,2,FALSE)="","",VLOOKUP(Table1[[#This Row],[Intake Batch Combo]],Sheet2!A:B,2,FALSE))</f>
        <v>One Source Diagnostics Buy 116</v>
      </c>
      <c r="P3898" s="115" t="e">
        <v>#N/A</v>
      </c>
      <c r="Q3898" s="115" t="e">
        <v>#N/A</v>
      </c>
    </row>
    <row r="3899" spans="1:17">
      <c r="A3899" s="4" t="s">
        <v>1316</v>
      </c>
      <c r="B3899" s="15">
        <v>116</v>
      </c>
      <c r="C3899" s="64" t="s">
        <v>1098</v>
      </c>
      <c r="D3899" s="30">
        <v>44879</v>
      </c>
      <c r="E3899" s="59" t="s">
        <v>1</v>
      </c>
      <c r="F3899" s="14">
        <v>1695</v>
      </c>
      <c r="G3899" s="14">
        <v>404.59153261197389</v>
      </c>
      <c r="H3899" s="30">
        <v>45044</v>
      </c>
      <c r="I3899" s="118">
        <v>604.5</v>
      </c>
      <c r="J3899" s="15">
        <f>IF(M3899="",IF(AND(H3899&lt;&gt; "",D3899&lt;&gt;""),IF(H3899&gt;=D3899,H3899-D3899,0),""),"")</f>
        <v>165</v>
      </c>
      <c r="K3899" s="20">
        <f>IF(M3899="",IF(I3899&lt;&gt;"",I3899-G3899,""),"")</f>
        <v>199.90846738802611</v>
      </c>
      <c r="L3899" s="25">
        <f>IF(M3899="",IF(K3899&lt;&gt;"",IF(G3899=0,IF(I3899=0,0,9.99),K3899/G3899),""),"")</f>
        <v>0.49409948373721801</v>
      </c>
      <c r="M3899" s="111"/>
      <c r="N3899" s="58" t="str">
        <f>TRIM(CONCATENATE(Table1[[#This Row],[Intake]]," ",Table1[[#This Row],[Batch Number]]))</f>
        <v>S-1/OS 116</v>
      </c>
      <c r="O3899" s="111" t="str">
        <f>IF(VLOOKUP(Table1[[#This Row],[Intake Batch Combo]],Sheet2!A:B,2,FALSE)="","",VLOOKUP(Table1[[#This Row],[Intake Batch Combo]],Sheet2!A:B,2,FALSE))</f>
        <v>One Source Diagnostics Buy 116</v>
      </c>
      <c r="P3899" s="115" t="e">
        <v>#N/A</v>
      </c>
      <c r="Q3899" s="115" t="e">
        <v>#N/A</v>
      </c>
    </row>
    <row r="3900" spans="1:17">
      <c r="A3900" s="4" t="s">
        <v>1316</v>
      </c>
      <c r="B3900" s="15">
        <v>116</v>
      </c>
      <c r="C3900" s="64" t="s">
        <v>1113</v>
      </c>
      <c r="D3900" s="30">
        <v>44879</v>
      </c>
      <c r="E3900" s="59" t="s">
        <v>1</v>
      </c>
      <c r="F3900" s="14">
        <v>1695</v>
      </c>
      <c r="G3900" s="14">
        <v>404.59153261197389</v>
      </c>
      <c r="H3900" s="30">
        <v>45044</v>
      </c>
      <c r="I3900" s="118">
        <v>558</v>
      </c>
      <c r="J3900" s="15">
        <f>IF(M3900="",IF(AND(H3900&lt;&gt; "",D3900&lt;&gt;""),IF(H3900&gt;=D3900,H3900-D3900,0),""),"")</f>
        <v>165</v>
      </c>
      <c r="K3900" s="20">
        <f>IF(M3900="",IF(I3900&lt;&gt;"",I3900-G3900,""),"")</f>
        <v>153.40846738802611</v>
      </c>
      <c r="L3900" s="25">
        <f>IF(M3900="",IF(K3900&lt;&gt;"",IF(G3900=0,IF(I3900=0,0,9.99),K3900/G3900),""),"")</f>
        <v>0.37916875421897051</v>
      </c>
      <c r="M3900" s="111"/>
      <c r="N3900" s="58" t="str">
        <f>TRIM(CONCATENATE(Table1[[#This Row],[Intake]]," ",Table1[[#This Row],[Batch Number]]))</f>
        <v>S-1/OS 116</v>
      </c>
      <c r="O3900" s="111" t="str">
        <f>IF(VLOOKUP(Table1[[#This Row],[Intake Batch Combo]],Sheet2!A:B,2,FALSE)="","",VLOOKUP(Table1[[#This Row],[Intake Batch Combo]],Sheet2!A:B,2,FALSE))</f>
        <v>One Source Diagnostics Buy 116</v>
      </c>
      <c r="P3900" s="115" t="e">
        <v>#N/A</v>
      </c>
      <c r="Q3900" s="115" t="e">
        <v>#N/A</v>
      </c>
    </row>
    <row r="3901" spans="1:17">
      <c r="A3901" s="4" t="s">
        <v>1316</v>
      </c>
      <c r="B3901" s="15">
        <v>116</v>
      </c>
      <c r="C3901" s="64" t="s">
        <v>1154</v>
      </c>
      <c r="D3901" s="30">
        <v>44879</v>
      </c>
      <c r="E3901" s="59" t="s">
        <v>1</v>
      </c>
      <c r="F3901" s="14">
        <v>1695</v>
      </c>
      <c r="G3901" s="14">
        <v>404.59153261197389</v>
      </c>
      <c r="H3901" s="30">
        <v>45044</v>
      </c>
      <c r="I3901" s="118">
        <v>209.25</v>
      </c>
      <c r="J3901" s="15">
        <f>IF(M3901="",IF(AND(H3901&lt;&gt; "",D3901&lt;&gt;""),IF(H3901&gt;=D3901,H3901-D3901,0),""),"")</f>
        <v>165</v>
      </c>
      <c r="K3901" s="20">
        <f>IF(M3901="",IF(I3901&lt;&gt;"",I3901-G3901,""),"")</f>
        <v>-195.34153261197389</v>
      </c>
      <c r="L3901" s="25">
        <f>IF(M3901="",IF(K3901&lt;&gt;"",IF(G3901=0,IF(I3901=0,0,9.99),K3901/G3901),""),"")</f>
        <v>-0.48281171716788607</v>
      </c>
      <c r="M3901" s="111"/>
      <c r="N3901" s="58" t="str">
        <f>TRIM(CONCATENATE(Table1[[#This Row],[Intake]]," ",Table1[[#This Row],[Batch Number]]))</f>
        <v>S-1/OS 116</v>
      </c>
      <c r="O3901" s="111" t="str">
        <f>IF(VLOOKUP(Table1[[#This Row],[Intake Batch Combo]],Sheet2!A:B,2,FALSE)="","",VLOOKUP(Table1[[#This Row],[Intake Batch Combo]],Sheet2!A:B,2,FALSE))</f>
        <v>One Source Diagnostics Buy 116</v>
      </c>
      <c r="P3901" s="115" t="e">
        <v>#N/A</v>
      </c>
      <c r="Q3901" s="115" t="e">
        <v>#N/A</v>
      </c>
    </row>
    <row r="3902" spans="1:17">
      <c r="A3902" s="4" t="s">
        <v>1316</v>
      </c>
      <c r="B3902" s="15">
        <v>116</v>
      </c>
      <c r="C3902" s="64" t="s">
        <v>1157</v>
      </c>
      <c r="D3902" s="30">
        <v>44879</v>
      </c>
      <c r="E3902" s="59" t="s">
        <v>1</v>
      </c>
      <c r="F3902" s="14">
        <v>1695</v>
      </c>
      <c r="G3902" s="14">
        <v>404.59153261197389</v>
      </c>
      <c r="H3902" s="30">
        <v>45044</v>
      </c>
      <c r="I3902" s="120">
        <v>248.00310000000002</v>
      </c>
      <c r="J3902" s="15">
        <f>IF(M3902="",IF(AND(H3902&lt;&gt; "",D3902&lt;&gt;""),IF(H3902&gt;=D3902,H3902-D3902,0),""),"")</f>
        <v>165</v>
      </c>
      <c r="K3902" s="20">
        <f>IF(M3902="",IF(I3902&lt;&gt;"",I3902-G3902,""),"")</f>
        <v>-156.58843261197387</v>
      </c>
      <c r="L3902" s="25">
        <f>IF(M3902="",IF(K3902&lt;&gt;"",IF(G3902=0,IF(I3902=0,0,9.99),K3902/G3902),""),"")</f>
        <v>-0.3870284471873785</v>
      </c>
      <c r="M3902" s="111"/>
      <c r="N3902" s="58" t="str">
        <f>TRIM(CONCATENATE(Table1[[#This Row],[Intake]]," ",Table1[[#This Row],[Batch Number]]))</f>
        <v>S-1/OS 116</v>
      </c>
      <c r="O3902" s="111" t="str">
        <f>IF(VLOOKUP(Table1[[#This Row],[Intake Batch Combo]],Sheet2!A:B,2,FALSE)="","",VLOOKUP(Table1[[#This Row],[Intake Batch Combo]],Sheet2!A:B,2,FALSE))</f>
        <v>One Source Diagnostics Buy 116</v>
      </c>
      <c r="P3902" s="115" t="e">
        <v>#N/A</v>
      </c>
      <c r="Q3902" s="115" t="e">
        <v>#N/A</v>
      </c>
    </row>
    <row r="3903" spans="1:17">
      <c r="A3903" s="4" t="s">
        <v>1316</v>
      </c>
      <c r="B3903" s="15">
        <v>116</v>
      </c>
      <c r="C3903" s="64" t="s">
        <v>1157</v>
      </c>
      <c r="D3903" s="30">
        <v>44879</v>
      </c>
      <c r="E3903" s="59" t="s">
        <v>1</v>
      </c>
      <c r="F3903" s="14">
        <v>1695</v>
      </c>
      <c r="G3903" s="14">
        <v>404.59153261197389</v>
      </c>
      <c r="H3903" s="30">
        <v>45044</v>
      </c>
      <c r="I3903" s="118">
        <v>248.00310000000002</v>
      </c>
      <c r="J3903" s="15">
        <f>IF(M3903="",IF(AND(H3903&lt;&gt; "",D3903&lt;&gt;""),IF(H3903&gt;=D3903,H3903-D3903,0),""),"")</f>
        <v>165</v>
      </c>
      <c r="K3903" s="20">
        <f>IF(M3903="",IF(I3903&lt;&gt;"",I3903-G3903,""),"")</f>
        <v>-156.58843261197387</v>
      </c>
      <c r="L3903" s="25">
        <f>IF(M3903="",IF(K3903&lt;&gt;"",IF(G3903=0,IF(I3903=0,0,9.99),K3903/G3903),""),"")</f>
        <v>-0.3870284471873785</v>
      </c>
      <c r="M3903" s="111"/>
      <c r="N3903" s="58" t="str">
        <f>TRIM(CONCATENATE(Table1[[#This Row],[Intake]]," ",Table1[[#This Row],[Batch Number]]))</f>
        <v>S-1/OS 116</v>
      </c>
      <c r="O3903" s="111" t="str">
        <f>IF(VLOOKUP(Table1[[#This Row],[Intake Batch Combo]],Sheet2!A:B,2,FALSE)="","",VLOOKUP(Table1[[#This Row],[Intake Batch Combo]],Sheet2!A:B,2,FALSE))</f>
        <v>One Source Diagnostics Buy 116</v>
      </c>
      <c r="P3903" s="115" t="e">
        <v>#N/A</v>
      </c>
      <c r="Q3903" s="115" t="e">
        <v>#N/A</v>
      </c>
    </row>
    <row r="3904" spans="1:17">
      <c r="A3904" s="4" t="s">
        <v>1316</v>
      </c>
      <c r="B3904" s="15">
        <v>116</v>
      </c>
      <c r="C3904" s="64" t="s">
        <v>1213</v>
      </c>
      <c r="D3904" s="30">
        <v>44879</v>
      </c>
      <c r="E3904" s="59" t="s">
        <v>1</v>
      </c>
      <c r="F3904" s="14">
        <v>1695</v>
      </c>
      <c r="G3904" s="14">
        <v>404.59153261197389</v>
      </c>
      <c r="H3904" s="30">
        <v>45044</v>
      </c>
      <c r="I3904" s="118">
        <v>465</v>
      </c>
      <c r="J3904" s="15">
        <f>IF(M3904="",IF(AND(H3904&lt;&gt; "",D3904&lt;&gt;""),IF(H3904&gt;=D3904,H3904-D3904,0),""),"")</f>
        <v>165</v>
      </c>
      <c r="K3904" s="20">
        <f>IF(M3904="",IF(I3904&lt;&gt;"",I3904-G3904,""),"")</f>
        <v>60.408467388026111</v>
      </c>
      <c r="L3904" s="25">
        <f>IF(M3904="",IF(K3904&lt;&gt;"",IF(G3904=0,IF(I3904=0,0,9.99),K3904/G3904),""),"")</f>
        <v>0.1493072951824754</v>
      </c>
      <c r="M3904" s="111"/>
      <c r="N3904" s="58" t="str">
        <f>TRIM(CONCATENATE(Table1[[#This Row],[Intake]]," ",Table1[[#This Row],[Batch Number]]))</f>
        <v>S-1/OS 116</v>
      </c>
      <c r="O3904" s="111" t="str">
        <f>IF(VLOOKUP(Table1[[#This Row],[Intake Batch Combo]],Sheet2!A:B,2,FALSE)="","",VLOOKUP(Table1[[#This Row],[Intake Batch Combo]],Sheet2!A:B,2,FALSE))</f>
        <v>One Source Diagnostics Buy 116</v>
      </c>
      <c r="P3904" s="115" t="e">
        <v>#N/A</v>
      </c>
      <c r="Q3904" s="115" t="e">
        <v>#N/A</v>
      </c>
    </row>
    <row r="3905" spans="1:17">
      <c r="A3905" s="4" t="s">
        <v>1316</v>
      </c>
      <c r="B3905" s="15">
        <v>116</v>
      </c>
      <c r="C3905" s="64" t="s">
        <v>1236</v>
      </c>
      <c r="D3905" s="30">
        <v>44879</v>
      </c>
      <c r="E3905" s="59" t="s">
        <v>1</v>
      </c>
      <c r="F3905" s="14">
        <v>1695</v>
      </c>
      <c r="G3905" s="14">
        <v>404.59153261197389</v>
      </c>
      <c r="H3905" s="30">
        <v>45044</v>
      </c>
      <c r="I3905" s="118">
        <v>558</v>
      </c>
      <c r="J3905" s="15">
        <f>IF(M3905="",IF(AND(H3905&lt;&gt; "",D3905&lt;&gt;""),IF(H3905&gt;=D3905,H3905-D3905,0),""),"")</f>
        <v>165</v>
      </c>
      <c r="K3905" s="20">
        <f>IF(M3905="",IF(I3905&lt;&gt;"",I3905-G3905,""),"")</f>
        <v>153.40846738802611</v>
      </c>
      <c r="L3905" s="25">
        <f>IF(M3905="",IF(K3905&lt;&gt;"",IF(G3905=0,IF(I3905=0,0,9.99),K3905/G3905),""),"")</f>
        <v>0.37916875421897051</v>
      </c>
      <c r="M3905" s="111"/>
      <c r="N3905" s="58" t="str">
        <f>TRIM(CONCATENATE(Table1[[#This Row],[Intake]]," ",Table1[[#This Row],[Batch Number]]))</f>
        <v>S-1/OS 116</v>
      </c>
      <c r="O3905" s="111" t="str">
        <f>IF(VLOOKUP(Table1[[#This Row],[Intake Batch Combo]],Sheet2!A:B,2,FALSE)="","",VLOOKUP(Table1[[#This Row],[Intake Batch Combo]],Sheet2!A:B,2,FALSE))</f>
        <v>One Source Diagnostics Buy 116</v>
      </c>
      <c r="P3905" s="115" t="e">
        <v>#N/A</v>
      </c>
      <c r="Q3905" s="115" t="e">
        <v>#N/A</v>
      </c>
    </row>
    <row r="3906" spans="1:17">
      <c r="A3906" s="4" t="s">
        <v>1316</v>
      </c>
      <c r="B3906" s="15">
        <v>116</v>
      </c>
      <c r="C3906" s="64" t="s">
        <v>1236</v>
      </c>
      <c r="D3906" s="30">
        <v>44879</v>
      </c>
      <c r="E3906" s="59" t="s">
        <v>1</v>
      </c>
      <c r="F3906" s="14">
        <v>1695</v>
      </c>
      <c r="G3906" s="14">
        <v>404.59153261197389</v>
      </c>
      <c r="H3906" s="30">
        <v>45044</v>
      </c>
      <c r="I3906" s="118">
        <v>558</v>
      </c>
      <c r="J3906" s="15">
        <f>IF(M3906="",IF(AND(H3906&lt;&gt; "",D3906&lt;&gt;""),IF(H3906&gt;=D3906,H3906-D3906,0),""),"")</f>
        <v>165</v>
      </c>
      <c r="K3906" s="20">
        <f>IF(M3906="",IF(I3906&lt;&gt;"",I3906-G3906,""),"")</f>
        <v>153.40846738802611</v>
      </c>
      <c r="L3906" s="25">
        <f>IF(M3906="",IF(K3906&lt;&gt;"",IF(G3906=0,IF(I3906=0,0,9.99),K3906/G3906),""),"")</f>
        <v>0.37916875421897051</v>
      </c>
      <c r="M3906" s="111"/>
      <c r="N3906" s="58" t="str">
        <f>TRIM(CONCATENATE(Table1[[#This Row],[Intake]]," ",Table1[[#This Row],[Batch Number]]))</f>
        <v>S-1/OS 116</v>
      </c>
      <c r="O3906" s="111" t="str">
        <f>IF(VLOOKUP(Table1[[#This Row],[Intake Batch Combo]],Sheet2!A:B,2,FALSE)="","",VLOOKUP(Table1[[#This Row],[Intake Batch Combo]],Sheet2!A:B,2,FALSE))</f>
        <v>One Source Diagnostics Buy 116</v>
      </c>
      <c r="P3906" s="115" t="e">
        <v>#N/A</v>
      </c>
      <c r="Q3906" s="115" t="e">
        <v>#N/A</v>
      </c>
    </row>
    <row r="3907" spans="1:17">
      <c r="A3907" s="4" t="s">
        <v>1316</v>
      </c>
      <c r="B3907" s="15">
        <v>116</v>
      </c>
      <c r="C3907" s="64" t="s">
        <v>1236</v>
      </c>
      <c r="D3907" s="30">
        <v>44879</v>
      </c>
      <c r="E3907" s="59" t="s">
        <v>1</v>
      </c>
      <c r="F3907" s="14">
        <v>1695</v>
      </c>
      <c r="G3907" s="14">
        <v>404.59153261197389</v>
      </c>
      <c r="H3907" s="30">
        <v>45044</v>
      </c>
      <c r="I3907" s="118">
        <v>558</v>
      </c>
      <c r="J3907" s="15">
        <f>IF(M3907="",IF(AND(H3907&lt;&gt; "",D3907&lt;&gt;""),IF(H3907&gt;=D3907,H3907-D3907,0),""),"")</f>
        <v>165</v>
      </c>
      <c r="K3907" s="20">
        <f>IF(M3907="",IF(I3907&lt;&gt;"",I3907-G3907,""),"")</f>
        <v>153.40846738802611</v>
      </c>
      <c r="L3907" s="25">
        <f>IF(M3907="",IF(K3907&lt;&gt;"",IF(G3907=0,IF(I3907=0,0,9.99),K3907/G3907),""),"")</f>
        <v>0.37916875421897051</v>
      </c>
      <c r="N3907" s="58" t="str">
        <f>TRIM(CONCATENATE(Table1[[#This Row],[Intake]]," ",Table1[[#This Row],[Batch Number]]))</f>
        <v>S-1/OS 116</v>
      </c>
      <c r="O3907" s="111" t="str">
        <f>IF(VLOOKUP(Table1[[#This Row],[Intake Batch Combo]],Sheet2!A:B,2,FALSE)="","",VLOOKUP(Table1[[#This Row],[Intake Batch Combo]],Sheet2!A:B,2,FALSE))</f>
        <v>One Source Diagnostics Buy 116</v>
      </c>
      <c r="P3907" s="115" t="e">
        <v>#N/A</v>
      </c>
      <c r="Q3907" s="115" t="e">
        <v>#N/A</v>
      </c>
    </row>
    <row r="3908" spans="1:17">
      <c r="A3908" s="4" t="s">
        <v>1316</v>
      </c>
      <c r="B3908" s="15">
        <v>118</v>
      </c>
      <c r="C3908" s="64" t="s">
        <v>1353</v>
      </c>
      <c r="D3908" s="30">
        <v>44897</v>
      </c>
      <c r="E3908" s="60" t="s">
        <v>1</v>
      </c>
      <c r="F3908" s="14">
        <v>1695</v>
      </c>
      <c r="G3908" s="14">
        <v>404.96364199804663</v>
      </c>
      <c r="H3908" s="30">
        <v>45044</v>
      </c>
      <c r="I3908" s="118">
        <v>372</v>
      </c>
      <c r="J3908" s="15">
        <f>IF(M3908="",IF(AND(H3908&lt;&gt; "",D3908&lt;&gt;""),IF(H3908&gt;=D3908,H3908-D3908,0),""),"")</f>
        <v>147</v>
      </c>
      <c r="K3908" s="20">
        <f>IF(M3908="",IF(I3908&lt;&gt;"",I3908-G3908,""),"")</f>
        <v>-32.963641998046626</v>
      </c>
      <c r="L3908" s="25">
        <f>IF(M3908="",IF(K3908&lt;&gt;"",IF(G3908=0,IF(I3908=0,0,9.99),K3908/G3908),""),"")</f>
        <v>-8.139901605834933E-2</v>
      </c>
      <c r="N3908" s="58" t="str">
        <f>TRIM(CONCATENATE(Table1[[#This Row],[Intake]]," ",Table1[[#This Row],[Batch Number]]))</f>
        <v>S-1/OS 118</v>
      </c>
      <c r="O3908" s="111" t="str">
        <f>IF(VLOOKUP(Table1[[#This Row],[Intake Batch Combo]],Sheet2!A:B,2,FALSE)="","",VLOOKUP(Table1[[#This Row],[Intake Batch Combo]],Sheet2!A:B,2,FALSE))</f>
        <v>One Source Diagnostics Buy 118</v>
      </c>
      <c r="P3908" s="115" t="s">
        <v>2383</v>
      </c>
      <c r="Q3908" s="115" t="e">
        <v>#N/A</v>
      </c>
    </row>
    <row r="3909" spans="1:17">
      <c r="A3909" s="4" t="s">
        <v>1316</v>
      </c>
      <c r="B3909" s="15">
        <v>118</v>
      </c>
      <c r="C3909" s="64" t="s">
        <v>1354</v>
      </c>
      <c r="D3909" s="30">
        <v>44897</v>
      </c>
      <c r="E3909" s="60" t="s">
        <v>1</v>
      </c>
      <c r="F3909" s="14">
        <v>1695</v>
      </c>
      <c r="G3909" s="14">
        <v>404.96364199804663</v>
      </c>
      <c r="H3909" s="30">
        <v>45044</v>
      </c>
      <c r="I3909" s="118">
        <v>418.5</v>
      </c>
      <c r="J3909" s="15">
        <f>IF(M3909="",IF(AND(H3909&lt;&gt; "",D3909&lt;&gt;""),IF(H3909&gt;=D3909,H3909-D3909,0),""),"")</f>
        <v>147</v>
      </c>
      <c r="K3909" s="20">
        <f>IF(M3909="",IF(I3909&lt;&gt;"",I3909-G3909,""),"")</f>
        <v>13.536358001953374</v>
      </c>
      <c r="L3909" s="25">
        <f>IF(M3909="",IF(K3909&lt;&gt;"",IF(G3909=0,IF(I3909=0,0,9.99),K3909/G3909),""),"")</f>
        <v>3.3426106934357006E-2</v>
      </c>
      <c r="N3909" s="58" t="str">
        <f>TRIM(CONCATENATE(Table1[[#This Row],[Intake]]," ",Table1[[#This Row],[Batch Number]]))</f>
        <v>S-1/OS 118</v>
      </c>
      <c r="O3909" s="111" t="str">
        <f>IF(VLOOKUP(Table1[[#This Row],[Intake Batch Combo]],Sheet2!A:B,2,FALSE)="","",VLOOKUP(Table1[[#This Row],[Intake Batch Combo]],Sheet2!A:B,2,FALSE))</f>
        <v>One Source Diagnostics Buy 118</v>
      </c>
      <c r="P3909" s="115" t="s">
        <v>2383</v>
      </c>
      <c r="Q3909" s="115" t="e">
        <v>#N/A</v>
      </c>
    </row>
    <row r="3910" spans="1:17">
      <c r="A3910" s="4" t="s">
        <v>1316</v>
      </c>
      <c r="B3910" s="15">
        <v>118</v>
      </c>
      <c r="C3910" s="64" t="s">
        <v>1355</v>
      </c>
      <c r="D3910" s="30">
        <v>44897</v>
      </c>
      <c r="E3910" s="60" t="s">
        <v>1</v>
      </c>
      <c r="F3910" s="14">
        <v>1695</v>
      </c>
      <c r="G3910" s="14">
        <v>404.96364199804663</v>
      </c>
      <c r="H3910" s="30">
        <v>45044</v>
      </c>
      <c r="I3910" s="118">
        <v>465</v>
      </c>
      <c r="J3910" s="15">
        <f>IF(M3910="",IF(AND(H3910&lt;&gt; "",D3910&lt;&gt;""),IF(H3910&gt;=D3910,H3910-D3910,0),""),"")</f>
        <v>147</v>
      </c>
      <c r="K3910" s="20">
        <f>IF(M3910="",IF(I3910&lt;&gt;"",I3910-G3910,""),"")</f>
        <v>60.036358001953374</v>
      </c>
      <c r="L3910" s="25">
        <f>IF(M3910="",IF(K3910&lt;&gt;"",IF(G3910=0,IF(I3910=0,0,9.99),K3910/G3910),""),"")</f>
        <v>0.14825122992706333</v>
      </c>
      <c r="N3910" s="58" t="str">
        <f>TRIM(CONCATENATE(Table1[[#This Row],[Intake]]," ",Table1[[#This Row],[Batch Number]]))</f>
        <v>S-1/OS 118</v>
      </c>
      <c r="O3910" s="3" t="str">
        <f>IF(VLOOKUP(Table1[[#This Row],[Intake Batch Combo]],Sheet2!A:B,2,FALSE)="","",VLOOKUP(Table1[[#This Row],[Intake Batch Combo]],Sheet2!A:B,2,FALSE))</f>
        <v>One Source Diagnostics Buy 118</v>
      </c>
      <c r="P3910" s="115" t="s">
        <v>2383</v>
      </c>
      <c r="Q3910" s="115" t="e">
        <v>#N/A</v>
      </c>
    </row>
    <row r="3911" spans="1:17">
      <c r="A3911" s="4" t="s">
        <v>1316</v>
      </c>
      <c r="B3911" s="15">
        <v>118</v>
      </c>
      <c r="C3911" s="64" t="s">
        <v>1356</v>
      </c>
      <c r="D3911" s="30">
        <v>44897</v>
      </c>
      <c r="E3911" s="60" t="s">
        <v>1</v>
      </c>
      <c r="F3911" s="14">
        <v>1695</v>
      </c>
      <c r="G3911" s="14">
        <v>404.96364199804663</v>
      </c>
      <c r="H3911" s="30">
        <v>45044</v>
      </c>
      <c r="I3911" s="120">
        <v>465</v>
      </c>
      <c r="J3911" s="15">
        <f>IF(M3911="",IF(AND(H3911&lt;&gt; "",D3911&lt;&gt;""),IF(H3911&gt;=D3911,H3911-D3911,0),""),"")</f>
        <v>147</v>
      </c>
      <c r="K3911" s="20">
        <f>IF(M3911="",IF(I3911&lt;&gt;"",I3911-G3911,""),"")</f>
        <v>60.036358001953374</v>
      </c>
      <c r="L3911" s="25">
        <f>IF(M3911="",IF(K3911&lt;&gt;"",IF(G3911=0,IF(I3911=0,0,9.99),K3911/G3911),""),"")</f>
        <v>0.14825122992706333</v>
      </c>
      <c r="N3911" s="58" t="str">
        <f>TRIM(CONCATENATE(Table1[[#This Row],[Intake]]," ",Table1[[#This Row],[Batch Number]]))</f>
        <v>S-1/OS 118</v>
      </c>
      <c r="O3911" s="111" t="str">
        <f>IF(VLOOKUP(Table1[[#This Row],[Intake Batch Combo]],Sheet2!A:B,2,FALSE)="","",VLOOKUP(Table1[[#This Row],[Intake Batch Combo]],Sheet2!A:B,2,FALSE))</f>
        <v>One Source Diagnostics Buy 118</v>
      </c>
      <c r="P3911" s="115" t="s">
        <v>2383</v>
      </c>
      <c r="Q3911" s="115" t="e">
        <v>#N/A</v>
      </c>
    </row>
    <row r="3912" spans="1:17">
      <c r="A3912" s="4" t="s">
        <v>1316</v>
      </c>
      <c r="B3912" s="15">
        <v>118</v>
      </c>
      <c r="C3912" s="64" t="s">
        <v>1357</v>
      </c>
      <c r="D3912" s="30">
        <v>44897</v>
      </c>
      <c r="E3912" s="60" t="s">
        <v>1</v>
      </c>
      <c r="F3912" s="14">
        <v>1695</v>
      </c>
      <c r="G3912" s="14">
        <v>404.96364199804663</v>
      </c>
      <c r="H3912" s="30">
        <v>45044</v>
      </c>
      <c r="I3912" s="120">
        <v>511.5</v>
      </c>
      <c r="J3912" s="15">
        <f>IF(M3912="",IF(AND(H3912&lt;&gt; "",D3912&lt;&gt;""),IF(H3912&gt;=D3912,H3912-D3912,0),""),"")</f>
        <v>147</v>
      </c>
      <c r="K3912" s="20">
        <f>IF(M3912="",IF(I3912&lt;&gt;"",I3912-G3912,""),"")</f>
        <v>106.53635800195337</v>
      </c>
      <c r="L3912" s="25">
        <f>IF(M3912="",IF(K3912&lt;&gt;"",IF(G3912=0,IF(I3912=0,0,9.99),K3912/G3912),""),"")</f>
        <v>0.26307635291976966</v>
      </c>
      <c r="N3912" s="58" t="str">
        <f>TRIM(CONCATENATE(Table1[[#This Row],[Intake]]," ",Table1[[#This Row],[Batch Number]]))</f>
        <v>S-1/OS 118</v>
      </c>
      <c r="O3912" s="111" t="str">
        <f>IF(VLOOKUP(Table1[[#This Row],[Intake Batch Combo]],Sheet2!A:B,2,FALSE)="","",VLOOKUP(Table1[[#This Row],[Intake Batch Combo]],Sheet2!A:B,2,FALSE))</f>
        <v>One Source Diagnostics Buy 118</v>
      </c>
      <c r="P3912" s="115" t="s">
        <v>2383</v>
      </c>
      <c r="Q3912" s="115" t="e">
        <v>#N/A</v>
      </c>
    </row>
    <row r="3913" spans="1:17">
      <c r="A3913" s="4" t="s">
        <v>1316</v>
      </c>
      <c r="B3913" s="15">
        <v>118</v>
      </c>
      <c r="C3913" s="64" t="s">
        <v>1358</v>
      </c>
      <c r="D3913" s="30">
        <v>44897</v>
      </c>
      <c r="E3913" s="60" t="s">
        <v>1</v>
      </c>
      <c r="F3913" s="14">
        <v>1695</v>
      </c>
      <c r="G3913" s="14">
        <v>404.96364199804663</v>
      </c>
      <c r="H3913" s="30">
        <v>45044</v>
      </c>
      <c r="I3913" s="120">
        <v>558</v>
      </c>
      <c r="J3913" s="15">
        <f>IF(M3913="",IF(AND(H3913&lt;&gt; "",D3913&lt;&gt;""),IF(H3913&gt;=D3913,H3913-D3913,0),""),"")</f>
        <v>147</v>
      </c>
      <c r="K3913" s="20">
        <f>IF(M3913="",IF(I3913&lt;&gt;"",I3913-G3913,""),"")</f>
        <v>153.03635800195337</v>
      </c>
      <c r="L3913" s="25">
        <f>IF(M3913="",IF(K3913&lt;&gt;"",IF(G3913=0,IF(I3913=0,0,9.99),K3913/G3913),""),"")</f>
        <v>0.37790147591247603</v>
      </c>
      <c r="N3913" s="58" t="str">
        <f>TRIM(CONCATENATE(Table1[[#This Row],[Intake]]," ",Table1[[#This Row],[Batch Number]]))</f>
        <v>S-1/OS 118</v>
      </c>
      <c r="O3913" s="111" t="str">
        <f>IF(VLOOKUP(Table1[[#This Row],[Intake Batch Combo]],Sheet2!A:B,2,FALSE)="","",VLOOKUP(Table1[[#This Row],[Intake Batch Combo]],Sheet2!A:B,2,FALSE))</f>
        <v>One Source Diagnostics Buy 118</v>
      </c>
      <c r="P3913" s="115" t="s">
        <v>2383</v>
      </c>
      <c r="Q3913" s="115" t="e">
        <v>#N/A</v>
      </c>
    </row>
    <row r="3914" spans="1:17">
      <c r="A3914" s="4" t="s">
        <v>1316</v>
      </c>
      <c r="B3914" s="15">
        <v>118</v>
      </c>
      <c r="C3914" s="64" t="s">
        <v>1359</v>
      </c>
      <c r="D3914" s="30">
        <v>44897</v>
      </c>
      <c r="E3914" s="60" t="s">
        <v>1</v>
      </c>
      <c r="F3914" s="14">
        <v>1695</v>
      </c>
      <c r="G3914" s="14">
        <v>404.96364199804663</v>
      </c>
      <c r="H3914" s="30">
        <v>45044</v>
      </c>
      <c r="I3914" s="118">
        <v>604.5</v>
      </c>
      <c r="J3914" s="15">
        <f>IF(M3914="",IF(AND(H3914&lt;&gt; "",D3914&lt;&gt;""),IF(H3914&gt;=D3914,H3914-D3914,0),""),"")</f>
        <v>147</v>
      </c>
      <c r="K3914" s="20">
        <f>IF(M3914="",IF(I3914&lt;&gt;"",I3914-G3914,""),"")</f>
        <v>199.53635800195337</v>
      </c>
      <c r="L3914" s="25">
        <f>IF(M3914="",IF(K3914&lt;&gt;"",IF(G3914=0,IF(I3914=0,0,9.99),K3914/G3914),""),"")</f>
        <v>0.49272659890518233</v>
      </c>
      <c r="N3914" s="58" t="str">
        <f>TRIM(CONCATENATE(Table1[[#This Row],[Intake]]," ",Table1[[#This Row],[Batch Number]]))</f>
        <v>S-1/OS 118</v>
      </c>
      <c r="O3914" s="3" t="str">
        <f>IF(VLOOKUP(Table1[[#This Row],[Intake Batch Combo]],Sheet2!A:B,2,FALSE)="","",VLOOKUP(Table1[[#This Row],[Intake Batch Combo]],Sheet2!A:B,2,FALSE))</f>
        <v>One Source Diagnostics Buy 118</v>
      </c>
      <c r="P3914" s="115" t="s">
        <v>2383</v>
      </c>
      <c r="Q3914" s="115" t="e">
        <v>#N/A</v>
      </c>
    </row>
    <row r="3915" spans="1:17">
      <c r="A3915" s="4" t="s">
        <v>1316</v>
      </c>
      <c r="B3915" s="15">
        <v>118</v>
      </c>
      <c r="C3915" s="64" t="s">
        <v>1360</v>
      </c>
      <c r="D3915" s="30">
        <v>44897</v>
      </c>
      <c r="E3915" s="60" t="s">
        <v>1</v>
      </c>
      <c r="F3915" s="14">
        <v>1695</v>
      </c>
      <c r="G3915" s="14">
        <v>404.96364199804663</v>
      </c>
      <c r="H3915" s="30">
        <v>45044</v>
      </c>
      <c r="I3915" s="118">
        <v>787.71</v>
      </c>
      <c r="J3915" s="15">
        <f>IF(M3915="",IF(AND(H3915&lt;&gt; "",D3915&lt;&gt;""),IF(H3915&gt;=D3915,H3915-D3915,0),""),"")</f>
        <v>147</v>
      </c>
      <c r="K3915" s="20">
        <f>IF(M3915="",IF(I3915&lt;&gt;"",I3915-G3915,""),"")</f>
        <v>382.74635800195341</v>
      </c>
      <c r="L3915" s="25">
        <f>IF(M3915="",IF(K3915&lt;&gt;"",IF(G3915=0,IF(I3915=0,0,9.99),K3915/G3915),""),"")</f>
        <v>0.94513758349644539</v>
      </c>
      <c r="M3915" s="111"/>
      <c r="N3915" s="58" t="str">
        <f>TRIM(CONCATENATE(Table1[[#This Row],[Intake]]," ",Table1[[#This Row],[Batch Number]]))</f>
        <v>S-1/OS 118</v>
      </c>
      <c r="O3915" s="111" t="str">
        <f>IF(VLOOKUP(Table1[[#This Row],[Intake Batch Combo]],Sheet2!A:B,2,FALSE)="","",VLOOKUP(Table1[[#This Row],[Intake Batch Combo]],Sheet2!A:B,2,FALSE))</f>
        <v>One Source Diagnostics Buy 118</v>
      </c>
      <c r="P3915" s="115" t="s">
        <v>2383</v>
      </c>
      <c r="Q3915" s="115" t="e">
        <v>#N/A</v>
      </c>
    </row>
    <row r="3916" spans="1:17">
      <c r="A3916" s="4" t="s">
        <v>1316</v>
      </c>
      <c r="B3916" s="15">
        <v>118</v>
      </c>
      <c r="C3916" s="64">
        <v>94347</v>
      </c>
      <c r="D3916" s="30">
        <v>44897</v>
      </c>
      <c r="E3916" s="60" t="s">
        <v>1</v>
      </c>
      <c r="F3916" s="14">
        <v>1695</v>
      </c>
      <c r="G3916" s="14">
        <v>404.96364199804663</v>
      </c>
      <c r="H3916" s="30">
        <v>45044</v>
      </c>
      <c r="I3916" s="118">
        <v>837</v>
      </c>
      <c r="J3916" s="15">
        <f>IF(M3916="",IF(AND(H3916&lt;&gt; "",D3916&lt;&gt;""),IF(H3916&gt;=D3916,H3916-D3916,0),""),"")</f>
        <v>147</v>
      </c>
      <c r="K3916" s="20">
        <f>IF(M3916="",IF(I3916&lt;&gt;"",I3916-G3916,""),"")</f>
        <v>432.03635800195337</v>
      </c>
      <c r="L3916" s="25">
        <f>IF(M3916="",IF(K3916&lt;&gt;"",IF(G3916=0,IF(I3916=0,0,9.99),K3916/G3916),""),"")</f>
        <v>1.066852213868714</v>
      </c>
      <c r="M3916" s="111"/>
      <c r="N3916" s="58" t="str">
        <f>TRIM(CONCATENATE(Table1[[#This Row],[Intake]]," ",Table1[[#This Row],[Batch Number]]))</f>
        <v>S-1/OS 118</v>
      </c>
      <c r="O3916" s="111" t="str">
        <f>IF(VLOOKUP(Table1[[#This Row],[Intake Batch Combo]],Sheet2!A:B,2,FALSE)="","",VLOOKUP(Table1[[#This Row],[Intake Batch Combo]],Sheet2!A:B,2,FALSE))</f>
        <v>One Source Diagnostics Buy 118</v>
      </c>
      <c r="P3916" s="115" t="s">
        <v>2383</v>
      </c>
      <c r="Q3916" s="115" t="e">
        <v>#N/A</v>
      </c>
    </row>
    <row r="3917" spans="1:17">
      <c r="A3917" s="4" t="s">
        <v>1316</v>
      </c>
      <c r="B3917" s="15">
        <v>118</v>
      </c>
      <c r="C3917" s="64">
        <v>94347</v>
      </c>
      <c r="D3917" s="30">
        <v>44897</v>
      </c>
      <c r="E3917" s="60" t="s">
        <v>1</v>
      </c>
      <c r="F3917" s="14">
        <v>1695</v>
      </c>
      <c r="G3917" s="14">
        <v>404.96364199804663</v>
      </c>
      <c r="H3917" s="30">
        <v>45044</v>
      </c>
      <c r="I3917" s="118">
        <v>837</v>
      </c>
      <c r="J3917" s="15">
        <f>IF(M3917="",IF(AND(H3917&lt;&gt; "",D3917&lt;&gt;""),IF(H3917&gt;=D3917,H3917-D3917,0),""),"")</f>
        <v>147</v>
      </c>
      <c r="K3917" s="20">
        <f>IF(M3917="",IF(I3917&lt;&gt;"",I3917-G3917,""),"")</f>
        <v>432.03635800195337</v>
      </c>
      <c r="L3917" s="25">
        <f>IF(M3917="",IF(K3917&lt;&gt;"",IF(G3917=0,IF(I3917=0,0,9.99),K3917/G3917),""),"")</f>
        <v>1.066852213868714</v>
      </c>
      <c r="M3917" s="111"/>
      <c r="N3917" s="58" t="str">
        <f>TRIM(CONCATENATE(Table1[[#This Row],[Intake]]," ",Table1[[#This Row],[Batch Number]]))</f>
        <v>S-1/OS 118</v>
      </c>
      <c r="O3917" s="111" t="str">
        <f>IF(VLOOKUP(Table1[[#This Row],[Intake Batch Combo]],Sheet2!A:B,2,FALSE)="","",VLOOKUP(Table1[[#This Row],[Intake Batch Combo]],Sheet2!A:B,2,FALSE))</f>
        <v>One Source Diagnostics Buy 118</v>
      </c>
      <c r="P3917" s="115" t="s">
        <v>2383</v>
      </c>
      <c r="Q3917" s="115" t="e">
        <v>#N/A</v>
      </c>
    </row>
    <row r="3918" spans="1:17">
      <c r="A3918" s="4" t="s">
        <v>1316</v>
      </c>
      <c r="B3918" s="15">
        <v>118</v>
      </c>
      <c r="C3918" s="64" t="s">
        <v>1361</v>
      </c>
      <c r="D3918" s="30">
        <v>44897</v>
      </c>
      <c r="E3918" s="60" t="s">
        <v>1</v>
      </c>
      <c r="F3918" s="14">
        <v>1695</v>
      </c>
      <c r="G3918" s="14">
        <v>404.96364199804663</v>
      </c>
      <c r="H3918" s="30">
        <v>45044</v>
      </c>
      <c r="I3918" s="118">
        <v>930</v>
      </c>
      <c r="J3918" s="15">
        <f>IF(M3918="",IF(AND(H3918&lt;&gt; "",D3918&lt;&gt;""),IF(H3918&gt;=D3918,H3918-D3918,0),""),"")</f>
        <v>147</v>
      </c>
      <c r="K3918" s="20">
        <f>IF(M3918="",IF(I3918&lt;&gt;"",I3918-G3918,""),"")</f>
        <v>525.03635800195343</v>
      </c>
      <c r="L3918" s="25">
        <f>IF(M3918="",IF(K3918&lt;&gt;"",IF(G3918=0,IF(I3918=0,0,9.99),K3918/G3918),""),"")</f>
        <v>1.2965024598541268</v>
      </c>
      <c r="M3918" s="111"/>
      <c r="N3918" s="58" t="str">
        <f>TRIM(CONCATENATE(Table1[[#This Row],[Intake]]," ",Table1[[#This Row],[Batch Number]]))</f>
        <v>S-1/OS 118</v>
      </c>
      <c r="O3918" s="111" t="str">
        <f>IF(VLOOKUP(Table1[[#This Row],[Intake Batch Combo]],Sheet2!A:B,2,FALSE)="","",VLOOKUP(Table1[[#This Row],[Intake Batch Combo]],Sheet2!A:B,2,FALSE))</f>
        <v>One Source Diagnostics Buy 118</v>
      </c>
      <c r="P3918" s="115" t="s">
        <v>2383</v>
      </c>
      <c r="Q3918" s="115" t="e">
        <v>#N/A</v>
      </c>
    </row>
    <row r="3919" spans="1:17">
      <c r="A3919" s="4" t="s">
        <v>1316</v>
      </c>
      <c r="B3919" s="15" t="s">
        <v>1330</v>
      </c>
      <c r="C3919" s="15" t="s">
        <v>1325</v>
      </c>
      <c r="D3919" s="30">
        <v>45021</v>
      </c>
      <c r="E3919" s="10" t="s">
        <v>1</v>
      </c>
      <c r="F3919" s="14">
        <v>1695</v>
      </c>
      <c r="G3919" s="14">
        <v>406.53922178429201</v>
      </c>
      <c r="H3919" s="30">
        <v>45044</v>
      </c>
      <c r="I3919" s="118">
        <v>309.99689999999998</v>
      </c>
      <c r="J3919" s="15">
        <f>IF(M3919="",IF(AND(H3919&lt;&gt; "",D3919&lt;&gt;""),IF(H3919&gt;=D3919,H3919-D3919,0),""),"")</f>
        <v>23</v>
      </c>
      <c r="K3919" s="20">
        <f>IF(M3919="",IF(I3919&lt;&gt;"",I3919-G3919,""),"")</f>
        <v>-96.542321784292028</v>
      </c>
      <c r="L3919" s="25">
        <f>IF(M3919="",IF(K3919&lt;&gt;"",IF(G3919=0,IF(I3919=0,0,9.99),K3919/G3919),""),"")</f>
        <v>-0.2374735735473931</v>
      </c>
      <c r="M3919" s="111"/>
      <c r="N3919" s="58" t="str">
        <f>TRIM(CONCATENATE(Table1[[#This Row],[Intake]]," ",Table1[[#This Row],[Batch Number]]))</f>
        <v>S-1/OS 3.28 (1)</v>
      </c>
      <c r="O3919" s="111" t="str">
        <f>IF(VLOOKUP(Table1[[#This Row],[Intake Batch Combo]],Sheet2!A:B,2,FALSE)="","",VLOOKUP(Table1[[#This Row],[Intake Batch Combo]],Sheet2!A:B,2,FALSE))</f>
        <v>One Source Diagnostics Buy 74</v>
      </c>
      <c r="P3919" s="115" t="s">
        <v>2389</v>
      </c>
      <c r="Q3919" s="115" t="e">
        <v>#N/A</v>
      </c>
    </row>
    <row r="3920" spans="1:17">
      <c r="A3920" s="4" t="s">
        <v>1314</v>
      </c>
      <c r="B3920" s="43">
        <v>71</v>
      </c>
      <c r="C3920" s="64" t="s">
        <v>1015</v>
      </c>
      <c r="D3920" s="47">
        <v>44670</v>
      </c>
      <c r="E3920" s="59" t="s">
        <v>1</v>
      </c>
      <c r="F3920" s="41">
        <v>1695</v>
      </c>
      <c r="G3920" s="41">
        <v>406.54563467206344</v>
      </c>
      <c r="H3920" s="47">
        <v>45044</v>
      </c>
      <c r="I3920" s="118">
        <v>558</v>
      </c>
      <c r="J3920" s="43">
        <f>IF(M3920="",IF(AND(H3920&lt;&gt; "",D3920&lt;&gt;""),IF(H3920&gt;=D3920,H3920-D3920,0),""),"")</f>
        <v>374</v>
      </c>
      <c r="K3920" s="42">
        <f>IF(M3920="",IF(I3920&lt;&gt;"",I3920-G3920,""),"")</f>
        <v>151.45436532793656</v>
      </c>
      <c r="L3920" s="44">
        <f>IF(M3920="",IF(K3920&lt;&gt;"",IF(G3920=0,IF(I3920=0,0,9.99),K3920/G3920),""),"")</f>
        <v>0.37253964232110359</v>
      </c>
      <c r="M3920" s="45"/>
      <c r="N3920" s="46" t="str">
        <f>TRIM(CONCATENATE(Table1[[#This Row],[Intake]]," ",Table1[[#This Row],[Batch Number]]))</f>
        <v>S-1/EB 71</v>
      </c>
      <c r="O3920" s="45" t="str">
        <f>IF(VLOOKUP(Table1[[#This Row],[Intake Batch Combo]],Sheet2!A:B,2,FALSE)="","",VLOOKUP(Table1[[#This Row],[Intake Batch Combo]],Sheet2!A:B,2,FALSE))</f>
        <v>Expert MRI Buy 71</v>
      </c>
      <c r="P3920" s="116" t="e">
        <v>#N/A</v>
      </c>
      <c r="Q3920" s="116" t="e">
        <v>#N/A</v>
      </c>
    </row>
    <row r="3921" spans="1:17">
      <c r="A3921" s="4" t="s">
        <v>1314</v>
      </c>
      <c r="B3921" s="43">
        <v>71</v>
      </c>
      <c r="C3921" s="64" t="s">
        <v>644</v>
      </c>
      <c r="D3921" s="47">
        <v>44670</v>
      </c>
      <c r="E3921" s="59" t="s">
        <v>1</v>
      </c>
      <c r="F3921" s="41">
        <v>1695</v>
      </c>
      <c r="G3921" s="41">
        <v>406.54563467206344</v>
      </c>
      <c r="H3921" s="47">
        <v>45044</v>
      </c>
      <c r="I3921" s="118">
        <v>558</v>
      </c>
      <c r="J3921" s="43">
        <f>IF(M3921="",IF(AND(H3921&lt;&gt; "",D3921&lt;&gt;""),IF(H3921&gt;=D3921,H3921-D3921,0),""),"")</f>
        <v>374</v>
      </c>
      <c r="K3921" s="42">
        <f>IF(M3921="",IF(I3921&lt;&gt;"",I3921-G3921,""),"")</f>
        <v>151.45436532793656</v>
      </c>
      <c r="L3921" s="44">
        <f>IF(M3921="",IF(K3921&lt;&gt;"",IF(G3921=0,IF(I3921=0,0,9.99),K3921/G3921),""),"")</f>
        <v>0.37253964232110359</v>
      </c>
      <c r="M3921" s="45"/>
      <c r="N3921" s="46" t="str">
        <f>TRIM(CONCATENATE(Table1[[#This Row],[Intake]]," ",Table1[[#This Row],[Batch Number]]))</f>
        <v>S-1/EB 71</v>
      </c>
      <c r="O3921" s="45" t="str">
        <f>IF(VLOOKUP(Table1[[#This Row],[Intake Batch Combo]],Sheet2!A:B,2,FALSE)="","",VLOOKUP(Table1[[#This Row],[Intake Batch Combo]],Sheet2!A:B,2,FALSE))</f>
        <v>Expert MRI Buy 71</v>
      </c>
      <c r="P3921" s="116" t="e">
        <v>#N/A</v>
      </c>
      <c r="Q3921" s="116" t="e">
        <v>#N/A</v>
      </c>
    </row>
    <row r="3922" spans="1:17">
      <c r="A3922" s="4" t="s">
        <v>1314</v>
      </c>
      <c r="B3922" s="43">
        <v>71</v>
      </c>
      <c r="C3922" s="64" t="s">
        <v>644</v>
      </c>
      <c r="D3922" s="47">
        <v>44670</v>
      </c>
      <c r="E3922" s="59" t="s">
        <v>1</v>
      </c>
      <c r="F3922" s="41">
        <v>1695</v>
      </c>
      <c r="G3922" s="41">
        <v>406.54563467206344</v>
      </c>
      <c r="H3922" s="47">
        <v>45044</v>
      </c>
      <c r="I3922" s="118">
        <v>558</v>
      </c>
      <c r="J3922" s="43">
        <f>IF(M3922="",IF(AND(H3922&lt;&gt; "",D3922&lt;&gt;""),IF(H3922&gt;=D3922,H3922-D3922,0),""),"")</f>
        <v>374</v>
      </c>
      <c r="K3922" s="42">
        <f>IF(M3922="",IF(I3922&lt;&gt;"",I3922-G3922,""),"")</f>
        <v>151.45436532793656</v>
      </c>
      <c r="L3922" s="44">
        <f>IF(M3922="",IF(K3922&lt;&gt;"",IF(G3922=0,IF(I3922=0,0,9.99),K3922/G3922),""),"")</f>
        <v>0.37253964232110359</v>
      </c>
      <c r="M3922" s="45"/>
      <c r="N3922" s="46" t="str">
        <f>TRIM(CONCATENATE(Table1[[#This Row],[Intake]]," ",Table1[[#This Row],[Batch Number]]))</f>
        <v>S-1/EB 71</v>
      </c>
      <c r="O3922" s="45" t="str">
        <f>IF(VLOOKUP(Table1[[#This Row],[Intake Batch Combo]],Sheet2!A:B,2,FALSE)="","",VLOOKUP(Table1[[#This Row],[Intake Batch Combo]],Sheet2!A:B,2,FALSE))</f>
        <v>Expert MRI Buy 71</v>
      </c>
      <c r="P3922" s="116" t="e">
        <v>#N/A</v>
      </c>
      <c r="Q3922" s="116" t="e">
        <v>#N/A</v>
      </c>
    </row>
    <row r="3923" spans="1:17">
      <c r="A3923" s="4" t="s">
        <v>1314</v>
      </c>
      <c r="B3923" s="43">
        <v>71</v>
      </c>
      <c r="C3923" s="64" t="s">
        <v>673</v>
      </c>
      <c r="D3923" s="47">
        <v>44670</v>
      </c>
      <c r="E3923" s="59" t="s">
        <v>1</v>
      </c>
      <c r="F3923" s="41">
        <v>1695</v>
      </c>
      <c r="G3923" s="41">
        <v>406.54563467206344</v>
      </c>
      <c r="H3923" s="47">
        <v>45044</v>
      </c>
      <c r="I3923" s="120">
        <v>511.5</v>
      </c>
      <c r="J3923" s="43">
        <f>IF(M3923="",IF(AND(H3923&lt;&gt; "",D3923&lt;&gt;""),IF(H3923&gt;=D3923,H3923-D3923,0),""),"")</f>
        <v>374</v>
      </c>
      <c r="K3923" s="42">
        <f>IF(M3923="",IF(I3923&lt;&gt;"",I3923-G3923,""),"")</f>
        <v>104.95436532793656</v>
      </c>
      <c r="L3923" s="44">
        <f>IF(M3923="",IF(K3923&lt;&gt;"",IF(G3923=0,IF(I3923=0,0,9.99),K3923/G3923),""),"")</f>
        <v>0.25816133879434494</v>
      </c>
      <c r="M3923" s="45"/>
      <c r="N3923" s="46" t="str">
        <f>TRIM(CONCATENATE(Table1[[#This Row],[Intake]]," ",Table1[[#This Row],[Batch Number]]))</f>
        <v>S-1/EB 71</v>
      </c>
      <c r="O3923" s="45" t="str">
        <f>IF(VLOOKUP(Table1[[#This Row],[Intake Batch Combo]],Sheet2!A:B,2,FALSE)="","",VLOOKUP(Table1[[#This Row],[Intake Batch Combo]],Sheet2!A:B,2,FALSE))</f>
        <v>Expert MRI Buy 71</v>
      </c>
      <c r="P3923" s="116" t="e">
        <v>#N/A</v>
      </c>
      <c r="Q3923" s="116" t="e">
        <v>#N/A</v>
      </c>
    </row>
    <row r="3924" spans="1:17">
      <c r="A3924" s="4" t="s">
        <v>1314</v>
      </c>
      <c r="B3924" s="43">
        <v>71</v>
      </c>
      <c r="C3924" s="64" t="s">
        <v>752</v>
      </c>
      <c r="D3924" s="47">
        <v>44670</v>
      </c>
      <c r="E3924" s="59" t="s">
        <v>1</v>
      </c>
      <c r="F3924" s="41">
        <v>1695</v>
      </c>
      <c r="G3924" s="41">
        <v>406.54563467206344</v>
      </c>
      <c r="H3924" s="47">
        <v>45044</v>
      </c>
      <c r="I3924" s="118">
        <v>604.5</v>
      </c>
      <c r="J3924" s="43">
        <f>IF(M3924="",IF(AND(H3924&lt;&gt; "",D3924&lt;&gt;""),IF(H3924&gt;=D3924,H3924-D3924,0),""),"")</f>
        <v>374</v>
      </c>
      <c r="K3924" s="42">
        <f>IF(M3924="",IF(I3924&lt;&gt;"",I3924-G3924,""),"")</f>
        <v>197.95436532793656</v>
      </c>
      <c r="L3924" s="44">
        <f>IF(M3924="",IF(K3924&lt;&gt;"",IF(G3924=0,IF(I3924=0,0,9.99),K3924/G3924),""),"")</f>
        <v>0.48691794584786219</v>
      </c>
      <c r="M3924" s="45"/>
      <c r="N3924" s="46" t="str">
        <f>TRIM(CONCATENATE(Table1[[#This Row],[Intake]]," ",Table1[[#This Row],[Batch Number]]))</f>
        <v>S-1/EB 71</v>
      </c>
      <c r="O3924" s="45" t="str">
        <f>IF(VLOOKUP(Table1[[#This Row],[Intake Batch Combo]],Sheet2!A:B,2,FALSE)="","",VLOOKUP(Table1[[#This Row],[Intake Batch Combo]],Sheet2!A:B,2,FALSE))</f>
        <v>Expert MRI Buy 71</v>
      </c>
      <c r="P3924" s="116" t="e">
        <v>#N/A</v>
      </c>
      <c r="Q3924" s="116" t="e">
        <v>#N/A</v>
      </c>
    </row>
    <row r="3925" spans="1:17">
      <c r="A3925" s="4" t="s">
        <v>1314</v>
      </c>
      <c r="B3925" s="43">
        <v>71</v>
      </c>
      <c r="C3925" s="64" t="s">
        <v>757</v>
      </c>
      <c r="D3925" s="47">
        <v>44670</v>
      </c>
      <c r="E3925" s="59" t="s">
        <v>1</v>
      </c>
      <c r="F3925" s="41">
        <v>1695</v>
      </c>
      <c r="G3925" s="41">
        <v>406.54563467206344</v>
      </c>
      <c r="H3925" s="47">
        <v>45044</v>
      </c>
      <c r="I3925" s="118">
        <v>270.73230000000001</v>
      </c>
      <c r="J3925" s="43">
        <f>IF(M3925="",IF(AND(H3925&lt;&gt; "",D3925&lt;&gt;""),IF(H3925&gt;=D3925,H3925-D3925,0),""),"")</f>
        <v>374</v>
      </c>
      <c r="K3925" s="42">
        <f>IF(M3925="",IF(I3925&lt;&gt;"",I3925-G3925,""),"")</f>
        <v>-135.81333467206343</v>
      </c>
      <c r="L3925" s="44">
        <f>IF(M3925="",IF(K3925&lt;&gt;"",IF(G3925=0,IF(I3925=0,0,9.99),K3925/G3925),""),"")</f>
        <v>-0.33406664120650587</v>
      </c>
      <c r="M3925" s="45"/>
      <c r="N3925" s="46" t="str">
        <f>TRIM(CONCATENATE(Table1[[#This Row],[Intake]]," ",Table1[[#This Row],[Batch Number]]))</f>
        <v>S-1/EB 71</v>
      </c>
      <c r="O3925" s="45" t="str">
        <f>IF(VLOOKUP(Table1[[#This Row],[Intake Batch Combo]],Sheet2!A:B,2,FALSE)="","",VLOOKUP(Table1[[#This Row],[Intake Batch Combo]],Sheet2!A:B,2,FALSE))</f>
        <v>Expert MRI Buy 71</v>
      </c>
      <c r="P3925" s="116" t="e">
        <v>#N/A</v>
      </c>
      <c r="Q3925" s="116" t="e">
        <v>#N/A</v>
      </c>
    </row>
    <row r="3926" spans="1:17">
      <c r="A3926" s="4" t="s">
        <v>1314</v>
      </c>
      <c r="B3926" s="43">
        <v>71</v>
      </c>
      <c r="C3926" s="64" t="s">
        <v>757</v>
      </c>
      <c r="D3926" s="47">
        <v>44670</v>
      </c>
      <c r="E3926" s="59" t="s">
        <v>1</v>
      </c>
      <c r="F3926" s="41">
        <v>1695</v>
      </c>
      <c r="G3926" s="41">
        <v>406.54563467206344</v>
      </c>
      <c r="H3926" s="47">
        <v>45044</v>
      </c>
      <c r="I3926" s="118">
        <v>270.73230000000001</v>
      </c>
      <c r="J3926" s="43">
        <f>IF(M3926="",IF(AND(H3926&lt;&gt; "",D3926&lt;&gt;""),IF(H3926&gt;=D3926,H3926-D3926,0),""),"")</f>
        <v>374</v>
      </c>
      <c r="K3926" s="42">
        <f>IF(M3926="",IF(I3926&lt;&gt;"",I3926-G3926,""),"")</f>
        <v>-135.81333467206343</v>
      </c>
      <c r="L3926" s="44">
        <f>IF(M3926="",IF(K3926&lt;&gt;"",IF(G3926=0,IF(I3926=0,0,9.99),K3926/G3926),""),"")</f>
        <v>-0.33406664120650587</v>
      </c>
      <c r="M3926" s="45"/>
      <c r="N3926" s="46" t="str">
        <f>TRIM(CONCATENATE(Table1[[#This Row],[Intake]]," ",Table1[[#This Row],[Batch Number]]))</f>
        <v>S-1/EB 71</v>
      </c>
      <c r="O3926" s="45" t="str">
        <f>IF(VLOOKUP(Table1[[#This Row],[Intake Batch Combo]],Sheet2!A:B,2,FALSE)="","",VLOOKUP(Table1[[#This Row],[Intake Batch Combo]],Sheet2!A:B,2,FALSE))</f>
        <v>Expert MRI Buy 71</v>
      </c>
      <c r="P3926" s="116" t="e">
        <v>#N/A</v>
      </c>
      <c r="Q3926" s="116" t="e">
        <v>#N/A</v>
      </c>
    </row>
    <row r="3927" spans="1:17">
      <c r="A3927" s="4" t="s">
        <v>1314</v>
      </c>
      <c r="B3927" s="43">
        <v>71</v>
      </c>
      <c r="C3927" s="64" t="s">
        <v>757</v>
      </c>
      <c r="D3927" s="47">
        <v>44670</v>
      </c>
      <c r="E3927" s="59" t="s">
        <v>1</v>
      </c>
      <c r="F3927" s="41">
        <v>1695</v>
      </c>
      <c r="G3927" s="41">
        <v>406.54563467206344</v>
      </c>
      <c r="H3927" s="47">
        <v>45044</v>
      </c>
      <c r="I3927" s="120">
        <v>270.73230000000001</v>
      </c>
      <c r="J3927" s="43">
        <f>IF(M3927="",IF(AND(H3927&lt;&gt; "",D3927&lt;&gt;""),IF(H3927&gt;=D3927,H3927-D3927,0),""),"")</f>
        <v>374</v>
      </c>
      <c r="K3927" s="42">
        <f>IF(M3927="",IF(I3927&lt;&gt;"",I3927-G3927,""),"")</f>
        <v>-135.81333467206343</v>
      </c>
      <c r="L3927" s="44">
        <f>IF(M3927="",IF(K3927&lt;&gt;"",IF(G3927=0,IF(I3927=0,0,9.99),K3927/G3927),""),"")</f>
        <v>-0.33406664120650587</v>
      </c>
      <c r="M3927" s="45"/>
      <c r="N3927" s="46" t="str">
        <f>TRIM(CONCATENATE(Table1[[#This Row],[Intake]]," ",Table1[[#This Row],[Batch Number]]))</f>
        <v>S-1/EB 71</v>
      </c>
      <c r="O3927" s="45" t="str">
        <f>IF(VLOOKUP(Table1[[#This Row],[Intake Batch Combo]],Sheet2!A:B,2,FALSE)="","",VLOOKUP(Table1[[#This Row],[Intake Batch Combo]],Sheet2!A:B,2,FALSE))</f>
        <v>Expert MRI Buy 71</v>
      </c>
      <c r="P3927" s="116" t="e">
        <v>#N/A</v>
      </c>
      <c r="Q3927" s="116" t="e">
        <v>#N/A</v>
      </c>
    </row>
    <row r="3928" spans="1:17">
      <c r="A3928" s="4" t="s">
        <v>1314</v>
      </c>
      <c r="B3928" s="43">
        <v>71</v>
      </c>
      <c r="C3928" s="64" t="s">
        <v>758</v>
      </c>
      <c r="D3928" s="47">
        <v>44670</v>
      </c>
      <c r="E3928" s="59" t="s">
        <v>1</v>
      </c>
      <c r="F3928" s="41">
        <v>1695</v>
      </c>
      <c r="G3928" s="41">
        <v>406.54563467206344</v>
      </c>
      <c r="H3928" s="47">
        <v>45044</v>
      </c>
      <c r="I3928" s="118">
        <v>238.43340000000001</v>
      </c>
      <c r="J3928" s="43">
        <f>IF(M3928="",IF(AND(H3928&lt;&gt; "",D3928&lt;&gt;""),IF(H3928&gt;=D3928,H3928-D3928,0),""),"")</f>
        <v>374</v>
      </c>
      <c r="K3928" s="42">
        <f>IF(M3928="",IF(I3928&lt;&gt;"",I3928-G3928,""),"")</f>
        <v>-168.11223467206344</v>
      </c>
      <c r="L3928" s="44">
        <f>IF(M3928="",IF(K3928&lt;&gt;"",IF(G3928=0,IF(I3928=0,0,9.99),K3928/G3928),""),"")</f>
        <v>-0.41351381083619243</v>
      </c>
      <c r="M3928" s="45"/>
      <c r="N3928" s="46" t="str">
        <f>TRIM(CONCATENATE(Table1[[#This Row],[Intake]]," ",Table1[[#This Row],[Batch Number]]))</f>
        <v>S-1/EB 71</v>
      </c>
      <c r="O3928" s="45" t="str">
        <f>IF(VLOOKUP(Table1[[#This Row],[Intake Batch Combo]],Sheet2!A:B,2,FALSE)="","",VLOOKUP(Table1[[#This Row],[Intake Batch Combo]],Sheet2!A:B,2,FALSE))</f>
        <v>Expert MRI Buy 71</v>
      </c>
      <c r="P3928" s="116" t="e">
        <v>#N/A</v>
      </c>
      <c r="Q3928" s="116" t="e">
        <v>#N/A</v>
      </c>
    </row>
    <row r="3929" spans="1:17">
      <c r="A3929" s="4" t="s">
        <v>1314</v>
      </c>
      <c r="B3929" s="43">
        <v>71</v>
      </c>
      <c r="C3929" s="64" t="s">
        <v>758</v>
      </c>
      <c r="D3929" s="47">
        <v>44670</v>
      </c>
      <c r="E3929" s="59" t="s">
        <v>1</v>
      </c>
      <c r="F3929" s="41">
        <v>1695</v>
      </c>
      <c r="G3929" s="41">
        <v>406.54563467206344</v>
      </c>
      <c r="H3929" s="47">
        <v>45044</v>
      </c>
      <c r="I3929" s="118">
        <v>238.43340000000001</v>
      </c>
      <c r="J3929" s="43">
        <f>IF(M3929="",IF(AND(H3929&lt;&gt; "",D3929&lt;&gt;""),IF(H3929&gt;=D3929,H3929-D3929,0),""),"")</f>
        <v>374</v>
      </c>
      <c r="K3929" s="42">
        <f>IF(M3929="",IF(I3929&lt;&gt;"",I3929-G3929,""),"")</f>
        <v>-168.11223467206344</v>
      </c>
      <c r="L3929" s="44">
        <f>IF(M3929="",IF(K3929&lt;&gt;"",IF(G3929=0,IF(I3929=0,0,9.99),K3929/G3929),""),"")</f>
        <v>-0.41351381083619243</v>
      </c>
      <c r="M3929" s="45"/>
      <c r="N3929" s="46" t="str">
        <f>TRIM(CONCATENATE(Table1[[#This Row],[Intake]]," ",Table1[[#This Row],[Batch Number]]))</f>
        <v>S-1/EB 71</v>
      </c>
      <c r="O3929" s="45" t="str">
        <f>IF(VLOOKUP(Table1[[#This Row],[Intake Batch Combo]],Sheet2!A:B,2,FALSE)="","",VLOOKUP(Table1[[#This Row],[Intake Batch Combo]],Sheet2!A:B,2,FALSE))</f>
        <v>Expert MRI Buy 71</v>
      </c>
      <c r="P3929" s="116" t="e">
        <v>#N/A</v>
      </c>
      <c r="Q3929" s="116" t="e">
        <v>#N/A</v>
      </c>
    </row>
    <row r="3930" spans="1:17">
      <c r="A3930" s="4" t="s">
        <v>1314</v>
      </c>
      <c r="B3930" s="43">
        <v>71</v>
      </c>
      <c r="C3930" s="64" t="s">
        <v>833</v>
      </c>
      <c r="D3930" s="47">
        <v>44670</v>
      </c>
      <c r="E3930" s="59" t="s">
        <v>1</v>
      </c>
      <c r="F3930" s="41">
        <v>1695</v>
      </c>
      <c r="G3930" s="41">
        <v>406.54563467206344</v>
      </c>
      <c r="H3930" s="47">
        <v>45044</v>
      </c>
      <c r="I3930" s="120">
        <v>604.5</v>
      </c>
      <c r="J3930" s="43">
        <f>IF(M3930="",IF(AND(H3930&lt;&gt; "",D3930&lt;&gt;""),IF(H3930&gt;=D3930,H3930-D3930,0),""),"")</f>
        <v>374</v>
      </c>
      <c r="K3930" s="42">
        <f>IF(M3930="",IF(I3930&lt;&gt;"",I3930-G3930,""),"")</f>
        <v>197.95436532793656</v>
      </c>
      <c r="L3930" s="44">
        <f>IF(M3930="",IF(K3930&lt;&gt;"",IF(G3930=0,IF(I3930=0,0,9.99),K3930/G3930),""),"")</f>
        <v>0.48691794584786219</v>
      </c>
      <c r="M3930" s="45"/>
      <c r="N3930" s="46" t="str">
        <f>TRIM(CONCATENATE(Table1[[#This Row],[Intake]]," ",Table1[[#This Row],[Batch Number]]))</f>
        <v>S-1/EB 71</v>
      </c>
      <c r="O3930" s="45" t="str">
        <f>IF(VLOOKUP(Table1[[#This Row],[Intake Batch Combo]],Sheet2!A:B,2,FALSE)="","",VLOOKUP(Table1[[#This Row],[Intake Batch Combo]],Sheet2!A:B,2,FALSE))</f>
        <v>Expert MRI Buy 71</v>
      </c>
      <c r="P3930" s="116" t="e">
        <v>#N/A</v>
      </c>
      <c r="Q3930" s="116" t="e">
        <v>#N/A</v>
      </c>
    </row>
    <row r="3931" spans="1:17">
      <c r="A3931" s="4" t="s">
        <v>1314</v>
      </c>
      <c r="B3931" s="43">
        <v>71</v>
      </c>
      <c r="C3931" s="64" t="s">
        <v>835</v>
      </c>
      <c r="D3931" s="47">
        <v>44670</v>
      </c>
      <c r="E3931" s="59" t="s">
        <v>1</v>
      </c>
      <c r="F3931" s="41">
        <v>1695</v>
      </c>
      <c r="G3931" s="41">
        <v>406.54563467206344</v>
      </c>
      <c r="H3931" s="47">
        <v>45044</v>
      </c>
      <c r="I3931" s="120">
        <v>238.43340000000001</v>
      </c>
      <c r="J3931" s="43">
        <f>IF(M3931="",IF(AND(H3931&lt;&gt; "",D3931&lt;&gt;""),IF(H3931&gt;=D3931,H3931-D3931,0),""),"")</f>
        <v>374</v>
      </c>
      <c r="K3931" s="42">
        <f>IF(M3931="",IF(I3931&lt;&gt;"",I3931-G3931,""),"")</f>
        <v>-168.11223467206344</v>
      </c>
      <c r="L3931" s="44">
        <f>IF(M3931="",IF(K3931&lt;&gt;"",IF(G3931=0,IF(I3931=0,0,9.99),K3931/G3931),""),"")</f>
        <v>-0.41351381083619243</v>
      </c>
      <c r="M3931" s="45"/>
      <c r="N3931" s="46" t="str">
        <f>TRIM(CONCATENATE(Table1[[#This Row],[Intake]]," ",Table1[[#This Row],[Batch Number]]))</f>
        <v>S-1/EB 71</v>
      </c>
      <c r="O3931" s="45" t="str">
        <f>IF(VLOOKUP(Table1[[#This Row],[Intake Batch Combo]],Sheet2!A:B,2,FALSE)="","",VLOOKUP(Table1[[#This Row],[Intake Batch Combo]],Sheet2!A:B,2,FALSE))</f>
        <v>Expert MRI Buy 71</v>
      </c>
      <c r="P3931" s="116" t="e">
        <v>#N/A</v>
      </c>
      <c r="Q3931" s="116" t="e">
        <v>#N/A</v>
      </c>
    </row>
    <row r="3932" spans="1:17">
      <c r="A3932" s="4" t="s">
        <v>1314</v>
      </c>
      <c r="B3932" s="43">
        <v>71</v>
      </c>
      <c r="C3932" s="64" t="s">
        <v>851</v>
      </c>
      <c r="D3932" s="47">
        <v>44670</v>
      </c>
      <c r="E3932" s="59" t="s">
        <v>1</v>
      </c>
      <c r="F3932" s="41">
        <v>1695</v>
      </c>
      <c r="G3932" s="41">
        <v>406.54563467206344</v>
      </c>
      <c r="H3932" s="47">
        <v>45044</v>
      </c>
      <c r="I3932" s="118">
        <v>465</v>
      </c>
      <c r="J3932" s="43">
        <f>IF(M3932="",IF(AND(H3932&lt;&gt; "",D3932&lt;&gt;""),IF(H3932&gt;=D3932,H3932-D3932,0),""),"")</f>
        <v>374</v>
      </c>
      <c r="K3932" s="42">
        <f>IF(M3932="",IF(I3932&lt;&gt;"",I3932-G3932,""),"")</f>
        <v>58.454365327936557</v>
      </c>
      <c r="L3932" s="44">
        <f>IF(M3932="",IF(K3932&lt;&gt;"",IF(G3932=0,IF(I3932=0,0,9.99),K3932/G3932),""),"")</f>
        <v>0.14378303526758632</v>
      </c>
      <c r="M3932" s="45"/>
      <c r="N3932" s="46" t="str">
        <f>TRIM(CONCATENATE(Table1[[#This Row],[Intake]]," ",Table1[[#This Row],[Batch Number]]))</f>
        <v>S-1/EB 71</v>
      </c>
      <c r="O3932" s="45" t="str">
        <f>IF(VLOOKUP(Table1[[#This Row],[Intake Batch Combo]],Sheet2!A:B,2,FALSE)="","",VLOOKUP(Table1[[#This Row],[Intake Batch Combo]],Sheet2!A:B,2,FALSE))</f>
        <v>Expert MRI Buy 71</v>
      </c>
      <c r="P3932" s="116" t="e">
        <v>#N/A</v>
      </c>
      <c r="Q3932" s="116" t="e">
        <v>#N/A</v>
      </c>
    </row>
    <row r="3933" spans="1:17">
      <c r="A3933" s="4" t="s">
        <v>1314</v>
      </c>
      <c r="B3933" s="43">
        <v>71</v>
      </c>
      <c r="C3933" s="64" t="s">
        <v>851</v>
      </c>
      <c r="D3933" s="47">
        <v>44670</v>
      </c>
      <c r="E3933" s="59" t="s">
        <v>1</v>
      </c>
      <c r="F3933" s="41">
        <v>1695</v>
      </c>
      <c r="G3933" s="41">
        <v>406.54563467206344</v>
      </c>
      <c r="H3933" s="47">
        <v>45044</v>
      </c>
      <c r="I3933" s="118">
        <v>465</v>
      </c>
      <c r="J3933" s="43">
        <f>IF(M3933="",IF(AND(H3933&lt;&gt; "",D3933&lt;&gt;""),IF(H3933&gt;=D3933,H3933-D3933,0),""),"")</f>
        <v>374</v>
      </c>
      <c r="K3933" s="42">
        <f>IF(M3933="",IF(I3933&lt;&gt;"",I3933-G3933,""),"")</f>
        <v>58.454365327936557</v>
      </c>
      <c r="L3933" s="44">
        <f>IF(M3933="",IF(K3933&lt;&gt;"",IF(G3933=0,IF(I3933=0,0,9.99),K3933/G3933),""),"")</f>
        <v>0.14378303526758632</v>
      </c>
      <c r="M3933" s="45"/>
      <c r="N3933" s="46" t="str">
        <f>TRIM(CONCATENATE(Table1[[#This Row],[Intake]]," ",Table1[[#This Row],[Batch Number]]))</f>
        <v>S-1/EB 71</v>
      </c>
      <c r="O3933" s="45" t="str">
        <f>IF(VLOOKUP(Table1[[#This Row],[Intake Batch Combo]],Sheet2!A:B,2,FALSE)="","",VLOOKUP(Table1[[#This Row],[Intake Batch Combo]],Sheet2!A:B,2,FALSE))</f>
        <v>Expert MRI Buy 71</v>
      </c>
      <c r="P3933" s="116" t="e">
        <v>#N/A</v>
      </c>
      <c r="Q3933" s="116" t="e">
        <v>#N/A</v>
      </c>
    </row>
    <row r="3934" spans="1:17">
      <c r="A3934" s="4" t="s">
        <v>1314</v>
      </c>
      <c r="B3934" s="43">
        <v>71</v>
      </c>
      <c r="C3934" s="64" t="s">
        <v>854</v>
      </c>
      <c r="D3934" s="47">
        <v>44670</v>
      </c>
      <c r="E3934" s="59" t="s">
        <v>1</v>
      </c>
      <c r="F3934" s="41">
        <v>1695</v>
      </c>
      <c r="G3934" s="41">
        <v>406.54563467206344</v>
      </c>
      <c r="H3934" s="47">
        <v>45044</v>
      </c>
      <c r="I3934" s="118">
        <v>651</v>
      </c>
      <c r="J3934" s="43">
        <f>IF(M3934="",IF(AND(H3934&lt;&gt; "",D3934&lt;&gt;""),IF(H3934&gt;=D3934,H3934-D3934,0),""),"")</f>
        <v>374</v>
      </c>
      <c r="K3934" s="42">
        <f>IF(M3934="",IF(I3934&lt;&gt;"",I3934-G3934,""),"")</f>
        <v>244.45436532793656</v>
      </c>
      <c r="L3934" s="44">
        <f>IF(M3934="",IF(K3934&lt;&gt;"",IF(G3934=0,IF(I3934=0,0,9.99),K3934/G3934),""),"")</f>
        <v>0.60129624937462078</v>
      </c>
      <c r="M3934" s="45"/>
      <c r="N3934" s="46" t="str">
        <f>TRIM(CONCATENATE(Table1[[#This Row],[Intake]]," ",Table1[[#This Row],[Batch Number]]))</f>
        <v>S-1/EB 71</v>
      </c>
      <c r="O3934" s="45" t="str">
        <f>IF(VLOOKUP(Table1[[#This Row],[Intake Batch Combo]],Sheet2!A:B,2,FALSE)="","",VLOOKUP(Table1[[#This Row],[Intake Batch Combo]],Sheet2!A:B,2,FALSE))</f>
        <v>Expert MRI Buy 71</v>
      </c>
      <c r="P3934" s="116" t="e">
        <v>#N/A</v>
      </c>
      <c r="Q3934" s="116" t="e">
        <v>#N/A</v>
      </c>
    </row>
    <row r="3935" spans="1:17">
      <c r="A3935" s="4" t="s">
        <v>1314</v>
      </c>
      <c r="B3935" s="43">
        <v>71</v>
      </c>
      <c r="C3935" s="64" t="s">
        <v>854</v>
      </c>
      <c r="D3935" s="47">
        <v>44670</v>
      </c>
      <c r="E3935" s="59" t="s">
        <v>1</v>
      </c>
      <c r="F3935" s="41">
        <v>1695</v>
      </c>
      <c r="G3935" s="41">
        <v>406.54563467206344</v>
      </c>
      <c r="H3935" s="47">
        <v>45044</v>
      </c>
      <c r="I3935" s="118">
        <v>651</v>
      </c>
      <c r="J3935" s="43">
        <f>IF(M3935="",IF(AND(H3935&lt;&gt; "",D3935&lt;&gt;""),IF(H3935&gt;=D3935,H3935-D3935,0),""),"")</f>
        <v>374</v>
      </c>
      <c r="K3935" s="42">
        <f>IF(M3935="",IF(I3935&lt;&gt;"",I3935-G3935,""),"")</f>
        <v>244.45436532793656</v>
      </c>
      <c r="L3935" s="44">
        <f>IF(M3935="",IF(K3935&lt;&gt;"",IF(G3935=0,IF(I3935=0,0,9.99),K3935/G3935),""),"")</f>
        <v>0.60129624937462078</v>
      </c>
      <c r="M3935" s="45"/>
      <c r="N3935" s="46" t="str">
        <f>TRIM(CONCATENATE(Table1[[#This Row],[Intake]]," ",Table1[[#This Row],[Batch Number]]))</f>
        <v>S-1/EB 71</v>
      </c>
      <c r="O3935" s="45" t="str">
        <f>IF(VLOOKUP(Table1[[#This Row],[Intake Batch Combo]],Sheet2!A:B,2,FALSE)="","",VLOOKUP(Table1[[#This Row],[Intake Batch Combo]],Sheet2!A:B,2,FALSE))</f>
        <v>Expert MRI Buy 71</v>
      </c>
      <c r="P3935" s="116" t="e">
        <v>#N/A</v>
      </c>
      <c r="Q3935" s="116" t="e">
        <v>#N/A</v>
      </c>
    </row>
    <row r="3936" spans="1:17">
      <c r="A3936" s="4" t="s">
        <v>1314</v>
      </c>
      <c r="B3936" s="43">
        <v>71</v>
      </c>
      <c r="C3936" s="64" t="s">
        <v>854</v>
      </c>
      <c r="D3936" s="47">
        <v>44670</v>
      </c>
      <c r="E3936" s="59" t="s">
        <v>1</v>
      </c>
      <c r="F3936" s="41">
        <v>1695</v>
      </c>
      <c r="G3936" s="41">
        <v>406.54563467206344</v>
      </c>
      <c r="H3936" s="47">
        <v>45044</v>
      </c>
      <c r="I3936" s="118">
        <v>651</v>
      </c>
      <c r="J3936" s="43">
        <f>IF(M3936="",IF(AND(H3936&lt;&gt; "",D3936&lt;&gt;""),IF(H3936&gt;=D3936,H3936-D3936,0),""),"")</f>
        <v>374</v>
      </c>
      <c r="K3936" s="42">
        <f>IF(M3936="",IF(I3936&lt;&gt;"",I3936-G3936,""),"")</f>
        <v>244.45436532793656</v>
      </c>
      <c r="L3936" s="44">
        <f>IF(M3936="",IF(K3936&lt;&gt;"",IF(G3936=0,IF(I3936=0,0,9.99),K3936/G3936),""),"")</f>
        <v>0.60129624937462078</v>
      </c>
      <c r="M3936" s="45"/>
      <c r="N3936" s="46" t="str">
        <f>TRIM(CONCATENATE(Table1[[#This Row],[Intake]]," ",Table1[[#This Row],[Batch Number]]))</f>
        <v>S-1/EB 71</v>
      </c>
      <c r="O3936" s="45" t="str">
        <f>IF(VLOOKUP(Table1[[#This Row],[Intake Batch Combo]],Sheet2!A:B,2,FALSE)="","",VLOOKUP(Table1[[#This Row],[Intake Batch Combo]],Sheet2!A:B,2,FALSE))</f>
        <v>Expert MRI Buy 71</v>
      </c>
      <c r="P3936" s="116" t="e">
        <v>#N/A</v>
      </c>
      <c r="Q3936" s="116" t="e">
        <v>#N/A</v>
      </c>
    </row>
    <row r="3937" spans="1:17">
      <c r="A3937" s="4" t="s">
        <v>1314</v>
      </c>
      <c r="B3937" s="43">
        <v>71</v>
      </c>
      <c r="C3937" s="64" t="s">
        <v>919</v>
      </c>
      <c r="D3937" s="47">
        <v>44670</v>
      </c>
      <c r="E3937" s="59" t="s">
        <v>1</v>
      </c>
      <c r="F3937" s="41">
        <v>1695</v>
      </c>
      <c r="G3937" s="41">
        <v>406.54563467206344</v>
      </c>
      <c r="H3937" s="47">
        <v>45044</v>
      </c>
      <c r="I3937" s="118">
        <v>248.00310000000002</v>
      </c>
      <c r="J3937" s="43">
        <f>IF(M3937="",IF(AND(H3937&lt;&gt; "",D3937&lt;&gt;""),IF(H3937&gt;=D3937,H3937-D3937,0),""),"")</f>
        <v>374</v>
      </c>
      <c r="K3937" s="42">
        <f>IF(M3937="",IF(I3937&lt;&gt;"",I3937-G3937,""),"")</f>
        <v>-158.54253467206343</v>
      </c>
      <c r="L3937" s="44">
        <f>IF(M3937="",IF(K3937&lt;&gt;"",IF(G3937=0,IF(I3937=0,0,9.99),K3937/G3937),""),"")</f>
        <v>-0.3899747559703855</v>
      </c>
      <c r="M3937" s="45"/>
      <c r="N3937" s="46" t="str">
        <f>TRIM(CONCATENATE(Table1[[#This Row],[Intake]]," ",Table1[[#This Row],[Batch Number]]))</f>
        <v>S-1/EB 71</v>
      </c>
      <c r="O3937" s="45" t="str">
        <f>IF(VLOOKUP(Table1[[#This Row],[Intake Batch Combo]],Sheet2!A:B,2,FALSE)="","",VLOOKUP(Table1[[#This Row],[Intake Batch Combo]],Sheet2!A:B,2,FALSE))</f>
        <v>Expert MRI Buy 71</v>
      </c>
      <c r="P3937" s="116" t="e">
        <v>#N/A</v>
      </c>
      <c r="Q3937" s="116" t="e">
        <v>#N/A</v>
      </c>
    </row>
    <row r="3938" spans="1:17">
      <c r="A3938" s="4" t="s">
        <v>1314</v>
      </c>
      <c r="B3938" s="43">
        <v>71</v>
      </c>
      <c r="C3938" s="64" t="s">
        <v>919</v>
      </c>
      <c r="D3938" s="47">
        <v>44670</v>
      </c>
      <c r="E3938" s="59" t="s">
        <v>1</v>
      </c>
      <c r="F3938" s="41">
        <v>1695</v>
      </c>
      <c r="G3938" s="41">
        <v>406.54563467206344</v>
      </c>
      <c r="H3938" s="47">
        <v>45044</v>
      </c>
      <c r="I3938" s="120">
        <v>248.00310000000002</v>
      </c>
      <c r="J3938" s="43">
        <f>IF(M3938="",IF(AND(H3938&lt;&gt; "",D3938&lt;&gt;""),IF(H3938&gt;=D3938,H3938-D3938,0),""),"")</f>
        <v>374</v>
      </c>
      <c r="K3938" s="42">
        <f>IF(M3938="",IF(I3938&lt;&gt;"",I3938-G3938,""),"")</f>
        <v>-158.54253467206343</v>
      </c>
      <c r="L3938" s="44">
        <f>IF(M3938="",IF(K3938&lt;&gt;"",IF(G3938=0,IF(I3938=0,0,9.99),K3938/G3938),""),"")</f>
        <v>-0.3899747559703855</v>
      </c>
      <c r="M3938" s="45"/>
      <c r="N3938" s="46" t="str">
        <f>TRIM(CONCATENATE(Table1[[#This Row],[Intake]]," ",Table1[[#This Row],[Batch Number]]))</f>
        <v>S-1/EB 71</v>
      </c>
      <c r="O3938" s="45" t="str">
        <f>IF(VLOOKUP(Table1[[#This Row],[Intake Batch Combo]],Sheet2!A:B,2,FALSE)="","",VLOOKUP(Table1[[#This Row],[Intake Batch Combo]],Sheet2!A:B,2,FALSE))</f>
        <v>Expert MRI Buy 71</v>
      </c>
      <c r="P3938" s="116" t="e">
        <v>#N/A</v>
      </c>
      <c r="Q3938" s="116" t="e">
        <v>#N/A</v>
      </c>
    </row>
    <row r="3939" spans="1:17">
      <c r="A3939" s="4" t="s">
        <v>1314</v>
      </c>
      <c r="B3939" s="43">
        <v>71</v>
      </c>
      <c r="C3939" s="64" t="s">
        <v>939</v>
      </c>
      <c r="D3939" s="47">
        <v>44670</v>
      </c>
      <c r="E3939" s="59" t="s">
        <v>1</v>
      </c>
      <c r="F3939" s="41">
        <v>1695</v>
      </c>
      <c r="G3939" s="41">
        <v>406.54563467206344</v>
      </c>
      <c r="H3939" s="47">
        <v>45044</v>
      </c>
      <c r="I3939" s="118">
        <v>558</v>
      </c>
      <c r="J3939" s="43">
        <f>IF(M3939="",IF(AND(H3939&lt;&gt; "",D3939&lt;&gt;""),IF(H3939&gt;=D3939,H3939-D3939,0),""),"")</f>
        <v>374</v>
      </c>
      <c r="K3939" s="42">
        <f>IF(M3939="",IF(I3939&lt;&gt;"",I3939-G3939,""),"")</f>
        <v>151.45436532793656</v>
      </c>
      <c r="L3939" s="44">
        <f>IF(M3939="",IF(K3939&lt;&gt;"",IF(G3939=0,IF(I3939=0,0,9.99),K3939/G3939),""),"")</f>
        <v>0.37253964232110359</v>
      </c>
      <c r="M3939" s="45"/>
      <c r="N3939" s="46" t="str">
        <f>TRIM(CONCATENATE(Table1[[#This Row],[Intake]]," ",Table1[[#This Row],[Batch Number]]))</f>
        <v>S-1/EB 71</v>
      </c>
      <c r="O3939" s="45" t="str">
        <f>IF(VLOOKUP(Table1[[#This Row],[Intake Batch Combo]],Sheet2!A:B,2,FALSE)="","",VLOOKUP(Table1[[#This Row],[Intake Batch Combo]],Sheet2!A:B,2,FALSE))</f>
        <v>Expert MRI Buy 71</v>
      </c>
      <c r="P3939" s="116" t="e">
        <v>#N/A</v>
      </c>
      <c r="Q3939" s="116" t="e">
        <v>#N/A</v>
      </c>
    </row>
    <row r="3940" spans="1:17">
      <c r="A3940" s="4" t="s">
        <v>1314</v>
      </c>
      <c r="B3940" s="43">
        <v>71</v>
      </c>
      <c r="C3940" s="64" t="s">
        <v>939</v>
      </c>
      <c r="D3940" s="47">
        <v>44670</v>
      </c>
      <c r="E3940" s="59" t="s">
        <v>1</v>
      </c>
      <c r="F3940" s="41">
        <v>1695</v>
      </c>
      <c r="G3940" s="41">
        <v>406.54563467206344</v>
      </c>
      <c r="H3940" s="47">
        <v>45044</v>
      </c>
      <c r="I3940" s="118">
        <v>558</v>
      </c>
      <c r="J3940" s="43">
        <f>IF(M3940="",IF(AND(H3940&lt;&gt; "",D3940&lt;&gt;""),IF(H3940&gt;=D3940,H3940-D3940,0),""),"")</f>
        <v>374</v>
      </c>
      <c r="K3940" s="42">
        <f>IF(M3940="",IF(I3940&lt;&gt;"",I3940-G3940,""),"")</f>
        <v>151.45436532793656</v>
      </c>
      <c r="L3940" s="44">
        <f>IF(M3940="",IF(K3940&lt;&gt;"",IF(G3940=0,IF(I3940=0,0,9.99),K3940/G3940),""),"")</f>
        <v>0.37253964232110359</v>
      </c>
      <c r="M3940" s="45"/>
      <c r="N3940" s="46" t="str">
        <f>TRIM(CONCATENATE(Table1[[#This Row],[Intake]]," ",Table1[[#This Row],[Batch Number]]))</f>
        <v>S-1/EB 71</v>
      </c>
      <c r="O3940" s="45" t="str">
        <f>IF(VLOOKUP(Table1[[#This Row],[Intake Batch Combo]],Sheet2!A:B,2,FALSE)="","",VLOOKUP(Table1[[#This Row],[Intake Batch Combo]],Sheet2!A:B,2,FALSE))</f>
        <v>Expert MRI Buy 71</v>
      </c>
      <c r="P3940" s="116" t="e">
        <v>#N/A</v>
      </c>
      <c r="Q3940" s="116" t="e">
        <v>#N/A</v>
      </c>
    </row>
    <row r="3941" spans="1:17">
      <c r="A3941" s="4" t="s">
        <v>1314</v>
      </c>
      <c r="B3941" s="43">
        <v>71</v>
      </c>
      <c r="C3941" s="64" t="s">
        <v>962</v>
      </c>
      <c r="D3941" s="47">
        <v>44670</v>
      </c>
      <c r="E3941" s="59" t="s">
        <v>1</v>
      </c>
      <c r="F3941" s="41">
        <v>1695</v>
      </c>
      <c r="G3941" s="41">
        <v>406.54563467206344</v>
      </c>
      <c r="H3941" s="47">
        <v>45044</v>
      </c>
      <c r="I3941" s="120">
        <v>558</v>
      </c>
      <c r="J3941" s="43">
        <f>IF(M3941="",IF(AND(H3941&lt;&gt; "",D3941&lt;&gt;""),IF(H3941&gt;=D3941,H3941-D3941,0),""),"")</f>
        <v>374</v>
      </c>
      <c r="K3941" s="42">
        <f>IF(M3941="",IF(I3941&lt;&gt;"",I3941-G3941,""),"")</f>
        <v>151.45436532793656</v>
      </c>
      <c r="L3941" s="44">
        <f>IF(M3941="",IF(K3941&lt;&gt;"",IF(G3941=0,IF(I3941=0,0,9.99),K3941/G3941),""),"")</f>
        <v>0.37253964232110359</v>
      </c>
      <c r="M3941" s="45"/>
      <c r="N3941" s="46" t="str">
        <f>TRIM(CONCATENATE(Table1[[#This Row],[Intake]]," ",Table1[[#This Row],[Batch Number]]))</f>
        <v>S-1/EB 71</v>
      </c>
      <c r="O3941" s="45" t="str">
        <f>IF(VLOOKUP(Table1[[#This Row],[Intake Batch Combo]],Sheet2!A:B,2,FALSE)="","",VLOOKUP(Table1[[#This Row],[Intake Batch Combo]],Sheet2!A:B,2,FALSE))</f>
        <v>Expert MRI Buy 71</v>
      </c>
      <c r="P3941" s="116" t="e">
        <v>#N/A</v>
      </c>
      <c r="Q3941" s="116" t="e">
        <v>#N/A</v>
      </c>
    </row>
    <row r="3942" spans="1:17">
      <c r="A3942" s="4" t="s">
        <v>1314</v>
      </c>
      <c r="B3942" s="43">
        <v>71</v>
      </c>
      <c r="C3942" s="64" t="s">
        <v>962</v>
      </c>
      <c r="D3942" s="47">
        <v>44670</v>
      </c>
      <c r="E3942" s="59" t="s">
        <v>1</v>
      </c>
      <c r="F3942" s="41">
        <v>1695</v>
      </c>
      <c r="G3942" s="41">
        <v>406.54563467206344</v>
      </c>
      <c r="H3942" s="47">
        <v>45044</v>
      </c>
      <c r="I3942" s="120">
        <v>558</v>
      </c>
      <c r="J3942" s="43">
        <f>IF(M3942="",IF(AND(H3942&lt;&gt; "",D3942&lt;&gt;""),IF(H3942&gt;=D3942,H3942-D3942,0),""),"")</f>
        <v>374</v>
      </c>
      <c r="K3942" s="42">
        <f>IF(M3942="",IF(I3942&lt;&gt;"",I3942-G3942,""),"")</f>
        <v>151.45436532793656</v>
      </c>
      <c r="L3942" s="44">
        <f>IF(M3942="",IF(K3942&lt;&gt;"",IF(G3942=0,IF(I3942=0,0,9.99),K3942/G3942),""),"")</f>
        <v>0.37253964232110359</v>
      </c>
      <c r="M3942" s="45"/>
      <c r="N3942" s="46" t="str">
        <f>TRIM(CONCATENATE(Table1[[#This Row],[Intake]]," ",Table1[[#This Row],[Batch Number]]))</f>
        <v>S-1/EB 71</v>
      </c>
      <c r="O3942" s="45" t="str">
        <f>IF(VLOOKUP(Table1[[#This Row],[Intake Batch Combo]],Sheet2!A:B,2,FALSE)="","",VLOOKUP(Table1[[#This Row],[Intake Batch Combo]],Sheet2!A:B,2,FALSE))</f>
        <v>Expert MRI Buy 71</v>
      </c>
      <c r="P3942" s="116" t="e">
        <v>#N/A</v>
      </c>
      <c r="Q3942" s="116" t="e">
        <v>#N/A</v>
      </c>
    </row>
    <row r="3943" spans="1:17">
      <c r="A3943" s="4" t="s">
        <v>1314</v>
      </c>
      <c r="B3943" s="43">
        <v>71</v>
      </c>
      <c r="C3943" s="64" t="s">
        <v>962</v>
      </c>
      <c r="D3943" s="47">
        <v>44670</v>
      </c>
      <c r="E3943" s="59" t="s">
        <v>1</v>
      </c>
      <c r="F3943" s="41">
        <v>1695</v>
      </c>
      <c r="G3943" s="41">
        <v>406.54563467206344</v>
      </c>
      <c r="H3943" s="47">
        <v>45044</v>
      </c>
      <c r="I3943" s="120">
        <v>558</v>
      </c>
      <c r="J3943" s="43">
        <f>IF(M3943="",IF(AND(H3943&lt;&gt; "",D3943&lt;&gt;""),IF(H3943&gt;=D3943,H3943-D3943,0),""),"")</f>
        <v>374</v>
      </c>
      <c r="K3943" s="42">
        <f>IF(M3943="",IF(I3943&lt;&gt;"",I3943-G3943,""),"")</f>
        <v>151.45436532793656</v>
      </c>
      <c r="L3943" s="44">
        <f>IF(M3943="",IF(K3943&lt;&gt;"",IF(G3943=0,IF(I3943=0,0,9.99),K3943/G3943),""),"")</f>
        <v>0.37253964232110359</v>
      </c>
      <c r="M3943" s="45"/>
      <c r="N3943" s="46" t="str">
        <f>TRIM(CONCATENATE(Table1[[#This Row],[Intake]]," ",Table1[[#This Row],[Batch Number]]))</f>
        <v>S-1/EB 71</v>
      </c>
      <c r="O3943" s="45" t="str">
        <f>IF(VLOOKUP(Table1[[#This Row],[Intake Batch Combo]],Sheet2!A:B,2,FALSE)="","",VLOOKUP(Table1[[#This Row],[Intake Batch Combo]],Sheet2!A:B,2,FALSE))</f>
        <v>Expert MRI Buy 71</v>
      </c>
      <c r="P3943" s="116" t="e">
        <v>#N/A</v>
      </c>
      <c r="Q3943" s="116" t="e">
        <v>#N/A</v>
      </c>
    </row>
    <row r="3944" spans="1:17">
      <c r="A3944" s="4" t="s">
        <v>1314</v>
      </c>
      <c r="B3944" s="43">
        <v>71</v>
      </c>
      <c r="C3944" s="64" t="s">
        <v>976</v>
      </c>
      <c r="D3944" s="47">
        <v>44670</v>
      </c>
      <c r="E3944" s="59" t="s">
        <v>1</v>
      </c>
      <c r="F3944" s="41">
        <v>1695</v>
      </c>
      <c r="G3944" s="41">
        <v>406.54563467206344</v>
      </c>
      <c r="H3944" s="47">
        <v>45044</v>
      </c>
      <c r="I3944" s="118">
        <v>558</v>
      </c>
      <c r="J3944" s="43">
        <f>IF(M3944="",IF(AND(H3944&lt;&gt; "",D3944&lt;&gt;""),IF(H3944&gt;=D3944,H3944-D3944,0),""),"")</f>
        <v>374</v>
      </c>
      <c r="K3944" s="42">
        <f>IF(M3944="",IF(I3944&lt;&gt;"",I3944-G3944,""),"")</f>
        <v>151.45436532793656</v>
      </c>
      <c r="L3944" s="44">
        <f>IF(M3944="",IF(K3944&lt;&gt;"",IF(G3944=0,IF(I3944=0,0,9.99),K3944/G3944),""),"")</f>
        <v>0.37253964232110359</v>
      </c>
      <c r="M3944" s="45"/>
      <c r="N3944" s="46" t="str">
        <f>TRIM(CONCATENATE(Table1[[#This Row],[Intake]]," ",Table1[[#This Row],[Batch Number]]))</f>
        <v>S-1/EB 71</v>
      </c>
      <c r="O3944" s="45" t="str">
        <f>IF(VLOOKUP(Table1[[#This Row],[Intake Batch Combo]],Sheet2!A:B,2,FALSE)="","",VLOOKUP(Table1[[#This Row],[Intake Batch Combo]],Sheet2!A:B,2,FALSE))</f>
        <v>Expert MRI Buy 71</v>
      </c>
      <c r="P3944" s="116" t="e">
        <v>#N/A</v>
      </c>
      <c r="Q3944" s="116" t="e">
        <v>#N/A</v>
      </c>
    </row>
    <row r="3945" spans="1:17">
      <c r="A3945" s="4" t="s">
        <v>1314</v>
      </c>
      <c r="B3945" s="43">
        <v>71</v>
      </c>
      <c r="C3945" s="64" t="s">
        <v>976</v>
      </c>
      <c r="D3945" s="47">
        <v>44670</v>
      </c>
      <c r="E3945" s="59" t="s">
        <v>1</v>
      </c>
      <c r="F3945" s="41">
        <v>1695</v>
      </c>
      <c r="G3945" s="41">
        <v>406.54563467206344</v>
      </c>
      <c r="H3945" s="47">
        <v>45044</v>
      </c>
      <c r="I3945" s="120">
        <v>558</v>
      </c>
      <c r="J3945" s="43">
        <f>IF(M3945="",IF(AND(H3945&lt;&gt; "",D3945&lt;&gt;""),IF(H3945&gt;=D3945,H3945-D3945,0),""),"")</f>
        <v>374</v>
      </c>
      <c r="K3945" s="42">
        <f>IF(M3945="",IF(I3945&lt;&gt;"",I3945-G3945,""),"")</f>
        <v>151.45436532793656</v>
      </c>
      <c r="L3945" s="44">
        <f>IF(M3945="",IF(K3945&lt;&gt;"",IF(G3945=0,IF(I3945=0,0,9.99),K3945/G3945),""),"")</f>
        <v>0.37253964232110359</v>
      </c>
      <c r="M3945" s="45"/>
      <c r="N3945" s="46" t="str">
        <f>TRIM(CONCATENATE(Table1[[#This Row],[Intake]]," ",Table1[[#This Row],[Batch Number]]))</f>
        <v>S-1/EB 71</v>
      </c>
      <c r="O3945" s="45" t="str">
        <f>IF(VLOOKUP(Table1[[#This Row],[Intake Batch Combo]],Sheet2!A:B,2,FALSE)="","",VLOOKUP(Table1[[#This Row],[Intake Batch Combo]],Sheet2!A:B,2,FALSE))</f>
        <v>Expert MRI Buy 71</v>
      </c>
      <c r="P3945" s="116" t="e">
        <v>#N/A</v>
      </c>
      <c r="Q3945" s="116" t="e">
        <v>#N/A</v>
      </c>
    </row>
    <row r="3946" spans="1:17">
      <c r="A3946" s="4" t="s">
        <v>1314</v>
      </c>
      <c r="B3946" s="43">
        <v>71</v>
      </c>
      <c r="C3946" s="64" t="s">
        <v>1042</v>
      </c>
      <c r="D3946" s="47">
        <v>44670</v>
      </c>
      <c r="E3946" s="59" t="s">
        <v>1</v>
      </c>
      <c r="F3946" s="41">
        <v>1695</v>
      </c>
      <c r="G3946" s="41">
        <v>406.54563467206344</v>
      </c>
      <c r="H3946" s="47">
        <v>45044</v>
      </c>
      <c r="I3946" s="120">
        <v>558</v>
      </c>
      <c r="J3946" s="43">
        <f>IF(M3946="",IF(AND(H3946&lt;&gt; "",D3946&lt;&gt;""),IF(H3946&gt;=D3946,H3946-D3946,0),""),"")</f>
        <v>374</v>
      </c>
      <c r="K3946" s="42">
        <f>IF(M3946="",IF(I3946&lt;&gt;"",I3946-G3946,""),"")</f>
        <v>151.45436532793656</v>
      </c>
      <c r="L3946" s="44">
        <f>IF(M3946="",IF(K3946&lt;&gt;"",IF(G3946=0,IF(I3946=0,0,9.99),K3946/G3946),""),"")</f>
        <v>0.37253964232110359</v>
      </c>
      <c r="M3946" s="45"/>
      <c r="N3946" s="46" t="str">
        <f>TRIM(CONCATENATE(Table1[[#This Row],[Intake]]," ",Table1[[#This Row],[Batch Number]]))</f>
        <v>S-1/EB 71</v>
      </c>
      <c r="O3946" s="45" t="str">
        <f>IF(VLOOKUP(Table1[[#This Row],[Intake Batch Combo]],Sheet2!A:B,2,FALSE)="","",VLOOKUP(Table1[[#This Row],[Intake Batch Combo]],Sheet2!A:B,2,FALSE))</f>
        <v>Expert MRI Buy 71</v>
      </c>
      <c r="P3946" s="116" t="e">
        <v>#N/A</v>
      </c>
      <c r="Q3946" s="116" t="e">
        <v>#N/A</v>
      </c>
    </row>
    <row r="3947" spans="1:17">
      <c r="A3947" s="4" t="s">
        <v>1314</v>
      </c>
      <c r="B3947" s="43">
        <v>71</v>
      </c>
      <c r="C3947" s="64" t="s">
        <v>1042</v>
      </c>
      <c r="D3947" s="47">
        <v>44670</v>
      </c>
      <c r="E3947" s="59" t="s">
        <v>1</v>
      </c>
      <c r="F3947" s="41">
        <v>1695</v>
      </c>
      <c r="G3947" s="41">
        <v>406.54563467206344</v>
      </c>
      <c r="H3947" s="47">
        <v>45044</v>
      </c>
      <c r="I3947" s="120">
        <v>558</v>
      </c>
      <c r="J3947" s="43">
        <f>IF(M3947="",IF(AND(H3947&lt;&gt; "",D3947&lt;&gt;""),IF(H3947&gt;=D3947,H3947-D3947,0),""),"")</f>
        <v>374</v>
      </c>
      <c r="K3947" s="42">
        <f>IF(M3947="",IF(I3947&lt;&gt;"",I3947-G3947,""),"")</f>
        <v>151.45436532793656</v>
      </c>
      <c r="L3947" s="44">
        <f>IF(M3947="",IF(K3947&lt;&gt;"",IF(G3947=0,IF(I3947=0,0,9.99),K3947/G3947),""),"")</f>
        <v>0.37253964232110359</v>
      </c>
      <c r="M3947" s="45"/>
      <c r="N3947" s="46" t="str">
        <f>TRIM(CONCATENATE(Table1[[#This Row],[Intake]]," ",Table1[[#This Row],[Batch Number]]))</f>
        <v>S-1/EB 71</v>
      </c>
      <c r="O3947" s="45" t="str">
        <f>IF(VLOOKUP(Table1[[#This Row],[Intake Batch Combo]],Sheet2!A:B,2,FALSE)="","",VLOOKUP(Table1[[#This Row],[Intake Batch Combo]],Sheet2!A:B,2,FALSE))</f>
        <v>Expert MRI Buy 71</v>
      </c>
      <c r="P3947" s="116" t="e">
        <v>#N/A</v>
      </c>
      <c r="Q3947" s="116" t="e">
        <v>#N/A</v>
      </c>
    </row>
    <row r="3948" spans="1:17">
      <c r="A3948" s="4" t="s">
        <v>1316</v>
      </c>
      <c r="B3948" s="38">
        <v>97</v>
      </c>
      <c r="C3948" s="15" t="s">
        <v>466</v>
      </c>
      <c r="D3948" s="39">
        <v>44631</v>
      </c>
      <c r="E3948" s="10" t="s">
        <v>1</v>
      </c>
      <c r="F3948" s="36">
        <v>1695</v>
      </c>
      <c r="G3948" s="36">
        <v>408.58132852990423</v>
      </c>
      <c r="H3948" s="39">
        <v>45044</v>
      </c>
      <c r="I3948" s="118">
        <v>651</v>
      </c>
      <c r="J3948" s="38">
        <f>IF(M3948="",IF(AND(H3948&lt;&gt; "",D3948&lt;&gt;""),IF(H3948&gt;=D3948,H3948-D3948,0),""),"")</f>
        <v>413</v>
      </c>
      <c r="K3948" s="37">
        <f>IF(M3948="",IF(I3948&lt;&gt;"",I3948-G3948,""),"")</f>
        <v>242.41867147009577</v>
      </c>
      <c r="L3948" s="31">
        <f>IF(M3948="",IF(K3948&lt;&gt;"",IF(G3948=0,IF(I3948=0,0,9.99),K3948/G3948),""),"")</f>
        <v>0.5933180361969308</v>
      </c>
      <c r="M3948" s="35"/>
      <c r="N3948" s="33" t="str">
        <f>TRIM(CONCATENATE(Table1[[#This Row],[Intake]]," ",Table1[[#This Row],[Batch Number]]))</f>
        <v>S-1/OS 97</v>
      </c>
      <c r="O3948" s="35" t="str">
        <f>IF(VLOOKUP(Table1[[#This Row],[Intake Batch Combo]],Sheet2!A:B,2,FALSE)="","",VLOOKUP(Table1[[#This Row],[Intake Batch Combo]],Sheet2!A:B,2,FALSE))</f>
        <v>One Source Diagnostics Buy 97.2</v>
      </c>
      <c r="P3948" s="116" t="s">
        <v>2384</v>
      </c>
      <c r="Q3948" s="116" t="e">
        <v>#N/A</v>
      </c>
    </row>
    <row r="3949" spans="1:17">
      <c r="A3949" s="4" t="s">
        <v>1316</v>
      </c>
      <c r="B3949" s="38">
        <v>97</v>
      </c>
      <c r="C3949" s="15" t="s">
        <v>468</v>
      </c>
      <c r="D3949" s="39">
        <v>44631</v>
      </c>
      <c r="E3949" s="10" t="s">
        <v>1</v>
      </c>
      <c r="F3949" s="36">
        <v>1695</v>
      </c>
      <c r="G3949" s="36">
        <v>408.58132852990423</v>
      </c>
      <c r="H3949" s="39">
        <v>45044</v>
      </c>
      <c r="I3949" s="120">
        <v>558</v>
      </c>
      <c r="J3949" s="38">
        <f>IF(M3949="",IF(AND(H3949&lt;&gt; "",D3949&lt;&gt;""),IF(H3949&gt;=D3949,H3949-D3949,0),""),"")</f>
        <v>413</v>
      </c>
      <c r="K3949" s="37">
        <f>IF(M3949="",IF(I3949&lt;&gt;"",I3949-G3949,""),"")</f>
        <v>149.41867147009577</v>
      </c>
      <c r="L3949" s="31">
        <f>IF(M3949="",IF(K3949&lt;&gt;"",IF(G3949=0,IF(I3949=0,0,9.99),K3949/G3949),""),"")</f>
        <v>0.36570117388308349</v>
      </c>
      <c r="M3949" s="35"/>
      <c r="N3949" s="33" t="str">
        <f>TRIM(CONCATENATE(Table1[[#This Row],[Intake]]," ",Table1[[#This Row],[Batch Number]]))</f>
        <v>S-1/OS 97</v>
      </c>
      <c r="O3949" s="35" t="str">
        <f>IF(VLOOKUP(Table1[[#This Row],[Intake Batch Combo]],Sheet2!A:B,2,FALSE)="","",VLOOKUP(Table1[[#This Row],[Intake Batch Combo]],Sheet2!A:B,2,FALSE))</f>
        <v>One Source Diagnostics Buy 97.2</v>
      </c>
      <c r="P3949" s="116" t="s">
        <v>2384</v>
      </c>
      <c r="Q3949" s="116" t="e">
        <v>#N/A</v>
      </c>
    </row>
    <row r="3950" spans="1:17">
      <c r="A3950" s="4" t="s">
        <v>1316</v>
      </c>
      <c r="B3950" s="38">
        <v>97</v>
      </c>
      <c r="C3950" s="15" t="s">
        <v>470</v>
      </c>
      <c r="D3950" s="39">
        <v>44631</v>
      </c>
      <c r="E3950" s="10" t="s">
        <v>1</v>
      </c>
      <c r="F3950" s="36">
        <v>1695</v>
      </c>
      <c r="G3950" s="36">
        <v>408.58132852990423</v>
      </c>
      <c r="H3950" s="39">
        <v>45044</v>
      </c>
      <c r="I3950" s="118">
        <v>372</v>
      </c>
      <c r="J3950" s="38">
        <f>IF(M3950="",IF(AND(H3950&lt;&gt; "",D3950&lt;&gt;""),IF(H3950&gt;=D3950,H3950-D3950,0),""),"")</f>
        <v>413</v>
      </c>
      <c r="K3950" s="37">
        <f>IF(M3950="",IF(I3950&lt;&gt;"",I3950-G3950,""),"")</f>
        <v>-36.581328529904226</v>
      </c>
      <c r="L3950" s="31">
        <f>IF(M3950="",IF(K3950&lt;&gt;"",IF(G3950=0,IF(I3950=0,0,9.99),K3950/G3950),""),"")</f>
        <v>-8.9532550744611E-2</v>
      </c>
      <c r="M3950" s="35"/>
      <c r="N3950" s="33" t="str">
        <f>TRIM(CONCATENATE(Table1[[#This Row],[Intake]]," ",Table1[[#This Row],[Batch Number]]))</f>
        <v>S-1/OS 97</v>
      </c>
      <c r="O3950" s="35" t="str">
        <f>IF(VLOOKUP(Table1[[#This Row],[Intake Batch Combo]],Sheet2!A:B,2,FALSE)="","",VLOOKUP(Table1[[#This Row],[Intake Batch Combo]],Sheet2!A:B,2,FALSE))</f>
        <v>One Source Diagnostics Buy 97.2</v>
      </c>
      <c r="P3950" s="116" t="s">
        <v>2384</v>
      </c>
      <c r="Q3950" s="116" t="e">
        <v>#N/A</v>
      </c>
    </row>
    <row r="3951" spans="1:17">
      <c r="A3951" s="4" t="s">
        <v>1316</v>
      </c>
      <c r="B3951" s="38">
        <v>97</v>
      </c>
      <c r="C3951" s="15" t="s">
        <v>470</v>
      </c>
      <c r="D3951" s="39">
        <v>44631</v>
      </c>
      <c r="E3951" s="10" t="s">
        <v>1</v>
      </c>
      <c r="F3951" s="36">
        <v>1695</v>
      </c>
      <c r="G3951" s="36">
        <v>408.58132852990423</v>
      </c>
      <c r="H3951" s="39">
        <v>45044</v>
      </c>
      <c r="I3951" s="118">
        <v>372</v>
      </c>
      <c r="J3951" s="38">
        <f>IF(M3951="",IF(AND(H3951&lt;&gt; "",D3951&lt;&gt;""),IF(H3951&gt;=D3951,H3951-D3951,0),""),"")</f>
        <v>413</v>
      </c>
      <c r="K3951" s="37">
        <f>IF(M3951="",IF(I3951&lt;&gt;"",I3951-G3951,""),"")</f>
        <v>-36.581328529904226</v>
      </c>
      <c r="L3951" s="31">
        <f>IF(M3951="",IF(K3951&lt;&gt;"",IF(G3951=0,IF(I3951=0,0,9.99),K3951/G3951),""),"")</f>
        <v>-8.9532550744611E-2</v>
      </c>
      <c r="M3951" s="35"/>
      <c r="N3951" s="33" t="str">
        <f>TRIM(CONCATENATE(Table1[[#This Row],[Intake]]," ",Table1[[#This Row],[Batch Number]]))</f>
        <v>S-1/OS 97</v>
      </c>
      <c r="O3951" s="35" t="str">
        <f>IF(VLOOKUP(Table1[[#This Row],[Intake Batch Combo]],Sheet2!A:B,2,FALSE)="","",VLOOKUP(Table1[[#This Row],[Intake Batch Combo]],Sheet2!A:B,2,FALSE))</f>
        <v>One Source Diagnostics Buy 97.2</v>
      </c>
      <c r="P3951" s="116" t="s">
        <v>2384</v>
      </c>
      <c r="Q3951" s="116" t="e">
        <v>#N/A</v>
      </c>
    </row>
    <row r="3952" spans="1:17">
      <c r="A3952" s="4" t="s">
        <v>1316</v>
      </c>
      <c r="B3952" s="38">
        <v>97</v>
      </c>
      <c r="C3952" s="15" t="s">
        <v>471</v>
      </c>
      <c r="D3952" s="39">
        <v>44631</v>
      </c>
      <c r="E3952" s="10" t="s">
        <v>1</v>
      </c>
      <c r="F3952" s="36">
        <v>1695</v>
      </c>
      <c r="G3952" s="36">
        <v>408.58132852990423</v>
      </c>
      <c r="H3952" s="39">
        <v>45044</v>
      </c>
      <c r="I3952" s="118">
        <v>309.99689999999998</v>
      </c>
      <c r="J3952" s="38">
        <f>IF(M3952="",IF(AND(H3952&lt;&gt; "",D3952&lt;&gt;""),IF(H3952&gt;=D3952,H3952-D3952,0),""),"")</f>
        <v>413</v>
      </c>
      <c r="K3952" s="37">
        <f>IF(M3952="",IF(I3952&lt;&gt;"",I3952-G3952,""),"")</f>
        <v>-98.584428529904244</v>
      </c>
      <c r="L3952" s="31">
        <f>IF(M3952="",IF(K3952&lt;&gt;"",IF(G3952=0,IF(I3952=0,0,9.99),K3952/G3952),""),"")</f>
        <v>-0.24128471284925301</v>
      </c>
      <c r="M3952" s="35"/>
      <c r="N3952" s="33" t="str">
        <f>TRIM(CONCATENATE(Table1[[#This Row],[Intake]]," ",Table1[[#This Row],[Batch Number]]))</f>
        <v>S-1/OS 97</v>
      </c>
      <c r="O3952" s="35" t="str">
        <f>IF(VLOOKUP(Table1[[#This Row],[Intake Batch Combo]],Sheet2!A:B,2,FALSE)="","",VLOOKUP(Table1[[#This Row],[Intake Batch Combo]],Sheet2!A:B,2,FALSE))</f>
        <v>One Source Diagnostics Buy 97.2</v>
      </c>
      <c r="P3952" s="116" t="s">
        <v>2384</v>
      </c>
      <c r="Q3952" s="116" t="e">
        <v>#N/A</v>
      </c>
    </row>
    <row r="3953" spans="1:17">
      <c r="A3953" s="4" t="s">
        <v>1316</v>
      </c>
      <c r="B3953" s="38">
        <v>97</v>
      </c>
      <c r="C3953" s="15" t="s">
        <v>471</v>
      </c>
      <c r="D3953" s="39">
        <v>44631</v>
      </c>
      <c r="E3953" s="10" t="s">
        <v>1</v>
      </c>
      <c r="F3953" s="36">
        <v>1695</v>
      </c>
      <c r="G3953" s="36">
        <v>408.58132852990423</v>
      </c>
      <c r="H3953" s="39">
        <v>45044</v>
      </c>
      <c r="I3953" s="118">
        <v>309.99689999999998</v>
      </c>
      <c r="J3953" s="38">
        <f>IF(M3953="",IF(AND(H3953&lt;&gt; "",D3953&lt;&gt;""),IF(H3953&gt;=D3953,H3953-D3953,0),""),"")</f>
        <v>413</v>
      </c>
      <c r="K3953" s="37">
        <f>IF(M3953="",IF(I3953&lt;&gt;"",I3953-G3953,""),"")</f>
        <v>-98.584428529904244</v>
      </c>
      <c r="L3953" s="31">
        <f>IF(M3953="",IF(K3953&lt;&gt;"",IF(G3953=0,IF(I3953=0,0,9.99),K3953/G3953),""),"")</f>
        <v>-0.24128471284925301</v>
      </c>
      <c r="M3953" s="35"/>
      <c r="N3953" s="33" t="str">
        <f>TRIM(CONCATENATE(Table1[[#This Row],[Intake]]," ",Table1[[#This Row],[Batch Number]]))</f>
        <v>S-1/OS 97</v>
      </c>
      <c r="O3953" s="35" t="str">
        <f>IF(VLOOKUP(Table1[[#This Row],[Intake Batch Combo]],Sheet2!A:B,2,FALSE)="","",VLOOKUP(Table1[[#This Row],[Intake Batch Combo]],Sheet2!A:B,2,FALSE))</f>
        <v>One Source Diagnostics Buy 97.2</v>
      </c>
      <c r="P3953" s="116" t="s">
        <v>2384</v>
      </c>
      <c r="Q3953" s="116" t="e">
        <v>#N/A</v>
      </c>
    </row>
    <row r="3954" spans="1:17">
      <c r="A3954" s="4" t="s">
        <v>1316</v>
      </c>
      <c r="B3954" s="15">
        <v>90</v>
      </c>
      <c r="C3954" s="15" t="s">
        <v>12</v>
      </c>
      <c r="D3954" s="30">
        <v>44559</v>
      </c>
      <c r="E3954" s="10" t="s">
        <v>1</v>
      </c>
      <c r="F3954" s="14">
        <v>1695</v>
      </c>
      <c r="G3954" s="14">
        <v>435.04260145388702</v>
      </c>
      <c r="H3954" s="30">
        <v>45044</v>
      </c>
      <c r="I3954" s="118">
        <v>465</v>
      </c>
      <c r="J3954" s="21">
        <f>IF(M3954="",IF(AND(H3954&lt;&gt; "",D3954&lt;&gt;""),IF(H3954&gt;=D3954,H3954-D3954,0),""),"")</f>
        <v>485</v>
      </c>
      <c r="K3954" s="20">
        <f>IF(M3954="",IF(I3954&lt;&gt;"",I3954-G3954,""),"")</f>
        <v>29.957398546112984</v>
      </c>
      <c r="L3954" s="25">
        <f>IF(M3954="",IF(K3954&lt;&gt;"",IF(G3954=0,IF(I3954=0,0,9.99),K3954/G3954),""),"")</f>
        <v>6.8860839021275391E-2</v>
      </c>
      <c r="M3954" s="28"/>
      <c r="N3954" s="31" t="str">
        <f>TRIM(CONCATENATE(Table1[[#This Row],[Intake]]," ",Table1[[#This Row],[Batch Number]]))</f>
        <v>S-1/OS 90</v>
      </c>
      <c r="O3954" s="34" t="str">
        <f>IF(VLOOKUP(Table1[[#This Row],[Intake Batch Combo]],Sheet2!A:B,2,FALSE)="","",VLOOKUP(Table1[[#This Row],[Intake Batch Combo]],Sheet2!A:B,2,FALSE))</f>
        <v>OSD Buy 90</v>
      </c>
      <c r="P3954" s="116" t="e">
        <v>#N/A</v>
      </c>
      <c r="Q3954" s="116" t="e">
        <v>#N/A</v>
      </c>
    </row>
    <row r="3955" spans="1:17">
      <c r="A3955" s="4" t="s">
        <v>1316</v>
      </c>
      <c r="B3955" s="15">
        <v>90</v>
      </c>
      <c r="C3955" s="15" t="s">
        <v>108</v>
      </c>
      <c r="D3955" s="30">
        <v>44559</v>
      </c>
      <c r="E3955" s="10" t="s">
        <v>1</v>
      </c>
      <c r="F3955" s="14">
        <v>1695</v>
      </c>
      <c r="G3955" s="14">
        <v>435.04260145388702</v>
      </c>
      <c r="H3955" s="30">
        <v>45044</v>
      </c>
      <c r="I3955" s="118">
        <v>155.00309999999999</v>
      </c>
      <c r="J3955" s="21">
        <f>IF(M3955="",IF(AND(H3955&lt;&gt; "",D3955&lt;&gt;""),IF(H3955&gt;=D3955,H3955-D3955,0),""),"")</f>
        <v>485</v>
      </c>
      <c r="K3955" s="20">
        <f>IF(M3955="",IF(I3955&lt;&gt;"",I3955-G3955,""),"")</f>
        <v>-280.03950145388706</v>
      </c>
      <c r="L3955" s="25">
        <f>IF(M3955="",IF(K3955&lt;&gt;"",IF(G3955=0,IF(I3955=0,0,9.99),K3955/G3955),""),"")</f>
        <v>-0.64370592792064818</v>
      </c>
      <c r="M3955" s="28"/>
      <c r="N3955" s="31" t="str">
        <f>TRIM(CONCATENATE(Table1[[#This Row],[Intake]]," ",Table1[[#This Row],[Batch Number]]))</f>
        <v>S-1/OS 90</v>
      </c>
      <c r="O3955" s="34" t="str">
        <f>IF(VLOOKUP(Table1[[#This Row],[Intake Batch Combo]],Sheet2!A:B,2,FALSE)="","",VLOOKUP(Table1[[#This Row],[Intake Batch Combo]],Sheet2!A:B,2,FALSE))</f>
        <v>OSD Buy 90</v>
      </c>
      <c r="P3955" s="116" t="e">
        <v>#N/A</v>
      </c>
      <c r="Q3955" s="116" t="e">
        <v>#N/A</v>
      </c>
    </row>
    <row r="3956" spans="1:17">
      <c r="A3956" s="4" t="s">
        <v>1316</v>
      </c>
      <c r="B3956" s="15">
        <v>90</v>
      </c>
      <c r="C3956" s="15" t="s">
        <v>163</v>
      </c>
      <c r="D3956" s="30">
        <v>44559</v>
      </c>
      <c r="E3956" s="10" t="s">
        <v>1</v>
      </c>
      <c r="F3956" s="14">
        <v>1695</v>
      </c>
      <c r="G3956" s="14">
        <v>435.04260145388702</v>
      </c>
      <c r="H3956" s="30">
        <v>45044</v>
      </c>
      <c r="I3956" s="118">
        <v>348.75</v>
      </c>
      <c r="J3956" s="21">
        <f>IF(M3956="",IF(AND(H3956&lt;&gt; "",D3956&lt;&gt;""),IF(H3956&gt;=D3956,H3956-D3956,0),""),"")</f>
        <v>485</v>
      </c>
      <c r="K3956" s="20">
        <f>IF(M3956="",IF(I3956&lt;&gt;"",I3956-G3956,""),"")</f>
        <v>-86.292601453887016</v>
      </c>
      <c r="L3956" s="25">
        <f>IF(M3956="",IF(K3956&lt;&gt;"",IF(G3956=0,IF(I3956=0,0,9.99),K3956/G3956),""),"")</f>
        <v>-0.19835437073404344</v>
      </c>
      <c r="M3956" s="28"/>
      <c r="N3956" s="31" t="str">
        <f>TRIM(CONCATENATE(Table1[[#This Row],[Intake]]," ",Table1[[#This Row],[Batch Number]]))</f>
        <v>S-1/OS 90</v>
      </c>
      <c r="O3956" s="34" t="str">
        <f>IF(VLOOKUP(Table1[[#This Row],[Intake Batch Combo]],Sheet2!A:B,2,FALSE)="","",VLOOKUP(Table1[[#This Row],[Intake Batch Combo]],Sheet2!A:B,2,FALSE))</f>
        <v>OSD Buy 90</v>
      </c>
      <c r="P3956" s="116" t="e">
        <v>#N/A</v>
      </c>
      <c r="Q3956" s="116" t="e">
        <v>#N/A</v>
      </c>
    </row>
    <row r="3957" spans="1:17">
      <c r="A3957" s="4" t="s">
        <v>1316</v>
      </c>
      <c r="B3957" s="15">
        <v>90</v>
      </c>
      <c r="C3957" s="15" t="s">
        <v>163</v>
      </c>
      <c r="D3957" s="30">
        <v>44559</v>
      </c>
      <c r="E3957" s="10" t="s">
        <v>1</v>
      </c>
      <c r="F3957" s="14">
        <v>1695</v>
      </c>
      <c r="G3957" s="14">
        <v>435.04260145388702</v>
      </c>
      <c r="H3957" s="30">
        <v>45044</v>
      </c>
      <c r="I3957" s="118">
        <v>348.75</v>
      </c>
      <c r="J3957" s="21">
        <f>IF(M3957="",IF(AND(H3957&lt;&gt; "",D3957&lt;&gt;""),IF(H3957&gt;=D3957,H3957-D3957,0),""),"")</f>
        <v>485</v>
      </c>
      <c r="K3957" s="20">
        <f>IF(M3957="",IF(I3957&lt;&gt;"",I3957-G3957,""),"")</f>
        <v>-86.292601453887016</v>
      </c>
      <c r="L3957" s="25">
        <f>IF(M3957="",IF(K3957&lt;&gt;"",IF(G3957=0,IF(I3957=0,0,9.99),K3957/G3957),""),"")</f>
        <v>-0.19835437073404344</v>
      </c>
      <c r="M3957" s="28"/>
      <c r="N3957" s="31" t="str">
        <f>TRIM(CONCATENATE(Table1[[#This Row],[Intake]]," ",Table1[[#This Row],[Batch Number]]))</f>
        <v>S-1/OS 90</v>
      </c>
      <c r="O3957" s="34" t="str">
        <f>IF(VLOOKUP(Table1[[#This Row],[Intake Batch Combo]],Sheet2!A:B,2,FALSE)="","",VLOOKUP(Table1[[#This Row],[Intake Batch Combo]],Sheet2!A:B,2,FALSE))</f>
        <v>OSD Buy 90</v>
      </c>
      <c r="P3957" s="116" t="e">
        <v>#N/A</v>
      </c>
      <c r="Q3957" s="116" t="e">
        <v>#N/A</v>
      </c>
    </row>
    <row r="3958" spans="1:17">
      <c r="A3958" s="4" t="s">
        <v>1316</v>
      </c>
      <c r="B3958" s="15">
        <v>90</v>
      </c>
      <c r="C3958" s="15" t="s">
        <v>163</v>
      </c>
      <c r="D3958" s="30">
        <v>44559</v>
      </c>
      <c r="E3958" s="10" t="s">
        <v>1</v>
      </c>
      <c r="F3958" s="14">
        <v>1695</v>
      </c>
      <c r="G3958" s="14">
        <v>435.04260145388702</v>
      </c>
      <c r="H3958" s="30">
        <v>45044</v>
      </c>
      <c r="I3958" s="118">
        <v>348.75</v>
      </c>
      <c r="J3958" s="21">
        <f>IF(M3958="",IF(AND(H3958&lt;&gt; "",D3958&lt;&gt;""),IF(H3958&gt;=D3958,H3958-D3958,0),""),"")</f>
        <v>485</v>
      </c>
      <c r="K3958" s="20">
        <f>IF(M3958="",IF(I3958&lt;&gt;"",I3958-G3958,""),"")</f>
        <v>-86.292601453887016</v>
      </c>
      <c r="L3958" s="25">
        <f>IF(M3958="",IF(K3958&lt;&gt;"",IF(G3958=0,IF(I3958=0,0,9.99),K3958/G3958),""),"")</f>
        <v>-0.19835437073404344</v>
      </c>
      <c r="M3958" s="28"/>
      <c r="N3958" s="31" t="str">
        <f>TRIM(CONCATENATE(Table1[[#This Row],[Intake]]," ",Table1[[#This Row],[Batch Number]]))</f>
        <v>S-1/OS 90</v>
      </c>
      <c r="O3958" s="34" t="str">
        <f>IF(VLOOKUP(Table1[[#This Row],[Intake Batch Combo]],Sheet2!A:B,2,FALSE)="","",VLOOKUP(Table1[[#This Row],[Intake Batch Combo]],Sheet2!A:B,2,FALSE))</f>
        <v>OSD Buy 90</v>
      </c>
      <c r="P3958" s="116" t="e">
        <v>#N/A</v>
      </c>
      <c r="Q3958" s="116" t="e">
        <v>#N/A</v>
      </c>
    </row>
    <row r="3959" spans="1:17">
      <c r="A3959" s="4" t="s">
        <v>1316</v>
      </c>
      <c r="B3959" s="15">
        <v>90</v>
      </c>
      <c r="C3959" s="15" t="s">
        <v>163</v>
      </c>
      <c r="D3959" s="30">
        <v>44559</v>
      </c>
      <c r="E3959" s="10" t="s">
        <v>1</v>
      </c>
      <c r="F3959" s="14">
        <v>1695</v>
      </c>
      <c r="G3959" s="14">
        <v>435.04260145388702</v>
      </c>
      <c r="H3959" s="30">
        <v>45044</v>
      </c>
      <c r="I3959" s="118">
        <v>348.75</v>
      </c>
      <c r="J3959" s="21">
        <f>IF(M3959="",IF(AND(H3959&lt;&gt; "",D3959&lt;&gt;""),IF(H3959&gt;=D3959,H3959-D3959,0),""),"")</f>
        <v>485</v>
      </c>
      <c r="K3959" s="20">
        <f>IF(M3959="",IF(I3959&lt;&gt;"",I3959-G3959,""),"")</f>
        <v>-86.292601453887016</v>
      </c>
      <c r="L3959" s="25">
        <f>IF(M3959="",IF(K3959&lt;&gt;"",IF(G3959=0,IF(I3959=0,0,9.99),K3959/G3959),""),"")</f>
        <v>-0.19835437073404344</v>
      </c>
      <c r="M3959" s="28"/>
      <c r="N3959" s="31" t="str">
        <f>TRIM(CONCATENATE(Table1[[#This Row],[Intake]]," ",Table1[[#This Row],[Batch Number]]))</f>
        <v>S-1/OS 90</v>
      </c>
      <c r="O3959" s="34" t="str">
        <f>IF(VLOOKUP(Table1[[#This Row],[Intake Batch Combo]],Sheet2!A:B,2,FALSE)="","",VLOOKUP(Table1[[#This Row],[Intake Batch Combo]],Sheet2!A:B,2,FALSE))</f>
        <v>OSD Buy 90</v>
      </c>
      <c r="P3959" s="116" t="e">
        <v>#N/A</v>
      </c>
      <c r="Q3959" s="116" t="e">
        <v>#N/A</v>
      </c>
    </row>
    <row r="3960" spans="1:17">
      <c r="A3960" s="4" t="s">
        <v>1316</v>
      </c>
      <c r="B3960" s="15">
        <v>90</v>
      </c>
      <c r="C3960" s="15" t="s">
        <v>189</v>
      </c>
      <c r="D3960" s="30">
        <v>44559</v>
      </c>
      <c r="E3960" s="10" t="s">
        <v>1</v>
      </c>
      <c r="F3960" s="14">
        <v>1695</v>
      </c>
      <c r="G3960" s="14">
        <v>435.04260145388702</v>
      </c>
      <c r="H3960" s="30">
        <v>45044</v>
      </c>
      <c r="I3960" s="120">
        <v>604.5</v>
      </c>
      <c r="J3960" s="21">
        <f>IF(M3960="",IF(AND(H3960&lt;&gt; "",D3960&lt;&gt;""),IF(H3960&gt;=D3960,H3960-D3960,0),""),"")</f>
        <v>485</v>
      </c>
      <c r="K3960" s="20">
        <f>IF(M3960="",IF(I3960&lt;&gt;"",I3960-G3960,""),"")</f>
        <v>169.45739854611298</v>
      </c>
      <c r="L3960" s="25">
        <f>IF(M3960="",IF(K3960&lt;&gt;"",IF(G3960=0,IF(I3960=0,0,9.99),K3960/G3960),""),"")</f>
        <v>0.389519090727658</v>
      </c>
      <c r="M3960" s="28"/>
      <c r="N3960" s="31" t="str">
        <f>TRIM(CONCATENATE(Table1[[#This Row],[Intake]]," ",Table1[[#This Row],[Batch Number]]))</f>
        <v>S-1/OS 90</v>
      </c>
      <c r="O3960" s="34" t="str">
        <f>IF(VLOOKUP(Table1[[#This Row],[Intake Batch Combo]],Sheet2!A:B,2,FALSE)="","",VLOOKUP(Table1[[#This Row],[Intake Batch Combo]],Sheet2!A:B,2,FALSE))</f>
        <v>OSD Buy 90</v>
      </c>
      <c r="P3960" s="116" t="e">
        <v>#N/A</v>
      </c>
      <c r="Q3960" s="116" t="e">
        <v>#N/A</v>
      </c>
    </row>
    <row r="3961" spans="1:17">
      <c r="A3961" s="4" t="s">
        <v>1316</v>
      </c>
      <c r="B3961" s="15">
        <v>90</v>
      </c>
      <c r="C3961" s="15" t="s">
        <v>189</v>
      </c>
      <c r="D3961" s="30">
        <v>44559</v>
      </c>
      <c r="E3961" s="10" t="s">
        <v>1</v>
      </c>
      <c r="F3961" s="14">
        <v>1695</v>
      </c>
      <c r="G3961" s="14">
        <v>435.04260145388702</v>
      </c>
      <c r="H3961" s="30">
        <v>45044</v>
      </c>
      <c r="I3961" s="120">
        <v>604.5</v>
      </c>
      <c r="J3961" s="21">
        <f>IF(M3961="",IF(AND(H3961&lt;&gt; "",D3961&lt;&gt;""),IF(H3961&gt;=D3961,H3961-D3961,0),""),"")</f>
        <v>485</v>
      </c>
      <c r="K3961" s="20">
        <f>IF(M3961="",IF(I3961&lt;&gt;"",I3961-G3961,""),"")</f>
        <v>169.45739854611298</v>
      </c>
      <c r="L3961" s="25">
        <f>IF(M3961="",IF(K3961&lt;&gt;"",IF(G3961=0,IF(I3961=0,0,9.99),K3961/G3961),""),"")</f>
        <v>0.389519090727658</v>
      </c>
      <c r="M3961" s="28"/>
      <c r="N3961" s="31" t="str">
        <f>TRIM(CONCATENATE(Table1[[#This Row],[Intake]]," ",Table1[[#This Row],[Batch Number]]))</f>
        <v>S-1/OS 90</v>
      </c>
      <c r="O3961" s="34" t="str">
        <f>IF(VLOOKUP(Table1[[#This Row],[Intake Batch Combo]],Sheet2!A:B,2,FALSE)="","",VLOOKUP(Table1[[#This Row],[Intake Batch Combo]],Sheet2!A:B,2,FALSE))</f>
        <v>OSD Buy 90</v>
      </c>
      <c r="P3961" s="116" t="e">
        <v>#N/A</v>
      </c>
      <c r="Q3961" s="116" t="e">
        <v>#N/A</v>
      </c>
    </row>
    <row r="3962" spans="1:17">
      <c r="A3962" s="4" t="s">
        <v>1316</v>
      </c>
      <c r="B3962" s="15">
        <v>90</v>
      </c>
      <c r="C3962" s="15" t="s">
        <v>218</v>
      </c>
      <c r="D3962" s="30">
        <v>44559</v>
      </c>
      <c r="E3962" s="10" t="s">
        <v>1</v>
      </c>
      <c r="F3962" s="14">
        <v>1695</v>
      </c>
      <c r="G3962" s="14">
        <v>435.04260145388702</v>
      </c>
      <c r="H3962" s="30">
        <v>45044</v>
      </c>
      <c r="I3962" s="120">
        <v>248.00310000000002</v>
      </c>
      <c r="J3962" s="21">
        <f>IF(M3962="",IF(AND(H3962&lt;&gt; "",D3962&lt;&gt;""),IF(H3962&gt;=D3962,H3962-D3962,0),""),"")</f>
        <v>485</v>
      </c>
      <c r="K3962" s="20">
        <f>IF(M3962="",IF(I3962&lt;&gt;"",I3962-G3962,""),"")</f>
        <v>-187.039501453887</v>
      </c>
      <c r="L3962" s="25">
        <f>IF(M3962="",IF(K3962&lt;&gt;"",IF(G3962=0,IF(I3962=0,0,9.99),K3962/G3962),""),"")</f>
        <v>-0.42993376011639295</v>
      </c>
      <c r="M3962" s="28"/>
      <c r="N3962" s="31" t="str">
        <f>TRIM(CONCATENATE(Table1[[#This Row],[Intake]]," ",Table1[[#This Row],[Batch Number]]))</f>
        <v>S-1/OS 90</v>
      </c>
      <c r="O3962" s="34" t="str">
        <f>IF(VLOOKUP(Table1[[#This Row],[Intake Batch Combo]],Sheet2!A:B,2,FALSE)="","",VLOOKUP(Table1[[#This Row],[Intake Batch Combo]],Sheet2!A:B,2,FALSE))</f>
        <v>OSD Buy 90</v>
      </c>
      <c r="P3962" s="116" t="e">
        <v>#N/A</v>
      </c>
      <c r="Q3962" s="116" t="e">
        <v>#N/A</v>
      </c>
    </row>
    <row r="3963" spans="1:17">
      <c r="A3963" s="4" t="s">
        <v>1316</v>
      </c>
      <c r="B3963" s="15">
        <v>90</v>
      </c>
      <c r="C3963" s="15" t="s">
        <v>218</v>
      </c>
      <c r="D3963" s="30">
        <v>44559</v>
      </c>
      <c r="E3963" s="10" t="s">
        <v>1</v>
      </c>
      <c r="F3963" s="14">
        <v>1695</v>
      </c>
      <c r="G3963" s="14">
        <v>435.04260145388702</v>
      </c>
      <c r="H3963" s="30">
        <v>45044</v>
      </c>
      <c r="I3963" s="118">
        <v>248.00310000000002</v>
      </c>
      <c r="J3963" s="21">
        <f>IF(M3963="",IF(AND(H3963&lt;&gt; "",D3963&lt;&gt;""),IF(H3963&gt;=D3963,H3963-D3963,0),""),"")</f>
        <v>485</v>
      </c>
      <c r="K3963" s="20">
        <f>IF(M3963="",IF(I3963&lt;&gt;"",I3963-G3963,""),"")</f>
        <v>-187.039501453887</v>
      </c>
      <c r="L3963" s="25">
        <f>IF(M3963="",IF(K3963&lt;&gt;"",IF(G3963=0,IF(I3963=0,0,9.99),K3963/G3963),""),"")</f>
        <v>-0.42993376011639295</v>
      </c>
      <c r="M3963" s="28"/>
      <c r="N3963" s="31" t="str">
        <f>TRIM(CONCATENATE(Table1[[#This Row],[Intake]]," ",Table1[[#This Row],[Batch Number]]))</f>
        <v>S-1/OS 90</v>
      </c>
      <c r="O3963" s="34" t="str">
        <f>IF(VLOOKUP(Table1[[#This Row],[Intake Batch Combo]],Sheet2!A:B,2,FALSE)="","",VLOOKUP(Table1[[#This Row],[Intake Batch Combo]],Sheet2!A:B,2,FALSE))</f>
        <v>OSD Buy 90</v>
      </c>
      <c r="P3963" s="116" t="e">
        <v>#N/A</v>
      </c>
      <c r="Q3963" s="116" t="e">
        <v>#N/A</v>
      </c>
    </row>
    <row r="3964" spans="1:17">
      <c r="A3964" s="4" t="s">
        <v>1316</v>
      </c>
      <c r="B3964" s="15">
        <v>90</v>
      </c>
      <c r="C3964" s="15" t="s">
        <v>239</v>
      </c>
      <c r="D3964" s="30">
        <v>44559</v>
      </c>
      <c r="E3964" s="10" t="s">
        <v>1</v>
      </c>
      <c r="F3964" s="14">
        <v>1695</v>
      </c>
      <c r="G3964" s="14">
        <v>435.04260145388702</v>
      </c>
      <c r="H3964" s="30">
        <v>45044</v>
      </c>
      <c r="I3964" s="118">
        <v>465</v>
      </c>
      <c r="J3964" s="21">
        <f>IF(M3964="",IF(AND(H3964&lt;&gt; "",D3964&lt;&gt;""),IF(H3964&gt;=D3964,H3964-D3964,0),""),"")</f>
        <v>485</v>
      </c>
      <c r="K3964" s="20">
        <f>IF(M3964="",IF(I3964&lt;&gt;"",I3964-G3964,""),"")</f>
        <v>29.957398546112984</v>
      </c>
      <c r="L3964" s="25">
        <f>IF(M3964="",IF(K3964&lt;&gt;"",IF(G3964=0,IF(I3964=0,0,9.99),K3964/G3964),""),"")</f>
        <v>6.8860839021275391E-2</v>
      </c>
      <c r="M3964" s="28"/>
      <c r="N3964" s="31" t="str">
        <f>TRIM(CONCATENATE(Table1[[#This Row],[Intake]]," ",Table1[[#This Row],[Batch Number]]))</f>
        <v>S-1/OS 90</v>
      </c>
      <c r="O3964" s="34" t="str">
        <f>IF(VLOOKUP(Table1[[#This Row],[Intake Batch Combo]],Sheet2!A:B,2,FALSE)="","",VLOOKUP(Table1[[#This Row],[Intake Batch Combo]],Sheet2!A:B,2,FALSE))</f>
        <v>OSD Buy 90</v>
      </c>
      <c r="P3964" s="116" t="e">
        <v>#N/A</v>
      </c>
      <c r="Q3964" s="116" t="e">
        <v>#N/A</v>
      </c>
    </row>
    <row r="3965" spans="1:17">
      <c r="A3965" s="4" t="s">
        <v>384</v>
      </c>
      <c r="B3965" s="15" t="s">
        <v>385</v>
      </c>
      <c r="C3965" s="15">
        <v>1022220</v>
      </c>
      <c r="D3965" s="30">
        <v>44579</v>
      </c>
      <c r="E3965" s="10" t="s">
        <v>0</v>
      </c>
      <c r="F3965" s="14">
        <v>21414.799999999999</v>
      </c>
      <c r="G3965" s="14">
        <v>4420.0147200000001</v>
      </c>
      <c r="H3965" s="30">
        <v>45044</v>
      </c>
      <c r="I3965" s="118">
        <v>6381.66</v>
      </c>
      <c r="J3965" s="15">
        <f>IF(M3965="",IF(AND(H3965&lt;&gt; "",D3965&lt;&gt;""),IF(H3965&gt;=D3965,H3965-D3965,0),""),"")</f>
        <v>465</v>
      </c>
      <c r="K3965" s="20">
        <f>IF(M3965="",IF(I3965&lt;&gt;"",I3965-G3965,""),"")</f>
        <v>1961.6452799999997</v>
      </c>
      <c r="L3965" s="25">
        <f>IF(M3965="",IF(K3965&lt;&gt;"",IF(G3965=0,IF(I3965=0,0,9.99),K3965/G3965),""),"")</f>
        <v>0.44380967129448828</v>
      </c>
      <c r="N3965" s="33" t="str">
        <f>TRIM(CONCATENATE(Table1[[#This Row],[Intake]]," ",Table1[[#This Row],[Batch Number]]))</f>
        <v>S-1/TRC 33a</v>
      </c>
      <c r="O3965" s="35" t="str">
        <f>IF(VLOOKUP(Table1[[#This Row],[Intake Batch Combo]],Sheet2!A:B,2,FALSE)="","",VLOOKUP(Table1[[#This Row],[Intake Batch Combo]],Sheet2!A:B,2,FALSE))</f>
        <v>Texas Regional Center Batch 33a</v>
      </c>
      <c r="P3965" s="116" t="e">
        <v>#N/A</v>
      </c>
      <c r="Q3965" s="116" t="e">
        <v>#N/A</v>
      </c>
    </row>
    <row r="3966" spans="1:17">
      <c r="A3966" s="4" t="s">
        <v>384</v>
      </c>
      <c r="B3966" s="15" t="s">
        <v>385</v>
      </c>
      <c r="C3966" s="15">
        <v>1022533</v>
      </c>
      <c r="D3966" s="30">
        <v>44579</v>
      </c>
      <c r="E3966" s="10" t="s">
        <v>0</v>
      </c>
      <c r="F3966" s="14">
        <v>23829.599999999999</v>
      </c>
      <c r="G3966" s="14">
        <v>4918.4294399999999</v>
      </c>
      <c r="H3966" s="30">
        <v>45044</v>
      </c>
      <c r="I3966" s="118">
        <v>4478.7869999999994</v>
      </c>
      <c r="J3966" s="15">
        <f>IF(M3966="",IF(AND(H3966&lt;&gt; "",D3966&lt;&gt;""),IF(H3966&gt;=D3966,H3966-D3966,0),""),"")</f>
        <v>465</v>
      </c>
      <c r="K3966" s="20">
        <f>IF(M3966="",IF(I3966&lt;&gt;"",I3966-G3966,""),"")</f>
        <v>-439.64244000000053</v>
      </c>
      <c r="L3966" s="25">
        <f>IF(M3966="",IF(K3966&lt;&gt;"",IF(G3966=0,IF(I3966=0,0,9.99),K3966/G3966),""),"")</f>
        <v>-8.9386753508046771E-2</v>
      </c>
      <c r="N3966" s="33" t="str">
        <f>TRIM(CONCATENATE(Table1[[#This Row],[Intake]]," ",Table1[[#This Row],[Batch Number]]))</f>
        <v>S-1/TRC 33a</v>
      </c>
      <c r="O3966" s="35" t="str">
        <f>IF(VLOOKUP(Table1[[#This Row],[Intake Batch Combo]],Sheet2!A:B,2,FALSE)="","",VLOOKUP(Table1[[#This Row],[Intake Batch Combo]],Sheet2!A:B,2,FALSE))</f>
        <v>Texas Regional Center Batch 33a</v>
      </c>
      <c r="P3966" s="116" t="e">
        <v>#N/A</v>
      </c>
      <c r="Q3966" s="116" t="e">
        <v>#N/A</v>
      </c>
    </row>
    <row r="3967" spans="1:17">
      <c r="A3967" s="4" t="s">
        <v>384</v>
      </c>
      <c r="B3967" s="15" t="s">
        <v>385</v>
      </c>
      <c r="C3967" s="15">
        <v>1020601</v>
      </c>
      <c r="D3967" s="30">
        <v>44579</v>
      </c>
      <c r="E3967" s="10" t="s">
        <v>0</v>
      </c>
      <c r="F3967" s="14">
        <v>36439.910000000003</v>
      </c>
      <c r="G3967" s="14">
        <v>7521.197424</v>
      </c>
      <c r="H3967" s="30">
        <v>45044</v>
      </c>
      <c r="I3967" s="118">
        <v>9535.9968000000008</v>
      </c>
      <c r="J3967" s="15">
        <f>IF(M3967="",IF(AND(H3967&lt;&gt; "",D3967&lt;&gt;""),IF(H3967&gt;=D3967,H3967-D3967,0),""),"")</f>
        <v>465</v>
      </c>
      <c r="K3967" s="20">
        <f>IF(M3967="",IF(I3967&lt;&gt;"",I3967-G3967,""),"")</f>
        <v>2014.7993760000008</v>
      </c>
      <c r="L3967" s="25">
        <f>IF(M3967="",IF(K3967&lt;&gt;"",IF(G3967=0,IF(I3967=0,0,9.99),K3967/G3967),""),"")</f>
        <v>0.26788279344600285</v>
      </c>
      <c r="N3967" s="33" t="str">
        <f>TRIM(CONCATENATE(Table1[[#This Row],[Intake]]," ",Table1[[#This Row],[Batch Number]]))</f>
        <v>S-1/TRC 33a</v>
      </c>
      <c r="O3967" s="35" t="str">
        <f>IF(VLOOKUP(Table1[[#This Row],[Intake Batch Combo]],Sheet2!A:B,2,FALSE)="","",VLOOKUP(Table1[[#This Row],[Intake Batch Combo]],Sheet2!A:B,2,FALSE))</f>
        <v>Texas Regional Center Batch 33a</v>
      </c>
      <c r="P3967" s="116" t="e">
        <v>#N/A</v>
      </c>
      <c r="Q3967" s="116" t="e">
        <v>#N/A</v>
      </c>
    </row>
    <row r="3968" spans="1:17">
      <c r="A3968" s="4" t="s">
        <v>1312</v>
      </c>
      <c r="B3968" s="15">
        <v>3</v>
      </c>
      <c r="C3968" s="64" t="s">
        <v>1362</v>
      </c>
      <c r="D3968" s="30">
        <v>44973</v>
      </c>
      <c r="E3968" s="10" t="s">
        <v>0</v>
      </c>
      <c r="F3968" s="14">
        <v>49442.5</v>
      </c>
      <c r="G3968" s="14">
        <v>13887.1621875</v>
      </c>
      <c r="H3968" s="30">
        <v>45044</v>
      </c>
      <c r="I3968" s="118">
        <v>21801.361993290408</v>
      </c>
      <c r="J3968" s="15">
        <f>IF(M3968="",IF(AND(H3968&lt;&gt; "",D3968&lt;&gt;""),IF(H3968&gt;=D3968,H3968-D3968,0),""),"")</f>
        <v>71</v>
      </c>
      <c r="K3968" s="20">
        <f>IF(M3968="",IF(I3968&lt;&gt;"",I3968-G3968,""),"")</f>
        <v>7914.1998057904075</v>
      </c>
      <c r="L3968" s="25">
        <f>IF(M3968="",IF(K3968&lt;&gt;"",IF(G3968=0,IF(I3968=0,0,9.99),K3968/G3968),""),"")</f>
        <v>0.56989323656881263</v>
      </c>
      <c r="N3968" s="58" t="str">
        <f>TRIM(CONCATENATE(Table1[[#This Row],[Intake]]," ",Table1[[#This Row],[Batch Number]]))</f>
        <v>S-1/MF 3</v>
      </c>
      <c r="O3968" s="3" t="str">
        <f>IF(VLOOKUP(Table1[[#This Row],[Intake Batch Combo]],Sheet2!A:B,2,FALSE)="","",VLOOKUP(Table1[[#This Row],[Intake Batch Combo]],Sheet2!A:B,2,FALSE))</f>
        <v>Michigan First Rehab Batch 03</v>
      </c>
      <c r="P3968" s="115" t="e">
        <v>#N/A</v>
      </c>
      <c r="Q3968" s="115" t="e">
        <v>#N/A</v>
      </c>
    </row>
    <row r="3969" spans="1:17">
      <c r="A3969" s="4" t="s">
        <v>384</v>
      </c>
      <c r="B3969" s="15" t="s">
        <v>385</v>
      </c>
      <c r="C3969" s="15">
        <v>1020263</v>
      </c>
      <c r="D3969" s="30">
        <v>44579</v>
      </c>
      <c r="E3969" s="10" t="s">
        <v>0</v>
      </c>
      <c r="F3969" s="14">
        <v>29169</v>
      </c>
      <c r="G3969" s="14">
        <v>6020.4816000000001</v>
      </c>
      <c r="H3969" s="30">
        <v>45042</v>
      </c>
      <c r="I3969" s="118">
        <v>13605.709875414461</v>
      </c>
      <c r="J3969" s="15">
        <f>IF(M3969="",IF(AND(H3969&lt;&gt; "",D3969&lt;&gt;""),IF(H3969&gt;=D3969,H3969-D3969,0),""),"")</f>
        <v>463</v>
      </c>
      <c r="K3969" s="20">
        <f>IF(M3969="",IF(I3969&lt;&gt;"",I3969-G3969,""),"")</f>
        <v>7585.2282754144608</v>
      </c>
      <c r="L3969" s="25">
        <f>IF(M3969="",IF(K3969&lt;&gt;"",IF(G3969=0,IF(I3969=0,0,9.99),K3969/G3969),""),"")</f>
        <v>1.2599039046003331</v>
      </c>
      <c r="N3969" s="33" t="str">
        <f>TRIM(CONCATENATE(Table1[[#This Row],[Intake]]," ",Table1[[#This Row],[Batch Number]]))</f>
        <v>S-1/TRC 33a</v>
      </c>
      <c r="O3969" s="35" t="str">
        <f>IF(VLOOKUP(Table1[[#This Row],[Intake Batch Combo]],Sheet2!A:B,2,FALSE)="","",VLOOKUP(Table1[[#This Row],[Intake Batch Combo]],Sheet2!A:B,2,FALSE))</f>
        <v>Texas Regional Center Batch 33a</v>
      </c>
      <c r="P3969" s="116" t="e">
        <v>#N/A</v>
      </c>
      <c r="Q3969" s="116" t="e">
        <v>#N/A</v>
      </c>
    </row>
    <row r="3970" spans="1:17">
      <c r="A3970" s="4" t="s">
        <v>384</v>
      </c>
      <c r="B3970" s="15" t="s">
        <v>385</v>
      </c>
      <c r="C3970" s="15">
        <v>1020263</v>
      </c>
      <c r="D3970" s="30">
        <v>44579</v>
      </c>
      <c r="E3970" s="10" t="s">
        <v>0</v>
      </c>
      <c r="F3970" s="14">
        <v>29169</v>
      </c>
      <c r="G3970" s="14">
        <v>6020.4816000000001</v>
      </c>
      <c r="H3970" s="30">
        <v>45042</v>
      </c>
      <c r="I3970" s="118">
        <v>13605.709875414461</v>
      </c>
      <c r="J3970" s="15">
        <f>IF(M3970="",IF(AND(H3970&lt;&gt; "",D3970&lt;&gt;""),IF(H3970&gt;=D3970,H3970-D3970,0),""),"")</f>
        <v>463</v>
      </c>
      <c r="K3970" s="20">
        <f>IF(M3970="",IF(I3970&lt;&gt;"",I3970-G3970,""),"")</f>
        <v>7585.2282754144608</v>
      </c>
      <c r="L3970" s="25">
        <f>IF(M3970="",IF(K3970&lt;&gt;"",IF(G3970=0,IF(I3970=0,0,9.99),K3970/G3970),""),"")</f>
        <v>1.2599039046003331</v>
      </c>
      <c r="N3970" s="33" t="str">
        <f>TRIM(CONCATENATE(Table1[[#This Row],[Intake]]," ",Table1[[#This Row],[Batch Number]]))</f>
        <v>S-1/TRC 33a</v>
      </c>
      <c r="O3970" s="35" t="str">
        <f>IF(VLOOKUP(Table1[[#This Row],[Intake Batch Combo]],Sheet2!A:B,2,FALSE)="","",VLOOKUP(Table1[[#This Row],[Intake Batch Combo]],Sheet2!A:B,2,FALSE))</f>
        <v>Texas Regional Center Batch 33a</v>
      </c>
      <c r="P3970" s="116" t="e">
        <v>#N/A</v>
      </c>
      <c r="Q3970" s="116" t="e">
        <v>#N/A</v>
      </c>
    </row>
    <row r="3971" spans="1:17">
      <c r="A3971" s="4" t="s">
        <v>384</v>
      </c>
      <c r="B3971" s="15" t="s">
        <v>385</v>
      </c>
      <c r="C3971" s="15">
        <v>1017008</v>
      </c>
      <c r="D3971" s="30">
        <v>44579</v>
      </c>
      <c r="E3971" s="10" t="s">
        <v>0</v>
      </c>
      <c r="F3971" s="14">
        <v>95622.49</v>
      </c>
      <c r="G3971" s="14">
        <v>19736.481936</v>
      </c>
      <c r="H3971" s="30">
        <v>45042</v>
      </c>
      <c r="I3971" s="120">
        <v>51207.7716</v>
      </c>
      <c r="J3971" s="15">
        <f>IF(M3971="",IF(AND(H3971&lt;&gt; "",D3971&lt;&gt;""),IF(H3971&gt;=D3971,H3971-D3971,0),""),"")</f>
        <v>463</v>
      </c>
      <c r="K3971" s="20">
        <f>IF(M3971="",IF(I3971&lt;&gt;"",I3971-G3971,""),"")</f>
        <v>31471.289664</v>
      </c>
      <c r="L3971" s="25">
        <f>IF(M3971="",IF(K3971&lt;&gt;"",IF(G3971=0,IF(I3971=0,0,9.99),K3971/G3971),""),"")</f>
        <v>1.5945744416888867</v>
      </c>
      <c r="N3971" s="33" t="str">
        <f>TRIM(CONCATENATE(Table1[[#This Row],[Intake]]," ",Table1[[#This Row],[Batch Number]]))</f>
        <v>S-1/TRC 33a</v>
      </c>
      <c r="O3971" s="35" t="str">
        <f>IF(VLOOKUP(Table1[[#This Row],[Intake Batch Combo]],Sheet2!A:B,2,FALSE)="","",VLOOKUP(Table1[[#This Row],[Intake Batch Combo]],Sheet2!A:B,2,FALSE))</f>
        <v>Texas Regional Center Batch 33a</v>
      </c>
      <c r="P3971" s="116" t="e">
        <v>#N/A</v>
      </c>
      <c r="Q3971" s="116" t="e">
        <v>#N/A</v>
      </c>
    </row>
    <row r="3972" spans="1:17">
      <c r="A3972" s="4" t="s">
        <v>1312</v>
      </c>
      <c r="B3972" s="15">
        <v>3</v>
      </c>
      <c r="C3972" s="64" t="s">
        <v>1352</v>
      </c>
      <c r="D3972" s="30">
        <v>44973</v>
      </c>
      <c r="E3972" s="10" t="s">
        <v>0</v>
      </c>
      <c r="F3972" s="14">
        <v>1320</v>
      </c>
      <c r="G3972" s="14">
        <v>370.755</v>
      </c>
      <c r="H3972" s="30">
        <v>45024</v>
      </c>
      <c r="I3972" s="120">
        <v>517.5</v>
      </c>
      <c r="J3972" s="15">
        <f>IF(M3972="",IF(AND(H3972&lt;&gt; "",D3972&lt;&gt;""),IF(H3972&gt;=D3972,H3972-D3972,0),""),"")</f>
        <v>51</v>
      </c>
      <c r="K3972" s="20">
        <f>IF(M3972="",IF(I3972&lt;&gt;"",I3972-G3972,""),"")</f>
        <v>146.745</v>
      </c>
      <c r="L3972" s="25">
        <f>IF(M3972="",IF(K3972&lt;&gt;"",IF(G3972=0,IF(I3972=0,0,9.99),K3972/G3972),""),"")</f>
        <v>0.39580046122102197</v>
      </c>
      <c r="N3972" s="58" t="str">
        <f>TRIM(CONCATENATE(Table1[[#This Row],[Intake]]," ",Table1[[#This Row],[Batch Number]]))</f>
        <v>S-1/MF 3</v>
      </c>
      <c r="O3972" s="3" t="str">
        <f>IF(VLOOKUP(Table1[[#This Row],[Intake Batch Combo]],Sheet2!A:B,2,FALSE)="","",VLOOKUP(Table1[[#This Row],[Intake Batch Combo]],Sheet2!A:B,2,FALSE))</f>
        <v>Michigan First Rehab Batch 03</v>
      </c>
      <c r="P3972" s="115" t="e">
        <v>#N/A</v>
      </c>
      <c r="Q3972" s="115" t="e">
        <v>#N/A</v>
      </c>
    </row>
    <row r="3973" spans="1:17">
      <c r="A3973" s="4" t="s">
        <v>1316</v>
      </c>
      <c r="B3973" s="15">
        <v>90</v>
      </c>
      <c r="C3973" s="15" t="s">
        <v>44</v>
      </c>
      <c r="D3973" s="30">
        <v>44559</v>
      </c>
      <c r="E3973" s="10" t="s">
        <v>1</v>
      </c>
      <c r="F3973" s="14">
        <v>300</v>
      </c>
      <c r="G3973" s="14">
        <v>0</v>
      </c>
      <c r="H3973" s="30">
        <v>45016</v>
      </c>
      <c r="I3973" s="118">
        <v>0</v>
      </c>
      <c r="J3973" s="21">
        <f>IF(M3973="",IF(AND(H3973&lt;&gt; "",D3973&lt;&gt;""),IF(H3973&gt;=D3973,H3973-D3973,0),""),"")</f>
        <v>457</v>
      </c>
      <c r="K3973" s="20">
        <f>IF(M3973="",IF(I3973&lt;&gt;"",I3973-G3973,""),"")</f>
        <v>0</v>
      </c>
      <c r="L3973" s="25">
        <f>IF(M3973="",IF(K3973&lt;&gt;"",IF(G3973=0,IF(I3973=0,0,9.99),K3973/G3973),""),"")</f>
        <v>0</v>
      </c>
      <c r="M3973" s="28"/>
      <c r="N3973" s="31" t="str">
        <f>TRIM(CONCATENATE(Table1[[#This Row],[Intake]]," ",Table1[[#This Row],[Batch Number]]))</f>
        <v>S-1/OS 90</v>
      </c>
      <c r="O3973" s="34" t="str">
        <f>IF(VLOOKUP(Table1[[#This Row],[Intake Batch Combo]],Sheet2!A:B,2,FALSE)="","",VLOOKUP(Table1[[#This Row],[Intake Batch Combo]],Sheet2!A:B,2,FALSE))</f>
        <v>OSD Buy 90</v>
      </c>
      <c r="P3973" s="116" t="e">
        <v>#N/A</v>
      </c>
      <c r="Q3973" s="116" t="e">
        <v>#N/A</v>
      </c>
    </row>
    <row r="3974" spans="1:17">
      <c r="A3974" s="4" t="s">
        <v>1316</v>
      </c>
      <c r="B3974" s="15">
        <v>90</v>
      </c>
      <c r="C3974" s="15" t="s">
        <v>44</v>
      </c>
      <c r="D3974" s="30">
        <v>44559</v>
      </c>
      <c r="E3974" s="10" t="s">
        <v>1</v>
      </c>
      <c r="F3974" s="14">
        <v>300</v>
      </c>
      <c r="G3974" s="14">
        <v>0</v>
      </c>
      <c r="H3974" s="30">
        <v>45016</v>
      </c>
      <c r="I3974" s="120">
        <v>0</v>
      </c>
      <c r="J3974" s="21">
        <f>IF(M3974="",IF(AND(H3974&lt;&gt; "",D3974&lt;&gt;""),IF(H3974&gt;=D3974,H3974-D3974,0),""),"")</f>
        <v>457</v>
      </c>
      <c r="K3974" s="20">
        <f>IF(M3974="",IF(I3974&lt;&gt;"",I3974-G3974,""),"")</f>
        <v>0</v>
      </c>
      <c r="L3974" s="25">
        <f>IF(M3974="",IF(K3974&lt;&gt;"",IF(G3974=0,IF(I3974=0,0,9.99),K3974/G3974),""),"")</f>
        <v>0</v>
      </c>
      <c r="M3974" s="28"/>
      <c r="N3974" s="31" t="str">
        <f>TRIM(CONCATENATE(Table1[[#This Row],[Intake]]," ",Table1[[#This Row],[Batch Number]]))</f>
        <v>S-1/OS 90</v>
      </c>
      <c r="O3974" s="34" t="str">
        <f>IF(VLOOKUP(Table1[[#This Row],[Intake Batch Combo]],Sheet2!A:B,2,FALSE)="","",VLOOKUP(Table1[[#This Row],[Intake Batch Combo]],Sheet2!A:B,2,FALSE))</f>
        <v>OSD Buy 90</v>
      </c>
      <c r="P3974" s="116" t="e">
        <v>#N/A</v>
      </c>
      <c r="Q3974" s="116" t="e">
        <v>#N/A</v>
      </c>
    </row>
    <row r="3975" spans="1:17">
      <c r="A3975" s="4" t="s">
        <v>1316</v>
      </c>
      <c r="B3975" s="15">
        <v>90</v>
      </c>
      <c r="C3975" s="15" t="s">
        <v>44</v>
      </c>
      <c r="D3975" s="30">
        <v>44559</v>
      </c>
      <c r="E3975" s="10" t="s">
        <v>1</v>
      </c>
      <c r="F3975" s="14">
        <v>300</v>
      </c>
      <c r="G3975" s="14">
        <v>0</v>
      </c>
      <c r="H3975" s="30">
        <v>45016</v>
      </c>
      <c r="I3975" s="118">
        <v>0</v>
      </c>
      <c r="J3975" s="21">
        <f>IF(M3975="",IF(AND(H3975&lt;&gt; "",D3975&lt;&gt;""),IF(H3975&gt;=D3975,H3975-D3975,0),""),"")</f>
        <v>457</v>
      </c>
      <c r="K3975" s="20">
        <f>IF(M3975="",IF(I3975&lt;&gt;"",I3975-G3975,""),"")</f>
        <v>0</v>
      </c>
      <c r="L3975" s="25">
        <f>IF(M3975="",IF(K3975&lt;&gt;"",IF(G3975=0,IF(I3975=0,0,9.99),K3975/G3975),""),"")</f>
        <v>0</v>
      </c>
      <c r="M3975" s="28"/>
      <c r="N3975" s="31" t="str">
        <f>TRIM(CONCATENATE(Table1[[#This Row],[Intake]]," ",Table1[[#This Row],[Batch Number]]))</f>
        <v>S-1/OS 90</v>
      </c>
      <c r="O3975" s="34" t="str">
        <f>IF(VLOOKUP(Table1[[#This Row],[Intake Batch Combo]],Sheet2!A:B,2,FALSE)="","",VLOOKUP(Table1[[#This Row],[Intake Batch Combo]],Sheet2!A:B,2,FALSE))</f>
        <v>OSD Buy 90</v>
      </c>
      <c r="P3975" s="116" t="e">
        <v>#N/A</v>
      </c>
      <c r="Q3975" s="116" t="e">
        <v>#N/A</v>
      </c>
    </row>
    <row r="3976" spans="1:17">
      <c r="A3976" s="4" t="s">
        <v>1316</v>
      </c>
      <c r="B3976" s="15">
        <v>90</v>
      </c>
      <c r="C3976" s="15" t="s">
        <v>44</v>
      </c>
      <c r="D3976" s="30">
        <v>44559</v>
      </c>
      <c r="E3976" s="10" t="s">
        <v>1</v>
      </c>
      <c r="F3976" s="14">
        <v>300</v>
      </c>
      <c r="G3976" s="14">
        <v>0</v>
      </c>
      <c r="H3976" s="30">
        <v>45016</v>
      </c>
      <c r="I3976" s="118">
        <v>0</v>
      </c>
      <c r="J3976" s="21">
        <f>IF(M3976="",IF(AND(H3976&lt;&gt; "",D3976&lt;&gt;""),IF(H3976&gt;=D3976,H3976-D3976,0),""),"")</f>
        <v>457</v>
      </c>
      <c r="K3976" s="20">
        <f>IF(M3976="",IF(I3976&lt;&gt;"",I3976-G3976,""),"")</f>
        <v>0</v>
      </c>
      <c r="L3976" s="25">
        <f>IF(M3976="",IF(K3976&lt;&gt;"",IF(G3976=0,IF(I3976=0,0,9.99),K3976/G3976),""),"")</f>
        <v>0</v>
      </c>
      <c r="M3976" s="28"/>
      <c r="N3976" s="31" t="str">
        <f>TRIM(CONCATENATE(Table1[[#This Row],[Intake]]," ",Table1[[#This Row],[Batch Number]]))</f>
        <v>S-1/OS 90</v>
      </c>
      <c r="O3976" s="34" t="str">
        <f>IF(VLOOKUP(Table1[[#This Row],[Intake Batch Combo]],Sheet2!A:B,2,FALSE)="","",VLOOKUP(Table1[[#This Row],[Intake Batch Combo]],Sheet2!A:B,2,FALSE))</f>
        <v>OSD Buy 90</v>
      </c>
      <c r="P3976" s="116" t="e">
        <v>#N/A</v>
      </c>
      <c r="Q3976" s="116" t="e">
        <v>#N/A</v>
      </c>
    </row>
    <row r="3977" spans="1:17">
      <c r="A3977" s="4" t="s">
        <v>1316</v>
      </c>
      <c r="B3977" s="15">
        <v>90</v>
      </c>
      <c r="C3977" s="15" t="s">
        <v>93</v>
      </c>
      <c r="D3977" s="30">
        <v>44559</v>
      </c>
      <c r="E3977" s="10" t="s">
        <v>1</v>
      </c>
      <c r="F3977" s="14">
        <v>300</v>
      </c>
      <c r="G3977" s="14">
        <v>0</v>
      </c>
      <c r="H3977" s="30">
        <v>45016</v>
      </c>
      <c r="I3977" s="118">
        <v>0</v>
      </c>
      <c r="J3977" s="21">
        <f>IF(M3977="",IF(AND(H3977&lt;&gt; "",D3977&lt;&gt;""),IF(H3977&gt;=D3977,H3977-D3977,0),""),"")</f>
        <v>457</v>
      </c>
      <c r="K3977" s="20">
        <f>IF(M3977="",IF(I3977&lt;&gt;"",I3977-G3977,""),"")</f>
        <v>0</v>
      </c>
      <c r="L3977" s="25">
        <f>IF(M3977="",IF(K3977&lt;&gt;"",IF(G3977=0,IF(I3977=0,0,9.99),K3977/G3977),""),"")</f>
        <v>0</v>
      </c>
      <c r="M3977" s="28"/>
      <c r="N3977" s="31" t="str">
        <f>TRIM(CONCATENATE(Table1[[#This Row],[Intake]]," ",Table1[[#This Row],[Batch Number]]))</f>
        <v>S-1/OS 90</v>
      </c>
      <c r="O3977" s="34" t="str">
        <f>IF(VLOOKUP(Table1[[#This Row],[Intake Batch Combo]],Sheet2!A:B,2,FALSE)="","",VLOOKUP(Table1[[#This Row],[Intake Batch Combo]],Sheet2!A:B,2,FALSE))</f>
        <v>OSD Buy 90</v>
      </c>
      <c r="P3977" s="116" t="e">
        <v>#N/A</v>
      </c>
      <c r="Q3977" s="116" t="e">
        <v>#N/A</v>
      </c>
    </row>
    <row r="3978" spans="1:17">
      <c r="A3978" s="4" t="s">
        <v>1316</v>
      </c>
      <c r="B3978" s="15">
        <v>90</v>
      </c>
      <c r="C3978" s="15" t="s">
        <v>93</v>
      </c>
      <c r="D3978" s="30">
        <v>44559</v>
      </c>
      <c r="E3978" s="10" t="s">
        <v>1</v>
      </c>
      <c r="F3978" s="14">
        <v>300</v>
      </c>
      <c r="G3978" s="14">
        <v>0</v>
      </c>
      <c r="H3978" s="30">
        <v>45016</v>
      </c>
      <c r="I3978" s="118">
        <v>0</v>
      </c>
      <c r="J3978" s="21">
        <f>IF(M3978="",IF(AND(H3978&lt;&gt; "",D3978&lt;&gt;""),IF(H3978&gt;=D3978,H3978-D3978,0),""),"")</f>
        <v>457</v>
      </c>
      <c r="K3978" s="20">
        <f>IF(M3978="",IF(I3978&lt;&gt;"",I3978-G3978,""),"")</f>
        <v>0</v>
      </c>
      <c r="L3978" s="25">
        <f>IF(M3978="",IF(K3978&lt;&gt;"",IF(G3978=0,IF(I3978=0,0,9.99),K3978/G3978),""),"")</f>
        <v>0</v>
      </c>
      <c r="M3978" s="28"/>
      <c r="N3978" s="31" t="str">
        <f>TRIM(CONCATENATE(Table1[[#This Row],[Intake]]," ",Table1[[#This Row],[Batch Number]]))</f>
        <v>S-1/OS 90</v>
      </c>
      <c r="O3978" s="34" t="str">
        <f>IF(VLOOKUP(Table1[[#This Row],[Intake Batch Combo]],Sheet2!A:B,2,FALSE)="","",VLOOKUP(Table1[[#This Row],[Intake Batch Combo]],Sheet2!A:B,2,FALSE))</f>
        <v>OSD Buy 90</v>
      </c>
      <c r="P3978" s="116" t="e">
        <v>#N/A</v>
      </c>
      <c r="Q3978" s="116" t="e">
        <v>#N/A</v>
      </c>
    </row>
    <row r="3979" spans="1:17">
      <c r="A3979" s="4" t="s">
        <v>1316</v>
      </c>
      <c r="B3979" s="15">
        <v>90</v>
      </c>
      <c r="C3979" s="15" t="s">
        <v>154</v>
      </c>
      <c r="D3979" s="30">
        <v>44559</v>
      </c>
      <c r="E3979" s="10" t="s">
        <v>1</v>
      </c>
      <c r="F3979" s="14">
        <v>300</v>
      </c>
      <c r="G3979" s="14">
        <v>0</v>
      </c>
      <c r="H3979" s="30">
        <v>45016</v>
      </c>
      <c r="I3979" s="118">
        <v>0</v>
      </c>
      <c r="J3979" s="21">
        <f>IF(M3979="",IF(AND(H3979&lt;&gt; "",D3979&lt;&gt;""),IF(H3979&gt;=D3979,H3979-D3979,0),""),"")</f>
        <v>457</v>
      </c>
      <c r="K3979" s="20">
        <f>IF(M3979="",IF(I3979&lt;&gt;"",I3979-G3979,""),"")</f>
        <v>0</v>
      </c>
      <c r="L3979" s="25">
        <f>IF(M3979="",IF(K3979&lt;&gt;"",IF(G3979=0,IF(I3979=0,0,9.99),K3979/G3979),""),"")</f>
        <v>0</v>
      </c>
      <c r="M3979" s="28"/>
      <c r="N3979" s="31" t="str">
        <f>TRIM(CONCATENATE(Table1[[#This Row],[Intake]]," ",Table1[[#This Row],[Batch Number]]))</f>
        <v>S-1/OS 90</v>
      </c>
      <c r="O3979" s="34" t="str">
        <f>IF(VLOOKUP(Table1[[#This Row],[Intake Batch Combo]],Sheet2!A:B,2,FALSE)="","",VLOOKUP(Table1[[#This Row],[Intake Batch Combo]],Sheet2!A:B,2,FALSE))</f>
        <v>OSD Buy 90</v>
      </c>
      <c r="P3979" s="116" t="e">
        <v>#N/A</v>
      </c>
      <c r="Q3979" s="116" t="e">
        <v>#N/A</v>
      </c>
    </row>
    <row r="3980" spans="1:17">
      <c r="A3980" s="4" t="s">
        <v>1316</v>
      </c>
      <c r="B3980" s="15">
        <v>90</v>
      </c>
      <c r="C3980" s="107" t="s">
        <v>154</v>
      </c>
      <c r="D3980" s="30">
        <v>44559</v>
      </c>
      <c r="E3980" s="10" t="s">
        <v>1</v>
      </c>
      <c r="F3980" s="14">
        <v>300</v>
      </c>
      <c r="G3980" s="14">
        <v>0</v>
      </c>
      <c r="H3980" s="30">
        <v>45016</v>
      </c>
      <c r="I3980" s="118">
        <v>0</v>
      </c>
      <c r="J3980" s="21">
        <f>IF(M3980="",IF(AND(H3980&lt;&gt; "",D3980&lt;&gt;""),IF(H3980&gt;=D3980,H3980-D3980,0),""),"")</f>
        <v>457</v>
      </c>
      <c r="K3980" s="20">
        <f>IF(M3980="",IF(I3980&lt;&gt;"",I3980-G3980,""),"")</f>
        <v>0</v>
      </c>
      <c r="L3980" s="25">
        <f>IF(M3980="",IF(K3980&lt;&gt;"",IF(G3980=0,IF(I3980=0,0,9.99),K3980/G3980),""),"")</f>
        <v>0</v>
      </c>
      <c r="M3980" s="28"/>
      <c r="N3980" s="31" t="str">
        <f>TRIM(CONCATENATE(Table1[[#This Row],[Intake]]," ",Table1[[#This Row],[Batch Number]]))</f>
        <v>S-1/OS 90</v>
      </c>
      <c r="O3980" s="34" t="str">
        <f>IF(VLOOKUP(Table1[[#This Row],[Intake Batch Combo]],Sheet2!A:B,2,FALSE)="","",VLOOKUP(Table1[[#This Row],[Intake Batch Combo]],Sheet2!A:B,2,FALSE))</f>
        <v>OSD Buy 90</v>
      </c>
      <c r="P3980" s="116" t="e">
        <v>#N/A</v>
      </c>
      <c r="Q3980" s="116" t="e">
        <v>#N/A</v>
      </c>
    </row>
    <row r="3981" spans="1:17">
      <c r="A3981" s="4" t="s">
        <v>1316</v>
      </c>
      <c r="B3981" s="15">
        <v>90</v>
      </c>
      <c r="C3981" s="107" t="s">
        <v>154</v>
      </c>
      <c r="D3981" s="30">
        <v>44559</v>
      </c>
      <c r="E3981" s="10" t="s">
        <v>1</v>
      </c>
      <c r="F3981" s="14">
        <v>300</v>
      </c>
      <c r="G3981" s="14">
        <v>0</v>
      </c>
      <c r="H3981" s="30">
        <v>45016</v>
      </c>
      <c r="I3981" s="118">
        <v>0</v>
      </c>
      <c r="J3981" s="21">
        <f>IF(M3981="",IF(AND(H3981&lt;&gt; "",D3981&lt;&gt;""),IF(H3981&gt;=D3981,H3981-D3981,0),""),"")</f>
        <v>457</v>
      </c>
      <c r="K3981" s="20">
        <f>IF(M3981="",IF(I3981&lt;&gt;"",I3981-G3981,""),"")</f>
        <v>0</v>
      </c>
      <c r="L3981" s="25">
        <f>IF(M3981="",IF(K3981&lt;&gt;"",IF(G3981=0,IF(I3981=0,0,9.99),K3981/G3981),""),"")</f>
        <v>0</v>
      </c>
      <c r="M3981" s="28"/>
      <c r="N3981" s="31" t="str">
        <f>TRIM(CONCATENATE(Table1[[#This Row],[Intake]]," ",Table1[[#This Row],[Batch Number]]))</f>
        <v>S-1/OS 90</v>
      </c>
      <c r="O3981" s="34" t="str">
        <f>IF(VLOOKUP(Table1[[#This Row],[Intake Batch Combo]],Sheet2!A:B,2,FALSE)="","",VLOOKUP(Table1[[#This Row],[Intake Batch Combo]],Sheet2!A:B,2,FALSE))</f>
        <v>OSD Buy 90</v>
      </c>
      <c r="P3981" s="116" t="e">
        <v>#N/A</v>
      </c>
      <c r="Q3981" s="116" t="e">
        <v>#N/A</v>
      </c>
    </row>
    <row r="3982" spans="1:17">
      <c r="A3982" s="4" t="s">
        <v>1316</v>
      </c>
      <c r="B3982" s="15">
        <v>90</v>
      </c>
      <c r="C3982" s="15" t="s">
        <v>154</v>
      </c>
      <c r="D3982" s="30">
        <v>44559</v>
      </c>
      <c r="E3982" s="10" t="s">
        <v>1</v>
      </c>
      <c r="F3982" s="14">
        <v>300</v>
      </c>
      <c r="G3982" s="14">
        <v>0</v>
      </c>
      <c r="H3982" s="30">
        <v>45016</v>
      </c>
      <c r="I3982" s="118">
        <v>0</v>
      </c>
      <c r="J3982" s="21">
        <f>IF(M3982="",IF(AND(H3982&lt;&gt; "",D3982&lt;&gt;""),IF(H3982&gt;=D3982,H3982-D3982,0),""),"")</f>
        <v>457</v>
      </c>
      <c r="K3982" s="20">
        <f>IF(M3982="",IF(I3982&lt;&gt;"",I3982-G3982,""),"")</f>
        <v>0</v>
      </c>
      <c r="L3982" s="25">
        <f>IF(M3982="",IF(K3982&lt;&gt;"",IF(G3982=0,IF(I3982=0,0,9.99),K3982/G3982),""),"")</f>
        <v>0</v>
      </c>
      <c r="M3982" s="28"/>
      <c r="N3982" s="31" t="str">
        <f>TRIM(CONCATENATE(Table1[[#This Row],[Intake]]," ",Table1[[#This Row],[Batch Number]]))</f>
        <v>S-1/OS 90</v>
      </c>
      <c r="O3982" s="34" t="str">
        <f>IF(VLOOKUP(Table1[[#This Row],[Intake Batch Combo]],Sheet2!A:B,2,FALSE)="","",VLOOKUP(Table1[[#This Row],[Intake Batch Combo]],Sheet2!A:B,2,FALSE))</f>
        <v>OSD Buy 90</v>
      </c>
      <c r="P3982" s="116" t="e">
        <v>#N/A</v>
      </c>
      <c r="Q3982" s="116" t="e">
        <v>#N/A</v>
      </c>
    </row>
    <row r="3983" spans="1:17">
      <c r="A3983" s="4" t="s">
        <v>1316</v>
      </c>
      <c r="B3983" s="15">
        <v>118</v>
      </c>
      <c r="C3983" s="64" t="s">
        <v>1387</v>
      </c>
      <c r="D3983" s="30">
        <v>44897</v>
      </c>
      <c r="E3983" s="60" t="s">
        <v>0</v>
      </c>
      <c r="F3983" s="14">
        <v>250</v>
      </c>
      <c r="G3983" s="14">
        <v>59.729150737175019</v>
      </c>
      <c r="H3983" s="30">
        <v>45016</v>
      </c>
      <c r="I3983" s="120">
        <v>93</v>
      </c>
      <c r="J3983" s="15">
        <f>IF(M3983="",IF(AND(H3983&lt;&gt; "",D3983&lt;&gt;""),IF(H3983&gt;=D3983,H3983-D3983,0),""),"")</f>
        <v>119</v>
      </c>
      <c r="K3983" s="20">
        <f>IF(M3983="",IF(I3983&lt;&gt;"",I3983-G3983,""),"")</f>
        <v>33.270849262824981</v>
      </c>
      <c r="L3983" s="25">
        <f>IF(M3983="",IF(K3983&lt;&gt;"",IF(G3983=0,IF(I3983=0,0,9.99),K3983/G3983),""),"")</f>
        <v>0.55702866778109794</v>
      </c>
      <c r="N3983" s="58" t="str">
        <f>TRIM(CONCATENATE(Table1[[#This Row],[Intake]]," ",Table1[[#This Row],[Batch Number]]))</f>
        <v>S-1/OS 118</v>
      </c>
      <c r="O3983" s="3" t="str">
        <f>IF(VLOOKUP(Table1[[#This Row],[Intake Batch Combo]],Sheet2!A:B,2,FALSE)="","",VLOOKUP(Table1[[#This Row],[Intake Batch Combo]],Sheet2!A:B,2,FALSE))</f>
        <v>One Source Diagnostics Buy 118</v>
      </c>
      <c r="P3983" s="115" t="s">
        <v>2383</v>
      </c>
      <c r="Q3983" s="115" t="e">
        <v>#N/A</v>
      </c>
    </row>
    <row r="3984" spans="1:17">
      <c r="A3984" s="4" t="s">
        <v>1316</v>
      </c>
      <c r="B3984" s="15">
        <v>118</v>
      </c>
      <c r="C3984" s="64" t="s">
        <v>1387</v>
      </c>
      <c r="D3984" s="30">
        <v>44897</v>
      </c>
      <c r="E3984" s="60" t="s">
        <v>0</v>
      </c>
      <c r="F3984" s="14">
        <v>250</v>
      </c>
      <c r="G3984" s="14">
        <v>59.729150737175019</v>
      </c>
      <c r="H3984" s="30">
        <v>45016</v>
      </c>
      <c r="I3984" s="118">
        <v>93</v>
      </c>
      <c r="J3984" s="15">
        <f>IF(M3984="",IF(AND(H3984&lt;&gt; "",D3984&lt;&gt;""),IF(H3984&gt;=D3984,H3984-D3984,0),""),"")</f>
        <v>119</v>
      </c>
      <c r="K3984" s="20">
        <f>IF(M3984="",IF(I3984&lt;&gt;"",I3984-G3984,""),"")</f>
        <v>33.270849262824981</v>
      </c>
      <c r="L3984" s="25">
        <f>IF(M3984="",IF(K3984&lt;&gt;"",IF(G3984=0,IF(I3984=0,0,9.99),K3984/G3984),""),"")</f>
        <v>0.55702866778109794</v>
      </c>
      <c r="N3984" s="58" t="str">
        <f>TRIM(CONCATENATE(Table1[[#This Row],[Intake]]," ",Table1[[#This Row],[Batch Number]]))</f>
        <v>S-1/OS 118</v>
      </c>
      <c r="O3984" s="3" t="str">
        <f>IF(VLOOKUP(Table1[[#This Row],[Intake Batch Combo]],Sheet2!A:B,2,FALSE)="","",VLOOKUP(Table1[[#This Row],[Intake Batch Combo]],Sheet2!A:B,2,FALSE))</f>
        <v>One Source Diagnostics Buy 118</v>
      </c>
      <c r="P3984" s="115" t="s">
        <v>2383</v>
      </c>
      <c r="Q3984" s="115" t="e">
        <v>#N/A</v>
      </c>
    </row>
    <row r="3985" spans="1:17">
      <c r="A3985" s="4" t="s">
        <v>1314</v>
      </c>
      <c r="B3985" s="43">
        <v>71</v>
      </c>
      <c r="C3985" s="64" t="s">
        <v>633</v>
      </c>
      <c r="D3985" s="47">
        <v>44670</v>
      </c>
      <c r="E3985" s="59" t="s">
        <v>0</v>
      </c>
      <c r="F3985" s="41">
        <v>250</v>
      </c>
      <c r="G3985" s="41">
        <v>59.962482989979854</v>
      </c>
      <c r="H3985" s="47">
        <v>45016</v>
      </c>
      <c r="I3985" s="118">
        <v>67.071600000000004</v>
      </c>
      <c r="J3985" s="43">
        <f>IF(M3985="",IF(AND(H3985&lt;&gt; "",D3985&lt;&gt;""),IF(H3985&gt;=D3985,H3985-D3985,0),""),"")</f>
        <v>346</v>
      </c>
      <c r="K3985" s="42">
        <f>IF(M3985="",IF(I3985&lt;&gt;"",I3985-G3985,""),"")</f>
        <v>7.1091170100201495</v>
      </c>
      <c r="L3985" s="44">
        <f>IF(M3985="",IF(K3985&lt;&gt;"",IF(G3985=0,IF(I3985=0,0,9.99),K3985/G3985),""),"")</f>
        <v>0.11855941674743743</v>
      </c>
      <c r="M3985" s="45"/>
      <c r="N3985" s="46" t="str">
        <f>TRIM(CONCATENATE(Table1[[#This Row],[Intake]]," ",Table1[[#This Row],[Batch Number]]))</f>
        <v>S-1/EB 71</v>
      </c>
      <c r="O3985" s="45" t="str">
        <f>IF(VLOOKUP(Table1[[#This Row],[Intake Batch Combo]],Sheet2!A:B,2,FALSE)="","",VLOOKUP(Table1[[#This Row],[Intake Batch Combo]],Sheet2!A:B,2,FALSE))</f>
        <v>Expert MRI Buy 71</v>
      </c>
      <c r="P3985" s="116" t="e">
        <v>#N/A</v>
      </c>
      <c r="Q3985" s="116" t="e">
        <v>#N/A</v>
      </c>
    </row>
    <row r="3986" spans="1:17">
      <c r="A3986" s="4" t="s">
        <v>1316</v>
      </c>
      <c r="B3986" s="15">
        <v>90</v>
      </c>
      <c r="C3986" s="15">
        <v>56706</v>
      </c>
      <c r="D3986" s="30">
        <v>44559</v>
      </c>
      <c r="E3986" s="10" t="s">
        <v>0</v>
      </c>
      <c r="F3986" s="109">
        <v>250</v>
      </c>
      <c r="G3986" s="14">
        <v>64.165575435676601</v>
      </c>
      <c r="H3986" s="30">
        <v>45016</v>
      </c>
      <c r="I3986" s="118">
        <v>102.486</v>
      </c>
      <c r="J3986" s="21">
        <f>IF(M3986="",IF(AND(H3986&lt;&gt; "",D3986&lt;&gt;""),IF(H3986&gt;=D3986,H3986-D3986,0),""),"")</f>
        <v>457</v>
      </c>
      <c r="K3986" s="20">
        <f>IF(M3986="",IF(I3986&lt;&gt;"",I3986-G3986,""),"")</f>
        <v>38.320424564323403</v>
      </c>
      <c r="L3986" s="25">
        <f>IF(M3986="",IF(K3986&lt;&gt;"",IF(G3986=0,IF(I3986=0,0,9.99),K3986/G3986),""),"")</f>
        <v>0.59721157807955894</v>
      </c>
      <c r="M3986" s="28"/>
      <c r="N3986" s="31" t="str">
        <f>TRIM(CONCATENATE(Table1[[#This Row],[Intake]]," ",Table1[[#This Row],[Batch Number]]))</f>
        <v>S-1/OS 90</v>
      </c>
      <c r="O3986" s="34" t="str">
        <f>IF(VLOOKUP(Table1[[#This Row],[Intake Batch Combo]],Sheet2!A:B,2,FALSE)="","",VLOOKUP(Table1[[#This Row],[Intake Batch Combo]],Sheet2!A:B,2,FALSE))</f>
        <v>OSD Buy 90</v>
      </c>
      <c r="P3986" s="116" t="e">
        <v>#N/A</v>
      </c>
      <c r="Q3986" s="116" t="e">
        <v>#N/A</v>
      </c>
    </row>
    <row r="3987" spans="1:17">
      <c r="A3987" s="4" t="s">
        <v>1316</v>
      </c>
      <c r="B3987" s="15">
        <v>90</v>
      </c>
      <c r="C3987" s="15" t="s">
        <v>314</v>
      </c>
      <c r="D3987" s="30">
        <v>44559</v>
      </c>
      <c r="E3987" s="10" t="s">
        <v>0</v>
      </c>
      <c r="F3987" s="109">
        <v>250</v>
      </c>
      <c r="G3987" s="14">
        <v>64.165575435676601</v>
      </c>
      <c r="H3987" s="30">
        <v>45016</v>
      </c>
      <c r="I3987" s="118">
        <v>60.45</v>
      </c>
      <c r="J3987" s="21">
        <f>IF(M3987="",IF(AND(H3987&lt;&gt; "",D3987&lt;&gt;""),IF(H3987&gt;=D3987,H3987-D3987,0),""),"")</f>
        <v>457</v>
      </c>
      <c r="K3987" s="20">
        <f>IF(M3987="",IF(I3987&lt;&gt;"",I3987-G3987,""),"")</f>
        <v>-3.7155754356765982</v>
      </c>
      <c r="L3987" s="25">
        <f>IF(M3987="",IF(K3987&lt;&gt;"",IF(G3987=0,IF(I3987=0,0,9.99),K3987/G3987),""),"")</f>
        <v>-5.7906056486648552E-2</v>
      </c>
      <c r="M3987" s="28"/>
      <c r="N3987" s="31" t="str">
        <f>TRIM(CONCATENATE(Table1[[#This Row],[Intake]]," ",Table1[[#This Row],[Batch Number]]))</f>
        <v>S-1/OS 90</v>
      </c>
      <c r="O3987" s="34" t="str">
        <f>IF(VLOOKUP(Table1[[#This Row],[Intake Batch Combo]],Sheet2!A:B,2,FALSE)="","",VLOOKUP(Table1[[#This Row],[Intake Batch Combo]],Sheet2!A:B,2,FALSE))</f>
        <v>OSD Buy 90</v>
      </c>
      <c r="P3987" s="116" t="e">
        <v>#N/A</v>
      </c>
      <c r="Q3987" s="116" t="e">
        <v>#N/A</v>
      </c>
    </row>
    <row r="3988" spans="1:17">
      <c r="A3988" s="4" t="s">
        <v>1316</v>
      </c>
      <c r="B3988" s="15">
        <v>90</v>
      </c>
      <c r="C3988" s="15" t="s">
        <v>314</v>
      </c>
      <c r="D3988" s="30">
        <v>44559</v>
      </c>
      <c r="E3988" s="10" t="s">
        <v>0</v>
      </c>
      <c r="F3988" s="109">
        <v>250</v>
      </c>
      <c r="G3988" s="14">
        <v>64.165575435676601</v>
      </c>
      <c r="H3988" s="30">
        <v>45016</v>
      </c>
      <c r="I3988" s="118">
        <v>60.45</v>
      </c>
      <c r="J3988" s="21">
        <f>IF(M3988="",IF(AND(H3988&lt;&gt; "",D3988&lt;&gt;""),IF(H3988&gt;=D3988,H3988-D3988,0),""),"")</f>
        <v>457</v>
      </c>
      <c r="K3988" s="20">
        <f>IF(M3988="",IF(I3988&lt;&gt;"",I3988-G3988,""),"")</f>
        <v>-3.7155754356765982</v>
      </c>
      <c r="L3988" s="25">
        <f>IF(M3988="",IF(K3988&lt;&gt;"",IF(G3988=0,IF(I3988=0,0,9.99),K3988/G3988),""),"")</f>
        <v>-5.7906056486648552E-2</v>
      </c>
      <c r="M3988" s="28"/>
      <c r="N3988" s="31" t="str">
        <f>TRIM(CONCATENATE(Table1[[#This Row],[Intake]]," ",Table1[[#This Row],[Batch Number]]))</f>
        <v>S-1/OS 90</v>
      </c>
      <c r="O3988" s="34" t="str">
        <f>IF(VLOOKUP(Table1[[#This Row],[Intake Batch Combo]],Sheet2!A:B,2,FALSE)="","",VLOOKUP(Table1[[#This Row],[Intake Batch Combo]],Sheet2!A:B,2,FALSE))</f>
        <v>OSD Buy 90</v>
      </c>
      <c r="P3988" s="116" t="e">
        <v>#N/A</v>
      </c>
      <c r="Q3988" s="116" t="e">
        <v>#N/A</v>
      </c>
    </row>
    <row r="3989" spans="1:17">
      <c r="A3989" s="4" t="s">
        <v>1316</v>
      </c>
      <c r="B3989" s="15">
        <v>90</v>
      </c>
      <c r="C3989" s="15" t="s">
        <v>314</v>
      </c>
      <c r="D3989" s="30">
        <v>44559</v>
      </c>
      <c r="E3989" s="10" t="s">
        <v>0</v>
      </c>
      <c r="F3989" s="109">
        <v>250</v>
      </c>
      <c r="G3989" s="14">
        <v>64.165575435676601</v>
      </c>
      <c r="H3989" s="30">
        <v>45016</v>
      </c>
      <c r="I3989" s="118">
        <v>64.532700000000006</v>
      </c>
      <c r="J3989" s="21">
        <f>IF(M3989="",IF(AND(H3989&lt;&gt; "",D3989&lt;&gt;""),IF(H3989&gt;=D3989,H3989-D3989,0),""),"")</f>
        <v>457</v>
      </c>
      <c r="K3989" s="20">
        <f>IF(M3989="",IF(I3989&lt;&gt;"",I3989-G3989,""),"")</f>
        <v>0.36712456432340446</v>
      </c>
      <c r="L3989" s="25">
        <f>IF(M3989="",IF(K3989&lt;&gt;"",IF(G3989=0,IF(I3989=0,0,9.99),K3989/G3989),""),"")</f>
        <v>5.7215190829455276E-3</v>
      </c>
      <c r="M3989" s="28"/>
      <c r="N3989" s="31" t="str">
        <f>TRIM(CONCATENATE(Table1[[#This Row],[Intake]]," ",Table1[[#This Row],[Batch Number]]))</f>
        <v>S-1/OS 90</v>
      </c>
      <c r="O3989" s="34" t="str">
        <f>IF(VLOOKUP(Table1[[#This Row],[Intake Batch Combo]],Sheet2!A:B,2,FALSE)="","",VLOOKUP(Table1[[#This Row],[Intake Batch Combo]],Sheet2!A:B,2,FALSE))</f>
        <v>OSD Buy 90</v>
      </c>
      <c r="P3989" s="116" t="e">
        <v>#N/A</v>
      </c>
      <c r="Q3989" s="116" t="e">
        <v>#N/A</v>
      </c>
    </row>
    <row r="3990" spans="1:17">
      <c r="A3990" s="4" t="s">
        <v>1316</v>
      </c>
      <c r="B3990" s="15">
        <v>116</v>
      </c>
      <c r="C3990" s="64" t="s">
        <v>1102</v>
      </c>
      <c r="D3990" s="30">
        <v>44879</v>
      </c>
      <c r="E3990" s="59" t="s">
        <v>1</v>
      </c>
      <c r="F3990" s="109">
        <v>300</v>
      </c>
      <c r="G3990" s="14">
        <v>71.609120816278562</v>
      </c>
      <c r="H3990" s="30">
        <v>45016</v>
      </c>
      <c r="I3990" s="118">
        <v>107.54586009769444</v>
      </c>
      <c r="J3990" s="15">
        <f>IF(M3990="",IF(AND(H3990&lt;&gt; "",D3990&lt;&gt;""),IF(H3990&gt;=D3990,H3990-D3990,0),""),"")</f>
        <v>137</v>
      </c>
      <c r="K3990" s="20">
        <f>IF(M3990="",IF(I3990&lt;&gt;"",I3990-G3990,""),"")</f>
        <v>35.936739281415882</v>
      </c>
      <c r="L3990" s="25">
        <f>IF(M3990="",IF(K3990&lt;&gt;"",IF(G3990=0,IF(I3990=0,0,9.99),K3990/G3990),""),"")</f>
        <v>0.5018458385156791</v>
      </c>
      <c r="M3990" s="111"/>
      <c r="N3990" s="58" t="str">
        <f>TRIM(CONCATENATE(Table1[[#This Row],[Intake]]," ",Table1[[#This Row],[Batch Number]]))</f>
        <v>S-1/OS 116</v>
      </c>
      <c r="O3990" s="111" t="str">
        <f>IF(VLOOKUP(Table1[[#This Row],[Intake Batch Combo]],Sheet2!A:B,2,FALSE)="","",VLOOKUP(Table1[[#This Row],[Intake Batch Combo]],Sheet2!A:B,2,FALSE))</f>
        <v>One Source Diagnostics Buy 116</v>
      </c>
      <c r="P3990" s="115" t="e">
        <v>#N/A</v>
      </c>
      <c r="Q3990" s="115" t="e">
        <v>#N/A</v>
      </c>
    </row>
    <row r="3991" spans="1:17">
      <c r="A3991" s="4" t="s">
        <v>1316</v>
      </c>
      <c r="B3991" s="15">
        <v>116</v>
      </c>
      <c r="C3991" s="64" t="s">
        <v>1102</v>
      </c>
      <c r="D3991" s="30">
        <v>44879</v>
      </c>
      <c r="E3991" s="59" t="s">
        <v>1</v>
      </c>
      <c r="F3991" s="109">
        <v>300</v>
      </c>
      <c r="G3991" s="14">
        <v>71.609120816278562</v>
      </c>
      <c r="H3991" s="30">
        <v>45016</v>
      </c>
      <c r="I3991" s="118">
        <v>107.54586009769444</v>
      </c>
      <c r="J3991" s="15">
        <f>IF(M3991="",IF(AND(H3991&lt;&gt; "",D3991&lt;&gt;""),IF(H3991&gt;=D3991,H3991-D3991,0),""),"")</f>
        <v>137</v>
      </c>
      <c r="K3991" s="20">
        <f>IF(M3991="",IF(I3991&lt;&gt;"",I3991-G3991,""),"")</f>
        <v>35.936739281415882</v>
      </c>
      <c r="L3991" s="25">
        <f>IF(M3991="",IF(K3991&lt;&gt;"",IF(G3991=0,IF(I3991=0,0,9.99),K3991/G3991),""),"")</f>
        <v>0.5018458385156791</v>
      </c>
      <c r="M3991" s="111"/>
      <c r="N3991" s="58" t="str">
        <f>TRIM(CONCATENATE(Table1[[#This Row],[Intake]]," ",Table1[[#This Row],[Batch Number]]))</f>
        <v>S-1/OS 116</v>
      </c>
      <c r="O3991" s="111" t="str">
        <f>IF(VLOOKUP(Table1[[#This Row],[Intake Batch Combo]],Sheet2!A:B,2,FALSE)="","",VLOOKUP(Table1[[#This Row],[Intake Batch Combo]],Sheet2!A:B,2,FALSE))</f>
        <v>One Source Diagnostics Buy 116</v>
      </c>
      <c r="P3991" s="115" t="e">
        <v>#N/A</v>
      </c>
      <c r="Q3991" s="115" t="e">
        <v>#N/A</v>
      </c>
    </row>
    <row r="3992" spans="1:17">
      <c r="A3992" s="4" t="s">
        <v>1316</v>
      </c>
      <c r="B3992" s="15">
        <v>116</v>
      </c>
      <c r="C3992" s="64" t="s">
        <v>1214</v>
      </c>
      <c r="D3992" s="30">
        <v>44879</v>
      </c>
      <c r="E3992" s="59" t="s">
        <v>1</v>
      </c>
      <c r="F3992" s="109">
        <v>300</v>
      </c>
      <c r="G3992" s="14">
        <v>71.609120816278562</v>
      </c>
      <c r="H3992" s="30">
        <v>45016</v>
      </c>
      <c r="I3992" s="118">
        <v>116.25</v>
      </c>
      <c r="J3992" s="15">
        <f>IF(M3992="",IF(AND(H3992&lt;&gt; "",D3992&lt;&gt;""),IF(H3992&gt;=D3992,H3992-D3992,0),""),"")</f>
        <v>137</v>
      </c>
      <c r="K3992" s="20">
        <f>IF(M3992="",IF(I3992&lt;&gt;"",I3992-G3992,""),"")</f>
        <v>44.640879183721438</v>
      </c>
      <c r="L3992" s="25">
        <f>IF(M3992="",IF(K3992&lt;&gt;"",IF(G3992=0,IF(I3992=0,0,9.99),K3992/G3992),""),"")</f>
        <v>0.62339655444524655</v>
      </c>
      <c r="M3992" s="111"/>
      <c r="N3992" s="58" t="str">
        <f>TRIM(CONCATENATE(Table1[[#This Row],[Intake]]," ",Table1[[#This Row],[Batch Number]]))</f>
        <v>S-1/OS 116</v>
      </c>
      <c r="O3992" s="111" t="str">
        <f>IF(VLOOKUP(Table1[[#This Row],[Intake Batch Combo]],Sheet2!A:B,2,FALSE)="","",VLOOKUP(Table1[[#This Row],[Intake Batch Combo]],Sheet2!A:B,2,FALSE))</f>
        <v>One Source Diagnostics Buy 116</v>
      </c>
      <c r="P3992" s="115" t="e">
        <v>#N/A</v>
      </c>
      <c r="Q3992" s="115" t="e">
        <v>#N/A</v>
      </c>
    </row>
    <row r="3993" spans="1:17">
      <c r="A3993" s="4" t="s">
        <v>1316</v>
      </c>
      <c r="B3993" s="15">
        <v>116</v>
      </c>
      <c r="C3993" s="64" t="s">
        <v>1214</v>
      </c>
      <c r="D3993" s="30">
        <v>44879</v>
      </c>
      <c r="E3993" s="59" t="s">
        <v>1</v>
      </c>
      <c r="F3993" s="109">
        <v>300</v>
      </c>
      <c r="G3993" s="14">
        <v>71.609120816278562</v>
      </c>
      <c r="H3993" s="30">
        <v>45016</v>
      </c>
      <c r="I3993" s="118">
        <v>116.25</v>
      </c>
      <c r="J3993" s="15">
        <f>IF(M3993="",IF(AND(H3993&lt;&gt; "",D3993&lt;&gt;""),IF(H3993&gt;=D3993,H3993-D3993,0),""),"")</f>
        <v>137</v>
      </c>
      <c r="K3993" s="20">
        <f>IF(M3993="",IF(I3993&lt;&gt;"",I3993-G3993,""),"")</f>
        <v>44.640879183721438</v>
      </c>
      <c r="L3993" s="25">
        <f>IF(M3993="",IF(K3993&lt;&gt;"",IF(G3993=0,IF(I3993=0,0,9.99),K3993/G3993),""),"")</f>
        <v>0.62339655444524655</v>
      </c>
      <c r="M3993" s="111"/>
      <c r="N3993" s="58" t="str">
        <f>TRIM(CONCATENATE(Table1[[#This Row],[Intake]]," ",Table1[[#This Row],[Batch Number]]))</f>
        <v>S-1/OS 116</v>
      </c>
      <c r="O3993" s="111" t="str">
        <f>IF(VLOOKUP(Table1[[#This Row],[Intake Batch Combo]],Sheet2!A:B,2,FALSE)="","",VLOOKUP(Table1[[#This Row],[Intake Batch Combo]],Sheet2!A:B,2,FALSE))</f>
        <v>One Source Diagnostics Buy 116</v>
      </c>
      <c r="P3993" s="115" t="e">
        <v>#N/A</v>
      </c>
      <c r="Q3993" s="115" t="e">
        <v>#N/A</v>
      </c>
    </row>
    <row r="3994" spans="1:17">
      <c r="A3994" s="4" t="s">
        <v>1316</v>
      </c>
      <c r="B3994" s="15">
        <v>116</v>
      </c>
      <c r="C3994" s="64" t="s">
        <v>1214</v>
      </c>
      <c r="D3994" s="30">
        <v>44879</v>
      </c>
      <c r="E3994" s="59" t="s">
        <v>1</v>
      </c>
      <c r="F3994" s="109">
        <v>300</v>
      </c>
      <c r="G3994" s="14">
        <v>71.609120816278562</v>
      </c>
      <c r="H3994" s="30">
        <v>45016</v>
      </c>
      <c r="I3994" s="118">
        <v>116.25</v>
      </c>
      <c r="J3994" s="15">
        <f>IF(M3994="",IF(AND(H3994&lt;&gt; "",D3994&lt;&gt;""),IF(H3994&gt;=D3994,H3994-D3994,0),""),"")</f>
        <v>137</v>
      </c>
      <c r="K3994" s="20">
        <f>IF(M3994="",IF(I3994&lt;&gt;"",I3994-G3994,""),"")</f>
        <v>44.640879183721438</v>
      </c>
      <c r="L3994" s="25">
        <f>IF(M3994="",IF(K3994&lt;&gt;"",IF(G3994=0,IF(I3994=0,0,9.99),K3994/G3994),""),"")</f>
        <v>0.62339655444524655</v>
      </c>
      <c r="M3994" s="111"/>
      <c r="N3994" s="58" t="str">
        <f>TRIM(CONCATENATE(Table1[[#This Row],[Intake]]," ",Table1[[#This Row],[Batch Number]]))</f>
        <v>S-1/OS 116</v>
      </c>
      <c r="O3994" s="111" t="str">
        <f>IF(VLOOKUP(Table1[[#This Row],[Intake Batch Combo]],Sheet2!A:B,2,FALSE)="","",VLOOKUP(Table1[[#This Row],[Intake Batch Combo]],Sheet2!A:B,2,FALSE))</f>
        <v>One Source Diagnostics Buy 116</v>
      </c>
      <c r="P3994" s="115" t="e">
        <v>#N/A</v>
      </c>
      <c r="Q3994" s="115" t="e">
        <v>#N/A</v>
      </c>
    </row>
    <row r="3995" spans="1:17">
      <c r="A3995" s="4" t="s">
        <v>1316</v>
      </c>
      <c r="B3995" s="15">
        <v>116</v>
      </c>
      <c r="C3995" s="64" t="s">
        <v>1214</v>
      </c>
      <c r="D3995" s="30">
        <v>44879</v>
      </c>
      <c r="E3995" s="59" t="s">
        <v>1</v>
      </c>
      <c r="F3995" s="109">
        <v>300</v>
      </c>
      <c r="G3995" s="14">
        <v>71.609120816278562</v>
      </c>
      <c r="H3995" s="30">
        <v>45016</v>
      </c>
      <c r="I3995" s="118">
        <v>116.25</v>
      </c>
      <c r="J3995" s="15">
        <f>IF(M3995="",IF(AND(H3995&lt;&gt; "",D3995&lt;&gt;""),IF(H3995&gt;=D3995,H3995-D3995,0),""),"")</f>
        <v>137</v>
      </c>
      <c r="K3995" s="20">
        <f>IF(M3995="",IF(I3995&lt;&gt;"",I3995-G3995,""),"")</f>
        <v>44.640879183721438</v>
      </c>
      <c r="L3995" s="25">
        <f>IF(M3995="",IF(K3995&lt;&gt;"",IF(G3995=0,IF(I3995=0,0,9.99),K3995/G3995),""),"")</f>
        <v>0.62339655444524655</v>
      </c>
      <c r="M3995" s="111"/>
      <c r="N3995" s="58" t="str">
        <f>TRIM(CONCATENATE(Table1[[#This Row],[Intake]]," ",Table1[[#This Row],[Batch Number]]))</f>
        <v>S-1/OS 116</v>
      </c>
      <c r="O3995" s="111" t="str">
        <f>IF(VLOOKUP(Table1[[#This Row],[Intake Batch Combo]],Sheet2!A:B,2,FALSE)="","",VLOOKUP(Table1[[#This Row],[Intake Batch Combo]],Sheet2!A:B,2,FALSE))</f>
        <v>One Source Diagnostics Buy 116</v>
      </c>
      <c r="P3995" s="115" t="e">
        <v>#N/A</v>
      </c>
      <c r="Q3995" s="115" t="e">
        <v>#N/A</v>
      </c>
    </row>
    <row r="3996" spans="1:17">
      <c r="A3996" s="4" t="s">
        <v>1316</v>
      </c>
      <c r="B3996" s="15">
        <v>118</v>
      </c>
      <c r="C3996" s="15">
        <v>95108</v>
      </c>
      <c r="D3996" s="30">
        <v>44897</v>
      </c>
      <c r="E3996" s="60" t="s">
        <v>1</v>
      </c>
      <c r="F3996" s="14">
        <v>300</v>
      </c>
      <c r="G3996" s="14">
        <v>71.674980884610022</v>
      </c>
      <c r="H3996" s="30">
        <v>45016</v>
      </c>
      <c r="I3996" s="118">
        <v>107.3871</v>
      </c>
      <c r="J3996" s="15">
        <f>IF(M3996="",IF(AND(H3996&lt;&gt; "",D3996&lt;&gt;""),IF(H3996&gt;=D3996,H3996-D3996,0),""),"")</f>
        <v>119</v>
      </c>
      <c r="K3996" s="20">
        <f>IF(M3996="",IF(I3996&lt;&gt;"",I3996-G3996,""),"")</f>
        <v>35.712119115389982</v>
      </c>
      <c r="L3996" s="25">
        <f>IF(M3996="",IF(K3996&lt;&gt;"",IF(G3996=0,IF(I3996=0,0,9.99),K3996/G3996),""),"")</f>
        <v>0.49825083557236149</v>
      </c>
      <c r="M3996" s="111"/>
      <c r="N3996" s="58" t="str">
        <f>TRIM(CONCATENATE(Table1[[#This Row],[Intake]]," ",Table1[[#This Row],[Batch Number]]))</f>
        <v>S-1/OS 118</v>
      </c>
      <c r="O3996" s="111" t="str">
        <f>IF(VLOOKUP(Table1[[#This Row],[Intake Batch Combo]],Sheet2!A:B,2,FALSE)="","",VLOOKUP(Table1[[#This Row],[Intake Batch Combo]],Sheet2!A:B,2,FALSE))</f>
        <v>One Source Diagnostics Buy 118</v>
      </c>
      <c r="P3996" s="115" t="s">
        <v>2383</v>
      </c>
      <c r="Q3996" s="115" t="e">
        <v>#N/A</v>
      </c>
    </row>
    <row r="3997" spans="1:17">
      <c r="A3997" s="4" t="s">
        <v>1316</v>
      </c>
      <c r="B3997" s="15">
        <v>118</v>
      </c>
      <c r="C3997" s="15">
        <v>95108</v>
      </c>
      <c r="D3997" s="30">
        <v>44897</v>
      </c>
      <c r="E3997" s="60" t="s">
        <v>1</v>
      </c>
      <c r="F3997" s="14">
        <v>300</v>
      </c>
      <c r="G3997" s="14">
        <v>71.674980884610022</v>
      </c>
      <c r="H3997" s="30">
        <v>45016</v>
      </c>
      <c r="I3997" s="118">
        <v>109.74</v>
      </c>
      <c r="J3997" s="15">
        <f>IF(M3997="",IF(AND(H3997&lt;&gt; "",D3997&lt;&gt;""),IF(H3997&gt;=D3997,H3997-D3997,0),""),"")</f>
        <v>119</v>
      </c>
      <c r="K3997" s="20">
        <f>IF(M3997="",IF(I3997&lt;&gt;"",I3997-G3997,""),"")</f>
        <v>38.065019115389973</v>
      </c>
      <c r="L3997" s="25">
        <f>IF(M3997="",IF(K3997&lt;&gt;"",IF(G3997=0,IF(I3997=0,0,9.99),K3997/G3997),""),"")</f>
        <v>0.53107818998474621</v>
      </c>
      <c r="M3997" s="111"/>
      <c r="N3997" s="58" t="str">
        <f>TRIM(CONCATENATE(Table1[[#This Row],[Intake]]," ",Table1[[#This Row],[Batch Number]]))</f>
        <v>S-1/OS 118</v>
      </c>
      <c r="O3997" s="111" t="str">
        <f>IF(VLOOKUP(Table1[[#This Row],[Intake Batch Combo]],Sheet2!A:B,2,FALSE)="","",VLOOKUP(Table1[[#This Row],[Intake Batch Combo]],Sheet2!A:B,2,FALSE))</f>
        <v>One Source Diagnostics Buy 118</v>
      </c>
      <c r="P3997" s="115" t="s">
        <v>2383</v>
      </c>
      <c r="Q3997" s="115" t="e">
        <v>#N/A</v>
      </c>
    </row>
    <row r="3998" spans="1:17">
      <c r="A3998" s="4" t="s">
        <v>1316</v>
      </c>
      <c r="B3998" s="15">
        <v>118</v>
      </c>
      <c r="C3998" s="15" t="s">
        <v>1421</v>
      </c>
      <c r="D3998" s="30">
        <v>44897</v>
      </c>
      <c r="E3998" s="60" t="s">
        <v>1</v>
      </c>
      <c r="F3998" s="14">
        <v>300</v>
      </c>
      <c r="G3998" s="14">
        <v>71.674980884610022</v>
      </c>
      <c r="H3998" s="30">
        <v>45016</v>
      </c>
      <c r="I3998" s="118">
        <v>93</v>
      </c>
      <c r="J3998" s="15">
        <f>IF(M3998="",IF(AND(H3998&lt;&gt; "",D3998&lt;&gt;""),IF(H3998&gt;=D3998,H3998-D3998,0),""),"")</f>
        <v>119</v>
      </c>
      <c r="K3998" s="20">
        <f>IF(M3998="",IF(I3998&lt;&gt;"",I3998-G3998,""),"")</f>
        <v>21.325019115389978</v>
      </c>
      <c r="L3998" s="25">
        <f>IF(M3998="",IF(K3998&lt;&gt;"",IF(G3998=0,IF(I3998=0,0,9.99),K3998/G3998),""),"")</f>
        <v>0.2975238898175816</v>
      </c>
      <c r="M3998" s="111"/>
      <c r="N3998" s="58" t="str">
        <f>TRIM(CONCATENATE(Table1[[#This Row],[Intake]]," ",Table1[[#This Row],[Batch Number]]))</f>
        <v>S-1/OS 118</v>
      </c>
      <c r="O3998" s="111" t="str">
        <f>IF(VLOOKUP(Table1[[#This Row],[Intake Batch Combo]],Sheet2!A:B,2,FALSE)="","",VLOOKUP(Table1[[#This Row],[Intake Batch Combo]],Sheet2!A:B,2,FALSE))</f>
        <v>One Source Diagnostics Buy 118</v>
      </c>
      <c r="P3998" s="115" t="s">
        <v>2383</v>
      </c>
      <c r="Q3998" s="115" t="e">
        <v>#N/A</v>
      </c>
    </row>
    <row r="3999" spans="1:17">
      <c r="A3999" s="4" t="s">
        <v>1316</v>
      </c>
      <c r="B3999" s="15">
        <v>118</v>
      </c>
      <c r="C3999" s="15" t="s">
        <v>1421</v>
      </c>
      <c r="D3999" s="30">
        <v>44897</v>
      </c>
      <c r="E3999" s="60" t="s">
        <v>1</v>
      </c>
      <c r="F3999" s="14">
        <v>300</v>
      </c>
      <c r="G3999" s="14">
        <v>71.674980884610022</v>
      </c>
      <c r="H3999" s="30">
        <v>45016</v>
      </c>
      <c r="I3999" s="118">
        <v>93</v>
      </c>
      <c r="J3999" s="15">
        <f>IF(M3999="",IF(AND(H3999&lt;&gt; "",D3999&lt;&gt;""),IF(H3999&gt;=D3999,H3999-D3999,0),""),"")</f>
        <v>119</v>
      </c>
      <c r="K3999" s="20">
        <f>IF(M3999="",IF(I3999&lt;&gt;"",I3999-G3999,""),"")</f>
        <v>21.325019115389978</v>
      </c>
      <c r="L3999" s="25">
        <f>IF(M3999="",IF(K3999&lt;&gt;"",IF(G3999=0,IF(I3999=0,0,9.99),K3999/G3999),""),"")</f>
        <v>0.2975238898175816</v>
      </c>
      <c r="M3999" s="111"/>
      <c r="N3999" s="58" t="str">
        <f>TRIM(CONCATENATE(Table1[[#This Row],[Intake]]," ",Table1[[#This Row],[Batch Number]]))</f>
        <v>S-1/OS 118</v>
      </c>
      <c r="O3999" s="111" t="str">
        <f>IF(VLOOKUP(Table1[[#This Row],[Intake Batch Combo]],Sheet2!A:B,2,FALSE)="","",VLOOKUP(Table1[[#This Row],[Intake Batch Combo]],Sheet2!A:B,2,FALSE))</f>
        <v>One Source Diagnostics Buy 118</v>
      </c>
      <c r="P3999" s="115" t="s">
        <v>2383</v>
      </c>
      <c r="Q3999" s="115" t="e">
        <v>#N/A</v>
      </c>
    </row>
    <row r="4000" spans="1:17">
      <c r="A4000" s="4" t="s">
        <v>1314</v>
      </c>
      <c r="B4000" s="43">
        <v>71</v>
      </c>
      <c r="C4000" s="64" t="s">
        <v>692</v>
      </c>
      <c r="D4000" s="47">
        <v>44670</v>
      </c>
      <c r="E4000" s="59" t="s">
        <v>1</v>
      </c>
      <c r="F4000" s="41">
        <v>300</v>
      </c>
      <c r="G4000" s="41">
        <v>71.954979587975828</v>
      </c>
      <c r="H4000" s="47">
        <v>45016</v>
      </c>
      <c r="I4000" s="118">
        <v>69.75</v>
      </c>
      <c r="J4000" s="43">
        <f>IF(M4000="",IF(AND(H4000&lt;&gt; "",D4000&lt;&gt;""),IF(H4000&gt;=D4000,H4000-D4000,0),""),"")</f>
        <v>346</v>
      </c>
      <c r="K4000" s="42">
        <f>IF(M4000="",IF(I4000&lt;&gt;"",I4000-G4000,""),"")</f>
        <v>-2.2049795879758278</v>
      </c>
      <c r="L4000" s="44">
        <f>IF(M4000="",IF(K4000&lt;&gt;"",IF(G4000=0,IF(I4000=0,0,9.99),K4000/G4000),""),"")</f>
        <v>-3.0643877610720568E-2</v>
      </c>
      <c r="M4000" s="45"/>
      <c r="N4000" s="46" t="str">
        <f>TRIM(CONCATENATE(Table1[[#This Row],[Intake]]," ",Table1[[#This Row],[Batch Number]]))</f>
        <v>S-1/EB 71</v>
      </c>
      <c r="O4000" s="45" t="str">
        <f>IF(VLOOKUP(Table1[[#This Row],[Intake Batch Combo]],Sheet2!A:B,2,FALSE)="","",VLOOKUP(Table1[[#This Row],[Intake Batch Combo]],Sheet2!A:B,2,FALSE))</f>
        <v>Expert MRI Buy 71</v>
      </c>
      <c r="P4000" s="116" t="e">
        <v>#N/A</v>
      </c>
      <c r="Q4000" s="116" t="e">
        <v>#N/A</v>
      </c>
    </row>
    <row r="4001" spans="1:17">
      <c r="A4001" s="4" t="s">
        <v>1314</v>
      </c>
      <c r="B4001" s="43">
        <v>71</v>
      </c>
      <c r="C4001" s="64" t="s">
        <v>692</v>
      </c>
      <c r="D4001" s="47">
        <v>44670</v>
      </c>
      <c r="E4001" s="59" t="s">
        <v>1</v>
      </c>
      <c r="F4001" s="41">
        <v>300</v>
      </c>
      <c r="G4001" s="41">
        <v>71.954979587975828</v>
      </c>
      <c r="H4001" s="47">
        <v>45016</v>
      </c>
      <c r="I4001" s="118">
        <v>69.75</v>
      </c>
      <c r="J4001" s="43">
        <f>IF(M4001="",IF(AND(H4001&lt;&gt; "",D4001&lt;&gt;""),IF(H4001&gt;=D4001,H4001-D4001,0),""),"")</f>
        <v>346</v>
      </c>
      <c r="K4001" s="42">
        <f>IF(M4001="",IF(I4001&lt;&gt;"",I4001-G4001,""),"")</f>
        <v>-2.2049795879758278</v>
      </c>
      <c r="L4001" s="44">
        <f>IF(M4001="",IF(K4001&lt;&gt;"",IF(G4001=0,IF(I4001=0,0,9.99),K4001/G4001),""),"")</f>
        <v>-3.0643877610720568E-2</v>
      </c>
      <c r="M4001" s="45"/>
      <c r="N4001" s="46" t="str">
        <f>TRIM(CONCATENATE(Table1[[#This Row],[Intake]]," ",Table1[[#This Row],[Batch Number]]))</f>
        <v>S-1/EB 71</v>
      </c>
      <c r="O4001" s="45" t="str">
        <f>IF(VLOOKUP(Table1[[#This Row],[Intake Batch Combo]],Sheet2!A:B,2,FALSE)="","",VLOOKUP(Table1[[#This Row],[Intake Batch Combo]],Sheet2!A:B,2,FALSE))</f>
        <v>Expert MRI Buy 71</v>
      </c>
      <c r="P4001" s="116" t="e">
        <v>#N/A</v>
      </c>
      <c r="Q4001" s="116" t="e">
        <v>#N/A</v>
      </c>
    </row>
    <row r="4002" spans="1:17">
      <c r="A4002" s="4" t="s">
        <v>1314</v>
      </c>
      <c r="B4002" s="43">
        <v>71</v>
      </c>
      <c r="C4002" s="64" t="s">
        <v>692</v>
      </c>
      <c r="D4002" s="47">
        <v>44670</v>
      </c>
      <c r="E4002" s="59" t="s">
        <v>1</v>
      </c>
      <c r="F4002" s="41">
        <v>300</v>
      </c>
      <c r="G4002" s="41">
        <v>71.954979587975828</v>
      </c>
      <c r="H4002" s="47">
        <v>45016</v>
      </c>
      <c r="I4002" s="118">
        <v>69.75</v>
      </c>
      <c r="J4002" s="43">
        <f>IF(M4002="",IF(AND(H4002&lt;&gt; "",D4002&lt;&gt;""),IF(H4002&gt;=D4002,H4002-D4002,0),""),"")</f>
        <v>346</v>
      </c>
      <c r="K4002" s="42">
        <f>IF(M4002="",IF(I4002&lt;&gt;"",I4002-G4002,""),"")</f>
        <v>-2.2049795879758278</v>
      </c>
      <c r="L4002" s="44">
        <f>IF(M4002="",IF(K4002&lt;&gt;"",IF(G4002=0,IF(I4002=0,0,9.99),K4002/G4002),""),"")</f>
        <v>-3.0643877610720568E-2</v>
      </c>
      <c r="M4002" s="45"/>
      <c r="N4002" s="46" t="str">
        <f>TRIM(CONCATENATE(Table1[[#This Row],[Intake]]," ",Table1[[#This Row],[Batch Number]]))</f>
        <v>S-1/EB 71</v>
      </c>
      <c r="O4002" s="45" t="str">
        <f>IF(VLOOKUP(Table1[[#This Row],[Intake Batch Combo]],Sheet2!A:B,2,FALSE)="","",VLOOKUP(Table1[[#This Row],[Intake Batch Combo]],Sheet2!A:B,2,FALSE))</f>
        <v>Expert MRI Buy 71</v>
      </c>
      <c r="P4002" s="116" t="e">
        <v>#N/A</v>
      </c>
      <c r="Q4002" s="116" t="e">
        <v>#N/A</v>
      </c>
    </row>
    <row r="4003" spans="1:17">
      <c r="A4003" s="4" t="s">
        <v>1314</v>
      </c>
      <c r="B4003" s="43">
        <v>71</v>
      </c>
      <c r="C4003" s="64" t="s">
        <v>692</v>
      </c>
      <c r="D4003" s="47">
        <v>44670</v>
      </c>
      <c r="E4003" s="59" t="s">
        <v>1</v>
      </c>
      <c r="F4003" s="41">
        <v>300</v>
      </c>
      <c r="G4003" s="41">
        <v>71.954979587975828</v>
      </c>
      <c r="H4003" s="47">
        <v>45016</v>
      </c>
      <c r="I4003" s="118">
        <v>69.75</v>
      </c>
      <c r="J4003" s="43">
        <f>IF(M4003="",IF(AND(H4003&lt;&gt; "",D4003&lt;&gt;""),IF(H4003&gt;=D4003,H4003-D4003,0),""),"")</f>
        <v>346</v>
      </c>
      <c r="K4003" s="42">
        <f>IF(M4003="",IF(I4003&lt;&gt;"",I4003-G4003,""),"")</f>
        <v>-2.2049795879758278</v>
      </c>
      <c r="L4003" s="44">
        <f>IF(M4003="",IF(K4003&lt;&gt;"",IF(G4003=0,IF(I4003=0,0,9.99),K4003/G4003),""),"")</f>
        <v>-3.0643877610720568E-2</v>
      </c>
      <c r="M4003" s="45"/>
      <c r="N4003" s="46" t="str">
        <f>TRIM(CONCATENATE(Table1[[#This Row],[Intake]]," ",Table1[[#This Row],[Batch Number]]))</f>
        <v>S-1/EB 71</v>
      </c>
      <c r="O4003" s="45" t="str">
        <f>IF(VLOOKUP(Table1[[#This Row],[Intake Batch Combo]],Sheet2!A:B,2,FALSE)="","",VLOOKUP(Table1[[#This Row],[Intake Batch Combo]],Sheet2!A:B,2,FALSE))</f>
        <v>Expert MRI Buy 71</v>
      </c>
      <c r="P4003" s="116" t="e">
        <v>#N/A</v>
      </c>
      <c r="Q4003" s="116" t="e">
        <v>#N/A</v>
      </c>
    </row>
    <row r="4004" spans="1:17">
      <c r="A4004" s="4" t="s">
        <v>1314</v>
      </c>
      <c r="B4004" s="43">
        <v>71</v>
      </c>
      <c r="C4004" s="64" t="s">
        <v>744</v>
      </c>
      <c r="D4004" s="47">
        <v>44670</v>
      </c>
      <c r="E4004" s="59" t="s">
        <v>1</v>
      </c>
      <c r="F4004" s="41">
        <v>300</v>
      </c>
      <c r="G4004" s="41">
        <v>71.954979587975828</v>
      </c>
      <c r="H4004" s="47">
        <v>45016</v>
      </c>
      <c r="I4004" s="118">
        <v>69.75</v>
      </c>
      <c r="J4004" s="43">
        <f>IF(M4004="",IF(AND(H4004&lt;&gt; "",D4004&lt;&gt;""),IF(H4004&gt;=D4004,H4004-D4004,0),""),"")</f>
        <v>346</v>
      </c>
      <c r="K4004" s="42">
        <f>IF(M4004="",IF(I4004&lt;&gt;"",I4004-G4004,""),"")</f>
        <v>-2.2049795879758278</v>
      </c>
      <c r="L4004" s="44">
        <f>IF(M4004="",IF(K4004&lt;&gt;"",IF(G4004=0,IF(I4004=0,0,9.99),K4004/G4004),""),"")</f>
        <v>-3.0643877610720568E-2</v>
      </c>
      <c r="M4004" s="45"/>
      <c r="N4004" s="46" t="str">
        <f>TRIM(CONCATENATE(Table1[[#This Row],[Intake]]," ",Table1[[#This Row],[Batch Number]]))</f>
        <v>S-1/EB 71</v>
      </c>
      <c r="O4004" s="45" t="str">
        <f>IF(VLOOKUP(Table1[[#This Row],[Intake Batch Combo]],Sheet2!A:B,2,FALSE)="","",VLOOKUP(Table1[[#This Row],[Intake Batch Combo]],Sheet2!A:B,2,FALSE))</f>
        <v>Expert MRI Buy 71</v>
      </c>
      <c r="P4004" s="116" t="e">
        <v>#N/A</v>
      </c>
      <c r="Q4004" s="116" t="e">
        <v>#N/A</v>
      </c>
    </row>
    <row r="4005" spans="1:17">
      <c r="A4005" s="4" t="s">
        <v>1314</v>
      </c>
      <c r="B4005" s="43">
        <v>71</v>
      </c>
      <c r="C4005" s="64" t="s">
        <v>744</v>
      </c>
      <c r="D4005" s="47">
        <v>44670</v>
      </c>
      <c r="E4005" s="59" t="s">
        <v>1</v>
      </c>
      <c r="F4005" s="41">
        <v>300</v>
      </c>
      <c r="G4005" s="41">
        <v>71.954979587975828</v>
      </c>
      <c r="H4005" s="47">
        <v>45016</v>
      </c>
      <c r="I4005" s="118">
        <v>69.75</v>
      </c>
      <c r="J4005" s="43">
        <f>IF(M4005="",IF(AND(H4005&lt;&gt; "",D4005&lt;&gt;""),IF(H4005&gt;=D4005,H4005-D4005,0),""),"")</f>
        <v>346</v>
      </c>
      <c r="K4005" s="42">
        <f>IF(M4005="",IF(I4005&lt;&gt;"",I4005-G4005,""),"")</f>
        <v>-2.2049795879758278</v>
      </c>
      <c r="L4005" s="44">
        <f>IF(M4005="",IF(K4005&lt;&gt;"",IF(G4005=0,IF(I4005=0,0,9.99),K4005/G4005),""),"")</f>
        <v>-3.0643877610720568E-2</v>
      </c>
      <c r="M4005" s="45"/>
      <c r="N4005" s="46" t="str">
        <f>TRIM(CONCATENATE(Table1[[#This Row],[Intake]]," ",Table1[[#This Row],[Batch Number]]))</f>
        <v>S-1/EB 71</v>
      </c>
      <c r="O4005" s="45" t="str">
        <f>IF(VLOOKUP(Table1[[#This Row],[Intake Batch Combo]],Sheet2!A:B,2,FALSE)="","",VLOOKUP(Table1[[#This Row],[Intake Batch Combo]],Sheet2!A:B,2,FALSE))</f>
        <v>Expert MRI Buy 71</v>
      </c>
      <c r="P4005" s="116" t="e">
        <v>#N/A</v>
      </c>
      <c r="Q4005" s="116" t="e">
        <v>#N/A</v>
      </c>
    </row>
    <row r="4006" spans="1:17">
      <c r="A4006" s="4" t="s">
        <v>1314</v>
      </c>
      <c r="B4006" s="43">
        <v>71</v>
      </c>
      <c r="C4006" s="64" t="s">
        <v>809</v>
      </c>
      <c r="D4006" s="47">
        <v>44670</v>
      </c>
      <c r="E4006" s="59" t="s">
        <v>1</v>
      </c>
      <c r="F4006" s="41">
        <v>300</v>
      </c>
      <c r="G4006" s="41">
        <v>71.954979587975828</v>
      </c>
      <c r="H4006" s="47">
        <v>45016</v>
      </c>
      <c r="I4006" s="118">
        <v>93</v>
      </c>
      <c r="J4006" s="43">
        <f>IF(M4006="",IF(AND(H4006&lt;&gt; "",D4006&lt;&gt;""),IF(H4006&gt;=D4006,H4006-D4006,0),""),"")</f>
        <v>346</v>
      </c>
      <c r="K4006" s="42">
        <f>IF(M4006="",IF(I4006&lt;&gt;"",I4006-G4006,""),"")</f>
        <v>21.045020412024172</v>
      </c>
      <c r="L4006" s="44">
        <f>IF(M4006="",IF(K4006&lt;&gt;"",IF(G4006=0,IF(I4006=0,0,9.99),K4006/G4006),""),"")</f>
        <v>0.29247482985237255</v>
      </c>
      <c r="M4006" s="45"/>
      <c r="N4006" s="46" t="str">
        <f>TRIM(CONCATENATE(Table1[[#This Row],[Intake]]," ",Table1[[#This Row],[Batch Number]]))</f>
        <v>S-1/EB 71</v>
      </c>
      <c r="O4006" s="45" t="str">
        <f>IF(VLOOKUP(Table1[[#This Row],[Intake Batch Combo]],Sheet2!A:B,2,FALSE)="","",VLOOKUP(Table1[[#This Row],[Intake Batch Combo]],Sheet2!A:B,2,FALSE))</f>
        <v>Expert MRI Buy 71</v>
      </c>
      <c r="P4006" s="116" t="e">
        <v>#N/A</v>
      </c>
      <c r="Q4006" s="116" t="e">
        <v>#N/A</v>
      </c>
    </row>
    <row r="4007" spans="1:17">
      <c r="A4007" s="4" t="s">
        <v>1314</v>
      </c>
      <c r="B4007" s="43">
        <v>71</v>
      </c>
      <c r="C4007" s="64" t="s">
        <v>809</v>
      </c>
      <c r="D4007" s="47">
        <v>44670</v>
      </c>
      <c r="E4007" s="59" t="s">
        <v>1</v>
      </c>
      <c r="F4007" s="41">
        <v>300</v>
      </c>
      <c r="G4007" s="41">
        <v>71.954979587975828</v>
      </c>
      <c r="H4007" s="47">
        <v>45016</v>
      </c>
      <c r="I4007" s="118">
        <v>93</v>
      </c>
      <c r="J4007" s="43">
        <f>IF(M4007="",IF(AND(H4007&lt;&gt; "",D4007&lt;&gt;""),IF(H4007&gt;=D4007,H4007-D4007,0),""),"")</f>
        <v>346</v>
      </c>
      <c r="K4007" s="42">
        <f>IF(M4007="",IF(I4007&lt;&gt;"",I4007-G4007,""),"")</f>
        <v>21.045020412024172</v>
      </c>
      <c r="L4007" s="44">
        <f>IF(M4007="",IF(K4007&lt;&gt;"",IF(G4007=0,IF(I4007=0,0,9.99),K4007/G4007),""),"")</f>
        <v>0.29247482985237255</v>
      </c>
      <c r="M4007" s="45"/>
      <c r="N4007" s="46" t="str">
        <f>TRIM(CONCATENATE(Table1[[#This Row],[Intake]]," ",Table1[[#This Row],[Batch Number]]))</f>
        <v>S-1/EB 71</v>
      </c>
      <c r="O4007" s="45" t="str">
        <f>IF(VLOOKUP(Table1[[#This Row],[Intake Batch Combo]],Sheet2!A:B,2,FALSE)="","",VLOOKUP(Table1[[#This Row],[Intake Batch Combo]],Sheet2!A:B,2,FALSE))</f>
        <v>Expert MRI Buy 71</v>
      </c>
      <c r="P4007" s="116" t="e">
        <v>#N/A</v>
      </c>
      <c r="Q4007" s="116" t="e">
        <v>#N/A</v>
      </c>
    </row>
    <row r="4008" spans="1:17">
      <c r="A4008" s="4" t="s">
        <v>1314</v>
      </c>
      <c r="B4008" s="43">
        <v>71</v>
      </c>
      <c r="C4008" s="64" t="s">
        <v>883</v>
      </c>
      <c r="D4008" s="47">
        <v>44670</v>
      </c>
      <c r="E4008" s="59" t="s">
        <v>1</v>
      </c>
      <c r="F4008" s="41">
        <v>300</v>
      </c>
      <c r="G4008" s="41">
        <v>71.954979587975828</v>
      </c>
      <c r="H4008" s="47">
        <v>45016</v>
      </c>
      <c r="I4008" s="118">
        <v>93</v>
      </c>
      <c r="J4008" s="43">
        <f>IF(M4008="",IF(AND(H4008&lt;&gt; "",D4008&lt;&gt;""),IF(H4008&gt;=D4008,H4008-D4008,0),""),"")</f>
        <v>346</v>
      </c>
      <c r="K4008" s="42">
        <f>IF(M4008="",IF(I4008&lt;&gt;"",I4008-G4008,""),"")</f>
        <v>21.045020412024172</v>
      </c>
      <c r="L4008" s="44">
        <f>IF(M4008="",IF(K4008&lt;&gt;"",IF(G4008=0,IF(I4008=0,0,9.99),K4008/G4008),""),"")</f>
        <v>0.29247482985237255</v>
      </c>
      <c r="M4008" s="45"/>
      <c r="N4008" s="46" t="str">
        <f>TRIM(CONCATENATE(Table1[[#This Row],[Intake]]," ",Table1[[#This Row],[Batch Number]]))</f>
        <v>S-1/EB 71</v>
      </c>
      <c r="O4008" s="45" t="str">
        <f>IF(VLOOKUP(Table1[[#This Row],[Intake Batch Combo]],Sheet2!A:B,2,FALSE)="","",VLOOKUP(Table1[[#This Row],[Intake Batch Combo]],Sheet2!A:B,2,FALSE))</f>
        <v>Expert MRI Buy 71</v>
      </c>
      <c r="P4008" s="116" t="e">
        <v>#N/A</v>
      </c>
      <c r="Q4008" s="116" t="e">
        <v>#N/A</v>
      </c>
    </row>
    <row r="4009" spans="1:17">
      <c r="A4009" s="4" t="s">
        <v>1314</v>
      </c>
      <c r="B4009" s="43">
        <v>71</v>
      </c>
      <c r="C4009" s="64" t="s">
        <v>883</v>
      </c>
      <c r="D4009" s="47">
        <v>44670</v>
      </c>
      <c r="E4009" s="59" t="s">
        <v>1</v>
      </c>
      <c r="F4009" s="41">
        <v>300</v>
      </c>
      <c r="G4009" s="41">
        <v>71.954979587975828</v>
      </c>
      <c r="H4009" s="47">
        <v>45016</v>
      </c>
      <c r="I4009" s="118">
        <v>93</v>
      </c>
      <c r="J4009" s="43">
        <f>IF(M4009="",IF(AND(H4009&lt;&gt; "",D4009&lt;&gt;""),IF(H4009&gt;=D4009,H4009-D4009,0),""),"")</f>
        <v>346</v>
      </c>
      <c r="K4009" s="42">
        <f>IF(M4009="",IF(I4009&lt;&gt;"",I4009-G4009,""),"")</f>
        <v>21.045020412024172</v>
      </c>
      <c r="L4009" s="44">
        <f>IF(M4009="",IF(K4009&lt;&gt;"",IF(G4009=0,IF(I4009=0,0,9.99),K4009/G4009),""),"")</f>
        <v>0.29247482985237255</v>
      </c>
      <c r="M4009" s="45"/>
      <c r="N4009" s="46" t="str">
        <f>TRIM(CONCATENATE(Table1[[#This Row],[Intake]]," ",Table1[[#This Row],[Batch Number]]))</f>
        <v>S-1/EB 71</v>
      </c>
      <c r="O4009" s="45" t="str">
        <f>IF(VLOOKUP(Table1[[#This Row],[Intake Batch Combo]],Sheet2!A:B,2,FALSE)="","",VLOOKUP(Table1[[#This Row],[Intake Batch Combo]],Sheet2!A:B,2,FALSE))</f>
        <v>Expert MRI Buy 71</v>
      </c>
      <c r="P4009" s="116" t="e">
        <v>#N/A</v>
      </c>
      <c r="Q4009" s="116" t="e">
        <v>#N/A</v>
      </c>
    </row>
    <row r="4010" spans="1:17">
      <c r="A4010" s="4" t="s">
        <v>1316</v>
      </c>
      <c r="B4010" s="38">
        <v>97</v>
      </c>
      <c r="C4010" s="15" t="s">
        <v>433</v>
      </c>
      <c r="D4010" s="39">
        <v>44631</v>
      </c>
      <c r="E4010" s="10" t="s">
        <v>1</v>
      </c>
      <c r="F4010" s="36">
        <v>300</v>
      </c>
      <c r="G4010" s="36">
        <v>72.315279385823771</v>
      </c>
      <c r="H4010" s="39">
        <v>45016</v>
      </c>
      <c r="I4010" s="118">
        <v>46.5</v>
      </c>
      <c r="J4010" s="38">
        <f>IF(M4010="",IF(AND(H4010&lt;&gt; "",D4010&lt;&gt;""),IF(H4010&gt;=D4010,H4010-D4010,0),""),"")</f>
        <v>385</v>
      </c>
      <c r="K4010" s="37">
        <f>IF(M4010="",IF(I4010&lt;&gt;"",I4010-G4010,""),"")</f>
        <v>-25.815279385823771</v>
      </c>
      <c r="L4010" s="31">
        <f>IF(M4010="",IF(K4010&lt;&gt;"",IF(G4010=0,IF(I4010=0,0,9.99),K4010/G4010),""),"")</f>
        <v>-0.35698236396338162</v>
      </c>
      <c r="M4010" s="35"/>
      <c r="N4010" s="33" t="str">
        <f>TRIM(CONCATENATE(Table1[[#This Row],[Intake]]," ",Table1[[#This Row],[Batch Number]]))</f>
        <v>S-1/OS 97</v>
      </c>
      <c r="O4010" s="35" t="str">
        <f>IF(VLOOKUP(Table1[[#This Row],[Intake Batch Combo]],Sheet2!A:B,2,FALSE)="","",VLOOKUP(Table1[[#This Row],[Intake Batch Combo]],Sheet2!A:B,2,FALSE))</f>
        <v>One Source Diagnostics Buy 97.2</v>
      </c>
      <c r="P4010" s="116" t="s">
        <v>2384</v>
      </c>
      <c r="Q4010" s="116" t="e">
        <v>#N/A</v>
      </c>
    </row>
    <row r="4011" spans="1:17">
      <c r="A4011" s="4" t="s">
        <v>1316</v>
      </c>
      <c r="B4011" s="38">
        <v>97</v>
      </c>
      <c r="C4011" s="15" t="s">
        <v>433</v>
      </c>
      <c r="D4011" s="39">
        <v>44631</v>
      </c>
      <c r="E4011" s="10" t="s">
        <v>1</v>
      </c>
      <c r="F4011" s="36">
        <v>300</v>
      </c>
      <c r="G4011" s="36">
        <v>72.315279385823771</v>
      </c>
      <c r="H4011" s="39">
        <v>45016</v>
      </c>
      <c r="I4011" s="118">
        <v>46.5</v>
      </c>
      <c r="J4011" s="38">
        <f>IF(M4011="",IF(AND(H4011&lt;&gt; "",D4011&lt;&gt;""),IF(H4011&gt;=D4011,H4011-D4011,0),""),"")</f>
        <v>385</v>
      </c>
      <c r="K4011" s="37">
        <f>IF(M4011="",IF(I4011&lt;&gt;"",I4011-G4011,""),"")</f>
        <v>-25.815279385823771</v>
      </c>
      <c r="L4011" s="31">
        <f>IF(M4011="",IF(K4011&lt;&gt;"",IF(G4011=0,IF(I4011=0,0,9.99),K4011/G4011),""),"")</f>
        <v>-0.35698236396338162</v>
      </c>
      <c r="M4011" s="35"/>
      <c r="N4011" s="33" t="str">
        <f>TRIM(CONCATENATE(Table1[[#This Row],[Intake]]," ",Table1[[#This Row],[Batch Number]]))</f>
        <v>S-1/OS 97</v>
      </c>
      <c r="O4011" s="35" t="str">
        <f>IF(VLOOKUP(Table1[[#This Row],[Intake Batch Combo]],Sheet2!A:B,2,FALSE)="","",VLOOKUP(Table1[[#This Row],[Intake Batch Combo]],Sheet2!A:B,2,FALSE))</f>
        <v>One Source Diagnostics Buy 97.2</v>
      </c>
      <c r="P4011" s="116" t="s">
        <v>2384</v>
      </c>
      <c r="Q4011" s="116" t="e">
        <v>#N/A</v>
      </c>
    </row>
    <row r="4012" spans="1:17">
      <c r="A4012" s="4" t="s">
        <v>1316</v>
      </c>
      <c r="B4012" s="38">
        <v>97</v>
      </c>
      <c r="C4012" s="15" t="s">
        <v>440</v>
      </c>
      <c r="D4012" s="39">
        <v>44631</v>
      </c>
      <c r="E4012" s="10" t="s">
        <v>1</v>
      </c>
      <c r="F4012" s="36">
        <v>300</v>
      </c>
      <c r="G4012" s="36">
        <v>72.315279385823771</v>
      </c>
      <c r="H4012" s="39">
        <v>45016</v>
      </c>
      <c r="I4012" s="118">
        <v>116.25</v>
      </c>
      <c r="J4012" s="38">
        <f>IF(M4012="",IF(AND(H4012&lt;&gt; "",D4012&lt;&gt;""),IF(H4012&gt;=D4012,H4012-D4012,0),""),"")</f>
        <v>385</v>
      </c>
      <c r="K4012" s="37">
        <f>IF(M4012="",IF(I4012&lt;&gt;"",I4012-G4012,""),"")</f>
        <v>43.934720614176229</v>
      </c>
      <c r="L4012" s="31">
        <f>IF(M4012="",IF(K4012&lt;&gt;"",IF(G4012=0,IF(I4012=0,0,9.99),K4012/G4012),""),"")</f>
        <v>0.60754409009154586</v>
      </c>
      <c r="M4012" s="35"/>
      <c r="N4012" s="33" t="str">
        <f>TRIM(CONCATENATE(Table1[[#This Row],[Intake]]," ",Table1[[#This Row],[Batch Number]]))</f>
        <v>S-1/OS 97</v>
      </c>
      <c r="O4012" s="35" t="str">
        <f>IF(VLOOKUP(Table1[[#This Row],[Intake Batch Combo]],Sheet2!A:B,2,FALSE)="","",VLOOKUP(Table1[[#This Row],[Intake Batch Combo]],Sheet2!A:B,2,FALSE))</f>
        <v>One Source Diagnostics Buy 97.2</v>
      </c>
      <c r="P4012" s="116" t="s">
        <v>2384</v>
      </c>
      <c r="Q4012" s="116" t="e">
        <v>#N/A</v>
      </c>
    </row>
    <row r="4013" spans="1:17">
      <c r="A4013" s="4" t="s">
        <v>1316</v>
      </c>
      <c r="B4013" s="38">
        <v>97</v>
      </c>
      <c r="C4013" s="15" t="s">
        <v>440</v>
      </c>
      <c r="D4013" s="39">
        <v>44631</v>
      </c>
      <c r="E4013" s="10" t="s">
        <v>1</v>
      </c>
      <c r="F4013" s="36">
        <v>300</v>
      </c>
      <c r="G4013" s="36">
        <v>72.315279385823771</v>
      </c>
      <c r="H4013" s="39">
        <v>45016</v>
      </c>
      <c r="I4013" s="120">
        <v>139.5</v>
      </c>
      <c r="J4013" s="38">
        <f>IF(M4013="",IF(AND(H4013&lt;&gt; "",D4013&lt;&gt;""),IF(H4013&gt;=D4013,H4013-D4013,0),""),"")</f>
        <v>385</v>
      </c>
      <c r="K4013" s="37">
        <f>IF(M4013="",IF(I4013&lt;&gt;"",I4013-G4013,""),"")</f>
        <v>67.184720614176229</v>
      </c>
      <c r="L4013" s="31">
        <f>IF(M4013="",IF(K4013&lt;&gt;"",IF(G4013=0,IF(I4013=0,0,9.99),K4013/G4013),""),"")</f>
        <v>0.92905290810985508</v>
      </c>
      <c r="M4013" s="35"/>
      <c r="N4013" s="33" t="str">
        <f>TRIM(CONCATENATE(Table1[[#This Row],[Intake]]," ",Table1[[#This Row],[Batch Number]]))</f>
        <v>S-1/OS 97</v>
      </c>
      <c r="O4013" s="35" t="str">
        <f>IF(VLOOKUP(Table1[[#This Row],[Intake Batch Combo]],Sheet2!A:B,2,FALSE)="","",VLOOKUP(Table1[[#This Row],[Intake Batch Combo]],Sheet2!A:B,2,FALSE))</f>
        <v>One Source Diagnostics Buy 97.2</v>
      </c>
      <c r="P4013" s="116" t="s">
        <v>2384</v>
      </c>
      <c r="Q4013" s="116" t="e">
        <v>#N/A</v>
      </c>
    </row>
    <row r="4014" spans="1:17">
      <c r="A4014" s="4" t="s">
        <v>1316</v>
      </c>
      <c r="B4014" s="38">
        <v>97</v>
      </c>
      <c r="C4014" s="15" t="s">
        <v>440</v>
      </c>
      <c r="D4014" s="39">
        <v>44631</v>
      </c>
      <c r="E4014" s="10" t="s">
        <v>1</v>
      </c>
      <c r="F4014" s="36">
        <v>300</v>
      </c>
      <c r="G4014" s="36">
        <v>72.315279385823771</v>
      </c>
      <c r="H4014" s="39">
        <v>45016</v>
      </c>
      <c r="I4014" s="120">
        <v>139.5</v>
      </c>
      <c r="J4014" s="38">
        <f>IF(M4014="",IF(AND(H4014&lt;&gt; "",D4014&lt;&gt;""),IF(H4014&gt;=D4014,H4014-D4014,0),""),"")</f>
        <v>385</v>
      </c>
      <c r="K4014" s="37">
        <f>IF(M4014="",IF(I4014&lt;&gt;"",I4014-G4014,""),"")</f>
        <v>67.184720614176229</v>
      </c>
      <c r="L4014" s="31">
        <f>IF(M4014="",IF(K4014&lt;&gt;"",IF(G4014=0,IF(I4014=0,0,9.99),K4014/G4014),""),"")</f>
        <v>0.92905290810985508</v>
      </c>
      <c r="M4014" s="35"/>
      <c r="N4014" s="33" t="str">
        <f>TRIM(CONCATENATE(Table1[[#This Row],[Intake]]," ",Table1[[#This Row],[Batch Number]]))</f>
        <v>S-1/OS 97</v>
      </c>
      <c r="O4014" s="35" t="str">
        <f>IF(VLOOKUP(Table1[[#This Row],[Intake Batch Combo]],Sheet2!A:B,2,FALSE)="","",VLOOKUP(Table1[[#This Row],[Intake Batch Combo]],Sheet2!A:B,2,FALSE))</f>
        <v>One Source Diagnostics Buy 97.2</v>
      </c>
      <c r="P4014" s="116" t="s">
        <v>2384</v>
      </c>
      <c r="Q4014" s="116" t="e">
        <v>#N/A</v>
      </c>
    </row>
    <row r="4015" spans="1:17">
      <c r="A4015" s="4" t="s">
        <v>1316</v>
      </c>
      <c r="B4015" s="38">
        <v>97</v>
      </c>
      <c r="C4015" s="15" t="s">
        <v>440</v>
      </c>
      <c r="D4015" s="39">
        <v>44631</v>
      </c>
      <c r="E4015" s="10" t="s">
        <v>1</v>
      </c>
      <c r="F4015" s="36">
        <v>300</v>
      </c>
      <c r="G4015" s="36">
        <v>72.315279385823771</v>
      </c>
      <c r="H4015" s="39">
        <v>45016</v>
      </c>
      <c r="I4015" s="120">
        <v>140.02080000000001</v>
      </c>
      <c r="J4015" s="38">
        <f>IF(M4015="",IF(AND(H4015&lt;&gt; "",D4015&lt;&gt;""),IF(H4015&gt;=D4015,H4015-D4015,0),""),"")</f>
        <v>385</v>
      </c>
      <c r="K4015" s="37">
        <f>IF(M4015="",IF(I4015&lt;&gt;"",I4015-G4015,""),"")</f>
        <v>67.705520614176237</v>
      </c>
      <c r="L4015" s="31">
        <f>IF(M4015="",IF(K4015&lt;&gt;"",IF(G4015=0,IF(I4015=0,0,9.99),K4015/G4015),""),"")</f>
        <v>0.93625470563346536</v>
      </c>
      <c r="M4015" s="35"/>
      <c r="N4015" s="33" t="str">
        <f>TRIM(CONCATENATE(Table1[[#This Row],[Intake]]," ",Table1[[#This Row],[Batch Number]]))</f>
        <v>S-1/OS 97</v>
      </c>
      <c r="O4015" s="35" t="str">
        <f>IF(VLOOKUP(Table1[[#This Row],[Intake Batch Combo]],Sheet2!A:B,2,FALSE)="","",VLOOKUP(Table1[[#This Row],[Intake Batch Combo]],Sheet2!A:B,2,FALSE))</f>
        <v>One Source Diagnostics Buy 97.2</v>
      </c>
      <c r="P4015" s="116" t="s">
        <v>2384</v>
      </c>
      <c r="Q4015" s="116" t="e">
        <v>#N/A</v>
      </c>
    </row>
    <row r="4016" spans="1:17">
      <c r="A4016" s="4" t="s">
        <v>384</v>
      </c>
      <c r="B4016" s="15" t="s">
        <v>385</v>
      </c>
      <c r="C4016" s="15">
        <v>1022330</v>
      </c>
      <c r="D4016" s="30">
        <v>44579</v>
      </c>
      <c r="E4016" s="10" t="s">
        <v>0</v>
      </c>
      <c r="F4016" s="14">
        <v>400</v>
      </c>
      <c r="G4016" s="14">
        <v>82.56</v>
      </c>
      <c r="H4016" s="30">
        <v>45016</v>
      </c>
      <c r="I4016" s="118">
        <v>186</v>
      </c>
      <c r="J4016" s="15">
        <f>IF(M4016="",IF(AND(H4016&lt;&gt; "",D4016&lt;&gt;""),IF(H4016&gt;=D4016,H4016-D4016,0),""),"")</f>
        <v>437</v>
      </c>
      <c r="K4016" s="20">
        <f>IF(M4016="",IF(I4016&lt;&gt;"",I4016-G4016,""),"")</f>
        <v>103.44</v>
      </c>
      <c r="L4016" s="25">
        <f>IF(M4016="",IF(K4016&lt;&gt;"",IF(G4016=0,IF(I4016=0,0,9.99),K4016/G4016),""),"")</f>
        <v>1.2529069767441861</v>
      </c>
      <c r="M4016" s="111"/>
      <c r="N4016" s="33" t="str">
        <f>TRIM(CONCATENATE(Table1[[#This Row],[Intake]]," ",Table1[[#This Row],[Batch Number]]))</f>
        <v>S-1/TRC 33a</v>
      </c>
      <c r="O4016" s="35" t="str">
        <f>IF(VLOOKUP(Table1[[#This Row],[Intake Batch Combo]],Sheet2!A:B,2,FALSE)="","",VLOOKUP(Table1[[#This Row],[Intake Batch Combo]],Sheet2!A:B,2,FALSE))</f>
        <v>Texas Regional Center Batch 33a</v>
      </c>
      <c r="P4016" s="116" t="e">
        <v>#N/A</v>
      </c>
      <c r="Q4016" s="116" t="e">
        <v>#N/A</v>
      </c>
    </row>
    <row r="4017" spans="1:17">
      <c r="A4017" s="4" t="s">
        <v>384</v>
      </c>
      <c r="B4017" s="15" t="s">
        <v>385</v>
      </c>
      <c r="C4017" s="15">
        <v>1022012</v>
      </c>
      <c r="D4017" s="30">
        <v>44579</v>
      </c>
      <c r="E4017" s="10" t="s">
        <v>0</v>
      </c>
      <c r="F4017" s="14">
        <v>1050</v>
      </c>
      <c r="G4017" s="14">
        <v>216.72</v>
      </c>
      <c r="H4017" s="30">
        <v>45016</v>
      </c>
      <c r="I4017" s="118">
        <v>275.95890000000003</v>
      </c>
      <c r="J4017" s="15">
        <f>IF(M4017="",IF(AND(H4017&lt;&gt; "",D4017&lt;&gt;""),IF(H4017&gt;=D4017,H4017-D4017,0),""),"")</f>
        <v>437</v>
      </c>
      <c r="K4017" s="20">
        <f>IF(M4017="",IF(I4017&lt;&gt;"",I4017-G4017,""),"")</f>
        <v>59.238900000000029</v>
      </c>
      <c r="L4017" s="25">
        <f>IF(M4017="",IF(K4017&lt;&gt;"",IF(G4017=0,IF(I4017=0,0,9.99),K4017/G4017),""),"")</f>
        <v>0.27334302325581411</v>
      </c>
      <c r="M4017" s="111"/>
      <c r="N4017" s="33" t="str">
        <f>TRIM(CONCATENATE(Table1[[#This Row],[Intake]]," ",Table1[[#This Row],[Batch Number]]))</f>
        <v>S-1/TRC 33a</v>
      </c>
      <c r="O4017" s="35" t="str">
        <f>IF(VLOOKUP(Table1[[#This Row],[Intake Batch Combo]],Sheet2!A:B,2,FALSE)="","",VLOOKUP(Table1[[#This Row],[Intake Batch Combo]],Sheet2!A:B,2,FALSE))</f>
        <v>Texas Regional Center Batch 33a</v>
      </c>
      <c r="P4017" s="116" t="e">
        <v>#N/A</v>
      </c>
      <c r="Q4017" s="116" t="e">
        <v>#N/A</v>
      </c>
    </row>
    <row r="4018" spans="1:17">
      <c r="A4018" s="4" t="s">
        <v>384</v>
      </c>
      <c r="B4018" s="15" t="s">
        <v>385</v>
      </c>
      <c r="C4018" s="15">
        <v>1022279</v>
      </c>
      <c r="D4018" s="30">
        <v>44579</v>
      </c>
      <c r="E4018" s="10" t="s">
        <v>0</v>
      </c>
      <c r="F4018" s="14">
        <v>1050</v>
      </c>
      <c r="G4018" s="14">
        <v>216.72</v>
      </c>
      <c r="H4018" s="30">
        <v>45016</v>
      </c>
      <c r="I4018" s="120">
        <v>390.61</v>
      </c>
      <c r="J4018" s="15">
        <f>IF(M4018="",IF(AND(H4018&lt;&gt; "",D4018&lt;&gt;""),IF(H4018&gt;=D4018,H4018-D4018,0),""),"")</f>
        <v>437</v>
      </c>
      <c r="K4018" s="20">
        <f>IF(M4018="",IF(I4018&lt;&gt;"",I4018-G4018,""),"")</f>
        <v>173.89000000000001</v>
      </c>
      <c r="L4018" s="25">
        <f>IF(M4018="",IF(K4018&lt;&gt;"",IF(G4018=0,IF(I4018=0,0,9.99),K4018/G4018),""),"")</f>
        <v>0.80237172388335187</v>
      </c>
      <c r="M4018" s="111"/>
      <c r="N4018" s="33" t="str">
        <f>TRIM(CONCATENATE(Table1[[#This Row],[Intake]]," ",Table1[[#This Row],[Batch Number]]))</f>
        <v>S-1/TRC 33a</v>
      </c>
      <c r="O4018" s="35" t="str">
        <f>IF(VLOOKUP(Table1[[#This Row],[Intake Batch Combo]],Sheet2!A:B,2,FALSE)="","",VLOOKUP(Table1[[#This Row],[Intake Batch Combo]],Sheet2!A:B,2,FALSE))</f>
        <v>Texas Regional Center Batch 33a</v>
      </c>
      <c r="P4018" s="116" t="e">
        <v>#N/A</v>
      </c>
      <c r="Q4018" s="116" t="e">
        <v>#N/A</v>
      </c>
    </row>
    <row r="4019" spans="1:17">
      <c r="A4019" s="4" t="s">
        <v>384</v>
      </c>
      <c r="B4019" s="15" t="s">
        <v>385</v>
      </c>
      <c r="C4019" s="15">
        <v>1022585</v>
      </c>
      <c r="D4019" s="30">
        <v>44579</v>
      </c>
      <c r="E4019" s="10" t="s">
        <v>0</v>
      </c>
      <c r="F4019" s="14">
        <v>1050</v>
      </c>
      <c r="G4019" s="14">
        <v>216.72</v>
      </c>
      <c r="H4019" s="30">
        <v>45016</v>
      </c>
      <c r="I4019" s="120">
        <v>486.29699999999997</v>
      </c>
      <c r="J4019" s="15">
        <f>IF(M4019="",IF(AND(H4019&lt;&gt; "",D4019&lt;&gt;""),IF(H4019&gt;=D4019,H4019-D4019,0),""),"")</f>
        <v>437</v>
      </c>
      <c r="K4019" s="20">
        <f>IF(M4019="",IF(I4019&lt;&gt;"",I4019-G4019,""),"")</f>
        <v>269.577</v>
      </c>
      <c r="L4019" s="25">
        <f>IF(M4019="",IF(K4019&lt;&gt;"",IF(G4019=0,IF(I4019=0,0,9.99),K4019/G4019),""),"")</f>
        <v>1.2438953488372093</v>
      </c>
      <c r="M4019" s="111"/>
      <c r="N4019" s="33" t="str">
        <f>TRIM(CONCATENATE(Table1[[#This Row],[Intake]]," ",Table1[[#This Row],[Batch Number]]))</f>
        <v>S-1/TRC 33a</v>
      </c>
      <c r="O4019" s="35" t="str">
        <f>IF(VLOOKUP(Table1[[#This Row],[Intake Batch Combo]],Sheet2!A:B,2,FALSE)="","",VLOOKUP(Table1[[#This Row],[Intake Batch Combo]],Sheet2!A:B,2,FALSE))</f>
        <v>Texas Regional Center Batch 33a</v>
      </c>
      <c r="P4019" s="116" t="e">
        <v>#N/A</v>
      </c>
      <c r="Q4019" s="116" t="e">
        <v>#N/A</v>
      </c>
    </row>
    <row r="4020" spans="1:17">
      <c r="A4020" s="4" t="s">
        <v>1316</v>
      </c>
      <c r="B4020" s="15">
        <v>90</v>
      </c>
      <c r="C4020" s="15" t="s">
        <v>70</v>
      </c>
      <c r="D4020" s="30">
        <v>44559</v>
      </c>
      <c r="E4020" s="10" t="s">
        <v>0</v>
      </c>
      <c r="F4020" s="14">
        <v>1100</v>
      </c>
      <c r="G4020" s="14">
        <v>282.328531916977</v>
      </c>
      <c r="H4020" s="30">
        <v>45016</v>
      </c>
      <c r="I4020" s="118">
        <v>279</v>
      </c>
      <c r="J4020" s="21">
        <f>IF(M4020="",IF(AND(H4020&lt;&gt; "",D4020&lt;&gt;""),IF(H4020&gt;=D4020,H4020-D4020,0),""),"")</f>
        <v>457</v>
      </c>
      <c r="K4020" s="20">
        <f>IF(M4020="",IF(I4020&lt;&gt;"",I4020-G4020,""),"")</f>
        <v>-3.3285319169769991</v>
      </c>
      <c r="L4020" s="25">
        <f>IF(M4020="",IF(K4020&lt;&gt;"",IF(G4020=0,IF(I4020=0,0,9.99),K4020/G4020),""),"")</f>
        <v>-1.178956974123963E-2</v>
      </c>
      <c r="M4020" s="28"/>
      <c r="N4020" s="31" t="str">
        <f>TRIM(CONCATENATE(Table1[[#This Row],[Intake]]," ",Table1[[#This Row],[Batch Number]]))</f>
        <v>S-1/OS 90</v>
      </c>
      <c r="O4020" s="34" t="str">
        <f>IF(VLOOKUP(Table1[[#This Row],[Intake Batch Combo]],Sheet2!A:B,2,FALSE)="","",VLOOKUP(Table1[[#This Row],[Intake Batch Combo]],Sheet2!A:B,2,FALSE))</f>
        <v>OSD Buy 90</v>
      </c>
      <c r="P4020" s="116" t="e">
        <v>#N/A</v>
      </c>
      <c r="Q4020" s="116" t="e">
        <v>#N/A</v>
      </c>
    </row>
    <row r="4021" spans="1:17">
      <c r="A4021" s="4" t="s">
        <v>1316</v>
      </c>
      <c r="B4021" s="15">
        <v>116</v>
      </c>
      <c r="C4021" s="64" t="s">
        <v>1055</v>
      </c>
      <c r="D4021" s="30">
        <v>44879</v>
      </c>
      <c r="E4021" s="59" t="s">
        <v>1</v>
      </c>
      <c r="F4021" s="14">
        <v>1695</v>
      </c>
      <c r="G4021" s="14">
        <v>404.59153261197389</v>
      </c>
      <c r="H4021" s="30">
        <v>45016</v>
      </c>
      <c r="I4021" s="118">
        <v>465</v>
      </c>
      <c r="J4021" s="15">
        <f>IF(M4021="",IF(AND(H4021&lt;&gt; "",D4021&lt;&gt;""),IF(H4021&gt;=D4021,H4021-D4021,0),""),"")</f>
        <v>137</v>
      </c>
      <c r="K4021" s="20">
        <f>IF(M4021="",IF(I4021&lt;&gt;"",I4021-G4021,""),"")</f>
        <v>60.408467388026111</v>
      </c>
      <c r="L4021" s="25">
        <f>IF(M4021="",IF(K4021&lt;&gt;"",IF(G4021=0,IF(I4021=0,0,9.99),K4021/G4021),""),"")</f>
        <v>0.1493072951824754</v>
      </c>
      <c r="M4021" s="111"/>
      <c r="N4021" s="58" t="str">
        <f>TRIM(CONCATENATE(Table1[[#This Row],[Intake]]," ",Table1[[#This Row],[Batch Number]]))</f>
        <v>S-1/OS 116</v>
      </c>
      <c r="O4021" s="111" t="str">
        <f>IF(VLOOKUP(Table1[[#This Row],[Intake Batch Combo]],Sheet2!A:B,2,FALSE)="","",VLOOKUP(Table1[[#This Row],[Intake Batch Combo]],Sheet2!A:B,2,FALSE))</f>
        <v>One Source Diagnostics Buy 116</v>
      </c>
      <c r="P4021" s="115" t="e">
        <v>#N/A</v>
      </c>
      <c r="Q4021" s="115" t="e">
        <v>#N/A</v>
      </c>
    </row>
    <row r="4022" spans="1:17">
      <c r="A4022" s="4" t="s">
        <v>1316</v>
      </c>
      <c r="B4022" s="15">
        <v>116</v>
      </c>
      <c r="C4022" s="64" t="s">
        <v>1081</v>
      </c>
      <c r="D4022" s="30">
        <v>44879</v>
      </c>
      <c r="E4022" s="59" t="s">
        <v>1</v>
      </c>
      <c r="F4022" s="14">
        <v>1695</v>
      </c>
      <c r="G4022" s="14">
        <v>404.59153261197389</v>
      </c>
      <c r="H4022" s="30">
        <v>45016</v>
      </c>
      <c r="I4022" s="118">
        <v>418.5</v>
      </c>
      <c r="J4022" s="15">
        <f>IF(M4022="",IF(AND(H4022&lt;&gt; "",D4022&lt;&gt;""),IF(H4022&gt;=D4022,H4022-D4022,0),""),"")</f>
        <v>137</v>
      </c>
      <c r="K4022" s="20">
        <f>IF(M4022="",IF(I4022&lt;&gt;"",I4022-G4022,""),"")</f>
        <v>13.908467388026111</v>
      </c>
      <c r="L4022" s="25">
        <f>IF(M4022="",IF(K4022&lt;&gt;"",IF(G4022=0,IF(I4022=0,0,9.99),K4022/G4022),""),"")</f>
        <v>3.4376565664227865E-2</v>
      </c>
      <c r="M4022" s="111"/>
      <c r="N4022" s="58" t="str">
        <f>TRIM(CONCATENATE(Table1[[#This Row],[Intake]]," ",Table1[[#This Row],[Batch Number]]))</f>
        <v>S-1/OS 116</v>
      </c>
      <c r="O4022" s="111" t="str">
        <f>IF(VLOOKUP(Table1[[#This Row],[Intake Batch Combo]],Sheet2!A:B,2,FALSE)="","",VLOOKUP(Table1[[#This Row],[Intake Batch Combo]],Sheet2!A:B,2,FALSE))</f>
        <v>One Source Diagnostics Buy 116</v>
      </c>
      <c r="P4022" s="115" t="e">
        <v>#N/A</v>
      </c>
      <c r="Q4022" s="115" t="e">
        <v>#N/A</v>
      </c>
    </row>
    <row r="4023" spans="1:17">
      <c r="A4023" s="4" t="s">
        <v>1316</v>
      </c>
      <c r="B4023" s="15">
        <v>116</v>
      </c>
      <c r="C4023" s="64" t="s">
        <v>1081</v>
      </c>
      <c r="D4023" s="30">
        <v>44879</v>
      </c>
      <c r="E4023" s="59" t="s">
        <v>1</v>
      </c>
      <c r="F4023" s="14">
        <v>1695</v>
      </c>
      <c r="G4023" s="14">
        <v>404.59153261197389</v>
      </c>
      <c r="H4023" s="30">
        <v>45016</v>
      </c>
      <c r="I4023" s="120">
        <v>418.5</v>
      </c>
      <c r="J4023" s="15">
        <f>IF(M4023="",IF(AND(H4023&lt;&gt; "",D4023&lt;&gt;""),IF(H4023&gt;=D4023,H4023-D4023,0),""),"")</f>
        <v>137</v>
      </c>
      <c r="K4023" s="20">
        <f>IF(M4023="",IF(I4023&lt;&gt;"",I4023-G4023,""),"")</f>
        <v>13.908467388026111</v>
      </c>
      <c r="L4023" s="25">
        <f>IF(M4023="",IF(K4023&lt;&gt;"",IF(G4023=0,IF(I4023=0,0,9.99),K4023/G4023),""),"")</f>
        <v>3.4376565664227865E-2</v>
      </c>
      <c r="M4023" s="111"/>
      <c r="N4023" s="58" t="str">
        <f>TRIM(CONCATENATE(Table1[[#This Row],[Intake]]," ",Table1[[#This Row],[Batch Number]]))</f>
        <v>S-1/OS 116</v>
      </c>
      <c r="O4023" s="111" t="str">
        <f>IF(VLOOKUP(Table1[[#This Row],[Intake Batch Combo]],Sheet2!A:B,2,FALSE)="","",VLOOKUP(Table1[[#This Row],[Intake Batch Combo]],Sheet2!A:B,2,FALSE))</f>
        <v>One Source Diagnostics Buy 116</v>
      </c>
      <c r="P4023" s="115" t="e">
        <v>#N/A</v>
      </c>
      <c r="Q4023" s="115" t="e">
        <v>#N/A</v>
      </c>
    </row>
    <row r="4024" spans="1:17">
      <c r="A4024" s="4" t="s">
        <v>1316</v>
      </c>
      <c r="B4024" s="15">
        <v>116</v>
      </c>
      <c r="C4024" s="64" t="s">
        <v>1096</v>
      </c>
      <c r="D4024" s="30">
        <v>44879</v>
      </c>
      <c r="E4024" s="59" t="s">
        <v>1</v>
      </c>
      <c r="F4024" s="14">
        <v>1695</v>
      </c>
      <c r="G4024" s="14">
        <v>404.59153261197389</v>
      </c>
      <c r="H4024" s="30">
        <v>45016</v>
      </c>
      <c r="I4024" s="118">
        <v>589.62</v>
      </c>
      <c r="J4024" s="15">
        <f>IF(M4024="",IF(AND(H4024&lt;&gt; "",D4024&lt;&gt;""),IF(H4024&gt;=D4024,H4024-D4024,0),""),"")</f>
        <v>137</v>
      </c>
      <c r="K4024" s="20">
        <f>IF(M4024="",IF(I4024&lt;&gt;"",I4024-G4024,""),"")</f>
        <v>185.02846738802612</v>
      </c>
      <c r="L4024" s="25">
        <f>IF(M4024="",IF(K4024&lt;&gt;"",IF(G4024=0,IF(I4024=0,0,9.99),K4024/G4024),""),"")</f>
        <v>0.45732165029137883</v>
      </c>
      <c r="M4024" s="111"/>
      <c r="N4024" s="58" t="str">
        <f>TRIM(CONCATENATE(Table1[[#This Row],[Intake]]," ",Table1[[#This Row],[Batch Number]]))</f>
        <v>S-1/OS 116</v>
      </c>
      <c r="O4024" s="111" t="str">
        <f>IF(VLOOKUP(Table1[[#This Row],[Intake Batch Combo]],Sheet2!A:B,2,FALSE)="","",VLOOKUP(Table1[[#This Row],[Intake Batch Combo]],Sheet2!A:B,2,FALSE))</f>
        <v>One Source Diagnostics Buy 116</v>
      </c>
      <c r="P4024" s="115" t="e">
        <v>#N/A</v>
      </c>
      <c r="Q4024" s="115" t="e">
        <v>#N/A</v>
      </c>
    </row>
    <row r="4025" spans="1:17">
      <c r="A4025" s="4" t="s">
        <v>1316</v>
      </c>
      <c r="B4025" s="15">
        <v>116</v>
      </c>
      <c r="C4025" s="64" t="s">
        <v>1096</v>
      </c>
      <c r="D4025" s="30">
        <v>44879</v>
      </c>
      <c r="E4025" s="59" t="s">
        <v>1</v>
      </c>
      <c r="F4025" s="14">
        <v>1695</v>
      </c>
      <c r="G4025" s="14">
        <v>404.59153261197389</v>
      </c>
      <c r="H4025" s="30">
        <v>45016</v>
      </c>
      <c r="I4025" s="120">
        <v>635.19000000000005</v>
      </c>
      <c r="J4025" s="15">
        <f>IF(M4025="",IF(AND(H4025&lt;&gt; "",D4025&lt;&gt;""),IF(H4025&gt;=D4025,H4025-D4025,0),""),"")</f>
        <v>137</v>
      </c>
      <c r="K4025" s="20">
        <f>IF(M4025="",IF(I4025&lt;&gt;"",I4025-G4025,""),"")</f>
        <v>230.59846738802617</v>
      </c>
      <c r="L4025" s="25">
        <f>IF(M4025="",IF(K4025&lt;&gt;"",IF(G4025=0,IF(I4025=0,0,9.99),K4025/G4025),""),"")</f>
        <v>0.56995376521926155</v>
      </c>
      <c r="M4025" s="111"/>
      <c r="N4025" s="58" t="str">
        <f>TRIM(CONCATENATE(Table1[[#This Row],[Intake]]," ",Table1[[#This Row],[Batch Number]]))</f>
        <v>S-1/OS 116</v>
      </c>
      <c r="O4025" s="111" t="str">
        <f>IF(VLOOKUP(Table1[[#This Row],[Intake Batch Combo]],Sheet2!A:B,2,FALSE)="","",VLOOKUP(Table1[[#This Row],[Intake Batch Combo]],Sheet2!A:B,2,FALSE))</f>
        <v>One Source Diagnostics Buy 116</v>
      </c>
      <c r="P4025" s="115" t="e">
        <v>#N/A</v>
      </c>
      <c r="Q4025" s="115" t="e">
        <v>#N/A</v>
      </c>
    </row>
    <row r="4026" spans="1:17">
      <c r="A4026" s="4" t="s">
        <v>1316</v>
      </c>
      <c r="B4026" s="15">
        <v>116</v>
      </c>
      <c r="C4026" s="64" t="s">
        <v>1096</v>
      </c>
      <c r="D4026" s="30">
        <v>44879</v>
      </c>
      <c r="E4026" s="59" t="s">
        <v>1</v>
      </c>
      <c r="F4026" s="14">
        <v>1695</v>
      </c>
      <c r="G4026" s="14">
        <v>404.59153261197389</v>
      </c>
      <c r="H4026" s="30">
        <v>45016</v>
      </c>
      <c r="I4026" s="120">
        <v>635.19000000000005</v>
      </c>
      <c r="J4026" s="15">
        <f>IF(M4026="",IF(AND(H4026&lt;&gt; "",D4026&lt;&gt;""),IF(H4026&gt;=D4026,H4026-D4026,0),""),"")</f>
        <v>137</v>
      </c>
      <c r="K4026" s="20">
        <f>IF(M4026="",IF(I4026&lt;&gt;"",I4026-G4026,""),"")</f>
        <v>230.59846738802617</v>
      </c>
      <c r="L4026" s="25">
        <f>IF(M4026="",IF(K4026&lt;&gt;"",IF(G4026=0,IF(I4026=0,0,9.99),K4026/G4026),""),"")</f>
        <v>0.56995376521926155</v>
      </c>
      <c r="M4026" s="111"/>
      <c r="N4026" s="58" t="str">
        <f>TRIM(CONCATENATE(Table1[[#This Row],[Intake]]," ",Table1[[#This Row],[Batch Number]]))</f>
        <v>S-1/OS 116</v>
      </c>
      <c r="O4026" s="111" t="str">
        <f>IF(VLOOKUP(Table1[[#This Row],[Intake Batch Combo]],Sheet2!A:B,2,FALSE)="","",VLOOKUP(Table1[[#This Row],[Intake Batch Combo]],Sheet2!A:B,2,FALSE))</f>
        <v>One Source Diagnostics Buy 116</v>
      </c>
      <c r="P4026" s="115" t="e">
        <v>#N/A</v>
      </c>
      <c r="Q4026" s="115" t="e">
        <v>#N/A</v>
      </c>
    </row>
    <row r="4027" spans="1:17">
      <c r="A4027" s="4" t="s">
        <v>1316</v>
      </c>
      <c r="B4027" s="15">
        <v>116</v>
      </c>
      <c r="C4027" s="64" t="s">
        <v>1102</v>
      </c>
      <c r="D4027" s="30">
        <v>44879</v>
      </c>
      <c r="E4027" s="59" t="s">
        <v>1</v>
      </c>
      <c r="F4027" s="14">
        <v>1695</v>
      </c>
      <c r="G4027" s="14">
        <v>404.59153261197389</v>
      </c>
      <c r="H4027" s="30">
        <v>45016</v>
      </c>
      <c r="I4027" s="118">
        <v>607.63410955197355</v>
      </c>
      <c r="J4027" s="15">
        <f>IF(M4027="",IF(AND(H4027&lt;&gt; "",D4027&lt;&gt;""),IF(H4027&gt;=D4027,H4027-D4027,0),""),"")</f>
        <v>137</v>
      </c>
      <c r="K4027" s="20">
        <f>IF(M4027="",IF(I4027&lt;&gt;"",I4027-G4027,""),"")</f>
        <v>203.04257693999966</v>
      </c>
      <c r="L4027" s="25">
        <f>IF(M4027="",IF(K4027&lt;&gt;"",IF(G4027=0,IF(I4027=0,0,9.99),K4027/G4027),""),"")</f>
        <v>0.50184583851567888</v>
      </c>
      <c r="M4027" s="111"/>
      <c r="N4027" s="58" t="str">
        <f>TRIM(CONCATENATE(Table1[[#This Row],[Intake]]," ",Table1[[#This Row],[Batch Number]]))</f>
        <v>S-1/OS 116</v>
      </c>
      <c r="O4027" s="111" t="str">
        <f>IF(VLOOKUP(Table1[[#This Row],[Intake Batch Combo]],Sheet2!A:B,2,FALSE)="","",VLOOKUP(Table1[[#This Row],[Intake Batch Combo]],Sheet2!A:B,2,FALSE))</f>
        <v>One Source Diagnostics Buy 116</v>
      </c>
      <c r="P4027" s="115" t="e">
        <v>#N/A</v>
      </c>
      <c r="Q4027" s="115" t="e">
        <v>#N/A</v>
      </c>
    </row>
    <row r="4028" spans="1:17">
      <c r="A4028" s="4" t="s">
        <v>1316</v>
      </c>
      <c r="B4028" s="15">
        <v>116</v>
      </c>
      <c r="C4028" s="64" t="s">
        <v>1186</v>
      </c>
      <c r="D4028" s="30">
        <v>44879</v>
      </c>
      <c r="E4028" s="59" t="s">
        <v>1</v>
      </c>
      <c r="F4028" s="14">
        <v>1695</v>
      </c>
      <c r="G4028" s="14">
        <v>404.59153261197389</v>
      </c>
      <c r="H4028" s="30">
        <v>45016</v>
      </c>
      <c r="I4028" s="118">
        <v>697.5</v>
      </c>
      <c r="J4028" s="15">
        <f>IF(M4028="",IF(AND(H4028&lt;&gt; "",D4028&lt;&gt;""),IF(H4028&gt;=D4028,H4028-D4028,0),""),"")</f>
        <v>137</v>
      </c>
      <c r="K4028" s="20">
        <f>IF(M4028="",IF(I4028&lt;&gt;"",I4028-G4028,""),"")</f>
        <v>292.90846738802611</v>
      </c>
      <c r="L4028" s="25">
        <f>IF(M4028="",IF(K4028&lt;&gt;"",IF(G4028=0,IF(I4028=0,0,9.99),K4028/G4028),""),"")</f>
        <v>0.72396094277371315</v>
      </c>
      <c r="M4028" s="111"/>
      <c r="N4028" s="58" t="str">
        <f>TRIM(CONCATENATE(Table1[[#This Row],[Intake]]," ",Table1[[#This Row],[Batch Number]]))</f>
        <v>S-1/OS 116</v>
      </c>
      <c r="O4028" s="111" t="str">
        <f>IF(VLOOKUP(Table1[[#This Row],[Intake Batch Combo]],Sheet2!A:B,2,FALSE)="","",VLOOKUP(Table1[[#This Row],[Intake Batch Combo]],Sheet2!A:B,2,FALSE))</f>
        <v>One Source Diagnostics Buy 116</v>
      </c>
      <c r="P4028" s="115" t="e">
        <v>#N/A</v>
      </c>
      <c r="Q4028" s="115" t="e">
        <v>#N/A</v>
      </c>
    </row>
    <row r="4029" spans="1:17">
      <c r="A4029" s="4" t="s">
        <v>1316</v>
      </c>
      <c r="B4029" s="15">
        <v>116</v>
      </c>
      <c r="C4029" s="64" t="s">
        <v>1214</v>
      </c>
      <c r="D4029" s="30">
        <v>44879</v>
      </c>
      <c r="E4029" s="59" t="s">
        <v>1</v>
      </c>
      <c r="F4029" s="14">
        <v>1695</v>
      </c>
      <c r="G4029" s="14">
        <v>404.59153261197389</v>
      </c>
      <c r="H4029" s="30">
        <v>45016</v>
      </c>
      <c r="I4029" s="120">
        <v>465</v>
      </c>
      <c r="J4029" s="15">
        <f>IF(M4029="",IF(AND(H4029&lt;&gt; "",D4029&lt;&gt;""),IF(H4029&gt;=D4029,H4029-D4029,0),""),"")</f>
        <v>137</v>
      </c>
      <c r="K4029" s="20">
        <f>IF(M4029="",IF(I4029&lt;&gt;"",I4029-G4029,""),"")</f>
        <v>60.408467388026111</v>
      </c>
      <c r="L4029" s="25">
        <f>IF(M4029="",IF(K4029&lt;&gt;"",IF(G4029=0,IF(I4029=0,0,9.99),K4029/G4029),""),"")</f>
        <v>0.1493072951824754</v>
      </c>
      <c r="M4029" s="111"/>
      <c r="N4029" s="58" t="str">
        <f>TRIM(CONCATENATE(Table1[[#This Row],[Intake]]," ",Table1[[#This Row],[Batch Number]]))</f>
        <v>S-1/OS 116</v>
      </c>
      <c r="O4029" s="111" t="str">
        <f>IF(VLOOKUP(Table1[[#This Row],[Intake Batch Combo]],Sheet2!A:B,2,FALSE)="","",VLOOKUP(Table1[[#This Row],[Intake Batch Combo]],Sheet2!A:B,2,FALSE))</f>
        <v>One Source Diagnostics Buy 116</v>
      </c>
      <c r="P4029" s="115" t="e">
        <v>#N/A</v>
      </c>
      <c r="Q4029" s="115" t="e">
        <v>#N/A</v>
      </c>
    </row>
    <row r="4030" spans="1:17">
      <c r="A4030" s="4" t="s">
        <v>1316</v>
      </c>
      <c r="B4030" s="15">
        <v>116</v>
      </c>
      <c r="C4030" s="64" t="s">
        <v>1214</v>
      </c>
      <c r="D4030" s="30">
        <v>44879</v>
      </c>
      <c r="E4030" s="59" t="s">
        <v>1</v>
      </c>
      <c r="F4030" s="14">
        <v>1695</v>
      </c>
      <c r="G4030" s="14">
        <v>404.59153261197389</v>
      </c>
      <c r="H4030" s="30">
        <v>45016</v>
      </c>
      <c r="I4030" s="118">
        <v>465</v>
      </c>
      <c r="J4030" s="15">
        <f>IF(M4030="",IF(AND(H4030&lt;&gt; "",D4030&lt;&gt;""),IF(H4030&gt;=D4030,H4030-D4030,0),""),"")</f>
        <v>137</v>
      </c>
      <c r="K4030" s="20">
        <f>IF(M4030="",IF(I4030&lt;&gt;"",I4030-G4030,""),"")</f>
        <v>60.408467388026111</v>
      </c>
      <c r="L4030" s="25">
        <f>IF(M4030="",IF(K4030&lt;&gt;"",IF(G4030=0,IF(I4030=0,0,9.99),K4030/G4030),""),"")</f>
        <v>0.1493072951824754</v>
      </c>
      <c r="M4030" s="111"/>
      <c r="N4030" s="58" t="str">
        <f>TRIM(CONCATENATE(Table1[[#This Row],[Intake]]," ",Table1[[#This Row],[Batch Number]]))</f>
        <v>S-1/OS 116</v>
      </c>
      <c r="O4030" s="111" t="str">
        <f>IF(VLOOKUP(Table1[[#This Row],[Intake Batch Combo]],Sheet2!A:B,2,FALSE)="","",VLOOKUP(Table1[[#This Row],[Intake Batch Combo]],Sheet2!A:B,2,FALSE))</f>
        <v>One Source Diagnostics Buy 116</v>
      </c>
      <c r="P4030" s="115" t="e">
        <v>#N/A</v>
      </c>
      <c r="Q4030" s="115" t="e">
        <v>#N/A</v>
      </c>
    </row>
    <row r="4031" spans="1:17">
      <c r="A4031" s="4" t="s">
        <v>1316</v>
      </c>
      <c r="B4031" s="15">
        <v>116</v>
      </c>
      <c r="C4031" s="64" t="s">
        <v>1276</v>
      </c>
      <c r="D4031" s="30">
        <v>44879</v>
      </c>
      <c r="E4031" s="59" t="s">
        <v>1</v>
      </c>
      <c r="F4031" s="14">
        <v>1695</v>
      </c>
      <c r="G4031" s="14">
        <v>404.59153261197389</v>
      </c>
      <c r="H4031" s="30">
        <v>45016</v>
      </c>
      <c r="I4031" s="118">
        <v>558</v>
      </c>
      <c r="J4031" s="15">
        <f>IF(M4031="",IF(AND(H4031&lt;&gt; "",D4031&lt;&gt;""),IF(H4031&gt;=D4031,H4031-D4031,0),""),"")</f>
        <v>137</v>
      </c>
      <c r="K4031" s="20">
        <f>IF(M4031="",IF(I4031&lt;&gt;"",I4031-G4031,""),"")</f>
        <v>153.40846738802611</v>
      </c>
      <c r="L4031" s="25">
        <f>IF(M4031="",IF(K4031&lt;&gt;"",IF(G4031=0,IF(I4031=0,0,9.99),K4031/G4031),""),"")</f>
        <v>0.37916875421897051</v>
      </c>
      <c r="M4031" s="111"/>
      <c r="N4031" s="58" t="str">
        <f>TRIM(CONCATENATE(Table1[[#This Row],[Intake]]," ",Table1[[#This Row],[Batch Number]]))</f>
        <v>S-1/OS 116</v>
      </c>
      <c r="O4031" s="111" t="str">
        <f>IF(VLOOKUP(Table1[[#This Row],[Intake Batch Combo]],Sheet2!A:B,2,FALSE)="","",VLOOKUP(Table1[[#This Row],[Intake Batch Combo]],Sheet2!A:B,2,FALSE))</f>
        <v>One Source Diagnostics Buy 116</v>
      </c>
      <c r="P4031" s="115" t="e">
        <v>#N/A</v>
      </c>
      <c r="Q4031" s="115" t="e">
        <v>#N/A</v>
      </c>
    </row>
    <row r="4032" spans="1:17">
      <c r="A4032" s="4" t="s">
        <v>1316</v>
      </c>
      <c r="B4032" s="15">
        <v>116</v>
      </c>
      <c r="C4032" s="64" t="s">
        <v>1277</v>
      </c>
      <c r="D4032" s="30">
        <v>44879</v>
      </c>
      <c r="E4032" s="59" t="s">
        <v>1</v>
      </c>
      <c r="F4032" s="14">
        <v>1695</v>
      </c>
      <c r="G4032" s="14">
        <v>404.59153261197389</v>
      </c>
      <c r="H4032" s="30">
        <v>45016</v>
      </c>
      <c r="I4032" s="120">
        <v>558</v>
      </c>
      <c r="J4032" s="15">
        <f>IF(M4032="",IF(AND(H4032&lt;&gt; "",D4032&lt;&gt;""),IF(H4032&gt;=D4032,H4032-D4032,0),""),"")</f>
        <v>137</v>
      </c>
      <c r="K4032" s="20">
        <f>IF(M4032="",IF(I4032&lt;&gt;"",I4032-G4032,""),"")</f>
        <v>153.40846738802611</v>
      </c>
      <c r="L4032" s="25">
        <f>IF(M4032="",IF(K4032&lt;&gt;"",IF(G4032=0,IF(I4032=0,0,9.99),K4032/G4032),""),"")</f>
        <v>0.37916875421897051</v>
      </c>
      <c r="M4032" s="111"/>
      <c r="N4032" s="58" t="str">
        <f>TRIM(CONCATENATE(Table1[[#This Row],[Intake]]," ",Table1[[#This Row],[Batch Number]]))</f>
        <v>S-1/OS 116</v>
      </c>
      <c r="O4032" s="111" t="str">
        <f>IF(VLOOKUP(Table1[[#This Row],[Intake Batch Combo]],Sheet2!A:B,2,FALSE)="","",VLOOKUP(Table1[[#This Row],[Intake Batch Combo]],Sheet2!A:B,2,FALSE))</f>
        <v>One Source Diagnostics Buy 116</v>
      </c>
      <c r="P4032" s="115" t="e">
        <v>#N/A</v>
      </c>
      <c r="Q4032" s="115" t="e">
        <v>#N/A</v>
      </c>
    </row>
    <row r="4033" spans="1:17">
      <c r="A4033" s="4" t="s">
        <v>1316</v>
      </c>
      <c r="B4033" s="15">
        <v>118</v>
      </c>
      <c r="C4033" s="64" t="s">
        <v>1506</v>
      </c>
      <c r="D4033" s="30">
        <v>44897</v>
      </c>
      <c r="E4033" s="60" t="s">
        <v>1</v>
      </c>
      <c r="F4033" s="14">
        <v>1695</v>
      </c>
      <c r="G4033" s="14">
        <v>404.96364199804663</v>
      </c>
      <c r="H4033" s="30">
        <v>45016</v>
      </c>
      <c r="I4033" s="118">
        <v>465</v>
      </c>
      <c r="J4033" s="15">
        <f>IF(M4033="",IF(AND(H4033&lt;&gt; "",D4033&lt;&gt;""),IF(H4033&gt;=D4033,H4033-D4033,0),""),"")</f>
        <v>119</v>
      </c>
      <c r="K4033" s="20">
        <f>IF(M4033="",IF(I4033&lt;&gt;"",I4033-G4033,""),"")</f>
        <v>60.036358001953374</v>
      </c>
      <c r="L4033" s="25">
        <f>IF(M4033="",IF(K4033&lt;&gt;"",IF(G4033=0,IF(I4033=0,0,9.99),K4033/G4033),""),"")</f>
        <v>0.14825122992706333</v>
      </c>
      <c r="M4033" s="111"/>
      <c r="N4033" s="58" t="str">
        <f>TRIM(CONCATENATE(Table1[[#This Row],[Intake]]," ",Table1[[#This Row],[Batch Number]]))</f>
        <v>S-1/OS 118</v>
      </c>
      <c r="O4033" s="111" t="str">
        <f>IF(VLOOKUP(Table1[[#This Row],[Intake Batch Combo]],Sheet2!A:B,2,FALSE)="","",VLOOKUP(Table1[[#This Row],[Intake Batch Combo]],Sheet2!A:B,2,FALSE))</f>
        <v>One Source Diagnostics Buy 118</v>
      </c>
      <c r="P4033" s="115" t="s">
        <v>2383</v>
      </c>
      <c r="Q4033" s="115" t="e">
        <v>#N/A</v>
      </c>
    </row>
    <row r="4034" spans="1:17">
      <c r="A4034" s="4" t="s">
        <v>1316</v>
      </c>
      <c r="B4034" s="15">
        <v>118</v>
      </c>
      <c r="C4034" s="64" t="s">
        <v>1421</v>
      </c>
      <c r="D4034" s="30">
        <v>44897</v>
      </c>
      <c r="E4034" s="60" t="s">
        <v>1</v>
      </c>
      <c r="F4034" s="14">
        <v>1695</v>
      </c>
      <c r="G4034" s="14">
        <v>404.96364199804663</v>
      </c>
      <c r="H4034" s="30">
        <v>45016</v>
      </c>
      <c r="I4034" s="118">
        <v>465</v>
      </c>
      <c r="J4034" s="15">
        <f>IF(M4034="",IF(AND(H4034&lt;&gt; "",D4034&lt;&gt;""),IF(H4034&gt;=D4034,H4034-D4034,0),""),"")</f>
        <v>119</v>
      </c>
      <c r="K4034" s="20">
        <f>IF(M4034="",IF(I4034&lt;&gt;"",I4034-G4034,""),"")</f>
        <v>60.036358001953374</v>
      </c>
      <c r="L4034" s="25">
        <f>IF(M4034="",IF(K4034&lt;&gt;"",IF(G4034=0,IF(I4034=0,0,9.99),K4034/G4034),""),"")</f>
        <v>0.14825122992706333</v>
      </c>
      <c r="M4034" s="111"/>
      <c r="N4034" s="58" t="str">
        <f>TRIM(CONCATENATE(Table1[[#This Row],[Intake]]," ",Table1[[#This Row],[Batch Number]]))</f>
        <v>S-1/OS 118</v>
      </c>
      <c r="O4034" s="111" t="str">
        <f>IF(VLOOKUP(Table1[[#This Row],[Intake Batch Combo]],Sheet2!A:B,2,FALSE)="","",VLOOKUP(Table1[[#This Row],[Intake Batch Combo]],Sheet2!A:B,2,FALSE))</f>
        <v>One Source Diagnostics Buy 118</v>
      </c>
      <c r="P4034" s="115" t="s">
        <v>2383</v>
      </c>
      <c r="Q4034" s="115" t="e">
        <v>#N/A</v>
      </c>
    </row>
    <row r="4035" spans="1:17">
      <c r="A4035" s="4" t="s">
        <v>1316</v>
      </c>
      <c r="B4035" s="15">
        <v>118</v>
      </c>
      <c r="C4035" s="64" t="s">
        <v>1507</v>
      </c>
      <c r="D4035" s="30">
        <v>44897</v>
      </c>
      <c r="E4035" s="60" t="s">
        <v>1</v>
      </c>
      <c r="F4035" s="14">
        <v>1695</v>
      </c>
      <c r="G4035" s="14">
        <v>404.96364199804663</v>
      </c>
      <c r="H4035" s="30">
        <v>45016</v>
      </c>
      <c r="I4035" s="118">
        <v>511.5</v>
      </c>
      <c r="J4035" s="15">
        <f>IF(M4035="",IF(AND(H4035&lt;&gt; "",D4035&lt;&gt;""),IF(H4035&gt;=D4035,H4035-D4035,0),""),"")</f>
        <v>119</v>
      </c>
      <c r="K4035" s="20">
        <f>IF(M4035="",IF(I4035&lt;&gt;"",I4035-G4035,""),"")</f>
        <v>106.53635800195337</v>
      </c>
      <c r="L4035" s="25">
        <f>IF(M4035="",IF(K4035&lt;&gt;"",IF(G4035=0,IF(I4035=0,0,9.99),K4035/G4035),""),"")</f>
        <v>0.26307635291976966</v>
      </c>
      <c r="M4035" s="111"/>
      <c r="N4035" s="58" t="str">
        <f>TRIM(CONCATENATE(Table1[[#This Row],[Intake]]," ",Table1[[#This Row],[Batch Number]]))</f>
        <v>S-1/OS 118</v>
      </c>
      <c r="O4035" s="111" t="str">
        <f>IF(VLOOKUP(Table1[[#This Row],[Intake Batch Combo]],Sheet2!A:B,2,FALSE)="","",VLOOKUP(Table1[[#This Row],[Intake Batch Combo]],Sheet2!A:B,2,FALSE))</f>
        <v>One Source Diagnostics Buy 118</v>
      </c>
      <c r="P4035" s="115" t="s">
        <v>2383</v>
      </c>
      <c r="Q4035" s="115" t="e">
        <v>#N/A</v>
      </c>
    </row>
    <row r="4036" spans="1:17">
      <c r="A4036" s="4" t="s">
        <v>1316</v>
      </c>
      <c r="B4036" s="15">
        <v>118</v>
      </c>
      <c r="C4036" s="64" t="s">
        <v>1507</v>
      </c>
      <c r="D4036" s="30">
        <v>44897</v>
      </c>
      <c r="E4036" s="60" t="s">
        <v>1</v>
      </c>
      <c r="F4036" s="14">
        <v>1695</v>
      </c>
      <c r="G4036" s="14">
        <v>404.96364199804663</v>
      </c>
      <c r="H4036" s="30">
        <v>45016</v>
      </c>
      <c r="I4036" s="120">
        <v>511.5</v>
      </c>
      <c r="J4036" s="15">
        <f>IF(M4036="",IF(AND(H4036&lt;&gt; "",D4036&lt;&gt;""),IF(H4036&gt;=D4036,H4036-D4036,0),""),"")</f>
        <v>119</v>
      </c>
      <c r="K4036" s="20">
        <f>IF(M4036="",IF(I4036&lt;&gt;"",I4036-G4036,""),"")</f>
        <v>106.53635800195337</v>
      </c>
      <c r="L4036" s="25">
        <f>IF(M4036="",IF(K4036&lt;&gt;"",IF(G4036=0,IF(I4036=0,0,9.99),K4036/G4036),""),"")</f>
        <v>0.26307635291976966</v>
      </c>
      <c r="M4036" s="111"/>
      <c r="N4036" s="58" t="str">
        <f>TRIM(CONCATENATE(Table1[[#This Row],[Intake]]," ",Table1[[#This Row],[Batch Number]]))</f>
        <v>S-1/OS 118</v>
      </c>
      <c r="O4036" s="111" t="str">
        <f>IF(VLOOKUP(Table1[[#This Row],[Intake Batch Combo]],Sheet2!A:B,2,FALSE)="","",VLOOKUP(Table1[[#This Row],[Intake Batch Combo]],Sheet2!A:B,2,FALSE))</f>
        <v>One Source Diagnostics Buy 118</v>
      </c>
      <c r="P4036" s="115" t="s">
        <v>2383</v>
      </c>
      <c r="Q4036" s="115" t="e">
        <v>#N/A</v>
      </c>
    </row>
    <row r="4037" spans="1:17">
      <c r="A4037" s="4" t="s">
        <v>1316</v>
      </c>
      <c r="B4037" s="15">
        <v>118</v>
      </c>
      <c r="C4037" s="64" t="s">
        <v>1508</v>
      </c>
      <c r="D4037" s="30">
        <v>44897</v>
      </c>
      <c r="E4037" s="60" t="s">
        <v>1</v>
      </c>
      <c r="F4037" s="14">
        <v>1695</v>
      </c>
      <c r="G4037" s="14">
        <v>404.96364199804663</v>
      </c>
      <c r="H4037" s="30">
        <v>45016</v>
      </c>
      <c r="I4037" s="118">
        <v>511.5</v>
      </c>
      <c r="J4037" s="15">
        <f>IF(M4037="",IF(AND(H4037&lt;&gt; "",D4037&lt;&gt;""),IF(H4037&gt;=D4037,H4037-D4037,0),""),"")</f>
        <v>119</v>
      </c>
      <c r="K4037" s="20">
        <f>IF(M4037="",IF(I4037&lt;&gt;"",I4037-G4037,""),"")</f>
        <v>106.53635800195337</v>
      </c>
      <c r="L4037" s="25">
        <f>IF(M4037="",IF(K4037&lt;&gt;"",IF(G4037=0,IF(I4037=0,0,9.99),K4037/G4037),""),"")</f>
        <v>0.26307635291976966</v>
      </c>
      <c r="M4037" s="111"/>
      <c r="N4037" s="58" t="str">
        <f>TRIM(CONCATENATE(Table1[[#This Row],[Intake]]," ",Table1[[#This Row],[Batch Number]]))</f>
        <v>S-1/OS 118</v>
      </c>
      <c r="O4037" s="111" t="str">
        <f>IF(VLOOKUP(Table1[[#This Row],[Intake Batch Combo]],Sheet2!A:B,2,FALSE)="","",VLOOKUP(Table1[[#This Row],[Intake Batch Combo]],Sheet2!A:B,2,FALSE))</f>
        <v>One Source Diagnostics Buy 118</v>
      </c>
      <c r="P4037" s="115" t="s">
        <v>2383</v>
      </c>
      <c r="Q4037" s="115" t="e">
        <v>#N/A</v>
      </c>
    </row>
    <row r="4038" spans="1:17">
      <c r="A4038" s="4" t="s">
        <v>1316</v>
      </c>
      <c r="B4038" s="15">
        <v>118</v>
      </c>
      <c r="C4038" s="64" t="s">
        <v>1508</v>
      </c>
      <c r="D4038" s="30">
        <v>44897</v>
      </c>
      <c r="E4038" s="60" t="s">
        <v>1</v>
      </c>
      <c r="F4038" s="14">
        <v>1695</v>
      </c>
      <c r="G4038" s="14">
        <v>404.96364199804663</v>
      </c>
      <c r="H4038" s="30">
        <v>45016</v>
      </c>
      <c r="I4038" s="118">
        <v>511.5</v>
      </c>
      <c r="J4038" s="15">
        <f>IF(M4038="",IF(AND(H4038&lt;&gt; "",D4038&lt;&gt;""),IF(H4038&gt;=D4038,H4038-D4038,0),""),"")</f>
        <v>119</v>
      </c>
      <c r="K4038" s="20">
        <f>IF(M4038="",IF(I4038&lt;&gt;"",I4038-G4038,""),"")</f>
        <v>106.53635800195337</v>
      </c>
      <c r="L4038" s="25">
        <f>IF(M4038="",IF(K4038&lt;&gt;"",IF(G4038=0,IF(I4038=0,0,9.99),K4038/G4038),""),"")</f>
        <v>0.26307635291976966</v>
      </c>
      <c r="M4038" s="111"/>
      <c r="N4038" s="58" t="str">
        <f>TRIM(CONCATENATE(Table1[[#This Row],[Intake]]," ",Table1[[#This Row],[Batch Number]]))</f>
        <v>S-1/OS 118</v>
      </c>
      <c r="O4038" s="111" t="str">
        <f>IF(VLOOKUP(Table1[[#This Row],[Intake Batch Combo]],Sheet2!A:B,2,FALSE)="","",VLOOKUP(Table1[[#This Row],[Intake Batch Combo]],Sheet2!A:B,2,FALSE))</f>
        <v>One Source Diagnostics Buy 118</v>
      </c>
      <c r="P4038" s="115" t="s">
        <v>2383</v>
      </c>
      <c r="Q4038" s="115" t="e">
        <v>#N/A</v>
      </c>
    </row>
    <row r="4039" spans="1:17">
      <c r="A4039" s="4" t="s">
        <v>1316</v>
      </c>
      <c r="B4039" s="15">
        <v>118</v>
      </c>
      <c r="C4039" s="64" t="s">
        <v>1509</v>
      </c>
      <c r="D4039" s="30">
        <v>44897</v>
      </c>
      <c r="E4039" s="60" t="s">
        <v>1</v>
      </c>
      <c r="F4039" s="14">
        <v>1695</v>
      </c>
      <c r="G4039" s="14">
        <v>404.96364199804663</v>
      </c>
      <c r="H4039" s="30">
        <v>45016</v>
      </c>
      <c r="I4039" s="118">
        <v>534.75</v>
      </c>
      <c r="J4039" s="15">
        <f>IF(M4039="",IF(AND(H4039&lt;&gt; "",D4039&lt;&gt;""),IF(H4039&gt;=D4039,H4039-D4039,0),""),"")</f>
        <v>119</v>
      </c>
      <c r="K4039" s="20">
        <f>IF(M4039="",IF(I4039&lt;&gt;"",I4039-G4039,""),"")</f>
        <v>129.78635800195337</v>
      </c>
      <c r="L4039" s="25">
        <f>IF(M4039="",IF(K4039&lt;&gt;"",IF(G4039=0,IF(I4039=0,0,9.99),K4039/G4039),""),"")</f>
        <v>0.32048891441612282</v>
      </c>
      <c r="M4039" s="111"/>
      <c r="N4039" s="58" t="str">
        <f>TRIM(CONCATENATE(Table1[[#This Row],[Intake]]," ",Table1[[#This Row],[Batch Number]]))</f>
        <v>S-1/OS 118</v>
      </c>
      <c r="O4039" s="111" t="str">
        <f>IF(VLOOKUP(Table1[[#This Row],[Intake Batch Combo]],Sheet2!A:B,2,FALSE)="","",VLOOKUP(Table1[[#This Row],[Intake Batch Combo]],Sheet2!A:B,2,FALSE))</f>
        <v>One Source Diagnostics Buy 118</v>
      </c>
      <c r="P4039" s="115" t="s">
        <v>2383</v>
      </c>
      <c r="Q4039" s="115" t="e">
        <v>#N/A</v>
      </c>
    </row>
    <row r="4040" spans="1:17">
      <c r="A4040" s="4" t="s">
        <v>1316</v>
      </c>
      <c r="B4040" s="15">
        <v>118</v>
      </c>
      <c r="C4040" s="64" t="s">
        <v>1510</v>
      </c>
      <c r="D4040" s="30">
        <v>44897</v>
      </c>
      <c r="E4040" s="60" t="s">
        <v>1</v>
      </c>
      <c r="F4040" s="14">
        <v>1695</v>
      </c>
      <c r="G4040" s="14">
        <v>404.96364199804663</v>
      </c>
      <c r="H4040" s="30">
        <v>45016</v>
      </c>
      <c r="I4040" s="120">
        <v>558</v>
      </c>
      <c r="J4040" s="15">
        <f>IF(M4040="",IF(AND(H4040&lt;&gt; "",D4040&lt;&gt;""),IF(H4040&gt;=D4040,H4040-D4040,0),""),"")</f>
        <v>119</v>
      </c>
      <c r="K4040" s="20">
        <f>IF(M4040="",IF(I4040&lt;&gt;"",I4040-G4040,""),"")</f>
        <v>153.03635800195337</v>
      </c>
      <c r="L4040" s="25">
        <f>IF(M4040="",IF(K4040&lt;&gt;"",IF(G4040=0,IF(I4040=0,0,9.99),K4040/G4040),""),"")</f>
        <v>0.37790147591247603</v>
      </c>
      <c r="M4040" s="111"/>
      <c r="N4040" s="58" t="str">
        <f>TRIM(CONCATENATE(Table1[[#This Row],[Intake]]," ",Table1[[#This Row],[Batch Number]]))</f>
        <v>S-1/OS 118</v>
      </c>
      <c r="O4040" s="111" t="str">
        <f>IF(VLOOKUP(Table1[[#This Row],[Intake Batch Combo]],Sheet2!A:B,2,FALSE)="","",VLOOKUP(Table1[[#This Row],[Intake Batch Combo]],Sheet2!A:B,2,FALSE))</f>
        <v>One Source Diagnostics Buy 118</v>
      </c>
      <c r="P4040" s="115" t="s">
        <v>2383</v>
      </c>
      <c r="Q4040" s="115" t="e">
        <v>#N/A</v>
      </c>
    </row>
    <row r="4041" spans="1:17">
      <c r="A4041" s="4" t="s">
        <v>1316</v>
      </c>
      <c r="B4041" s="15">
        <v>118</v>
      </c>
      <c r="C4041" s="64" t="s">
        <v>1509</v>
      </c>
      <c r="D4041" s="30">
        <v>44897</v>
      </c>
      <c r="E4041" s="60" t="s">
        <v>1</v>
      </c>
      <c r="F4041" s="14">
        <v>1695</v>
      </c>
      <c r="G4041" s="14">
        <v>404.96364199804663</v>
      </c>
      <c r="H4041" s="30">
        <v>45016</v>
      </c>
      <c r="I4041" s="120">
        <v>627.75</v>
      </c>
      <c r="J4041" s="15">
        <f>IF(M4041="",IF(AND(H4041&lt;&gt; "",D4041&lt;&gt;""),IF(H4041&gt;=D4041,H4041-D4041,0),""),"")</f>
        <v>119</v>
      </c>
      <c r="K4041" s="20">
        <f>IF(M4041="",IF(I4041&lt;&gt;"",I4041-G4041,""),"")</f>
        <v>222.78635800195337</v>
      </c>
      <c r="L4041" s="25">
        <f>IF(M4041="",IF(K4041&lt;&gt;"",IF(G4041=0,IF(I4041=0,0,9.99),K4041/G4041),""),"")</f>
        <v>0.55013916040153554</v>
      </c>
      <c r="M4041" s="111"/>
      <c r="N4041" s="58" t="str">
        <f>TRIM(CONCATENATE(Table1[[#This Row],[Intake]]," ",Table1[[#This Row],[Batch Number]]))</f>
        <v>S-1/OS 118</v>
      </c>
      <c r="O4041" s="111" t="str">
        <f>IF(VLOOKUP(Table1[[#This Row],[Intake Batch Combo]],Sheet2!A:B,2,FALSE)="","",VLOOKUP(Table1[[#This Row],[Intake Batch Combo]],Sheet2!A:B,2,FALSE))</f>
        <v>One Source Diagnostics Buy 118</v>
      </c>
      <c r="P4041" s="115" t="s">
        <v>2383</v>
      </c>
      <c r="Q4041" s="115" t="e">
        <v>#N/A</v>
      </c>
    </row>
    <row r="4042" spans="1:17">
      <c r="A4042" s="4" t="s">
        <v>1316</v>
      </c>
      <c r="B4042" s="15">
        <v>118</v>
      </c>
      <c r="C4042" s="64" t="s">
        <v>1511</v>
      </c>
      <c r="D4042" s="30">
        <v>44897</v>
      </c>
      <c r="E4042" s="60" t="s">
        <v>1</v>
      </c>
      <c r="F4042" s="14">
        <v>1695</v>
      </c>
      <c r="G4042" s="14">
        <v>404.96364199804663</v>
      </c>
      <c r="H4042" s="30">
        <v>45016</v>
      </c>
      <c r="I4042" s="120">
        <v>637.04999999999995</v>
      </c>
      <c r="J4042" s="15">
        <f>IF(M4042="",IF(AND(H4042&lt;&gt; "",D4042&lt;&gt;""),IF(H4042&gt;=D4042,H4042-D4042,0),""),"")</f>
        <v>119</v>
      </c>
      <c r="K4042" s="20">
        <f>IF(M4042="",IF(I4042&lt;&gt;"",I4042-G4042,""),"")</f>
        <v>232.08635800195333</v>
      </c>
      <c r="L4042" s="25">
        <f>IF(M4042="",IF(K4042&lt;&gt;"",IF(G4042=0,IF(I4042=0,0,9.99),K4042/G4042),""),"")</f>
        <v>0.57310418500007665</v>
      </c>
      <c r="M4042" s="111"/>
      <c r="N4042" s="58" t="str">
        <f>TRIM(CONCATENATE(Table1[[#This Row],[Intake]]," ",Table1[[#This Row],[Batch Number]]))</f>
        <v>S-1/OS 118</v>
      </c>
      <c r="O4042" s="111" t="str">
        <f>IF(VLOOKUP(Table1[[#This Row],[Intake Batch Combo]],Sheet2!A:B,2,FALSE)="","",VLOOKUP(Table1[[#This Row],[Intake Batch Combo]],Sheet2!A:B,2,FALSE))</f>
        <v>One Source Diagnostics Buy 118</v>
      </c>
      <c r="P4042" s="115" t="s">
        <v>2383</v>
      </c>
      <c r="Q4042" s="115" t="e">
        <v>#N/A</v>
      </c>
    </row>
    <row r="4043" spans="1:17">
      <c r="A4043" s="4" t="s">
        <v>1316</v>
      </c>
      <c r="B4043" s="15">
        <v>118</v>
      </c>
      <c r="C4043" s="64" t="s">
        <v>1511</v>
      </c>
      <c r="D4043" s="30">
        <v>44897</v>
      </c>
      <c r="E4043" s="60" t="s">
        <v>1</v>
      </c>
      <c r="F4043" s="14">
        <v>1695</v>
      </c>
      <c r="G4043" s="14">
        <v>404.96364199804663</v>
      </c>
      <c r="H4043" s="30">
        <v>45016</v>
      </c>
      <c r="I4043" s="118">
        <v>640.77</v>
      </c>
      <c r="J4043" s="15">
        <f>IF(M4043="",IF(AND(H4043&lt;&gt; "",D4043&lt;&gt;""),IF(H4043&gt;=D4043,H4043-D4043,0),""),"")</f>
        <v>119</v>
      </c>
      <c r="K4043" s="20">
        <f>IF(M4043="",IF(I4043&lt;&gt;"",I4043-G4043,""),"")</f>
        <v>235.80635800195336</v>
      </c>
      <c r="L4043" s="25">
        <f>IF(M4043="",IF(K4043&lt;&gt;"",IF(G4043=0,IF(I4043=0,0,9.99),K4043/G4043),""),"")</f>
        <v>0.58229019483949329</v>
      </c>
      <c r="M4043" s="111"/>
      <c r="N4043" s="58" t="str">
        <f>TRIM(CONCATENATE(Table1[[#This Row],[Intake]]," ",Table1[[#This Row],[Batch Number]]))</f>
        <v>S-1/OS 118</v>
      </c>
      <c r="O4043" s="111" t="str">
        <f>IF(VLOOKUP(Table1[[#This Row],[Intake Batch Combo]],Sheet2!A:B,2,FALSE)="","",VLOOKUP(Table1[[#This Row],[Intake Batch Combo]],Sheet2!A:B,2,FALSE))</f>
        <v>One Source Diagnostics Buy 118</v>
      </c>
      <c r="P4043" s="115" t="s">
        <v>2383</v>
      </c>
      <c r="Q4043" s="115" t="e">
        <v>#N/A</v>
      </c>
    </row>
    <row r="4044" spans="1:17">
      <c r="A4044" s="4" t="s">
        <v>1316</v>
      </c>
      <c r="B4044" s="15">
        <v>118</v>
      </c>
      <c r="C4044" s="64" t="s">
        <v>1512</v>
      </c>
      <c r="D4044" s="30">
        <v>44897</v>
      </c>
      <c r="E4044" s="60" t="s">
        <v>1</v>
      </c>
      <c r="F4044" s="14">
        <v>1695</v>
      </c>
      <c r="G4044" s="14">
        <v>404.96364199804663</v>
      </c>
      <c r="H4044" s="30">
        <v>45016</v>
      </c>
      <c r="I4044" s="118">
        <v>651</v>
      </c>
      <c r="J4044" s="15">
        <f>IF(M4044="",IF(AND(H4044&lt;&gt; "",D4044&lt;&gt;""),IF(H4044&gt;=D4044,H4044-D4044,0),""),"")</f>
        <v>119</v>
      </c>
      <c r="K4044" s="20">
        <f>IF(M4044="",IF(I4044&lt;&gt;"",I4044-G4044,""),"")</f>
        <v>246.03635800195337</v>
      </c>
      <c r="L4044" s="25">
        <f>IF(M4044="",IF(K4044&lt;&gt;"",IF(G4044=0,IF(I4044=0,0,9.99),K4044/G4044),""),"")</f>
        <v>0.60755172189788864</v>
      </c>
      <c r="M4044" s="111"/>
      <c r="N4044" s="58" t="str">
        <f>TRIM(CONCATENATE(Table1[[#This Row],[Intake]]," ",Table1[[#This Row],[Batch Number]]))</f>
        <v>S-1/OS 118</v>
      </c>
      <c r="O4044" s="111" t="str">
        <f>IF(VLOOKUP(Table1[[#This Row],[Intake Batch Combo]],Sheet2!A:B,2,FALSE)="","",VLOOKUP(Table1[[#This Row],[Intake Batch Combo]],Sheet2!A:B,2,FALSE))</f>
        <v>One Source Diagnostics Buy 118</v>
      </c>
      <c r="P4044" s="115" t="s">
        <v>2383</v>
      </c>
      <c r="Q4044" s="115" t="e">
        <v>#N/A</v>
      </c>
    </row>
    <row r="4045" spans="1:17">
      <c r="A4045" s="4" t="s">
        <v>1316</v>
      </c>
      <c r="B4045" s="15">
        <v>118</v>
      </c>
      <c r="C4045" s="64" t="s">
        <v>1512</v>
      </c>
      <c r="D4045" s="30">
        <v>44897</v>
      </c>
      <c r="E4045" s="60" t="s">
        <v>1</v>
      </c>
      <c r="F4045" s="14">
        <v>1695</v>
      </c>
      <c r="G4045" s="14">
        <v>404.96364199804663</v>
      </c>
      <c r="H4045" s="30">
        <v>45016</v>
      </c>
      <c r="I4045" s="118">
        <v>651</v>
      </c>
      <c r="J4045" s="15">
        <f>IF(M4045="",IF(AND(H4045&lt;&gt; "",D4045&lt;&gt;""),IF(H4045&gt;=D4045,H4045-D4045,0),""),"")</f>
        <v>119</v>
      </c>
      <c r="K4045" s="20">
        <f>IF(M4045="",IF(I4045&lt;&gt;"",I4045-G4045,""),"")</f>
        <v>246.03635800195337</v>
      </c>
      <c r="L4045" s="25">
        <f>IF(M4045="",IF(K4045&lt;&gt;"",IF(G4045=0,IF(I4045=0,0,9.99),K4045/G4045),""),"")</f>
        <v>0.60755172189788864</v>
      </c>
      <c r="M4045" s="111"/>
      <c r="N4045" s="58" t="str">
        <f>TRIM(CONCATENATE(Table1[[#This Row],[Intake]]," ",Table1[[#This Row],[Batch Number]]))</f>
        <v>S-1/OS 118</v>
      </c>
      <c r="O4045" s="111" t="str">
        <f>IF(VLOOKUP(Table1[[#This Row],[Intake Batch Combo]],Sheet2!A:B,2,FALSE)="","",VLOOKUP(Table1[[#This Row],[Intake Batch Combo]],Sheet2!A:B,2,FALSE))</f>
        <v>One Source Diagnostics Buy 118</v>
      </c>
      <c r="P4045" s="115" t="s">
        <v>2383</v>
      </c>
      <c r="Q4045" s="115" t="e">
        <v>#N/A</v>
      </c>
    </row>
    <row r="4046" spans="1:17">
      <c r="A4046" s="4" t="s">
        <v>1314</v>
      </c>
      <c r="B4046" s="43">
        <v>71</v>
      </c>
      <c r="C4046" s="64" t="s">
        <v>1041</v>
      </c>
      <c r="D4046" s="47">
        <v>44670</v>
      </c>
      <c r="E4046" s="59" t="s">
        <v>1</v>
      </c>
      <c r="F4046" s="41">
        <v>1695</v>
      </c>
      <c r="G4046" s="41">
        <v>406.54563467206344</v>
      </c>
      <c r="H4046" s="47">
        <v>45016</v>
      </c>
      <c r="I4046" s="118">
        <v>604.5</v>
      </c>
      <c r="J4046" s="43">
        <f>IF(M4046="",IF(AND(H4046&lt;&gt; "",D4046&lt;&gt;""),IF(H4046&gt;=D4046,H4046-D4046,0),""),"")</f>
        <v>346</v>
      </c>
      <c r="K4046" s="42">
        <f>IF(M4046="",IF(I4046&lt;&gt;"",I4046-G4046,""),"")</f>
        <v>197.95436532793656</v>
      </c>
      <c r="L4046" s="44">
        <f>IF(M4046="",IF(K4046&lt;&gt;"",IF(G4046=0,IF(I4046=0,0,9.99),K4046/G4046),""),"")</f>
        <v>0.48691794584786219</v>
      </c>
      <c r="M4046" s="45"/>
      <c r="N4046" s="46" t="str">
        <f>TRIM(CONCATENATE(Table1[[#This Row],[Intake]]," ",Table1[[#This Row],[Batch Number]]))</f>
        <v>S-1/EB 71</v>
      </c>
      <c r="O4046" s="45" t="str">
        <f>IF(VLOOKUP(Table1[[#This Row],[Intake Batch Combo]],Sheet2!A:B,2,FALSE)="","",VLOOKUP(Table1[[#This Row],[Intake Batch Combo]],Sheet2!A:B,2,FALSE))</f>
        <v>Expert MRI Buy 71</v>
      </c>
      <c r="P4046" s="116" t="e">
        <v>#N/A</v>
      </c>
      <c r="Q4046" s="116" t="e">
        <v>#N/A</v>
      </c>
    </row>
    <row r="4047" spans="1:17">
      <c r="A4047" s="4" t="s">
        <v>1314</v>
      </c>
      <c r="B4047" s="43">
        <v>71</v>
      </c>
      <c r="C4047" s="64" t="s">
        <v>564</v>
      </c>
      <c r="D4047" s="47">
        <v>44670</v>
      </c>
      <c r="E4047" s="59" t="s">
        <v>1</v>
      </c>
      <c r="F4047" s="41">
        <v>1695</v>
      </c>
      <c r="G4047" s="41">
        <v>406.54563467206344</v>
      </c>
      <c r="H4047" s="47">
        <v>45016</v>
      </c>
      <c r="I4047" s="118">
        <v>651</v>
      </c>
      <c r="J4047" s="43">
        <f>IF(M4047="",IF(AND(H4047&lt;&gt; "",D4047&lt;&gt;""),IF(H4047&gt;=D4047,H4047-D4047,0),""),"")</f>
        <v>346</v>
      </c>
      <c r="K4047" s="42">
        <f>IF(M4047="",IF(I4047&lt;&gt;"",I4047-G4047,""),"")</f>
        <v>244.45436532793656</v>
      </c>
      <c r="L4047" s="44">
        <f>IF(M4047="",IF(K4047&lt;&gt;"",IF(G4047=0,IF(I4047=0,0,9.99),K4047/G4047),""),"")</f>
        <v>0.60129624937462078</v>
      </c>
      <c r="M4047" s="45"/>
      <c r="N4047" s="46" t="str">
        <f>TRIM(CONCATENATE(Table1[[#This Row],[Intake]]," ",Table1[[#This Row],[Batch Number]]))</f>
        <v>S-1/EB 71</v>
      </c>
      <c r="O4047" s="45" t="str">
        <f>IF(VLOOKUP(Table1[[#This Row],[Intake Batch Combo]],Sheet2!A:B,2,FALSE)="","",VLOOKUP(Table1[[#This Row],[Intake Batch Combo]],Sheet2!A:B,2,FALSE))</f>
        <v>Expert MRI Buy 71</v>
      </c>
      <c r="P4047" s="116" t="e">
        <v>#N/A</v>
      </c>
      <c r="Q4047" s="116" t="e">
        <v>#N/A</v>
      </c>
    </row>
    <row r="4048" spans="1:17">
      <c r="A4048" s="4" t="s">
        <v>1314</v>
      </c>
      <c r="B4048" s="43">
        <v>71</v>
      </c>
      <c r="C4048" s="64" t="s">
        <v>440</v>
      </c>
      <c r="D4048" s="47">
        <v>44670</v>
      </c>
      <c r="E4048" s="59" t="s">
        <v>1</v>
      </c>
      <c r="F4048" s="41">
        <v>1695</v>
      </c>
      <c r="G4048" s="41">
        <v>406.54563467206344</v>
      </c>
      <c r="H4048" s="47">
        <v>45016</v>
      </c>
      <c r="I4048" s="118">
        <v>558</v>
      </c>
      <c r="J4048" s="43">
        <f>IF(M4048="",IF(AND(H4048&lt;&gt; "",D4048&lt;&gt;""),IF(H4048&gt;=D4048,H4048-D4048,0),""),"")</f>
        <v>346</v>
      </c>
      <c r="K4048" s="42">
        <f>IF(M4048="",IF(I4048&lt;&gt;"",I4048-G4048,""),"")</f>
        <v>151.45436532793656</v>
      </c>
      <c r="L4048" s="44">
        <f>IF(M4048="",IF(K4048&lt;&gt;"",IF(G4048=0,IF(I4048=0,0,9.99),K4048/G4048),""),"")</f>
        <v>0.37253964232110359</v>
      </c>
      <c r="M4048" s="45"/>
      <c r="N4048" s="46" t="str">
        <f>TRIM(CONCATENATE(Table1[[#This Row],[Intake]]," ",Table1[[#This Row],[Batch Number]]))</f>
        <v>S-1/EB 71</v>
      </c>
      <c r="O4048" s="45" t="str">
        <f>IF(VLOOKUP(Table1[[#This Row],[Intake Batch Combo]],Sheet2!A:B,2,FALSE)="","",VLOOKUP(Table1[[#This Row],[Intake Batch Combo]],Sheet2!A:B,2,FALSE))</f>
        <v>Expert MRI Buy 71</v>
      </c>
      <c r="P4048" s="116" t="e">
        <v>#N/A</v>
      </c>
      <c r="Q4048" s="116" t="e">
        <v>#N/A</v>
      </c>
    </row>
    <row r="4049" spans="1:17">
      <c r="A4049" s="4" t="s">
        <v>1314</v>
      </c>
      <c r="B4049" s="43">
        <v>71</v>
      </c>
      <c r="C4049" s="64" t="s">
        <v>440</v>
      </c>
      <c r="D4049" s="47">
        <v>44670</v>
      </c>
      <c r="E4049" s="59" t="s">
        <v>1</v>
      </c>
      <c r="F4049" s="41">
        <v>1695</v>
      </c>
      <c r="G4049" s="41">
        <v>406.54563467206344</v>
      </c>
      <c r="H4049" s="47">
        <v>45016</v>
      </c>
      <c r="I4049" s="118">
        <v>627.22919999999999</v>
      </c>
      <c r="J4049" s="43">
        <f>IF(M4049="",IF(AND(H4049&lt;&gt; "",D4049&lt;&gt;""),IF(H4049&gt;=D4049,H4049-D4049,0),""),"")</f>
        <v>346</v>
      </c>
      <c r="K4049" s="42">
        <f>IF(M4049="",IF(I4049&lt;&gt;"",I4049-G4049,""),"")</f>
        <v>220.68356532793655</v>
      </c>
      <c r="L4049" s="44">
        <f>IF(M4049="",IF(K4049&lt;&gt;"",IF(G4049=0,IF(I4049=0,0,9.99),K4049/G4049),""),"")</f>
        <v>0.54282606061174177</v>
      </c>
      <c r="M4049" s="45"/>
      <c r="N4049" s="46" t="str">
        <f>TRIM(CONCATENATE(Table1[[#This Row],[Intake]]," ",Table1[[#This Row],[Batch Number]]))</f>
        <v>S-1/EB 71</v>
      </c>
      <c r="O4049" s="45" t="str">
        <f>IF(VLOOKUP(Table1[[#This Row],[Intake Batch Combo]],Sheet2!A:B,2,FALSE)="","",VLOOKUP(Table1[[#This Row],[Intake Batch Combo]],Sheet2!A:B,2,FALSE))</f>
        <v>Expert MRI Buy 71</v>
      </c>
      <c r="P4049" s="116" t="e">
        <v>#N/A</v>
      </c>
      <c r="Q4049" s="116" t="e">
        <v>#N/A</v>
      </c>
    </row>
    <row r="4050" spans="1:17">
      <c r="A4050" s="4" t="s">
        <v>1314</v>
      </c>
      <c r="B4050" s="43">
        <v>71</v>
      </c>
      <c r="C4050" s="64" t="s">
        <v>674</v>
      </c>
      <c r="D4050" s="47">
        <v>44670</v>
      </c>
      <c r="E4050" s="59" t="s">
        <v>1</v>
      </c>
      <c r="F4050" s="41">
        <v>1695</v>
      </c>
      <c r="G4050" s="41">
        <v>406.54563467206344</v>
      </c>
      <c r="H4050" s="47">
        <v>45016</v>
      </c>
      <c r="I4050" s="118">
        <v>511.5</v>
      </c>
      <c r="J4050" s="43">
        <f>IF(M4050="",IF(AND(H4050&lt;&gt; "",D4050&lt;&gt;""),IF(H4050&gt;=D4050,H4050-D4050,0),""),"")</f>
        <v>346</v>
      </c>
      <c r="K4050" s="42">
        <f>IF(M4050="",IF(I4050&lt;&gt;"",I4050-G4050,""),"")</f>
        <v>104.95436532793656</v>
      </c>
      <c r="L4050" s="44">
        <f>IF(M4050="",IF(K4050&lt;&gt;"",IF(G4050=0,IF(I4050=0,0,9.99),K4050/G4050),""),"")</f>
        <v>0.25816133879434494</v>
      </c>
      <c r="M4050" s="45"/>
      <c r="N4050" s="46" t="str">
        <f>TRIM(CONCATENATE(Table1[[#This Row],[Intake]]," ",Table1[[#This Row],[Batch Number]]))</f>
        <v>S-1/EB 71</v>
      </c>
      <c r="O4050" s="45" t="str">
        <f>IF(VLOOKUP(Table1[[#This Row],[Intake Batch Combo]],Sheet2!A:B,2,FALSE)="","",VLOOKUP(Table1[[#This Row],[Intake Batch Combo]],Sheet2!A:B,2,FALSE))</f>
        <v>Expert MRI Buy 71</v>
      </c>
      <c r="P4050" s="116" t="e">
        <v>#N/A</v>
      </c>
      <c r="Q4050" s="116" t="e">
        <v>#N/A</v>
      </c>
    </row>
    <row r="4051" spans="1:17">
      <c r="A4051" s="4" t="s">
        <v>1314</v>
      </c>
      <c r="B4051" s="43">
        <v>71</v>
      </c>
      <c r="C4051" s="64" t="s">
        <v>674</v>
      </c>
      <c r="D4051" s="47">
        <v>44670</v>
      </c>
      <c r="E4051" s="59" t="s">
        <v>1</v>
      </c>
      <c r="F4051" s="41">
        <v>1695</v>
      </c>
      <c r="G4051" s="41">
        <v>406.54563467206344</v>
      </c>
      <c r="H4051" s="47">
        <v>45016</v>
      </c>
      <c r="I4051" s="118">
        <v>511.5</v>
      </c>
      <c r="J4051" s="43">
        <f>IF(M4051="",IF(AND(H4051&lt;&gt; "",D4051&lt;&gt;""),IF(H4051&gt;=D4051,H4051-D4051,0),""),"")</f>
        <v>346</v>
      </c>
      <c r="K4051" s="42">
        <f>IF(M4051="",IF(I4051&lt;&gt;"",I4051-G4051,""),"")</f>
        <v>104.95436532793656</v>
      </c>
      <c r="L4051" s="44">
        <f>IF(M4051="",IF(K4051&lt;&gt;"",IF(G4051=0,IF(I4051=0,0,9.99),K4051/G4051),""),"")</f>
        <v>0.25816133879434494</v>
      </c>
      <c r="M4051" s="45"/>
      <c r="N4051" s="46" t="str">
        <f>TRIM(CONCATENATE(Table1[[#This Row],[Intake]]," ",Table1[[#This Row],[Batch Number]]))</f>
        <v>S-1/EB 71</v>
      </c>
      <c r="O4051" s="45" t="str">
        <f>IF(VLOOKUP(Table1[[#This Row],[Intake Batch Combo]],Sheet2!A:B,2,FALSE)="","",VLOOKUP(Table1[[#This Row],[Intake Batch Combo]],Sheet2!A:B,2,FALSE))</f>
        <v>Expert MRI Buy 71</v>
      </c>
      <c r="P4051" s="116" t="e">
        <v>#N/A</v>
      </c>
      <c r="Q4051" s="116" t="e">
        <v>#N/A</v>
      </c>
    </row>
    <row r="4052" spans="1:17">
      <c r="A4052" s="4" t="s">
        <v>1314</v>
      </c>
      <c r="B4052" s="43">
        <v>71</v>
      </c>
      <c r="C4052" s="64" t="s">
        <v>692</v>
      </c>
      <c r="D4052" s="47">
        <v>44670</v>
      </c>
      <c r="E4052" s="59" t="s">
        <v>1</v>
      </c>
      <c r="F4052" s="41">
        <v>1695</v>
      </c>
      <c r="G4052" s="41">
        <v>406.54563467206344</v>
      </c>
      <c r="H4052" s="47">
        <v>45016</v>
      </c>
      <c r="I4052" s="118">
        <v>465</v>
      </c>
      <c r="J4052" s="43">
        <f>IF(M4052="",IF(AND(H4052&lt;&gt; "",D4052&lt;&gt;""),IF(H4052&gt;=D4052,H4052-D4052,0),""),"")</f>
        <v>346</v>
      </c>
      <c r="K4052" s="42">
        <f>IF(M4052="",IF(I4052&lt;&gt;"",I4052-G4052,""),"")</f>
        <v>58.454365327936557</v>
      </c>
      <c r="L4052" s="44">
        <f>IF(M4052="",IF(K4052&lt;&gt;"",IF(G4052=0,IF(I4052=0,0,9.99),K4052/G4052),""),"")</f>
        <v>0.14378303526758632</v>
      </c>
      <c r="M4052" s="45"/>
      <c r="N4052" s="46" t="str">
        <f>TRIM(CONCATENATE(Table1[[#This Row],[Intake]]," ",Table1[[#This Row],[Batch Number]]))</f>
        <v>S-1/EB 71</v>
      </c>
      <c r="O4052" s="45" t="str">
        <f>IF(VLOOKUP(Table1[[#This Row],[Intake Batch Combo]],Sheet2!A:B,2,FALSE)="","",VLOOKUP(Table1[[#This Row],[Intake Batch Combo]],Sheet2!A:B,2,FALSE))</f>
        <v>Expert MRI Buy 71</v>
      </c>
      <c r="P4052" s="116" t="e">
        <v>#N/A</v>
      </c>
      <c r="Q4052" s="116" t="e">
        <v>#N/A</v>
      </c>
    </row>
    <row r="4053" spans="1:17">
      <c r="A4053" s="4" t="s">
        <v>1314</v>
      </c>
      <c r="B4053" s="43">
        <v>71</v>
      </c>
      <c r="C4053" s="64" t="s">
        <v>692</v>
      </c>
      <c r="D4053" s="47">
        <v>44670</v>
      </c>
      <c r="E4053" s="59" t="s">
        <v>1</v>
      </c>
      <c r="F4053" s="41">
        <v>1695</v>
      </c>
      <c r="G4053" s="41">
        <v>406.54563467206344</v>
      </c>
      <c r="H4053" s="47">
        <v>45016</v>
      </c>
      <c r="I4053" s="120">
        <v>465</v>
      </c>
      <c r="J4053" s="43">
        <f>IF(M4053="",IF(AND(H4053&lt;&gt; "",D4053&lt;&gt;""),IF(H4053&gt;=D4053,H4053-D4053,0),""),"")</f>
        <v>346</v>
      </c>
      <c r="K4053" s="42">
        <f>IF(M4053="",IF(I4053&lt;&gt;"",I4053-G4053,""),"")</f>
        <v>58.454365327936557</v>
      </c>
      <c r="L4053" s="44">
        <f>IF(M4053="",IF(K4053&lt;&gt;"",IF(G4053=0,IF(I4053=0,0,9.99),K4053/G4053),""),"")</f>
        <v>0.14378303526758632</v>
      </c>
      <c r="M4053" s="45"/>
      <c r="N4053" s="46" t="str">
        <f>TRIM(CONCATENATE(Table1[[#This Row],[Intake]]," ",Table1[[#This Row],[Batch Number]]))</f>
        <v>S-1/EB 71</v>
      </c>
      <c r="O4053" s="45" t="str">
        <f>IF(VLOOKUP(Table1[[#This Row],[Intake Batch Combo]],Sheet2!A:B,2,FALSE)="","",VLOOKUP(Table1[[#This Row],[Intake Batch Combo]],Sheet2!A:B,2,FALSE))</f>
        <v>Expert MRI Buy 71</v>
      </c>
      <c r="P4053" s="116" t="e">
        <v>#N/A</v>
      </c>
      <c r="Q4053" s="116" t="e">
        <v>#N/A</v>
      </c>
    </row>
    <row r="4054" spans="1:17">
      <c r="A4054" s="4" t="s">
        <v>1314</v>
      </c>
      <c r="B4054" s="43">
        <v>71</v>
      </c>
      <c r="C4054" s="64" t="s">
        <v>730</v>
      </c>
      <c r="D4054" s="47">
        <v>44670</v>
      </c>
      <c r="E4054" s="59" t="s">
        <v>1</v>
      </c>
      <c r="F4054" s="41">
        <v>1695</v>
      </c>
      <c r="G4054" s="41">
        <v>406.54563467206344</v>
      </c>
      <c r="H4054" s="47">
        <v>45016</v>
      </c>
      <c r="I4054" s="118">
        <v>651</v>
      </c>
      <c r="J4054" s="43">
        <f>IF(M4054="",IF(AND(H4054&lt;&gt; "",D4054&lt;&gt;""),IF(H4054&gt;=D4054,H4054-D4054,0),""),"")</f>
        <v>346</v>
      </c>
      <c r="K4054" s="42">
        <f>IF(M4054="",IF(I4054&lt;&gt;"",I4054-G4054,""),"")</f>
        <v>244.45436532793656</v>
      </c>
      <c r="L4054" s="44">
        <f>IF(M4054="",IF(K4054&lt;&gt;"",IF(G4054=0,IF(I4054=0,0,9.99),K4054/G4054),""),"")</f>
        <v>0.60129624937462078</v>
      </c>
      <c r="M4054" s="45"/>
      <c r="N4054" s="46" t="str">
        <f>TRIM(CONCATENATE(Table1[[#This Row],[Intake]]," ",Table1[[#This Row],[Batch Number]]))</f>
        <v>S-1/EB 71</v>
      </c>
      <c r="O4054" s="45" t="str">
        <f>IF(VLOOKUP(Table1[[#This Row],[Intake Batch Combo]],Sheet2!A:B,2,FALSE)="","",VLOOKUP(Table1[[#This Row],[Intake Batch Combo]],Sheet2!A:B,2,FALSE))</f>
        <v>Expert MRI Buy 71</v>
      </c>
      <c r="P4054" s="116" t="e">
        <v>#N/A</v>
      </c>
      <c r="Q4054" s="116" t="e">
        <v>#N/A</v>
      </c>
    </row>
    <row r="4055" spans="1:17">
      <c r="A4055" s="4" t="s">
        <v>1314</v>
      </c>
      <c r="B4055" s="43">
        <v>71</v>
      </c>
      <c r="C4055" s="64" t="s">
        <v>744</v>
      </c>
      <c r="D4055" s="47">
        <v>44670</v>
      </c>
      <c r="E4055" s="59" t="s">
        <v>1</v>
      </c>
      <c r="F4055" s="41">
        <v>1695</v>
      </c>
      <c r="G4055" s="41">
        <v>406.54563467206344</v>
      </c>
      <c r="H4055" s="47">
        <v>45016</v>
      </c>
      <c r="I4055" s="120">
        <v>558</v>
      </c>
      <c r="J4055" s="43">
        <f>IF(M4055="",IF(AND(H4055&lt;&gt; "",D4055&lt;&gt;""),IF(H4055&gt;=D4055,H4055-D4055,0),""),"")</f>
        <v>346</v>
      </c>
      <c r="K4055" s="42">
        <f>IF(M4055="",IF(I4055&lt;&gt;"",I4055-G4055,""),"")</f>
        <v>151.45436532793656</v>
      </c>
      <c r="L4055" s="44">
        <f>IF(M4055="",IF(K4055&lt;&gt;"",IF(G4055=0,IF(I4055=0,0,9.99),K4055/G4055),""),"")</f>
        <v>0.37253964232110359</v>
      </c>
      <c r="M4055" s="45"/>
      <c r="N4055" s="46" t="str">
        <f>TRIM(CONCATENATE(Table1[[#This Row],[Intake]]," ",Table1[[#This Row],[Batch Number]]))</f>
        <v>S-1/EB 71</v>
      </c>
      <c r="O4055" s="45" t="str">
        <f>IF(VLOOKUP(Table1[[#This Row],[Intake Batch Combo]],Sheet2!A:B,2,FALSE)="","",VLOOKUP(Table1[[#This Row],[Intake Batch Combo]],Sheet2!A:B,2,FALSE))</f>
        <v>Expert MRI Buy 71</v>
      </c>
      <c r="P4055" s="116" t="e">
        <v>#N/A</v>
      </c>
      <c r="Q4055" s="116" t="e">
        <v>#N/A</v>
      </c>
    </row>
    <row r="4056" spans="1:17">
      <c r="A4056" s="4" t="s">
        <v>1314</v>
      </c>
      <c r="B4056" s="43">
        <v>71</v>
      </c>
      <c r="C4056" s="64" t="s">
        <v>798</v>
      </c>
      <c r="D4056" s="47">
        <v>44670</v>
      </c>
      <c r="E4056" s="59" t="s">
        <v>1</v>
      </c>
      <c r="F4056" s="41">
        <v>1695</v>
      </c>
      <c r="G4056" s="41">
        <v>406.54563467206344</v>
      </c>
      <c r="H4056" s="47">
        <v>45016</v>
      </c>
      <c r="I4056" s="120">
        <v>558</v>
      </c>
      <c r="J4056" s="43">
        <f>IF(M4056="",IF(AND(H4056&lt;&gt; "",D4056&lt;&gt;""),IF(H4056&gt;=D4056,H4056-D4056,0),""),"")</f>
        <v>346</v>
      </c>
      <c r="K4056" s="42">
        <f>IF(M4056="",IF(I4056&lt;&gt;"",I4056-G4056,""),"")</f>
        <v>151.45436532793656</v>
      </c>
      <c r="L4056" s="44">
        <f>IF(M4056="",IF(K4056&lt;&gt;"",IF(G4056=0,IF(I4056=0,0,9.99),K4056/G4056),""),"")</f>
        <v>0.37253964232110359</v>
      </c>
      <c r="M4056" s="45"/>
      <c r="N4056" s="46" t="str">
        <f>TRIM(CONCATENATE(Table1[[#This Row],[Intake]]," ",Table1[[#This Row],[Batch Number]]))</f>
        <v>S-1/EB 71</v>
      </c>
      <c r="O4056" s="45" t="str">
        <f>IF(VLOOKUP(Table1[[#This Row],[Intake Batch Combo]],Sheet2!A:B,2,FALSE)="","",VLOOKUP(Table1[[#This Row],[Intake Batch Combo]],Sheet2!A:B,2,FALSE))</f>
        <v>Expert MRI Buy 71</v>
      </c>
      <c r="P4056" s="116" t="e">
        <v>#N/A</v>
      </c>
      <c r="Q4056" s="116" t="e">
        <v>#N/A</v>
      </c>
    </row>
    <row r="4057" spans="1:17">
      <c r="A4057" s="4" t="s">
        <v>1314</v>
      </c>
      <c r="B4057" s="43">
        <v>71</v>
      </c>
      <c r="C4057" s="64" t="s">
        <v>806</v>
      </c>
      <c r="D4057" s="47">
        <v>44670</v>
      </c>
      <c r="E4057" s="59" t="s">
        <v>1</v>
      </c>
      <c r="F4057" s="41">
        <v>1695</v>
      </c>
      <c r="G4057" s="41">
        <v>406.54563467206344</v>
      </c>
      <c r="H4057" s="47">
        <v>45016</v>
      </c>
      <c r="I4057" s="118">
        <v>465</v>
      </c>
      <c r="J4057" s="43">
        <f>IF(M4057="",IF(AND(H4057&lt;&gt; "",D4057&lt;&gt;""),IF(H4057&gt;=D4057,H4057-D4057,0),""),"")</f>
        <v>346</v>
      </c>
      <c r="K4057" s="42">
        <f>IF(M4057="",IF(I4057&lt;&gt;"",I4057-G4057,""),"")</f>
        <v>58.454365327936557</v>
      </c>
      <c r="L4057" s="44">
        <f>IF(M4057="",IF(K4057&lt;&gt;"",IF(G4057=0,IF(I4057=0,0,9.99),K4057/G4057),""),"")</f>
        <v>0.14378303526758632</v>
      </c>
      <c r="M4057" s="45"/>
      <c r="N4057" s="46" t="str">
        <f>TRIM(CONCATENATE(Table1[[#This Row],[Intake]]," ",Table1[[#This Row],[Batch Number]]))</f>
        <v>S-1/EB 71</v>
      </c>
      <c r="O4057" s="45" t="str">
        <f>IF(VLOOKUP(Table1[[#This Row],[Intake Batch Combo]],Sheet2!A:B,2,FALSE)="","",VLOOKUP(Table1[[#This Row],[Intake Batch Combo]],Sheet2!A:B,2,FALSE))</f>
        <v>Expert MRI Buy 71</v>
      </c>
      <c r="P4057" s="116" t="e">
        <v>#N/A</v>
      </c>
      <c r="Q4057" s="116" t="e">
        <v>#N/A</v>
      </c>
    </row>
    <row r="4058" spans="1:17">
      <c r="A4058" s="4" t="s">
        <v>1314</v>
      </c>
      <c r="B4058" s="43">
        <v>71</v>
      </c>
      <c r="C4058" s="64" t="s">
        <v>806</v>
      </c>
      <c r="D4058" s="47">
        <v>44670</v>
      </c>
      <c r="E4058" s="59" t="s">
        <v>1</v>
      </c>
      <c r="F4058" s="41">
        <v>1695</v>
      </c>
      <c r="G4058" s="41">
        <v>406.54563467206344</v>
      </c>
      <c r="H4058" s="47">
        <v>45016</v>
      </c>
      <c r="I4058" s="118">
        <v>465</v>
      </c>
      <c r="J4058" s="43">
        <f>IF(M4058="",IF(AND(H4058&lt;&gt; "",D4058&lt;&gt;""),IF(H4058&gt;=D4058,H4058-D4058,0),""),"")</f>
        <v>346</v>
      </c>
      <c r="K4058" s="42">
        <f>IF(M4058="",IF(I4058&lt;&gt;"",I4058-G4058,""),"")</f>
        <v>58.454365327936557</v>
      </c>
      <c r="L4058" s="44">
        <f>IF(M4058="",IF(K4058&lt;&gt;"",IF(G4058=0,IF(I4058=0,0,9.99),K4058/G4058),""),"")</f>
        <v>0.14378303526758632</v>
      </c>
      <c r="M4058" s="45"/>
      <c r="N4058" s="46" t="str">
        <f>TRIM(CONCATENATE(Table1[[#This Row],[Intake]]," ",Table1[[#This Row],[Batch Number]]))</f>
        <v>S-1/EB 71</v>
      </c>
      <c r="O4058" s="45" t="str">
        <f>IF(VLOOKUP(Table1[[#This Row],[Intake Batch Combo]],Sheet2!A:B,2,FALSE)="","",VLOOKUP(Table1[[#This Row],[Intake Batch Combo]],Sheet2!A:B,2,FALSE))</f>
        <v>Expert MRI Buy 71</v>
      </c>
      <c r="P4058" s="116" t="e">
        <v>#N/A</v>
      </c>
      <c r="Q4058" s="116" t="e">
        <v>#N/A</v>
      </c>
    </row>
    <row r="4059" spans="1:17">
      <c r="A4059" s="4" t="s">
        <v>1314</v>
      </c>
      <c r="B4059" s="43">
        <v>71</v>
      </c>
      <c r="C4059" s="64" t="s">
        <v>806</v>
      </c>
      <c r="D4059" s="47">
        <v>44670</v>
      </c>
      <c r="E4059" s="59" t="s">
        <v>1</v>
      </c>
      <c r="F4059" s="41">
        <v>1695</v>
      </c>
      <c r="G4059" s="41">
        <v>406.54563467206344</v>
      </c>
      <c r="H4059" s="47">
        <v>45016</v>
      </c>
      <c r="I4059" s="120">
        <v>465</v>
      </c>
      <c r="J4059" s="43">
        <f>IF(M4059="",IF(AND(H4059&lt;&gt; "",D4059&lt;&gt;""),IF(H4059&gt;=D4059,H4059-D4059,0),""),"")</f>
        <v>346</v>
      </c>
      <c r="K4059" s="42">
        <f>IF(M4059="",IF(I4059&lt;&gt;"",I4059-G4059,""),"")</f>
        <v>58.454365327936557</v>
      </c>
      <c r="L4059" s="44">
        <f>IF(M4059="",IF(K4059&lt;&gt;"",IF(G4059=0,IF(I4059=0,0,9.99),K4059/G4059),""),"")</f>
        <v>0.14378303526758632</v>
      </c>
      <c r="M4059" s="45"/>
      <c r="N4059" s="46" t="str">
        <f>TRIM(CONCATENATE(Table1[[#This Row],[Intake]]," ",Table1[[#This Row],[Batch Number]]))</f>
        <v>S-1/EB 71</v>
      </c>
      <c r="O4059" s="45" t="str">
        <f>IF(VLOOKUP(Table1[[#This Row],[Intake Batch Combo]],Sheet2!A:B,2,FALSE)="","",VLOOKUP(Table1[[#This Row],[Intake Batch Combo]],Sheet2!A:B,2,FALSE))</f>
        <v>Expert MRI Buy 71</v>
      </c>
      <c r="P4059" s="116" t="e">
        <v>#N/A</v>
      </c>
      <c r="Q4059" s="116" t="e">
        <v>#N/A</v>
      </c>
    </row>
    <row r="4060" spans="1:17">
      <c r="A4060" s="4" t="s">
        <v>1314</v>
      </c>
      <c r="B4060" s="43">
        <v>71</v>
      </c>
      <c r="C4060" s="64" t="s">
        <v>809</v>
      </c>
      <c r="D4060" s="47">
        <v>44670</v>
      </c>
      <c r="E4060" s="59" t="s">
        <v>1</v>
      </c>
      <c r="F4060" s="41">
        <v>1695</v>
      </c>
      <c r="G4060" s="41">
        <v>406.54563467206344</v>
      </c>
      <c r="H4060" s="47">
        <v>45016</v>
      </c>
      <c r="I4060" s="118">
        <v>465</v>
      </c>
      <c r="J4060" s="43">
        <f>IF(M4060="",IF(AND(H4060&lt;&gt; "",D4060&lt;&gt;""),IF(H4060&gt;=D4060,H4060-D4060,0),""),"")</f>
        <v>346</v>
      </c>
      <c r="K4060" s="42">
        <f>IF(M4060="",IF(I4060&lt;&gt;"",I4060-G4060,""),"")</f>
        <v>58.454365327936557</v>
      </c>
      <c r="L4060" s="44">
        <f>IF(M4060="",IF(K4060&lt;&gt;"",IF(G4060=0,IF(I4060=0,0,9.99),K4060/G4060),""),"")</f>
        <v>0.14378303526758632</v>
      </c>
      <c r="M4060" s="45"/>
      <c r="N4060" s="46" t="str">
        <f>TRIM(CONCATENATE(Table1[[#This Row],[Intake]]," ",Table1[[#This Row],[Batch Number]]))</f>
        <v>S-1/EB 71</v>
      </c>
      <c r="O4060" s="45" t="str">
        <f>IF(VLOOKUP(Table1[[#This Row],[Intake Batch Combo]],Sheet2!A:B,2,FALSE)="","",VLOOKUP(Table1[[#This Row],[Intake Batch Combo]],Sheet2!A:B,2,FALSE))</f>
        <v>Expert MRI Buy 71</v>
      </c>
      <c r="P4060" s="116" t="e">
        <v>#N/A</v>
      </c>
      <c r="Q4060" s="116" t="e">
        <v>#N/A</v>
      </c>
    </row>
    <row r="4061" spans="1:17">
      <c r="A4061" s="4" t="s">
        <v>1314</v>
      </c>
      <c r="B4061" s="43">
        <v>71</v>
      </c>
      <c r="C4061" s="64" t="s">
        <v>856</v>
      </c>
      <c r="D4061" s="47">
        <v>44670</v>
      </c>
      <c r="E4061" s="59" t="s">
        <v>1</v>
      </c>
      <c r="F4061" s="41">
        <v>1695</v>
      </c>
      <c r="G4061" s="41">
        <v>406.54563467206344</v>
      </c>
      <c r="H4061" s="47">
        <v>45016</v>
      </c>
      <c r="I4061" s="118">
        <v>465</v>
      </c>
      <c r="J4061" s="43">
        <f>IF(M4061="",IF(AND(H4061&lt;&gt; "",D4061&lt;&gt;""),IF(H4061&gt;=D4061,H4061-D4061,0),""),"")</f>
        <v>346</v>
      </c>
      <c r="K4061" s="42">
        <f>IF(M4061="",IF(I4061&lt;&gt;"",I4061-G4061,""),"")</f>
        <v>58.454365327936557</v>
      </c>
      <c r="L4061" s="44">
        <f>IF(M4061="",IF(K4061&lt;&gt;"",IF(G4061=0,IF(I4061=0,0,9.99),K4061/G4061),""),"")</f>
        <v>0.14378303526758632</v>
      </c>
      <c r="M4061" s="45"/>
      <c r="N4061" s="46" t="str">
        <f>TRIM(CONCATENATE(Table1[[#This Row],[Intake]]," ",Table1[[#This Row],[Batch Number]]))</f>
        <v>S-1/EB 71</v>
      </c>
      <c r="O4061" s="45" t="str">
        <f>IF(VLOOKUP(Table1[[#This Row],[Intake Batch Combo]],Sheet2!A:B,2,FALSE)="","",VLOOKUP(Table1[[#This Row],[Intake Batch Combo]],Sheet2!A:B,2,FALSE))</f>
        <v>Expert MRI Buy 71</v>
      </c>
      <c r="P4061" s="116" t="e">
        <v>#N/A</v>
      </c>
      <c r="Q4061" s="116" t="e">
        <v>#N/A</v>
      </c>
    </row>
    <row r="4062" spans="1:17">
      <c r="A4062" s="4" t="s">
        <v>1314</v>
      </c>
      <c r="B4062" s="43">
        <v>71</v>
      </c>
      <c r="C4062" s="64" t="s">
        <v>856</v>
      </c>
      <c r="D4062" s="47">
        <v>44670</v>
      </c>
      <c r="E4062" s="59" t="s">
        <v>1</v>
      </c>
      <c r="F4062" s="41">
        <v>1695</v>
      </c>
      <c r="G4062" s="41">
        <v>406.54563467206344</v>
      </c>
      <c r="H4062" s="47">
        <v>45016</v>
      </c>
      <c r="I4062" s="118">
        <v>465</v>
      </c>
      <c r="J4062" s="43">
        <f>IF(M4062="",IF(AND(H4062&lt;&gt; "",D4062&lt;&gt;""),IF(H4062&gt;=D4062,H4062-D4062,0),""),"")</f>
        <v>346</v>
      </c>
      <c r="K4062" s="42">
        <f>IF(M4062="",IF(I4062&lt;&gt;"",I4062-G4062,""),"")</f>
        <v>58.454365327936557</v>
      </c>
      <c r="L4062" s="44">
        <f>IF(M4062="",IF(K4062&lt;&gt;"",IF(G4062=0,IF(I4062=0,0,9.99),K4062/G4062),""),"")</f>
        <v>0.14378303526758632</v>
      </c>
      <c r="M4062" s="45"/>
      <c r="N4062" s="46" t="str">
        <f>TRIM(CONCATENATE(Table1[[#This Row],[Intake]]," ",Table1[[#This Row],[Batch Number]]))</f>
        <v>S-1/EB 71</v>
      </c>
      <c r="O4062" s="45" t="str">
        <f>IF(VLOOKUP(Table1[[#This Row],[Intake Batch Combo]],Sheet2!A:B,2,FALSE)="","",VLOOKUP(Table1[[#This Row],[Intake Batch Combo]],Sheet2!A:B,2,FALSE))</f>
        <v>Expert MRI Buy 71</v>
      </c>
      <c r="P4062" s="116" t="e">
        <v>#N/A</v>
      </c>
      <c r="Q4062" s="116" t="e">
        <v>#N/A</v>
      </c>
    </row>
    <row r="4063" spans="1:17">
      <c r="A4063" s="4" t="s">
        <v>1314</v>
      </c>
      <c r="B4063" s="43">
        <v>71</v>
      </c>
      <c r="C4063" s="64" t="s">
        <v>858</v>
      </c>
      <c r="D4063" s="47">
        <v>44670</v>
      </c>
      <c r="E4063" s="59" t="s">
        <v>1</v>
      </c>
      <c r="F4063" s="41">
        <v>1695</v>
      </c>
      <c r="G4063" s="41">
        <v>406.54563467206344</v>
      </c>
      <c r="H4063" s="47">
        <v>45016</v>
      </c>
      <c r="I4063" s="118">
        <v>465</v>
      </c>
      <c r="J4063" s="43">
        <f>IF(M4063="",IF(AND(H4063&lt;&gt; "",D4063&lt;&gt;""),IF(H4063&gt;=D4063,H4063-D4063,0),""),"")</f>
        <v>346</v>
      </c>
      <c r="K4063" s="42">
        <f>IF(M4063="",IF(I4063&lt;&gt;"",I4063-G4063,""),"")</f>
        <v>58.454365327936557</v>
      </c>
      <c r="L4063" s="44">
        <f>IF(M4063="",IF(K4063&lt;&gt;"",IF(G4063=0,IF(I4063=0,0,9.99),K4063/G4063),""),"")</f>
        <v>0.14378303526758632</v>
      </c>
      <c r="M4063" s="45"/>
      <c r="N4063" s="46" t="str">
        <f>TRIM(CONCATENATE(Table1[[#This Row],[Intake]]," ",Table1[[#This Row],[Batch Number]]))</f>
        <v>S-1/EB 71</v>
      </c>
      <c r="O4063" s="45" t="str">
        <f>IF(VLOOKUP(Table1[[#This Row],[Intake Batch Combo]],Sheet2!A:B,2,FALSE)="","",VLOOKUP(Table1[[#This Row],[Intake Batch Combo]],Sheet2!A:B,2,FALSE))</f>
        <v>Expert MRI Buy 71</v>
      </c>
      <c r="P4063" s="116" t="e">
        <v>#N/A</v>
      </c>
      <c r="Q4063" s="116" t="e">
        <v>#N/A</v>
      </c>
    </row>
    <row r="4064" spans="1:17">
      <c r="A4064" s="4" t="s">
        <v>1314</v>
      </c>
      <c r="B4064" s="43">
        <v>71</v>
      </c>
      <c r="C4064" s="64" t="s">
        <v>859</v>
      </c>
      <c r="D4064" s="47">
        <v>44670</v>
      </c>
      <c r="E4064" s="59" t="s">
        <v>1</v>
      </c>
      <c r="F4064" s="41">
        <v>1695</v>
      </c>
      <c r="G4064" s="41">
        <v>406.54563467206344</v>
      </c>
      <c r="H4064" s="47">
        <v>45016</v>
      </c>
      <c r="I4064" s="118">
        <v>651</v>
      </c>
      <c r="J4064" s="43">
        <f>IF(M4064="",IF(AND(H4064&lt;&gt; "",D4064&lt;&gt;""),IF(H4064&gt;=D4064,H4064-D4064,0),""),"")</f>
        <v>346</v>
      </c>
      <c r="K4064" s="42">
        <f>IF(M4064="",IF(I4064&lt;&gt;"",I4064-G4064,""),"")</f>
        <v>244.45436532793656</v>
      </c>
      <c r="L4064" s="44">
        <f>IF(M4064="",IF(K4064&lt;&gt;"",IF(G4064=0,IF(I4064=0,0,9.99),K4064/G4064),""),"")</f>
        <v>0.60129624937462078</v>
      </c>
      <c r="M4064" s="45"/>
      <c r="N4064" s="46" t="str">
        <f>TRIM(CONCATENATE(Table1[[#This Row],[Intake]]," ",Table1[[#This Row],[Batch Number]]))</f>
        <v>S-1/EB 71</v>
      </c>
      <c r="O4064" s="45" t="str">
        <f>IF(VLOOKUP(Table1[[#This Row],[Intake Batch Combo]],Sheet2!A:B,2,FALSE)="","",VLOOKUP(Table1[[#This Row],[Intake Batch Combo]],Sheet2!A:B,2,FALSE))</f>
        <v>Expert MRI Buy 71</v>
      </c>
      <c r="P4064" s="116" t="e">
        <v>#N/A</v>
      </c>
      <c r="Q4064" s="116" t="e">
        <v>#N/A</v>
      </c>
    </row>
    <row r="4065" spans="1:17">
      <c r="A4065" s="4" t="s">
        <v>1314</v>
      </c>
      <c r="B4065" s="43">
        <v>71</v>
      </c>
      <c r="C4065" s="64" t="s">
        <v>862</v>
      </c>
      <c r="D4065" s="47">
        <v>44670</v>
      </c>
      <c r="E4065" s="59" t="s">
        <v>1</v>
      </c>
      <c r="F4065" s="41">
        <v>1695</v>
      </c>
      <c r="G4065" s="41">
        <v>406.54563467206344</v>
      </c>
      <c r="H4065" s="47">
        <v>45016</v>
      </c>
      <c r="I4065" s="118">
        <v>790.5</v>
      </c>
      <c r="J4065" s="43">
        <f>IF(M4065="",IF(AND(H4065&lt;&gt; "",D4065&lt;&gt;""),IF(H4065&gt;=D4065,H4065-D4065,0),""),"")</f>
        <v>346</v>
      </c>
      <c r="K4065" s="42">
        <f>IF(M4065="",IF(I4065&lt;&gt;"",I4065-G4065,""),"")</f>
        <v>383.95436532793656</v>
      </c>
      <c r="L4065" s="44">
        <f>IF(M4065="",IF(K4065&lt;&gt;"",IF(G4065=0,IF(I4065=0,0,9.99),K4065/G4065),""),"")</f>
        <v>0.94443115995489668</v>
      </c>
      <c r="M4065" s="45"/>
      <c r="N4065" s="46" t="str">
        <f>TRIM(CONCATENATE(Table1[[#This Row],[Intake]]," ",Table1[[#This Row],[Batch Number]]))</f>
        <v>S-1/EB 71</v>
      </c>
      <c r="O4065" s="45" t="str">
        <f>IF(VLOOKUP(Table1[[#This Row],[Intake Batch Combo]],Sheet2!A:B,2,FALSE)="","",VLOOKUP(Table1[[#This Row],[Intake Batch Combo]],Sheet2!A:B,2,FALSE))</f>
        <v>Expert MRI Buy 71</v>
      </c>
      <c r="P4065" s="116" t="e">
        <v>#N/A</v>
      </c>
      <c r="Q4065" s="116" t="e">
        <v>#N/A</v>
      </c>
    </row>
    <row r="4066" spans="1:17">
      <c r="A4066" s="4" t="s">
        <v>1314</v>
      </c>
      <c r="B4066" s="43">
        <v>71</v>
      </c>
      <c r="C4066" s="64" t="s">
        <v>865</v>
      </c>
      <c r="D4066" s="47">
        <v>44670</v>
      </c>
      <c r="E4066" s="59" t="s">
        <v>1</v>
      </c>
      <c r="F4066" s="41">
        <v>1695</v>
      </c>
      <c r="G4066" s="41">
        <v>406.54563467206344</v>
      </c>
      <c r="H4066" s="47">
        <v>45016</v>
      </c>
      <c r="I4066" s="118">
        <v>511.5</v>
      </c>
      <c r="J4066" s="43">
        <f>IF(M4066="",IF(AND(H4066&lt;&gt; "",D4066&lt;&gt;""),IF(H4066&gt;=D4066,H4066-D4066,0),""),"")</f>
        <v>346</v>
      </c>
      <c r="K4066" s="42">
        <f>IF(M4066="",IF(I4066&lt;&gt;"",I4066-G4066,""),"")</f>
        <v>104.95436532793656</v>
      </c>
      <c r="L4066" s="44">
        <f>IF(M4066="",IF(K4066&lt;&gt;"",IF(G4066=0,IF(I4066=0,0,9.99),K4066/G4066),""),"")</f>
        <v>0.25816133879434494</v>
      </c>
      <c r="M4066" s="45"/>
      <c r="N4066" s="46" t="str">
        <f>TRIM(CONCATENATE(Table1[[#This Row],[Intake]]," ",Table1[[#This Row],[Batch Number]]))</f>
        <v>S-1/EB 71</v>
      </c>
      <c r="O4066" s="45" t="str">
        <f>IF(VLOOKUP(Table1[[#This Row],[Intake Batch Combo]],Sheet2!A:B,2,FALSE)="","",VLOOKUP(Table1[[#This Row],[Intake Batch Combo]],Sheet2!A:B,2,FALSE))</f>
        <v>Expert MRI Buy 71</v>
      </c>
      <c r="P4066" s="116" t="e">
        <v>#N/A</v>
      </c>
      <c r="Q4066" s="116" t="e">
        <v>#N/A</v>
      </c>
    </row>
    <row r="4067" spans="1:17">
      <c r="A4067" s="4" t="s">
        <v>1314</v>
      </c>
      <c r="B4067" s="43">
        <v>71</v>
      </c>
      <c r="C4067" s="64" t="s">
        <v>865</v>
      </c>
      <c r="D4067" s="47">
        <v>44670</v>
      </c>
      <c r="E4067" s="59" t="s">
        <v>1</v>
      </c>
      <c r="F4067" s="41">
        <v>1695</v>
      </c>
      <c r="G4067" s="41">
        <v>406.54563467206344</v>
      </c>
      <c r="H4067" s="47">
        <v>45016</v>
      </c>
      <c r="I4067" s="118">
        <v>511.5</v>
      </c>
      <c r="J4067" s="43">
        <f>IF(M4067="",IF(AND(H4067&lt;&gt; "",D4067&lt;&gt;""),IF(H4067&gt;=D4067,H4067-D4067,0),""),"")</f>
        <v>346</v>
      </c>
      <c r="K4067" s="42">
        <f>IF(M4067="",IF(I4067&lt;&gt;"",I4067-G4067,""),"")</f>
        <v>104.95436532793656</v>
      </c>
      <c r="L4067" s="44">
        <f>IF(M4067="",IF(K4067&lt;&gt;"",IF(G4067=0,IF(I4067=0,0,9.99),K4067/G4067),""),"")</f>
        <v>0.25816133879434494</v>
      </c>
      <c r="M4067" s="45"/>
      <c r="N4067" s="46" t="str">
        <f>TRIM(CONCATENATE(Table1[[#This Row],[Intake]]," ",Table1[[#This Row],[Batch Number]]))</f>
        <v>S-1/EB 71</v>
      </c>
      <c r="O4067" s="45" t="str">
        <f>IF(VLOOKUP(Table1[[#This Row],[Intake Batch Combo]],Sheet2!A:B,2,FALSE)="","",VLOOKUP(Table1[[#This Row],[Intake Batch Combo]],Sheet2!A:B,2,FALSE))</f>
        <v>Expert MRI Buy 71</v>
      </c>
      <c r="P4067" s="116" t="e">
        <v>#N/A</v>
      </c>
      <c r="Q4067" s="116" t="e">
        <v>#N/A</v>
      </c>
    </row>
    <row r="4068" spans="1:17">
      <c r="A4068" s="4" t="s">
        <v>1314</v>
      </c>
      <c r="B4068" s="43">
        <v>71</v>
      </c>
      <c r="C4068" s="64" t="s">
        <v>868</v>
      </c>
      <c r="D4068" s="47">
        <v>44670</v>
      </c>
      <c r="E4068" s="59" t="s">
        <v>1</v>
      </c>
      <c r="F4068" s="41">
        <v>1695</v>
      </c>
      <c r="G4068" s="41">
        <v>406.54563467206344</v>
      </c>
      <c r="H4068" s="47">
        <v>45016</v>
      </c>
      <c r="I4068" s="118">
        <v>651</v>
      </c>
      <c r="J4068" s="43">
        <f>IF(M4068="",IF(AND(H4068&lt;&gt; "",D4068&lt;&gt;""),IF(H4068&gt;=D4068,H4068-D4068,0),""),"")</f>
        <v>346</v>
      </c>
      <c r="K4068" s="42">
        <f>IF(M4068="",IF(I4068&lt;&gt;"",I4068-G4068,""),"")</f>
        <v>244.45436532793656</v>
      </c>
      <c r="L4068" s="44">
        <f>IF(M4068="",IF(K4068&lt;&gt;"",IF(G4068=0,IF(I4068=0,0,9.99),K4068/G4068),""),"")</f>
        <v>0.60129624937462078</v>
      </c>
      <c r="M4068" s="45"/>
      <c r="N4068" s="46" t="str">
        <f>TRIM(CONCATENATE(Table1[[#This Row],[Intake]]," ",Table1[[#This Row],[Batch Number]]))</f>
        <v>S-1/EB 71</v>
      </c>
      <c r="O4068" s="45" t="str">
        <f>IF(VLOOKUP(Table1[[#This Row],[Intake Batch Combo]],Sheet2!A:B,2,FALSE)="","",VLOOKUP(Table1[[#This Row],[Intake Batch Combo]],Sheet2!A:B,2,FALSE))</f>
        <v>Expert MRI Buy 71</v>
      </c>
      <c r="P4068" s="116" t="e">
        <v>#N/A</v>
      </c>
      <c r="Q4068" s="116" t="e">
        <v>#N/A</v>
      </c>
    </row>
    <row r="4069" spans="1:17">
      <c r="A4069" s="4" t="s">
        <v>1314</v>
      </c>
      <c r="B4069" s="43">
        <v>71</v>
      </c>
      <c r="C4069" s="64" t="s">
        <v>878</v>
      </c>
      <c r="D4069" s="47">
        <v>44670</v>
      </c>
      <c r="E4069" s="59" t="s">
        <v>1</v>
      </c>
      <c r="F4069" s="41">
        <v>1695</v>
      </c>
      <c r="G4069" s="41">
        <v>406.54563467206344</v>
      </c>
      <c r="H4069" s="47">
        <v>45016</v>
      </c>
      <c r="I4069" s="118">
        <v>465</v>
      </c>
      <c r="J4069" s="43">
        <f>IF(M4069="",IF(AND(H4069&lt;&gt; "",D4069&lt;&gt;""),IF(H4069&gt;=D4069,H4069-D4069,0),""),"")</f>
        <v>346</v>
      </c>
      <c r="K4069" s="42">
        <f>IF(M4069="",IF(I4069&lt;&gt;"",I4069-G4069,""),"")</f>
        <v>58.454365327936557</v>
      </c>
      <c r="L4069" s="44">
        <f>IF(M4069="",IF(K4069&lt;&gt;"",IF(G4069=0,IF(I4069=0,0,9.99),K4069/G4069),""),"")</f>
        <v>0.14378303526758632</v>
      </c>
      <c r="M4069" s="45"/>
      <c r="N4069" s="46" t="str">
        <f>TRIM(CONCATENATE(Table1[[#This Row],[Intake]]," ",Table1[[#This Row],[Batch Number]]))</f>
        <v>S-1/EB 71</v>
      </c>
      <c r="O4069" s="45" t="str">
        <f>IF(VLOOKUP(Table1[[#This Row],[Intake Batch Combo]],Sheet2!A:B,2,FALSE)="","",VLOOKUP(Table1[[#This Row],[Intake Batch Combo]],Sheet2!A:B,2,FALSE))</f>
        <v>Expert MRI Buy 71</v>
      </c>
      <c r="P4069" s="116" t="e">
        <v>#N/A</v>
      </c>
      <c r="Q4069" s="116" t="e">
        <v>#N/A</v>
      </c>
    </row>
    <row r="4070" spans="1:17">
      <c r="A4070" s="4" t="s">
        <v>1314</v>
      </c>
      <c r="B4070" s="43">
        <v>71</v>
      </c>
      <c r="C4070" s="64" t="s">
        <v>878</v>
      </c>
      <c r="D4070" s="47">
        <v>44670</v>
      </c>
      <c r="E4070" s="59" t="s">
        <v>1</v>
      </c>
      <c r="F4070" s="41">
        <v>1695</v>
      </c>
      <c r="G4070" s="41">
        <v>406.54563467206344</v>
      </c>
      <c r="H4070" s="47">
        <v>45016</v>
      </c>
      <c r="I4070" s="118">
        <v>465</v>
      </c>
      <c r="J4070" s="43">
        <f>IF(M4070="",IF(AND(H4070&lt;&gt; "",D4070&lt;&gt;""),IF(H4070&gt;=D4070,H4070-D4070,0),""),"")</f>
        <v>346</v>
      </c>
      <c r="K4070" s="42">
        <f>IF(M4070="",IF(I4070&lt;&gt;"",I4070-G4070,""),"")</f>
        <v>58.454365327936557</v>
      </c>
      <c r="L4070" s="44">
        <f>IF(M4070="",IF(K4070&lt;&gt;"",IF(G4070=0,IF(I4070=0,0,9.99),K4070/G4070),""),"")</f>
        <v>0.14378303526758632</v>
      </c>
      <c r="M4070" s="45"/>
      <c r="N4070" s="46" t="str">
        <f>TRIM(CONCATENATE(Table1[[#This Row],[Intake]]," ",Table1[[#This Row],[Batch Number]]))</f>
        <v>S-1/EB 71</v>
      </c>
      <c r="O4070" s="45" t="str">
        <f>IF(VLOOKUP(Table1[[#This Row],[Intake Batch Combo]],Sheet2!A:B,2,FALSE)="","",VLOOKUP(Table1[[#This Row],[Intake Batch Combo]],Sheet2!A:B,2,FALSE))</f>
        <v>Expert MRI Buy 71</v>
      </c>
      <c r="P4070" s="116" t="e">
        <v>#N/A</v>
      </c>
      <c r="Q4070" s="116" t="e">
        <v>#N/A</v>
      </c>
    </row>
    <row r="4071" spans="1:17">
      <c r="A4071" s="4" t="s">
        <v>1314</v>
      </c>
      <c r="B4071" s="43">
        <v>71</v>
      </c>
      <c r="C4071" s="64" t="s">
        <v>878</v>
      </c>
      <c r="D4071" s="47">
        <v>44670</v>
      </c>
      <c r="E4071" s="59" t="s">
        <v>1</v>
      </c>
      <c r="F4071" s="41">
        <v>1695</v>
      </c>
      <c r="G4071" s="41">
        <v>406.54563467206344</v>
      </c>
      <c r="H4071" s="47">
        <v>45016</v>
      </c>
      <c r="I4071" s="120">
        <v>465</v>
      </c>
      <c r="J4071" s="43">
        <f>IF(M4071="",IF(AND(H4071&lt;&gt; "",D4071&lt;&gt;""),IF(H4071&gt;=D4071,H4071-D4071,0),""),"")</f>
        <v>346</v>
      </c>
      <c r="K4071" s="42">
        <f>IF(M4071="",IF(I4071&lt;&gt;"",I4071-G4071,""),"")</f>
        <v>58.454365327936557</v>
      </c>
      <c r="L4071" s="44">
        <f>IF(M4071="",IF(K4071&lt;&gt;"",IF(G4071=0,IF(I4071=0,0,9.99),K4071/G4071),""),"")</f>
        <v>0.14378303526758632</v>
      </c>
      <c r="M4071" s="45"/>
      <c r="N4071" s="46" t="str">
        <f>TRIM(CONCATENATE(Table1[[#This Row],[Intake]]," ",Table1[[#This Row],[Batch Number]]))</f>
        <v>S-1/EB 71</v>
      </c>
      <c r="O4071" s="45" t="str">
        <f>IF(VLOOKUP(Table1[[#This Row],[Intake Batch Combo]],Sheet2!A:B,2,FALSE)="","",VLOOKUP(Table1[[#This Row],[Intake Batch Combo]],Sheet2!A:B,2,FALSE))</f>
        <v>Expert MRI Buy 71</v>
      </c>
      <c r="P4071" s="116" t="e">
        <v>#N/A</v>
      </c>
      <c r="Q4071" s="116" t="e">
        <v>#N/A</v>
      </c>
    </row>
    <row r="4072" spans="1:17">
      <c r="A4072" s="4" t="s">
        <v>1314</v>
      </c>
      <c r="B4072" s="43">
        <v>71</v>
      </c>
      <c r="C4072" s="64" t="s">
        <v>883</v>
      </c>
      <c r="D4072" s="47">
        <v>44670</v>
      </c>
      <c r="E4072" s="59" t="s">
        <v>1</v>
      </c>
      <c r="F4072" s="41">
        <v>1695</v>
      </c>
      <c r="G4072" s="41">
        <v>406.54563467206344</v>
      </c>
      <c r="H4072" s="47">
        <v>45016</v>
      </c>
      <c r="I4072" s="118">
        <v>511.5</v>
      </c>
      <c r="J4072" s="43">
        <f>IF(M4072="",IF(AND(H4072&lt;&gt; "",D4072&lt;&gt;""),IF(H4072&gt;=D4072,H4072-D4072,0),""),"")</f>
        <v>346</v>
      </c>
      <c r="K4072" s="42">
        <f>IF(M4072="",IF(I4072&lt;&gt;"",I4072-G4072,""),"")</f>
        <v>104.95436532793656</v>
      </c>
      <c r="L4072" s="44">
        <f>IF(M4072="",IF(K4072&lt;&gt;"",IF(G4072=0,IF(I4072=0,0,9.99),K4072/G4072),""),"")</f>
        <v>0.25816133879434494</v>
      </c>
      <c r="M4072" s="45"/>
      <c r="N4072" s="46" t="str">
        <f>TRIM(CONCATENATE(Table1[[#This Row],[Intake]]," ",Table1[[#This Row],[Batch Number]]))</f>
        <v>S-1/EB 71</v>
      </c>
      <c r="O4072" s="45" t="str">
        <f>IF(VLOOKUP(Table1[[#This Row],[Intake Batch Combo]],Sheet2!A:B,2,FALSE)="","",VLOOKUP(Table1[[#This Row],[Intake Batch Combo]],Sheet2!A:B,2,FALSE))</f>
        <v>Expert MRI Buy 71</v>
      </c>
      <c r="P4072" s="116" t="e">
        <v>#N/A</v>
      </c>
      <c r="Q4072" s="116" t="e">
        <v>#N/A</v>
      </c>
    </row>
    <row r="4073" spans="1:17">
      <c r="A4073" s="4" t="s">
        <v>1314</v>
      </c>
      <c r="B4073" s="43">
        <v>71</v>
      </c>
      <c r="C4073" s="64" t="s">
        <v>899</v>
      </c>
      <c r="D4073" s="47">
        <v>44670</v>
      </c>
      <c r="E4073" s="59" t="s">
        <v>1</v>
      </c>
      <c r="F4073" s="41">
        <v>1695</v>
      </c>
      <c r="G4073" s="41">
        <v>406.54563467206344</v>
      </c>
      <c r="H4073" s="47">
        <v>45016</v>
      </c>
      <c r="I4073" s="120">
        <v>511.5</v>
      </c>
      <c r="J4073" s="43">
        <f>IF(M4073="",IF(AND(H4073&lt;&gt; "",D4073&lt;&gt;""),IF(H4073&gt;=D4073,H4073-D4073,0),""),"")</f>
        <v>346</v>
      </c>
      <c r="K4073" s="42">
        <f>IF(M4073="",IF(I4073&lt;&gt;"",I4073-G4073,""),"")</f>
        <v>104.95436532793656</v>
      </c>
      <c r="L4073" s="44">
        <f>IF(M4073="",IF(K4073&lt;&gt;"",IF(G4073=0,IF(I4073=0,0,9.99),K4073/G4073),""),"")</f>
        <v>0.25816133879434494</v>
      </c>
      <c r="M4073" s="45"/>
      <c r="N4073" s="46" t="str">
        <f>TRIM(CONCATENATE(Table1[[#This Row],[Intake]]," ",Table1[[#This Row],[Batch Number]]))</f>
        <v>S-1/EB 71</v>
      </c>
      <c r="O4073" s="45" t="str">
        <f>IF(VLOOKUP(Table1[[#This Row],[Intake Batch Combo]],Sheet2!A:B,2,FALSE)="","",VLOOKUP(Table1[[#This Row],[Intake Batch Combo]],Sheet2!A:B,2,FALSE))</f>
        <v>Expert MRI Buy 71</v>
      </c>
      <c r="P4073" s="116" t="e">
        <v>#N/A</v>
      </c>
      <c r="Q4073" s="116" t="e">
        <v>#N/A</v>
      </c>
    </row>
    <row r="4074" spans="1:17">
      <c r="A4074" s="4" t="s">
        <v>1314</v>
      </c>
      <c r="B4074" s="43">
        <v>71</v>
      </c>
      <c r="C4074" s="64" t="s">
        <v>899</v>
      </c>
      <c r="D4074" s="47">
        <v>44670</v>
      </c>
      <c r="E4074" s="59" t="s">
        <v>1</v>
      </c>
      <c r="F4074" s="41">
        <v>1695</v>
      </c>
      <c r="G4074" s="41">
        <v>406.54563467206344</v>
      </c>
      <c r="H4074" s="47">
        <v>45016</v>
      </c>
      <c r="I4074" s="118">
        <v>511.5</v>
      </c>
      <c r="J4074" s="43">
        <f>IF(M4074="",IF(AND(H4074&lt;&gt; "",D4074&lt;&gt;""),IF(H4074&gt;=D4074,H4074-D4074,0),""),"")</f>
        <v>346</v>
      </c>
      <c r="K4074" s="42">
        <f>IF(M4074="",IF(I4074&lt;&gt;"",I4074-G4074,""),"")</f>
        <v>104.95436532793656</v>
      </c>
      <c r="L4074" s="44">
        <f>IF(M4074="",IF(K4074&lt;&gt;"",IF(G4074=0,IF(I4074=0,0,9.99),K4074/G4074),""),"")</f>
        <v>0.25816133879434494</v>
      </c>
      <c r="M4074" s="45"/>
      <c r="N4074" s="46" t="str">
        <f>TRIM(CONCATENATE(Table1[[#This Row],[Intake]]," ",Table1[[#This Row],[Batch Number]]))</f>
        <v>S-1/EB 71</v>
      </c>
      <c r="O4074" s="45" t="str">
        <f>IF(VLOOKUP(Table1[[#This Row],[Intake Batch Combo]],Sheet2!A:B,2,FALSE)="","",VLOOKUP(Table1[[#This Row],[Intake Batch Combo]],Sheet2!A:B,2,FALSE))</f>
        <v>Expert MRI Buy 71</v>
      </c>
      <c r="P4074" s="116" t="e">
        <v>#N/A</v>
      </c>
      <c r="Q4074" s="116" t="e">
        <v>#N/A</v>
      </c>
    </row>
    <row r="4075" spans="1:17">
      <c r="A4075" s="4" t="s">
        <v>1314</v>
      </c>
      <c r="B4075" s="43">
        <v>71</v>
      </c>
      <c r="C4075" s="64" t="s">
        <v>900</v>
      </c>
      <c r="D4075" s="47">
        <v>44670</v>
      </c>
      <c r="E4075" s="59" t="s">
        <v>1</v>
      </c>
      <c r="F4075" s="41">
        <v>1695</v>
      </c>
      <c r="G4075" s="41">
        <v>406.54563467206344</v>
      </c>
      <c r="H4075" s="47">
        <v>45016</v>
      </c>
      <c r="I4075" s="118">
        <v>465</v>
      </c>
      <c r="J4075" s="43">
        <f>IF(M4075="",IF(AND(H4075&lt;&gt; "",D4075&lt;&gt;""),IF(H4075&gt;=D4075,H4075-D4075,0),""),"")</f>
        <v>346</v>
      </c>
      <c r="K4075" s="42">
        <f>IF(M4075="",IF(I4075&lt;&gt;"",I4075-G4075,""),"")</f>
        <v>58.454365327936557</v>
      </c>
      <c r="L4075" s="44">
        <f>IF(M4075="",IF(K4075&lt;&gt;"",IF(G4075=0,IF(I4075=0,0,9.99),K4075/G4075),""),"")</f>
        <v>0.14378303526758632</v>
      </c>
      <c r="M4075" s="45"/>
      <c r="N4075" s="46" t="str">
        <f>TRIM(CONCATENATE(Table1[[#This Row],[Intake]]," ",Table1[[#This Row],[Batch Number]]))</f>
        <v>S-1/EB 71</v>
      </c>
      <c r="O4075" s="45" t="str">
        <f>IF(VLOOKUP(Table1[[#This Row],[Intake Batch Combo]],Sheet2!A:B,2,FALSE)="","",VLOOKUP(Table1[[#This Row],[Intake Batch Combo]],Sheet2!A:B,2,FALSE))</f>
        <v>Expert MRI Buy 71</v>
      </c>
      <c r="P4075" s="116" t="e">
        <v>#N/A</v>
      </c>
      <c r="Q4075" s="116" t="e">
        <v>#N/A</v>
      </c>
    </row>
    <row r="4076" spans="1:17">
      <c r="A4076" s="4" t="s">
        <v>1314</v>
      </c>
      <c r="B4076" s="43">
        <v>71</v>
      </c>
      <c r="C4076" s="64" t="s">
        <v>900</v>
      </c>
      <c r="D4076" s="47">
        <v>44670</v>
      </c>
      <c r="E4076" s="59" t="s">
        <v>1</v>
      </c>
      <c r="F4076" s="41">
        <v>1695</v>
      </c>
      <c r="G4076" s="41">
        <v>406.54563467206344</v>
      </c>
      <c r="H4076" s="47">
        <v>45016</v>
      </c>
      <c r="I4076" s="120">
        <v>465</v>
      </c>
      <c r="J4076" s="43">
        <f>IF(M4076="",IF(AND(H4076&lt;&gt; "",D4076&lt;&gt;""),IF(H4076&gt;=D4076,H4076-D4076,0),""),"")</f>
        <v>346</v>
      </c>
      <c r="K4076" s="42">
        <f>IF(M4076="",IF(I4076&lt;&gt;"",I4076-G4076,""),"")</f>
        <v>58.454365327936557</v>
      </c>
      <c r="L4076" s="44">
        <f>IF(M4076="",IF(K4076&lt;&gt;"",IF(G4076=0,IF(I4076=0,0,9.99),K4076/G4076),""),"")</f>
        <v>0.14378303526758632</v>
      </c>
      <c r="M4076" s="45"/>
      <c r="N4076" s="46" t="str">
        <f>TRIM(CONCATENATE(Table1[[#This Row],[Intake]]," ",Table1[[#This Row],[Batch Number]]))</f>
        <v>S-1/EB 71</v>
      </c>
      <c r="O4076" s="45" t="str">
        <f>IF(VLOOKUP(Table1[[#This Row],[Intake Batch Combo]],Sheet2!A:B,2,FALSE)="","",VLOOKUP(Table1[[#This Row],[Intake Batch Combo]],Sheet2!A:B,2,FALSE))</f>
        <v>Expert MRI Buy 71</v>
      </c>
      <c r="P4076" s="116" t="e">
        <v>#N/A</v>
      </c>
      <c r="Q4076" s="116" t="e">
        <v>#N/A</v>
      </c>
    </row>
    <row r="4077" spans="1:17">
      <c r="A4077" s="4" t="s">
        <v>1314</v>
      </c>
      <c r="B4077" s="43">
        <v>71</v>
      </c>
      <c r="C4077" s="64" t="s">
        <v>900</v>
      </c>
      <c r="D4077" s="47">
        <v>44670</v>
      </c>
      <c r="E4077" s="59" t="s">
        <v>1</v>
      </c>
      <c r="F4077" s="41">
        <v>1695</v>
      </c>
      <c r="G4077" s="41">
        <v>406.54563467206344</v>
      </c>
      <c r="H4077" s="47">
        <v>45016</v>
      </c>
      <c r="I4077" s="120">
        <v>465</v>
      </c>
      <c r="J4077" s="43">
        <f>IF(M4077="",IF(AND(H4077&lt;&gt; "",D4077&lt;&gt;""),IF(H4077&gt;=D4077,H4077-D4077,0),""),"")</f>
        <v>346</v>
      </c>
      <c r="K4077" s="42">
        <f>IF(M4077="",IF(I4077&lt;&gt;"",I4077-G4077,""),"")</f>
        <v>58.454365327936557</v>
      </c>
      <c r="L4077" s="44">
        <f>IF(M4077="",IF(K4077&lt;&gt;"",IF(G4077=0,IF(I4077=0,0,9.99),K4077/G4077),""),"")</f>
        <v>0.14378303526758632</v>
      </c>
      <c r="M4077" s="45"/>
      <c r="N4077" s="46" t="str">
        <f>TRIM(CONCATENATE(Table1[[#This Row],[Intake]]," ",Table1[[#This Row],[Batch Number]]))</f>
        <v>S-1/EB 71</v>
      </c>
      <c r="O4077" s="45" t="str">
        <f>IF(VLOOKUP(Table1[[#This Row],[Intake Batch Combo]],Sheet2!A:B,2,FALSE)="","",VLOOKUP(Table1[[#This Row],[Intake Batch Combo]],Sheet2!A:B,2,FALSE))</f>
        <v>Expert MRI Buy 71</v>
      </c>
      <c r="P4077" s="116" t="e">
        <v>#N/A</v>
      </c>
      <c r="Q4077" s="116" t="e">
        <v>#N/A</v>
      </c>
    </row>
    <row r="4078" spans="1:17">
      <c r="A4078" s="4" t="s">
        <v>1314</v>
      </c>
      <c r="B4078" s="43">
        <v>71</v>
      </c>
      <c r="C4078" s="64" t="s">
        <v>904</v>
      </c>
      <c r="D4078" s="47">
        <v>44670</v>
      </c>
      <c r="E4078" s="59" t="s">
        <v>1</v>
      </c>
      <c r="F4078" s="41">
        <v>1695</v>
      </c>
      <c r="G4078" s="41">
        <v>406.54563467206344</v>
      </c>
      <c r="H4078" s="47">
        <v>45016</v>
      </c>
      <c r="I4078" s="118">
        <v>651</v>
      </c>
      <c r="J4078" s="43">
        <f>IF(M4078="",IF(AND(H4078&lt;&gt; "",D4078&lt;&gt;""),IF(H4078&gt;=D4078,H4078-D4078,0),""),"")</f>
        <v>346</v>
      </c>
      <c r="K4078" s="42">
        <f>IF(M4078="",IF(I4078&lt;&gt;"",I4078-G4078,""),"")</f>
        <v>244.45436532793656</v>
      </c>
      <c r="L4078" s="44">
        <f>IF(M4078="",IF(K4078&lt;&gt;"",IF(G4078=0,IF(I4078=0,0,9.99),K4078/G4078),""),"")</f>
        <v>0.60129624937462078</v>
      </c>
      <c r="M4078" s="45"/>
      <c r="N4078" s="46" t="str">
        <f>TRIM(CONCATENATE(Table1[[#This Row],[Intake]]," ",Table1[[#This Row],[Batch Number]]))</f>
        <v>S-1/EB 71</v>
      </c>
      <c r="O4078" s="45" t="str">
        <f>IF(VLOOKUP(Table1[[#This Row],[Intake Batch Combo]],Sheet2!A:B,2,FALSE)="","",VLOOKUP(Table1[[#This Row],[Intake Batch Combo]],Sheet2!A:B,2,FALSE))</f>
        <v>Expert MRI Buy 71</v>
      </c>
      <c r="P4078" s="116" t="e">
        <v>#N/A</v>
      </c>
      <c r="Q4078" s="116" t="e">
        <v>#N/A</v>
      </c>
    </row>
    <row r="4079" spans="1:17">
      <c r="A4079" s="4" t="s">
        <v>1314</v>
      </c>
      <c r="B4079" s="43">
        <v>71</v>
      </c>
      <c r="C4079" s="64" t="s">
        <v>907</v>
      </c>
      <c r="D4079" s="47">
        <v>44670</v>
      </c>
      <c r="E4079" s="59" t="s">
        <v>1</v>
      </c>
      <c r="F4079" s="41">
        <v>1695</v>
      </c>
      <c r="G4079" s="41">
        <v>406.54563467206344</v>
      </c>
      <c r="H4079" s="47">
        <v>45016</v>
      </c>
      <c r="I4079" s="118">
        <v>651</v>
      </c>
      <c r="J4079" s="43">
        <f>IF(M4079="",IF(AND(H4079&lt;&gt; "",D4079&lt;&gt;""),IF(H4079&gt;=D4079,H4079-D4079,0),""),"")</f>
        <v>346</v>
      </c>
      <c r="K4079" s="42">
        <f>IF(M4079="",IF(I4079&lt;&gt;"",I4079-G4079,""),"")</f>
        <v>244.45436532793656</v>
      </c>
      <c r="L4079" s="44">
        <f>IF(M4079="",IF(K4079&lt;&gt;"",IF(G4079=0,IF(I4079=0,0,9.99),K4079/G4079),""),"")</f>
        <v>0.60129624937462078</v>
      </c>
      <c r="M4079" s="45"/>
      <c r="N4079" s="46" t="str">
        <f>TRIM(CONCATENATE(Table1[[#This Row],[Intake]]," ",Table1[[#This Row],[Batch Number]]))</f>
        <v>S-1/EB 71</v>
      </c>
      <c r="O4079" s="45" t="str">
        <f>IF(VLOOKUP(Table1[[#This Row],[Intake Batch Combo]],Sheet2!A:B,2,FALSE)="","",VLOOKUP(Table1[[#This Row],[Intake Batch Combo]],Sheet2!A:B,2,FALSE))</f>
        <v>Expert MRI Buy 71</v>
      </c>
      <c r="P4079" s="116" t="e">
        <v>#N/A</v>
      </c>
      <c r="Q4079" s="116" t="e">
        <v>#N/A</v>
      </c>
    </row>
    <row r="4080" spans="1:17">
      <c r="A4080" s="4" t="s">
        <v>1314</v>
      </c>
      <c r="B4080" s="43">
        <v>71</v>
      </c>
      <c r="C4080" s="64" t="s">
        <v>907</v>
      </c>
      <c r="D4080" s="47">
        <v>44670</v>
      </c>
      <c r="E4080" s="59" t="s">
        <v>1</v>
      </c>
      <c r="F4080" s="41">
        <v>1695</v>
      </c>
      <c r="G4080" s="41">
        <v>406.54563467206344</v>
      </c>
      <c r="H4080" s="47">
        <v>45016</v>
      </c>
      <c r="I4080" s="118">
        <v>669.6</v>
      </c>
      <c r="J4080" s="43">
        <f>IF(M4080="",IF(AND(H4080&lt;&gt; "",D4080&lt;&gt;""),IF(H4080&gt;=D4080,H4080-D4080,0),""),"")</f>
        <v>346</v>
      </c>
      <c r="K4080" s="42">
        <f>IF(M4080="",IF(I4080&lt;&gt;"",I4080-G4080,""),"")</f>
        <v>263.05436532793658</v>
      </c>
      <c r="L4080" s="44">
        <f>IF(M4080="",IF(K4080&lt;&gt;"",IF(G4080=0,IF(I4080=0,0,9.99),K4080/G4080),""),"")</f>
        <v>0.64704757078532438</v>
      </c>
      <c r="M4080" s="45"/>
      <c r="N4080" s="46" t="str">
        <f>TRIM(CONCATENATE(Table1[[#This Row],[Intake]]," ",Table1[[#This Row],[Batch Number]]))</f>
        <v>S-1/EB 71</v>
      </c>
      <c r="O4080" s="45" t="str">
        <f>IF(VLOOKUP(Table1[[#This Row],[Intake Batch Combo]],Sheet2!A:B,2,FALSE)="","",VLOOKUP(Table1[[#This Row],[Intake Batch Combo]],Sheet2!A:B,2,FALSE))</f>
        <v>Expert MRI Buy 71</v>
      </c>
      <c r="P4080" s="116" t="e">
        <v>#N/A</v>
      </c>
      <c r="Q4080" s="116" t="e">
        <v>#N/A</v>
      </c>
    </row>
    <row r="4081" spans="1:17">
      <c r="A4081" s="4" t="s">
        <v>1314</v>
      </c>
      <c r="B4081" s="43">
        <v>71</v>
      </c>
      <c r="C4081" s="64" t="s">
        <v>907</v>
      </c>
      <c r="D4081" s="47">
        <v>44670</v>
      </c>
      <c r="E4081" s="59" t="s">
        <v>1</v>
      </c>
      <c r="F4081" s="41">
        <v>1695</v>
      </c>
      <c r="G4081" s="41">
        <v>406.54563467206344</v>
      </c>
      <c r="H4081" s="47">
        <v>45016</v>
      </c>
      <c r="I4081" s="118">
        <v>697.5</v>
      </c>
      <c r="J4081" s="43">
        <f>IF(M4081="",IF(AND(H4081&lt;&gt; "",D4081&lt;&gt;""),IF(H4081&gt;=D4081,H4081-D4081,0),""),"")</f>
        <v>346</v>
      </c>
      <c r="K4081" s="42">
        <f>IF(M4081="",IF(I4081&lt;&gt;"",I4081-G4081,""),"")</f>
        <v>290.95436532793656</v>
      </c>
      <c r="L4081" s="44">
        <f>IF(M4081="",IF(K4081&lt;&gt;"",IF(G4081=0,IF(I4081=0,0,9.99),K4081/G4081),""),"")</f>
        <v>0.71567455290137949</v>
      </c>
      <c r="M4081" s="45"/>
      <c r="N4081" s="46" t="str">
        <f>TRIM(CONCATENATE(Table1[[#This Row],[Intake]]," ",Table1[[#This Row],[Batch Number]]))</f>
        <v>S-1/EB 71</v>
      </c>
      <c r="O4081" s="45" t="str">
        <f>IF(VLOOKUP(Table1[[#This Row],[Intake Batch Combo]],Sheet2!A:B,2,FALSE)="","",VLOOKUP(Table1[[#This Row],[Intake Batch Combo]],Sheet2!A:B,2,FALSE))</f>
        <v>Expert MRI Buy 71</v>
      </c>
      <c r="P4081" s="116" t="e">
        <v>#N/A</v>
      </c>
      <c r="Q4081" s="116" t="e">
        <v>#N/A</v>
      </c>
    </row>
    <row r="4082" spans="1:17">
      <c r="A4082" s="4" t="s">
        <v>1314</v>
      </c>
      <c r="B4082" s="43">
        <v>71</v>
      </c>
      <c r="C4082" s="64" t="s">
        <v>912</v>
      </c>
      <c r="D4082" s="47">
        <v>44670</v>
      </c>
      <c r="E4082" s="59" t="s">
        <v>1</v>
      </c>
      <c r="F4082" s="41">
        <v>1695</v>
      </c>
      <c r="G4082" s="41">
        <v>406.54563467206344</v>
      </c>
      <c r="H4082" s="47">
        <v>45016</v>
      </c>
      <c r="I4082" s="118">
        <v>348.75</v>
      </c>
      <c r="J4082" s="43">
        <f>IF(M4082="",IF(AND(H4082&lt;&gt; "",D4082&lt;&gt;""),IF(H4082&gt;=D4082,H4082-D4082,0),""),"")</f>
        <v>346</v>
      </c>
      <c r="K4082" s="42">
        <f>IF(M4082="",IF(I4082&lt;&gt;"",I4082-G4082,""),"")</f>
        <v>-57.795634672063443</v>
      </c>
      <c r="L4082" s="44">
        <f>IF(M4082="",IF(K4082&lt;&gt;"",IF(G4082=0,IF(I4082=0,0,9.99),K4082/G4082),""),"")</f>
        <v>-0.14216272354931025</v>
      </c>
      <c r="M4082" s="45"/>
      <c r="N4082" s="46" t="str">
        <f>TRIM(CONCATENATE(Table1[[#This Row],[Intake]]," ",Table1[[#This Row],[Batch Number]]))</f>
        <v>S-1/EB 71</v>
      </c>
      <c r="O4082" s="45" t="str">
        <f>IF(VLOOKUP(Table1[[#This Row],[Intake Batch Combo]],Sheet2!A:B,2,FALSE)="","",VLOOKUP(Table1[[#This Row],[Intake Batch Combo]],Sheet2!A:B,2,FALSE))</f>
        <v>Expert MRI Buy 71</v>
      </c>
      <c r="P4082" s="116" t="e">
        <v>#N/A</v>
      </c>
      <c r="Q4082" s="116" t="e">
        <v>#N/A</v>
      </c>
    </row>
    <row r="4083" spans="1:17">
      <c r="A4083" s="4" t="s">
        <v>1314</v>
      </c>
      <c r="B4083" s="43">
        <v>71</v>
      </c>
      <c r="C4083" s="64" t="s">
        <v>912</v>
      </c>
      <c r="D4083" s="47">
        <v>44670</v>
      </c>
      <c r="E4083" s="59" t="s">
        <v>1</v>
      </c>
      <c r="F4083" s="41">
        <v>1695</v>
      </c>
      <c r="G4083" s="41">
        <v>406.54563467206344</v>
      </c>
      <c r="H4083" s="47">
        <v>45016</v>
      </c>
      <c r="I4083" s="118">
        <v>348.75</v>
      </c>
      <c r="J4083" s="43">
        <f>IF(M4083="",IF(AND(H4083&lt;&gt; "",D4083&lt;&gt;""),IF(H4083&gt;=D4083,H4083-D4083,0),""),"")</f>
        <v>346</v>
      </c>
      <c r="K4083" s="42">
        <f>IF(M4083="",IF(I4083&lt;&gt;"",I4083-G4083,""),"")</f>
        <v>-57.795634672063443</v>
      </c>
      <c r="L4083" s="44">
        <f>IF(M4083="",IF(K4083&lt;&gt;"",IF(G4083=0,IF(I4083=0,0,9.99),K4083/G4083),""),"")</f>
        <v>-0.14216272354931025</v>
      </c>
      <c r="M4083" s="45"/>
      <c r="N4083" s="46" t="str">
        <f>TRIM(CONCATENATE(Table1[[#This Row],[Intake]]," ",Table1[[#This Row],[Batch Number]]))</f>
        <v>S-1/EB 71</v>
      </c>
      <c r="O4083" s="45" t="str">
        <f>IF(VLOOKUP(Table1[[#This Row],[Intake Batch Combo]],Sheet2!A:B,2,FALSE)="","",VLOOKUP(Table1[[#This Row],[Intake Batch Combo]],Sheet2!A:B,2,FALSE))</f>
        <v>Expert MRI Buy 71</v>
      </c>
      <c r="P4083" s="116" t="e">
        <v>#N/A</v>
      </c>
      <c r="Q4083" s="116" t="e">
        <v>#N/A</v>
      </c>
    </row>
    <row r="4084" spans="1:17">
      <c r="A4084" s="4" t="s">
        <v>1314</v>
      </c>
      <c r="B4084" s="43">
        <v>71</v>
      </c>
      <c r="C4084" s="64" t="s">
        <v>912</v>
      </c>
      <c r="D4084" s="47">
        <v>44670</v>
      </c>
      <c r="E4084" s="59" t="s">
        <v>1</v>
      </c>
      <c r="F4084" s="41">
        <v>1695</v>
      </c>
      <c r="G4084" s="41">
        <v>406.54563467206344</v>
      </c>
      <c r="H4084" s="47">
        <v>45016</v>
      </c>
      <c r="I4084" s="118">
        <v>348.75</v>
      </c>
      <c r="J4084" s="43">
        <f>IF(M4084="",IF(AND(H4084&lt;&gt; "",D4084&lt;&gt;""),IF(H4084&gt;=D4084,H4084-D4084,0),""),"")</f>
        <v>346</v>
      </c>
      <c r="K4084" s="42">
        <f>IF(M4084="",IF(I4084&lt;&gt;"",I4084-G4084,""),"")</f>
        <v>-57.795634672063443</v>
      </c>
      <c r="L4084" s="44">
        <f>IF(M4084="",IF(K4084&lt;&gt;"",IF(G4084=0,IF(I4084=0,0,9.99),K4084/G4084),""),"")</f>
        <v>-0.14216272354931025</v>
      </c>
      <c r="M4084" s="45"/>
      <c r="N4084" s="46" t="str">
        <f>TRIM(CONCATENATE(Table1[[#This Row],[Intake]]," ",Table1[[#This Row],[Batch Number]]))</f>
        <v>S-1/EB 71</v>
      </c>
      <c r="O4084" s="45" t="str">
        <f>IF(VLOOKUP(Table1[[#This Row],[Intake Batch Combo]],Sheet2!A:B,2,FALSE)="","",VLOOKUP(Table1[[#This Row],[Intake Batch Combo]],Sheet2!A:B,2,FALSE))</f>
        <v>Expert MRI Buy 71</v>
      </c>
      <c r="P4084" s="116" t="e">
        <v>#N/A</v>
      </c>
      <c r="Q4084" s="116" t="e">
        <v>#N/A</v>
      </c>
    </row>
    <row r="4085" spans="1:17">
      <c r="A4085" s="4" t="s">
        <v>1314</v>
      </c>
      <c r="B4085" s="43">
        <v>71</v>
      </c>
      <c r="C4085" s="64" t="s">
        <v>912</v>
      </c>
      <c r="D4085" s="47">
        <v>44670</v>
      </c>
      <c r="E4085" s="59" t="s">
        <v>1</v>
      </c>
      <c r="F4085" s="41">
        <v>1695</v>
      </c>
      <c r="G4085" s="41">
        <v>406.54563467206344</v>
      </c>
      <c r="H4085" s="47">
        <v>45016</v>
      </c>
      <c r="I4085" s="118">
        <v>348.75</v>
      </c>
      <c r="J4085" s="43">
        <f>IF(M4085="",IF(AND(H4085&lt;&gt; "",D4085&lt;&gt;""),IF(H4085&gt;=D4085,H4085-D4085,0),""),"")</f>
        <v>346</v>
      </c>
      <c r="K4085" s="42">
        <f>IF(M4085="",IF(I4085&lt;&gt;"",I4085-G4085,""),"")</f>
        <v>-57.795634672063443</v>
      </c>
      <c r="L4085" s="44">
        <f>IF(M4085="",IF(K4085&lt;&gt;"",IF(G4085=0,IF(I4085=0,0,9.99),K4085/G4085),""),"")</f>
        <v>-0.14216272354931025</v>
      </c>
      <c r="M4085" s="45"/>
      <c r="N4085" s="46" t="str">
        <f>TRIM(CONCATENATE(Table1[[#This Row],[Intake]]," ",Table1[[#This Row],[Batch Number]]))</f>
        <v>S-1/EB 71</v>
      </c>
      <c r="O4085" s="45" t="str">
        <f>IF(VLOOKUP(Table1[[#This Row],[Intake Batch Combo]],Sheet2!A:B,2,FALSE)="","",VLOOKUP(Table1[[#This Row],[Intake Batch Combo]],Sheet2!A:B,2,FALSE))</f>
        <v>Expert MRI Buy 71</v>
      </c>
      <c r="P4085" s="116" t="e">
        <v>#N/A</v>
      </c>
      <c r="Q4085" s="116" t="e">
        <v>#N/A</v>
      </c>
    </row>
    <row r="4086" spans="1:17">
      <c r="A4086" s="4" t="s">
        <v>1314</v>
      </c>
      <c r="B4086" s="43">
        <v>71</v>
      </c>
      <c r="C4086" s="64" t="s">
        <v>927</v>
      </c>
      <c r="D4086" s="47">
        <v>44670</v>
      </c>
      <c r="E4086" s="59" t="s">
        <v>1</v>
      </c>
      <c r="F4086" s="41">
        <v>1695</v>
      </c>
      <c r="G4086" s="41">
        <v>406.54563467206344</v>
      </c>
      <c r="H4086" s="47">
        <v>45016</v>
      </c>
      <c r="I4086" s="118">
        <v>465</v>
      </c>
      <c r="J4086" s="43">
        <f>IF(M4086="",IF(AND(H4086&lt;&gt; "",D4086&lt;&gt;""),IF(H4086&gt;=D4086,H4086-D4086,0),""),"")</f>
        <v>346</v>
      </c>
      <c r="K4086" s="42">
        <f>IF(M4086="",IF(I4086&lt;&gt;"",I4086-G4086,""),"")</f>
        <v>58.454365327936557</v>
      </c>
      <c r="L4086" s="44">
        <f>IF(M4086="",IF(K4086&lt;&gt;"",IF(G4086=0,IF(I4086=0,0,9.99),K4086/G4086),""),"")</f>
        <v>0.14378303526758632</v>
      </c>
      <c r="M4086" s="45"/>
      <c r="N4086" s="46" t="str">
        <f>TRIM(CONCATENATE(Table1[[#This Row],[Intake]]," ",Table1[[#This Row],[Batch Number]]))</f>
        <v>S-1/EB 71</v>
      </c>
      <c r="O4086" s="45" t="str">
        <f>IF(VLOOKUP(Table1[[#This Row],[Intake Batch Combo]],Sheet2!A:B,2,FALSE)="","",VLOOKUP(Table1[[#This Row],[Intake Batch Combo]],Sheet2!A:B,2,FALSE))</f>
        <v>Expert MRI Buy 71</v>
      </c>
      <c r="P4086" s="116" t="e">
        <v>#N/A</v>
      </c>
      <c r="Q4086" s="116" t="e">
        <v>#N/A</v>
      </c>
    </row>
    <row r="4087" spans="1:17">
      <c r="A4087" s="4" t="s">
        <v>1314</v>
      </c>
      <c r="B4087" s="43">
        <v>71</v>
      </c>
      <c r="C4087" s="64" t="s">
        <v>927</v>
      </c>
      <c r="D4087" s="47">
        <v>44670</v>
      </c>
      <c r="E4087" s="59" t="s">
        <v>1</v>
      </c>
      <c r="F4087" s="41">
        <v>1695</v>
      </c>
      <c r="G4087" s="41">
        <v>406.54563467206344</v>
      </c>
      <c r="H4087" s="47">
        <v>45016</v>
      </c>
      <c r="I4087" s="120">
        <v>465</v>
      </c>
      <c r="J4087" s="43">
        <f>IF(M4087="",IF(AND(H4087&lt;&gt; "",D4087&lt;&gt;""),IF(H4087&gt;=D4087,H4087-D4087,0),""),"")</f>
        <v>346</v>
      </c>
      <c r="K4087" s="42">
        <f>IF(M4087="",IF(I4087&lt;&gt;"",I4087-G4087,""),"")</f>
        <v>58.454365327936557</v>
      </c>
      <c r="L4087" s="44">
        <f>IF(M4087="",IF(K4087&lt;&gt;"",IF(G4087=0,IF(I4087=0,0,9.99),K4087/G4087),""),"")</f>
        <v>0.14378303526758632</v>
      </c>
      <c r="M4087" s="45"/>
      <c r="N4087" s="46" t="str">
        <f>TRIM(CONCATENATE(Table1[[#This Row],[Intake]]," ",Table1[[#This Row],[Batch Number]]))</f>
        <v>S-1/EB 71</v>
      </c>
      <c r="O4087" s="45" t="str">
        <f>IF(VLOOKUP(Table1[[#This Row],[Intake Batch Combo]],Sheet2!A:B,2,FALSE)="","",VLOOKUP(Table1[[#This Row],[Intake Batch Combo]],Sheet2!A:B,2,FALSE))</f>
        <v>Expert MRI Buy 71</v>
      </c>
      <c r="P4087" s="116" t="e">
        <v>#N/A</v>
      </c>
      <c r="Q4087" s="116" t="e">
        <v>#N/A</v>
      </c>
    </row>
    <row r="4088" spans="1:17">
      <c r="A4088" s="4" t="s">
        <v>1314</v>
      </c>
      <c r="B4088" s="43">
        <v>71</v>
      </c>
      <c r="C4088" s="64" t="s">
        <v>947</v>
      </c>
      <c r="D4088" s="47">
        <v>44670</v>
      </c>
      <c r="E4088" s="59" t="s">
        <v>1</v>
      </c>
      <c r="F4088" s="41">
        <v>1695</v>
      </c>
      <c r="G4088" s="41">
        <v>406.54563467206344</v>
      </c>
      <c r="H4088" s="47">
        <v>45016</v>
      </c>
      <c r="I4088" s="120">
        <v>441.75</v>
      </c>
      <c r="J4088" s="43">
        <f>IF(M4088="",IF(AND(H4088&lt;&gt; "",D4088&lt;&gt;""),IF(H4088&gt;=D4088,H4088-D4088,0),""),"")</f>
        <v>346</v>
      </c>
      <c r="K4088" s="42">
        <f>IF(M4088="",IF(I4088&lt;&gt;"",I4088-G4088,""),"")</f>
        <v>35.204365327936557</v>
      </c>
      <c r="L4088" s="44">
        <f>IF(M4088="",IF(K4088&lt;&gt;"",IF(G4088=0,IF(I4088=0,0,9.99),K4088/G4088),""),"")</f>
        <v>8.6593883504206992E-2</v>
      </c>
      <c r="M4088" s="45"/>
      <c r="N4088" s="46" t="str">
        <f>TRIM(CONCATENATE(Table1[[#This Row],[Intake]]," ",Table1[[#This Row],[Batch Number]]))</f>
        <v>S-1/EB 71</v>
      </c>
      <c r="O4088" s="45" t="str">
        <f>IF(VLOOKUP(Table1[[#This Row],[Intake Batch Combo]],Sheet2!A:B,2,FALSE)="","",VLOOKUP(Table1[[#This Row],[Intake Batch Combo]],Sheet2!A:B,2,FALSE))</f>
        <v>Expert MRI Buy 71</v>
      </c>
      <c r="P4088" s="116" t="e">
        <v>#N/A</v>
      </c>
      <c r="Q4088" s="116" t="e">
        <v>#N/A</v>
      </c>
    </row>
    <row r="4089" spans="1:17">
      <c r="A4089" s="4" t="s">
        <v>1314</v>
      </c>
      <c r="B4089" s="43">
        <v>71</v>
      </c>
      <c r="C4089" s="64" t="s">
        <v>947</v>
      </c>
      <c r="D4089" s="47">
        <v>44670</v>
      </c>
      <c r="E4089" s="59" t="s">
        <v>1</v>
      </c>
      <c r="F4089" s="41">
        <v>1695</v>
      </c>
      <c r="G4089" s="41">
        <v>406.54563467206344</v>
      </c>
      <c r="H4089" s="47">
        <v>45016</v>
      </c>
      <c r="I4089" s="118">
        <v>441.75</v>
      </c>
      <c r="J4089" s="43">
        <f>IF(M4089="",IF(AND(H4089&lt;&gt; "",D4089&lt;&gt;""),IF(H4089&gt;=D4089,H4089-D4089,0),""),"")</f>
        <v>346</v>
      </c>
      <c r="K4089" s="42">
        <f>IF(M4089="",IF(I4089&lt;&gt;"",I4089-G4089,""),"")</f>
        <v>35.204365327936557</v>
      </c>
      <c r="L4089" s="44">
        <f>IF(M4089="",IF(K4089&lt;&gt;"",IF(G4089=0,IF(I4089=0,0,9.99),K4089/G4089),""),"")</f>
        <v>8.6593883504206992E-2</v>
      </c>
      <c r="M4089" s="45"/>
      <c r="N4089" s="46" t="str">
        <f>TRIM(CONCATENATE(Table1[[#This Row],[Intake]]," ",Table1[[#This Row],[Batch Number]]))</f>
        <v>S-1/EB 71</v>
      </c>
      <c r="O4089" s="45" t="str">
        <f>IF(VLOOKUP(Table1[[#This Row],[Intake Batch Combo]],Sheet2!A:B,2,FALSE)="","",VLOOKUP(Table1[[#This Row],[Intake Batch Combo]],Sheet2!A:B,2,FALSE))</f>
        <v>Expert MRI Buy 71</v>
      </c>
      <c r="P4089" s="116" t="e">
        <v>#N/A</v>
      </c>
      <c r="Q4089" s="116" t="e">
        <v>#N/A</v>
      </c>
    </row>
    <row r="4090" spans="1:17">
      <c r="A4090" s="4" t="s">
        <v>1314</v>
      </c>
      <c r="B4090" s="43">
        <v>71</v>
      </c>
      <c r="C4090" s="64" t="s">
        <v>1014</v>
      </c>
      <c r="D4090" s="47">
        <v>44670</v>
      </c>
      <c r="E4090" s="59" t="s">
        <v>1</v>
      </c>
      <c r="F4090" s="41">
        <v>1695</v>
      </c>
      <c r="G4090" s="41">
        <v>406.54563467206344</v>
      </c>
      <c r="H4090" s="47">
        <v>45016</v>
      </c>
      <c r="I4090" s="120">
        <v>465</v>
      </c>
      <c r="J4090" s="43">
        <f>IF(M4090="",IF(AND(H4090&lt;&gt; "",D4090&lt;&gt;""),IF(H4090&gt;=D4090,H4090-D4090,0),""),"")</f>
        <v>346</v>
      </c>
      <c r="K4090" s="42">
        <f>IF(M4090="",IF(I4090&lt;&gt;"",I4090-G4090,""),"")</f>
        <v>58.454365327936557</v>
      </c>
      <c r="L4090" s="44">
        <f>IF(M4090="",IF(K4090&lt;&gt;"",IF(G4090=0,IF(I4090=0,0,9.99),K4090/G4090),""),"")</f>
        <v>0.14378303526758632</v>
      </c>
      <c r="M4090" s="45"/>
      <c r="N4090" s="46" t="str">
        <f>TRIM(CONCATENATE(Table1[[#This Row],[Intake]]," ",Table1[[#This Row],[Batch Number]]))</f>
        <v>S-1/EB 71</v>
      </c>
      <c r="O4090" s="45" t="str">
        <f>IF(VLOOKUP(Table1[[#This Row],[Intake Batch Combo]],Sheet2!A:B,2,FALSE)="","",VLOOKUP(Table1[[#This Row],[Intake Batch Combo]],Sheet2!A:B,2,FALSE))</f>
        <v>Expert MRI Buy 71</v>
      </c>
      <c r="P4090" s="116" t="e">
        <v>#N/A</v>
      </c>
      <c r="Q4090" s="116" t="e">
        <v>#N/A</v>
      </c>
    </row>
    <row r="4091" spans="1:17">
      <c r="A4091" s="4" t="s">
        <v>1314</v>
      </c>
      <c r="B4091" s="43">
        <v>71</v>
      </c>
      <c r="C4091" s="64" t="s">
        <v>1014</v>
      </c>
      <c r="D4091" s="47">
        <v>44670</v>
      </c>
      <c r="E4091" s="59" t="s">
        <v>1</v>
      </c>
      <c r="F4091" s="41">
        <v>1695</v>
      </c>
      <c r="G4091" s="41">
        <v>406.54563467206344</v>
      </c>
      <c r="H4091" s="47">
        <v>45016</v>
      </c>
      <c r="I4091" s="120">
        <v>465</v>
      </c>
      <c r="J4091" s="43">
        <f>IF(M4091="",IF(AND(H4091&lt;&gt; "",D4091&lt;&gt;""),IF(H4091&gt;=D4091,H4091-D4091,0),""),"")</f>
        <v>346</v>
      </c>
      <c r="K4091" s="42">
        <f>IF(M4091="",IF(I4091&lt;&gt;"",I4091-G4091,""),"")</f>
        <v>58.454365327936557</v>
      </c>
      <c r="L4091" s="44">
        <f>IF(M4091="",IF(K4091&lt;&gt;"",IF(G4091=0,IF(I4091=0,0,9.99),K4091/G4091),""),"")</f>
        <v>0.14378303526758632</v>
      </c>
      <c r="M4091" s="45"/>
      <c r="N4091" s="46" t="str">
        <f>TRIM(CONCATENATE(Table1[[#This Row],[Intake]]," ",Table1[[#This Row],[Batch Number]]))</f>
        <v>S-1/EB 71</v>
      </c>
      <c r="O4091" s="45" t="str">
        <f>IF(VLOOKUP(Table1[[#This Row],[Intake Batch Combo]],Sheet2!A:B,2,FALSE)="","",VLOOKUP(Table1[[#This Row],[Intake Batch Combo]],Sheet2!A:B,2,FALSE))</f>
        <v>Expert MRI Buy 71</v>
      </c>
      <c r="P4091" s="116" t="e">
        <v>#N/A</v>
      </c>
      <c r="Q4091" s="116" t="e">
        <v>#N/A</v>
      </c>
    </row>
    <row r="4092" spans="1:17">
      <c r="A4092" s="4" t="s">
        <v>1316</v>
      </c>
      <c r="B4092" s="38">
        <v>97</v>
      </c>
      <c r="C4092" s="15" t="s">
        <v>433</v>
      </c>
      <c r="D4092" s="39">
        <v>44631</v>
      </c>
      <c r="E4092" s="10" t="s">
        <v>1</v>
      </c>
      <c r="F4092" s="36">
        <v>1695</v>
      </c>
      <c r="G4092" s="36">
        <v>408.58132852990423</v>
      </c>
      <c r="H4092" s="39">
        <v>45016</v>
      </c>
      <c r="I4092" s="118">
        <v>372</v>
      </c>
      <c r="J4092" s="38">
        <f>IF(M4092="",IF(AND(H4092&lt;&gt; "",D4092&lt;&gt;""),IF(H4092&gt;=D4092,H4092-D4092,0),""),"")</f>
        <v>385</v>
      </c>
      <c r="K4092" s="37">
        <f>IF(M4092="",IF(I4092&lt;&gt;"",I4092-G4092,""),"")</f>
        <v>-36.581328529904226</v>
      </c>
      <c r="L4092" s="31">
        <f>IF(M4092="",IF(K4092&lt;&gt;"",IF(G4092=0,IF(I4092=0,0,9.99),K4092/G4092),""),"")</f>
        <v>-8.9532550744611E-2</v>
      </c>
      <c r="M4092" s="35"/>
      <c r="N4092" s="33" t="str">
        <f>TRIM(CONCATENATE(Table1[[#This Row],[Intake]]," ",Table1[[#This Row],[Batch Number]]))</f>
        <v>S-1/OS 97</v>
      </c>
      <c r="O4092" s="35" t="str">
        <f>IF(VLOOKUP(Table1[[#This Row],[Intake Batch Combo]],Sheet2!A:B,2,FALSE)="","",VLOOKUP(Table1[[#This Row],[Intake Batch Combo]],Sheet2!A:B,2,FALSE))</f>
        <v>One Source Diagnostics Buy 97.2</v>
      </c>
      <c r="P4092" s="116" t="s">
        <v>2384</v>
      </c>
      <c r="Q4092" s="116" t="e">
        <v>#N/A</v>
      </c>
    </row>
    <row r="4093" spans="1:17">
      <c r="A4093" s="4" t="s">
        <v>1316</v>
      </c>
      <c r="B4093" s="38">
        <v>97</v>
      </c>
      <c r="C4093" s="15" t="s">
        <v>440</v>
      </c>
      <c r="D4093" s="39">
        <v>44631</v>
      </c>
      <c r="E4093" s="10" t="s">
        <v>1</v>
      </c>
      <c r="F4093" s="36">
        <v>1695</v>
      </c>
      <c r="G4093" s="36">
        <v>408.58132852990423</v>
      </c>
      <c r="H4093" s="39">
        <v>45016</v>
      </c>
      <c r="I4093" s="118">
        <v>511.5</v>
      </c>
      <c r="J4093" s="38">
        <f>IF(M4093="",IF(AND(H4093&lt;&gt; "",D4093&lt;&gt;""),IF(H4093&gt;=D4093,H4093-D4093,0),""),"")</f>
        <v>385</v>
      </c>
      <c r="K4093" s="37">
        <f>IF(M4093="",IF(I4093&lt;&gt;"",I4093-G4093,""),"")</f>
        <v>102.91867147009577</v>
      </c>
      <c r="L4093" s="31">
        <f>IF(M4093="",IF(K4093&lt;&gt;"",IF(G4093=0,IF(I4093=0,0,9.99),K4093/G4093),""),"")</f>
        <v>0.25189274272615986</v>
      </c>
      <c r="M4093" s="35"/>
      <c r="N4093" s="33" t="str">
        <f>TRIM(CONCATENATE(Table1[[#This Row],[Intake]]," ",Table1[[#This Row],[Batch Number]]))</f>
        <v>S-1/OS 97</v>
      </c>
      <c r="O4093" s="35" t="str">
        <f>IF(VLOOKUP(Table1[[#This Row],[Intake Batch Combo]],Sheet2!A:B,2,FALSE)="","",VLOOKUP(Table1[[#This Row],[Intake Batch Combo]],Sheet2!A:B,2,FALSE))</f>
        <v>One Source Diagnostics Buy 97.2</v>
      </c>
      <c r="P4093" s="116" t="s">
        <v>2384</v>
      </c>
      <c r="Q4093" s="116" t="e">
        <v>#N/A</v>
      </c>
    </row>
    <row r="4094" spans="1:17">
      <c r="A4094" s="4" t="s">
        <v>1316</v>
      </c>
      <c r="B4094" s="38">
        <v>97</v>
      </c>
      <c r="C4094" s="15" t="s">
        <v>440</v>
      </c>
      <c r="D4094" s="39">
        <v>44631</v>
      </c>
      <c r="E4094" s="10" t="s">
        <v>1</v>
      </c>
      <c r="F4094" s="36">
        <v>1695</v>
      </c>
      <c r="G4094" s="36">
        <v>408.58132852990423</v>
      </c>
      <c r="H4094" s="39">
        <v>45016</v>
      </c>
      <c r="I4094" s="118">
        <v>558</v>
      </c>
      <c r="J4094" s="38">
        <f>IF(M4094="",IF(AND(H4094&lt;&gt; "",D4094&lt;&gt;""),IF(H4094&gt;=D4094,H4094-D4094,0),""),"")</f>
        <v>385</v>
      </c>
      <c r="K4094" s="37">
        <f>IF(M4094="",IF(I4094&lt;&gt;"",I4094-G4094,""),"")</f>
        <v>149.41867147009577</v>
      </c>
      <c r="L4094" s="31">
        <f>IF(M4094="",IF(K4094&lt;&gt;"",IF(G4094=0,IF(I4094=0,0,9.99),K4094/G4094),""),"")</f>
        <v>0.36570117388308349</v>
      </c>
      <c r="M4094" s="35"/>
      <c r="N4094" s="33" t="str">
        <f>TRIM(CONCATENATE(Table1[[#This Row],[Intake]]," ",Table1[[#This Row],[Batch Number]]))</f>
        <v>S-1/OS 97</v>
      </c>
      <c r="O4094" s="35" t="str">
        <f>IF(VLOOKUP(Table1[[#This Row],[Intake Batch Combo]],Sheet2!A:B,2,FALSE)="","",VLOOKUP(Table1[[#This Row],[Intake Batch Combo]],Sheet2!A:B,2,FALSE))</f>
        <v>One Source Diagnostics Buy 97.2</v>
      </c>
      <c r="P4094" s="116" t="s">
        <v>2384</v>
      </c>
      <c r="Q4094" s="116" t="e">
        <v>#N/A</v>
      </c>
    </row>
    <row r="4095" spans="1:17">
      <c r="A4095" s="4" t="s">
        <v>1316</v>
      </c>
      <c r="B4095" s="38">
        <v>97</v>
      </c>
      <c r="C4095" s="15" t="s">
        <v>458</v>
      </c>
      <c r="D4095" s="39">
        <v>44631</v>
      </c>
      <c r="E4095" s="10" t="s">
        <v>1</v>
      </c>
      <c r="F4095" s="36">
        <v>1695</v>
      </c>
      <c r="G4095" s="36">
        <v>408.58132852990423</v>
      </c>
      <c r="H4095" s="39">
        <v>45016</v>
      </c>
      <c r="I4095" s="118">
        <v>465</v>
      </c>
      <c r="J4095" s="38">
        <f>IF(M4095="",IF(AND(H4095&lt;&gt; "",D4095&lt;&gt;""),IF(H4095&gt;=D4095,H4095-D4095,0),""),"")</f>
        <v>385</v>
      </c>
      <c r="K4095" s="37">
        <f>IF(M4095="",IF(I4095&lt;&gt;"",I4095-G4095,""),"")</f>
        <v>56.418671470095774</v>
      </c>
      <c r="L4095" s="31">
        <f>IF(M4095="",IF(K4095&lt;&gt;"",IF(G4095=0,IF(I4095=0,0,9.99),K4095/G4095),""),"")</f>
        <v>0.13808431156923626</v>
      </c>
      <c r="M4095" s="35"/>
      <c r="N4095" s="33" t="str">
        <f>TRIM(CONCATENATE(Table1[[#This Row],[Intake]]," ",Table1[[#This Row],[Batch Number]]))</f>
        <v>S-1/OS 97</v>
      </c>
      <c r="O4095" s="35" t="str">
        <f>IF(VLOOKUP(Table1[[#This Row],[Intake Batch Combo]],Sheet2!A:B,2,FALSE)="","",VLOOKUP(Table1[[#This Row],[Intake Batch Combo]],Sheet2!A:B,2,FALSE))</f>
        <v>One Source Diagnostics Buy 97.2</v>
      </c>
      <c r="P4095" s="116" t="s">
        <v>2384</v>
      </c>
      <c r="Q4095" s="116" t="e">
        <v>#N/A</v>
      </c>
    </row>
    <row r="4096" spans="1:17">
      <c r="A4096" s="4" t="s">
        <v>1316</v>
      </c>
      <c r="B4096" s="38">
        <v>97</v>
      </c>
      <c r="C4096" s="15" t="s">
        <v>458</v>
      </c>
      <c r="D4096" s="39">
        <v>44631</v>
      </c>
      <c r="E4096" s="10" t="s">
        <v>1</v>
      </c>
      <c r="F4096" s="36">
        <v>1695</v>
      </c>
      <c r="G4096" s="36">
        <v>408.58132852990423</v>
      </c>
      <c r="H4096" s="39">
        <v>45016</v>
      </c>
      <c r="I4096" s="118">
        <v>465</v>
      </c>
      <c r="J4096" s="38">
        <f>IF(M4096="",IF(AND(H4096&lt;&gt; "",D4096&lt;&gt;""),IF(H4096&gt;=D4096,H4096-D4096,0),""),"")</f>
        <v>385</v>
      </c>
      <c r="K4096" s="37">
        <f>IF(M4096="",IF(I4096&lt;&gt;"",I4096-G4096,""),"")</f>
        <v>56.418671470095774</v>
      </c>
      <c r="L4096" s="31">
        <f>IF(M4096="",IF(K4096&lt;&gt;"",IF(G4096=0,IF(I4096=0,0,9.99),K4096/G4096),""),"")</f>
        <v>0.13808431156923626</v>
      </c>
      <c r="M4096" s="35"/>
      <c r="N4096" s="33" t="str">
        <f>TRIM(CONCATENATE(Table1[[#This Row],[Intake]]," ",Table1[[#This Row],[Batch Number]]))</f>
        <v>S-1/OS 97</v>
      </c>
      <c r="O4096" s="35" t="str">
        <f>IF(VLOOKUP(Table1[[#This Row],[Intake Batch Combo]],Sheet2!A:B,2,FALSE)="","",VLOOKUP(Table1[[#This Row],[Intake Batch Combo]],Sheet2!A:B,2,FALSE))</f>
        <v>One Source Diagnostics Buy 97.2</v>
      </c>
      <c r="P4096" s="116" t="s">
        <v>2384</v>
      </c>
      <c r="Q4096" s="116" t="e">
        <v>#N/A</v>
      </c>
    </row>
    <row r="4097" spans="1:17">
      <c r="A4097" s="4" t="s">
        <v>1316</v>
      </c>
      <c r="B4097" s="38">
        <v>97</v>
      </c>
      <c r="C4097" s="15" t="s">
        <v>549</v>
      </c>
      <c r="D4097" s="39">
        <v>44631</v>
      </c>
      <c r="E4097" s="10" t="s">
        <v>1</v>
      </c>
      <c r="F4097" s="36">
        <v>1695</v>
      </c>
      <c r="G4097" s="36">
        <v>408.58132852990423</v>
      </c>
      <c r="H4097" s="39">
        <v>45016</v>
      </c>
      <c r="I4097" s="120">
        <v>719.19690000000003</v>
      </c>
      <c r="J4097" s="38">
        <f>IF(M4097="",IF(AND(H4097&lt;&gt; "",D4097&lt;&gt;""),IF(H4097&gt;=D4097,H4097-D4097,0),""),"")</f>
        <v>385</v>
      </c>
      <c r="K4097" s="37">
        <f>IF(M4097="",IF(I4097&lt;&gt;"",I4097-G4097,""),"")</f>
        <v>310.6155714700958</v>
      </c>
      <c r="L4097" s="31">
        <f>IF(M4097="",IF(K4097&lt;&gt;"",IF(G4097=0,IF(I4097=0,0,9.99),K4097/G4097),""),"")</f>
        <v>0.76022948133167501</v>
      </c>
      <c r="M4097" s="35"/>
      <c r="N4097" s="33" t="str">
        <f>TRIM(CONCATENATE(Table1[[#This Row],[Intake]]," ",Table1[[#This Row],[Batch Number]]))</f>
        <v>S-1/OS 97</v>
      </c>
      <c r="O4097" s="35" t="str">
        <f>IF(VLOOKUP(Table1[[#This Row],[Intake Batch Combo]],Sheet2!A:B,2,FALSE)="","",VLOOKUP(Table1[[#This Row],[Intake Batch Combo]],Sheet2!A:B,2,FALSE))</f>
        <v>One Source Diagnostics Buy 97.2</v>
      </c>
      <c r="P4097" s="116" t="s">
        <v>2384</v>
      </c>
      <c r="Q4097" s="116" t="e">
        <v>#N/A</v>
      </c>
    </row>
    <row r="4098" spans="1:17">
      <c r="A4098" s="4" t="s">
        <v>2395</v>
      </c>
      <c r="B4098" s="15">
        <v>15.3</v>
      </c>
      <c r="C4098" s="15"/>
      <c r="D4098" s="30">
        <v>45021</v>
      </c>
      <c r="E4098" s="10" t="s">
        <v>1</v>
      </c>
      <c r="F4098" s="14">
        <v>2300</v>
      </c>
      <c r="G4098" s="14">
        <v>432.04350000000113</v>
      </c>
      <c r="H4098" s="30">
        <v>45016</v>
      </c>
      <c r="I4098" s="118">
        <v>744</v>
      </c>
      <c r="J4098" s="15">
        <f>IF(M4098="",IF(AND(H4098&lt;&gt; "",D4098&lt;&gt;""),IF(H4098&gt;=D4098,H4098-D4098,0),""),"")</f>
        <v>0</v>
      </c>
      <c r="K4098" s="20">
        <f>IF(M4098="",IF(I4098&lt;&gt;"",I4098-G4098,""),"")</f>
        <v>311.95649999999887</v>
      </c>
      <c r="L4098" s="25">
        <f>IF(M4098="",IF(K4098&lt;&gt;"",IF(G4098=0,IF(I4098=0,0,9.99),K4098/G4098),""),"")</f>
        <v>0.72204882147283334</v>
      </c>
      <c r="M4098" s="111"/>
      <c r="N4098" s="58" t="str">
        <f>TRIM(CONCATENATE(Table1[[#This Row],[Intake]]," ",Table1[[#This Row],[Batch Number]]))</f>
        <v>S-1/SCI 15.3</v>
      </c>
      <c r="O4098" s="111" t="str">
        <f>IF(VLOOKUP(Table1[[#This Row],[Intake Batch Combo]],Sheet2!A:B,2,FALSE)="","",VLOOKUP(Table1[[#This Row],[Intake Batch Combo]],Sheet2!A:B,2,FALSE))</f>
        <v>SoCal Imaging Batch 15.3</v>
      </c>
      <c r="P4098" s="115" t="s">
        <v>2393</v>
      </c>
      <c r="Q4098" s="115" t="e">
        <v>#N/A</v>
      </c>
    </row>
    <row r="4099" spans="1:17">
      <c r="A4099" s="4" t="s">
        <v>2395</v>
      </c>
      <c r="B4099" s="15">
        <v>15.1</v>
      </c>
      <c r="C4099" s="15"/>
      <c r="D4099" s="30">
        <v>45021</v>
      </c>
      <c r="E4099" s="10" t="s">
        <v>1</v>
      </c>
      <c r="F4099" s="14">
        <v>2300</v>
      </c>
      <c r="G4099" s="14">
        <v>432.04350000000113</v>
      </c>
      <c r="H4099" s="72">
        <v>45016</v>
      </c>
      <c r="I4099" s="122">
        <v>744</v>
      </c>
      <c r="J4099" s="21">
        <f>IF(M4099="",IF(AND(H4099&lt;&gt; "",D4099&lt;&gt;""),IF(H4099&gt;=D4099,H4099-D4099,0),""),"")</f>
        <v>0</v>
      </c>
      <c r="K4099" s="20">
        <f>IF(M4099="",IF(I4099&lt;&gt;"",I4099-G4099,""),"")</f>
        <v>311.95649999999887</v>
      </c>
      <c r="L4099" s="25">
        <f>IF(M4099="",IF(K4099&lt;&gt;"",IF(G4099=0,IF(I4099=0,0,9.99),K4099/G4099),""),"")</f>
        <v>0.72204882147283334</v>
      </c>
      <c r="M4099" s="25"/>
      <c r="N4099" s="25" t="str">
        <f>TRIM(CONCATENATE(Table1[[#This Row],[Intake]]," ",Table1[[#This Row],[Batch Number]]))</f>
        <v>S-1/SCI 15.1</v>
      </c>
      <c r="O4099" s="4" t="str">
        <f>IF(VLOOKUP(Table1[[#This Row],[Intake Batch Combo]],Sheet2!A:B,2,FALSE)="","",VLOOKUP(Table1[[#This Row],[Intake Batch Combo]],Sheet2!A:B,2,FALSE))</f>
        <v>SoCal Imaging Batch 15.1</v>
      </c>
      <c r="P4099" s="116" t="e">
        <v>#N/A</v>
      </c>
      <c r="Q4099" s="116" t="e">
        <v>#N/A</v>
      </c>
    </row>
    <row r="4100" spans="1:17">
      <c r="A4100" s="4" t="s">
        <v>2395</v>
      </c>
      <c r="B4100" s="15">
        <v>15.2</v>
      </c>
      <c r="C4100" s="15"/>
      <c r="D4100" s="30">
        <v>45021</v>
      </c>
      <c r="E4100" s="10" t="s">
        <v>1</v>
      </c>
      <c r="F4100" s="14">
        <v>2300</v>
      </c>
      <c r="G4100" s="14">
        <v>432.04350000000113</v>
      </c>
      <c r="H4100" s="30">
        <v>45016</v>
      </c>
      <c r="I4100" s="118">
        <v>186</v>
      </c>
      <c r="J4100" s="15">
        <f>IF(M4100="",IF(AND(H4100&lt;&gt; "",D4100&lt;&gt;""),IF(H4100&gt;=D4100,H4100-D4100,0),""),"")</f>
        <v>0</v>
      </c>
      <c r="K4100" s="20">
        <f>IF(M4100="",IF(I4100&lt;&gt;"",I4100-G4100,""),"")</f>
        <v>-246.04350000000113</v>
      </c>
      <c r="L4100" s="25">
        <f>IF(M4100="",IF(K4100&lt;&gt;"",IF(G4100=0,IF(I4100=0,0,9.99),K4100/G4100),""),"")</f>
        <v>-0.56948779463179167</v>
      </c>
      <c r="M4100" s="111"/>
      <c r="N4100" s="58" t="str">
        <f>TRIM(CONCATENATE(Table1[[#This Row],[Intake]]," ",Table1[[#This Row],[Batch Number]]))</f>
        <v>S-1/SCI 15.2</v>
      </c>
      <c r="O4100" s="111" t="str">
        <f>IF(VLOOKUP(Table1[[#This Row],[Intake Batch Combo]],Sheet2!A:B,2,FALSE)="","",VLOOKUP(Table1[[#This Row],[Intake Batch Combo]],Sheet2!A:B,2,FALSE))</f>
        <v>SoCal Imaging Batch 15.2</v>
      </c>
      <c r="P4100" s="115" t="e">
        <v>#N/A</v>
      </c>
      <c r="Q4100" s="115" t="e">
        <v>#N/A</v>
      </c>
    </row>
    <row r="4101" spans="1:17">
      <c r="A4101" s="4" t="s">
        <v>2395</v>
      </c>
      <c r="B4101" s="15">
        <v>15.2</v>
      </c>
      <c r="C4101" s="15"/>
      <c r="D4101" s="30">
        <v>45021</v>
      </c>
      <c r="E4101" s="10" t="s">
        <v>1</v>
      </c>
      <c r="F4101" s="14">
        <v>2300</v>
      </c>
      <c r="G4101" s="14">
        <v>432.04350000000113</v>
      </c>
      <c r="H4101" s="30">
        <v>45016</v>
      </c>
      <c r="I4101" s="118">
        <v>465</v>
      </c>
      <c r="J4101" s="15">
        <f>IF(M4101="",IF(AND(H4101&lt;&gt; "",D4101&lt;&gt;""),IF(H4101&gt;=D4101,H4101-D4101,0),""),"")</f>
        <v>0</v>
      </c>
      <c r="K4101" s="20">
        <f>IF(M4101="",IF(I4101&lt;&gt;"",I4101-G4101,""),"")</f>
        <v>32.956499999998869</v>
      </c>
      <c r="L4101" s="25">
        <f>IF(M4101="",IF(K4101&lt;&gt;"",IF(G4101=0,IF(I4101=0,0,9.99),K4101/G4101),""),"")</f>
        <v>7.6280513420520807E-2</v>
      </c>
      <c r="M4101" s="111"/>
      <c r="N4101" s="58" t="str">
        <f>TRIM(CONCATENATE(Table1[[#This Row],[Intake]]," ",Table1[[#This Row],[Batch Number]]))</f>
        <v>S-1/SCI 15.2</v>
      </c>
      <c r="O4101" s="111" t="str">
        <f>IF(VLOOKUP(Table1[[#This Row],[Intake Batch Combo]],Sheet2!A:B,2,FALSE)="","",VLOOKUP(Table1[[#This Row],[Intake Batch Combo]],Sheet2!A:B,2,FALSE))</f>
        <v>SoCal Imaging Batch 15.2</v>
      </c>
      <c r="P4101" s="115" t="e">
        <v>#N/A</v>
      </c>
      <c r="Q4101" s="115" t="e">
        <v>#N/A</v>
      </c>
    </row>
    <row r="4102" spans="1:17">
      <c r="A4102" s="4" t="s">
        <v>2395</v>
      </c>
      <c r="B4102" s="15">
        <v>15.2</v>
      </c>
      <c r="C4102" s="15"/>
      <c r="D4102" s="30">
        <v>45021</v>
      </c>
      <c r="E4102" s="10" t="s">
        <v>1</v>
      </c>
      <c r="F4102" s="14">
        <v>2300</v>
      </c>
      <c r="G4102" s="14">
        <v>432.04350000000113</v>
      </c>
      <c r="H4102" s="30">
        <v>45016</v>
      </c>
      <c r="I4102" s="118">
        <v>465</v>
      </c>
      <c r="J4102" s="15">
        <f>IF(M4102="",IF(AND(H4102&lt;&gt; "",D4102&lt;&gt;""),IF(H4102&gt;=D4102,H4102-D4102,0),""),"")</f>
        <v>0</v>
      </c>
      <c r="K4102" s="20">
        <f>IF(M4102="",IF(I4102&lt;&gt;"",I4102-G4102,""),"")</f>
        <v>32.956499999998869</v>
      </c>
      <c r="L4102" s="25">
        <f>IF(M4102="",IF(K4102&lt;&gt;"",IF(G4102=0,IF(I4102=0,0,9.99),K4102/G4102),""),"")</f>
        <v>7.6280513420520807E-2</v>
      </c>
      <c r="M4102" s="111"/>
      <c r="N4102" s="58" t="str">
        <f>TRIM(CONCATENATE(Table1[[#This Row],[Intake]]," ",Table1[[#This Row],[Batch Number]]))</f>
        <v>S-1/SCI 15.2</v>
      </c>
      <c r="O4102" s="111" t="str">
        <f>IF(VLOOKUP(Table1[[#This Row],[Intake Batch Combo]],Sheet2!A:B,2,FALSE)="","",VLOOKUP(Table1[[#This Row],[Intake Batch Combo]],Sheet2!A:B,2,FALSE))</f>
        <v>SoCal Imaging Batch 15.2</v>
      </c>
      <c r="P4102" s="115" t="e">
        <v>#N/A</v>
      </c>
      <c r="Q4102" s="115" t="e">
        <v>#N/A</v>
      </c>
    </row>
    <row r="4103" spans="1:17">
      <c r="A4103" s="4" t="s">
        <v>2395</v>
      </c>
      <c r="B4103" s="15">
        <v>15.2</v>
      </c>
      <c r="C4103" s="15"/>
      <c r="D4103" s="30">
        <v>45021</v>
      </c>
      <c r="E4103" s="10" t="s">
        <v>1</v>
      </c>
      <c r="F4103" s="14">
        <v>2300</v>
      </c>
      <c r="G4103" s="14">
        <v>432.04350000000113</v>
      </c>
      <c r="H4103" s="30">
        <v>45016</v>
      </c>
      <c r="I4103" s="118">
        <v>465</v>
      </c>
      <c r="J4103" s="15">
        <f>IF(M4103="",IF(AND(H4103&lt;&gt; "",D4103&lt;&gt;""),IF(H4103&gt;=D4103,H4103-D4103,0),""),"")</f>
        <v>0</v>
      </c>
      <c r="K4103" s="20">
        <f>IF(M4103="",IF(I4103&lt;&gt;"",I4103-G4103,""),"")</f>
        <v>32.956499999998869</v>
      </c>
      <c r="L4103" s="25">
        <f>IF(M4103="",IF(K4103&lt;&gt;"",IF(G4103=0,IF(I4103=0,0,9.99),K4103/G4103),""),"")</f>
        <v>7.6280513420520807E-2</v>
      </c>
      <c r="M4103" s="111"/>
      <c r="N4103" s="58" t="str">
        <f>TRIM(CONCATENATE(Table1[[#This Row],[Intake]]," ",Table1[[#This Row],[Batch Number]]))</f>
        <v>S-1/SCI 15.2</v>
      </c>
      <c r="O4103" s="111" t="str">
        <f>IF(VLOOKUP(Table1[[#This Row],[Intake Batch Combo]],Sheet2!A:B,2,FALSE)="","",VLOOKUP(Table1[[#This Row],[Intake Batch Combo]],Sheet2!A:B,2,FALSE))</f>
        <v>SoCal Imaging Batch 15.2</v>
      </c>
      <c r="P4103" s="115" t="e">
        <v>#N/A</v>
      </c>
      <c r="Q4103" s="115" t="e">
        <v>#N/A</v>
      </c>
    </row>
    <row r="4104" spans="1:17">
      <c r="A4104" s="4" t="s">
        <v>2395</v>
      </c>
      <c r="B4104" s="15">
        <v>15.2</v>
      </c>
      <c r="C4104" s="15"/>
      <c r="D4104" s="30">
        <v>45021</v>
      </c>
      <c r="E4104" s="10" t="s">
        <v>1</v>
      </c>
      <c r="F4104" s="14">
        <v>2300</v>
      </c>
      <c r="G4104" s="14">
        <v>432.04350000000113</v>
      </c>
      <c r="H4104" s="30">
        <v>45016</v>
      </c>
      <c r="I4104" s="118">
        <v>465</v>
      </c>
      <c r="J4104" s="15">
        <f>IF(M4104="",IF(AND(H4104&lt;&gt; "",D4104&lt;&gt;""),IF(H4104&gt;=D4104,H4104-D4104,0),""),"")</f>
        <v>0</v>
      </c>
      <c r="K4104" s="20">
        <f>IF(M4104="",IF(I4104&lt;&gt;"",I4104-G4104,""),"")</f>
        <v>32.956499999998869</v>
      </c>
      <c r="L4104" s="25">
        <f>IF(M4104="",IF(K4104&lt;&gt;"",IF(G4104=0,IF(I4104=0,0,9.99),K4104/G4104),""),"")</f>
        <v>7.6280513420520807E-2</v>
      </c>
      <c r="M4104" s="111"/>
      <c r="N4104" s="58" t="str">
        <f>TRIM(CONCATENATE(Table1[[#This Row],[Intake]]," ",Table1[[#This Row],[Batch Number]]))</f>
        <v>S-1/SCI 15.2</v>
      </c>
      <c r="O4104" s="111" t="str">
        <f>IF(VLOOKUP(Table1[[#This Row],[Intake Batch Combo]],Sheet2!A:B,2,FALSE)="","",VLOOKUP(Table1[[#This Row],[Intake Batch Combo]],Sheet2!A:B,2,FALSE))</f>
        <v>SoCal Imaging Batch 15.2</v>
      </c>
      <c r="P4104" s="115" t="e">
        <v>#N/A</v>
      </c>
      <c r="Q4104" s="115" t="e">
        <v>#N/A</v>
      </c>
    </row>
    <row r="4105" spans="1:17">
      <c r="A4105" s="4" t="s">
        <v>2395</v>
      </c>
      <c r="B4105" s="15">
        <v>15.2</v>
      </c>
      <c r="C4105" s="15"/>
      <c r="D4105" s="30">
        <v>45021</v>
      </c>
      <c r="E4105" s="10" t="s">
        <v>1</v>
      </c>
      <c r="F4105" s="14">
        <v>2300</v>
      </c>
      <c r="G4105" s="14">
        <v>432.04350000000113</v>
      </c>
      <c r="H4105" s="30">
        <v>45016</v>
      </c>
      <c r="I4105" s="118">
        <v>465</v>
      </c>
      <c r="J4105" s="15">
        <f>IF(M4105="",IF(AND(H4105&lt;&gt; "",D4105&lt;&gt;""),IF(H4105&gt;=D4105,H4105-D4105,0),""),"")</f>
        <v>0</v>
      </c>
      <c r="K4105" s="20">
        <f>IF(M4105="",IF(I4105&lt;&gt;"",I4105-G4105,""),"")</f>
        <v>32.956499999998869</v>
      </c>
      <c r="L4105" s="25">
        <f>IF(M4105="",IF(K4105&lt;&gt;"",IF(G4105=0,IF(I4105=0,0,9.99),K4105/G4105),""),"")</f>
        <v>7.6280513420520807E-2</v>
      </c>
      <c r="M4105" s="111"/>
      <c r="N4105" s="58" t="str">
        <f>TRIM(CONCATENATE(Table1[[#This Row],[Intake]]," ",Table1[[#This Row],[Batch Number]]))</f>
        <v>S-1/SCI 15.2</v>
      </c>
      <c r="O4105" s="111" t="str">
        <f>IF(VLOOKUP(Table1[[#This Row],[Intake Batch Combo]],Sheet2!A:B,2,FALSE)="","",VLOOKUP(Table1[[#This Row],[Intake Batch Combo]],Sheet2!A:B,2,FALSE))</f>
        <v>SoCal Imaging Batch 15.2</v>
      </c>
      <c r="P4105" s="115" t="e">
        <v>#N/A</v>
      </c>
      <c r="Q4105" s="115" t="e">
        <v>#N/A</v>
      </c>
    </row>
    <row r="4106" spans="1:17">
      <c r="A4106" s="4" t="s">
        <v>2395</v>
      </c>
      <c r="B4106" s="15">
        <v>15.2</v>
      </c>
      <c r="C4106" s="15"/>
      <c r="D4106" s="30">
        <v>45021</v>
      </c>
      <c r="E4106" s="10" t="s">
        <v>1</v>
      </c>
      <c r="F4106" s="14">
        <v>2300</v>
      </c>
      <c r="G4106" s="14">
        <v>432.04350000000113</v>
      </c>
      <c r="H4106" s="30">
        <v>45016</v>
      </c>
      <c r="I4106" s="118">
        <v>697.5</v>
      </c>
      <c r="J4106" s="15">
        <f>IF(M4106="",IF(AND(H4106&lt;&gt; "",D4106&lt;&gt;""),IF(H4106&gt;=D4106,H4106-D4106,0),""),"")</f>
        <v>0</v>
      </c>
      <c r="K4106" s="20">
        <f>IF(M4106="",IF(I4106&lt;&gt;"",I4106-G4106,""),"")</f>
        <v>265.45649999999887</v>
      </c>
      <c r="L4106" s="25">
        <f>IF(M4106="",IF(K4106&lt;&gt;"",IF(G4106=0,IF(I4106=0,0,9.99),K4106/G4106),""),"")</f>
        <v>0.61442077013078122</v>
      </c>
      <c r="M4106" s="111"/>
      <c r="N4106" s="58" t="str">
        <f>TRIM(CONCATENATE(Table1[[#This Row],[Intake]]," ",Table1[[#This Row],[Batch Number]]))</f>
        <v>S-1/SCI 15.2</v>
      </c>
      <c r="O4106" s="111" t="str">
        <f>IF(VLOOKUP(Table1[[#This Row],[Intake Batch Combo]],Sheet2!A:B,2,FALSE)="","",VLOOKUP(Table1[[#This Row],[Intake Batch Combo]],Sheet2!A:B,2,FALSE))</f>
        <v>SoCal Imaging Batch 15.2</v>
      </c>
      <c r="P4106" s="115" t="e">
        <v>#N/A</v>
      </c>
      <c r="Q4106" s="115" t="e">
        <v>#N/A</v>
      </c>
    </row>
    <row r="4107" spans="1:17">
      <c r="A4107" s="4" t="s">
        <v>1316</v>
      </c>
      <c r="B4107" s="15">
        <v>90</v>
      </c>
      <c r="C4107" s="15" t="s">
        <v>196</v>
      </c>
      <c r="D4107" s="30">
        <v>44559</v>
      </c>
      <c r="E4107" s="10" t="s">
        <v>1</v>
      </c>
      <c r="F4107" s="14">
        <v>1695</v>
      </c>
      <c r="G4107" s="14">
        <v>435.04260145388702</v>
      </c>
      <c r="H4107" s="30">
        <v>45016</v>
      </c>
      <c r="I4107" s="118">
        <v>697.5</v>
      </c>
      <c r="J4107" s="21">
        <f>IF(M4107="",IF(AND(H4107&lt;&gt; "",D4107&lt;&gt;""),IF(H4107&gt;=D4107,H4107-D4107,0),""),"")</f>
        <v>457</v>
      </c>
      <c r="K4107" s="20">
        <f>IF(M4107="",IF(I4107&lt;&gt;"",I4107-G4107,""),"")</f>
        <v>262.45739854611298</v>
      </c>
      <c r="L4107" s="25">
        <f>IF(M4107="",IF(K4107&lt;&gt;"",IF(G4107=0,IF(I4107=0,0,9.99),K4107/G4107),""),"")</f>
        <v>0.60329125853191312</v>
      </c>
      <c r="M4107" s="28"/>
      <c r="N4107" s="31" t="str">
        <f>TRIM(CONCATENATE(Table1[[#This Row],[Intake]]," ",Table1[[#This Row],[Batch Number]]))</f>
        <v>S-1/OS 90</v>
      </c>
      <c r="O4107" s="34" t="str">
        <f>IF(VLOOKUP(Table1[[#This Row],[Intake Batch Combo]],Sheet2!A:B,2,FALSE)="","",VLOOKUP(Table1[[#This Row],[Intake Batch Combo]],Sheet2!A:B,2,FALSE))</f>
        <v>OSD Buy 90</v>
      </c>
      <c r="P4107" s="116" t="e">
        <v>#N/A</v>
      </c>
      <c r="Q4107" s="116" t="e">
        <v>#N/A</v>
      </c>
    </row>
    <row r="4108" spans="1:17">
      <c r="A4108" s="4" t="s">
        <v>1316</v>
      </c>
      <c r="B4108" s="15">
        <v>90</v>
      </c>
      <c r="C4108" s="15" t="s">
        <v>13</v>
      </c>
      <c r="D4108" s="30">
        <v>44559</v>
      </c>
      <c r="E4108" s="10" t="s">
        <v>1</v>
      </c>
      <c r="F4108" s="14">
        <v>1695</v>
      </c>
      <c r="G4108" s="14">
        <v>435.04260145388702</v>
      </c>
      <c r="H4108" s="30">
        <v>45016</v>
      </c>
      <c r="I4108" s="118">
        <v>465</v>
      </c>
      <c r="J4108" s="21">
        <f>IF(M4108="",IF(AND(H4108&lt;&gt; "",D4108&lt;&gt;""),IF(H4108&gt;=D4108,H4108-D4108,0),""),"")</f>
        <v>457</v>
      </c>
      <c r="K4108" s="20">
        <f>IF(M4108="",IF(I4108&lt;&gt;"",I4108-G4108,""),"")</f>
        <v>29.957398546112984</v>
      </c>
      <c r="L4108" s="25">
        <f>IF(M4108="",IF(K4108&lt;&gt;"",IF(G4108=0,IF(I4108=0,0,9.99),K4108/G4108),""),"")</f>
        <v>6.8860839021275391E-2</v>
      </c>
      <c r="M4108" s="28"/>
      <c r="N4108" s="31" t="str">
        <f>TRIM(CONCATENATE(Table1[[#This Row],[Intake]]," ",Table1[[#This Row],[Batch Number]]))</f>
        <v>S-1/OS 90</v>
      </c>
      <c r="O4108" s="34" t="str">
        <f>IF(VLOOKUP(Table1[[#This Row],[Intake Batch Combo]],Sheet2!A:B,2,FALSE)="","",VLOOKUP(Table1[[#This Row],[Intake Batch Combo]],Sheet2!A:B,2,FALSE))</f>
        <v>OSD Buy 90</v>
      </c>
      <c r="P4108" s="116" t="e">
        <v>#N/A</v>
      </c>
      <c r="Q4108" s="116" t="e">
        <v>#N/A</v>
      </c>
    </row>
    <row r="4109" spans="1:17">
      <c r="A4109" s="4" t="s">
        <v>1316</v>
      </c>
      <c r="B4109" s="15">
        <v>90</v>
      </c>
      <c r="C4109" s="15" t="s">
        <v>44</v>
      </c>
      <c r="D4109" s="30">
        <v>44559</v>
      </c>
      <c r="E4109" s="10" t="s">
        <v>1</v>
      </c>
      <c r="F4109" s="14">
        <v>1695</v>
      </c>
      <c r="G4109" s="14">
        <v>435.04260145388702</v>
      </c>
      <c r="H4109" s="30">
        <v>45016</v>
      </c>
      <c r="I4109" s="118">
        <v>589.62</v>
      </c>
      <c r="J4109" s="21">
        <f>IF(M4109="",IF(AND(H4109&lt;&gt; "",D4109&lt;&gt;""),IF(H4109&gt;=D4109,H4109-D4109,0),""),"")</f>
        <v>457</v>
      </c>
      <c r="K4109" s="20">
        <f>IF(M4109="",IF(I4109&lt;&gt;"",I4109-G4109,""),"")</f>
        <v>154.57739854611299</v>
      </c>
      <c r="L4109" s="25">
        <f>IF(M4109="",IF(K4109&lt;&gt;"",IF(G4109=0,IF(I4109=0,0,9.99),K4109/G4109),""),"")</f>
        <v>0.35531554387897724</v>
      </c>
      <c r="M4109" s="28"/>
      <c r="N4109" s="31" t="str">
        <f>TRIM(CONCATENATE(Table1[[#This Row],[Intake]]," ",Table1[[#This Row],[Batch Number]]))</f>
        <v>S-1/OS 90</v>
      </c>
      <c r="O4109" s="34" t="str">
        <f>IF(VLOOKUP(Table1[[#This Row],[Intake Batch Combo]],Sheet2!A:B,2,FALSE)="","",VLOOKUP(Table1[[#This Row],[Intake Batch Combo]],Sheet2!A:B,2,FALSE))</f>
        <v>OSD Buy 90</v>
      </c>
      <c r="P4109" s="116" t="e">
        <v>#N/A</v>
      </c>
      <c r="Q4109" s="116" t="e">
        <v>#N/A</v>
      </c>
    </row>
    <row r="4110" spans="1:17">
      <c r="A4110" s="4" t="s">
        <v>1316</v>
      </c>
      <c r="B4110" s="15">
        <v>90</v>
      </c>
      <c r="C4110" s="15" t="s">
        <v>44</v>
      </c>
      <c r="D4110" s="30">
        <v>44559</v>
      </c>
      <c r="E4110" s="10" t="s">
        <v>1</v>
      </c>
      <c r="F4110" s="14">
        <v>1695</v>
      </c>
      <c r="G4110" s="14">
        <v>435.04260145388702</v>
      </c>
      <c r="H4110" s="30">
        <v>45016</v>
      </c>
      <c r="I4110" s="118">
        <v>619.38</v>
      </c>
      <c r="J4110" s="21">
        <f>IF(M4110="",IF(AND(H4110&lt;&gt; "",D4110&lt;&gt;""),IF(H4110&gt;=D4110,H4110-D4110,0),""),"")</f>
        <v>457</v>
      </c>
      <c r="K4110" s="20">
        <f>IF(M4110="",IF(I4110&lt;&gt;"",I4110-G4110,""),"")</f>
        <v>184.33739854611298</v>
      </c>
      <c r="L4110" s="25">
        <f>IF(M4110="",IF(K4110&lt;&gt;"",IF(G4110=0,IF(I4110=0,0,9.99),K4110/G4110),""),"")</f>
        <v>0.42372263757633882</v>
      </c>
      <c r="M4110" s="28"/>
      <c r="N4110" s="31" t="str">
        <f>TRIM(CONCATENATE(Table1[[#This Row],[Intake]]," ",Table1[[#This Row],[Batch Number]]))</f>
        <v>S-1/OS 90</v>
      </c>
      <c r="O4110" s="34" t="str">
        <f>IF(VLOOKUP(Table1[[#This Row],[Intake Batch Combo]],Sheet2!A:B,2,FALSE)="","",VLOOKUP(Table1[[#This Row],[Intake Batch Combo]],Sheet2!A:B,2,FALSE))</f>
        <v>OSD Buy 90</v>
      </c>
      <c r="P4110" s="116" t="e">
        <v>#N/A</v>
      </c>
      <c r="Q4110" s="116" t="e">
        <v>#N/A</v>
      </c>
    </row>
    <row r="4111" spans="1:17">
      <c r="A4111" s="4" t="s">
        <v>1316</v>
      </c>
      <c r="B4111" s="15">
        <v>90</v>
      </c>
      <c r="C4111" s="15" t="s">
        <v>44</v>
      </c>
      <c r="D4111" s="30">
        <v>44559</v>
      </c>
      <c r="E4111" s="10" t="s">
        <v>1</v>
      </c>
      <c r="F4111" s="14">
        <v>1695</v>
      </c>
      <c r="G4111" s="14">
        <v>435.04260145388702</v>
      </c>
      <c r="H4111" s="30">
        <v>45016</v>
      </c>
      <c r="I4111" s="118">
        <v>651</v>
      </c>
      <c r="J4111" s="21">
        <f>IF(M4111="",IF(AND(H4111&lt;&gt; "",D4111&lt;&gt;""),IF(H4111&gt;=D4111,H4111-D4111,0),""),"")</f>
        <v>457</v>
      </c>
      <c r="K4111" s="20">
        <f>IF(M4111="",IF(I4111&lt;&gt;"",I4111-G4111,""),"")</f>
        <v>215.95739854611298</v>
      </c>
      <c r="L4111" s="25">
        <f>IF(M4111="",IF(K4111&lt;&gt;"",IF(G4111=0,IF(I4111=0,0,9.99),K4111/G4111),""),"")</f>
        <v>0.49640517462978556</v>
      </c>
      <c r="M4111" s="28"/>
      <c r="N4111" s="31" t="str">
        <f>TRIM(CONCATENATE(Table1[[#This Row],[Intake]]," ",Table1[[#This Row],[Batch Number]]))</f>
        <v>S-1/OS 90</v>
      </c>
      <c r="O4111" s="34" t="str">
        <f>IF(VLOOKUP(Table1[[#This Row],[Intake Batch Combo]],Sheet2!A:B,2,FALSE)="","",VLOOKUP(Table1[[#This Row],[Intake Batch Combo]],Sheet2!A:B,2,FALSE))</f>
        <v>OSD Buy 90</v>
      </c>
      <c r="P4111" s="116" t="e">
        <v>#N/A</v>
      </c>
      <c r="Q4111" s="116" t="e">
        <v>#N/A</v>
      </c>
    </row>
    <row r="4112" spans="1:17">
      <c r="A4112" s="4" t="s">
        <v>1316</v>
      </c>
      <c r="B4112" s="15">
        <v>90</v>
      </c>
      <c r="C4112" s="15" t="s">
        <v>45</v>
      </c>
      <c r="D4112" s="30">
        <v>44559</v>
      </c>
      <c r="E4112" s="10" t="s">
        <v>1</v>
      </c>
      <c r="F4112" s="14">
        <v>1695</v>
      </c>
      <c r="G4112" s="14">
        <v>435.04260145388702</v>
      </c>
      <c r="H4112" s="30">
        <v>45016</v>
      </c>
      <c r="I4112" s="118">
        <v>465</v>
      </c>
      <c r="J4112" s="21">
        <f>IF(M4112="",IF(AND(H4112&lt;&gt; "",D4112&lt;&gt;""),IF(H4112&gt;=D4112,H4112-D4112,0),""),"")</f>
        <v>457</v>
      </c>
      <c r="K4112" s="20">
        <f>IF(M4112="",IF(I4112&lt;&gt;"",I4112-G4112,""),"")</f>
        <v>29.957398546112984</v>
      </c>
      <c r="L4112" s="25">
        <f>IF(M4112="",IF(K4112&lt;&gt;"",IF(G4112=0,IF(I4112=0,0,9.99),K4112/G4112),""),"")</f>
        <v>6.8860839021275391E-2</v>
      </c>
      <c r="M4112" s="28"/>
      <c r="N4112" s="31" t="str">
        <f>TRIM(CONCATENATE(Table1[[#This Row],[Intake]]," ",Table1[[#This Row],[Batch Number]]))</f>
        <v>S-1/OS 90</v>
      </c>
      <c r="O4112" s="34" t="str">
        <f>IF(VLOOKUP(Table1[[#This Row],[Intake Batch Combo]],Sheet2!A:B,2,FALSE)="","",VLOOKUP(Table1[[#This Row],[Intake Batch Combo]],Sheet2!A:B,2,FALSE))</f>
        <v>OSD Buy 90</v>
      </c>
      <c r="P4112" s="116" t="e">
        <v>#N/A</v>
      </c>
      <c r="Q4112" s="116" t="e">
        <v>#N/A</v>
      </c>
    </row>
    <row r="4113" spans="1:17">
      <c r="A4113" s="4" t="s">
        <v>1316</v>
      </c>
      <c r="B4113" s="15">
        <v>90</v>
      </c>
      <c r="C4113" s="15" t="s">
        <v>45</v>
      </c>
      <c r="D4113" s="30">
        <v>44559</v>
      </c>
      <c r="E4113" s="10" t="s">
        <v>1</v>
      </c>
      <c r="F4113" s="14">
        <v>1695</v>
      </c>
      <c r="G4113" s="14">
        <v>435.04260145388702</v>
      </c>
      <c r="H4113" s="30">
        <v>45016</v>
      </c>
      <c r="I4113" s="118">
        <v>465</v>
      </c>
      <c r="J4113" s="21">
        <f>IF(M4113="",IF(AND(H4113&lt;&gt; "",D4113&lt;&gt;""),IF(H4113&gt;=D4113,H4113-D4113,0),""),"")</f>
        <v>457</v>
      </c>
      <c r="K4113" s="20">
        <f>IF(M4113="",IF(I4113&lt;&gt;"",I4113-G4113,""),"")</f>
        <v>29.957398546112984</v>
      </c>
      <c r="L4113" s="25">
        <f>IF(M4113="",IF(K4113&lt;&gt;"",IF(G4113=0,IF(I4113=0,0,9.99),K4113/G4113),""),"")</f>
        <v>6.8860839021275391E-2</v>
      </c>
      <c r="M4113" s="28"/>
      <c r="N4113" s="31" t="str">
        <f>TRIM(CONCATENATE(Table1[[#This Row],[Intake]]," ",Table1[[#This Row],[Batch Number]]))</f>
        <v>S-1/OS 90</v>
      </c>
      <c r="O4113" s="34" t="str">
        <f>IF(VLOOKUP(Table1[[#This Row],[Intake Batch Combo]],Sheet2!A:B,2,FALSE)="","",VLOOKUP(Table1[[#This Row],[Intake Batch Combo]],Sheet2!A:B,2,FALSE))</f>
        <v>OSD Buy 90</v>
      </c>
      <c r="P4113" s="116" t="e">
        <v>#N/A</v>
      </c>
      <c r="Q4113" s="116" t="e">
        <v>#N/A</v>
      </c>
    </row>
    <row r="4114" spans="1:17">
      <c r="A4114" s="4" t="s">
        <v>1316</v>
      </c>
      <c r="B4114" s="15">
        <v>90</v>
      </c>
      <c r="C4114" s="15" t="s">
        <v>93</v>
      </c>
      <c r="D4114" s="30">
        <v>44559</v>
      </c>
      <c r="E4114" s="10" t="s">
        <v>1</v>
      </c>
      <c r="F4114" s="14">
        <v>1695</v>
      </c>
      <c r="G4114" s="14">
        <v>435.04260145388702</v>
      </c>
      <c r="H4114" s="30">
        <v>45016</v>
      </c>
      <c r="I4114" s="118">
        <v>744</v>
      </c>
      <c r="J4114" s="21">
        <f>IF(M4114="",IF(AND(H4114&lt;&gt; "",D4114&lt;&gt;""),IF(H4114&gt;=D4114,H4114-D4114,0),""),"")</f>
        <v>457</v>
      </c>
      <c r="K4114" s="20">
        <f>IF(M4114="",IF(I4114&lt;&gt;"",I4114-G4114,""),"")</f>
        <v>308.95739854611298</v>
      </c>
      <c r="L4114" s="25">
        <f>IF(M4114="",IF(K4114&lt;&gt;"",IF(G4114=0,IF(I4114=0,0,9.99),K4114/G4114),""),"")</f>
        <v>0.71017734243404063</v>
      </c>
      <c r="M4114" s="28"/>
      <c r="N4114" s="31" t="str">
        <f>TRIM(CONCATENATE(Table1[[#This Row],[Intake]]," ",Table1[[#This Row],[Batch Number]]))</f>
        <v>S-1/OS 90</v>
      </c>
      <c r="O4114" s="34" t="str">
        <f>IF(VLOOKUP(Table1[[#This Row],[Intake Batch Combo]],Sheet2!A:B,2,FALSE)="","",VLOOKUP(Table1[[#This Row],[Intake Batch Combo]],Sheet2!A:B,2,FALSE))</f>
        <v>OSD Buy 90</v>
      </c>
      <c r="P4114" s="116" t="e">
        <v>#N/A</v>
      </c>
      <c r="Q4114" s="116" t="e">
        <v>#N/A</v>
      </c>
    </row>
    <row r="4115" spans="1:17">
      <c r="A4115" s="4" t="s">
        <v>1316</v>
      </c>
      <c r="B4115" s="15">
        <v>90</v>
      </c>
      <c r="C4115" s="15" t="s">
        <v>154</v>
      </c>
      <c r="D4115" s="30">
        <v>44559</v>
      </c>
      <c r="E4115" s="10" t="s">
        <v>1</v>
      </c>
      <c r="F4115" s="14">
        <v>1695</v>
      </c>
      <c r="G4115" s="14">
        <v>435.04260145388702</v>
      </c>
      <c r="H4115" s="30">
        <v>45016</v>
      </c>
      <c r="I4115" s="118">
        <v>1929.75</v>
      </c>
      <c r="J4115" s="21">
        <f>IF(M4115="",IF(AND(H4115&lt;&gt; "",D4115&lt;&gt;""),IF(H4115&gt;=D4115,H4115-D4115,0),""),"")</f>
        <v>457</v>
      </c>
      <c r="K4115" s="20">
        <f>IF(M4115="",IF(I4115&lt;&gt;"",I4115-G4115,""),"")</f>
        <v>1494.7073985461129</v>
      </c>
      <c r="L4115" s="25">
        <f>IF(M4115="",IF(K4115&lt;&gt;"",IF(G4115=0,IF(I4115=0,0,9.99),K4115/G4115),""),"")</f>
        <v>3.4357724819382929</v>
      </c>
      <c r="M4115" s="28"/>
      <c r="N4115" s="31" t="str">
        <f>TRIM(CONCATENATE(Table1[[#This Row],[Intake]]," ",Table1[[#This Row],[Batch Number]]))</f>
        <v>S-1/OS 90</v>
      </c>
      <c r="O4115" s="34" t="str">
        <f>IF(VLOOKUP(Table1[[#This Row],[Intake Batch Combo]],Sheet2!A:B,2,FALSE)="","",VLOOKUP(Table1[[#This Row],[Intake Batch Combo]],Sheet2!A:B,2,FALSE))</f>
        <v>OSD Buy 90</v>
      </c>
      <c r="P4115" s="116" t="e">
        <v>#N/A</v>
      </c>
      <c r="Q4115" s="116" t="e">
        <v>#N/A</v>
      </c>
    </row>
    <row r="4116" spans="1:17">
      <c r="A4116" s="4" t="s">
        <v>1316</v>
      </c>
      <c r="B4116" s="15">
        <v>90</v>
      </c>
      <c r="C4116" s="15" t="s">
        <v>154</v>
      </c>
      <c r="D4116" s="30">
        <v>44559</v>
      </c>
      <c r="E4116" s="10" t="s">
        <v>1</v>
      </c>
      <c r="F4116" s="14">
        <v>1695</v>
      </c>
      <c r="G4116" s="14">
        <v>435.04260145388702</v>
      </c>
      <c r="H4116" s="30">
        <v>45016</v>
      </c>
      <c r="I4116" s="118">
        <v>1929.75</v>
      </c>
      <c r="J4116" s="21">
        <f>IF(M4116="",IF(AND(H4116&lt;&gt; "",D4116&lt;&gt;""),IF(H4116&gt;=D4116,H4116-D4116,0),""),"")</f>
        <v>457</v>
      </c>
      <c r="K4116" s="20">
        <f>IF(M4116="",IF(I4116&lt;&gt;"",I4116-G4116,""),"")</f>
        <v>1494.7073985461129</v>
      </c>
      <c r="L4116" s="25">
        <f>IF(M4116="",IF(K4116&lt;&gt;"",IF(G4116=0,IF(I4116=0,0,9.99),K4116/G4116),""),"")</f>
        <v>3.4357724819382929</v>
      </c>
      <c r="M4116" s="28"/>
      <c r="N4116" s="31" t="str">
        <f>TRIM(CONCATENATE(Table1[[#This Row],[Intake]]," ",Table1[[#This Row],[Batch Number]]))</f>
        <v>S-1/OS 90</v>
      </c>
      <c r="O4116" s="34" t="str">
        <f>IF(VLOOKUP(Table1[[#This Row],[Intake Batch Combo]],Sheet2!A:B,2,FALSE)="","",VLOOKUP(Table1[[#This Row],[Intake Batch Combo]],Sheet2!A:B,2,FALSE))</f>
        <v>OSD Buy 90</v>
      </c>
      <c r="P4116" s="116" t="e">
        <v>#N/A</v>
      </c>
      <c r="Q4116" s="116" t="e">
        <v>#N/A</v>
      </c>
    </row>
    <row r="4117" spans="1:17">
      <c r="A4117" s="4" t="s">
        <v>1316</v>
      </c>
      <c r="B4117" s="15">
        <v>90</v>
      </c>
      <c r="C4117" s="15" t="s">
        <v>190</v>
      </c>
      <c r="D4117" s="30">
        <v>44559</v>
      </c>
      <c r="E4117" s="10" t="s">
        <v>1</v>
      </c>
      <c r="F4117" s="14">
        <v>1695</v>
      </c>
      <c r="G4117" s="14">
        <v>435.04260145388702</v>
      </c>
      <c r="H4117" s="30">
        <v>45016</v>
      </c>
      <c r="I4117" s="118">
        <v>651</v>
      </c>
      <c r="J4117" s="21">
        <f>IF(M4117="",IF(AND(H4117&lt;&gt; "",D4117&lt;&gt;""),IF(H4117&gt;=D4117,H4117-D4117,0),""),"")</f>
        <v>457</v>
      </c>
      <c r="K4117" s="20">
        <f>IF(M4117="",IF(I4117&lt;&gt;"",I4117-G4117,""),"")</f>
        <v>215.95739854611298</v>
      </c>
      <c r="L4117" s="25">
        <f>IF(M4117="",IF(K4117&lt;&gt;"",IF(G4117=0,IF(I4117=0,0,9.99),K4117/G4117),""),"")</f>
        <v>0.49640517462978556</v>
      </c>
      <c r="M4117" s="28"/>
      <c r="N4117" s="31" t="str">
        <f>TRIM(CONCATENATE(Table1[[#This Row],[Intake]]," ",Table1[[#This Row],[Batch Number]]))</f>
        <v>S-1/OS 90</v>
      </c>
      <c r="O4117" s="34" t="str">
        <f>IF(VLOOKUP(Table1[[#This Row],[Intake Batch Combo]],Sheet2!A:B,2,FALSE)="","",VLOOKUP(Table1[[#This Row],[Intake Batch Combo]],Sheet2!A:B,2,FALSE))</f>
        <v>OSD Buy 90</v>
      </c>
      <c r="P4117" s="116" t="e">
        <v>#N/A</v>
      </c>
      <c r="Q4117" s="116" t="e">
        <v>#N/A</v>
      </c>
    </row>
    <row r="4118" spans="1:17">
      <c r="A4118" s="4" t="s">
        <v>1316</v>
      </c>
      <c r="B4118" s="15">
        <v>90</v>
      </c>
      <c r="C4118" s="15" t="s">
        <v>190</v>
      </c>
      <c r="D4118" s="30">
        <v>44559</v>
      </c>
      <c r="E4118" s="10" t="s">
        <v>1</v>
      </c>
      <c r="F4118" s="14">
        <v>1695</v>
      </c>
      <c r="G4118" s="14">
        <v>435.04260145388702</v>
      </c>
      <c r="H4118" s="30">
        <v>45016</v>
      </c>
      <c r="I4118" s="118">
        <v>651</v>
      </c>
      <c r="J4118" s="21">
        <f>IF(M4118="",IF(AND(H4118&lt;&gt; "",D4118&lt;&gt;""),IF(H4118&gt;=D4118,H4118-D4118,0),""),"")</f>
        <v>457</v>
      </c>
      <c r="K4118" s="20">
        <f>IF(M4118="",IF(I4118&lt;&gt;"",I4118-G4118,""),"")</f>
        <v>215.95739854611298</v>
      </c>
      <c r="L4118" s="25">
        <f>IF(M4118="",IF(K4118&lt;&gt;"",IF(G4118=0,IF(I4118=0,0,9.99),K4118/G4118),""),"")</f>
        <v>0.49640517462978556</v>
      </c>
      <c r="M4118" s="28"/>
      <c r="N4118" s="31" t="str">
        <f>TRIM(CONCATENATE(Table1[[#This Row],[Intake]]," ",Table1[[#This Row],[Batch Number]]))</f>
        <v>S-1/OS 90</v>
      </c>
      <c r="O4118" s="34" t="str">
        <f>IF(VLOOKUP(Table1[[#This Row],[Intake Batch Combo]],Sheet2!A:B,2,FALSE)="","",VLOOKUP(Table1[[#This Row],[Intake Batch Combo]],Sheet2!A:B,2,FALSE))</f>
        <v>OSD Buy 90</v>
      </c>
      <c r="P4118" s="116" t="e">
        <v>#N/A</v>
      </c>
      <c r="Q4118" s="116" t="e">
        <v>#N/A</v>
      </c>
    </row>
    <row r="4119" spans="1:17">
      <c r="A4119" s="4" t="s">
        <v>1316</v>
      </c>
      <c r="B4119" s="15">
        <v>90</v>
      </c>
      <c r="C4119" s="15" t="s">
        <v>191</v>
      </c>
      <c r="D4119" s="30">
        <v>44559</v>
      </c>
      <c r="E4119" s="10" t="s">
        <v>1</v>
      </c>
      <c r="F4119" s="14">
        <v>1695</v>
      </c>
      <c r="G4119" s="14">
        <v>435.04260145388702</v>
      </c>
      <c r="H4119" s="30">
        <v>45016</v>
      </c>
      <c r="I4119" s="118">
        <v>651</v>
      </c>
      <c r="J4119" s="21">
        <f>IF(M4119="",IF(AND(H4119&lt;&gt; "",D4119&lt;&gt;""),IF(H4119&gt;=D4119,H4119-D4119,0),""),"")</f>
        <v>457</v>
      </c>
      <c r="K4119" s="20">
        <f>IF(M4119="",IF(I4119&lt;&gt;"",I4119-G4119,""),"")</f>
        <v>215.95739854611298</v>
      </c>
      <c r="L4119" s="25">
        <f>IF(M4119="",IF(K4119&lt;&gt;"",IF(G4119=0,IF(I4119=0,0,9.99),K4119/G4119),""),"")</f>
        <v>0.49640517462978556</v>
      </c>
      <c r="M4119" s="28"/>
      <c r="N4119" s="31" t="str">
        <f>TRIM(CONCATENATE(Table1[[#This Row],[Intake]]," ",Table1[[#This Row],[Batch Number]]))</f>
        <v>S-1/OS 90</v>
      </c>
      <c r="O4119" s="34" t="str">
        <f>IF(VLOOKUP(Table1[[#This Row],[Intake Batch Combo]],Sheet2!A:B,2,FALSE)="","",VLOOKUP(Table1[[#This Row],[Intake Batch Combo]],Sheet2!A:B,2,FALSE))</f>
        <v>OSD Buy 90</v>
      </c>
      <c r="P4119" s="116" t="e">
        <v>#N/A</v>
      </c>
      <c r="Q4119" s="116" t="e">
        <v>#N/A</v>
      </c>
    </row>
    <row r="4120" spans="1:17">
      <c r="A4120" s="4" t="s">
        <v>1316</v>
      </c>
      <c r="B4120" s="15">
        <v>90</v>
      </c>
      <c r="C4120" s="15" t="s">
        <v>191</v>
      </c>
      <c r="D4120" s="30">
        <v>44559</v>
      </c>
      <c r="E4120" s="10" t="s">
        <v>1</v>
      </c>
      <c r="F4120" s="14">
        <v>1695</v>
      </c>
      <c r="G4120" s="14">
        <v>435.04260145388702</v>
      </c>
      <c r="H4120" s="30">
        <v>45016</v>
      </c>
      <c r="I4120" s="118">
        <v>651</v>
      </c>
      <c r="J4120" s="21">
        <f>IF(M4120="",IF(AND(H4120&lt;&gt; "",D4120&lt;&gt;""),IF(H4120&gt;=D4120,H4120-D4120,0),""),"")</f>
        <v>457</v>
      </c>
      <c r="K4120" s="20">
        <f>IF(M4120="",IF(I4120&lt;&gt;"",I4120-G4120,""),"")</f>
        <v>215.95739854611298</v>
      </c>
      <c r="L4120" s="25">
        <f>IF(M4120="",IF(K4120&lt;&gt;"",IF(G4120=0,IF(I4120=0,0,9.99),K4120/G4120),""),"")</f>
        <v>0.49640517462978556</v>
      </c>
      <c r="M4120" s="28"/>
      <c r="N4120" s="31" t="str">
        <f>TRIM(CONCATENATE(Table1[[#This Row],[Intake]]," ",Table1[[#This Row],[Batch Number]]))</f>
        <v>S-1/OS 90</v>
      </c>
      <c r="O4120" s="34" t="str">
        <f>IF(VLOOKUP(Table1[[#This Row],[Intake Batch Combo]],Sheet2!A:B,2,FALSE)="","",VLOOKUP(Table1[[#This Row],[Intake Batch Combo]],Sheet2!A:B,2,FALSE))</f>
        <v>OSD Buy 90</v>
      </c>
      <c r="P4120" s="116" t="e">
        <v>#N/A</v>
      </c>
      <c r="Q4120" s="116" t="e">
        <v>#N/A</v>
      </c>
    </row>
    <row r="4121" spans="1:17">
      <c r="A4121" s="4" t="s">
        <v>1316</v>
      </c>
      <c r="B4121" s="15">
        <v>90</v>
      </c>
      <c r="C4121" s="15" t="s">
        <v>215</v>
      </c>
      <c r="D4121" s="30">
        <v>44559</v>
      </c>
      <c r="E4121" s="10" t="s">
        <v>1</v>
      </c>
      <c r="F4121" s="14">
        <v>1695</v>
      </c>
      <c r="G4121" s="14">
        <v>435.04260145388702</v>
      </c>
      <c r="H4121" s="30">
        <v>45016</v>
      </c>
      <c r="I4121" s="118">
        <v>465</v>
      </c>
      <c r="J4121" s="21">
        <f>IF(M4121="",IF(AND(H4121&lt;&gt; "",D4121&lt;&gt;""),IF(H4121&gt;=D4121,H4121-D4121,0),""),"")</f>
        <v>457</v>
      </c>
      <c r="K4121" s="20">
        <f>IF(M4121="",IF(I4121&lt;&gt;"",I4121-G4121,""),"")</f>
        <v>29.957398546112984</v>
      </c>
      <c r="L4121" s="25">
        <f>IF(M4121="",IF(K4121&lt;&gt;"",IF(G4121=0,IF(I4121=0,0,9.99),K4121/G4121),""),"")</f>
        <v>6.8860839021275391E-2</v>
      </c>
      <c r="M4121" s="28"/>
      <c r="N4121" s="31" t="str">
        <f>TRIM(CONCATENATE(Table1[[#This Row],[Intake]]," ",Table1[[#This Row],[Batch Number]]))</f>
        <v>S-1/OS 90</v>
      </c>
      <c r="O4121" s="34" t="str">
        <f>IF(VLOOKUP(Table1[[#This Row],[Intake Batch Combo]],Sheet2!A:B,2,FALSE)="","",VLOOKUP(Table1[[#This Row],[Intake Batch Combo]],Sheet2!A:B,2,FALSE))</f>
        <v>OSD Buy 90</v>
      </c>
      <c r="P4121" s="116" t="e">
        <v>#N/A</v>
      </c>
      <c r="Q4121" s="116" t="e">
        <v>#N/A</v>
      </c>
    </row>
    <row r="4122" spans="1:17">
      <c r="A4122" s="4" t="s">
        <v>1316</v>
      </c>
      <c r="B4122" s="15">
        <v>90</v>
      </c>
      <c r="C4122" s="15" t="s">
        <v>291</v>
      </c>
      <c r="D4122" s="30">
        <v>44559</v>
      </c>
      <c r="E4122" s="10" t="s">
        <v>1</v>
      </c>
      <c r="F4122" s="14">
        <v>1695</v>
      </c>
      <c r="G4122" s="14">
        <v>435.04260145388702</v>
      </c>
      <c r="H4122" s="30">
        <v>45016</v>
      </c>
      <c r="I4122" s="120">
        <v>511.5</v>
      </c>
      <c r="J4122" s="21">
        <f>IF(M4122="",IF(AND(H4122&lt;&gt; "",D4122&lt;&gt;""),IF(H4122&gt;=D4122,H4122-D4122,0),""),"")</f>
        <v>457</v>
      </c>
      <c r="K4122" s="20">
        <f>IF(M4122="",IF(I4122&lt;&gt;"",I4122-G4122,""),"")</f>
        <v>76.457398546112984</v>
      </c>
      <c r="L4122" s="25">
        <f>IF(M4122="",IF(K4122&lt;&gt;"",IF(G4122=0,IF(I4122=0,0,9.99),K4122/G4122),""),"")</f>
        <v>0.17574692292340294</v>
      </c>
      <c r="M4122" s="28"/>
      <c r="N4122" s="31" t="str">
        <f>TRIM(CONCATENATE(Table1[[#This Row],[Intake]]," ",Table1[[#This Row],[Batch Number]]))</f>
        <v>S-1/OS 90</v>
      </c>
      <c r="O4122" s="34" t="str">
        <f>IF(VLOOKUP(Table1[[#This Row],[Intake Batch Combo]],Sheet2!A:B,2,FALSE)="","",VLOOKUP(Table1[[#This Row],[Intake Batch Combo]],Sheet2!A:B,2,FALSE))</f>
        <v>OSD Buy 90</v>
      </c>
      <c r="P4122" s="116" t="e">
        <v>#N/A</v>
      </c>
      <c r="Q4122" s="116" t="e">
        <v>#N/A</v>
      </c>
    </row>
    <row r="4123" spans="1:17">
      <c r="A4123" s="4" t="s">
        <v>1316</v>
      </c>
      <c r="B4123" s="15">
        <v>90</v>
      </c>
      <c r="C4123" s="15" t="s">
        <v>322</v>
      </c>
      <c r="D4123" s="30">
        <v>44559</v>
      </c>
      <c r="E4123" s="10" t="s">
        <v>1</v>
      </c>
      <c r="F4123" s="14">
        <v>1695</v>
      </c>
      <c r="G4123" s="14">
        <v>435.04260145388702</v>
      </c>
      <c r="H4123" s="30">
        <v>45016</v>
      </c>
      <c r="I4123" s="118">
        <v>465</v>
      </c>
      <c r="J4123" s="21">
        <f>IF(M4123="",IF(AND(H4123&lt;&gt; "",D4123&lt;&gt;""),IF(H4123&gt;=D4123,H4123-D4123,0),""),"")</f>
        <v>457</v>
      </c>
      <c r="K4123" s="20">
        <f>IF(M4123="",IF(I4123&lt;&gt;"",I4123-G4123,""),"")</f>
        <v>29.957398546112984</v>
      </c>
      <c r="L4123" s="25">
        <f>IF(M4123="",IF(K4123&lt;&gt;"",IF(G4123=0,IF(I4123=0,0,9.99),K4123/G4123),""),"")</f>
        <v>6.8860839021275391E-2</v>
      </c>
      <c r="M4123" s="28"/>
      <c r="N4123" s="31" t="str">
        <f>TRIM(CONCATENATE(Table1[[#This Row],[Intake]]," ",Table1[[#This Row],[Batch Number]]))</f>
        <v>S-1/OS 90</v>
      </c>
      <c r="O4123" s="34" t="str">
        <f>IF(VLOOKUP(Table1[[#This Row],[Intake Batch Combo]],Sheet2!A:B,2,FALSE)="","",VLOOKUP(Table1[[#This Row],[Intake Batch Combo]],Sheet2!A:B,2,FALSE))</f>
        <v>OSD Buy 90</v>
      </c>
      <c r="P4123" s="116" t="e">
        <v>#N/A</v>
      </c>
      <c r="Q4123" s="116" t="e">
        <v>#N/A</v>
      </c>
    </row>
    <row r="4124" spans="1:17">
      <c r="A4124" s="4" t="s">
        <v>1316</v>
      </c>
      <c r="B4124" s="15">
        <v>90</v>
      </c>
      <c r="C4124" s="15" t="s">
        <v>348</v>
      </c>
      <c r="D4124" s="30">
        <v>44559</v>
      </c>
      <c r="E4124" s="10" t="s">
        <v>1</v>
      </c>
      <c r="F4124" s="14">
        <v>1695</v>
      </c>
      <c r="G4124" s="14">
        <v>435.04260145388702</v>
      </c>
      <c r="H4124" s="30">
        <v>45016</v>
      </c>
      <c r="I4124" s="118">
        <v>511.5</v>
      </c>
      <c r="J4124" s="21">
        <f>IF(M4124="",IF(AND(H4124&lt;&gt; "",D4124&lt;&gt;""),IF(H4124&gt;=D4124,H4124-D4124,0),""),"")</f>
        <v>457</v>
      </c>
      <c r="K4124" s="20">
        <f>IF(M4124="",IF(I4124&lt;&gt;"",I4124-G4124,""),"")</f>
        <v>76.457398546112984</v>
      </c>
      <c r="L4124" s="25">
        <f>IF(M4124="",IF(K4124&lt;&gt;"",IF(G4124=0,IF(I4124=0,0,9.99),K4124/G4124),""),"")</f>
        <v>0.17574692292340294</v>
      </c>
      <c r="M4124" s="28"/>
      <c r="N4124" s="31" t="str">
        <f>TRIM(CONCATENATE(Table1[[#This Row],[Intake]]," ",Table1[[#This Row],[Batch Number]]))</f>
        <v>S-1/OS 90</v>
      </c>
      <c r="O4124" s="34" t="str">
        <f>IF(VLOOKUP(Table1[[#This Row],[Intake Batch Combo]],Sheet2!A:B,2,FALSE)="","",VLOOKUP(Table1[[#This Row],[Intake Batch Combo]],Sheet2!A:B,2,FALSE))</f>
        <v>OSD Buy 90</v>
      </c>
      <c r="P4124" s="116" t="e">
        <v>#N/A</v>
      </c>
      <c r="Q4124" s="116" t="e">
        <v>#N/A</v>
      </c>
    </row>
    <row r="4125" spans="1:17">
      <c r="A4125" s="4" t="s">
        <v>1316</v>
      </c>
      <c r="B4125" s="15">
        <v>90</v>
      </c>
      <c r="C4125" s="15" t="s">
        <v>368</v>
      </c>
      <c r="D4125" s="30">
        <v>44559</v>
      </c>
      <c r="E4125" s="10" t="s">
        <v>1</v>
      </c>
      <c r="F4125" s="14">
        <v>1695</v>
      </c>
      <c r="G4125" s="14">
        <v>435.04260145388702</v>
      </c>
      <c r="H4125" s="30">
        <v>45016</v>
      </c>
      <c r="I4125" s="118">
        <v>520.11180000000002</v>
      </c>
      <c r="J4125" s="21">
        <f>IF(M4125="",IF(AND(H4125&lt;&gt; "",D4125&lt;&gt;""),IF(H4125&gt;=D4125,H4125-D4125,0),""),"")</f>
        <v>457</v>
      </c>
      <c r="K4125" s="20">
        <f>IF(M4125="",IF(I4125&lt;&gt;"",I4125-G4125,""),"")</f>
        <v>85.069198546113</v>
      </c>
      <c r="L4125" s="25">
        <f>IF(M4125="",IF(K4125&lt;&gt;"",IF(G4125=0,IF(I4125=0,0,9.99),K4125/G4125),""),"")</f>
        <v>0.19554222566207699</v>
      </c>
      <c r="M4125" s="28"/>
      <c r="N4125" s="31" t="str">
        <f>TRIM(CONCATENATE(Table1[[#This Row],[Intake]]," ",Table1[[#This Row],[Batch Number]]))</f>
        <v>S-1/OS 90</v>
      </c>
      <c r="O4125" s="34" t="str">
        <f>IF(VLOOKUP(Table1[[#This Row],[Intake Batch Combo]],Sheet2!A:B,2,FALSE)="","",VLOOKUP(Table1[[#This Row],[Intake Batch Combo]],Sheet2!A:B,2,FALSE))</f>
        <v>OSD Buy 90</v>
      </c>
      <c r="P4125" s="116" t="e">
        <v>#N/A</v>
      </c>
      <c r="Q4125" s="116" t="e">
        <v>#N/A</v>
      </c>
    </row>
    <row r="4126" spans="1:17">
      <c r="A4126" s="4" t="s">
        <v>1316</v>
      </c>
      <c r="B4126" s="15">
        <v>90</v>
      </c>
      <c r="C4126" s="15" t="s">
        <v>368</v>
      </c>
      <c r="D4126" s="30">
        <v>44559</v>
      </c>
      <c r="E4126" s="10" t="s">
        <v>1</v>
      </c>
      <c r="F4126" s="14">
        <v>1695</v>
      </c>
      <c r="G4126" s="14">
        <v>435.04260145388702</v>
      </c>
      <c r="H4126" s="30">
        <v>45016</v>
      </c>
      <c r="I4126" s="118">
        <v>520.12109999999996</v>
      </c>
      <c r="J4126" s="21">
        <f>IF(M4126="",IF(AND(H4126&lt;&gt; "",D4126&lt;&gt;""),IF(H4126&gt;=D4126,H4126-D4126,0),""),"")</f>
        <v>457</v>
      </c>
      <c r="K4126" s="20">
        <f>IF(M4126="",IF(I4126&lt;&gt;"",I4126-G4126,""),"")</f>
        <v>85.078498546112939</v>
      </c>
      <c r="L4126" s="25">
        <f>IF(M4126="",IF(K4126&lt;&gt;"",IF(G4126=0,IF(I4126=0,0,9.99),K4126/G4126),""),"")</f>
        <v>0.19556360287885727</v>
      </c>
      <c r="M4126" s="28"/>
      <c r="N4126" s="31" t="str">
        <f>TRIM(CONCATENATE(Table1[[#This Row],[Intake]]," ",Table1[[#This Row],[Batch Number]]))</f>
        <v>S-1/OS 90</v>
      </c>
      <c r="O4126" s="34" t="str">
        <f>IF(VLOOKUP(Table1[[#This Row],[Intake Batch Combo]],Sheet2!A:B,2,FALSE)="","",VLOOKUP(Table1[[#This Row],[Intake Batch Combo]],Sheet2!A:B,2,FALSE))</f>
        <v>OSD Buy 90</v>
      </c>
      <c r="P4126" s="116" t="e">
        <v>#N/A</v>
      </c>
      <c r="Q4126" s="116" t="e">
        <v>#N/A</v>
      </c>
    </row>
    <row r="4127" spans="1:17">
      <c r="A4127" s="48" t="s">
        <v>1050</v>
      </c>
      <c r="B4127" s="55">
        <v>1</v>
      </c>
      <c r="C4127" s="15"/>
      <c r="D4127" s="56">
        <v>44790</v>
      </c>
      <c r="E4127" s="10" t="s">
        <v>0</v>
      </c>
      <c r="F4127" s="49">
        <v>8512</v>
      </c>
      <c r="G4127" s="49">
        <v>1921.5840000000001</v>
      </c>
      <c r="H4127" s="56">
        <v>45016</v>
      </c>
      <c r="I4127" s="118">
        <v>3886.95</v>
      </c>
      <c r="J4127" s="51">
        <f>IF(M4127="",IF(AND(H4127&lt;&gt; "",D4127&lt;&gt;""),IF(H4127&gt;=D4127,H4127-D4127,0),""),"")</f>
        <v>226</v>
      </c>
      <c r="K4127" s="50">
        <f>IF(M4127="",IF(I4127&lt;&gt;"",I4127-G4127,""),"")</f>
        <v>1965.3659999999998</v>
      </c>
      <c r="L4127" s="52">
        <f>IF(M4127="",IF(K4127&lt;&gt;"",IF(G4127=0,IF(I4127=0,0,9.99),K4127/G4127),""),"")</f>
        <v>1.0227843279294579</v>
      </c>
      <c r="M4127" s="53"/>
      <c r="N4127" s="54" t="str">
        <f>TRIM(CONCATENATE(Table1[[#This Row],[Intake]]," ",Table1[[#This Row],[Batch Number]]))</f>
        <v>S-1/SIM 1</v>
      </c>
      <c r="O4127" s="53" t="str">
        <f>IF(VLOOKUP(Table1[[#This Row],[Intake Batch Combo]],Sheet2!A:B,2,FALSE)="","",VLOOKUP(Table1[[#This Row],[Intake Batch Combo]],Sheet2!A:B,2,FALSE))</f>
        <v>Surgical Institute of Michigan Batch 01</v>
      </c>
      <c r="P4127" s="116" t="e">
        <v>#N/A</v>
      </c>
      <c r="Q4127" s="116" t="e">
        <v>#N/A</v>
      </c>
    </row>
    <row r="4128" spans="1:17">
      <c r="A4128" s="4" t="s">
        <v>5</v>
      </c>
      <c r="B4128" s="15">
        <v>2</v>
      </c>
      <c r="C4128" s="15"/>
      <c r="D4128" s="72">
        <v>44501</v>
      </c>
      <c r="E4128" s="10" t="s">
        <v>0</v>
      </c>
      <c r="F4128" s="14">
        <v>2624.2</v>
      </c>
      <c r="G4128" s="14">
        <v>926.70342749999998</v>
      </c>
      <c r="H4128" s="72">
        <v>45003</v>
      </c>
      <c r="I4128" s="122">
        <v>1640.52</v>
      </c>
      <c r="J4128" s="21">
        <f>IF(M4128="",IF(AND(H4128&lt;&gt; "",D4128&lt;&gt;""),IF(H4128&gt;=D4128,H4128-D4128,0),""),"")</f>
        <v>502</v>
      </c>
      <c r="K4128" s="20">
        <f>IF(M4128="",IF(I4128&lt;&gt;"",I4128-G4128,""),"")</f>
        <v>713.81657250000001</v>
      </c>
      <c r="L4128" s="25">
        <f>IF(M4128="",IF(K4128&lt;&gt;"",IF(G4128=0,IF(I4128=0,0,9.99),K4128/G4128),""),"")</f>
        <v>0.77027509699158858</v>
      </c>
      <c r="M4128" s="28"/>
      <c r="N4128" s="31" t="str">
        <f>TRIM(CONCATENATE(Table1[[#This Row],[Intake]]," ",Table1[[#This Row],[Batch Number]]))</f>
        <v>S-1/CSP 2</v>
      </c>
      <c r="O4128" s="34" t="str">
        <f>IF(VLOOKUP(Table1[[#This Row],[Intake Batch Combo]],Sheet2!A:B,2,FALSE)="","",VLOOKUP(Table1[[#This Row],[Intake Batch Combo]],Sheet2!A:B,2,FALSE))</f>
        <v>Comprehensive Spine and Pain Batch 02</v>
      </c>
      <c r="P4128" s="116" t="e">
        <v>#N/A</v>
      </c>
      <c r="Q4128" s="116" t="e">
        <v>#N/A</v>
      </c>
    </row>
    <row r="4129" spans="1:17">
      <c r="A4129" s="4" t="s">
        <v>5</v>
      </c>
      <c r="B4129" s="15">
        <v>2</v>
      </c>
      <c r="C4129" s="15"/>
      <c r="D4129" s="72">
        <v>44501</v>
      </c>
      <c r="E4129" s="10" t="s">
        <v>0</v>
      </c>
      <c r="F4129" s="14">
        <v>3326.3</v>
      </c>
      <c r="G4129" s="14">
        <v>1174.6412662499999</v>
      </c>
      <c r="H4129" s="72">
        <v>45003</v>
      </c>
      <c r="I4129" s="122">
        <v>1674</v>
      </c>
      <c r="J4129" s="21">
        <f>IF(M4129="",IF(AND(H4129&lt;&gt; "",D4129&lt;&gt;""),IF(H4129&gt;=D4129,H4129-D4129,0),""),"")</f>
        <v>502</v>
      </c>
      <c r="K4129" s="20">
        <f>IF(M4129="",IF(I4129&lt;&gt;"",I4129-G4129,""),"")</f>
        <v>499.35873375000006</v>
      </c>
      <c r="L4129" s="25">
        <f>IF(M4129="",IF(K4129&lt;&gt;"",IF(G4129=0,IF(I4129=0,0,9.99),K4129/G4129),""),"")</f>
        <v>0.42511594654271334</v>
      </c>
      <c r="M4129" s="28"/>
      <c r="N4129" s="31" t="str">
        <f>TRIM(CONCATENATE(Table1[[#This Row],[Intake]]," ",Table1[[#This Row],[Batch Number]]))</f>
        <v>S-1/CSP 2</v>
      </c>
      <c r="O4129" s="34" t="str">
        <f>IF(VLOOKUP(Table1[[#This Row],[Intake Batch Combo]],Sheet2!A:B,2,FALSE)="","",VLOOKUP(Table1[[#This Row],[Intake Batch Combo]],Sheet2!A:B,2,FALSE))</f>
        <v>Comprehensive Spine and Pain Batch 02</v>
      </c>
      <c r="P4129" s="116" t="e">
        <v>#N/A</v>
      </c>
      <c r="Q4129" s="116" t="e">
        <v>#N/A</v>
      </c>
    </row>
    <row r="4130" spans="1:17">
      <c r="A4130" s="4" t="s">
        <v>5</v>
      </c>
      <c r="B4130" s="15">
        <v>2</v>
      </c>
      <c r="C4130" s="15"/>
      <c r="D4130" s="72">
        <v>44501</v>
      </c>
      <c r="E4130" s="10" t="s">
        <v>0</v>
      </c>
      <c r="F4130" s="14">
        <v>63990.400000000001</v>
      </c>
      <c r="G4130" s="14">
        <v>22597.409879999999</v>
      </c>
      <c r="H4130" s="72">
        <v>45003</v>
      </c>
      <c r="I4130" s="122">
        <v>30143.466899999999</v>
      </c>
      <c r="J4130" s="21">
        <f>IF(M4130="",IF(AND(H4130&lt;&gt; "",D4130&lt;&gt;""),IF(H4130&gt;=D4130,H4130-D4130,0),""),"")</f>
        <v>502</v>
      </c>
      <c r="K4130" s="20">
        <f>IF(M4130="",IF(I4130&lt;&gt;"",I4130-G4130,""),"")</f>
        <v>7546.0570200000002</v>
      </c>
      <c r="L4130" s="25">
        <f>IF(M4130="",IF(K4130&lt;&gt;"",IF(G4130=0,IF(I4130=0,0,9.99),K4130/G4130),""),"")</f>
        <v>0.33393459958783561</v>
      </c>
      <c r="M4130" s="28"/>
      <c r="N4130" s="31" t="str">
        <f>TRIM(CONCATENATE(Table1[[#This Row],[Intake]]," ",Table1[[#This Row],[Batch Number]]))</f>
        <v>S-1/CSP 2</v>
      </c>
      <c r="O4130" s="34" t="str">
        <f>IF(VLOOKUP(Table1[[#This Row],[Intake Batch Combo]],Sheet2!A:B,2,FALSE)="","",VLOOKUP(Table1[[#This Row],[Intake Batch Combo]],Sheet2!A:B,2,FALSE))</f>
        <v>Comprehensive Spine and Pain Batch 02</v>
      </c>
      <c r="P4130" s="116" t="e">
        <v>#N/A</v>
      </c>
      <c r="Q4130" s="116" t="e">
        <v>#N/A</v>
      </c>
    </row>
    <row r="4131" spans="1:17">
      <c r="A4131" s="4" t="s">
        <v>1316</v>
      </c>
      <c r="B4131" s="15">
        <v>90</v>
      </c>
      <c r="C4131" s="15" t="s">
        <v>148</v>
      </c>
      <c r="D4131" s="30">
        <v>44559</v>
      </c>
      <c r="E4131" s="10" t="s">
        <v>1</v>
      </c>
      <c r="F4131" s="14">
        <v>300</v>
      </c>
      <c r="G4131" s="14">
        <v>0</v>
      </c>
      <c r="H4131" s="30">
        <v>44985</v>
      </c>
      <c r="I4131" s="118">
        <v>0</v>
      </c>
      <c r="J4131" s="21">
        <f>IF(M4131="",IF(AND(H4131&lt;&gt; "",D4131&lt;&gt;""),IF(H4131&gt;=D4131,H4131-D4131,0),""),"")</f>
        <v>426</v>
      </c>
      <c r="K4131" s="20">
        <f>IF(M4131="",IF(I4131&lt;&gt;"",I4131-G4131,""),"")</f>
        <v>0</v>
      </c>
      <c r="L4131" s="25">
        <f>IF(M4131="",IF(K4131&lt;&gt;"",IF(G4131=0,IF(I4131=0,0,9.99),K4131/G4131),""),"")</f>
        <v>0</v>
      </c>
      <c r="M4131" s="28"/>
      <c r="N4131" s="31" t="str">
        <f>TRIM(CONCATENATE(Table1[[#This Row],[Intake]]," ",Table1[[#This Row],[Batch Number]]))</f>
        <v>S-1/OS 90</v>
      </c>
      <c r="O4131" s="34" t="str">
        <f>IF(VLOOKUP(Table1[[#This Row],[Intake Batch Combo]],Sheet2!A:B,2,FALSE)="","",VLOOKUP(Table1[[#This Row],[Intake Batch Combo]],Sheet2!A:B,2,FALSE))</f>
        <v>OSD Buy 90</v>
      </c>
      <c r="P4131" s="116" t="e">
        <v>#N/A</v>
      </c>
      <c r="Q4131" s="116" t="e">
        <v>#N/A</v>
      </c>
    </row>
    <row r="4132" spans="1:17">
      <c r="A4132" s="4" t="s">
        <v>1316</v>
      </c>
      <c r="B4132" s="15">
        <v>90</v>
      </c>
      <c r="C4132" s="15" t="s">
        <v>148</v>
      </c>
      <c r="D4132" s="30">
        <v>44559</v>
      </c>
      <c r="E4132" s="10" t="s">
        <v>1</v>
      </c>
      <c r="F4132" s="14">
        <v>300</v>
      </c>
      <c r="G4132" s="14">
        <v>0</v>
      </c>
      <c r="H4132" s="30">
        <v>44985</v>
      </c>
      <c r="I4132" s="118">
        <v>0</v>
      </c>
      <c r="J4132" s="21">
        <f>IF(M4132="",IF(AND(H4132&lt;&gt; "",D4132&lt;&gt;""),IF(H4132&gt;=D4132,H4132-D4132,0),""),"")</f>
        <v>426</v>
      </c>
      <c r="K4132" s="20">
        <f>IF(M4132="",IF(I4132&lt;&gt;"",I4132-G4132,""),"")</f>
        <v>0</v>
      </c>
      <c r="L4132" s="25">
        <f>IF(M4132="",IF(K4132&lt;&gt;"",IF(G4132=0,IF(I4132=0,0,9.99),K4132/G4132),""),"")</f>
        <v>0</v>
      </c>
      <c r="M4132" s="28"/>
      <c r="N4132" s="31" t="str">
        <f>TRIM(CONCATENATE(Table1[[#This Row],[Intake]]," ",Table1[[#This Row],[Batch Number]]))</f>
        <v>S-1/OS 90</v>
      </c>
      <c r="O4132" s="34" t="str">
        <f>IF(VLOOKUP(Table1[[#This Row],[Intake Batch Combo]],Sheet2!A:B,2,FALSE)="","",VLOOKUP(Table1[[#This Row],[Intake Batch Combo]],Sheet2!A:B,2,FALSE))</f>
        <v>OSD Buy 90</v>
      </c>
      <c r="P4132" s="116" t="e">
        <v>#N/A</v>
      </c>
      <c r="Q4132" s="116" t="e">
        <v>#N/A</v>
      </c>
    </row>
    <row r="4133" spans="1:17">
      <c r="A4133" s="4" t="s">
        <v>1316</v>
      </c>
      <c r="B4133" s="15">
        <v>90</v>
      </c>
      <c r="C4133" s="15" t="s">
        <v>148</v>
      </c>
      <c r="D4133" s="30">
        <v>44559</v>
      </c>
      <c r="E4133" s="10" t="s">
        <v>1</v>
      </c>
      <c r="F4133" s="14">
        <v>300</v>
      </c>
      <c r="G4133" s="14">
        <v>0</v>
      </c>
      <c r="H4133" s="30">
        <v>44985</v>
      </c>
      <c r="I4133" s="118">
        <v>0</v>
      </c>
      <c r="J4133" s="21">
        <f>IF(M4133="",IF(AND(H4133&lt;&gt; "",D4133&lt;&gt;""),IF(H4133&gt;=D4133,H4133-D4133,0),""),"")</f>
        <v>426</v>
      </c>
      <c r="K4133" s="20">
        <f>IF(M4133="",IF(I4133&lt;&gt;"",I4133-G4133,""),"")</f>
        <v>0</v>
      </c>
      <c r="L4133" s="25">
        <f>IF(M4133="",IF(K4133&lt;&gt;"",IF(G4133=0,IF(I4133=0,0,9.99),K4133/G4133),""),"")</f>
        <v>0</v>
      </c>
      <c r="M4133" s="28"/>
      <c r="N4133" s="31" t="str">
        <f>TRIM(CONCATENATE(Table1[[#This Row],[Intake]]," ",Table1[[#This Row],[Batch Number]]))</f>
        <v>S-1/OS 90</v>
      </c>
      <c r="O4133" s="34" t="str">
        <f>IF(VLOOKUP(Table1[[#This Row],[Intake Batch Combo]],Sheet2!A:B,2,FALSE)="","",VLOOKUP(Table1[[#This Row],[Intake Batch Combo]],Sheet2!A:B,2,FALSE))</f>
        <v>OSD Buy 90</v>
      </c>
      <c r="P4133" s="116" t="e">
        <v>#N/A</v>
      </c>
      <c r="Q4133" s="116" t="e">
        <v>#N/A</v>
      </c>
    </row>
    <row r="4134" spans="1:17">
      <c r="A4134" s="4" t="s">
        <v>1316</v>
      </c>
      <c r="B4134" s="15">
        <v>90</v>
      </c>
      <c r="C4134" s="15" t="s">
        <v>148</v>
      </c>
      <c r="D4134" s="30">
        <v>44559</v>
      </c>
      <c r="E4134" s="10" t="s">
        <v>1</v>
      </c>
      <c r="F4134" s="14">
        <v>300</v>
      </c>
      <c r="G4134" s="14">
        <v>0</v>
      </c>
      <c r="H4134" s="30">
        <v>44985</v>
      </c>
      <c r="I4134" s="118">
        <v>0</v>
      </c>
      <c r="J4134" s="21">
        <f>IF(M4134="",IF(AND(H4134&lt;&gt; "",D4134&lt;&gt;""),IF(H4134&gt;=D4134,H4134-D4134,0),""),"")</f>
        <v>426</v>
      </c>
      <c r="K4134" s="20">
        <f>IF(M4134="",IF(I4134&lt;&gt;"",I4134-G4134,""),"")</f>
        <v>0</v>
      </c>
      <c r="L4134" s="25">
        <f>IF(M4134="",IF(K4134&lt;&gt;"",IF(G4134=0,IF(I4134=0,0,9.99),K4134/G4134),""),"")</f>
        <v>0</v>
      </c>
      <c r="M4134" s="28"/>
      <c r="N4134" s="31" t="str">
        <f>TRIM(CONCATENATE(Table1[[#This Row],[Intake]]," ",Table1[[#This Row],[Batch Number]]))</f>
        <v>S-1/OS 90</v>
      </c>
      <c r="O4134" s="34" t="str">
        <f>IF(VLOOKUP(Table1[[#This Row],[Intake Batch Combo]],Sheet2!A:B,2,FALSE)="","",VLOOKUP(Table1[[#This Row],[Intake Batch Combo]],Sheet2!A:B,2,FALSE))</f>
        <v>OSD Buy 90</v>
      </c>
      <c r="P4134" s="116" t="e">
        <v>#N/A</v>
      </c>
      <c r="Q4134" s="116" t="e">
        <v>#N/A</v>
      </c>
    </row>
    <row r="4135" spans="1:17">
      <c r="A4135" s="4" t="s">
        <v>1316</v>
      </c>
      <c r="B4135" s="15">
        <v>90</v>
      </c>
      <c r="C4135" s="15" t="s">
        <v>148</v>
      </c>
      <c r="D4135" s="30">
        <v>44559</v>
      </c>
      <c r="E4135" s="10" t="s">
        <v>1</v>
      </c>
      <c r="F4135" s="14">
        <v>300</v>
      </c>
      <c r="G4135" s="14">
        <v>0</v>
      </c>
      <c r="H4135" s="30">
        <v>44985</v>
      </c>
      <c r="I4135" s="118">
        <v>0</v>
      </c>
      <c r="J4135" s="21">
        <f>IF(M4135="",IF(AND(H4135&lt;&gt; "",D4135&lt;&gt;""),IF(H4135&gt;=D4135,H4135-D4135,0),""),"")</f>
        <v>426</v>
      </c>
      <c r="K4135" s="20">
        <f>IF(M4135="",IF(I4135&lt;&gt;"",I4135-G4135,""),"")</f>
        <v>0</v>
      </c>
      <c r="L4135" s="25">
        <f>IF(M4135="",IF(K4135&lt;&gt;"",IF(G4135=0,IF(I4135=0,0,9.99),K4135/G4135),""),"")</f>
        <v>0</v>
      </c>
      <c r="M4135" s="28"/>
      <c r="N4135" s="31" t="str">
        <f>TRIM(CONCATENATE(Table1[[#This Row],[Intake]]," ",Table1[[#This Row],[Batch Number]]))</f>
        <v>S-1/OS 90</v>
      </c>
      <c r="O4135" s="34" t="str">
        <f>IF(VLOOKUP(Table1[[#This Row],[Intake Batch Combo]],Sheet2!A:B,2,FALSE)="","",VLOOKUP(Table1[[#This Row],[Intake Batch Combo]],Sheet2!A:B,2,FALSE))</f>
        <v>OSD Buy 90</v>
      </c>
      <c r="P4135" s="116" t="e">
        <v>#N/A</v>
      </c>
      <c r="Q4135" s="116" t="e">
        <v>#N/A</v>
      </c>
    </row>
    <row r="4136" spans="1:17">
      <c r="A4136" s="4" t="s">
        <v>1316</v>
      </c>
      <c r="B4136" s="15">
        <v>90</v>
      </c>
      <c r="C4136" s="15" t="s">
        <v>148</v>
      </c>
      <c r="D4136" s="30">
        <v>44559</v>
      </c>
      <c r="E4136" s="10" t="s">
        <v>1</v>
      </c>
      <c r="F4136" s="14">
        <v>300</v>
      </c>
      <c r="G4136" s="14">
        <v>0</v>
      </c>
      <c r="H4136" s="30">
        <v>44985</v>
      </c>
      <c r="I4136" s="118">
        <v>0</v>
      </c>
      <c r="J4136" s="21">
        <f>IF(M4136="",IF(AND(H4136&lt;&gt; "",D4136&lt;&gt;""),IF(H4136&gt;=D4136,H4136-D4136,0),""),"")</f>
        <v>426</v>
      </c>
      <c r="K4136" s="20">
        <f>IF(M4136="",IF(I4136&lt;&gt;"",I4136-G4136,""),"")</f>
        <v>0</v>
      </c>
      <c r="L4136" s="25">
        <f>IF(M4136="",IF(K4136&lt;&gt;"",IF(G4136=0,IF(I4136=0,0,9.99),K4136/G4136),""),"")</f>
        <v>0</v>
      </c>
      <c r="M4136" s="28"/>
      <c r="N4136" s="31" t="str">
        <f>TRIM(CONCATENATE(Table1[[#This Row],[Intake]]," ",Table1[[#This Row],[Batch Number]]))</f>
        <v>S-1/OS 90</v>
      </c>
      <c r="O4136" s="34" t="str">
        <f>IF(VLOOKUP(Table1[[#This Row],[Intake Batch Combo]],Sheet2!A:B,2,FALSE)="","",VLOOKUP(Table1[[#This Row],[Intake Batch Combo]],Sheet2!A:B,2,FALSE))</f>
        <v>OSD Buy 90</v>
      </c>
      <c r="P4136" s="116" t="e">
        <v>#N/A</v>
      </c>
      <c r="Q4136" s="116" t="e">
        <v>#N/A</v>
      </c>
    </row>
    <row r="4137" spans="1:17">
      <c r="A4137" s="4" t="s">
        <v>1314</v>
      </c>
      <c r="B4137" s="43">
        <v>71</v>
      </c>
      <c r="C4137" s="64" t="s">
        <v>784</v>
      </c>
      <c r="D4137" s="47">
        <v>44670</v>
      </c>
      <c r="E4137" s="61" t="s">
        <v>1</v>
      </c>
      <c r="F4137" s="41">
        <v>0</v>
      </c>
      <c r="G4137" s="41">
        <v>0</v>
      </c>
      <c r="H4137" s="47">
        <v>44985</v>
      </c>
      <c r="I4137" s="123">
        <v>313.88</v>
      </c>
      <c r="J4137" s="43">
        <f>IF(M4137="",IF(AND(H4137&lt;&gt; "",D4137&lt;&gt;""),IF(H4137&gt;=D4137,H4137-D4137,0),""),"")</f>
        <v>315</v>
      </c>
      <c r="K4137" s="42">
        <f>IF(M4137="",IF(I4137&lt;&gt;"",I4137-G4137,""),"")</f>
        <v>313.88</v>
      </c>
      <c r="L4137" s="44">
        <f>IF(M4137="",IF(K4137&lt;&gt;"",IF(G4137=0,IF(I4137=0,0,9.99),K4137/G4137),""),"")</f>
        <v>9.99</v>
      </c>
      <c r="M4137" s="111"/>
      <c r="N4137" s="46" t="str">
        <f>TRIM(CONCATENATE(Table1[[#This Row],[Intake]]," ",Table1[[#This Row],[Batch Number]]))</f>
        <v>S-1/EB 71</v>
      </c>
      <c r="O4137" s="45" t="str">
        <f>IF(VLOOKUP(Table1[[#This Row],[Intake Batch Combo]],Sheet2!A:B,2,FALSE)="","",VLOOKUP(Table1[[#This Row],[Intake Batch Combo]],Sheet2!A:B,2,FALSE))</f>
        <v>Expert MRI Buy 71</v>
      </c>
      <c r="P4137" s="116" t="e">
        <v>#N/A</v>
      </c>
      <c r="Q4137" s="116" t="e">
        <v>#N/A</v>
      </c>
    </row>
    <row r="4138" spans="1:17">
      <c r="A4138" s="4" t="s">
        <v>1316</v>
      </c>
      <c r="B4138" s="15">
        <v>118</v>
      </c>
      <c r="C4138" s="64" t="s">
        <v>1388</v>
      </c>
      <c r="D4138" s="30">
        <v>44897</v>
      </c>
      <c r="E4138" s="60" t="s">
        <v>0</v>
      </c>
      <c r="F4138" s="14">
        <v>250</v>
      </c>
      <c r="G4138" s="14">
        <v>59.729150737175019</v>
      </c>
      <c r="H4138" s="30">
        <v>44985</v>
      </c>
      <c r="I4138" s="118">
        <v>93</v>
      </c>
      <c r="J4138" s="15">
        <f>IF(M4138="",IF(AND(H4138&lt;&gt; "",D4138&lt;&gt;""),IF(H4138&gt;=D4138,H4138-D4138,0),""),"")</f>
        <v>88</v>
      </c>
      <c r="K4138" s="20">
        <f>IF(M4138="",IF(I4138&lt;&gt;"",I4138-G4138,""),"")</f>
        <v>33.270849262824981</v>
      </c>
      <c r="L4138" s="25">
        <f>IF(M4138="",IF(K4138&lt;&gt;"",IF(G4138=0,IF(I4138=0,0,9.99),K4138/G4138),""),"")</f>
        <v>0.55702866778109794</v>
      </c>
      <c r="M4138" s="111"/>
      <c r="N4138" s="58" t="str">
        <f>TRIM(CONCATENATE(Table1[[#This Row],[Intake]]," ",Table1[[#This Row],[Batch Number]]))</f>
        <v>S-1/OS 118</v>
      </c>
      <c r="O4138" s="111" t="str">
        <f>IF(VLOOKUP(Table1[[#This Row],[Intake Batch Combo]],Sheet2!A:B,2,FALSE)="","",VLOOKUP(Table1[[#This Row],[Intake Batch Combo]],Sheet2!A:B,2,FALSE))</f>
        <v>One Source Diagnostics Buy 118</v>
      </c>
      <c r="P4138" s="115" t="s">
        <v>2383</v>
      </c>
      <c r="Q4138" s="115" t="e">
        <v>#N/A</v>
      </c>
    </row>
    <row r="4139" spans="1:17">
      <c r="A4139" s="4" t="s">
        <v>1314</v>
      </c>
      <c r="B4139" s="43">
        <v>71</v>
      </c>
      <c r="C4139" s="64" t="s">
        <v>634</v>
      </c>
      <c r="D4139" s="47">
        <v>44670</v>
      </c>
      <c r="E4139" s="59" t="s">
        <v>0</v>
      </c>
      <c r="F4139" s="41">
        <v>250</v>
      </c>
      <c r="G4139" s="41">
        <v>59.962482989979854</v>
      </c>
      <c r="H4139" s="47">
        <v>44985</v>
      </c>
      <c r="I4139" s="118">
        <v>93</v>
      </c>
      <c r="J4139" s="43">
        <f>IF(M4139="",IF(AND(H4139&lt;&gt; "",D4139&lt;&gt;""),IF(H4139&gt;=D4139,H4139-D4139,0),""),"")</f>
        <v>315</v>
      </c>
      <c r="K4139" s="42">
        <f>IF(M4139="",IF(I4139&lt;&gt;"",I4139-G4139,""),"")</f>
        <v>33.037517010020146</v>
      </c>
      <c r="L4139" s="44">
        <f>IF(M4139="",IF(K4139&lt;&gt;"",IF(G4139=0,IF(I4139=0,0,9.99),K4139/G4139),""),"")</f>
        <v>0.55096979582284711</v>
      </c>
      <c r="M4139" s="45"/>
      <c r="N4139" s="46" t="str">
        <f>TRIM(CONCATENATE(Table1[[#This Row],[Intake]]," ",Table1[[#This Row],[Batch Number]]))</f>
        <v>S-1/EB 71</v>
      </c>
      <c r="O4139" s="45" t="str">
        <f>IF(VLOOKUP(Table1[[#This Row],[Intake Batch Combo]],Sheet2!A:B,2,FALSE)="","",VLOOKUP(Table1[[#This Row],[Intake Batch Combo]],Sheet2!A:B,2,FALSE))</f>
        <v>Expert MRI Buy 71</v>
      </c>
      <c r="P4139" s="116" t="e">
        <v>#N/A</v>
      </c>
      <c r="Q4139" s="116" t="e">
        <v>#N/A</v>
      </c>
    </row>
    <row r="4140" spans="1:17">
      <c r="A4140" s="4" t="s">
        <v>1314</v>
      </c>
      <c r="B4140" s="43">
        <v>71</v>
      </c>
      <c r="C4140" s="64" t="s">
        <v>746</v>
      </c>
      <c r="D4140" s="47">
        <v>44670</v>
      </c>
      <c r="E4140" s="59" t="s">
        <v>0</v>
      </c>
      <c r="F4140" s="41">
        <v>250</v>
      </c>
      <c r="G4140" s="41">
        <v>59.962482989979854</v>
      </c>
      <c r="H4140" s="47">
        <v>44985</v>
      </c>
      <c r="I4140" s="118">
        <v>69.75</v>
      </c>
      <c r="J4140" s="43">
        <f>IF(M4140="",IF(AND(H4140&lt;&gt; "",D4140&lt;&gt;""),IF(H4140&gt;=D4140,H4140-D4140,0),""),"")</f>
        <v>315</v>
      </c>
      <c r="K4140" s="42">
        <f>IF(M4140="",IF(I4140&lt;&gt;"",I4140-G4140,""),"")</f>
        <v>9.7875170100201458</v>
      </c>
      <c r="L4140" s="44">
        <f>IF(M4140="",IF(K4140&lt;&gt;"",IF(G4140=0,IF(I4140=0,0,9.99),K4140/G4140),""),"")</f>
        <v>0.16322734686713536</v>
      </c>
      <c r="M4140" s="45"/>
      <c r="N4140" s="46" t="str">
        <f>TRIM(CONCATENATE(Table1[[#This Row],[Intake]]," ",Table1[[#This Row],[Batch Number]]))</f>
        <v>S-1/EB 71</v>
      </c>
      <c r="O4140" s="45" t="str">
        <f>IF(VLOOKUP(Table1[[#This Row],[Intake Batch Combo]],Sheet2!A:B,2,FALSE)="","",VLOOKUP(Table1[[#This Row],[Intake Batch Combo]],Sheet2!A:B,2,FALSE))</f>
        <v>Expert MRI Buy 71</v>
      </c>
      <c r="P4140" s="116" t="e">
        <v>#N/A</v>
      </c>
      <c r="Q4140" s="116" t="e">
        <v>#N/A</v>
      </c>
    </row>
    <row r="4141" spans="1:17">
      <c r="A4141" s="4" t="s">
        <v>1314</v>
      </c>
      <c r="B4141" s="43">
        <v>71</v>
      </c>
      <c r="C4141" s="64" t="s">
        <v>746</v>
      </c>
      <c r="D4141" s="47">
        <v>44670</v>
      </c>
      <c r="E4141" s="59" t="s">
        <v>0</v>
      </c>
      <c r="F4141" s="41">
        <v>250</v>
      </c>
      <c r="G4141" s="41">
        <v>59.962482989979854</v>
      </c>
      <c r="H4141" s="47">
        <v>44985</v>
      </c>
      <c r="I4141" s="118">
        <v>69.75</v>
      </c>
      <c r="J4141" s="43">
        <f>IF(M4141="",IF(AND(H4141&lt;&gt; "",D4141&lt;&gt;""),IF(H4141&gt;=D4141,H4141-D4141,0),""),"")</f>
        <v>315</v>
      </c>
      <c r="K4141" s="42">
        <f>IF(M4141="",IF(I4141&lt;&gt;"",I4141-G4141,""),"")</f>
        <v>9.7875170100201458</v>
      </c>
      <c r="L4141" s="44">
        <f>IF(M4141="",IF(K4141&lt;&gt;"",IF(G4141=0,IF(I4141=0,0,9.99),K4141/G4141),""),"")</f>
        <v>0.16322734686713536</v>
      </c>
      <c r="M4141" s="45"/>
      <c r="N4141" s="46" t="str">
        <f>TRIM(CONCATENATE(Table1[[#This Row],[Intake]]," ",Table1[[#This Row],[Batch Number]]))</f>
        <v>S-1/EB 71</v>
      </c>
      <c r="O4141" s="45" t="str">
        <f>IF(VLOOKUP(Table1[[#This Row],[Intake Batch Combo]],Sheet2!A:B,2,FALSE)="","",VLOOKUP(Table1[[#This Row],[Intake Batch Combo]],Sheet2!A:B,2,FALSE))</f>
        <v>Expert MRI Buy 71</v>
      </c>
      <c r="P4141" s="116" t="e">
        <v>#N/A</v>
      </c>
      <c r="Q4141" s="116" t="e">
        <v>#N/A</v>
      </c>
    </row>
    <row r="4142" spans="1:17">
      <c r="A4142" s="4" t="s">
        <v>1314</v>
      </c>
      <c r="B4142" s="43">
        <v>71</v>
      </c>
      <c r="C4142" s="64" t="s">
        <v>823</v>
      </c>
      <c r="D4142" s="47">
        <v>44670</v>
      </c>
      <c r="E4142" s="59" t="s">
        <v>0</v>
      </c>
      <c r="F4142" s="41">
        <v>250</v>
      </c>
      <c r="G4142" s="41">
        <v>59.962482989979854</v>
      </c>
      <c r="H4142" s="47">
        <v>44985</v>
      </c>
      <c r="I4142" s="118">
        <v>69.75</v>
      </c>
      <c r="J4142" s="43">
        <f>IF(M4142="",IF(AND(H4142&lt;&gt; "",D4142&lt;&gt;""),IF(H4142&gt;=D4142,H4142-D4142,0),""),"")</f>
        <v>315</v>
      </c>
      <c r="K4142" s="42">
        <f>IF(M4142="",IF(I4142&lt;&gt;"",I4142-G4142,""),"")</f>
        <v>9.7875170100201458</v>
      </c>
      <c r="L4142" s="44">
        <f>IF(M4142="",IF(K4142&lt;&gt;"",IF(G4142=0,IF(I4142=0,0,9.99),K4142/G4142),""),"")</f>
        <v>0.16322734686713536</v>
      </c>
      <c r="M4142" s="45"/>
      <c r="N4142" s="46" t="str">
        <f>TRIM(CONCATENATE(Table1[[#This Row],[Intake]]," ",Table1[[#This Row],[Batch Number]]))</f>
        <v>S-1/EB 71</v>
      </c>
      <c r="O4142" s="45" t="str">
        <f>IF(VLOOKUP(Table1[[#This Row],[Intake Batch Combo]],Sheet2!A:B,2,FALSE)="","",VLOOKUP(Table1[[#This Row],[Intake Batch Combo]],Sheet2!A:B,2,FALSE))</f>
        <v>Expert MRI Buy 71</v>
      </c>
      <c r="P4142" s="116" t="e">
        <v>#N/A</v>
      </c>
      <c r="Q4142" s="116" t="e">
        <v>#N/A</v>
      </c>
    </row>
    <row r="4143" spans="1:17">
      <c r="A4143" s="4" t="s">
        <v>1316</v>
      </c>
      <c r="B4143" s="15">
        <v>90</v>
      </c>
      <c r="C4143" s="15" t="s">
        <v>313</v>
      </c>
      <c r="D4143" s="30">
        <v>44559</v>
      </c>
      <c r="E4143" s="10" t="s">
        <v>0</v>
      </c>
      <c r="F4143" s="109">
        <v>250</v>
      </c>
      <c r="G4143" s="14">
        <v>64.165575435676601</v>
      </c>
      <c r="H4143" s="30">
        <v>44985</v>
      </c>
      <c r="I4143" s="118">
        <v>93</v>
      </c>
      <c r="J4143" s="21">
        <f>IF(M4143="",IF(AND(H4143&lt;&gt; "",D4143&lt;&gt;""),IF(H4143&gt;=D4143,H4143-D4143,0),""),"")</f>
        <v>426</v>
      </c>
      <c r="K4143" s="20">
        <f>IF(M4143="",IF(I4143&lt;&gt;"",I4143-G4143,""),"")</f>
        <v>28.834424564323399</v>
      </c>
      <c r="L4143" s="25">
        <f>IF(M4143="",IF(K4143&lt;&gt;"",IF(G4143=0,IF(I4143=0,0,9.99),K4143/G4143),""),"")</f>
        <v>0.44937529771284829</v>
      </c>
      <c r="M4143" s="28"/>
      <c r="N4143" s="31" t="str">
        <f>TRIM(CONCATENATE(Table1[[#This Row],[Intake]]," ",Table1[[#This Row],[Batch Number]]))</f>
        <v>S-1/OS 90</v>
      </c>
      <c r="O4143" s="34" t="str">
        <f>IF(VLOOKUP(Table1[[#This Row],[Intake Batch Combo]],Sheet2!A:B,2,FALSE)="","",VLOOKUP(Table1[[#This Row],[Intake Batch Combo]],Sheet2!A:B,2,FALSE))</f>
        <v>OSD Buy 90</v>
      </c>
      <c r="P4143" s="116" t="e">
        <v>#N/A</v>
      </c>
      <c r="Q4143" s="116" t="e">
        <v>#N/A</v>
      </c>
    </row>
    <row r="4144" spans="1:17">
      <c r="A4144" s="4" t="s">
        <v>1316</v>
      </c>
      <c r="B4144" s="15">
        <v>116</v>
      </c>
      <c r="C4144" s="64" t="s">
        <v>1249</v>
      </c>
      <c r="D4144" s="30">
        <v>44879</v>
      </c>
      <c r="E4144" s="59" t="s">
        <v>1</v>
      </c>
      <c r="F4144" s="109">
        <v>300</v>
      </c>
      <c r="G4144" s="14">
        <v>71.609120816278562</v>
      </c>
      <c r="H4144" s="30">
        <v>44985</v>
      </c>
      <c r="I4144" s="118">
        <v>93</v>
      </c>
      <c r="J4144" s="15">
        <f>IF(M4144="",IF(AND(H4144&lt;&gt; "",D4144&lt;&gt;""),IF(H4144&gt;=D4144,H4144-D4144,0),""),"")</f>
        <v>106</v>
      </c>
      <c r="K4144" s="20">
        <f>IF(M4144="",IF(I4144&lt;&gt;"",I4144-G4144,""),"")</f>
        <v>21.390879183721438</v>
      </c>
      <c r="L4144" s="25">
        <f>IF(M4144="",IF(K4144&lt;&gt;"",IF(G4144=0,IF(I4144=0,0,9.99),K4144/G4144),""),"")</f>
        <v>0.29871724355619728</v>
      </c>
      <c r="M4144" s="111"/>
      <c r="N4144" s="58" t="str">
        <f>TRIM(CONCATENATE(Table1[[#This Row],[Intake]]," ",Table1[[#This Row],[Batch Number]]))</f>
        <v>S-1/OS 116</v>
      </c>
      <c r="O4144" s="111" t="str">
        <f>IF(VLOOKUP(Table1[[#This Row],[Intake Batch Combo]],Sheet2!A:B,2,FALSE)="","",VLOOKUP(Table1[[#This Row],[Intake Batch Combo]],Sheet2!A:B,2,FALSE))</f>
        <v>One Source Diagnostics Buy 116</v>
      </c>
      <c r="P4144" s="115" t="e">
        <v>#N/A</v>
      </c>
      <c r="Q4144" s="115" t="e">
        <v>#N/A</v>
      </c>
    </row>
    <row r="4145" spans="1:17">
      <c r="A4145" s="4" t="s">
        <v>1316</v>
      </c>
      <c r="B4145" s="15">
        <v>116</v>
      </c>
      <c r="C4145" s="64" t="s">
        <v>1249</v>
      </c>
      <c r="D4145" s="30">
        <v>44879</v>
      </c>
      <c r="E4145" s="59" t="s">
        <v>1</v>
      </c>
      <c r="F4145" s="109">
        <v>300</v>
      </c>
      <c r="G4145" s="14">
        <v>71.609120816278562</v>
      </c>
      <c r="H4145" s="30">
        <v>44985</v>
      </c>
      <c r="I4145" s="118">
        <v>93</v>
      </c>
      <c r="J4145" s="15">
        <f>IF(M4145="",IF(AND(H4145&lt;&gt; "",D4145&lt;&gt;""),IF(H4145&gt;=D4145,H4145-D4145,0),""),"")</f>
        <v>106</v>
      </c>
      <c r="K4145" s="20">
        <f>IF(M4145="",IF(I4145&lt;&gt;"",I4145-G4145,""),"")</f>
        <v>21.390879183721438</v>
      </c>
      <c r="L4145" s="25">
        <f>IF(M4145="",IF(K4145&lt;&gt;"",IF(G4145=0,IF(I4145=0,0,9.99),K4145/G4145),""),"")</f>
        <v>0.29871724355619728</v>
      </c>
      <c r="M4145" s="111"/>
      <c r="N4145" s="58" t="str">
        <f>TRIM(CONCATENATE(Table1[[#This Row],[Intake]]," ",Table1[[#This Row],[Batch Number]]))</f>
        <v>S-1/OS 116</v>
      </c>
      <c r="O4145" s="111" t="str">
        <f>IF(VLOOKUP(Table1[[#This Row],[Intake Batch Combo]],Sheet2!A:B,2,FALSE)="","",VLOOKUP(Table1[[#This Row],[Intake Batch Combo]],Sheet2!A:B,2,FALSE))</f>
        <v>One Source Diagnostics Buy 116</v>
      </c>
      <c r="P4145" s="115" t="e">
        <v>#N/A</v>
      </c>
      <c r="Q4145" s="115" t="e">
        <v>#N/A</v>
      </c>
    </row>
    <row r="4146" spans="1:17">
      <c r="A4146" s="4" t="s">
        <v>1316</v>
      </c>
      <c r="B4146" s="15">
        <v>118</v>
      </c>
      <c r="C4146" s="64" t="s">
        <v>1422</v>
      </c>
      <c r="D4146" s="30">
        <v>44897</v>
      </c>
      <c r="E4146" s="60" t="s">
        <v>0</v>
      </c>
      <c r="F4146" s="14">
        <v>300</v>
      </c>
      <c r="G4146" s="14">
        <v>71.674980884610022</v>
      </c>
      <c r="H4146" s="30">
        <v>44985</v>
      </c>
      <c r="I4146" s="120">
        <v>93</v>
      </c>
      <c r="J4146" s="15">
        <f>IF(M4146="",IF(AND(H4146&lt;&gt; "",D4146&lt;&gt;""),IF(H4146&gt;=D4146,H4146-D4146,0),""),"")</f>
        <v>88</v>
      </c>
      <c r="K4146" s="20">
        <f>IF(M4146="",IF(I4146&lt;&gt;"",I4146-G4146,""),"")</f>
        <v>21.325019115389978</v>
      </c>
      <c r="L4146" s="25">
        <f>IF(M4146="",IF(K4146&lt;&gt;"",IF(G4146=0,IF(I4146=0,0,9.99),K4146/G4146),""),"")</f>
        <v>0.2975238898175816</v>
      </c>
      <c r="M4146" s="111"/>
      <c r="N4146" s="58" t="str">
        <f>TRIM(CONCATENATE(Table1[[#This Row],[Intake]]," ",Table1[[#This Row],[Batch Number]]))</f>
        <v>S-1/OS 118</v>
      </c>
      <c r="O4146" s="111" t="str">
        <f>IF(VLOOKUP(Table1[[#This Row],[Intake Batch Combo]],Sheet2!A:B,2,FALSE)="","",VLOOKUP(Table1[[#This Row],[Intake Batch Combo]],Sheet2!A:B,2,FALSE))</f>
        <v>One Source Diagnostics Buy 118</v>
      </c>
      <c r="P4146" s="115" t="s">
        <v>2383</v>
      </c>
      <c r="Q4146" s="115" t="e">
        <v>#N/A</v>
      </c>
    </row>
    <row r="4147" spans="1:17">
      <c r="A4147" s="4" t="s">
        <v>1316</v>
      </c>
      <c r="B4147" s="15">
        <v>118</v>
      </c>
      <c r="C4147" s="64" t="s">
        <v>1422</v>
      </c>
      <c r="D4147" s="30">
        <v>44897</v>
      </c>
      <c r="E4147" s="60" t="s">
        <v>1</v>
      </c>
      <c r="F4147" s="14">
        <v>300</v>
      </c>
      <c r="G4147" s="14">
        <v>71.674980884610022</v>
      </c>
      <c r="H4147" s="30">
        <v>44985</v>
      </c>
      <c r="I4147" s="118">
        <v>93</v>
      </c>
      <c r="J4147" s="15">
        <f>IF(M4147="",IF(AND(H4147&lt;&gt; "",D4147&lt;&gt;""),IF(H4147&gt;=D4147,H4147-D4147,0),""),"")</f>
        <v>88</v>
      </c>
      <c r="K4147" s="20">
        <f>IF(M4147="",IF(I4147&lt;&gt;"",I4147-G4147,""),"")</f>
        <v>21.325019115389978</v>
      </c>
      <c r="L4147" s="25">
        <f>IF(M4147="",IF(K4147&lt;&gt;"",IF(G4147=0,IF(I4147=0,0,9.99),K4147/G4147),""),"")</f>
        <v>0.2975238898175816</v>
      </c>
      <c r="M4147" s="111"/>
      <c r="N4147" s="58" t="str">
        <f>TRIM(CONCATENATE(Table1[[#This Row],[Intake]]," ",Table1[[#This Row],[Batch Number]]))</f>
        <v>S-1/OS 118</v>
      </c>
      <c r="O4147" s="111" t="str">
        <f>IF(VLOOKUP(Table1[[#This Row],[Intake Batch Combo]],Sheet2!A:B,2,FALSE)="","",VLOOKUP(Table1[[#This Row],[Intake Batch Combo]],Sheet2!A:B,2,FALSE))</f>
        <v>One Source Diagnostics Buy 118</v>
      </c>
      <c r="P4147" s="115" t="s">
        <v>2383</v>
      </c>
      <c r="Q4147" s="115" t="e">
        <v>#N/A</v>
      </c>
    </row>
    <row r="4148" spans="1:17">
      <c r="A4148" s="4" t="s">
        <v>1314</v>
      </c>
      <c r="B4148" s="43">
        <v>71</v>
      </c>
      <c r="C4148" s="64" t="s">
        <v>729</v>
      </c>
      <c r="D4148" s="47">
        <v>44670</v>
      </c>
      <c r="E4148" s="59" t="s">
        <v>1</v>
      </c>
      <c r="F4148" s="41">
        <v>300</v>
      </c>
      <c r="G4148" s="41">
        <v>71.954979587975828</v>
      </c>
      <c r="H4148" s="47">
        <v>44985</v>
      </c>
      <c r="I4148" s="118">
        <v>74.400000000000006</v>
      </c>
      <c r="J4148" s="43">
        <f>IF(M4148="",IF(AND(H4148&lt;&gt; "",D4148&lt;&gt;""),IF(H4148&gt;=D4148,H4148-D4148,0),""),"")</f>
        <v>315</v>
      </c>
      <c r="K4148" s="42">
        <f>IF(M4148="",IF(I4148&lt;&gt;"",I4148-G4148,""),"")</f>
        <v>2.4450204120241779</v>
      </c>
      <c r="L4148" s="44">
        <f>IF(M4148="",IF(K4148&lt;&gt;"",IF(G4148=0,IF(I4148=0,0,9.99),K4148/G4148),""),"")</f>
        <v>3.3979863881898144E-2</v>
      </c>
      <c r="M4148" s="45"/>
      <c r="N4148" s="46" t="str">
        <f>TRIM(CONCATENATE(Table1[[#This Row],[Intake]]," ",Table1[[#This Row],[Batch Number]]))</f>
        <v>S-1/EB 71</v>
      </c>
      <c r="O4148" s="45" t="str">
        <f>IF(VLOOKUP(Table1[[#This Row],[Intake Batch Combo]],Sheet2!A:B,2,FALSE)="","",VLOOKUP(Table1[[#This Row],[Intake Batch Combo]],Sheet2!A:B,2,FALSE))</f>
        <v>Expert MRI Buy 71</v>
      </c>
      <c r="P4148" s="116" t="e">
        <v>#N/A</v>
      </c>
      <c r="Q4148" s="116" t="e">
        <v>#N/A</v>
      </c>
    </row>
    <row r="4149" spans="1:17">
      <c r="A4149" s="4" t="s">
        <v>1314</v>
      </c>
      <c r="B4149" s="43">
        <v>71</v>
      </c>
      <c r="C4149" s="64" t="s">
        <v>729</v>
      </c>
      <c r="D4149" s="47">
        <v>44670</v>
      </c>
      <c r="E4149" s="59" t="s">
        <v>1</v>
      </c>
      <c r="F4149" s="41">
        <v>300</v>
      </c>
      <c r="G4149" s="41">
        <v>71.954979587975828</v>
      </c>
      <c r="H4149" s="47">
        <v>44985</v>
      </c>
      <c r="I4149" s="118">
        <v>83.7</v>
      </c>
      <c r="J4149" s="43">
        <f>IF(M4149="",IF(AND(H4149&lt;&gt; "",D4149&lt;&gt;""),IF(H4149&gt;=D4149,H4149-D4149,0),""),"")</f>
        <v>315</v>
      </c>
      <c r="K4149" s="42">
        <f>IF(M4149="",IF(I4149&lt;&gt;"",I4149-G4149,""),"")</f>
        <v>11.745020412024175</v>
      </c>
      <c r="L4149" s="44">
        <f>IF(M4149="",IF(K4149&lt;&gt;"",IF(G4149=0,IF(I4149=0,0,9.99),K4149/G4149),""),"")</f>
        <v>0.16322734686713536</v>
      </c>
      <c r="M4149" s="45"/>
      <c r="N4149" s="46" t="str">
        <f>TRIM(CONCATENATE(Table1[[#This Row],[Intake]]," ",Table1[[#This Row],[Batch Number]]))</f>
        <v>S-1/EB 71</v>
      </c>
      <c r="O4149" s="45" t="str">
        <f>IF(VLOOKUP(Table1[[#This Row],[Intake Batch Combo]],Sheet2!A:B,2,FALSE)="","",VLOOKUP(Table1[[#This Row],[Intake Batch Combo]],Sheet2!A:B,2,FALSE))</f>
        <v>Expert MRI Buy 71</v>
      </c>
      <c r="P4149" s="116" t="e">
        <v>#N/A</v>
      </c>
      <c r="Q4149" s="116" t="e">
        <v>#N/A</v>
      </c>
    </row>
    <row r="4150" spans="1:17">
      <c r="A4150" s="4" t="s">
        <v>1314</v>
      </c>
      <c r="B4150" s="43">
        <v>71</v>
      </c>
      <c r="C4150" s="64" t="s">
        <v>729</v>
      </c>
      <c r="D4150" s="47">
        <v>44670</v>
      </c>
      <c r="E4150" s="59" t="s">
        <v>1</v>
      </c>
      <c r="F4150" s="41">
        <v>300</v>
      </c>
      <c r="G4150" s="41">
        <v>71.954979587975828</v>
      </c>
      <c r="H4150" s="47">
        <v>44985</v>
      </c>
      <c r="I4150" s="118">
        <v>83.7</v>
      </c>
      <c r="J4150" s="43">
        <f>IF(M4150="",IF(AND(H4150&lt;&gt; "",D4150&lt;&gt;""),IF(H4150&gt;=D4150,H4150-D4150,0),""),"")</f>
        <v>315</v>
      </c>
      <c r="K4150" s="42">
        <f>IF(M4150="",IF(I4150&lt;&gt;"",I4150-G4150,""),"")</f>
        <v>11.745020412024175</v>
      </c>
      <c r="L4150" s="44">
        <f>IF(M4150="",IF(K4150&lt;&gt;"",IF(G4150=0,IF(I4150=0,0,9.99),K4150/G4150),""),"")</f>
        <v>0.16322734686713536</v>
      </c>
      <c r="M4150" s="45"/>
      <c r="N4150" s="46" t="str">
        <f>TRIM(CONCATENATE(Table1[[#This Row],[Intake]]," ",Table1[[#This Row],[Batch Number]]))</f>
        <v>S-1/EB 71</v>
      </c>
      <c r="O4150" s="45" t="str">
        <f>IF(VLOOKUP(Table1[[#This Row],[Intake Batch Combo]],Sheet2!A:B,2,FALSE)="","",VLOOKUP(Table1[[#This Row],[Intake Batch Combo]],Sheet2!A:B,2,FALSE))</f>
        <v>Expert MRI Buy 71</v>
      </c>
      <c r="P4150" s="116" t="e">
        <v>#N/A</v>
      </c>
      <c r="Q4150" s="116" t="e">
        <v>#N/A</v>
      </c>
    </row>
    <row r="4151" spans="1:17">
      <c r="A4151" s="4" t="s">
        <v>1314</v>
      </c>
      <c r="B4151" s="43">
        <v>71</v>
      </c>
      <c r="C4151" s="64" t="s">
        <v>729</v>
      </c>
      <c r="D4151" s="47">
        <v>44670</v>
      </c>
      <c r="E4151" s="59" t="s">
        <v>1</v>
      </c>
      <c r="F4151" s="41">
        <v>300</v>
      </c>
      <c r="G4151" s="41">
        <v>71.954979587975828</v>
      </c>
      <c r="H4151" s="47">
        <v>44985</v>
      </c>
      <c r="I4151" s="118">
        <v>83.7</v>
      </c>
      <c r="J4151" s="43">
        <f>IF(M4151="",IF(AND(H4151&lt;&gt; "",D4151&lt;&gt;""),IF(H4151&gt;=D4151,H4151-D4151,0),""),"")</f>
        <v>315</v>
      </c>
      <c r="K4151" s="42">
        <f>IF(M4151="",IF(I4151&lt;&gt;"",I4151-G4151,""),"")</f>
        <v>11.745020412024175</v>
      </c>
      <c r="L4151" s="44">
        <f>IF(M4151="",IF(K4151&lt;&gt;"",IF(G4151=0,IF(I4151=0,0,9.99),K4151/G4151),""),"")</f>
        <v>0.16322734686713536</v>
      </c>
      <c r="M4151" s="45"/>
      <c r="N4151" s="46" t="str">
        <f>TRIM(CONCATENATE(Table1[[#This Row],[Intake]]," ",Table1[[#This Row],[Batch Number]]))</f>
        <v>S-1/EB 71</v>
      </c>
      <c r="O4151" s="45" t="str">
        <f>IF(VLOOKUP(Table1[[#This Row],[Intake Batch Combo]],Sheet2!A:B,2,FALSE)="","",VLOOKUP(Table1[[#This Row],[Intake Batch Combo]],Sheet2!A:B,2,FALSE))</f>
        <v>Expert MRI Buy 71</v>
      </c>
      <c r="P4151" s="116" t="e">
        <v>#N/A</v>
      </c>
      <c r="Q4151" s="116" t="e">
        <v>#N/A</v>
      </c>
    </row>
    <row r="4152" spans="1:17">
      <c r="A4152" s="4" t="s">
        <v>1316</v>
      </c>
      <c r="B4152" s="38">
        <v>97</v>
      </c>
      <c r="C4152" s="15" t="s">
        <v>540</v>
      </c>
      <c r="D4152" s="39">
        <v>44631</v>
      </c>
      <c r="E4152" s="10" t="s">
        <v>1</v>
      </c>
      <c r="F4152" s="36">
        <v>300</v>
      </c>
      <c r="G4152" s="36">
        <v>72.315279385823771</v>
      </c>
      <c r="H4152" s="39">
        <v>44985</v>
      </c>
      <c r="I4152" s="118">
        <v>93</v>
      </c>
      <c r="J4152" s="38">
        <f>IF(M4152="",IF(AND(H4152&lt;&gt; "",D4152&lt;&gt;""),IF(H4152&gt;=D4152,H4152-D4152,0),""),"")</f>
        <v>354</v>
      </c>
      <c r="K4152" s="37">
        <f>IF(M4152="",IF(I4152&lt;&gt;"",I4152-G4152,""),"")</f>
        <v>20.684720614176229</v>
      </c>
      <c r="L4152" s="31">
        <f>IF(M4152="",IF(K4152&lt;&gt;"",IF(G4152=0,IF(I4152=0,0,9.99),K4152/G4152),""),"")</f>
        <v>0.2860352720732367</v>
      </c>
      <c r="M4152" s="35"/>
      <c r="N4152" s="33" t="str">
        <f>TRIM(CONCATENATE(Table1[[#This Row],[Intake]]," ",Table1[[#This Row],[Batch Number]]))</f>
        <v>S-1/OS 97</v>
      </c>
      <c r="O4152" s="35" t="str">
        <f>IF(VLOOKUP(Table1[[#This Row],[Intake Batch Combo]],Sheet2!A:B,2,FALSE)="","",VLOOKUP(Table1[[#This Row],[Intake Batch Combo]],Sheet2!A:B,2,FALSE))</f>
        <v>One Source Diagnostics Buy 97.2</v>
      </c>
      <c r="P4152" s="116" t="s">
        <v>2384</v>
      </c>
      <c r="Q4152" s="116" t="e">
        <v>#N/A</v>
      </c>
    </row>
    <row r="4153" spans="1:17">
      <c r="A4153" s="4" t="s">
        <v>1316</v>
      </c>
      <c r="B4153" s="38">
        <v>97</v>
      </c>
      <c r="C4153" s="15" t="s">
        <v>540</v>
      </c>
      <c r="D4153" s="39">
        <v>44631</v>
      </c>
      <c r="E4153" s="10" t="s">
        <v>1</v>
      </c>
      <c r="F4153" s="36">
        <v>300</v>
      </c>
      <c r="G4153" s="36">
        <v>72.315279385823771</v>
      </c>
      <c r="H4153" s="39">
        <v>44985</v>
      </c>
      <c r="I4153" s="118">
        <v>93</v>
      </c>
      <c r="J4153" s="38">
        <f>IF(M4153="",IF(AND(H4153&lt;&gt; "",D4153&lt;&gt;""),IF(H4153&gt;=D4153,H4153-D4153,0),""),"")</f>
        <v>354</v>
      </c>
      <c r="K4153" s="37">
        <f>IF(M4153="",IF(I4153&lt;&gt;"",I4153-G4153,""),"")</f>
        <v>20.684720614176229</v>
      </c>
      <c r="L4153" s="31">
        <f>IF(M4153="",IF(K4153&lt;&gt;"",IF(G4153=0,IF(I4153=0,0,9.99),K4153/G4153),""),"")</f>
        <v>0.2860352720732367</v>
      </c>
      <c r="M4153" s="35"/>
      <c r="N4153" s="33" t="str">
        <f>TRIM(CONCATENATE(Table1[[#This Row],[Intake]]," ",Table1[[#This Row],[Batch Number]]))</f>
        <v>S-1/OS 97</v>
      </c>
      <c r="O4153" s="35" t="str">
        <f>IF(VLOOKUP(Table1[[#This Row],[Intake Batch Combo]],Sheet2!A:B,2,FALSE)="","",VLOOKUP(Table1[[#This Row],[Intake Batch Combo]],Sheet2!A:B,2,FALSE))</f>
        <v>One Source Diagnostics Buy 97.2</v>
      </c>
      <c r="P4153" s="116" t="s">
        <v>2384</v>
      </c>
      <c r="Q4153" s="116" t="e">
        <v>#N/A</v>
      </c>
    </row>
    <row r="4154" spans="1:17">
      <c r="A4154" s="4" t="s">
        <v>1316</v>
      </c>
      <c r="B4154" s="38">
        <v>97</v>
      </c>
      <c r="C4154" s="15" t="s">
        <v>540</v>
      </c>
      <c r="D4154" s="39">
        <v>44631</v>
      </c>
      <c r="E4154" s="10" t="s">
        <v>1</v>
      </c>
      <c r="F4154" s="36">
        <v>300</v>
      </c>
      <c r="G4154" s="36">
        <v>72.315279385823771</v>
      </c>
      <c r="H4154" s="39">
        <v>44985</v>
      </c>
      <c r="I4154" s="118">
        <v>93</v>
      </c>
      <c r="J4154" s="38">
        <f>IF(M4154="",IF(AND(H4154&lt;&gt; "",D4154&lt;&gt;""),IF(H4154&gt;=D4154,H4154-D4154,0),""),"")</f>
        <v>354</v>
      </c>
      <c r="K4154" s="37">
        <f>IF(M4154="",IF(I4154&lt;&gt;"",I4154-G4154,""),"")</f>
        <v>20.684720614176229</v>
      </c>
      <c r="L4154" s="31">
        <f>IF(M4154="",IF(K4154&lt;&gt;"",IF(G4154=0,IF(I4154=0,0,9.99),K4154/G4154),""),"")</f>
        <v>0.2860352720732367</v>
      </c>
      <c r="M4154" s="35"/>
      <c r="N4154" s="33" t="str">
        <f>TRIM(CONCATENATE(Table1[[#This Row],[Intake]]," ",Table1[[#This Row],[Batch Number]]))</f>
        <v>S-1/OS 97</v>
      </c>
      <c r="O4154" s="35" t="str">
        <f>IF(VLOOKUP(Table1[[#This Row],[Intake Batch Combo]],Sheet2!A:B,2,FALSE)="","",VLOOKUP(Table1[[#This Row],[Intake Batch Combo]],Sheet2!A:B,2,FALSE))</f>
        <v>One Source Diagnostics Buy 97.2</v>
      </c>
      <c r="P4154" s="116" t="s">
        <v>2384</v>
      </c>
      <c r="Q4154" s="116" t="e">
        <v>#N/A</v>
      </c>
    </row>
    <row r="4155" spans="1:17">
      <c r="A4155" s="4" t="s">
        <v>1316</v>
      </c>
      <c r="B4155" s="38">
        <v>97</v>
      </c>
      <c r="C4155" s="15" t="s">
        <v>540</v>
      </c>
      <c r="D4155" s="39">
        <v>44631</v>
      </c>
      <c r="E4155" s="10" t="s">
        <v>1</v>
      </c>
      <c r="F4155" s="36">
        <v>300</v>
      </c>
      <c r="G4155" s="36">
        <v>72.315279385823771</v>
      </c>
      <c r="H4155" s="39">
        <v>44985</v>
      </c>
      <c r="I4155" s="118">
        <v>93</v>
      </c>
      <c r="J4155" s="38">
        <f>IF(M4155="",IF(AND(H4155&lt;&gt; "",D4155&lt;&gt;""),IF(H4155&gt;=D4155,H4155-D4155,0),""),"")</f>
        <v>354</v>
      </c>
      <c r="K4155" s="37">
        <f>IF(M4155="",IF(I4155&lt;&gt;"",I4155-G4155,""),"")</f>
        <v>20.684720614176229</v>
      </c>
      <c r="L4155" s="31">
        <f>IF(M4155="",IF(K4155&lt;&gt;"",IF(G4155=0,IF(I4155=0,0,9.99),K4155/G4155),""),"")</f>
        <v>0.2860352720732367</v>
      </c>
      <c r="M4155" s="35"/>
      <c r="N4155" s="33" t="str">
        <f>TRIM(CONCATENATE(Table1[[#This Row],[Intake]]," ",Table1[[#This Row],[Batch Number]]))</f>
        <v>S-1/OS 97</v>
      </c>
      <c r="O4155" s="35" t="str">
        <f>IF(VLOOKUP(Table1[[#This Row],[Intake Batch Combo]],Sheet2!A:B,2,FALSE)="","",VLOOKUP(Table1[[#This Row],[Intake Batch Combo]],Sheet2!A:B,2,FALSE))</f>
        <v>One Source Diagnostics Buy 97.2</v>
      </c>
      <c r="P4155" s="116" t="s">
        <v>2384</v>
      </c>
      <c r="Q4155" s="116" t="e">
        <v>#N/A</v>
      </c>
    </row>
    <row r="4156" spans="1:17">
      <c r="A4156" s="4" t="s">
        <v>1316</v>
      </c>
      <c r="B4156" s="38">
        <v>97</v>
      </c>
      <c r="C4156" s="15" t="s">
        <v>550</v>
      </c>
      <c r="D4156" s="39">
        <v>44631</v>
      </c>
      <c r="E4156" s="10" t="s">
        <v>1</v>
      </c>
      <c r="F4156" s="36">
        <v>300</v>
      </c>
      <c r="G4156" s="36">
        <v>72.315279385823771</v>
      </c>
      <c r="H4156" s="39">
        <v>44985</v>
      </c>
      <c r="I4156" s="118">
        <v>93</v>
      </c>
      <c r="J4156" s="38">
        <f>IF(M4156="",IF(AND(H4156&lt;&gt; "",D4156&lt;&gt;""),IF(H4156&gt;=D4156,H4156-D4156,0),""),"")</f>
        <v>354</v>
      </c>
      <c r="K4156" s="37">
        <f>IF(M4156="",IF(I4156&lt;&gt;"",I4156-G4156,""),"")</f>
        <v>20.684720614176229</v>
      </c>
      <c r="L4156" s="31">
        <f>IF(M4156="",IF(K4156&lt;&gt;"",IF(G4156=0,IF(I4156=0,0,9.99),K4156/G4156),""),"")</f>
        <v>0.2860352720732367</v>
      </c>
      <c r="M4156" s="35"/>
      <c r="N4156" s="33" t="str">
        <f>TRIM(CONCATENATE(Table1[[#This Row],[Intake]]," ",Table1[[#This Row],[Batch Number]]))</f>
        <v>S-1/OS 97</v>
      </c>
      <c r="O4156" s="35" t="str">
        <f>IF(VLOOKUP(Table1[[#This Row],[Intake Batch Combo]],Sheet2!A:B,2,FALSE)="","",VLOOKUP(Table1[[#This Row],[Intake Batch Combo]],Sheet2!A:B,2,FALSE))</f>
        <v>One Source Diagnostics Buy 97.2</v>
      </c>
      <c r="P4156" s="116" t="s">
        <v>2384</v>
      </c>
      <c r="Q4156" s="116" t="e">
        <v>#N/A</v>
      </c>
    </row>
    <row r="4157" spans="1:17">
      <c r="A4157" s="4" t="s">
        <v>1316</v>
      </c>
      <c r="B4157" s="38">
        <v>97</v>
      </c>
      <c r="C4157" s="15" t="s">
        <v>550</v>
      </c>
      <c r="D4157" s="39">
        <v>44631</v>
      </c>
      <c r="E4157" s="10" t="s">
        <v>1</v>
      </c>
      <c r="F4157" s="36">
        <v>300</v>
      </c>
      <c r="G4157" s="36">
        <v>72.315279385823771</v>
      </c>
      <c r="H4157" s="39">
        <v>44985</v>
      </c>
      <c r="I4157" s="118">
        <v>93</v>
      </c>
      <c r="J4157" s="38">
        <f>IF(M4157="",IF(AND(H4157&lt;&gt; "",D4157&lt;&gt;""),IF(H4157&gt;=D4157,H4157-D4157,0),""),"")</f>
        <v>354</v>
      </c>
      <c r="K4157" s="37">
        <f>IF(M4157="",IF(I4157&lt;&gt;"",I4157-G4157,""),"")</f>
        <v>20.684720614176229</v>
      </c>
      <c r="L4157" s="31">
        <f>IF(M4157="",IF(K4157&lt;&gt;"",IF(G4157=0,IF(I4157=0,0,9.99),K4157/G4157),""),"")</f>
        <v>0.2860352720732367</v>
      </c>
      <c r="M4157" s="35"/>
      <c r="N4157" s="33" t="str">
        <f>TRIM(CONCATENATE(Table1[[#This Row],[Intake]]," ",Table1[[#This Row],[Batch Number]]))</f>
        <v>S-1/OS 97</v>
      </c>
      <c r="O4157" s="35" t="str">
        <f>IF(VLOOKUP(Table1[[#This Row],[Intake Batch Combo]],Sheet2!A:B,2,FALSE)="","",VLOOKUP(Table1[[#This Row],[Intake Batch Combo]],Sheet2!A:B,2,FALSE))</f>
        <v>One Source Diagnostics Buy 97.2</v>
      </c>
      <c r="P4157" s="116" t="s">
        <v>2384</v>
      </c>
      <c r="Q4157" s="116" t="e">
        <v>#N/A</v>
      </c>
    </row>
    <row r="4158" spans="1:17">
      <c r="A4158" s="4" t="s">
        <v>1316</v>
      </c>
      <c r="B4158" s="38">
        <v>97</v>
      </c>
      <c r="C4158" s="15" t="s">
        <v>550</v>
      </c>
      <c r="D4158" s="39">
        <v>44631</v>
      </c>
      <c r="E4158" s="10" t="s">
        <v>1</v>
      </c>
      <c r="F4158" s="36">
        <v>300</v>
      </c>
      <c r="G4158" s="36">
        <v>72.315279385823771</v>
      </c>
      <c r="H4158" s="39">
        <v>44985</v>
      </c>
      <c r="I4158" s="118">
        <v>93</v>
      </c>
      <c r="J4158" s="38">
        <f>IF(M4158="",IF(AND(H4158&lt;&gt; "",D4158&lt;&gt;""),IF(H4158&gt;=D4158,H4158-D4158,0),""),"")</f>
        <v>354</v>
      </c>
      <c r="K4158" s="37">
        <f>IF(M4158="",IF(I4158&lt;&gt;"",I4158-G4158,""),"")</f>
        <v>20.684720614176229</v>
      </c>
      <c r="L4158" s="31">
        <f>IF(M4158="",IF(K4158&lt;&gt;"",IF(G4158=0,IF(I4158=0,0,9.99),K4158/G4158),""),"")</f>
        <v>0.2860352720732367</v>
      </c>
      <c r="M4158" s="35"/>
      <c r="N4158" s="33" t="str">
        <f>TRIM(CONCATENATE(Table1[[#This Row],[Intake]]," ",Table1[[#This Row],[Batch Number]]))</f>
        <v>S-1/OS 97</v>
      </c>
      <c r="O4158" s="35" t="str">
        <f>IF(VLOOKUP(Table1[[#This Row],[Intake Batch Combo]],Sheet2!A:B,2,FALSE)="","",VLOOKUP(Table1[[#This Row],[Intake Batch Combo]],Sheet2!A:B,2,FALSE))</f>
        <v>One Source Diagnostics Buy 97.2</v>
      </c>
      <c r="P4158" s="116" t="s">
        <v>2384</v>
      </c>
      <c r="Q4158" s="116" t="e">
        <v>#N/A</v>
      </c>
    </row>
    <row r="4159" spans="1:17">
      <c r="A4159" s="4" t="s">
        <v>1316</v>
      </c>
      <c r="B4159" s="38">
        <v>97</v>
      </c>
      <c r="C4159" s="15" t="s">
        <v>550</v>
      </c>
      <c r="D4159" s="39">
        <v>44631</v>
      </c>
      <c r="E4159" s="10" t="s">
        <v>1</v>
      </c>
      <c r="F4159" s="36">
        <v>300</v>
      </c>
      <c r="G4159" s="36">
        <v>72.315279385823771</v>
      </c>
      <c r="H4159" s="39">
        <v>44985</v>
      </c>
      <c r="I4159" s="118">
        <v>93</v>
      </c>
      <c r="J4159" s="38">
        <f>IF(M4159="",IF(AND(H4159&lt;&gt; "",D4159&lt;&gt;""),IF(H4159&gt;=D4159,H4159-D4159,0),""),"")</f>
        <v>354</v>
      </c>
      <c r="K4159" s="37">
        <f>IF(M4159="",IF(I4159&lt;&gt;"",I4159-G4159,""),"")</f>
        <v>20.684720614176229</v>
      </c>
      <c r="L4159" s="31">
        <f>IF(M4159="",IF(K4159&lt;&gt;"",IF(G4159=0,IF(I4159=0,0,9.99),K4159/G4159),""),"")</f>
        <v>0.2860352720732367</v>
      </c>
      <c r="M4159" s="35"/>
      <c r="N4159" s="33" t="str">
        <f>TRIM(CONCATENATE(Table1[[#This Row],[Intake]]," ",Table1[[#This Row],[Batch Number]]))</f>
        <v>S-1/OS 97</v>
      </c>
      <c r="O4159" s="35" t="str">
        <f>IF(VLOOKUP(Table1[[#This Row],[Intake Batch Combo]],Sheet2!A:B,2,FALSE)="","",VLOOKUP(Table1[[#This Row],[Intake Batch Combo]],Sheet2!A:B,2,FALSE))</f>
        <v>One Source Diagnostics Buy 97.2</v>
      </c>
      <c r="P4159" s="116" t="s">
        <v>2384</v>
      </c>
      <c r="Q4159" s="116" t="e">
        <v>#N/A</v>
      </c>
    </row>
    <row r="4160" spans="1:17">
      <c r="A4160" s="4" t="s">
        <v>1316</v>
      </c>
      <c r="B4160" s="15">
        <v>116</v>
      </c>
      <c r="C4160" s="64" t="s">
        <v>1155</v>
      </c>
      <c r="D4160" s="30">
        <v>44879</v>
      </c>
      <c r="E4160" s="59" t="s">
        <v>1</v>
      </c>
      <c r="F4160" s="14">
        <v>1695</v>
      </c>
      <c r="G4160" s="14">
        <v>404.59153261197389</v>
      </c>
      <c r="H4160" s="30">
        <v>44985</v>
      </c>
      <c r="I4160" s="118">
        <v>756.64800000000002</v>
      </c>
      <c r="J4160" s="15">
        <f>IF(M4160="",IF(AND(H4160&lt;&gt; "",D4160&lt;&gt;""),IF(H4160&gt;=D4160,H4160-D4160,0),""),"")</f>
        <v>106</v>
      </c>
      <c r="K4160" s="20">
        <f>IF(M4160="",IF(I4160&lt;&gt;"",I4160-G4160,""),"")</f>
        <v>352.05646738802614</v>
      </c>
      <c r="L4160" s="25">
        <f>IF(M4160="",IF(K4160&lt;&gt;"",IF(G4160=0,IF(I4160=0,0,9.99),K4160/G4160),""),"")</f>
        <v>0.87015283072092409</v>
      </c>
      <c r="M4160" s="111"/>
      <c r="N4160" s="58" t="str">
        <f>TRIM(CONCATENATE(Table1[[#This Row],[Intake]]," ",Table1[[#This Row],[Batch Number]]))</f>
        <v>S-1/OS 116</v>
      </c>
      <c r="O4160" s="111" t="str">
        <f>IF(VLOOKUP(Table1[[#This Row],[Intake Batch Combo]],Sheet2!A:B,2,FALSE)="","",VLOOKUP(Table1[[#This Row],[Intake Batch Combo]],Sheet2!A:B,2,FALSE))</f>
        <v>One Source Diagnostics Buy 116</v>
      </c>
      <c r="P4160" s="115" t="e">
        <v>#N/A</v>
      </c>
      <c r="Q4160" s="115" t="e">
        <v>#N/A</v>
      </c>
    </row>
    <row r="4161" spans="1:17">
      <c r="A4161" s="4" t="s">
        <v>1316</v>
      </c>
      <c r="B4161" s="15">
        <v>116</v>
      </c>
      <c r="C4161" s="64" t="s">
        <v>1052</v>
      </c>
      <c r="D4161" s="30">
        <v>44879</v>
      </c>
      <c r="E4161" s="59" t="s">
        <v>1</v>
      </c>
      <c r="F4161" s="14">
        <v>1695</v>
      </c>
      <c r="G4161" s="14">
        <v>404.59153261197389</v>
      </c>
      <c r="H4161" s="30">
        <v>44985</v>
      </c>
      <c r="I4161" s="118">
        <v>837</v>
      </c>
      <c r="J4161" s="15">
        <f>IF(M4161="",IF(AND(H4161&lt;&gt; "",D4161&lt;&gt;""),IF(H4161&gt;=D4161,H4161-D4161,0),""),"")</f>
        <v>106</v>
      </c>
      <c r="K4161" s="20">
        <f>IF(M4161="",IF(I4161&lt;&gt;"",I4161-G4161,""),"")</f>
        <v>432.40846738802611</v>
      </c>
      <c r="L4161" s="25">
        <f>IF(M4161="",IF(K4161&lt;&gt;"",IF(G4161=0,IF(I4161=0,0,9.99),K4161/G4161),""),"")</f>
        <v>1.0687531313284557</v>
      </c>
      <c r="M4161" s="111"/>
      <c r="N4161" s="58" t="str">
        <f>TRIM(CONCATENATE(Table1[[#This Row],[Intake]]," ",Table1[[#This Row],[Batch Number]]))</f>
        <v>S-1/OS 116</v>
      </c>
      <c r="O4161" s="111" t="str">
        <f>IF(VLOOKUP(Table1[[#This Row],[Intake Batch Combo]],Sheet2!A:B,2,FALSE)="","",VLOOKUP(Table1[[#This Row],[Intake Batch Combo]],Sheet2!A:B,2,FALSE))</f>
        <v>One Source Diagnostics Buy 116</v>
      </c>
      <c r="P4161" s="115" t="e">
        <v>#N/A</v>
      </c>
      <c r="Q4161" s="115" t="e">
        <v>#N/A</v>
      </c>
    </row>
    <row r="4162" spans="1:17">
      <c r="A4162" s="4" t="s">
        <v>1316</v>
      </c>
      <c r="B4162" s="15">
        <v>116</v>
      </c>
      <c r="C4162" s="64" t="s">
        <v>1153</v>
      </c>
      <c r="D4162" s="30">
        <v>44879</v>
      </c>
      <c r="E4162" s="59" t="s">
        <v>1</v>
      </c>
      <c r="F4162" s="14">
        <v>1695</v>
      </c>
      <c r="G4162" s="14">
        <v>404.59153261197389</v>
      </c>
      <c r="H4162" s="30">
        <v>44985</v>
      </c>
      <c r="I4162" s="118">
        <v>534.75</v>
      </c>
      <c r="J4162" s="15">
        <f>IF(M4162="",IF(AND(H4162&lt;&gt; "",D4162&lt;&gt;""),IF(H4162&gt;=D4162,H4162-D4162,0),""),"")</f>
        <v>106</v>
      </c>
      <c r="K4162" s="20">
        <f>IF(M4162="",IF(I4162&lt;&gt;"",I4162-G4162,""),"")</f>
        <v>130.15846738802611</v>
      </c>
      <c r="L4162" s="25">
        <f>IF(M4162="",IF(K4162&lt;&gt;"",IF(G4162=0,IF(I4162=0,0,9.99),K4162/G4162),""),"")</f>
        <v>0.32170338945984672</v>
      </c>
      <c r="M4162" s="111"/>
      <c r="N4162" s="58" t="str">
        <f>TRIM(CONCATENATE(Table1[[#This Row],[Intake]]," ",Table1[[#This Row],[Batch Number]]))</f>
        <v>S-1/OS 116</v>
      </c>
      <c r="O4162" s="111" t="str">
        <f>IF(VLOOKUP(Table1[[#This Row],[Intake Batch Combo]],Sheet2!A:B,2,FALSE)="","",VLOOKUP(Table1[[#This Row],[Intake Batch Combo]],Sheet2!A:B,2,FALSE))</f>
        <v>One Source Diagnostics Buy 116</v>
      </c>
      <c r="P4162" s="115" t="e">
        <v>#N/A</v>
      </c>
      <c r="Q4162" s="115" t="e">
        <v>#N/A</v>
      </c>
    </row>
    <row r="4163" spans="1:17">
      <c r="A4163" s="4" t="s">
        <v>1316</v>
      </c>
      <c r="B4163" s="15">
        <v>116</v>
      </c>
      <c r="C4163" s="64" t="s">
        <v>1153</v>
      </c>
      <c r="D4163" s="30">
        <v>44879</v>
      </c>
      <c r="E4163" s="59" t="s">
        <v>1</v>
      </c>
      <c r="F4163" s="14">
        <v>1695</v>
      </c>
      <c r="G4163" s="14">
        <v>404.59153261197389</v>
      </c>
      <c r="H4163" s="30">
        <v>44985</v>
      </c>
      <c r="I4163" s="118">
        <v>534.75</v>
      </c>
      <c r="J4163" s="15">
        <f>IF(M4163="",IF(AND(H4163&lt;&gt; "",D4163&lt;&gt;""),IF(H4163&gt;=D4163,H4163-D4163,0),""),"")</f>
        <v>106</v>
      </c>
      <c r="K4163" s="20">
        <f>IF(M4163="",IF(I4163&lt;&gt;"",I4163-G4163,""),"")</f>
        <v>130.15846738802611</v>
      </c>
      <c r="L4163" s="25">
        <f>IF(M4163="",IF(K4163&lt;&gt;"",IF(G4163=0,IF(I4163=0,0,9.99),K4163/G4163),""),"")</f>
        <v>0.32170338945984672</v>
      </c>
      <c r="M4163" s="111"/>
      <c r="N4163" s="58" t="str">
        <f>TRIM(CONCATENATE(Table1[[#This Row],[Intake]]," ",Table1[[#This Row],[Batch Number]]))</f>
        <v>S-1/OS 116</v>
      </c>
      <c r="O4163" s="111" t="str">
        <f>IF(VLOOKUP(Table1[[#This Row],[Intake Batch Combo]],Sheet2!A:B,2,FALSE)="","",VLOOKUP(Table1[[#This Row],[Intake Batch Combo]],Sheet2!A:B,2,FALSE))</f>
        <v>One Source Diagnostics Buy 116</v>
      </c>
      <c r="P4163" s="115" t="e">
        <v>#N/A</v>
      </c>
      <c r="Q4163" s="115" t="e">
        <v>#N/A</v>
      </c>
    </row>
    <row r="4164" spans="1:17">
      <c r="A4164" s="4" t="s">
        <v>1316</v>
      </c>
      <c r="B4164" s="15">
        <v>116</v>
      </c>
      <c r="C4164" s="64" t="s">
        <v>1249</v>
      </c>
      <c r="D4164" s="30">
        <v>44879</v>
      </c>
      <c r="E4164" s="59" t="s">
        <v>1</v>
      </c>
      <c r="F4164" s="14">
        <v>1695</v>
      </c>
      <c r="G4164" s="14">
        <v>404.59153261197389</v>
      </c>
      <c r="H4164" s="30">
        <v>44985</v>
      </c>
      <c r="I4164" s="118">
        <v>465</v>
      </c>
      <c r="J4164" s="15">
        <f>IF(M4164="",IF(AND(H4164&lt;&gt; "",D4164&lt;&gt;""),IF(H4164&gt;=D4164,H4164-D4164,0),""),"")</f>
        <v>106</v>
      </c>
      <c r="K4164" s="20">
        <f>IF(M4164="",IF(I4164&lt;&gt;"",I4164-G4164,""),"")</f>
        <v>60.408467388026111</v>
      </c>
      <c r="L4164" s="25">
        <f>IF(M4164="",IF(K4164&lt;&gt;"",IF(G4164=0,IF(I4164=0,0,9.99),K4164/G4164),""),"")</f>
        <v>0.1493072951824754</v>
      </c>
      <c r="M4164" s="111"/>
      <c r="N4164" s="58" t="str">
        <f>TRIM(CONCATENATE(Table1[[#This Row],[Intake]]," ",Table1[[#This Row],[Batch Number]]))</f>
        <v>S-1/OS 116</v>
      </c>
      <c r="O4164" s="111" t="str">
        <f>IF(VLOOKUP(Table1[[#This Row],[Intake Batch Combo]],Sheet2!A:B,2,FALSE)="","",VLOOKUP(Table1[[#This Row],[Intake Batch Combo]],Sheet2!A:B,2,FALSE))</f>
        <v>One Source Diagnostics Buy 116</v>
      </c>
      <c r="P4164" s="115" t="e">
        <v>#N/A</v>
      </c>
      <c r="Q4164" s="115" t="e">
        <v>#N/A</v>
      </c>
    </row>
    <row r="4165" spans="1:17">
      <c r="A4165" s="4" t="s">
        <v>1316</v>
      </c>
      <c r="B4165" s="15">
        <v>116</v>
      </c>
      <c r="C4165" s="64" t="s">
        <v>1275</v>
      </c>
      <c r="D4165" s="30">
        <v>44879</v>
      </c>
      <c r="E4165" s="59" t="s">
        <v>1</v>
      </c>
      <c r="F4165" s="14">
        <v>1695</v>
      </c>
      <c r="G4165" s="14">
        <v>404.59153261197389</v>
      </c>
      <c r="H4165" s="30">
        <v>44985</v>
      </c>
      <c r="I4165" s="118">
        <v>418.5</v>
      </c>
      <c r="J4165" s="15">
        <f>IF(M4165="",IF(AND(H4165&lt;&gt; "",D4165&lt;&gt;""),IF(H4165&gt;=D4165,H4165-D4165,0),""),"")</f>
        <v>106</v>
      </c>
      <c r="K4165" s="20">
        <f>IF(M4165="",IF(I4165&lt;&gt;"",I4165-G4165,""),"")</f>
        <v>13.908467388026111</v>
      </c>
      <c r="L4165" s="25">
        <f>IF(M4165="",IF(K4165&lt;&gt;"",IF(G4165=0,IF(I4165=0,0,9.99),K4165/G4165),""),"")</f>
        <v>3.4376565664227865E-2</v>
      </c>
      <c r="M4165" s="111"/>
      <c r="N4165" s="58" t="str">
        <f>TRIM(CONCATENATE(Table1[[#This Row],[Intake]]," ",Table1[[#This Row],[Batch Number]]))</f>
        <v>S-1/OS 116</v>
      </c>
      <c r="O4165" s="111" t="str">
        <f>IF(VLOOKUP(Table1[[#This Row],[Intake Batch Combo]],Sheet2!A:B,2,FALSE)="","",VLOOKUP(Table1[[#This Row],[Intake Batch Combo]],Sheet2!A:B,2,FALSE))</f>
        <v>One Source Diagnostics Buy 116</v>
      </c>
      <c r="P4165" s="115" t="e">
        <v>#N/A</v>
      </c>
      <c r="Q4165" s="115" t="e">
        <v>#N/A</v>
      </c>
    </row>
    <row r="4166" spans="1:17">
      <c r="A4166" s="4" t="s">
        <v>1316</v>
      </c>
      <c r="B4166" s="15">
        <v>116</v>
      </c>
      <c r="C4166" s="64" t="s">
        <v>1275</v>
      </c>
      <c r="D4166" s="30">
        <v>44879</v>
      </c>
      <c r="E4166" s="59" t="s">
        <v>1</v>
      </c>
      <c r="F4166" s="14">
        <v>1695</v>
      </c>
      <c r="G4166" s="14">
        <v>404.59153261197389</v>
      </c>
      <c r="H4166" s="30">
        <v>44985</v>
      </c>
      <c r="I4166" s="118">
        <v>418.5</v>
      </c>
      <c r="J4166" s="15">
        <f>IF(M4166="",IF(AND(H4166&lt;&gt; "",D4166&lt;&gt;""),IF(H4166&gt;=D4166,H4166-D4166,0),""),"")</f>
        <v>106</v>
      </c>
      <c r="K4166" s="20">
        <f>IF(M4166="",IF(I4166&lt;&gt;"",I4166-G4166,""),"")</f>
        <v>13.908467388026111</v>
      </c>
      <c r="L4166" s="25">
        <f>IF(M4166="",IF(K4166&lt;&gt;"",IF(G4166=0,IF(I4166=0,0,9.99),K4166/G4166),""),"")</f>
        <v>3.4376565664227865E-2</v>
      </c>
      <c r="M4166" s="111"/>
      <c r="N4166" s="58" t="str">
        <f>TRIM(CONCATENATE(Table1[[#This Row],[Intake]]," ",Table1[[#This Row],[Batch Number]]))</f>
        <v>S-1/OS 116</v>
      </c>
      <c r="O4166" s="111" t="str">
        <f>IF(VLOOKUP(Table1[[#This Row],[Intake Batch Combo]],Sheet2!A:B,2,FALSE)="","",VLOOKUP(Table1[[#This Row],[Intake Batch Combo]],Sheet2!A:B,2,FALSE))</f>
        <v>One Source Diagnostics Buy 116</v>
      </c>
      <c r="P4166" s="115" t="e">
        <v>#N/A</v>
      </c>
      <c r="Q4166" s="115" t="e">
        <v>#N/A</v>
      </c>
    </row>
    <row r="4167" spans="1:17">
      <c r="A4167" s="4" t="s">
        <v>1316</v>
      </c>
      <c r="B4167" s="15">
        <v>118</v>
      </c>
      <c r="C4167" s="64" t="s">
        <v>1513</v>
      </c>
      <c r="D4167" s="30">
        <v>44897</v>
      </c>
      <c r="E4167" s="60" t="s">
        <v>1</v>
      </c>
      <c r="F4167" s="14">
        <v>1695</v>
      </c>
      <c r="G4167" s="14">
        <v>404.96364199804663</v>
      </c>
      <c r="H4167" s="30">
        <v>44985</v>
      </c>
      <c r="I4167" s="118">
        <v>465</v>
      </c>
      <c r="J4167" s="15">
        <f>IF(M4167="",IF(AND(H4167&lt;&gt; "",D4167&lt;&gt;""),IF(H4167&gt;=D4167,H4167-D4167,0),""),"")</f>
        <v>88</v>
      </c>
      <c r="K4167" s="20">
        <f>IF(M4167="",IF(I4167&lt;&gt;"",I4167-G4167,""),"")</f>
        <v>60.036358001953374</v>
      </c>
      <c r="L4167" s="25">
        <f>IF(M4167="",IF(K4167&lt;&gt;"",IF(G4167=0,IF(I4167=0,0,9.99),K4167/G4167),""),"")</f>
        <v>0.14825122992706333</v>
      </c>
      <c r="M4167" s="111"/>
      <c r="N4167" s="58" t="str">
        <f>TRIM(CONCATENATE(Table1[[#This Row],[Intake]]," ",Table1[[#This Row],[Batch Number]]))</f>
        <v>S-1/OS 118</v>
      </c>
      <c r="O4167" s="111" t="str">
        <f>IF(VLOOKUP(Table1[[#This Row],[Intake Batch Combo]],Sheet2!A:B,2,FALSE)="","",VLOOKUP(Table1[[#This Row],[Intake Batch Combo]],Sheet2!A:B,2,FALSE))</f>
        <v>One Source Diagnostics Buy 118</v>
      </c>
      <c r="P4167" s="115" t="s">
        <v>2383</v>
      </c>
      <c r="Q4167" s="115" t="e">
        <v>#N/A</v>
      </c>
    </row>
    <row r="4168" spans="1:17">
      <c r="A4168" s="4" t="s">
        <v>1316</v>
      </c>
      <c r="B4168" s="15">
        <v>118</v>
      </c>
      <c r="C4168" s="64" t="s">
        <v>1513</v>
      </c>
      <c r="D4168" s="30">
        <v>44897</v>
      </c>
      <c r="E4168" s="60" t="s">
        <v>1</v>
      </c>
      <c r="F4168" s="14">
        <v>1695</v>
      </c>
      <c r="G4168" s="14">
        <v>404.96364199804663</v>
      </c>
      <c r="H4168" s="30">
        <v>44985</v>
      </c>
      <c r="I4168" s="118">
        <v>465</v>
      </c>
      <c r="J4168" s="15">
        <f>IF(M4168="",IF(AND(H4168&lt;&gt; "",D4168&lt;&gt;""),IF(H4168&gt;=D4168,H4168-D4168,0),""),"")</f>
        <v>88</v>
      </c>
      <c r="K4168" s="20">
        <f>IF(M4168="",IF(I4168&lt;&gt;"",I4168-G4168,""),"")</f>
        <v>60.036358001953374</v>
      </c>
      <c r="L4168" s="25">
        <f>IF(M4168="",IF(K4168&lt;&gt;"",IF(G4168=0,IF(I4168=0,0,9.99),K4168/G4168),""),"")</f>
        <v>0.14825122992706333</v>
      </c>
      <c r="M4168" s="111"/>
      <c r="N4168" s="58" t="str">
        <f>TRIM(CONCATENATE(Table1[[#This Row],[Intake]]," ",Table1[[#This Row],[Batch Number]]))</f>
        <v>S-1/OS 118</v>
      </c>
      <c r="O4168" s="111" t="str">
        <f>IF(VLOOKUP(Table1[[#This Row],[Intake Batch Combo]],Sheet2!A:B,2,FALSE)="","",VLOOKUP(Table1[[#This Row],[Intake Batch Combo]],Sheet2!A:B,2,FALSE))</f>
        <v>One Source Diagnostics Buy 118</v>
      </c>
      <c r="P4168" s="115" t="s">
        <v>2383</v>
      </c>
      <c r="Q4168" s="115" t="e">
        <v>#N/A</v>
      </c>
    </row>
    <row r="4169" spans="1:17">
      <c r="A4169" s="4" t="s">
        <v>1316</v>
      </c>
      <c r="B4169" s="15">
        <v>118</v>
      </c>
      <c r="C4169" s="64" t="s">
        <v>1422</v>
      </c>
      <c r="D4169" s="30">
        <v>44897</v>
      </c>
      <c r="E4169" s="60" t="s">
        <v>1</v>
      </c>
      <c r="F4169" s="14">
        <v>1695</v>
      </c>
      <c r="G4169" s="14">
        <v>404.96364199804663</v>
      </c>
      <c r="H4169" s="30">
        <v>44985</v>
      </c>
      <c r="I4169" s="118">
        <v>465</v>
      </c>
      <c r="J4169" s="15">
        <f>IF(M4169="",IF(AND(H4169&lt;&gt; "",D4169&lt;&gt;""),IF(H4169&gt;=D4169,H4169-D4169,0),""),"")</f>
        <v>88</v>
      </c>
      <c r="K4169" s="20">
        <f>IF(M4169="",IF(I4169&lt;&gt;"",I4169-G4169,""),"")</f>
        <v>60.036358001953374</v>
      </c>
      <c r="L4169" s="25">
        <f>IF(M4169="",IF(K4169&lt;&gt;"",IF(G4169=0,IF(I4169=0,0,9.99),K4169/G4169),""),"")</f>
        <v>0.14825122992706333</v>
      </c>
      <c r="M4169" s="111"/>
      <c r="N4169" s="58" t="str">
        <f>TRIM(CONCATENATE(Table1[[#This Row],[Intake]]," ",Table1[[#This Row],[Batch Number]]))</f>
        <v>S-1/OS 118</v>
      </c>
      <c r="O4169" s="111" t="str">
        <f>IF(VLOOKUP(Table1[[#This Row],[Intake Batch Combo]],Sheet2!A:B,2,FALSE)="","",VLOOKUP(Table1[[#This Row],[Intake Batch Combo]],Sheet2!A:B,2,FALSE))</f>
        <v>One Source Diagnostics Buy 118</v>
      </c>
      <c r="P4169" s="115" t="s">
        <v>2383</v>
      </c>
      <c r="Q4169" s="115" t="e">
        <v>#N/A</v>
      </c>
    </row>
    <row r="4170" spans="1:17">
      <c r="A4170" s="4" t="s">
        <v>1316</v>
      </c>
      <c r="B4170" s="15">
        <v>118</v>
      </c>
      <c r="C4170" s="64" t="s">
        <v>1514</v>
      </c>
      <c r="D4170" s="30">
        <v>44897</v>
      </c>
      <c r="E4170" s="60" t="s">
        <v>1</v>
      </c>
      <c r="F4170" s="14">
        <v>1695</v>
      </c>
      <c r="G4170" s="14">
        <v>404.96364199804663</v>
      </c>
      <c r="H4170" s="30">
        <v>44985</v>
      </c>
      <c r="I4170" s="120">
        <v>558</v>
      </c>
      <c r="J4170" s="15">
        <f>IF(M4170="",IF(AND(H4170&lt;&gt; "",D4170&lt;&gt;""),IF(H4170&gt;=D4170,H4170-D4170,0),""),"")</f>
        <v>88</v>
      </c>
      <c r="K4170" s="20">
        <f>IF(M4170="",IF(I4170&lt;&gt;"",I4170-G4170,""),"")</f>
        <v>153.03635800195337</v>
      </c>
      <c r="L4170" s="25">
        <f>IF(M4170="",IF(K4170&lt;&gt;"",IF(G4170=0,IF(I4170=0,0,9.99),K4170/G4170),""),"")</f>
        <v>0.37790147591247603</v>
      </c>
      <c r="M4170" s="111"/>
      <c r="N4170" s="58" t="str">
        <f>TRIM(CONCATENATE(Table1[[#This Row],[Intake]]," ",Table1[[#This Row],[Batch Number]]))</f>
        <v>S-1/OS 118</v>
      </c>
      <c r="O4170" s="111" t="str">
        <f>IF(VLOOKUP(Table1[[#This Row],[Intake Batch Combo]],Sheet2!A:B,2,FALSE)="","",VLOOKUP(Table1[[#This Row],[Intake Batch Combo]],Sheet2!A:B,2,FALSE))</f>
        <v>One Source Diagnostics Buy 118</v>
      </c>
      <c r="P4170" s="115" t="s">
        <v>2383</v>
      </c>
      <c r="Q4170" s="115" t="e">
        <v>#N/A</v>
      </c>
    </row>
    <row r="4171" spans="1:17">
      <c r="A4171" s="4" t="s">
        <v>1316</v>
      </c>
      <c r="B4171" s="15">
        <v>118</v>
      </c>
      <c r="C4171" s="64" t="s">
        <v>1514</v>
      </c>
      <c r="D4171" s="30">
        <v>44897</v>
      </c>
      <c r="E4171" s="60" t="s">
        <v>1</v>
      </c>
      <c r="F4171" s="14">
        <v>1695</v>
      </c>
      <c r="G4171" s="14">
        <v>404.96364199804663</v>
      </c>
      <c r="H4171" s="30">
        <v>44985</v>
      </c>
      <c r="I4171" s="118">
        <v>558</v>
      </c>
      <c r="J4171" s="15">
        <f>IF(M4171="",IF(AND(H4171&lt;&gt; "",D4171&lt;&gt;""),IF(H4171&gt;=D4171,H4171-D4171,0),""),"")</f>
        <v>88</v>
      </c>
      <c r="K4171" s="20">
        <f>IF(M4171="",IF(I4171&lt;&gt;"",I4171-G4171,""),"")</f>
        <v>153.03635800195337</v>
      </c>
      <c r="L4171" s="25">
        <f>IF(M4171="",IF(K4171&lt;&gt;"",IF(G4171=0,IF(I4171=0,0,9.99),K4171/G4171),""),"")</f>
        <v>0.37790147591247603</v>
      </c>
      <c r="M4171" s="111"/>
      <c r="N4171" s="58" t="str">
        <f>TRIM(CONCATENATE(Table1[[#This Row],[Intake]]," ",Table1[[#This Row],[Batch Number]]))</f>
        <v>S-1/OS 118</v>
      </c>
      <c r="O4171" s="111" t="str">
        <f>IF(VLOOKUP(Table1[[#This Row],[Intake Batch Combo]],Sheet2!A:B,2,FALSE)="","",VLOOKUP(Table1[[#This Row],[Intake Batch Combo]],Sheet2!A:B,2,FALSE))</f>
        <v>One Source Diagnostics Buy 118</v>
      </c>
      <c r="P4171" s="115" t="s">
        <v>2383</v>
      </c>
      <c r="Q4171" s="115" t="e">
        <v>#N/A</v>
      </c>
    </row>
    <row r="4172" spans="1:17">
      <c r="A4172" s="4" t="s">
        <v>1316</v>
      </c>
      <c r="B4172" s="15">
        <v>118</v>
      </c>
      <c r="C4172" s="64" t="s">
        <v>1515</v>
      </c>
      <c r="D4172" s="30">
        <v>44897</v>
      </c>
      <c r="E4172" s="60" t="s">
        <v>1</v>
      </c>
      <c r="F4172" s="14">
        <v>1695</v>
      </c>
      <c r="G4172" s="14">
        <v>404.96364199804663</v>
      </c>
      <c r="H4172" s="30">
        <v>44985</v>
      </c>
      <c r="I4172" s="118">
        <v>558</v>
      </c>
      <c r="J4172" s="15">
        <f>IF(M4172="",IF(AND(H4172&lt;&gt; "",D4172&lt;&gt;""),IF(H4172&gt;=D4172,H4172-D4172,0),""),"")</f>
        <v>88</v>
      </c>
      <c r="K4172" s="20">
        <f>IF(M4172="",IF(I4172&lt;&gt;"",I4172-G4172,""),"")</f>
        <v>153.03635800195337</v>
      </c>
      <c r="L4172" s="25">
        <f>IF(M4172="",IF(K4172&lt;&gt;"",IF(G4172=0,IF(I4172=0,0,9.99),K4172/G4172),""),"")</f>
        <v>0.37790147591247603</v>
      </c>
      <c r="M4172" s="111"/>
      <c r="N4172" s="58" t="str">
        <f>TRIM(CONCATENATE(Table1[[#This Row],[Intake]]," ",Table1[[#This Row],[Batch Number]]))</f>
        <v>S-1/OS 118</v>
      </c>
      <c r="O4172" s="111" t="str">
        <f>IF(VLOOKUP(Table1[[#This Row],[Intake Batch Combo]],Sheet2!A:B,2,FALSE)="","",VLOOKUP(Table1[[#This Row],[Intake Batch Combo]],Sheet2!A:B,2,FALSE))</f>
        <v>One Source Diagnostics Buy 118</v>
      </c>
      <c r="P4172" s="115" t="s">
        <v>2383</v>
      </c>
      <c r="Q4172" s="115" t="e">
        <v>#N/A</v>
      </c>
    </row>
    <row r="4173" spans="1:17">
      <c r="A4173" s="4" t="s">
        <v>1316</v>
      </c>
      <c r="B4173" s="15">
        <v>118</v>
      </c>
      <c r="C4173" s="64" t="s">
        <v>1515</v>
      </c>
      <c r="D4173" s="30">
        <v>44897</v>
      </c>
      <c r="E4173" s="60" t="s">
        <v>1</v>
      </c>
      <c r="F4173" s="14">
        <v>1695</v>
      </c>
      <c r="G4173" s="14">
        <v>404.96364199804663</v>
      </c>
      <c r="H4173" s="30">
        <v>44985</v>
      </c>
      <c r="I4173" s="118">
        <v>558</v>
      </c>
      <c r="J4173" s="15">
        <f>IF(M4173="",IF(AND(H4173&lt;&gt; "",D4173&lt;&gt;""),IF(H4173&gt;=D4173,H4173-D4173,0),""),"")</f>
        <v>88</v>
      </c>
      <c r="K4173" s="20">
        <f>IF(M4173="",IF(I4173&lt;&gt;"",I4173-G4173,""),"")</f>
        <v>153.03635800195337</v>
      </c>
      <c r="L4173" s="25">
        <f>IF(M4173="",IF(K4173&lt;&gt;"",IF(G4173=0,IF(I4173=0,0,9.99),K4173/G4173),""),"")</f>
        <v>0.37790147591247603</v>
      </c>
      <c r="M4173" s="111"/>
      <c r="N4173" s="58" t="str">
        <f>TRIM(CONCATENATE(Table1[[#This Row],[Intake]]," ",Table1[[#This Row],[Batch Number]]))</f>
        <v>S-1/OS 118</v>
      </c>
      <c r="O4173" s="111" t="str">
        <f>IF(VLOOKUP(Table1[[#This Row],[Intake Batch Combo]],Sheet2!A:B,2,FALSE)="","",VLOOKUP(Table1[[#This Row],[Intake Batch Combo]],Sheet2!A:B,2,FALSE))</f>
        <v>One Source Diagnostics Buy 118</v>
      </c>
      <c r="P4173" s="115" t="s">
        <v>2383</v>
      </c>
      <c r="Q4173" s="115" t="e">
        <v>#N/A</v>
      </c>
    </row>
    <row r="4174" spans="1:17">
      <c r="A4174" s="4" t="s">
        <v>1314</v>
      </c>
      <c r="B4174" s="43">
        <v>71</v>
      </c>
      <c r="C4174" s="64" t="s">
        <v>611</v>
      </c>
      <c r="D4174" s="47">
        <v>44670</v>
      </c>
      <c r="E4174" s="59" t="s">
        <v>1</v>
      </c>
      <c r="F4174" s="41">
        <v>1695</v>
      </c>
      <c r="G4174" s="41">
        <v>406.54563467206344</v>
      </c>
      <c r="H4174" s="47">
        <v>44985</v>
      </c>
      <c r="I4174" s="120">
        <v>744</v>
      </c>
      <c r="J4174" s="43">
        <f>IF(M4174="",IF(AND(H4174&lt;&gt; "",D4174&lt;&gt;""),IF(H4174&gt;=D4174,H4174-D4174,0),""),"")</f>
        <v>315</v>
      </c>
      <c r="K4174" s="42">
        <f>IF(M4174="",IF(I4174&lt;&gt;"",I4174-G4174,""),"")</f>
        <v>337.45436532793656</v>
      </c>
      <c r="L4174" s="44">
        <f>IF(M4174="",IF(K4174&lt;&gt;"",IF(G4174=0,IF(I4174=0,0,9.99),K4174/G4174),""),"")</f>
        <v>0.83005285642813809</v>
      </c>
      <c r="M4174" s="45"/>
      <c r="N4174" s="46" t="str">
        <f>TRIM(CONCATENATE(Table1[[#This Row],[Intake]]," ",Table1[[#This Row],[Batch Number]]))</f>
        <v>S-1/EB 71</v>
      </c>
      <c r="O4174" s="45" t="str">
        <f>IF(VLOOKUP(Table1[[#This Row],[Intake Batch Combo]],Sheet2!A:B,2,FALSE)="","",VLOOKUP(Table1[[#This Row],[Intake Batch Combo]],Sheet2!A:B,2,FALSE))</f>
        <v>Expert MRI Buy 71</v>
      </c>
      <c r="P4174" s="116" t="e">
        <v>#N/A</v>
      </c>
      <c r="Q4174" s="116" t="e">
        <v>#N/A</v>
      </c>
    </row>
    <row r="4175" spans="1:17">
      <c r="A4175" s="4" t="s">
        <v>1314</v>
      </c>
      <c r="B4175" s="43">
        <v>71</v>
      </c>
      <c r="C4175" s="64">
        <v>23473</v>
      </c>
      <c r="D4175" s="47">
        <v>44670</v>
      </c>
      <c r="E4175" s="59" t="s">
        <v>1</v>
      </c>
      <c r="F4175" s="41">
        <v>1695</v>
      </c>
      <c r="G4175" s="41">
        <v>406.54563467206344</v>
      </c>
      <c r="H4175" s="47">
        <v>44985</v>
      </c>
      <c r="I4175" s="120">
        <v>558</v>
      </c>
      <c r="J4175" s="43">
        <f>IF(M4175="",IF(AND(H4175&lt;&gt; "",D4175&lt;&gt;""),IF(H4175&gt;=D4175,H4175-D4175,0),""),"")</f>
        <v>315</v>
      </c>
      <c r="K4175" s="42">
        <f>IF(M4175="",IF(I4175&lt;&gt;"",I4175-G4175,""),"")</f>
        <v>151.45436532793656</v>
      </c>
      <c r="L4175" s="44">
        <f>IF(M4175="",IF(K4175&lt;&gt;"",IF(G4175=0,IF(I4175=0,0,9.99),K4175/G4175),""),"")</f>
        <v>0.37253964232110359</v>
      </c>
      <c r="M4175" s="45"/>
      <c r="N4175" s="46" t="str">
        <f>TRIM(CONCATENATE(Table1[[#This Row],[Intake]]," ",Table1[[#This Row],[Batch Number]]))</f>
        <v>S-1/EB 71</v>
      </c>
      <c r="O4175" s="45" t="str">
        <f>IF(VLOOKUP(Table1[[#This Row],[Intake Batch Combo]],Sheet2!A:B,2,FALSE)="","",VLOOKUP(Table1[[#This Row],[Intake Batch Combo]],Sheet2!A:B,2,FALSE))</f>
        <v>Expert MRI Buy 71</v>
      </c>
      <c r="P4175" s="116" t="e">
        <v>#N/A</v>
      </c>
      <c r="Q4175" s="116" t="e">
        <v>#N/A</v>
      </c>
    </row>
    <row r="4176" spans="1:17">
      <c r="A4176" s="4" t="s">
        <v>1314</v>
      </c>
      <c r="B4176" s="43">
        <v>71</v>
      </c>
      <c r="C4176" s="64">
        <v>59671</v>
      </c>
      <c r="D4176" s="47">
        <v>44670</v>
      </c>
      <c r="E4176" s="59" t="s">
        <v>1</v>
      </c>
      <c r="F4176" s="41">
        <v>1695</v>
      </c>
      <c r="G4176" s="41">
        <v>406.54563467206344</v>
      </c>
      <c r="H4176" s="47">
        <v>44985</v>
      </c>
      <c r="I4176" s="120">
        <v>511.5</v>
      </c>
      <c r="J4176" s="43">
        <f>IF(M4176="",IF(AND(H4176&lt;&gt; "",D4176&lt;&gt;""),IF(H4176&gt;=D4176,H4176-D4176,0),""),"")</f>
        <v>315</v>
      </c>
      <c r="K4176" s="42">
        <f>IF(M4176="",IF(I4176&lt;&gt;"",I4176-G4176,""),"")</f>
        <v>104.95436532793656</v>
      </c>
      <c r="L4176" s="44">
        <f>IF(M4176="",IF(K4176&lt;&gt;"",IF(G4176=0,IF(I4176=0,0,9.99),K4176/G4176),""),"")</f>
        <v>0.25816133879434494</v>
      </c>
      <c r="M4176" s="45"/>
      <c r="N4176" s="46" t="str">
        <f>TRIM(CONCATENATE(Table1[[#This Row],[Intake]]," ",Table1[[#This Row],[Batch Number]]))</f>
        <v>S-1/EB 71</v>
      </c>
      <c r="O4176" s="45" t="str">
        <f>IF(VLOOKUP(Table1[[#This Row],[Intake Batch Combo]],Sheet2!A:B,2,FALSE)="","",VLOOKUP(Table1[[#This Row],[Intake Batch Combo]],Sheet2!A:B,2,FALSE))</f>
        <v>Expert MRI Buy 71</v>
      </c>
      <c r="P4176" s="116" t="e">
        <v>#N/A</v>
      </c>
      <c r="Q4176" s="116" t="e">
        <v>#N/A</v>
      </c>
    </row>
    <row r="4177" spans="1:17">
      <c r="A4177" s="4" t="s">
        <v>1314</v>
      </c>
      <c r="B4177" s="43">
        <v>71</v>
      </c>
      <c r="C4177" s="64">
        <v>59671</v>
      </c>
      <c r="D4177" s="47">
        <v>44670</v>
      </c>
      <c r="E4177" s="59" t="s">
        <v>1</v>
      </c>
      <c r="F4177" s="41">
        <v>1695</v>
      </c>
      <c r="G4177" s="41">
        <v>406.54563467206344</v>
      </c>
      <c r="H4177" s="47">
        <v>44985</v>
      </c>
      <c r="I4177" s="118">
        <v>511.5</v>
      </c>
      <c r="J4177" s="43">
        <f>IF(M4177="",IF(AND(H4177&lt;&gt; "",D4177&lt;&gt;""),IF(H4177&gt;=D4177,H4177-D4177,0),""),"")</f>
        <v>315</v>
      </c>
      <c r="K4177" s="42">
        <f>IF(M4177="",IF(I4177&lt;&gt;"",I4177-G4177,""),"")</f>
        <v>104.95436532793656</v>
      </c>
      <c r="L4177" s="44">
        <f>IF(M4177="",IF(K4177&lt;&gt;"",IF(G4177=0,IF(I4177=0,0,9.99),K4177/G4177),""),"")</f>
        <v>0.25816133879434494</v>
      </c>
      <c r="M4177" s="45"/>
      <c r="N4177" s="46" t="str">
        <f>TRIM(CONCATENATE(Table1[[#This Row],[Intake]]," ",Table1[[#This Row],[Batch Number]]))</f>
        <v>S-1/EB 71</v>
      </c>
      <c r="O4177" s="45" t="str">
        <f>IF(VLOOKUP(Table1[[#This Row],[Intake Batch Combo]],Sheet2!A:B,2,FALSE)="","",VLOOKUP(Table1[[#This Row],[Intake Batch Combo]],Sheet2!A:B,2,FALSE))</f>
        <v>Expert MRI Buy 71</v>
      </c>
      <c r="P4177" s="116" t="e">
        <v>#N/A</v>
      </c>
      <c r="Q4177" s="116" t="e">
        <v>#N/A</v>
      </c>
    </row>
    <row r="4178" spans="1:17">
      <c r="A4178" s="4" t="s">
        <v>1314</v>
      </c>
      <c r="B4178" s="43">
        <v>71</v>
      </c>
      <c r="C4178" s="64">
        <v>95720</v>
      </c>
      <c r="D4178" s="47">
        <v>44670</v>
      </c>
      <c r="E4178" s="59" t="s">
        <v>1</v>
      </c>
      <c r="F4178" s="41">
        <v>1695</v>
      </c>
      <c r="G4178" s="41">
        <v>406.54563467206344</v>
      </c>
      <c r="H4178" s="47">
        <v>44985</v>
      </c>
      <c r="I4178" s="120">
        <v>434.00310000000002</v>
      </c>
      <c r="J4178" s="43">
        <f>IF(M4178="",IF(AND(H4178&lt;&gt; "",D4178&lt;&gt;""),IF(H4178&gt;=D4178,H4178-D4178,0),""),"")</f>
        <v>315</v>
      </c>
      <c r="K4178" s="42">
        <f>IF(M4178="",IF(I4178&lt;&gt;"",I4178-G4178,""),"")</f>
        <v>27.457465327936575</v>
      </c>
      <c r="L4178" s="44">
        <f>IF(M4178="",IF(K4178&lt;&gt;"",IF(G4178=0,IF(I4178=0,0,9.99),K4178/G4178),""),"")</f>
        <v>6.7538458136649049E-2</v>
      </c>
      <c r="M4178" s="45"/>
      <c r="N4178" s="46" t="str">
        <f>TRIM(CONCATENATE(Table1[[#This Row],[Intake]]," ",Table1[[#This Row],[Batch Number]]))</f>
        <v>S-1/EB 71</v>
      </c>
      <c r="O4178" s="45" t="str">
        <f>IF(VLOOKUP(Table1[[#This Row],[Intake Batch Combo]],Sheet2!A:B,2,FALSE)="","",VLOOKUP(Table1[[#This Row],[Intake Batch Combo]],Sheet2!A:B,2,FALSE))</f>
        <v>Expert MRI Buy 71</v>
      </c>
      <c r="P4178" s="116" t="e">
        <v>#N/A</v>
      </c>
      <c r="Q4178" s="116" t="e">
        <v>#N/A</v>
      </c>
    </row>
    <row r="4179" spans="1:17">
      <c r="A4179" s="4" t="s">
        <v>1314</v>
      </c>
      <c r="B4179" s="43">
        <v>71</v>
      </c>
      <c r="C4179" s="64" t="s">
        <v>583</v>
      </c>
      <c r="D4179" s="47">
        <v>44670</v>
      </c>
      <c r="E4179" s="59" t="s">
        <v>1</v>
      </c>
      <c r="F4179" s="41">
        <v>1695</v>
      </c>
      <c r="G4179" s="41">
        <v>406.54563467206344</v>
      </c>
      <c r="H4179" s="47">
        <v>44985</v>
      </c>
      <c r="I4179" s="118">
        <v>465</v>
      </c>
      <c r="J4179" s="43">
        <f>IF(M4179="",IF(AND(H4179&lt;&gt; "",D4179&lt;&gt;""),IF(H4179&gt;=D4179,H4179-D4179,0),""),"")</f>
        <v>315</v>
      </c>
      <c r="K4179" s="42">
        <f>IF(M4179="",IF(I4179&lt;&gt;"",I4179-G4179,""),"")</f>
        <v>58.454365327936557</v>
      </c>
      <c r="L4179" s="44">
        <f>IF(M4179="",IF(K4179&lt;&gt;"",IF(G4179=0,IF(I4179=0,0,9.99),K4179/G4179),""),"")</f>
        <v>0.14378303526758632</v>
      </c>
      <c r="M4179" s="45"/>
      <c r="N4179" s="46" t="str">
        <f>TRIM(CONCATENATE(Table1[[#This Row],[Intake]]," ",Table1[[#This Row],[Batch Number]]))</f>
        <v>S-1/EB 71</v>
      </c>
      <c r="O4179" s="45" t="str">
        <f>IF(VLOOKUP(Table1[[#This Row],[Intake Batch Combo]],Sheet2!A:B,2,FALSE)="","",VLOOKUP(Table1[[#This Row],[Intake Batch Combo]],Sheet2!A:B,2,FALSE))</f>
        <v>Expert MRI Buy 71</v>
      </c>
      <c r="P4179" s="116" t="e">
        <v>#N/A</v>
      </c>
      <c r="Q4179" s="116" t="e">
        <v>#N/A</v>
      </c>
    </row>
    <row r="4180" spans="1:17">
      <c r="A4180" s="4" t="s">
        <v>1314</v>
      </c>
      <c r="B4180" s="43">
        <v>71</v>
      </c>
      <c r="C4180" s="64" t="s">
        <v>583</v>
      </c>
      <c r="D4180" s="47">
        <v>44670</v>
      </c>
      <c r="E4180" s="59" t="s">
        <v>1</v>
      </c>
      <c r="F4180" s="41">
        <v>1695</v>
      </c>
      <c r="G4180" s="41">
        <v>406.54563467206344</v>
      </c>
      <c r="H4180" s="47">
        <v>44985</v>
      </c>
      <c r="I4180" s="120">
        <v>465</v>
      </c>
      <c r="J4180" s="43">
        <f>IF(M4180="",IF(AND(H4180&lt;&gt; "",D4180&lt;&gt;""),IF(H4180&gt;=D4180,H4180-D4180,0),""),"")</f>
        <v>315</v>
      </c>
      <c r="K4180" s="42">
        <f>IF(M4180="",IF(I4180&lt;&gt;"",I4180-G4180,""),"")</f>
        <v>58.454365327936557</v>
      </c>
      <c r="L4180" s="44">
        <f>IF(M4180="",IF(K4180&lt;&gt;"",IF(G4180=0,IF(I4180=0,0,9.99),K4180/G4180),""),"")</f>
        <v>0.14378303526758632</v>
      </c>
      <c r="M4180" s="45"/>
      <c r="N4180" s="46" t="str">
        <f>TRIM(CONCATENATE(Table1[[#This Row],[Intake]]," ",Table1[[#This Row],[Batch Number]]))</f>
        <v>S-1/EB 71</v>
      </c>
      <c r="O4180" s="45" t="str">
        <f>IF(VLOOKUP(Table1[[#This Row],[Intake Batch Combo]],Sheet2!A:B,2,FALSE)="","",VLOOKUP(Table1[[#This Row],[Intake Batch Combo]],Sheet2!A:B,2,FALSE))</f>
        <v>Expert MRI Buy 71</v>
      </c>
      <c r="P4180" s="116" t="e">
        <v>#N/A</v>
      </c>
      <c r="Q4180" s="116" t="e">
        <v>#N/A</v>
      </c>
    </row>
    <row r="4181" spans="1:17">
      <c r="A4181" s="4" t="s">
        <v>1314</v>
      </c>
      <c r="B4181" s="43">
        <v>71</v>
      </c>
      <c r="C4181" s="64" t="s">
        <v>634</v>
      </c>
      <c r="D4181" s="47">
        <v>44670</v>
      </c>
      <c r="E4181" s="59" t="s">
        <v>1</v>
      </c>
      <c r="F4181" s="41">
        <v>1695</v>
      </c>
      <c r="G4181" s="41">
        <v>406.54563467206344</v>
      </c>
      <c r="H4181" s="47">
        <v>44985</v>
      </c>
      <c r="I4181" s="118">
        <v>651</v>
      </c>
      <c r="J4181" s="43">
        <f>IF(M4181="",IF(AND(H4181&lt;&gt; "",D4181&lt;&gt;""),IF(H4181&gt;=D4181,H4181-D4181,0),""),"")</f>
        <v>315</v>
      </c>
      <c r="K4181" s="42">
        <f>IF(M4181="",IF(I4181&lt;&gt;"",I4181-G4181,""),"")</f>
        <v>244.45436532793656</v>
      </c>
      <c r="L4181" s="44">
        <f>IF(M4181="",IF(K4181&lt;&gt;"",IF(G4181=0,IF(I4181=0,0,9.99),K4181/G4181),""),"")</f>
        <v>0.60129624937462078</v>
      </c>
      <c r="M4181" s="45"/>
      <c r="N4181" s="46" t="str">
        <f>TRIM(CONCATENATE(Table1[[#This Row],[Intake]]," ",Table1[[#This Row],[Batch Number]]))</f>
        <v>S-1/EB 71</v>
      </c>
      <c r="O4181" s="45" t="str">
        <f>IF(VLOOKUP(Table1[[#This Row],[Intake Batch Combo]],Sheet2!A:B,2,FALSE)="","",VLOOKUP(Table1[[#This Row],[Intake Batch Combo]],Sheet2!A:B,2,FALSE))</f>
        <v>Expert MRI Buy 71</v>
      </c>
      <c r="P4181" s="116" t="e">
        <v>#N/A</v>
      </c>
      <c r="Q4181" s="116" t="e">
        <v>#N/A</v>
      </c>
    </row>
    <row r="4182" spans="1:17">
      <c r="A4182" s="4" t="s">
        <v>1314</v>
      </c>
      <c r="B4182" s="43">
        <v>71</v>
      </c>
      <c r="C4182" s="64" t="s">
        <v>634</v>
      </c>
      <c r="D4182" s="47">
        <v>44670</v>
      </c>
      <c r="E4182" s="59" t="s">
        <v>1</v>
      </c>
      <c r="F4182" s="41">
        <v>1695</v>
      </c>
      <c r="G4182" s="41">
        <v>406.54563467206344</v>
      </c>
      <c r="H4182" s="47">
        <v>44985</v>
      </c>
      <c r="I4182" s="120">
        <v>651</v>
      </c>
      <c r="J4182" s="43">
        <f>IF(M4182="",IF(AND(H4182&lt;&gt; "",D4182&lt;&gt;""),IF(H4182&gt;=D4182,H4182-D4182,0),""),"")</f>
        <v>315</v>
      </c>
      <c r="K4182" s="42">
        <f>IF(M4182="",IF(I4182&lt;&gt;"",I4182-G4182,""),"")</f>
        <v>244.45436532793656</v>
      </c>
      <c r="L4182" s="44">
        <f>IF(M4182="",IF(K4182&lt;&gt;"",IF(G4182=0,IF(I4182=0,0,9.99),K4182/G4182),""),"")</f>
        <v>0.60129624937462078</v>
      </c>
      <c r="M4182" s="45"/>
      <c r="N4182" s="46" t="str">
        <f>TRIM(CONCATENATE(Table1[[#This Row],[Intake]]," ",Table1[[#This Row],[Batch Number]]))</f>
        <v>S-1/EB 71</v>
      </c>
      <c r="O4182" s="45" t="str">
        <f>IF(VLOOKUP(Table1[[#This Row],[Intake Batch Combo]],Sheet2!A:B,2,FALSE)="","",VLOOKUP(Table1[[#This Row],[Intake Batch Combo]],Sheet2!A:B,2,FALSE))</f>
        <v>Expert MRI Buy 71</v>
      </c>
      <c r="P4182" s="116" t="e">
        <v>#N/A</v>
      </c>
      <c r="Q4182" s="116" t="e">
        <v>#N/A</v>
      </c>
    </row>
    <row r="4183" spans="1:17">
      <c r="A4183" s="4" t="s">
        <v>1314</v>
      </c>
      <c r="B4183" s="43">
        <v>71</v>
      </c>
      <c r="C4183" s="64" t="s">
        <v>650</v>
      </c>
      <c r="D4183" s="47">
        <v>44670</v>
      </c>
      <c r="E4183" s="59" t="s">
        <v>1</v>
      </c>
      <c r="F4183" s="41">
        <v>1695</v>
      </c>
      <c r="G4183" s="41">
        <v>406.54563467206344</v>
      </c>
      <c r="H4183" s="47">
        <v>44985</v>
      </c>
      <c r="I4183" s="118">
        <v>697.5</v>
      </c>
      <c r="J4183" s="43">
        <f>IF(M4183="",IF(AND(H4183&lt;&gt; "",D4183&lt;&gt;""),IF(H4183&gt;=D4183,H4183-D4183,0),""),"")</f>
        <v>315</v>
      </c>
      <c r="K4183" s="42">
        <f>IF(M4183="",IF(I4183&lt;&gt;"",I4183-G4183,""),"")</f>
        <v>290.95436532793656</v>
      </c>
      <c r="L4183" s="44">
        <f>IF(M4183="",IF(K4183&lt;&gt;"",IF(G4183=0,IF(I4183=0,0,9.99),K4183/G4183),""),"")</f>
        <v>0.71567455290137949</v>
      </c>
      <c r="M4183" s="45"/>
      <c r="N4183" s="46" t="str">
        <f>TRIM(CONCATENATE(Table1[[#This Row],[Intake]]," ",Table1[[#This Row],[Batch Number]]))</f>
        <v>S-1/EB 71</v>
      </c>
      <c r="O4183" s="45" t="str">
        <f>IF(VLOOKUP(Table1[[#This Row],[Intake Batch Combo]],Sheet2!A:B,2,FALSE)="","",VLOOKUP(Table1[[#This Row],[Intake Batch Combo]],Sheet2!A:B,2,FALSE))</f>
        <v>Expert MRI Buy 71</v>
      </c>
      <c r="P4183" s="116" t="e">
        <v>#N/A</v>
      </c>
      <c r="Q4183" s="116" t="e">
        <v>#N/A</v>
      </c>
    </row>
    <row r="4184" spans="1:17">
      <c r="A4184" s="4" t="s">
        <v>1314</v>
      </c>
      <c r="B4184" s="43">
        <v>71</v>
      </c>
      <c r="C4184" s="64" t="s">
        <v>650</v>
      </c>
      <c r="D4184" s="47">
        <v>44670</v>
      </c>
      <c r="E4184" s="59" t="s">
        <v>1</v>
      </c>
      <c r="F4184" s="41">
        <v>1695</v>
      </c>
      <c r="G4184" s="41">
        <v>406.54563467206344</v>
      </c>
      <c r="H4184" s="47">
        <v>44985</v>
      </c>
      <c r="I4184" s="120">
        <v>697.5</v>
      </c>
      <c r="J4184" s="43">
        <f>IF(M4184="",IF(AND(H4184&lt;&gt; "",D4184&lt;&gt;""),IF(H4184&gt;=D4184,H4184-D4184,0),""),"")</f>
        <v>315</v>
      </c>
      <c r="K4184" s="42">
        <f>IF(M4184="",IF(I4184&lt;&gt;"",I4184-G4184,""),"")</f>
        <v>290.95436532793656</v>
      </c>
      <c r="L4184" s="44">
        <f>IF(M4184="",IF(K4184&lt;&gt;"",IF(G4184=0,IF(I4184=0,0,9.99),K4184/G4184),""),"")</f>
        <v>0.71567455290137949</v>
      </c>
      <c r="M4184" s="45"/>
      <c r="N4184" s="46" t="str">
        <f>TRIM(CONCATENATE(Table1[[#This Row],[Intake]]," ",Table1[[#This Row],[Batch Number]]))</f>
        <v>S-1/EB 71</v>
      </c>
      <c r="O4184" s="45" t="str">
        <f>IF(VLOOKUP(Table1[[#This Row],[Intake Batch Combo]],Sheet2!A:B,2,FALSE)="","",VLOOKUP(Table1[[#This Row],[Intake Batch Combo]],Sheet2!A:B,2,FALSE))</f>
        <v>Expert MRI Buy 71</v>
      </c>
      <c r="P4184" s="116" t="e">
        <v>#N/A</v>
      </c>
      <c r="Q4184" s="116" t="e">
        <v>#N/A</v>
      </c>
    </row>
    <row r="4185" spans="1:17">
      <c r="A4185" s="4" t="s">
        <v>1314</v>
      </c>
      <c r="B4185" s="43">
        <v>71</v>
      </c>
      <c r="C4185" s="64" t="s">
        <v>652</v>
      </c>
      <c r="D4185" s="47">
        <v>44670</v>
      </c>
      <c r="E4185" s="59" t="s">
        <v>1</v>
      </c>
      <c r="F4185" s="41">
        <v>1695</v>
      </c>
      <c r="G4185" s="41">
        <v>406.54563467206344</v>
      </c>
      <c r="H4185" s="47">
        <v>44985</v>
      </c>
      <c r="I4185" s="120">
        <v>418.5</v>
      </c>
      <c r="J4185" s="43">
        <f>IF(M4185="",IF(AND(H4185&lt;&gt; "",D4185&lt;&gt;""),IF(H4185&gt;=D4185,H4185-D4185,0),""),"")</f>
        <v>315</v>
      </c>
      <c r="K4185" s="42">
        <f>IF(M4185="",IF(I4185&lt;&gt;"",I4185-G4185,""),"")</f>
        <v>11.954365327936557</v>
      </c>
      <c r="L4185" s="44">
        <f>IF(M4185="",IF(K4185&lt;&gt;"",IF(G4185=0,IF(I4185=0,0,9.99),K4185/G4185),""),"")</f>
        <v>2.9404731740827677E-2</v>
      </c>
      <c r="M4185" s="45"/>
      <c r="N4185" s="46" t="str">
        <f>TRIM(CONCATENATE(Table1[[#This Row],[Intake]]," ",Table1[[#This Row],[Batch Number]]))</f>
        <v>S-1/EB 71</v>
      </c>
      <c r="O4185" s="45" t="str">
        <f>IF(VLOOKUP(Table1[[#This Row],[Intake Batch Combo]],Sheet2!A:B,2,FALSE)="","",VLOOKUP(Table1[[#This Row],[Intake Batch Combo]],Sheet2!A:B,2,FALSE))</f>
        <v>Expert MRI Buy 71</v>
      </c>
      <c r="P4185" s="116" t="e">
        <v>#N/A</v>
      </c>
      <c r="Q4185" s="116" t="e">
        <v>#N/A</v>
      </c>
    </row>
    <row r="4186" spans="1:17">
      <c r="A4186" s="4" t="s">
        <v>1314</v>
      </c>
      <c r="B4186" s="43">
        <v>71</v>
      </c>
      <c r="C4186" s="64" t="s">
        <v>701</v>
      </c>
      <c r="D4186" s="47">
        <v>44670</v>
      </c>
      <c r="E4186" s="59" t="s">
        <v>1</v>
      </c>
      <c r="F4186" s="41">
        <v>1695</v>
      </c>
      <c r="G4186" s="41">
        <v>406.54563467206344</v>
      </c>
      <c r="H4186" s="47">
        <v>44985</v>
      </c>
      <c r="I4186" s="120">
        <v>465</v>
      </c>
      <c r="J4186" s="43">
        <f>IF(M4186="",IF(AND(H4186&lt;&gt; "",D4186&lt;&gt;""),IF(H4186&gt;=D4186,H4186-D4186,0),""),"")</f>
        <v>315</v>
      </c>
      <c r="K4186" s="42">
        <f>IF(M4186="",IF(I4186&lt;&gt;"",I4186-G4186,""),"")</f>
        <v>58.454365327936557</v>
      </c>
      <c r="L4186" s="44">
        <f>IF(M4186="",IF(K4186&lt;&gt;"",IF(G4186=0,IF(I4186=0,0,9.99),K4186/G4186),""),"")</f>
        <v>0.14378303526758632</v>
      </c>
      <c r="M4186" s="45"/>
      <c r="N4186" s="46" t="str">
        <f>TRIM(CONCATENATE(Table1[[#This Row],[Intake]]," ",Table1[[#This Row],[Batch Number]]))</f>
        <v>S-1/EB 71</v>
      </c>
      <c r="O4186" s="45" t="str">
        <f>IF(VLOOKUP(Table1[[#This Row],[Intake Batch Combo]],Sheet2!A:B,2,FALSE)="","",VLOOKUP(Table1[[#This Row],[Intake Batch Combo]],Sheet2!A:B,2,FALSE))</f>
        <v>Expert MRI Buy 71</v>
      </c>
      <c r="P4186" s="116" t="e">
        <v>#N/A</v>
      </c>
      <c r="Q4186" s="116" t="e">
        <v>#N/A</v>
      </c>
    </row>
    <row r="4187" spans="1:17">
      <c r="A4187" s="4" t="s">
        <v>1314</v>
      </c>
      <c r="B4187" s="43">
        <v>71</v>
      </c>
      <c r="C4187" s="64" t="s">
        <v>703</v>
      </c>
      <c r="D4187" s="47">
        <v>44670</v>
      </c>
      <c r="E4187" s="59" t="s">
        <v>1</v>
      </c>
      <c r="F4187" s="41">
        <v>1695</v>
      </c>
      <c r="G4187" s="41">
        <v>406.54563467206344</v>
      </c>
      <c r="H4187" s="47">
        <v>44985</v>
      </c>
      <c r="I4187" s="118">
        <v>465</v>
      </c>
      <c r="J4187" s="43">
        <f>IF(M4187="",IF(AND(H4187&lt;&gt; "",D4187&lt;&gt;""),IF(H4187&gt;=D4187,H4187-D4187,0),""),"")</f>
        <v>315</v>
      </c>
      <c r="K4187" s="42">
        <f>IF(M4187="",IF(I4187&lt;&gt;"",I4187-G4187,""),"")</f>
        <v>58.454365327936557</v>
      </c>
      <c r="L4187" s="44">
        <f>IF(M4187="",IF(K4187&lt;&gt;"",IF(G4187=0,IF(I4187=0,0,9.99),K4187/G4187),""),"")</f>
        <v>0.14378303526758632</v>
      </c>
      <c r="M4187" s="45"/>
      <c r="N4187" s="46" t="str">
        <f>TRIM(CONCATENATE(Table1[[#This Row],[Intake]]," ",Table1[[#This Row],[Batch Number]]))</f>
        <v>S-1/EB 71</v>
      </c>
      <c r="O4187" s="45" t="str">
        <f>IF(VLOOKUP(Table1[[#This Row],[Intake Batch Combo]],Sheet2!A:B,2,FALSE)="","",VLOOKUP(Table1[[#This Row],[Intake Batch Combo]],Sheet2!A:B,2,FALSE))</f>
        <v>Expert MRI Buy 71</v>
      </c>
      <c r="P4187" s="116" t="e">
        <v>#N/A</v>
      </c>
      <c r="Q4187" s="116" t="e">
        <v>#N/A</v>
      </c>
    </row>
    <row r="4188" spans="1:17">
      <c r="A4188" s="4" t="s">
        <v>1314</v>
      </c>
      <c r="B4188" s="43">
        <v>71</v>
      </c>
      <c r="C4188" s="64" t="s">
        <v>703</v>
      </c>
      <c r="D4188" s="47">
        <v>44670</v>
      </c>
      <c r="E4188" s="59" t="s">
        <v>1</v>
      </c>
      <c r="F4188" s="41">
        <v>1695</v>
      </c>
      <c r="G4188" s="41">
        <v>406.54563467206344</v>
      </c>
      <c r="H4188" s="47">
        <v>44985</v>
      </c>
      <c r="I4188" s="118">
        <v>465</v>
      </c>
      <c r="J4188" s="43">
        <f>IF(M4188="",IF(AND(H4188&lt;&gt; "",D4188&lt;&gt;""),IF(H4188&gt;=D4188,H4188-D4188,0),""),"")</f>
        <v>315</v>
      </c>
      <c r="K4188" s="42">
        <f>IF(M4188="",IF(I4188&lt;&gt;"",I4188-G4188,""),"")</f>
        <v>58.454365327936557</v>
      </c>
      <c r="L4188" s="44">
        <f>IF(M4188="",IF(K4188&lt;&gt;"",IF(G4188=0,IF(I4188=0,0,9.99),K4188/G4188),""),"")</f>
        <v>0.14378303526758632</v>
      </c>
      <c r="M4188" s="45"/>
      <c r="N4188" s="46" t="str">
        <f>TRIM(CONCATENATE(Table1[[#This Row],[Intake]]," ",Table1[[#This Row],[Batch Number]]))</f>
        <v>S-1/EB 71</v>
      </c>
      <c r="O4188" s="45" t="str">
        <f>IF(VLOOKUP(Table1[[#This Row],[Intake Batch Combo]],Sheet2!A:B,2,FALSE)="","",VLOOKUP(Table1[[#This Row],[Intake Batch Combo]],Sheet2!A:B,2,FALSE))</f>
        <v>Expert MRI Buy 71</v>
      </c>
      <c r="P4188" s="116" t="e">
        <v>#N/A</v>
      </c>
      <c r="Q4188" s="116" t="e">
        <v>#N/A</v>
      </c>
    </row>
    <row r="4189" spans="1:17">
      <c r="A4189" s="4" t="s">
        <v>1314</v>
      </c>
      <c r="B4189" s="43">
        <v>71</v>
      </c>
      <c r="C4189" s="64" t="s">
        <v>729</v>
      </c>
      <c r="D4189" s="47">
        <v>44670</v>
      </c>
      <c r="E4189" s="59" t="s">
        <v>1</v>
      </c>
      <c r="F4189" s="41">
        <v>1695</v>
      </c>
      <c r="G4189" s="41">
        <v>406.54563467206344</v>
      </c>
      <c r="H4189" s="47">
        <v>44985</v>
      </c>
      <c r="I4189" s="120">
        <v>418.5</v>
      </c>
      <c r="J4189" s="43">
        <f>IF(M4189="",IF(AND(H4189&lt;&gt; "",D4189&lt;&gt;""),IF(H4189&gt;=D4189,H4189-D4189,0),""),"")</f>
        <v>315</v>
      </c>
      <c r="K4189" s="42">
        <f>IF(M4189="",IF(I4189&lt;&gt;"",I4189-G4189,""),"")</f>
        <v>11.954365327936557</v>
      </c>
      <c r="L4189" s="44">
        <f>IF(M4189="",IF(K4189&lt;&gt;"",IF(G4189=0,IF(I4189=0,0,9.99),K4189/G4189),""),"")</f>
        <v>2.9404731740827677E-2</v>
      </c>
      <c r="M4189" s="45"/>
      <c r="N4189" s="46" t="str">
        <f>TRIM(CONCATENATE(Table1[[#This Row],[Intake]]," ",Table1[[#This Row],[Batch Number]]))</f>
        <v>S-1/EB 71</v>
      </c>
      <c r="O4189" s="45" t="str">
        <f>IF(VLOOKUP(Table1[[#This Row],[Intake Batch Combo]],Sheet2!A:B,2,FALSE)="","",VLOOKUP(Table1[[#This Row],[Intake Batch Combo]],Sheet2!A:B,2,FALSE))</f>
        <v>Expert MRI Buy 71</v>
      </c>
      <c r="P4189" s="116" t="e">
        <v>#N/A</v>
      </c>
      <c r="Q4189" s="116" t="e">
        <v>#N/A</v>
      </c>
    </row>
    <row r="4190" spans="1:17">
      <c r="A4190" s="4" t="s">
        <v>1314</v>
      </c>
      <c r="B4190" s="43">
        <v>71</v>
      </c>
      <c r="C4190" s="64" t="s">
        <v>729</v>
      </c>
      <c r="D4190" s="47">
        <v>44670</v>
      </c>
      <c r="E4190" s="59" t="s">
        <v>1</v>
      </c>
      <c r="F4190" s="41">
        <v>1695</v>
      </c>
      <c r="G4190" s="41">
        <v>406.54563467206344</v>
      </c>
      <c r="H4190" s="47">
        <v>44985</v>
      </c>
      <c r="I4190" s="120">
        <v>418.5</v>
      </c>
      <c r="J4190" s="43">
        <f>IF(M4190="",IF(AND(H4190&lt;&gt; "",D4190&lt;&gt;""),IF(H4190&gt;=D4190,H4190-D4190,0),""),"")</f>
        <v>315</v>
      </c>
      <c r="K4190" s="42">
        <f>IF(M4190="",IF(I4190&lt;&gt;"",I4190-G4190,""),"")</f>
        <v>11.954365327936557</v>
      </c>
      <c r="L4190" s="44">
        <f>IF(M4190="",IF(K4190&lt;&gt;"",IF(G4190=0,IF(I4190=0,0,9.99),K4190/G4190),""),"")</f>
        <v>2.9404731740827677E-2</v>
      </c>
      <c r="M4190" s="45"/>
      <c r="N4190" s="46" t="str">
        <f>TRIM(CONCATENATE(Table1[[#This Row],[Intake]]," ",Table1[[#This Row],[Batch Number]]))</f>
        <v>S-1/EB 71</v>
      </c>
      <c r="O4190" s="45" t="str">
        <f>IF(VLOOKUP(Table1[[#This Row],[Intake Batch Combo]],Sheet2!A:B,2,FALSE)="","",VLOOKUP(Table1[[#This Row],[Intake Batch Combo]],Sheet2!A:B,2,FALSE))</f>
        <v>Expert MRI Buy 71</v>
      </c>
      <c r="P4190" s="116" t="e">
        <v>#N/A</v>
      </c>
      <c r="Q4190" s="116" t="e">
        <v>#N/A</v>
      </c>
    </row>
    <row r="4191" spans="1:17">
      <c r="A4191" s="4" t="s">
        <v>1314</v>
      </c>
      <c r="B4191" s="43">
        <v>71</v>
      </c>
      <c r="C4191" s="64" t="s">
        <v>756</v>
      </c>
      <c r="D4191" s="47">
        <v>44670</v>
      </c>
      <c r="E4191" s="59" t="s">
        <v>1</v>
      </c>
      <c r="F4191" s="41">
        <v>1695</v>
      </c>
      <c r="G4191" s="41">
        <v>406.54563467206344</v>
      </c>
      <c r="H4191" s="47">
        <v>44985</v>
      </c>
      <c r="I4191" s="118">
        <v>651</v>
      </c>
      <c r="J4191" s="43">
        <f>IF(M4191="",IF(AND(H4191&lt;&gt; "",D4191&lt;&gt;""),IF(H4191&gt;=D4191,H4191-D4191,0),""),"")</f>
        <v>315</v>
      </c>
      <c r="K4191" s="42">
        <f>IF(M4191="",IF(I4191&lt;&gt;"",I4191-G4191,""),"")</f>
        <v>244.45436532793656</v>
      </c>
      <c r="L4191" s="44">
        <f>IF(M4191="",IF(K4191&lt;&gt;"",IF(G4191=0,IF(I4191=0,0,9.99),K4191/G4191),""),"")</f>
        <v>0.60129624937462078</v>
      </c>
      <c r="M4191" s="45"/>
      <c r="N4191" s="46" t="str">
        <f>TRIM(CONCATENATE(Table1[[#This Row],[Intake]]," ",Table1[[#This Row],[Batch Number]]))</f>
        <v>S-1/EB 71</v>
      </c>
      <c r="O4191" s="45" t="str">
        <f>IF(VLOOKUP(Table1[[#This Row],[Intake Batch Combo]],Sheet2!A:B,2,FALSE)="","",VLOOKUP(Table1[[#This Row],[Intake Batch Combo]],Sheet2!A:B,2,FALSE))</f>
        <v>Expert MRI Buy 71</v>
      </c>
      <c r="P4191" s="116" t="e">
        <v>#N/A</v>
      </c>
      <c r="Q4191" s="116" t="e">
        <v>#N/A</v>
      </c>
    </row>
    <row r="4192" spans="1:17">
      <c r="A4192" s="4" t="s">
        <v>1314</v>
      </c>
      <c r="B4192" s="43">
        <v>71</v>
      </c>
      <c r="C4192" s="64" t="s">
        <v>791</v>
      </c>
      <c r="D4192" s="47">
        <v>44670</v>
      </c>
      <c r="E4192" s="59" t="s">
        <v>1</v>
      </c>
      <c r="F4192" s="41">
        <v>1695</v>
      </c>
      <c r="G4192" s="41">
        <v>406.54563467206344</v>
      </c>
      <c r="H4192" s="47">
        <v>44985</v>
      </c>
      <c r="I4192" s="118">
        <v>592.875</v>
      </c>
      <c r="J4192" s="43">
        <f>IF(M4192="",IF(AND(H4192&lt;&gt; "",D4192&lt;&gt;""),IF(H4192&gt;=D4192,H4192-D4192,0),""),"")</f>
        <v>315</v>
      </c>
      <c r="K4192" s="42">
        <f>IF(M4192="",IF(I4192&lt;&gt;"",I4192-G4192,""),"")</f>
        <v>186.32936532793656</v>
      </c>
      <c r="L4192" s="44">
        <f>IF(M4192="",IF(K4192&lt;&gt;"",IF(G4192=0,IF(I4192=0,0,9.99),K4192/G4192),""),"")</f>
        <v>0.45832336996617257</v>
      </c>
      <c r="M4192" s="45"/>
      <c r="N4192" s="46" t="str">
        <f>TRIM(CONCATENATE(Table1[[#This Row],[Intake]]," ",Table1[[#This Row],[Batch Number]]))</f>
        <v>S-1/EB 71</v>
      </c>
      <c r="O4192" s="45" t="str">
        <f>IF(VLOOKUP(Table1[[#This Row],[Intake Batch Combo]],Sheet2!A:B,2,FALSE)="","",VLOOKUP(Table1[[#This Row],[Intake Batch Combo]],Sheet2!A:B,2,FALSE))</f>
        <v>Expert MRI Buy 71</v>
      </c>
      <c r="P4192" s="116" t="e">
        <v>#N/A</v>
      </c>
      <c r="Q4192" s="116" t="e">
        <v>#N/A</v>
      </c>
    </row>
    <row r="4193" spans="1:17">
      <c r="A4193" s="4" t="s">
        <v>1314</v>
      </c>
      <c r="B4193" s="43">
        <v>71</v>
      </c>
      <c r="C4193" s="64" t="s">
        <v>842</v>
      </c>
      <c r="D4193" s="47">
        <v>44670</v>
      </c>
      <c r="E4193" s="59" t="s">
        <v>1</v>
      </c>
      <c r="F4193" s="41">
        <v>1695</v>
      </c>
      <c r="G4193" s="41">
        <v>406.54563467206344</v>
      </c>
      <c r="H4193" s="47">
        <v>44985</v>
      </c>
      <c r="I4193" s="118">
        <v>465</v>
      </c>
      <c r="J4193" s="43">
        <f>IF(M4193="",IF(AND(H4193&lt;&gt; "",D4193&lt;&gt;""),IF(H4193&gt;=D4193,H4193-D4193,0),""),"")</f>
        <v>315</v>
      </c>
      <c r="K4193" s="42">
        <f>IF(M4193="",IF(I4193&lt;&gt;"",I4193-G4193,""),"")</f>
        <v>58.454365327936557</v>
      </c>
      <c r="L4193" s="44">
        <f>IF(M4193="",IF(K4193&lt;&gt;"",IF(G4193=0,IF(I4193=0,0,9.99),K4193/G4193),""),"")</f>
        <v>0.14378303526758632</v>
      </c>
      <c r="M4193" s="45"/>
      <c r="N4193" s="46" t="str">
        <f>TRIM(CONCATENATE(Table1[[#This Row],[Intake]]," ",Table1[[#This Row],[Batch Number]]))</f>
        <v>S-1/EB 71</v>
      </c>
      <c r="O4193" s="45" t="str">
        <f>IF(VLOOKUP(Table1[[#This Row],[Intake Batch Combo]],Sheet2!A:B,2,FALSE)="","",VLOOKUP(Table1[[#This Row],[Intake Batch Combo]],Sheet2!A:B,2,FALSE))</f>
        <v>Expert MRI Buy 71</v>
      </c>
      <c r="P4193" s="116" t="e">
        <v>#N/A</v>
      </c>
      <c r="Q4193" s="116" t="e">
        <v>#N/A</v>
      </c>
    </row>
    <row r="4194" spans="1:17">
      <c r="A4194" s="4" t="s">
        <v>1314</v>
      </c>
      <c r="B4194" s="43">
        <v>71</v>
      </c>
      <c r="C4194" s="64" t="s">
        <v>882</v>
      </c>
      <c r="D4194" s="47">
        <v>44670</v>
      </c>
      <c r="E4194" s="59" t="s">
        <v>1</v>
      </c>
      <c r="F4194" s="41">
        <v>1695</v>
      </c>
      <c r="G4194" s="41">
        <v>406.54563467206344</v>
      </c>
      <c r="H4194" s="47">
        <v>44985</v>
      </c>
      <c r="I4194" s="120">
        <v>465</v>
      </c>
      <c r="J4194" s="43">
        <f>IF(M4194="",IF(AND(H4194&lt;&gt; "",D4194&lt;&gt;""),IF(H4194&gt;=D4194,H4194-D4194,0),""),"")</f>
        <v>315</v>
      </c>
      <c r="K4194" s="42">
        <f>IF(M4194="",IF(I4194&lt;&gt;"",I4194-G4194,""),"")</f>
        <v>58.454365327936557</v>
      </c>
      <c r="L4194" s="44">
        <f>IF(M4194="",IF(K4194&lt;&gt;"",IF(G4194=0,IF(I4194=0,0,9.99),K4194/G4194),""),"")</f>
        <v>0.14378303526758632</v>
      </c>
      <c r="M4194" s="45"/>
      <c r="N4194" s="46" t="str">
        <f>TRIM(CONCATENATE(Table1[[#This Row],[Intake]]," ",Table1[[#This Row],[Batch Number]]))</f>
        <v>S-1/EB 71</v>
      </c>
      <c r="O4194" s="45" t="str">
        <f>IF(VLOOKUP(Table1[[#This Row],[Intake Batch Combo]],Sheet2!A:B,2,FALSE)="","",VLOOKUP(Table1[[#This Row],[Intake Batch Combo]],Sheet2!A:B,2,FALSE))</f>
        <v>Expert MRI Buy 71</v>
      </c>
      <c r="P4194" s="116" t="e">
        <v>#N/A</v>
      </c>
      <c r="Q4194" s="116" t="e">
        <v>#N/A</v>
      </c>
    </row>
    <row r="4195" spans="1:17">
      <c r="A4195" s="4" t="s">
        <v>1314</v>
      </c>
      <c r="B4195" s="43">
        <v>71</v>
      </c>
      <c r="C4195" s="64" t="s">
        <v>937</v>
      </c>
      <c r="D4195" s="47">
        <v>44670</v>
      </c>
      <c r="E4195" s="59" t="s">
        <v>1</v>
      </c>
      <c r="F4195" s="41">
        <v>1695</v>
      </c>
      <c r="G4195" s="41">
        <v>406.54563467206344</v>
      </c>
      <c r="H4195" s="47">
        <v>44985</v>
      </c>
      <c r="I4195" s="120">
        <v>651</v>
      </c>
      <c r="J4195" s="43">
        <f>IF(M4195="",IF(AND(H4195&lt;&gt; "",D4195&lt;&gt;""),IF(H4195&gt;=D4195,H4195-D4195,0),""),"")</f>
        <v>315</v>
      </c>
      <c r="K4195" s="42">
        <f>IF(M4195="",IF(I4195&lt;&gt;"",I4195-G4195,""),"")</f>
        <v>244.45436532793656</v>
      </c>
      <c r="L4195" s="44">
        <f>IF(M4195="",IF(K4195&lt;&gt;"",IF(G4195=0,IF(I4195=0,0,9.99),K4195/G4195),""),"")</f>
        <v>0.60129624937462078</v>
      </c>
      <c r="M4195" s="45"/>
      <c r="N4195" s="46" t="str">
        <f>TRIM(CONCATENATE(Table1[[#This Row],[Intake]]," ",Table1[[#This Row],[Batch Number]]))</f>
        <v>S-1/EB 71</v>
      </c>
      <c r="O4195" s="45" t="str">
        <f>IF(VLOOKUP(Table1[[#This Row],[Intake Batch Combo]],Sheet2!A:B,2,FALSE)="","",VLOOKUP(Table1[[#This Row],[Intake Batch Combo]],Sheet2!A:B,2,FALSE))</f>
        <v>Expert MRI Buy 71</v>
      </c>
      <c r="P4195" s="116" t="e">
        <v>#N/A</v>
      </c>
      <c r="Q4195" s="116" t="e">
        <v>#N/A</v>
      </c>
    </row>
    <row r="4196" spans="1:17">
      <c r="A4196" s="4" t="s">
        <v>1314</v>
      </c>
      <c r="B4196" s="43">
        <v>71</v>
      </c>
      <c r="C4196" s="64" t="s">
        <v>938</v>
      </c>
      <c r="D4196" s="47">
        <v>44670</v>
      </c>
      <c r="E4196" s="59" t="s">
        <v>1</v>
      </c>
      <c r="F4196" s="41">
        <v>1695</v>
      </c>
      <c r="G4196" s="41">
        <v>406.54563467206344</v>
      </c>
      <c r="H4196" s="47">
        <v>44985</v>
      </c>
      <c r="I4196" s="120">
        <v>465</v>
      </c>
      <c r="J4196" s="43">
        <f>IF(M4196="",IF(AND(H4196&lt;&gt; "",D4196&lt;&gt;""),IF(H4196&gt;=D4196,H4196-D4196,0),""),"")</f>
        <v>315</v>
      </c>
      <c r="K4196" s="42">
        <f>IF(M4196="",IF(I4196&lt;&gt;"",I4196-G4196,""),"")</f>
        <v>58.454365327936557</v>
      </c>
      <c r="L4196" s="44">
        <f>IF(M4196="",IF(K4196&lt;&gt;"",IF(G4196=0,IF(I4196=0,0,9.99),K4196/G4196),""),"")</f>
        <v>0.14378303526758632</v>
      </c>
      <c r="M4196" s="45"/>
      <c r="N4196" s="46" t="str">
        <f>TRIM(CONCATENATE(Table1[[#This Row],[Intake]]," ",Table1[[#This Row],[Batch Number]]))</f>
        <v>S-1/EB 71</v>
      </c>
      <c r="O4196" s="45" t="str">
        <f>IF(VLOOKUP(Table1[[#This Row],[Intake Batch Combo]],Sheet2!A:B,2,FALSE)="","",VLOOKUP(Table1[[#This Row],[Intake Batch Combo]],Sheet2!A:B,2,FALSE))</f>
        <v>Expert MRI Buy 71</v>
      </c>
      <c r="P4196" s="116" t="e">
        <v>#N/A</v>
      </c>
      <c r="Q4196" s="116" t="e">
        <v>#N/A</v>
      </c>
    </row>
    <row r="4197" spans="1:17">
      <c r="A4197" s="4" t="s">
        <v>1314</v>
      </c>
      <c r="B4197" s="43">
        <v>71</v>
      </c>
      <c r="C4197" s="64" t="s">
        <v>938</v>
      </c>
      <c r="D4197" s="47">
        <v>44670</v>
      </c>
      <c r="E4197" s="59" t="s">
        <v>1</v>
      </c>
      <c r="F4197" s="41">
        <v>1695</v>
      </c>
      <c r="G4197" s="41">
        <v>406.54563467206344</v>
      </c>
      <c r="H4197" s="47">
        <v>44985</v>
      </c>
      <c r="I4197" s="120">
        <v>465</v>
      </c>
      <c r="J4197" s="43">
        <f>IF(M4197="",IF(AND(H4197&lt;&gt; "",D4197&lt;&gt;""),IF(H4197&gt;=D4197,H4197-D4197,0),""),"")</f>
        <v>315</v>
      </c>
      <c r="K4197" s="42">
        <f>IF(M4197="",IF(I4197&lt;&gt;"",I4197-G4197,""),"")</f>
        <v>58.454365327936557</v>
      </c>
      <c r="L4197" s="44">
        <f>IF(M4197="",IF(K4197&lt;&gt;"",IF(G4197=0,IF(I4197=0,0,9.99),K4197/G4197),""),"")</f>
        <v>0.14378303526758632</v>
      </c>
      <c r="M4197" s="45"/>
      <c r="N4197" s="46" t="str">
        <f>TRIM(CONCATENATE(Table1[[#This Row],[Intake]]," ",Table1[[#This Row],[Batch Number]]))</f>
        <v>S-1/EB 71</v>
      </c>
      <c r="O4197" s="45" t="str">
        <f>IF(VLOOKUP(Table1[[#This Row],[Intake Batch Combo]],Sheet2!A:B,2,FALSE)="","",VLOOKUP(Table1[[#This Row],[Intake Batch Combo]],Sheet2!A:B,2,FALSE))</f>
        <v>Expert MRI Buy 71</v>
      </c>
      <c r="P4197" s="116" t="e">
        <v>#N/A</v>
      </c>
      <c r="Q4197" s="116" t="e">
        <v>#N/A</v>
      </c>
    </row>
    <row r="4198" spans="1:17">
      <c r="A4198" s="4" t="s">
        <v>1314</v>
      </c>
      <c r="B4198" s="43">
        <v>71</v>
      </c>
      <c r="C4198" s="64" t="s">
        <v>958</v>
      </c>
      <c r="D4198" s="47">
        <v>44670</v>
      </c>
      <c r="E4198" s="59" t="s">
        <v>1</v>
      </c>
      <c r="F4198" s="41">
        <v>1695</v>
      </c>
      <c r="G4198" s="41">
        <v>406.54563467206344</v>
      </c>
      <c r="H4198" s="47">
        <v>44985</v>
      </c>
      <c r="I4198" s="118">
        <v>488.25</v>
      </c>
      <c r="J4198" s="43">
        <f>IF(M4198="",IF(AND(H4198&lt;&gt; "",D4198&lt;&gt;""),IF(H4198&gt;=D4198,H4198-D4198,0),""),"")</f>
        <v>315</v>
      </c>
      <c r="K4198" s="42">
        <f>IF(M4198="",IF(I4198&lt;&gt;"",I4198-G4198,""),"")</f>
        <v>81.704365327936557</v>
      </c>
      <c r="L4198" s="44">
        <f>IF(M4198="",IF(K4198&lt;&gt;"",IF(G4198=0,IF(I4198=0,0,9.99),K4198/G4198),""),"")</f>
        <v>0.20097218703096562</v>
      </c>
      <c r="M4198" s="45"/>
      <c r="N4198" s="46" t="str">
        <f>TRIM(CONCATENATE(Table1[[#This Row],[Intake]]," ",Table1[[#This Row],[Batch Number]]))</f>
        <v>S-1/EB 71</v>
      </c>
      <c r="O4198" s="45" t="str">
        <f>IF(VLOOKUP(Table1[[#This Row],[Intake Batch Combo]],Sheet2!A:B,2,FALSE)="","",VLOOKUP(Table1[[#This Row],[Intake Batch Combo]],Sheet2!A:B,2,FALSE))</f>
        <v>Expert MRI Buy 71</v>
      </c>
      <c r="P4198" s="116" t="e">
        <v>#N/A</v>
      </c>
      <c r="Q4198" s="116" t="e">
        <v>#N/A</v>
      </c>
    </row>
    <row r="4199" spans="1:17">
      <c r="A4199" s="4" t="s">
        <v>1314</v>
      </c>
      <c r="B4199" s="43">
        <v>71</v>
      </c>
      <c r="C4199" s="64" t="s">
        <v>1001</v>
      </c>
      <c r="D4199" s="47">
        <v>44670</v>
      </c>
      <c r="E4199" s="59" t="s">
        <v>1</v>
      </c>
      <c r="F4199" s="41">
        <v>1695</v>
      </c>
      <c r="G4199" s="41">
        <v>406.54563467206344</v>
      </c>
      <c r="H4199" s="47">
        <v>44985</v>
      </c>
      <c r="I4199" s="118">
        <v>441.75</v>
      </c>
      <c r="J4199" s="43">
        <f>IF(M4199="",IF(AND(H4199&lt;&gt; "",D4199&lt;&gt;""),IF(H4199&gt;=D4199,H4199-D4199,0),""),"")</f>
        <v>315</v>
      </c>
      <c r="K4199" s="42">
        <f>IF(M4199="",IF(I4199&lt;&gt;"",I4199-G4199,""),"")</f>
        <v>35.204365327936557</v>
      </c>
      <c r="L4199" s="44">
        <f>IF(M4199="",IF(K4199&lt;&gt;"",IF(G4199=0,IF(I4199=0,0,9.99),K4199/G4199),""),"")</f>
        <v>8.6593883504206992E-2</v>
      </c>
      <c r="M4199" s="45"/>
      <c r="N4199" s="46" t="str">
        <f>TRIM(CONCATENATE(Table1[[#This Row],[Intake]]," ",Table1[[#This Row],[Batch Number]]))</f>
        <v>S-1/EB 71</v>
      </c>
      <c r="O4199" s="45" t="str">
        <f>IF(VLOOKUP(Table1[[#This Row],[Intake Batch Combo]],Sheet2!A:B,2,FALSE)="","",VLOOKUP(Table1[[#This Row],[Intake Batch Combo]],Sheet2!A:B,2,FALSE))</f>
        <v>Expert MRI Buy 71</v>
      </c>
      <c r="P4199" s="116" t="e">
        <v>#N/A</v>
      </c>
      <c r="Q4199" s="116" t="e">
        <v>#N/A</v>
      </c>
    </row>
    <row r="4200" spans="1:17">
      <c r="A4200" s="4" t="s">
        <v>1314</v>
      </c>
      <c r="B4200" s="43">
        <v>71</v>
      </c>
      <c r="C4200" s="64" t="s">
        <v>1001</v>
      </c>
      <c r="D4200" s="47">
        <v>44670</v>
      </c>
      <c r="E4200" s="59" t="s">
        <v>1</v>
      </c>
      <c r="F4200" s="41">
        <v>1695</v>
      </c>
      <c r="G4200" s="41">
        <v>406.54563467206344</v>
      </c>
      <c r="H4200" s="47">
        <v>44985</v>
      </c>
      <c r="I4200" s="118">
        <v>441.75</v>
      </c>
      <c r="J4200" s="43">
        <f>IF(M4200="",IF(AND(H4200&lt;&gt; "",D4200&lt;&gt;""),IF(H4200&gt;=D4200,H4200-D4200,0),""),"")</f>
        <v>315</v>
      </c>
      <c r="K4200" s="42">
        <f>IF(M4200="",IF(I4200&lt;&gt;"",I4200-G4200,""),"")</f>
        <v>35.204365327936557</v>
      </c>
      <c r="L4200" s="44">
        <f>IF(M4200="",IF(K4200&lt;&gt;"",IF(G4200=0,IF(I4200=0,0,9.99),K4200/G4200),""),"")</f>
        <v>8.6593883504206992E-2</v>
      </c>
      <c r="M4200" s="45"/>
      <c r="N4200" s="46" t="str">
        <f>TRIM(CONCATENATE(Table1[[#This Row],[Intake]]," ",Table1[[#This Row],[Batch Number]]))</f>
        <v>S-1/EB 71</v>
      </c>
      <c r="O4200" s="45" t="str">
        <f>IF(VLOOKUP(Table1[[#This Row],[Intake Batch Combo]],Sheet2!A:B,2,FALSE)="","",VLOOKUP(Table1[[#This Row],[Intake Batch Combo]],Sheet2!A:B,2,FALSE))</f>
        <v>Expert MRI Buy 71</v>
      </c>
      <c r="P4200" s="116" t="e">
        <v>#N/A</v>
      </c>
      <c r="Q4200" s="116" t="e">
        <v>#N/A</v>
      </c>
    </row>
    <row r="4201" spans="1:17">
      <c r="A4201" s="4" t="s">
        <v>1316</v>
      </c>
      <c r="B4201" s="38">
        <v>97</v>
      </c>
      <c r="C4201" s="15" t="s">
        <v>422</v>
      </c>
      <c r="D4201" s="39">
        <v>44631</v>
      </c>
      <c r="E4201" s="10" t="s">
        <v>1</v>
      </c>
      <c r="F4201" s="36">
        <v>1695</v>
      </c>
      <c r="G4201" s="36">
        <v>408.58132852990423</v>
      </c>
      <c r="H4201" s="39">
        <v>44985</v>
      </c>
      <c r="I4201" s="118">
        <v>651</v>
      </c>
      <c r="J4201" s="38">
        <f>IF(M4201="",IF(AND(H4201&lt;&gt; "",D4201&lt;&gt;""),IF(H4201&gt;=D4201,H4201-D4201,0),""),"")</f>
        <v>354</v>
      </c>
      <c r="K4201" s="37">
        <f>IF(M4201="",IF(I4201&lt;&gt;"",I4201-G4201,""),"")</f>
        <v>242.41867147009577</v>
      </c>
      <c r="L4201" s="31">
        <f>IF(M4201="",IF(K4201&lt;&gt;"",IF(G4201=0,IF(I4201=0,0,9.99),K4201/G4201),""),"")</f>
        <v>0.5933180361969308</v>
      </c>
      <c r="M4201" s="35"/>
      <c r="N4201" s="33" t="str">
        <f>TRIM(CONCATENATE(Table1[[#This Row],[Intake]]," ",Table1[[#This Row],[Batch Number]]))</f>
        <v>S-1/OS 97</v>
      </c>
      <c r="O4201" s="35" t="str">
        <f>IF(VLOOKUP(Table1[[#This Row],[Intake Batch Combo]],Sheet2!A:B,2,FALSE)="","",VLOOKUP(Table1[[#This Row],[Intake Batch Combo]],Sheet2!A:B,2,FALSE))</f>
        <v>One Source Diagnostics Buy 97.2</v>
      </c>
      <c r="P4201" s="116" t="s">
        <v>2384</v>
      </c>
      <c r="Q4201" s="116" t="e">
        <v>#N/A</v>
      </c>
    </row>
    <row r="4202" spans="1:17">
      <c r="A4202" s="4" t="s">
        <v>1316</v>
      </c>
      <c r="B4202" s="38">
        <v>97</v>
      </c>
      <c r="C4202" s="15" t="s">
        <v>509</v>
      </c>
      <c r="D4202" s="39">
        <v>44631</v>
      </c>
      <c r="E4202" s="10" t="s">
        <v>1</v>
      </c>
      <c r="F4202" s="36">
        <v>1695</v>
      </c>
      <c r="G4202" s="36">
        <v>408.58132852990423</v>
      </c>
      <c r="H4202" s="39">
        <v>44985</v>
      </c>
      <c r="I4202" s="118">
        <v>1576.35</v>
      </c>
      <c r="J4202" s="38">
        <f>IF(M4202="",IF(AND(H4202&lt;&gt; "",D4202&lt;&gt;""),IF(H4202&gt;=D4202,H4202-D4202,0),""),"")</f>
        <v>354</v>
      </c>
      <c r="K4202" s="37">
        <f>IF(M4202="",IF(I4202&lt;&gt;"",I4202-G4202,""),"")</f>
        <v>1167.7686714700958</v>
      </c>
      <c r="L4202" s="31">
        <f>IF(M4202="",IF(K4202&lt;&gt;"",IF(G4202=0,IF(I4202=0,0,9.99),K4202/G4202),""),"")</f>
        <v>2.858105816219711</v>
      </c>
      <c r="M4202" s="35"/>
      <c r="N4202" s="33" t="str">
        <f>TRIM(CONCATENATE(Table1[[#This Row],[Intake]]," ",Table1[[#This Row],[Batch Number]]))</f>
        <v>S-1/OS 97</v>
      </c>
      <c r="O4202" s="35" t="str">
        <f>IF(VLOOKUP(Table1[[#This Row],[Intake Batch Combo]],Sheet2!A:B,2,FALSE)="","",VLOOKUP(Table1[[#This Row],[Intake Batch Combo]],Sheet2!A:B,2,FALSE))</f>
        <v>One Source Diagnostics Buy 97.2</v>
      </c>
      <c r="P4202" s="116" t="s">
        <v>2384</v>
      </c>
      <c r="Q4202" s="116" t="e">
        <v>#N/A</v>
      </c>
    </row>
    <row r="4203" spans="1:17">
      <c r="A4203" s="4" t="s">
        <v>1316</v>
      </c>
      <c r="B4203" s="38">
        <v>97</v>
      </c>
      <c r="C4203" s="15" t="s">
        <v>509</v>
      </c>
      <c r="D4203" s="39">
        <v>44631</v>
      </c>
      <c r="E4203" s="10" t="s">
        <v>1</v>
      </c>
      <c r="F4203" s="36">
        <v>1695</v>
      </c>
      <c r="G4203" s="36">
        <v>408.58132852990423</v>
      </c>
      <c r="H4203" s="39">
        <v>44985</v>
      </c>
      <c r="I4203" s="120">
        <v>1576.35</v>
      </c>
      <c r="J4203" s="38">
        <f>IF(M4203="",IF(AND(H4203&lt;&gt; "",D4203&lt;&gt;""),IF(H4203&gt;=D4203,H4203-D4203,0),""),"")</f>
        <v>354</v>
      </c>
      <c r="K4203" s="37">
        <f>IF(M4203="",IF(I4203&lt;&gt;"",I4203-G4203,""),"")</f>
        <v>1167.7686714700958</v>
      </c>
      <c r="L4203" s="31">
        <f>IF(M4203="",IF(K4203&lt;&gt;"",IF(G4203=0,IF(I4203=0,0,9.99),K4203/G4203),""),"")</f>
        <v>2.858105816219711</v>
      </c>
      <c r="M4203" s="35"/>
      <c r="N4203" s="33" t="str">
        <f>TRIM(CONCATENATE(Table1[[#This Row],[Intake]]," ",Table1[[#This Row],[Batch Number]]))</f>
        <v>S-1/OS 97</v>
      </c>
      <c r="O4203" s="35" t="str">
        <f>IF(VLOOKUP(Table1[[#This Row],[Intake Batch Combo]],Sheet2!A:B,2,FALSE)="","",VLOOKUP(Table1[[#This Row],[Intake Batch Combo]],Sheet2!A:B,2,FALSE))</f>
        <v>One Source Diagnostics Buy 97.2</v>
      </c>
      <c r="P4203" s="116" t="s">
        <v>2384</v>
      </c>
      <c r="Q4203" s="116" t="e">
        <v>#N/A</v>
      </c>
    </row>
    <row r="4204" spans="1:17">
      <c r="A4204" s="4" t="s">
        <v>1316</v>
      </c>
      <c r="B4204" s="38">
        <v>97</v>
      </c>
      <c r="C4204" s="15" t="s">
        <v>509</v>
      </c>
      <c r="D4204" s="39">
        <v>44631</v>
      </c>
      <c r="E4204" s="10" t="s">
        <v>1</v>
      </c>
      <c r="F4204" s="36">
        <v>1695</v>
      </c>
      <c r="G4204" s="36">
        <v>408.58132852990423</v>
      </c>
      <c r="H4204" s="39">
        <v>44985</v>
      </c>
      <c r="I4204" s="118">
        <v>1576.35</v>
      </c>
      <c r="J4204" s="38">
        <f>IF(M4204="",IF(AND(H4204&lt;&gt; "",D4204&lt;&gt;""),IF(H4204&gt;=D4204,H4204-D4204,0),""),"")</f>
        <v>354</v>
      </c>
      <c r="K4204" s="37">
        <f>IF(M4204="",IF(I4204&lt;&gt;"",I4204-G4204,""),"")</f>
        <v>1167.7686714700958</v>
      </c>
      <c r="L4204" s="31">
        <f>IF(M4204="",IF(K4204&lt;&gt;"",IF(G4204=0,IF(I4204=0,0,9.99),K4204/G4204),""),"")</f>
        <v>2.858105816219711</v>
      </c>
      <c r="M4204" s="35"/>
      <c r="N4204" s="33" t="str">
        <f>TRIM(CONCATENATE(Table1[[#This Row],[Intake]]," ",Table1[[#This Row],[Batch Number]]))</f>
        <v>S-1/OS 97</v>
      </c>
      <c r="O4204" s="35" t="str">
        <f>IF(VLOOKUP(Table1[[#This Row],[Intake Batch Combo]],Sheet2!A:B,2,FALSE)="","",VLOOKUP(Table1[[#This Row],[Intake Batch Combo]],Sheet2!A:B,2,FALSE))</f>
        <v>One Source Diagnostics Buy 97.2</v>
      </c>
      <c r="P4204" s="116" t="s">
        <v>2384</v>
      </c>
      <c r="Q4204" s="116" t="e">
        <v>#N/A</v>
      </c>
    </row>
    <row r="4205" spans="1:17">
      <c r="A4205" s="4" t="s">
        <v>1316</v>
      </c>
      <c r="B4205" s="38">
        <v>97</v>
      </c>
      <c r="C4205" s="15" t="s">
        <v>509</v>
      </c>
      <c r="D4205" s="39">
        <v>44631</v>
      </c>
      <c r="E4205" s="10" t="s">
        <v>1</v>
      </c>
      <c r="F4205" s="36">
        <v>1695</v>
      </c>
      <c r="G4205" s="36">
        <v>408.58132852990423</v>
      </c>
      <c r="H4205" s="39">
        <v>44985</v>
      </c>
      <c r="I4205" s="118">
        <v>1576.35</v>
      </c>
      <c r="J4205" s="38">
        <f>IF(M4205="",IF(AND(H4205&lt;&gt; "",D4205&lt;&gt;""),IF(H4205&gt;=D4205,H4205-D4205,0),""),"")</f>
        <v>354</v>
      </c>
      <c r="K4205" s="37">
        <f>IF(M4205="",IF(I4205&lt;&gt;"",I4205-G4205,""),"")</f>
        <v>1167.7686714700958</v>
      </c>
      <c r="L4205" s="31">
        <f>IF(M4205="",IF(K4205&lt;&gt;"",IF(G4205=0,IF(I4205=0,0,9.99),K4205/G4205),""),"")</f>
        <v>2.858105816219711</v>
      </c>
      <c r="M4205" s="35"/>
      <c r="N4205" s="33" t="str">
        <f>TRIM(CONCATENATE(Table1[[#This Row],[Intake]]," ",Table1[[#This Row],[Batch Number]]))</f>
        <v>S-1/OS 97</v>
      </c>
      <c r="O4205" s="35" t="str">
        <f>IF(VLOOKUP(Table1[[#This Row],[Intake Batch Combo]],Sheet2!A:B,2,FALSE)="","",VLOOKUP(Table1[[#This Row],[Intake Batch Combo]],Sheet2!A:B,2,FALSE))</f>
        <v>One Source Diagnostics Buy 97.2</v>
      </c>
      <c r="P4205" s="116" t="s">
        <v>2384</v>
      </c>
      <c r="Q4205" s="116" t="e">
        <v>#N/A</v>
      </c>
    </row>
    <row r="4206" spans="1:17">
      <c r="A4206" s="4" t="s">
        <v>1316</v>
      </c>
      <c r="B4206" s="38">
        <v>97</v>
      </c>
      <c r="C4206" s="15" t="s">
        <v>510</v>
      </c>
      <c r="D4206" s="39">
        <v>44631</v>
      </c>
      <c r="E4206" s="10" t="s">
        <v>1</v>
      </c>
      <c r="F4206" s="36">
        <v>1695</v>
      </c>
      <c r="G4206" s="36">
        <v>408.58132852990423</v>
      </c>
      <c r="H4206" s="39">
        <v>44985</v>
      </c>
      <c r="I4206" s="118">
        <v>465</v>
      </c>
      <c r="J4206" s="38">
        <f>IF(M4206="",IF(AND(H4206&lt;&gt; "",D4206&lt;&gt;""),IF(H4206&gt;=D4206,H4206-D4206,0),""),"")</f>
        <v>354</v>
      </c>
      <c r="K4206" s="37">
        <f>IF(M4206="",IF(I4206&lt;&gt;"",I4206-G4206,""),"")</f>
        <v>56.418671470095774</v>
      </c>
      <c r="L4206" s="31">
        <f>IF(M4206="",IF(K4206&lt;&gt;"",IF(G4206=0,IF(I4206=0,0,9.99),K4206/G4206),""),"")</f>
        <v>0.13808431156923626</v>
      </c>
      <c r="M4206" s="35"/>
      <c r="N4206" s="33" t="str">
        <f>TRIM(CONCATENATE(Table1[[#This Row],[Intake]]," ",Table1[[#This Row],[Batch Number]]))</f>
        <v>S-1/OS 97</v>
      </c>
      <c r="O4206" s="35" t="str">
        <f>IF(VLOOKUP(Table1[[#This Row],[Intake Batch Combo]],Sheet2!A:B,2,FALSE)="","",VLOOKUP(Table1[[#This Row],[Intake Batch Combo]],Sheet2!A:B,2,FALSE))</f>
        <v>One Source Diagnostics Buy 97.2</v>
      </c>
      <c r="P4206" s="116" t="s">
        <v>2384</v>
      </c>
      <c r="Q4206" s="116" t="e">
        <v>#N/A</v>
      </c>
    </row>
    <row r="4207" spans="1:17">
      <c r="A4207" s="4" t="s">
        <v>1316</v>
      </c>
      <c r="B4207" s="38">
        <v>97</v>
      </c>
      <c r="C4207" s="15" t="s">
        <v>510</v>
      </c>
      <c r="D4207" s="39">
        <v>44631</v>
      </c>
      <c r="E4207" s="10" t="s">
        <v>1</v>
      </c>
      <c r="F4207" s="36">
        <v>1695</v>
      </c>
      <c r="G4207" s="36">
        <v>408.58132852990423</v>
      </c>
      <c r="H4207" s="39">
        <v>44985</v>
      </c>
      <c r="I4207" s="118">
        <v>465</v>
      </c>
      <c r="J4207" s="38">
        <f>IF(M4207="",IF(AND(H4207&lt;&gt; "",D4207&lt;&gt;""),IF(H4207&gt;=D4207,H4207-D4207,0),""),"")</f>
        <v>354</v>
      </c>
      <c r="K4207" s="37">
        <f>IF(M4207="",IF(I4207&lt;&gt;"",I4207-G4207,""),"")</f>
        <v>56.418671470095774</v>
      </c>
      <c r="L4207" s="31">
        <f>IF(M4207="",IF(K4207&lt;&gt;"",IF(G4207=0,IF(I4207=0,0,9.99),K4207/G4207),""),"")</f>
        <v>0.13808431156923626</v>
      </c>
      <c r="M4207" s="35"/>
      <c r="N4207" s="33" t="str">
        <f>TRIM(CONCATENATE(Table1[[#This Row],[Intake]]," ",Table1[[#This Row],[Batch Number]]))</f>
        <v>S-1/OS 97</v>
      </c>
      <c r="O4207" s="35" t="str">
        <f>IF(VLOOKUP(Table1[[#This Row],[Intake Batch Combo]],Sheet2!A:B,2,FALSE)="","",VLOOKUP(Table1[[#This Row],[Intake Batch Combo]],Sheet2!A:B,2,FALSE))</f>
        <v>One Source Diagnostics Buy 97.2</v>
      </c>
      <c r="P4207" s="116" t="s">
        <v>2384</v>
      </c>
      <c r="Q4207" s="116" t="e">
        <v>#N/A</v>
      </c>
    </row>
    <row r="4208" spans="1:17">
      <c r="A4208" s="4" t="s">
        <v>1316</v>
      </c>
      <c r="B4208" s="38">
        <v>97</v>
      </c>
      <c r="C4208" s="15" t="s">
        <v>540</v>
      </c>
      <c r="D4208" s="39">
        <v>44631</v>
      </c>
      <c r="E4208" s="10" t="s">
        <v>1</v>
      </c>
      <c r="F4208" s="36">
        <v>1695</v>
      </c>
      <c r="G4208" s="36">
        <v>408.58132852990423</v>
      </c>
      <c r="H4208" s="39">
        <v>44985</v>
      </c>
      <c r="I4208" s="118">
        <v>465</v>
      </c>
      <c r="J4208" s="38">
        <f>IF(M4208="",IF(AND(H4208&lt;&gt; "",D4208&lt;&gt;""),IF(H4208&gt;=D4208,H4208-D4208,0),""),"")</f>
        <v>354</v>
      </c>
      <c r="K4208" s="37">
        <f>IF(M4208="",IF(I4208&lt;&gt;"",I4208-G4208,""),"")</f>
        <v>56.418671470095774</v>
      </c>
      <c r="L4208" s="31">
        <f>IF(M4208="",IF(K4208&lt;&gt;"",IF(G4208=0,IF(I4208=0,0,9.99),K4208/G4208),""),"")</f>
        <v>0.13808431156923626</v>
      </c>
      <c r="M4208" s="35"/>
      <c r="N4208" s="33" t="str">
        <f>TRIM(CONCATENATE(Table1[[#This Row],[Intake]]," ",Table1[[#This Row],[Batch Number]]))</f>
        <v>S-1/OS 97</v>
      </c>
      <c r="O4208" s="35" t="str">
        <f>IF(VLOOKUP(Table1[[#This Row],[Intake Batch Combo]],Sheet2!A:B,2,FALSE)="","",VLOOKUP(Table1[[#This Row],[Intake Batch Combo]],Sheet2!A:B,2,FALSE))</f>
        <v>One Source Diagnostics Buy 97.2</v>
      </c>
      <c r="P4208" s="116" t="s">
        <v>2384</v>
      </c>
      <c r="Q4208" s="116" t="e">
        <v>#N/A</v>
      </c>
    </row>
    <row r="4209" spans="1:17">
      <c r="A4209" s="4" t="s">
        <v>1316</v>
      </c>
      <c r="B4209" s="38">
        <v>97</v>
      </c>
      <c r="C4209" s="15" t="s">
        <v>540</v>
      </c>
      <c r="D4209" s="39">
        <v>44631</v>
      </c>
      <c r="E4209" s="10" t="s">
        <v>1</v>
      </c>
      <c r="F4209" s="36">
        <v>1695</v>
      </c>
      <c r="G4209" s="36">
        <v>408.58132852990423</v>
      </c>
      <c r="H4209" s="39">
        <v>44985</v>
      </c>
      <c r="I4209" s="120">
        <v>465</v>
      </c>
      <c r="J4209" s="38">
        <f>IF(M4209="",IF(AND(H4209&lt;&gt; "",D4209&lt;&gt;""),IF(H4209&gt;=D4209,H4209-D4209,0),""),"")</f>
        <v>354</v>
      </c>
      <c r="K4209" s="37">
        <f>IF(M4209="",IF(I4209&lt;&gt;"",I4209-G4209,""),"")</f>
        <v>56.418671470095774</v>
      </c>
      <c r="L4209" s="31">
        <f>IF(M4209="",IF(K4209&lt;&gt;"",IF(G4209=0,IF(I4209=0,0,9.99),K4209/G4209),""),"")</f>
        <v>0.13808431156923626</v>
      </c>
      <c r="M4209" s="35"/>
      <c r="N4209" s="33" t="str">
        <f>TRIM(CONCATENATE(Table1[[#This Row],[Intake]]," ",Table1[[#This Row],[Batch Number]]))</f>
        <v>S-1/OS 97</v>
      </c>
      <c r="O4209" s="35" t="str">
        <f>IF(VLOOKUP(Table1[[#This Row],[Intake Batch Combo]],Sheet2!A:B,2,FALSE)="","",VLOOKUP(Table1[[#This Row],[Intake Batch Combo]],Sheet2!A:B,2,FALSE))</f>
        <v>One Source Diagnostics Buy 97.2</v>
      </c>
      <c r="P4209" s="116" t="s">
        <v>2384</v>
      </c>
      <c r="Q4209" s="116" t="e">
        <v>#N/A</v>
      </c>
    </row>
    <row r="4210" spans="1:17">
      <c r="A4210" s="4" t="s">
        <v>1316</v>
      </c>
      <c r="B4210" s="38">
        <v>97</v>
      </c>
      <c r="C4210" s="15" t="s">
        <v>550</v>
      </c>
      <c r="D4210" s="39">
        <v>44631</v>
      </c>
      <c r="E4210" s="10" t="s">
        <v>1</v>
      </c>
      <c r="F4210" s="36">
        <v>1695</v>
      </c>
      <c r="G4210" s="36">
        <v>408.58132852990423</v>
      </c>
      <c r="H4210" s="39">
        <v>44985</v>
      </c>
      <c r="I4210" s="118">
        <v>465</v>
      </c>
      <c r="J4210" s="38">
        <f>IF(M4210="",IF(AND(H4210&lt;&gt; "",D4210&lt;&gt;""),IF(H4210&gt;=D4210,H4210-D4210,0),""),"")</f>
        <v>354</v>
      </c>
      <c r="K4210" s="37">
        <f>IF(M4210="",IF(I4210&lt;&gt;"",I4210-G4210,""),"")</f>
        <v>56.418671470095774</v>
      </c>
      <c r="L4210" s="31">
        <f>IF(M4210="",IF(K4210&lt;&gt;"",IF(G4210=0,IF(I4210=0,0,9.99),K4210/G4210),""),"")</f>
        <v>0.13808431156923626</v>
      </c>
      <c r="M4210" s="35"/>
      <c r="N4210" s="33" t="str">
        <f>TRIM(CONCATENATE(Table1[[#This Row],[Intake]]," ",Table1[[#This Row],[Batch Number]]))</f>
        <v>S-1/OS 97</v>
      </c>
      <c r="O4210" s="35" t="str">
        <f>IF(VLOOKUP(Table1[[#This Row],[Intake Batch Combo]],Sheet2!A:B,2,FALSE)="","",VLOOKUP(Table1[[#This Row],[Intake Batch Combo]],Sheet2!A:B,2,FALSE))</f>
        <v>One Source Diagnostics Buy 97.2</v>
      </c>
      <c r="P4210" s="116" t="s">
        <v>2384</v>
      </c>
      <c r="Q4210" s="116" t="e">
        <v>#N/A</v>
      </c>
    </row>
    <row r="4211" spans="1:17">
      <c r="A4211" s="4" t="s">
        <v>1316</v>
      </c>
      <c r="B4211" s="38">
        <v>97</v>
      </c>
      <c r="C4211" s="15" t="s">
        <v>550</v>
      </c>
      <c r="D4211" s="39">
        <v>44631</v>
      </c>
      <c r="E4211" s="10" t="s">
        <v>1</v>
      </c>
      <c r="F4211" s="36">
        <v>1695</v>
      </c>
      <c r="G4211" s="36">
        <v>408.58132852990423</v>
      </c>
      <c r="H4211" s="39">
        <v>44985</v>
      </c>
      <c r="I4211" s="120">
        <v>465</v>
      </c>
      <c r="J4211" s="38">
        <f>IF(M4211="",IF(AND(H4211&lt;&gt; "",D4211&lt;&gt;""),IF(H4211&gt;=D4211,H4211-D4211,0),""),"")</f>
        <v>354</v>
      </c>
      <c r="K4211" s="37">
        <f>IF(M4211="",IF(I4211&lt;&gt;"",I4211-G4211,""),"")</f>
        <v>56.418671470095774</v>
      </c>
      <c r="L4211" s="31">
        <f>IF(M4211="",IF(K4211&lt;&gt;"",IF(G4211=0,IF(I4211=0,0,9.99),K4211/G4211),""),"")</f>
        <v>0.13808431156923626</v>
      </c>
      <c r="M4211" s="35"/>
      <c r="N4211" s="33" t="str">
        <f>TRIM(CONCATENATE(Table1[[#This Row],[Intake]]," ",Table1[[#This Row],[Batch Number]]))</f>
        <v>S-1/OS 97</v>
      </c>
      <c r="O4211" s="35" t="str">
        <f>IF(VLOOKUP(Table1[[#This Row],[Intake Batch Combo]],Sheet2!A:B,2,FALSE)="","",VLOOKUP(Table1[[#This Row],[Intake Batch Combo]],Sheet2!A:B,2,FALSE))</f>
        <v>One Source Diagnostics Buy 97.2</v>
      </c>
      <c r="P4211" s="116" t="s">
        <v>2384</v>
      </c>
      <c r="Q4211" s="116" t="e">
        <v>#N/A</v>
      </c>
    </row>
    <row r="4212" spans="1:17">
      <c r="A4212" s="4" t="s">
        <v>1316</v>
      </c>
      <c r="B4212" s="15">
        <v>90</v>
      </c>
      <c r="C4212" s="15">
        <v>63886</v>
      </c>
      <c r="D4212" s="30">
        <v>44559</v>
      </c>
      <c r="E4212" s="10" t="s">
        <v>1</v>
      </c>
      <c r="F4212" s="14">
        <v>1695</v>
      </c>
      <c r="G4212" s="14">
        <v>435.04260145388702</v>
      </c>
      <c r="H4212" s="30">
        <v>44985</v>
      </c>
      <c r="I4212" s="118">
        <v>378.8913</v>
      </c>
      <c r="J4212" s="21">
        <f>IF(M4212="",IF(AND(H4212&lt;&gt; "",D4212&lt;&gt;""),IF(H4212&gt;=D4212,H4212-D4212,0),""),"")</f>
        <v>426</v>
      </c>
      <c r="K4212" s="20">
        <f>IF(M4212="",IF(I4212&lt;&gt;"",I4212-G4212,""),"")</f>
        <v>-56.151301453887015</v>
      </c>
      <c r="L4212" s="25">
        <f>IF(M4212="",IF(K4212&lt;&gt;"",IF(G4212=0,IF(I4212=0,0,9.99),K4212/G4212),""),"")</f>
        <v>-0.12907081114868438</v>
      </c>
      <c r="M4212" s="28"/>
      <c r="N4212" s="31" t="str">
        <f>TRIM(CONCATENATE(Table1[[#This Row],[Intake]]," ",Table1[[#This Row],[Batch Number]]))</f>
        <v>S-1/OS 90</v>
      </c>
      <c r="O4212" s="34" t="str">
        <f>IF(VLOOKUP(Table1[[#This Row],[Intake Batch Combo]],Sheet2!A:B,2,FALSE)="","",VLOOKUP(Table1[[#This Row],[Intake Batch Combo]],Sheet2!A:B,2,FALSE))</f>
        <v>OSD Buy 90</v>
      </c>
      <c r="P4212" s="116" t="e">
        <v>#N/A</v>
      </c>
      <c r="Q4212" s="116" t="e">
        <v>#N/A</v>
      </c>
    </row>
    <row r="4213" spans="1:17">
      <c r="A4213" s="4" t="s">
        <v>1316</v>
      </c>
      <c r="B4213" s="15">
        <v>90</v>
      </c>
      <c r="C4213" s="15" t="s">
        <v>16</v>
      </c>
      <c r="D4213" s="30">
        <v>44559</v>
      </c>
      <c r="E4213" s="10" t="s">
        <v>1</v>
      </c>
      <c r="F4213" s="14">
        <v>1695</v>
      </c>
      <c r="G4213" s="14">
        <v>435.04260145388702</v>
      </c>
      <c r="H4213" s="30">
        <v>44985</v>
      </c>
      <c r="I4213" s="120">
        <v>837</v>
      </c>
      <c r="J4213" s="21">
        <f>IF(M4213="",IF(AND(H4213&lt;&gt; "",D4213&lt;&gt;""),IF(H4213&gt;=D4213,H4213-D4213,0),""),"")</f>
        <v>426</v>
      </c>
      <c r="K4213" s="20">
        <f>IF(M4213="",IF(I4213&lt;&gt;"",I4213-G4213,""),"")</f>
        <v>401.95739854611298</v>
      </c>
      <c r="L4213" s="25">
        <f>IF(M4213="",IF(K4213&lt;&gt;"",IF(G4213=0,IF(I4213=0,0,9.99),K4213/G4213),""),"")</f>
        <v>0.92394951023829575</v>
      </c>
      <c r="M4213" s="28"/>
      <c r="N4213" s="31" t="str">
        <f>TRIM(CONCATENATE(Table1[[#This Row],[Intake]]," ",Table1[[#This Row],[Batch Number]]))</f>
        <v>S-1/OS 90</v>
      </c>
      <c r="O4213" s="34" t="str">
        <f>IF(VLOOKUP(Table1[[#This Row],[Intake Batch Combo]],Sheet2!A:B,2,FALSE)="","",VLOOKUP(Table1[[#This Row],[Intake Batch Combo]],Sheet2!A:B,2,FALSE))</f>
        <v>OSD Buy 90</v>
      </c>
      <c r="P4213" s="116" t="e">
        <v>#N/A</v>
      </c>
      <c r="Q4213" s="116" t="e">
        <v>#N/A</v>
      </c>
    </row>
    <row r="4214" spans="1:17">
      <c r="A4214" s="4" t="s">
        <v>1316</v>
      </c>
      <c r="B4214" s="15">
        <v>90</v>
      </c>
      <c r="C4214" s="15" t="s">
        <v>35</v>
      </c>
      <c r="D4214" s="30">
        <v>44559</v>
      </c>
      <c r="E4214" s="10" t="s">
        <v>1</v>
      </c>
      <c r="F4214" s="14">
        <v>1695</v>
      </c>
      <c r="G4214" s="14">
        <v>435.04260145388702</v>
      </c>
      <c r="H4214" s="30">
        <v>44985</v>
      </c>
      <c r="I4214" s="118">
        <v>558</v>
      </c>
      <c r="J4214" s="21">
        <f>IF(M4214="",IF(AND(H4214&lt;&gt; "",D4214&lt;&gt;""),IF(H4214&gt;=D4214,H4214-D4214,0),""),"")</f>
        <v>426</v>
      </c>
      <c r="K4214" s="20">
        <f>IF(M4214="",IF(I4214&lt;&gt;"",I4214-G4214,""),"")</f>
        <v>122.95739854611298</v>
      </c>
      <c r="L4214" s="25">
        <f>IF(M4214="",IF(K4214&lt;&gt;"",IF(G4214=0,IF(I4214=0,0,9.99),K4214/G4214),""),"")</f>
        <v>0.2826330068255305</v>
      </c>
      <c r="M4214" s="28"/>
      <c r="N4214" s="31" t="str">
        <f>TRIM(CONCATENATE(Table1[[#This Row],[Intake]]," ",Table1[[#This Row],[Batch Number]]))</f>
        <v>S-1/OS 90</v>
      </c>
      <c r="O4214" s="34" t="str">
        <f>IF(VLOOKUP(Table1[[#This Row],[Intake Batch Combo]],Sheet2!A:B,2,FALSE)="","",VLOOKUP(Table1[[#This Row],[Intake Batch Combo]],Sheet2!A:B,2,FALSE))</f>
        <v>OSD Buy 90</v>
      </c>
      <c r="P4214" s="116" t="e">
        <v>#N/A</v>
      </c>
      <c r="Q4214" s="116" t="e">
        <v>#N/A</v>
      </c>
    </row>
    <row r="4215" spans="1:17">
      <c r="A4215" s="4" t="s">
        <v>1316</v>
      </c>
      <c r="B4215" s="15">
        <v>90</v>
      </c>
      <c r="C4215" s="15" t="s">
        <v>35</v>
      </c>
      <c r="D4215" s="30">
        <v>44559</v>
      </c>
      <c r="E4215" s="10" t="s">
        <v>1</v>
      </c>
      <c r="F4215" s="14">
        <v>1695</v>
      </c>
      <c r="G4215" s="14">
        <v>435.04260145388702</v>
      </c>
      <c r="H4215" s="30">
        <v>44985</v>
      </c>
      <c r="I4215" s="120">
        <v>558</v>
      </c>
      <c r="J4215" s="21">
        <f>IF(M4215="",IF(AND(H4215&lt;&gt; "",D4215&lt;&gt;""),IF(H4215&gt;=D4215,H4215-D4215,0),""),"")</f>
        <v>426</v>
      </c>
      <c r="K4215" s="20">
        <f>IF(M4215="",IF(I4215&lt;&gt;"",I4215-G4215,""),"")</f>
        <v>122.95739854611298</v>
      </c>
      <c r="L4215" s="25">
        <f>IF(M4215="",IF(K4215&lt;&gt;"",IF(G4215=0,IF(I4215=0,0,9.99),K4215/G4215),""),"")</f>
        <v>0.2826330068255305</v>
      </c>
      <c r="M4215" s="28"/>
      <c r="N4215" s="31" t="str">
        <f>TRIM(CONCATENATE(Table1[[#This Row],[Intake]]," ",Table1[[#This Row],[Batch Number]]))</f>
        <v>S-1/OS 90</v>
      </c>
      <c r="O4215" s="34" t="str">
        <f>IF(VLOOKUP(Table1[[#This Row],[Intake Batch Combo]],Sheet2!A:B,2,FALSE)="","",VLOOKUP(Table1[[#This Row],[Intake Batch Combo]],Sheet2!A:B,2,FALSE))</f>
        <v>OSD Buy 90</v>
      </c>
      <c r="P4215" s="116" t="e">
        <v>#N/A</v>
      </c>
      <c r="Q4215" s="116" t="e">
        <v>#N/A</v>
      </c>
    </row>
    <row r="4216" spans="1:17">
      <c r="A4216" s="4" t="s">
        <v>1316</v>
      </c>
      <c r="B4216" s="15">
        <v>90</v>
      </c>
      <c r="C4216" s="15" t="s">
        <v>80</v>
      </c>
      <c r="D4216" s="30">
        <v>44559</v>
      </c>
      <c r="E4216" s="10" t="s">
        <v>1</v>
      </c>
      <c r="F4216" s="14">
        <v>1695</v>
      </c>
      <c r="G4216" s="14">
        <v>435.04260145388702</v>
      </c>
      <c r="H4216" s="30">
        <v>44985</v>
      </c>
      <c r="I4216" s="118">
        <v>516.15</v>
      </c>
      <c r="J4216" s="21">
        <f>IF(M4216="",IF(AND(H4216&lt;&gt; "",D4216&lt;&gt;""),IF(H4216&gt;=D4216,H4216-D4216,0),""),"")</f>
        <v>426</v>
      </c>
      <c r="K4216" s="20">
        <f>IF(M4216="",IF(I4216&lt;&gt;"",I4216-G4216,""),"")</f>
        <v>81.107398546112961</v>
      </c>
      <c r="L4216" s="25">
        <f>IF(M4216="",IF(K4216&lt;&gt;"",IF(G4216=0,IF(I4216=0,0,9.99),K4216/G4216),""),"")</f>
        <v>0.18643553131361565</v>
      </c>
      <c r="M4216" s="28"/>
      <c r="N4216" s="31" t="str">
        <f>TRIM(CONCATENATE(Table1[[#This Row],[Intake]]," ",Table1[[#This Row],[Batch Number]]))</f>
        <v>S-1/OS 90</v>
      </c>
      <c r="O4216" s="34" t="str">
        <f>IF(VLOOKUP(Table1[[#This Row],[Intake Batch Combo]],Sheet2!A:B,2,FALSE)="","",VLOOKUP(Table1[[#This Row],[Intake Batch Combo]],Sheet2!A:B,2,FALSE))</f>
        <v>OSD Buy 90</v>
      </c>
      <c r="P4216" s="116" t="e">
        <v>#N/A</v>
      </c>
      <c r="Q4216" s="116" t="e">
        <v>#N/A</v>
      </c>
    </row>
    <row r="4217" spans="1:17">
      <c r="A4217" s="4" t="s">
        <v>1316</v>
      </c>
      <c r="B4217" s="15">
        <v>90</v>
      </c>
      <c r="C4217" s="15" t="s">
        <v>83</v>
      </c>
      <c r="D4217" s="30">
        <v>44559</v>
      </c>
      <c r="E4217" s="10" t="s">
        <v>1</v>
      </c>
      <c r="F4217" s="14">
        <v>1695</v>
      </c>
      <c r="G4217" s="14">
        <v>435.04260145388702</v>
      </c>
      <c r="H4217" s="30">
        <v>44985</v>
      </c>
      <c r="I4217" s="118">
        <v>511.5</v>
      </c>
      <c r="J4217" s="21">
        <f>IF(M4217="",IF(AND(H4217&lt;&gt; "",D4217&lt;&gt;""),IF(H4217&gt;=D4217,H4217-D4217,0),""),"")</f>
        <v>426</v>
      </c>
      <c r="K4217" s="20">
        <f>IF(M4217="",IF(I4217&lt;&gt;"",I4217-G4217,""),"")</f>
        <v>76.457398546112984</v>
      </c>
      <c r="L4217" s="25">
        <f>IF(M4217="",IF(K4217&lt;&gt;"",IF(G4217=0,IF(I4217=0,0,9.99),K4217/G4217),""),"")</f>
        <v>0.17574692292340294</v>
      </c>
      <c r="M4217" s="28"/>
      <c r="N4217" s="31" t="str">
        <f>TRIM(CONCATENATE(Table1[[#This Row],[Intake]]," ",Table1[[#This Row],[Batch Number]]))</f>
        <v>S-1/OS 90</v>
      </c>
      <c r="O4217" s="34" t="str">
        <f>IF(VLOOKUP(Table1[[#This Row],[Intake Batch Combo]],Sheet2!A:B,2,FALSE)="","",VLOOKUP(Table1[[#This Row],[Intake Batch Combo]],Sheet2!A:B,2,FALSE))</f>
        <v>OSD Buy 90</v>
      </c>
      <c r="P4217" s="116" t="e">
        <v>#N/A</v>
      </c>
      <c r="Q4217" s="116" t="e">
        <v>#N/A</v>
      </c>
    </row>
    <row r="4218" spans="1:17">
      <c r="A4218" s="4" t="s">
        <v>1316</v>
      </c>
      <c r="B4218" s="15">
        <v>90</v>
      </c>
      <c r="C4218" s="15" t="s">
        <v>148</v>
      </c>
      <c r="D4218" s="30">
        <v>44559</v>
      </c>
      <c r="E4218" s="10" t="s">
        <v>1</v>
      </c>
      <c r="F4218" s="14">
        <v>1695</v>
      </c>
      <c r="G4218" s="14">
        <v>435.04260145388702</v>
      </c>
      <c r="H4218" s="30">
        <v>44985</v>
      </c>
      <c r="I4218" s="118">
        <v>601.6997592437707</v>
      </c>
      <c r="J4218" s="21">
        <f>IF(M4218="",IF(AND(H4218&lt;&gt; "",D4218&lt;&gt;""),IF(H4218&gt;=D4218,H4218-D4218,0),""),"")</f>
        <v>426</v>
      </c>
      <c r="K4218" s="20">
        <f>IF(M4218="",IF(I4218&lt;&gt;"",I4218-G4218,""),"")</f>
        <v>166.65715778988368</v>
      </c>
      <c r="L4218" s="25">
        <f>IF(M4218="",IF(K4218&lt;&gt;"",IF(G4218=0,IF(I4218=0,0,9.99),K4218/G4218),""),"")</f>
        <v>0.38308238603052935</v>
      </c>
      <c r="M4218" s="28"/>
      <c r="N4218" s="31" t="str">
        <f>TRIM(CONCATENATE(Table1[[#This Row],[Intake]]," ",Table1[[#This Row],[Batch Number]]))</f>
        <v>S-1/OS 90</v>
      </c>
      <c r="O4218" s="34" t="str">
        <f>IF(VLOOKUP(Table1[[#This Row],[Intake Batch Combo]],Sheet2!A:B,2,FALSE)="","",VLOOKUP(Table1[[#This Row],[Intake Batch Combo]],Sheet2!A:B,2,FALSE))</f>
        <v>OSD Buy 90</v>
      </c>
      <c r="P4218" s="116" t="e">
        <v>#N/A</v>
      </c>
      <c r="Q4218" s="116" t="e">
        <v>#N/A</v>
      </c>
    </row>
    <row r="4219" spans="1:17">
      <c r="A4219" s="4" t="s">
        <v>1316</v>
      </c>
      <c r="B4219" s="15">
        <v>90</v>
      </c>
      <c r="C4219" s="15" t="s">
        <v>148</v>
      </c>
      <c r="D4219" s="30">
        <v>44559</v>
      </c>
      <c r="E4219" s="10" t="s">
        <v>1</v>
      </c>
      <c r="F4219" s="14">
        <v>1695</v>
      </c>
      <c r="G4219" s="14">
        <v>435.04260145388702</v>
      </c>
      <c r="H4219" s="30">
        <v>44985</v>
      </c>
      <c r="I4219" s="118">
        <v>601.6997592437707</v>
      </c>
      <c r="J4219" s="21">
        <f>IF(M4219="",IF(AND(H4219&lt;&gt; "",D4219&lt;&gt;""),IF(H4219&gt;=D4219,H4219-D4219,0),""),"")</f>
        <v>426</v>
      </c>
      <c r="K4219" s="20">
        <f>IF(M4219="",IF(I4219&lt;&gt;"",I4219-G4219,""),"")</f>
        <v>166.65715778988368</v>
      </c>
      <c r="L4219" s="25">
        <f>IF(M4219="",IF(K4219&lt;&gt;"",IF(G4219=0,IF(I4219=0,0,9.99),K4219/G4219),""),"")</f>
        <v>0.38308238603052935</v>
      </c>
      <c r="M4219" s="28"/>
      <c r="N4219" s="31" t="str">
        <f>TRIM(CONCATENATE(Table1[[#This Row],[Intake]]," ",Table1[[#This Row],[Batch Number]]))</f>
        <v>S-1/OS 90</v>
      </c>
      <c r="O4219" s="34" t="str">
        <f>IF(VLOOKUP(Table1[[#This Row],[Intake Batch Combo]],Sheet2!A:B,2,FALSE)="","",VLOOKUP(Table1[[#This Row],[Intake Batch Combo]],Sheet2!A:B,2,FALSE))</f>
        <v>OSD Buy 90</v>
      </c>
      <c r="P4219" s="116" t="e">
        <v>#N/A</v>
      </c>
      <c r="Q4219" s="116" t="e">
        <v>#N/A</v>
      </c>
    </row>
    <row r="4220" spans="1:17">
      <c r="A4220" s="4" t="s">
        <v>1316</v>
      </c>
      <c r="B4220" s="15">
        <v>90</v>
      </c>
      <c r="C4220" s="15" t="s">
        <v>148</v>
      </c>
      <c r="D4220" s="30">
        <v>44559</v>
      </c>
      <c r="E4220" s="10" t="s">
        <v>1</v>
      </c>
      <c r="F4220" s="14">
        <v>1695</v>
      </c>
      <c r="G4220" s="14">
        <v>435.04260145388702</v>
      </c>
      <c r="H4220" s="30">
        <v>44985</v>
      </c>
      <c r="I4220" s="120">
        <v>601.6997592437707</v>
      </c>
      <c r="J4220" s="21">
        <f>IF(M4220="",IF(AND(H4220&lt;&gt; "",D4220&lt;&gt;""),IF(H4220&gt;=D4220,H4220-D4220,0),""),"")</f>
        <v>426</v>
      </c>
      <c r="K4220" s="20">
        <f>IF(M4220="",IF(I4220&lt;&gt;"",I4220-G4220,""),"")</f>
        <v>166.65715778988368</v>
      </c>
      <c r="L4220" s="25">
        <f>IF(M4220="",IF(K4220&lt;&gt;"",IF(G4220=0,IF(I4220=0,0,9.99),K4220/G4220),""),"")</f>
        <v>0.38308238603052935</v>
      </c>
      <c r="M4220" s="28"/>
      <c r="N4220" s="31" t="str">
        <f>TRIM(CONCATENATE(Table1[[#This Row],[Intake]]," ",Table1[[#This Row],[Batch Number]]))</f>
        <v>S-1/OS 90</v>
      </c>
      <c r="O4220" s="34" t="str">
        <f>IF(VLOOKUP(Table1[[#This Row],[Intake Batch Combo]],Sheet2!A:B,2,FALSE)="","",VLOOKUP(Table1[[#This Row],[Intake Batch Combo]],Sheet2!A:B,2,FALSE))</f>
        <v>OSD Buy 90</v>
      </c>
      <c r="P4220" s="116" t="e">
        <v>#N/A</v>
      </c>
      <c r="Q4220" s="116" t="e">
        <v>#N/A</v>
      </c>
    </row>
    <row r="4221" spans="1:17">
      <c r="A4221" s="4" t="s">
        <v>1316</v>
      </c>
      <c r="B4221" s="15">
        <v>90</v>
      </c>
      <c r="C4221" s="15" t="s">
        <v>174</v>
      </c>
      <c r="D4221" s="30">
        <v>44559</v>
      </c>
      <c r="E4221" s="10" t="s">
        <v>1</v>
      </c>
      <c r="F4221" s="14">
        <v>1695</v>
      </c>
      <c r="G4221" s="14">
        <v>435.04260145388702</v>
      </c>
      <c r="H4221" s="30">
        <v>44985</v>
      </c>
      <c r="I4221" s="118">
        <v>465</v>
      </c>
      <c r="J4221" s="21">
        <f>IF(M4221="",IF(AND(H4221&lt;&gt; "",D4221&lt;&gt;""),IF(H4221&gt;=D4221,H4221-D4221,0),""),"")</f>
        <v>426</v>
      </c>
      <c r="K4221" s="20">
        <f>IF(M4221="",IF(I4221&lt;&gt;"",I4221-G4221,""),"")</f>
        <v>29.957398546112984</v>
      </c>
      <c r="L4221" s="25">
        <f>IF(M4221="",IF(K4221&lt;&gt;"",IF(G4221=0,IF(I4221=0,0,9.99),K4221/G4221),""),"")</f>
        <v>6.8860839021275391E-2</v>
      </c>
      <c r="M4221" s="28"/>
      <c r="N4221" s="31" t="str">
        <f>TRIM(CONCATENATE(Table1[[#This Row],[Intake]]," ",Table1[[#This Row],[Batch Number]]))</f>
        <v>S-1/OS 90</v>
      </c>
      <c r="O4221" s="34" t="str">
        <f>IF(VLOOKUP(Table1[[#This Row],[Intake Batch Combo]],Sheet2!A:B,2,FALSE)="","",VLOOKUP(Table1[[#This Row],[Intake Batch Combo]],Sheet2!A:B,2,FALSE))</f>
        <v>OSD Buy 90</v>
      </c>
      <c r="P4221" s="116" t="e">
        <v>#N/A</v>
      </c>
      <c r="Q4221" s="116" t="e">
        <v>#N/A</v>
      </c>
    </row>
    <row r="4222" spans="1:17">
      <c r="A4222" s="4" t="s">
        <v>1316</v>
      </c>
      <c r="B4222" s="15">
        <v>90</v>
      </c>
      <c r="C4222" s="15" t="s">
        <v>174</v>
      </c>
      <c r="D4222" s="30">
        <v>44559</v>
      </c>
      <c r="E4222" s="10" t="s">
        <v>1</v>
      </c>
      <c r="F4222" s="14">
        <v>1695</v>
      </c>
      <c r="G4222" s="14">
        <v>435.04260145388702</v>
      </c>
      <c r="H4222" s="30">
        <v>44985</v>
      </c>
      <c r="I4222" s="118">
        <v>465</v>
      </c>
      <c r="J4222" s="21">
        <f>IF(M4222="",IF(AND(H4222&lt;&gt; "",D4222&lt;&gt;""),IF(H4222&gt;=D4222,H4222-D4222,0),""),"")</f>
        <v>426</v>
      </c>
      <c r="K4222" s="20">
        <f>IF(M4222="",IF(I4222&lt;&gt;"",I4222-G4222,""),"")</f>
        <v>29.957398546112984</v>
      </c>
      <c r="L4222" s="25">
        <f>IF(M4222="",IF(K4222&lt;&gt;"",IF(G4222=0,IF(I4222=0,0,9.99),K4222/G4222),""),"")</f>
        <v>6.8860839021275391E-2</v>
      </c>
      <c r="M4222" s="28"/>
      <c r="N4222" s="31" t="str">
        <f>TRIM(CONCATENATE(Table1[[#This Row],[Intake]]," ",Table1[[#This Row],[Batch Number]]))</f>
        <v>S-1/OS 90</v>
      </c>
      <c r="O4222" s="34" t="str">
        <f>IF(VLOOKUP(Table1[[#This Row],[Intake Batch Combo]],Sheet2!A:B,2,FALSE)="","",VLOOKUP(Table1[[#This Row],[Intake Batch Combo]],Sheet2!A:B,2,FALSE))</f>
        <v>OSD Buy 90</v>
      </c>
      <c r="P4222" s="116" t="e">
        <v>#N/A</v>
      </c>
      <c r="Q4222" s="116" t="e">
        <v>#N/A</v>
      </c>
    </row>
    <row r="4223" spans="1:17">
      <c r="A4223" s="4" t="s">
        <v>1316</v>
      </c>
      <c r="B4223" s="15">
        <v>90</v>
      </c>
      <c r="C4223" s="15" t="s">
        <v>193</v>
      </c>
      <c r="D4223" s="30">
        <v>44559</v>
      </c>
      <c r="E4223" s="10" t="s">
        <v>1</v>
      </c>
      <c r="F4223" s="14">
        <v>1695</v>
      </c>
      <c r="G4223" s="14">
        <v>435.04260145388702</v>
      </c>
      <c r="H4223" s="30">
        <v>44985</v>
      </c>
      <c r="I4223" s="120">
        <v>558</v>
      </c>
      <c r="J4223" s="21">
        <f>IF(M4223="",IF(AND(H4223&lt;&gt; "",D4223&lt;&gt;""),IF(H4223&gt;=D4223,H4223-D4223,0),""),"")</f>
        <v>426</v>
      </c>
      <c r="K4223" s="20">
        <f>IF(M4223="",IF(I4223&lt;&gt;"",I4223-G4223,""),"")</f>
        <v>122.95739854611298</v>
      </c>
      <c r="L4223" s="25">
        <f>IF(M4223="",IF(K4223&lt;&gt;"",IF(G4223=0,IF(I4223=0,0,9.99),K4223/G4223),""),"")</f>
        <v>0.2826330068255305</v>
      </c>
      <c r="M4223" s="28"/>
      <c r="N4223" s="31" t="str">
        <f>TRIM(CONCATENATE(Table1[[#This Row],[Intake]]," ",Table1[[#This Row],[Batch Number]]))</f>
        <v>S-1/OS 90</v>
      </c>
      <c r="O4223" s="34" t="str">
        <f>IF(VLOOKUP(Table1[[#This Row],[Intake Batch Combo]],Sheet2!A:B,2,FALSE)="","",VLOOKUP(Table1[[#This Row],[Intake Batch Combo]],Sheet2!A:B,2,FALSE))</f>
        <v>OSD Buy 90</v>
      </c>
      <c r="P4223" s="116" t="e">
        <v>#N/A</v>
      </c>
      <c r="Q4223" s="116" t="e">
        <v>#N/A</v>
      </c>
    </row>
    <row r="4224" spans="1:17">
      <c r="A4224" s="4" t="s">
        <v>1316</v>
      </c>
      <c r="B4224" s="15">
        <v>90</v>
      </c>
      <c r="C4224" s="15" t="s">
        <v>193</v>
      </c>
      <c r="D4224" s="30">
        <v>44559</v>
      </c>
      <c r="E4224" s="10" t="s">
        <v>1</v>
      </c>
      <c r="F4224" s="14">
        <v>1695</v>
      </c>
      <c r="G4224" s="14">
        <v>435.04260145388702</v>
      </c>
      <c r="H4224" s="30">
        <v>44985</v>
      </c>
      <c r="I4224" s="120">
        <v>558</v>
      </c>
      <c r="J4224" s="21">
        <f>IF(M4224="",IF(AND(H4224&lt;&gt; "",D4224&lt;&gt;""),IF(H4224&gt;=D4224,H4224-D4224,0),""),"")</f>
        <v>426</v>
      </c>
      <c r="K4224" s="20">
        <f>IF(M4224="",IF(I4224&lt;&gt;"",I4224-G4224,""),"")</f>
        <v>122.95739854611298</v>
      </c>
      <c r="L4224" s="25">
        <f>IF(M4224="",IF(K4224&lt;&gt;"",IF(G4224=0,IF(I4224=0,0,9.99),K4224/G4224),""),"")</f>
        <v>0.2826330068255305</v>
      </c>
      <c r="M4224" s="28"/>
      <c r="N4224" s="31" t="str">
        <f>TRIM(CONCATENATE(Table1[[#This Row],[Intake]]," ",Table1[[#This Row],[Batch Number]]))</f>
        <v>S-1/OS 90</v>
      </c>
      <c r="O4224" s="34" t="str">
        <f>IF(VLOOKUP(Table1[[#This Row],[Intake Batch Combo]],Sheet2!A:B,2,FALSE)="","",VLOOKUP(Table1[[#This Row],[Intake Batch Combo]],Sheet2!A:B,2,FALSE))</f>
        <v>OSD Buy 90</v>
      </c>
      <c r="P4224" s="116" t="e">
        <v>#N/A</v>
      </c>
      <c r="Q4224" s="116" t="e">
        <v>#N/A</v>
      </c>
    </row>
    <row r="4225" spans="1:17">
      <c r="A4225" s="4" t="s">
        <v>1316</v>
      </c>
      <c r="B4225" s="15">
        <v>90</v>
      </c>
      <c r="C4225" s="15" t="s">
        <v>220</v>
      </c>
      <c r="D4225" s="30">
        <v>44559</v>
      </c>
      <c r="E4225" s="10" t="s">
        <v>1</v>
      </c>
      <c r="F4225" s="14">
        <v>1695</v>
      </c>
      <c r="G4225" s="14">
        <v>435.04260145388702</v>
      </c>
      <c r="H4225" s="30">
        <v>44985</v>
      </c>
      <c r="I4225" s="118">
        <v>651</v>
      </c>
      <c r="J4225" s="21">
        <f>IF(M4225="",IF(AND(H4225&lt;&gt; "",D4225&lt;&gt;""),IF(H4225&gt;=D4225,H4225-D4225,0),""),"")</f>
        <v>426</v>
      </c>
      <c r="K4225" s="20">
        <f>IF(M4225="",IF(I4225&lt;&gt;"",I4225-G4225,""),"")</f>
        <v>215.95739854611298</v>
      </c>
      <c r="L4225" s="25">
        <f>IF(M4225="",IF(K4225&lt;&gt;"",IF(G4225=0,IF(I4225=0,0,9.99),K4225/G4225),""),"")</f>
        <v>0.49640517462978556</v>
      </c>
      <c r="M4225" s="28"/>
      <c r="N4225" s="31" t="str">
        <f>TRIM(CONCATENATE(Table1[[#This Row],[Intake]]," ",Table1[[#This Row],[Batch Number]]))</f>
        <v>S-1/OS 90</v>
      </c>
      <c r="O4225" s="34" t="str">
        <f>IF(VLOOKUP(Table1[[#This Row],[Intake Batch Combo]],Sheet2!A:B,2,FALSE)="","",VLOOKUP(Table1[[#This Row],[Intake Batch Combo]],Sheet2!A:B,2,FALSE))</f>
        <v>OSD Buy 90</v>
      </c>
      <c r="P4225" s="116" t="e">
        <v>#N/A</v>
      </c>
      <c r="Q4225" s="116" t="e">
        <v>#N/A</v>
      </c>
    </row>
    <row r="4226" spans="1:17">
      <c r="A4226" s="4" t="s">
        <v>1316</v>
      </c>
      <c r="B4226" s="15">
        <v>90</v>
      </c>
      <c r="C4226" s="15" t="s">
        <v>220</v>
      </c>
      <c r="D4226" s="30">
        <v>44559</v>
      </c>
      <c r="E4226" s="10" t="s">
        <v>1</v>
      </c>
      <c r="F4226" s="14">
        <v>1695</v>
      </c>
      <c r="G4226" s="14">
        <v>435.04260145388702</v>
      </c>
      <c r="H4226" s="30">
        <v>44985</v>
      </c>
      <c r="I4226" s="120">
        <v>651</v>
      </c>
      <c r="J4226" s="21">
        <f>IF(M4226="",IF(AND(H4226&lt;&gt; "",D4226&lt;&gt;""),IF(H4226&gt;=D4226,H4226-D4226,0),""),"")</f>
        <v>426</v>
      </c>
      <c r="K4226" s="20">
        <f>IF(M4226="",IF(I4226&lt;&gt;"",I4226-G4226,""),"")</f>
        <v>215.95739854611298</v>
      </c>
      <c r="L4226" s="25">
        <f>IF(M4226="",IF(K4226&lt;&gt;"",IF(G4226=0,IF(I4226=0,0,9.99),K4226/G4226),""),"")</f>
        <v>0.49640517462978556</v>
      </c>
      <c r="M4226" s="28"/>
      <c r="N4226" s="31" t="str">
        <f>TRIM(CONCATENATE(Table1[[#This Row],[Intake]]," ",Table1[[#This Row],[Batch Number]]))</f>
        <v>S-1/OS 90</v>
      </c>
      <c r="O4226" s="34" t="str">
        <f>IF(VLOOKUP(Table1[[#This Row],[Intake Batch Combo]],Sheet2!A:B,2,FALSE)="","",VLOOKUP(Table1[[#This Row],[Intake Batch Combo]],Sheet2!A:B,2,FALSE))</f>
        <v>OSD Buy 90</v>
      </c>
      <c r="P4226" s="116" t="e">
        <v>#N/A</v>
      </c>
      <c r="Q4226" s="116" t="e">
        <v>#N/A</v>
      </c>
    </row>
    <row r="4227" spans="1:17">
      <c r="A4227" s="4" t="s">
        <v>1316</v>
      </c>
      <c r="B4227" s="15">
        <v>90</v>
      </c>
      <c r="C4227" s="15" t="s">
        <v>220</v>
      </c>
      <c r="D4227" s="30">
        <v>44559</v>
      </c>
      <c r="E4227" s="10" t="s">
        <v>1</v>
      </c>
      <c r="F4227" s="14">
        <v>1695</v>
      </c>
      <c r="G4227" s="14">
        <v>435.04260145388702</v>
      </c>
      <c r="H4227" s="30">
        <v>44985</v>
      </c>
      <c r="I4227" s="118">
        <v>651</v>
      </c>
      <c r="J4227" s="21">
        <f>IF(M4227="",IF(AND(H4227&lt;&gt; "",D4227&lt;&gt;""),IF(H4227&gt;=D4227,H4227-D4227,0),""),"")</f>
        <v>426</v>
      </c>
      <c r="K4227" s="20">
        <f>IF(M4227="",IF(I4227&lt;&gt;"",I4227-G4227,""),"")</f>
        <v>215.95739854611298</v>
      </c>
      <c r="L4227" s="25">
        <f>IF(M4227="",IF(K4227&lt;&gt;"",IF(G4227=0,IF(I4227=0,0,9.99),K4227/G4227),""),"")</f>
        <v>0.49640517462978556</v>
      </c>
      <c r="M4227" s="28"/>
      <c r="N4227" s="31" t="str">
        <f>TRIM(CONCATENATE(Table1[[#This Row],[Intake]]," ",Table1[[#This Row],[Batch Number]]))</f>
        <v>S-1/OS 90</v>
      </c>
      <c r="O4227" s="34" t="str">
        <f>IF(VLOOKUP(Table1[[#This Row],[Intake Batch Combo]],Sheet2!A:B,2,FALSE)="","",VLOOKUP(Table1[[#This Row],[Intake Batch Combo]],Sheet2!A:B,2,FALSE))</f>
        <v>OSD Buy 90</v>
      </c>
      <c r="P4227" s="116" t="e">
        <v>#N/A</v>
      </c>
      <c r="Q4227" s="116" t="e">
        <v>#N/A</v>
      </c>
    </row>
    <row r="4228" spans="1:17">
      <c r="A4228" s="4" t="s">
        <v>1316</v>
      </c>
      <c r="B4228" s="15">
        <v>90</v>
      </c>
      <c r="C4228" s="15" t="s">
        <v>220</v>
      </c>
      <c r="D4228" s="30">
        <v>44559</v>
      </c>
      <c r="E4228" s="10" t="s">
        <v>1</v>
      </c>
      <c r="F4228" s="14">
        <v>1695</v>
      </c>
      <c r="G4228" s="14">
        <v>435.04260145388702</v>
      </c>
      <c r="H4228" s="30">
        <v>44985</v>
      </c>
      <c r="I4228" s="118">
        <v>651</v>
      </c>
      <c r="J4228" s="21">
        <f>IF(M4228="",IF(AND(H4228&lt;&gt; "",D4228&lt;&gt;""),IF(H4228&gt;=D4228,H4228-D4228,0),""),"")</f>
        <v>426</v>
      </c>
      <c r="K4228" s="20">
        <f>IF(M4228="",IF(I4228&lt;&gt;"",I4228-G4228,""),"")</f>
        <v>215.95739854611298</v>
      </c>
      <c r="L4228" s="25">
        <f>IF(M4228="",IF(K4228&lt;&gt;"",IF(G4228=0,IF(I4228=0,0,9.99),K4228/G4228),""),"")</f>
        <v>0.49640517462978556</v>
      </c>
      <c r="M4228" s="28"/>
      <c r="N4228" s="31" t="str">
        <f>TRIM(CONCATENATE(Table1[[#This Row],[Intake]]," ",Table1[[#This Row],[Batch Number]]))</f>
        <v>S-1/OS 90</v>
      </c>
      <c r="O4228" s="34" t="str">
        <f>IF(VLOOKUP(Table1[[#This Row],[Intake Batch Combo]],Sheet2!A:B,2,FALSE)="","",VLOOKUP(Table1[[#This Row],[Intake Batch Combo]],Sheet2!A:B,2,FALSE))</f>
        <v>OSD Buy 90</v>
      </c>
      <c r="P4228" s="116" t="e">
        <v>#N/A</v>
      </c>
      <c r="Q4228" s="116" t="e">
        <v>#N/A</v>
      </c>
    </row>
    <row r="4229" spans="1:17">
      <c r="A4229" s="4" t="s">
        <v>1316</v>
      </c>
      <c r="B4229" s="15">
        <v>90</v>
      </c>
      <c r="C4229" s="15" t="s">
        <v>242</v>
      </c>
      <c r="D4229" s="30">
        <v>44559</v>
      </c>
      <c r="E4229" s="10" t="s">
        <v>1</v>
      </c>
      <c r="F4229" s="14">
        <v>1695</v>
      </c>
      <c r="G4229" s="14">
        <v>435.04260145388702</v>
      </c>
      <c r="H4229" s="30">
        <v>44985</v>
      </c>
      <c r="I4229" s="118">
        <v>697.5</v>
      </c>
      <c r="J4229" s="21">
        <f>IF(M4229="",IF(AND(H4229&lt;&gt; "",D4229&lt;&gt;""),IF(H4229&gt;=D4229,H4229-D4229,0),""),"")</f>
        <v>426</v>
      </c>
      <c r="K4229" s="20">
        <f>IF(M4229="",IF(I4229&lt;&gt;"",I4229-G4229,""),"")</f>
        <v>262.45739854611298</v>
      </c>
      <c r="L4229" s="25">
        <f>IF(M4229="",IF(K4229&lt;&gt;"",IF(G4229=0,IF(I4229=0,0,9.99),K4229/G4229),""),"")</f>
        <v>0.60329125853191312</v>
      </c>
      <c r="M4229" s="28"/>
      <c r="N4229" s="31" t="str">
        <f>TRIM(CONCATENATE(Table1[[#This Row],[Intake]]," ",Table1[[#This Row],[Batch Number]]))</f>
        <v>S-1/OS 90</v>
      </c>
      <c r="O4229" s="34" t="str">
        <f>IF(VLOOKUP(Table1[[#This Row],[Intake Batch Combo]],Sheet2!A:B,2,FALSE)="","",VLOOKUP(Table1[[#This Row],[Intake Batch Combo]],Sheet2!A:B,2,FALSE))</f>
        <v>OSD Buy 90</v>
      </c>
      <c r="P4229" s="116" t="e">
        <v>#N/A</v>
      </c>
      <c r="Q4229" s="116" t="e">
        <v>#N/A</v>
      </c>
    </row>
    <row r="4230" spans="1:17">
      <c r="A4230" s="4" t="s">
        <v>1316</v>
      </c>
      <c r="B4230" s="15">
        <v>90</v>
      </c>
      <c r="C4230" s="15" t="s">
        <v>313</v>
      </c>
      <c r="D4230" s="30">
        <v>44559</v>
      </c>
      <c r="E4230" s="10" t="s">
        <v>1</v>
      </c>
      <c r="F4230" s="14">
        <v>1695</v>
      </c>
      <c r="G4230" s="14">
        <v>435.04260145388702</v>
      </c>
      <c r="H4230" s="30">
        <v>44985</v>
      </c>
      <c r="I4230" s="118">
        <v>465</v>
      </c>
      <c r="J4230" s="21">
        <f>IF(M4230="",IF(AND(H4230&lt;&gt; "",D4230&lt;&gt;""),IF(H4230&gt;=D4230,H4230-D4230,0),""),"")</f>
        <v>426</v>
      </c>
      <c r="K4230" s="20">
        <f>IF(M4230="",IF(I4230&lt;&gt;"",I4230-G4230,""),"")</f>
        <v>29.957398546112984</v>
      </c>
      <c r="L4230" s="25">
        <f>IF(M4230="",IF(K4230&lt;&gt;"",IF(G4230=0,IF(I4230=0,0,9.99),K4230/G4230),""),"")</f>
        <v>6.8860839021275391E-2</v>
      </c>
      <c r="M4230" s="28"/>
      <c r="N4230" s="31" t="str">
        <f>TRIM(CONCATENATE(Table1[[#This Row],[Intake]]," ",Table1[[#This Row],[Batch Number]]))</f>
        <v>S-1/OS 90</v>
      </c>
      <c r="O4230" s="34" t="str">
        <f>IF(VLOOKUP(Table1[[#This Row],[Intake Batch Combo]],Sheet2!A:B,2,FALSE)="","",VLOOKUP(Table1[[#This Row],[Intake Batch Combo]],Sheet2!A:B,2,FALSE))</f>
        <v>OSD Buy 90</v>
      </c>
      <c r="P4230" s="116" t="e">
        <v>#N/A</v>
      </c>
      <c r="Q4230" s="116" t="e">
        <v>#N/A</v>
      </c>
    </row>
    <row r="4231" spans="1:17">
      <c r="A4231" s="4" t="s">
        <v>1316</v>
      </c>
      <c r="B4231" s="15">
        <v>90</v>
      </c>
      <c r="C4231" s="15" t="s">
        <v>360</v>
      </c>
      <c r="D4231" s="30">
        <v>44559</v>
      </c>
      <c r="E4231" s="10" t="s">
        <v>1</v>
      </c>
      <c r="F4231" s="14">
        <v>1695</v>
      </c>
      <c r="G4231" s="14">
        <v>435.04260145388702</v>
      </c>
      <c r="H4231" s="30">
        <v>44985</v>
      </c>
      <c r="I4231" s="118">
        <v>465</v>
      </c>
      <c r="J4231" s="21">
        <f>IF(M4231="",IF(AND(H4231&lt;&gt; "",D4231&lt;&gt;""),IF(H4231&gt;=D4231,H4231-D4231,0),""),"")</f>
        <v>426</v>
      </c>
      <c r="K4231" s="20">
        <f>IF(M4231="",IF(I4231&lt;&gt;"",I4231-G4231,""),"")</f>
        <v>29.957398546112984</v>
      </c>
      <c r="L4231" s="25">
        <f>IF(M4231="",IF(K4231&lt;&gt;"",IF(G4231=0,IF(I4231=0,0,9.99),K4231/G4231),""),"")</f>
        <v>6.8860839021275391E-2</v>
      </c>
      <c r="M4231" s="28"/>
      <c r="N4231" s="31" t="str">
        <f>TRIM(CONCATENATE(Table1[[#This Row],[Intake]]," ",Table1[[#This Row],[Batch Number]]))</f>
        <v>S-1/OS 90</v>
      </c>
      <c r="O4231" s="34" t="str">
        <f>IF(VLOOKUP(Table1[[#This Row],[Intake Batch Combo]],Sheet2!A:B,2,FALSE)="","",VLOOKUP(Table1[[#This Row],[Intake Batch Combo]],Sheet2!A:B,2,FALSE))</f>
        <v>OSD Buy 90</v>
      </c>
      <c r="P4231" s="116" t="e">
        <v>#N/A</v>
      </c>
      <c r="Q4231" s="116" t="e">
        <v>#N/A</v>
      </c>
    </row>
    <row r="4232" spans="1:17">
      <c r="A4232" s="4" t="s">
        <v>1316</v>
      </c>
      <c r="B4232" s="15">
        <v>90</v>
      </c>
      <c r="C4232" s="15" t="s">
        <v>109</v>
      </c>
      <c r="D4232" s="30">
        <v>44559</v>
      </c>
      <c r="E4232" s="10" t="s">
        <v>1</v>
      </c>
      <c r="F4232" s="14">
        <v>2395</v>
      </c>
      <c r="G4232" s="14">
        <v>614.70621267378101</v>
      </c>
      <c r="H4232" s="30">
        <v>44985</v>
      </c>
      <c r="I4232" s="118">
        <v>381.20699999999999</v>
      </c>
      <c r="J4232" s="21">
        <f>IF(M4232="",IF(AND(H4232&lt;&gt; "",D4232&lt;&gt;""),IF(H4232&gt;=D4232,H4232-D4232,0),""),"")</f>
        <v>426</v>
      </c>
      <c r="K4232" s="20">
        <f>IF(M4232="",IF(I4232&lt;&gt;"",I4232-G4232,""),"")</f>
        <v>-233.49921267378102</v>
      </c>
      <c r="L4232" s="25">
        <f>IF(M4232="",IF(K4232&lt;&gt;"",IF(G4232=0,IF(I4232=0,0,9.99),K4232/G4232),""),"")</f>
        <v>-0.37985497439196525</v>
      </c>
      <c r="M4232" s="28"/>
      <c r="N4232" s="31" t="str">
        <f>TRIM(CONCATENATE(Table1[[#This Row],[Intake]]," ",Table1[[#This Row],[Batch Number]]))</f>
        <v>S-1/OS 90</v>
      </c>
      <c r="O4232" s="34" t="str">
        <f>IF(VLOOKUP(Table1[[#This Row],[Intake Batch Combo]],Sheet2!A:B,2,FALSE)="","",VLOOKUP(Table1[[#This Row],[Intake Batch Combo]],Sheet2!A:B,2,FALSE))</f>
        <v>OSD Buy 90</v>
      </c>
      <c r="P4232" s="116" t="e">
        <v>#N/A</v>
      </c>
      <c r="Q4232" s="116" t="e">
        <v>#N/A</v>
      </c>
    </row>
    <row r="4233" spans="1:17">
      <c r="A4233" s="48" t="s">
        <v>1050</v>
      </c>
      <c r="B4233" s="55">
        <v>1</v>
      </c>
      <c r="C4233" s="15"/>
      <c r="D4233" s="56">
        <v>44790</v>
      </c>
      <c r="E4233" s="10" t="s">
        <v>0</v>
      </c>
      <c r="F4233" s="49">
        <v>44450.8</v>
      </c>
      <c r="G4233" s="49">
        <v>10034.768099999999</v>
      </c>
      <c r="H4233" s="56">
        <v>44958</v>
      </c>
      <c r="I4233" s="120">
        <v>14182.26</v>
      </c>
      <c r="J4233" s="51">
        <f>IF(M4233="",IF(AND(H4233&lt;&gt; "",D4233&lt;&gt;""),IF(H4233&gt;=D4233,H4233-D4233,0),""),"")</f>
        <v>168</v>
      </c>
      <c r="K4233" s="50">
        <f>IF(M4233="",IF(I4233&lt;&gt;"",I4233-G4233,""),"")</f>
        <v>4147.4919000000009</v>
      </c>
      <c r="L4233" s="52">
        <f>IF(M4233="",IF(K4233&lt;&gt;"",IF(G4233=0,IF(I4233=0,0,9.99),K4233/G4233),""),"")</f>
        <v>0.41331218207224951</v>
      </c>
      <c r="M4233" s="53"/>
      <c r="N4233" s="54" t="str">
        <f>TRIM(CONCATENATE(Table1[[#This Row],[Intake]]," ",Table1[[#This Row],[Batch Number]]))</f>
        <v>S-1/SIM 1</v>
      </c>
      <c r="O4233" s="53" t="str">
        <f>IF(VLOOKUP(Table1[[#This Row],[Intake Batch Combo]],Sheet2!A:B,2,FALSE)="","",VLOOKUP(Table1[[#This Row],[Intake Batch Combo]],Sheet2!A:B,2,FALSE))</f>
        <v>Surgical Institute of Michigan Batch 01</v>
      </c>
      <c r="P4233" s="116" t="e">
        <v>#N/A</v>
      </c>
      <c r="Q4233" s="116" t="e">
        <v>#N/A</v>
      </c>
    </row>
    <row r="4234" spans="1:17">
      <c r="A4234" s="48" t="s">
        <v>1050</v>
      </c>
      <c r="B4234" s="55">
        <v>1</v>
      </c>
      <c r="C4234" s="15"/>
      <c r="D4234" s="56">
        <v>44790</v>
      </c>
      <c r="E4234" s="10" t="s">
        <v>0</v>
      </c>
      <c r="F4234" s="49">
        <v>81544</v>
      </c>
      <c r="G4234" s="49">
        <v>18408.557999999997</v>
      </c>
      <c r="H4234" s="56">
        <v>44958</v>
      </c>
      <c r="I4234" s="118">
        <v>30581.38</v>
      </c>
      <c r="J4234" s="51">
        <f>IF(M4234="",IF(AND(H4234&lt;&gt; "",D4234&lt;&gt;""),IF(H4234&gt;=D4234,H4234-D4234,0),""),"")</f>
        <v>168</v>
      </c>
      <c r="K4234" s="50">
        <f>IF(M4234="",IF(I4234&lt;&gt;"",I4234-G4234,""),"")</f>
        <v>12172.822000000004</v>
      </c>
      <c r="L4234" s="52">
        <f>IF(M4234="",IF(K4234&lt;&gt;"",IF(G4234=0,IF(I4234=0,0,9.99),K4234/G4234),""),"")</f>
        <v>0.66125885579956922</v>
      </c>
      <c r="M4234" s="53"/>
      <c r="N4234" s="54" t="str">
        <f>TRIM(CONCATENATE(Table1[[#This Row],[Intake]]," ",Table1[[#This Row],[Batch Number]]))</f>
        <v>S-1/SIM 1</v>
      </c>
      <c r="O4234" s="53" t="str">
        <f>IF(VLOOKUP(Table1[[#This Row],[Intake Batch Combo]],Sheet2!A:B,2,FALSE)="","",VLOOKUP(Table1[[#This Row],[Intake Batch Combo]],Sheet2!A:B,2,FALSE))</f>
        <v>Surgical Institute of Michigan Batch 01</v>
      </c>
      <c r="P4234" s="116" t="e">
        <v>#N/A</v>
      </c>
      <c r="Q4234" s="116" t="e">
        <v>#N/A</v>
      </c>
    </row>
    <row r="4235" spans="1:17">
      <c r="A4235" s="4" t="s">
        <v>1314</v>
      </c>
      <c r="B4235" s="43">
        <v>71</v>
      </c>
      <c r="C4235" s="64" t="s">
        <v>952</v>
      </c>
      <c r="D4235" s="47">
        <v>44670</v>
      </c>
      <c r="E4235" s="59" t="s">
        <v>0</v>
      </c>
      <c r="F4235" s="41">
        <v>250</v>
      </c>
      <c r="G4235" s="41">
        <v>59.962482989979854</v>
      </c>
      <c r="H4235" s="47">
        <v>44957</v>
      </c>
      <c r="I4235" s="123">
        <v>232.5</v>
      </c>
      <c r="J4235" s="43">
        <f>IF(M4235="",IF(AND(H4235&lt;&gt; "",D4235&lt;&gt;""),IF(H4235&gt;=D4235,H4235-D4235,0),""),"")</f>
        <v>287</v>
      </c>
      <c r="K4235" s="42">
        <f>IF(M4235="",IF(I4235&lt;&gt;"",I4235-G4235,""),"")</f>
        <v>172.53751701002014</v>
      </c>
      <c r="L4235" s="44">
        <f>IF(M4235="",IF(K4235&lt;&gt;"",IF(G4235=0,IF(I4235=0,0,9.99),K4235/G4235),""),"")</f>
        <v>2.8774244895571179</v>
      </c>
      <c r="M4235" s="45"/>
      <c r="N4235" s="46" t="str">
        <f>TRIM(CONCATENATE(Table1[[#This Row],[Intake]]," ",Table1[[#This Row],[Batch Number]]))</f>
        <v>S-1/EB 71</v>
      </c>
      <c r="O4235" s="45" t="str">
        <f>IF(VLOOKUP(Table1[[#This Row],[Intake Batch Combo]],Sheet2!A:B,2,FALSE)="","",VLOOKUP(Table1[[#This Row],[Intake Batch Combo]],Sheet2!A:B,2,FALSE))</f>
        <v>Expert MRI Buy 71</v>
      </c>
      <c r="P4235" s="116" t="e">
        <v>#N/A</v>
      </c>
      <c r="Q4235" s="116" t="e">
        <v>#N/A</v>
      </c>
    </row>
    <row r="4236" spans="1:17">
      <c r="A4236" s="4" t="s">
        <v>1314</v>
      </c>
      <c r="B4236" s="43">
        <v>71</v>
      </c>
      <c r="C4236" s="64" t="s">
        <v>952</v>
      </c>
      <c r="D4236" s="47">
        <v>44670</v>
      </c>
      <c r="E4236" s="59" t="s">
        <v>0</v>
      </c>
      <c r="F4236" s="41">
        <v>250</v>
      </c>
      <c r="G4236" s="41">
        <v>59.962482989979854</v>
      </c>
      <c r="H4236" s="47">
        <v>44957</v>
      </c>
      <c r="I4236" s="123">
        <v>232.5</v>
      </c>
      <c r="J4236" s="43">
        <f>IF(M4236="",IF(AND(H4236&lt;&gt; "",D4236&lt;&gt;""),IF(H4236&gt;=D4236,H4236-D4236,0),""),"")</f>
        <v>287</v>
      </c>
      <c r="K4236" s="42">
        <f>IF(M4236="",IF(I4236&lt;&gt;"",I4236-G4236,""),"")</f>
        <v>172.53751701002014</v>
      </c>
      <c r="L4236" s="44">
        <f>IF(M4236="",IF(K4236&lt;&gt;"",IF(G4236=0,IF(I4236=0,0,9.99),K4236/G4236),""),"")</f>
        <v>2.8774244895571179</v>
      </c>
      <c r="M4236" s="45"/>
      <c r="N4236" s="46" t="str">
        <f>TRIM(CONCATENATE(Table1[[#This Row],[Intake]]," ",Table1[[#This Row],[Batch Number]]))</f>
        <v>S-1/EB 71</v>
      </c>
      <c r="O4236" s="45" t="str">
        <f>IF(VLOOKUP(Table1[[#This Row],[Intake Batch Combo]],Sheet2!A:B,2,FALSE)="","",VLOOKUP(Table1[[#This Row],[Intake Batch Combo]],Sheet2!A:B,2,FALSE))</f>
        <v>Expert MRI Buy 71</v>
      </c>
      <c r="P4236" s="116" t="e">
        <v>#N/A</v>
      </c>
      <c r="Q4236" s="116" t="e">
        <v>#N/A</v>
      </c>
    </row>
    <row r="4237" spans="1:17">
      <c r="A4237" s="4" t="s">
        <v>1314</v>
      </c>
      <c r="B4237" s="43">
        <v>71</v>
      </c>
      <c r="C4237" s="64" t="s">
        <v>953</v>
      </c>
      <c r="D4237" s="47">
        <v>44670</v>
      </c>
      <c r="E4237" s="59" t="s">
        <v>0</v>
      </c>
      <c r="F4237" s="41">
        <v>250</v>
      </c>
      <c r="G4237" s="41">
        <v>59.962482989979854</v>
      </c>
      <c r="H4237" s="47">
        <v>44957</v>
      </c>
      <c r="I4237" s="123">
        <v>139.5</v>
      </c>
      <c r="J4237" s="43">
        <f>IF(M4237="",IF(AND(H4237&lt;&gt; "",D4237&lt;&gt;""),IF(H4237&gt;=D4237,H4237-D4237,0),""),"")</f>
        <v>287</v>
      </c>
      <c r="K4237" s="42">
        <f>IF(M4237="",IF(I4237&lt;&gt;"",I4237-G4237,""),"")</f>
        <v>79.537517010020139</v>
      </c>
      <c r="L4237" s="44">
        <f>IF(M4237="",IF(K4237&lt;&gt;"",IF(G4237=0,IF(I4237=0,0,9.99),K4237/G4237),""),"")</f>
        <v>1.3264546937342707</v>
      </c>
      <c r="M4237" s="45"/>
      <c r="N4237" s="46" t="str">
        <f>TRIM(CONCATENATE(Table1[[#This Row],[Intake]]," ",Table1[[#This Row],[Batch Number]]))</f>
        <v>S-1/EB 71</v>
      </c>
      <c r="O4237" s="45" t="str">
        <f>IF(VLOOKUP(Table1[[#This Row],[Intake Batch Combo]],Sheet2!A:B,2,FALSE)="","",VLOOKUP(Table1[[#This Row],[Intake Batch Combo]],Sheet2!A:B,2,FALSE))</f>
        <v>Expert MRI Buy 71</v>
      </c>
      <c r="P4237" s="116" t="e">
        <v>#N/A</v>
      </c>
      <c r="Q4237" s="116" t="e">
        <v>#N/A</v>
      </c>
    </row>
    <row r="4238" spans="1:17">
      <c r="A4238" s="4" t="s">
        <v>1314</v>
      </c>
      <c r="B4238" s="43">
        <v>71</v>
      </c>
      <c r="C4238" s="64" t="s">
        <v>953</v>
      </c>
      <c r="D4238" s="47">
        <v>44670</v>
      </c>
      <c r="E4238" s="59" t="s">
        <v>0</v>
      </c>
      <c r="F4238" s="41">
        <v>250</v>
      </c>
      <c r="G4238" s="41">
        <v>59.962482989979854</v>
      </c>
      <c r="H4238" s="47">
        <v>44957</v>
      </c>
      <c r="I4238" s="123">
        <v>139.5</v>
      </c>
      <c r="J4238" s="43">
        <f>IF(M4238="",IF(AND(H4238&lt;&gt; "",D4238&lt;&gt;""),IF(H4238&gt;=D4238,H4238-D4238,0),""),"")</f>
        <v>287</v>
      </c>
      <c r="K4238" s="42">
        <f>IF(M4238="",IF(I4238&lt;&gt;"",I4238-G4238,""),"")</f>
        <v>79.537517010020139</v>
      </c>
      <c r="L4238" s="44">
        <f>IF(M4238="",IF(K4238&lt;&gt;"",IF(G4238=0,IF(I4238=0,0,9.99),K4238/G4238),""),"")</f>
        <v>1.3264546937342707</v>
      </c>
      <c r="M4238" s="45"/>
      <c r="N4238" s="46" t="str">
        <f>TRIM(CONCATENATE(Table1[[#This Row],[Intake]]," ",Table1[[#This Row],[Batch Number]]))</f>
        <v>S-1/EB 71</v>
      </c>
      <c r="O4238" s="45" t="str">
        <f>IF(VLOOKUP(Table1[[#This Row],[Intake Batch Combo]],Sheet2!A:B,2,FALSE)="","",VLOOKUP(Table1[[#This Row],[Intake Batch Combo]],Sheet2!A:B,2,FALSE))</f>
        <v>Expert MRI Buy 71</v>
      </c>
      <c r="P4238" s="116" t="e">
        <v>#N/A</v>
      </c>
      <c r="Q4238" s="116" t="e">
        <v>#N/A</v>
      </c>
    </row>
    <row r="4239" spans="1:17">
      <c r="A4239" s="4" t="s">
        <v>1316</v>
      </c>
      <c r="B4239" s="15">
        <v>116</v>
      </c>
      <c r="C4239" s="64" t="s">
        <v>1143</v>
      </c>
      <c r="D4239" s="30">
        <v>44879</v>
      </c>
      <c r="E4239" s="59" t="s">
        <v>1</v>
      </c>
      <c r="F4239" s="109">
        <v>300</v>
      </c>
      <c r="G4239" s="14">
        <v>71.609120816278562</v>
      </c>
      <c r="H4239" s="30">
        <v>44957</v>
      </c>
      <c r="I4239" s="123">
        <v>69.75</v>
      </c>
      <c r="J4239" s="15">
        <f>IF(M4239="",IF(AND(H4239&lt;&gt; "",D4239&lt;&gt;""),IF(H4239&gt;=D4239,H4239-D4239,0),""),"")</f>
        <v>78</v>
      </c>
      <c r="K4239" s="20">
        <f>IF(M4239="",IF(I4239&lt;&gt;"",I4239-G4239,""),"")</f>
        <v>-1.859120816278562</v>
      </c>
      <c r="L4239" s="25">
        <f>IF(M4239="",IF(K4239&lt;&gt;"",IF(G4239=0,IF(I4239=0,0,9.99),K4239/G4239),""),"")</f>
        <v>-2.5962067332852057E-2</v>
      </c>
      <c r="M4239" s="111"/>
      <c r="N4239" s="58" t="str">
        <f>TRIM(CONCATENATE(Table1[[#This Row],[Intake]]," ",Table1[[#This Row],[Batch Number]]))</f>
        <v>S-1/OS 116</v>
      </c>
      <c r="O4239" s="111" t="str">
        <f>IF(VLOOKUP(Table1[[#This Row],[Intake Batch Combo]],Sheet2!A:B,2,FALSE)="","",VLOOKUP(Table1[[#This Row],[Intake Batch Combo]],Sheet2!A:B,2,FALSE))</f>
        <v>One Source Diagnostics Buy 116</v>
      </c>
      <c r="P4239" s="115" t="e">
        <v>#N/A</v>
      </c>
      <c r="Q4239" s="115" t="e">
        <v>#N/A</v>
      </c>
    </row>
    <row r="4240" spans="1:17">
      <c r="A4240" s="4" t="s">
        <v>1316</v>
      </c>
      <c r="B4240" s="15">
        <v>116</v>
      </c>
      <c r="C4240" s="64" t="s">
        <v>1143</v>
      </c>
      <c r="D4240" s="30">
        <v>44879</v>
      </c>
      <c r="E4240" s="59" t="s">
        <v>1</v>
      </c>
      <c r="F4240" s="109">
        <v>300</v>
      </c>
      <c r="G4240" s="14">
        <v>71.609120816278562</v>
      </c>
      <c r="H4240" s="30">
        <v>44957</v>
      </c>
      <c r="I4240" s="123">
        <v>69.75</v>
      </c>
      <c r="J4240" s="15">
        <f>IF(M4240="",IF(AND(H4240&lt;&gt; "",D4240&lt;&gt;""),IF(H4240&gt;=D4240,H4240-D4240,0),""),"")</f>
        <v>78</v>
      </c>
      <c r="K4240" s="20">
        <f>IF(M4240="",IF(I4240&lt;&gt;"",I4240-G4240,""),"")</f>
        <v>-1.859120816278562</v>
      </c>
      <c r="L4240" s="25">
        <f>IF(M4240="",IF(K4240&lt;&gt;"",IF(G4240=0,IF(I4240=0,0,9.99),K4240/G4240),""),"")</f>
        <v>-2.5962067332852057E-2</v>
      </c>
      <c r="M4240" s="111"/>
      <c r="N4240" s="58" t="str">
        <f>TRIM(CONCATENATE(Table1[[#This Row],[Intake]]," ",Table1[[#This Row],[Batch Number]]))</f>
        <v>S-1/OS 116</v>
      </c>
      <c r="O4240" s="111" t="str">
        <f>IF(VLOOKUP(Table1[[#This Row],[Intake Batch Combo]],Sheet2!A:B,2,FALSE)="","",VLOOKUP(Table1[[#This Row],[Intake Batch Combo]],Sheet2!A:B,2,FALSE))</f>
        <v>One Source Diagnostics Buy 116</v>
      </c>
      <c r="P4240" s="115" t="e">
        <v>#N/A</v>
      </c>
      <c r="Q4240" s="115" t="e">
        <v>#N/A</v>
      </c>
    </row>
    <row r="4241" spans="1:17">
      <c r="A4241" s="4" t="s">
        <v>1316</v>
      </c>
      <c r="B4241" s="15">
        <v>116</v>
      </c>
      <c r="C4241" s="64" t="s">
        <v>1240</v>
      </c>
      <c r="D4241" s="30">
        <v>44879</v>
      </c>
      <c r="E4241" s="59" t="s">
        <v>1</v>
      </c>
      <c r="F4241" s="109">
        <v>300</v>
      </c>
      <c r="G4241" s="14">
        <v>71.609120816278562</v>
      </c>
      <c r="H4241" s="30">
        <v>44957</v>
      </c>
      <c r="I4241" s="123">
        <v>116.25</v>
      </c>
      <c r="J4241" s="15">
        <f>IF(M4241="",IF(AND(H4241&lt;&gt; "",D4241&lt;&gt;""),IF(H4241&gt;=D4241,H4241-D4241,0),""),"")</f>
        <v>78</v>
      </c>
      <c r="K4241" s="20">
        <f>IF(M4241="",IF(I4241&lt;&gt;"",I4241-G4241,""),"")</f>
        <v>44.640879183721438</v>
      </c>
      <c r="L4241" s="25">
        <f>IF(M4241="",IF(K4241&lt;&gt;"",IF(G4241=0,IF(I4241=0,0,9.99),K4241/G4241),""),"")</f>
        <v>0.62339655444524655</v>
      </c>
      <c r="M4241" s="111"/>
      <c r="N4241" s="58" t="str">
        <f>TRIM(CONCATENATE(Table1[[#This Row],[Intake]]," ",Table1[[#This Row],[Batch Number]]))</f>
        <v>S-1/OS 116</v>
      </c>
      <c r="O4241" s="111" t="str">
        <f>IF(VLOOKUP(Table1[[#This Row],[Intake Batch Combo]],Sheet2!A:B,2,FALSE)="","",VLOOKUP(Table1[[#This Row],[Intake Batch Combo]],Sheet2!A:B,2,FALSE))</f>
        <v>One Source Diagnostics Buy 116</v>
      </c>
      <c r="P4241" s="115" t="e">
        <v>#N/A</v>
      </c>
      <c r="Q4241" s="115" t="e">
        <v>#N/A</v>
      </c>
    </row>
    <row r="4242" spans="1:17">
      <c r="A4242" s="4" t="s">
        <v>1316</v>
      </c>
      <c r="B4242" s="15">
        <v>116</v>
      </c>
      <c r="C4242" s="64" t="s">
        <v>1240</v>
      </c>
      <c r="D4242" s="30">
        <v>44879</v>
      </c>
      <c r="E4242" s="59" t="s">
        <v>1</v>
      </c>
      <c r="F4242" s="109">
        <v>300</v>
      </c>
      <c r="G4242" s="14">
        <v>71.609120816278562</v>
      </c>
      <c r="H4242" s="30">
        <v>44957</v>
      </c>
      <c r="I4242" s="123">
        <v>116.25</v>
      </c>
      <c r="J4242" s="15">
        <f>IF(M4242="",IF(AND(H4242&lt;&gt; "",D4242&lt;&gt;""),IF(H4242&gt;=D4242,H4242-D4242,0),""),"")</f>
        <v>78</v>
      </c>
      <c r="K4242" s="20">
        <f>IF(M4242="",IF(I4242&lt;&gt;"",I4242-G4242,""),"")</f>
        <v>44.640879183721438</v>
      </c>
      <c r="L4242" s="25">
        <f>IF(M4242="",IF(K4242&lt;&gt;"",IF(G4242=0,IF(I4242=0,0,9.99),K4242/G4242),""),"")</f>
        <v>0.62339655444524655</v>
      </c>
      <c r="M4242" s="111"/>
      <c r="N4242" s="58" t="str">
        <f>TRIM(CONCATENATE(Table1[[#This Row],[Intake]]," ",Table1[[#This Row],[Batch Number]]))</f>
        <v>S-1/OS 116</v>
      </c>
      <c r="O4242" s="111" t="str">
        <f>IF(VLOOKUP(Table1[[#This Row],[Intake Batch Combo]],Sheet2!A:B,2,FALSE)="","",VLOOKUP(Table1[[#This Row],[Intake Batch Combo]],Sheet2!A:B,2,FALSE))</f>
        <v>One Source Diagnostics Buy 116</v>
      </c>
      <c r="P4242" s="115" t="e">
        <v>#N/A</v>
      </c>
      <c r="Q4242" s="115" t="e">
        <v>#N/A</v>
      </c>
    </row>
    <row r="4243" spans="1:17">
      <c r="A4243" s="4" t="s">
        <v>1316</v>
      </c>
      <c r="B4243" s="15">
        <v>116</v>
      </c>
      <c r="C4243" s="64" t="s">
        <v>1240</v>
      </c>
      <c r="D4243" s="30">
        <v>44879</v>
      </c>
      <c r="E4243" s="59" t="s">
        <v>1</v>
      </c>
      <c r="F4243" s="109">
        <v>300</v>
      </c>
      <c r="G4243" s="14">
        <v>71.609120816278562</v>
      </c>
      <c r="H4243" s="30">
        <v>44957</v>
      </c>
      <c r="I4243" s="123">
        <v>116.25</v>
      </c>
      <c r="J4243" s="15">
        <f>IF(M4243="",IF(AND(H4243&lt;&gt; "",D4243&lt;&gt;""),IF(H4243&gt;=D4243,H4243-D4243,0),""),"")</f>
        <v>78</v>
      </c>
      <c r="K4243" s="20">
        <f>IF(M4243="",IF(I4243&lt;&gt;"",I4243-G4243,""),"")</f>
        <v>44.640879183721438</v>
      </c>
      <c r="L4243" s="25">
        <f>IF(M4243="",IF(K4243&lt;&gt;"",IF(G4243=0,IF(I4243=0,0,9.99),K4243/G4243),""),"")</f>
        <v>0.62339655444524655</v>
      </c>
      <c r="M4243" s="111"/>
      <c r="N4243" s="58" t="str">
        <f>TRIM(CONCATENATE(Table1[[#This Row],[Intake]]," ",Table1[[#This Row],[Batch Number]]))</f>
        <v>S-1/OS 116</v>
      </c>
      <c r="O4243" s="111" t="str">
        <f>IF(VLOOKUP(Table1[[#This Row],[Intake Batch Combo]],Sheet2!A:B,2,FALSE)="","",VLOOKUP(Table1[[#This Row],[Intake Batch Combo]],Sheet2!A:B,2,FALSE))</f>
        <v>One Source Diagnostics Buy 116</v>
      </c>
      <c r="P4243" s="115" t="e">
        <v>#N/A</v>
      </c>
      <c r="Q4243" s="115" t="e">
        <v>#N/A</v>
      </c>
    </row>
    <row r="4244" spans="1:17">
      <c r="A4244" s="4" t="s">
        <v>1316</v>
      </c>
      <c r="B4244" s="15">
        <v>116</v>
      </c>
      <c r="C4244" s="64" t="s">
        <v>1240</v>
      </c>
      <c r="D4244" s="30">
        <v>44879</v>
      </c>
      <c r="E4244" s="59" t="s">
        <v>1</v>
      </c>
      <c r="F4244" s="109">
        <v>300</v>
      </c>
      <c r="G4244" s="14">
        <v>71.609120816278562</v>
      </c>
      <c r="H4244" s="30">
        <v>44957</v>
      </c>
      <c r="I4244" s="123">
        <v>116.25</v>
      </c>
      <c r="J4244" s="15">
        <f>IF(M4244="",IF(AND(H4244&lt;&gt; "",D4244&lt;&gt;""),IF(H4244&gt;=D4244,H4244-D4244,0),""),"")</f>
        <v>78</v>
      </c>
      <c r="K4244" s="20">
        <f>IF(M4244="",IF(I4244&lt;&gt;"",I4244-G4244,""),"")</f>
        <v>44.640879183721438</v>
      </c>
      <c r="L4244" s="25">
        <f>IF(M4244="",IF(K4244&lt;&gt;"",IF(G4244=0,IF(I4244=0,0,9.99),K4244/G4244),""),"")</f>
        <v>0.62339655444524655</v>
      </c>
      <c r="M4244" s="111"/>
      <c r="N4244" s="58" t="str">
        <f>TRIM(CONCATENATE(Table1[[#This Row],[Intake]]," ",Table1[[#This Row],[Batch Number]]))</f>
        <v>S-1/OS 116</v>
      </c>
      <c r="O4244" s="111" t="str">
        <f>IF(VLOOKUP(Table1[[#This Row],[Intake Batch Combo]],Sheet2!A:B,2,FALSE)="","",VLOOKUP(Table1[[#This Row],[Intake Batch Combo]],Sheet2!A:B,2,FALSE))</f>
        <v>One Source Diagnostics Buy 116</v>
      </c>
      <c r="P4244" s="115" t="e">
        <v>#N/A</v>
      </c>
      <c r="Q4244" s="115" t="e">
        <v>#N/A</v>
      </c>
    </row>
    <row r="4245" spans="1:17">
      <c r="A4245" s="4" t="s">
        <v>1314</v>
      </c>
      <c r="B4245" s="43">
        <v>71</v>
      </c>
      <c r="C4245" s="64" t="s">
        <v>649</v>
      </c>
      <c r="D4245" s="47">
        <v>44670</v>
      </c>
      <c r="E4245" s="59" t="s">
        <v>1</v>
      </c>
      <c r="F4245" s="41">
        <v>300</v>
      </c>
      <c r="G4245" s="41">
        <v>71.954979587975828</v>
      </c>
      <c r="H4245" s="47">
        <v>44957</v>
      </c>
      <c r="I4245" s="123">
        <v>93</v>
      </c>
      <c r="J4245" s="43">
        <f>IF(M4245="",IF(AND(H4245&lt;&gt; "",D4245&lt;&gt;""),IF(H4245&gt;=D4245,H4245-D4245,0),""),"")</f>
        <v>287</v>
      </c>
      <c r="K4245" s="42">
        <f>IF(M4245="",IF(I4245&lt;&gt;"",I4245-G4245,""),"")</f>
        <v>21.045020412024172</v>
      </c>
      <c r="L4245" s="44">
        <f>IF(M4245="",IF(K4245&lt;&gt;"",IF(G4245=0,IF(I4245=0,0,9.99),K4245/G4245),""),"")</f>
        <v>0.29247482985237255</v>
      </c>
      <c r="M4245" s="45"/>
      <c r="N4245" s="46" t="str">
        <f>TRIM(CONCATENATE(Table1[[#This Row],[Intake]]," ",Table1[[#This Row],[Batch Number]]))</f>
        <v>S-1/EB 71</v>
      </c>
      <c r="O4245" s="45" t="str">
        <f>IF(VLOOKUP(Table1[[#This Row],[Intake Batch Combo]],Sheet2!A:B,2,FALSE)="","",VLOOKUP(Table1[[#This Row],[Intake Batch Combo]],Sheet2!A:B,2,FALSE))</f>
        <v>Expert MRI Buy 71</v>
      </c>
      <c r="P4245" s="116" t="e">
        <v>#N/A</v>
      </c>
      <c r="Q4245" s="116" t="e">
        <v>#N/A</v>
      </c>
    </row>
    <row r="4246" spans="1:17">
      <c r="A4246" s="4" t="s">
        <v>1314</v>
      </c>
      <c r="B4246" s="43">
        <v>71</v>
      </c>
      <c r="C4246" s="64" t="s">
        <v>649</v>
      </c>
      <c r="D4246" s="47">
        <v>44670</v>
      </c>
      <c r="E4246" s="59" t="s">
        <v>1</v>
      </c>
      <c r="F4246" s="41">
        <v>300</v>
      </c>
      <c r="G4246" s="41">
        <v>71.954979587975828</v>
      </c>
      <c r="H4246" s="47">
        <v>44957</v>
      </c>
      <c r="I4246" s="123">
        <v>93</v>
      </c>
      <c r="J4246" s="43">
        <f>IF(M4246="",IF(AND(H4246&lt;&gt; "",D4246&lt;&gt;""),IF(H4246&gt;=D4246,H4246-D4246,0),""),"")</f>
        <v>287</v>
      </c>
      <c r="K4246" s="42">
        <f>IF(M4246="",IF(I4246&lt;&gt;"",I4246-G4246,""),"")</f>
        <v>21.045020412024172</v>
      </c>
      <c r="L4246" s="44">
        <f>IF(M4246="",IF(K4246&lt;&gt;"",IF(G4246=0,IF(I4246=0,0,9.99),K4246/G4246),""),"")</f>
        <v>0.29247482985237255</v>
      </c>
      <c r="M4246" s="45"/>
      <c r="N4246" s="46" t="str">
        <f>TRIM(CONCATENATE(Table1[[#This Row],[Intake]]," ",Table1[[#This Row],[Batch Number]]))</f>
        <v>S-1/EB 71</v>
      </c>
      <c r="O4246" s="45" t="str">
        <f>IF(VLOOKUP(Table1[[#This Row],[Intake Batch Combo]],Sheet2!A:B,2,FALSE)="","",VLOOKUP(Table1[[#This Row],[Intake Batch Combo]],Sheet2!A:B,2,FALSE))</f>
        <v>Expert MRI Buy 71</v>
      </c>
      <c r="P4246" s="116" t="e">
        <v>#N/A</v>
      </c>
      <c r="Q4246" s="116" t="e">
        <v>#N/A</v>
      </c>
    </row>
    <row r="4247" spans="1:17">
      <c r="A4247" s="4" t="s">
        <v>1314</v>
      </c>
      <c r="B4247" s="43">
        <v>71</v>
      </c>
      <c r="C4247" s="64" t="s">
        <v>922</v>
      </c>
      <c r="D4247" s="47">
        <v>44670</v>
      </c>
      <c r="E4247" s="59" t="s">
        <v>1</v>
      </c>
      <c r="F4247" s="41">
        <v>300</v>
      </c>
      <c r="G4247" s="41">
        <v>71.954979587975828</v>
      </c>
      <c r="H4247" s="47">
        <v>44957</v>
      </c>
      <c r="I4247" s="123">
        <v>0</v>
      </c>
      <c r="J4247" s="43">
        <f>IF(M4247="",IF(AND(H4247&lt;&gt; "",D4247&lt;&gt;""),IF(H4247&gt;=D4247,H4247-D4247,0),""),"")</f>
        <v>287</v>
      </c>
      <c r="K4247" s="42">
        <f>IF(M4247="",IF(I4247&lt;&gt;"",I4247-G4247,""),"")</f>
        <v>-71.954979587975828</v>
      </c>
      <c r="L4247" s="44">
        <f>IF(M4247="",IF(K4247&lt;&gt;"",IF(G4247=0,IF(I4247=0,0,9.99),K4247/G4247),""),"")</f>
        <v>-1</v>
      </c>
      <c r="M4247" s="45"/>
      <c r="N4247" s="46" t="str">
        <f>TRIM(CONCATENATE(Table1[[#This Row],[Intake]]," ",Table1[[#This Row],[Batch Number]]))</f>
        <v>S-1/EB 71</v>
      </c>
      <c r="O4247" s="45" t="str">
        <f>IF(VLOOKUP(Table1[[#This Row],[Intake Batch Combo]],Sheet2!A:B,2,FALSE)="","",VLOOKUP(Table1[[#This Row],[Intake Batch Combo]],Sheet2!A:B,2,FALSE))</f>
        <v>Expert MRI Buy 71</v>
      </c>
      <c r="P4247" s="116" t="e">
        <v>#N/A</v>
      </c>
      <c r="Q4247" s="116" t="e">
        <v>#N/A</v>
      </c>
    </row>
    <row r="4248" spans="1:17">
      <c r="A4248" s="4" t="s">
        <v>1314</v>
      </c>
      <c r="B4248" s="43">
        <v>71</v>
      </c>
      <c r="C4248" s="64" t="s">
        <v>922</v>
      </c>
      <c r="D4248" s="47">
        <v>44670</v>
      </c>
      <c r="E4248" s="59" t="s">
        <v>1</v>
      </c>
      <c r="F4248" s="41">
        <v>300</v>
      </c>
      <c r="G4248" s="41">
        <v>71.954979587975828</v>
      </c>
      <c r="H4248" s="47">
        <v>44957</v>
      </c>
      <c r="I4248" s="123">
        <v>0</v>
      </c>
      <c r="J4248" s="43">
        <f>IF(M4248="",IF(AND(H4248&lt;&gt; "",D4248&lt;&gt;""),IF(H4248&gt;=D4248,H4248-D4248,0),""),"")</f>
        <v>287</v>
      </c>
      <c r="K4248" s="42">
        <f>IF(M4248="",IF(I4248&lt;&gt;"",I4248-G4248,""),"")</f>
        <v>-71.954979587975828</v>
      </c>
      <c r="L4248" s="44">
        <f>IF(M4248="",IF(K4248&lt;&gt;"",IF(G4248=0,IF(I4248=0,0,9.99),K4248/G4248),""),"")</f>
        <v>-1</v>
      </c>
      <c r="M4248" s="45"/>
      <c r="N4248" s="46" t="str">
        <f>TRIM(CONCATENATE(Table1[[#This Row],[Intake]]," ",Table1[[#This Row],[Batch Number]]))</f>
        <v>S-1/EB 71</v>
      </c>
      <c r="O4248" s="45" t="str">
        <f>IF(VLOOKUP(Table1[[#This Row],[Intake Batch Combo]],Sheet2!A:B,2,FALSE)="","",VLOOKUP(Table1[[#This Row],[Intake Batch Combo]],Sheet2!A:B,2,FALSE))</f>
        <v>Expert MRI Buy 71</v>
      </c>
      <c r="P4248" s="116" t="e">
        <v>#N/A</v>
      </c>
      <c r="Q4248" s="116" t="e">
        <v>#N/A</v>
      </c>
    </row>
    <row r="4249" spans="1:17">
      <c r="A4249" s="4" t="s">
        <v>1314</v>
      </c>
      <c r="B4249" s="43">
        <v>71</v>
      </c>
      <c r="C4249" s="64" t="s">
        <v>922</v>
      </c>
      <c r="D4249" s="47">
        <v>44670</v>
      </c>
      <c r="E4249" s="59" t="s">
        <v>1</v>
      </c>
      <c r="F4249" s="41">
        <v>300</v>
      </c>
      <c r="G4249" s="41">
        <v>71.954979587975828</v>
      </c>
      <c r="H4249" s="47">
        <v>44957</v>
      </c>
      <c r="I4249" s="123">
        <v>0</v>
      </c>
      <c r="J4249" s="43">
        <f>IF(M4249="",IF(AND(H4249&lt;&gt; "",D4249&lt;&gt;""),IF(H4249&gt;=D4249,H4249-D4249,0),""),"")</f>
        <v>287</v>
      </c>
      <c r="K4249" s="42">
        <f>IF(M4249="",IF(I4249&lt;&gt;"",I4249-G4249,""),"")</f>
        <v>-71.954979587975828</v>
      </c>
      <c r="L4249" s="44">
        <f>IF(M4249="",IF(K4249&lt;&gt;"",IF(G4249=0,IF(I4249=0,0,9.99),K4249/G4249),""),"")</f>
        <v>-1</v>
      </c>
      <c r="M4249" s="45"/>
      <c r="N4249" s="46" t="str">
        <f>TRIM(CONCATENATE(Table1[[#This Row],[Intake]]," ",Table1[[#This Row],[Batch Number]]))</f>
        <v>S-1/EB 71</v>
      </c>
      <c r="O4249" s="45" t="str">
        <f>IF(VLOOKUP(Table1[[#This Row],[Intake Batch Combo]],Sheet2!A:B,2,FALSE)="","",VLOOKUP(Table1[[#This Row],[Intake Batch Combo]],Sheet2!A:B,2,FALSE))</f>
        <v>Expert MRI Buy 71</v>
      </c>
      <c r="P4249" s="116" t="e">
        <v>#N/A</v>
      </c>
      <c r="Q4249" s="116" t="e">
        <v>#N/A</v>
      </c>
    </row>
    <row r="4250" spans="1:17">
      <c r="A4250" s="4" t="s">
        <v>1314</v>
      </c>
      <c r="B4250" s="43">
        <v>71</v>
      </c>
      <c r="C4250" s="64" t="s">
        <v>922</v>
      </c>
      <c r="D4250" s="47">
        <v>44670</v>
      </c>
      <c r="E4250" s="59" t="s">
        <v>1</v>
      </c>
      <c r="F4250" s="41">
        <v>300</v>
      </c>
      <c r="G4250" s="41">
        <v>71.954979587975828</v>
      </c>
      <c r="H4250" s="47">
        <v>44957</v>
      </c>
      <c r="I4250" s="123">
        <v>0</v>
      </c>
      <c r="J4250" s="43">
        <f>IF(M4250="",IF(AND(H4250&lt;&gt; "",D4250&lt;&gt;""),IF(H4250&gt;=D4250,H4250-D4250,0),""),"")</f>
        <v>287</v>
      </c>
      <c r="K4250" s="42">
        <f>IF(M4250="",IF(I4250&lt;&gt;"",I4250-G4250,""),"")</f>
        <v>-71.954979587975828</v>
      </c>
      <c r="L4250" s="44">
        <f>IF(M4250="",IF(K4250&lt;&gt;"",IF(G4250=0,IF(I4250=0,0,9.99),K4250/G4250),""),"")</f>
        <v>-1</v>
      </c>
      <c r="M4250" s="45"/>
      <c r="N4250" s="46" t="str">
        <f>TRIM(CONCATENATE(Table1[[#This Row],[Intake]]," ",Table1[[#This Row],[Batch Number]]))</f>
        <v>S-1/EB 71</v>
      </c>
      <c r="O4250" s="45" t="str">
        <f>IF(VLOOKUP(Table1[[#This Row],[Intake Batch Combo]],Sheet2!A:B,2,FALSE)="","",VLOOKUP(Table1[[#This Row],[Intake Batch Combo]],Sheet2!A:B,2,FALSE))</f>
        <v>Expert MRI Buy 71</v>
      </c>
      <c r="P4250" s="116" t="e">
        <v>#N/A</v>
      </c>
      <c r="Q4250" s="116" t="e">
        <v>#N/A</v>
      </c>
    </row>
    <row r="4251" spans="1:17">
      <c r="A4251" s="4" t="s">
        <v>1314</v>
      </c>
      <c r="B4251" s="43">
        <v>71</v>
      </c>
      <c r="C4251" s="64" t="s">
        <v>948</v>
      </c>
      <c r="D4251" s="47">
        <v>44670</v>
      </c>
      <c r="E4251" s="59" t="s">
        <v>1</v>
      </c>
      <c r="F4251" s="41">
        <v>300</v>
      </c>
      <c r="G4251" s="41">
        <v>71.954979587975828</v>
      </c>
      <c r="H4251" s="47">
        <v>44957</v>
      </c>
      <c r="I4251" s="123">
        <v>116.25</v>
      </c>
      <c r="J4251" s="43">
        <f>IF(M4251="",IF(AND(H4251&lt;&gt; "",D4251&lt;&gt;""),IF(H4251&gt;=D4251,H4251-D4251,0),""),"")</f>
        <v>287</v>
      </c>
      <c r="K4251" s="42">
        <f>IF(M4251="",IF(I4251&lt;&gt;"",I4251-G4251,""),"")</f>
        <v>44.295020412024172</v>
      </c>
      <c r="L4251" s="44">
        <f>IF(M4251="",IF(K4251&lt;&gt;"",IF(G4251=0,IF(I4251=0,0,9.99),K4251/G4251),""),"")</f>
        <v>0.61559353731546573</v>
      </c>
      <c r="M4251" s="45"/>
      <c r="N4251" s="46" t="str">
        <f>TRIM(CONCATENATE(Table1[[#This Row],[Intake]]," ",Table1[[#This Row],[Batch Number]]))</f>
        <v>S-1/EB 71</v>
      </c>
      <c r="O4251" s="45" t="str">
        <f>IF(VLOOKUP(Table1[[#This Row],[Intake Batch Combo]],Sheet2!A:B,2,FALSE)="","",VLOOKUP(Table1[[#This Row],[Intake Batch Combo]],Sheet2!A:B,2,FALSE))</f>
        <v>Expert MRI Buy 71</v>
      </c>
      <c r="P4251" s="116" t="e">
        <v>#N/A</v>
      </c>
      <c r="Q4251" s="116" t="e">
        <v>#N/A</v>
      </c>
    </row>
    <row r="4252" spans="1:17">
      <c r="A4252" s="4" t="s">
        <v>1314</v>
      </c>
      <c r="B4252" s="43">
        <v>71</v>
      </c>
      <c r="C4252" s="64" t="s">
        <v>948</v>
      </c>
      <c r="D4252" s="47">
        <v>44670</v>
      </c>
      <c r="E4252" s="59" t="s">
        <v>1</v>
      </c>
      <c r="F4252" s="41">
        <v>300</v>
      </c>
      <c r="G4252" s="41">
        <v>71.954979587975828</v>
      </c>
      <c r="H4252" s="47">
        <v>44957</v>
      </c>
      <c r="I4252" s="123">
        <v>116.25</v>
      </c>
      <c r="J4252" s="43">
        <f>IF(M4252="",IF(AND(H4252&lt;&gt; "",D4252&lt;&gt;""),IF(H4252&gt;=D4252,H4252-D4252,0),""),"")</f>
        <v>287</v>
      </c>
      <c r="K4252" s="42">
        <f>IF(M4252="",IF(I4252&lt;&gt;"",I4252-G4252,""),"")</f>
        <v>44.295020412024172</v>
      </c>
      <c r="L4252" s="44">
        <f>IF(M4252="",IF(K4252&lt;&gt;"",IF(G4252=0,IF(I4252=0,0,9.99),K4252/G4252),""),"")</f>
        <v>0.61559353731546573</v>
      </c>
      <c r="M4252" s="45"/>
      <c r="N4252" s="46" t="str">
        <f>TRIM(CONCATENATE(Table1[[#This Row],[Intake]]," ",Table1[[#This Row],[Batch Number]]))</f>
        <v>S-1/EB 71</v>
      </c>
      <c r="O4252" s="45" t="str">
        <f>IF(VLOOKUP(Table1[[#This Row],[Intake Batch Combo]],Sheet2!A:B,2,FALSE)="","",VLOOKUP(Table1[[#This Row],[Intake Batch Combo]],Sheet2!A:B,2,FALSE))</f>
        <v>Expert MRI Buy 71</v>
      </c>
      <c r="P4252" s="116" t="e">
        <v>#N/A</v>
      </c>
      <c r="Q4252" s="116" t="e">
        <v>#N/A</v>
      </c>
    </row>
    <row r="4253" spans="1:17">
      <c r="A4253" s="4" t="s">
        <v>1314</v>
      </c>
      <c r="B4253" s="43">
        <v>71</v>
      </c>
      <c r="C4253" s="64" t="s">
        <v>948</v>
      </c>
      <c r="D4253" s="47">
        <v>44670</v>
      </c>
      <c r="E4253" s="59" t="s">
        <v>1</v>
      </c>
      <c r="F4253" s="41">
        <v>300</v>
      </c>
      <c r="G4253" s="41">
        <v>71.954979587975828</v>
      </c>
      <c r="H4253" s="47">
        <v>44957</v>
      </c>
      <c r="I4253" s="123">
        <v>116.25</v>
      </c>
      <c r="J4253" s="43">
        <f>IF(M4253="",IF(AND(H4253&lt;&gt; "",D4253&lt;&gt;""),IF(H4253&gt;=D4253,H4253-D4253,0),""),"")</f>
        <v>287</v>
      </c>
      <c r="K4253" s="42">
        <f>IF(M4253="",IF(I4253&lt;&gt;"",I4253-G4253,""),"")</f>
        <v>44.295020412024172</v>
      </c>
      <c r="L4253" s="44">
        <f>IF(M4253="",IF(K4253&lt;&gt;"",IF(G4253=0,IF(I4253=0,0,9.99),K4253/G4253),""),"")</f>
        <v>0.61559353731546573</v>
      </c>
      <c r="M4253" s="45"/>
      <c r="N4253" s="46" t="str">
        <f>TRIM(CONCATENATE(Table1[[#This Row],[Intake]]," ",Table1[[#This Row],[Batch Number]]))</f>
        <v>S-1/EB 71</v>
      </c>
      <c r="O4253" s="45" t="str">
        <f>IF(VLOOKUP(Table1[[#This Row],[Intake Batch Combo]],Sheet2!A:B,2,FALSE)="","",VLOOKUP(Table1[[#This Row],[Intake Batch Combo]],Sheet2!A:B,2,FALSE))</f>
        <v>Expert MRI Buy 71</v>
      </c>
      <c r="P4253" s="116" t="e">
        <v>#N/A</v>
      </c>
      <c r="Q4253" s="116" t="e">
        <v>#N/A</v>
      </c>
    </row>
    <row r="4254" spans="1:17">
      <c r="A4254" s="4" t="s">
        <v>1314</v>
      </c>
      <c r="B4254" s="43">
        <v>71</v>
      </c>
      <c r="C4254" s="64" t="s">
        <v>948</v>
      </c>
      <c r="D4254" s="47">
        <v>44670</v>
      </c>
      <c r="E4254" s="59" t="s">
        <v>1</v>
      </c>
      <c r="F4254" s="41">
        <v>300</v>
      </c>
      <c r="G4254" s="41">
        <v>71.954979587975828</v>
      </c>
      <c r="H4254" s="47">
        <v>44957</v>
      </c>
      <c r="I4254" s="123">
        <v>116.25</v>
      </c>
      <c r="J4254" s="43">
        <f>IF(M4254="",IF(AND(H4254&lt;&gt; "",D4254&lt;&gt;""),IF(H4254&gt;=D4254,H4254-D4254,0),""),"")</f>
        <v>287</v>
      </c>
      <c r="K4254" s="42">
        <f>IF(M4254="",IF(I4254&lt;&gt;"",I4254-G4254,""),"")</f>
        <v>44.295020412024172</v>
      </c>
      <c r="L4254" s="44">
        <f>IF(M4254="",IF(K4254&lt;&gt;"",IF(G4254=0,IF(I4254=0,0,9.99),K4254/G4254),""),"")</f>
        <v>0.61559353731546573</v>
      </c>
      <c r="M4254" s="45"/>
      <c r="N4254" s="46" t="str">
        <f>TRIM(CONCATENATE(Table1[[#This Row],[Intake]]," ",Table1[[#This Row],[Batch Number]]))</f>
        <v>S-1/EB 71</v>
      </c>
      <c r="O4254" s="45" t="str">
        <f>IF(VLOOKUP(Table1[[#This Row],[Intake Batch Combo]],Sheet2!A:B,2,FALSE)="","",VLOOKUP(Table1[[#This Row],[Intake Batch Combo]],Sheet2!A:B,2,FALSE))</f>
        <v>Expert MRI Buy 71</v>
      </c>
      <c r="P4254" s="116" t="e">
        <v>#N/A</v>
      </c>
      <c r="Q4254" s="116" t="e">
        <v>#N/A</v>
      </c>
    </row>
    <row r="4255" spans="1:17">
      <c r="A4255" s="4" t="s">
        <v>1316</v>
      </c>
      <c r="B4255" s="38">
        <v>97</v>
      </c>
      <c r="C4255" s="15" t="s">
        <v>426</v>
      </c>
      <c r="D4255" s="39">
        <v>44631</v>
      </c>
      <c r="E4255" s="10" t="s">
        <v>1</v>
      </c>
      <c r="F4255" s="36">
        <v>300</v>
      </c>
      <c r="G4255" s="36">
        <v>72.315279385823771</v>
      </c>
      <c r="H4255" s="39">
        <v>44957</v>
      </c>
      <c r="I4255" s="123">
        <v>69.75</v>
      </c>
      <c r="J4255" s="38">
        <f>IF(M4255="",IF(AND(H4255&lt;&gt; "",D4255&lt;&gt;""),IF(H4255&gt;=D4255,H4255-D4255,0),""),"")</f>
        <v>326</v>
      </c>
      <c r="K4255" s="37">
        <f>IF(M4255="",IF(I4255&lt;&gt;"",I4255-G4255,""),"")</f>
        <v>-2.5652793858237715</v>
      </c>
      <c r="L4255" s="31">
        <f>IF(M4255="",IF(K4255&lt;&gt;"",IF(G4255=0,IF(I4255=0,0,9.99),K4255/G4255),""),"")</f>
        <v>-3.5473545945072467E-2</v>
      </c>
      <c r="M4255" s="35"/>
      <c r="N4255" s="33" t="str">
        <f>TRIM(CONCATENATE(Table1[[#This Row],[Intake]]," ",Table1[[#This Row],[Batch Number]]))</f>
        <v>S-1/OS 97</v>
      </c>
      <c r="O4255" s="35" t="str">
        <f>IF(VLOOKUP(Table1[[#This Row],[Intake Batch Combo]],Sheet2!A:B,2,FALSE)="","",VLOOKUP(Table1[[#This Row],[Intake Batch Combo]],Sheet2!A:B,2,FALSE))</f>
        <v>One Source Diagnostics Buy 97.2</v>
      </c>
      <c r="P4255" s="116" t="s">
        <v>2384</v>
      </c>
      <c r="Q4255" s="116" t="e">
        <v>#N/A</v>
      </c>
    </row>
    <row r="4256" spans="1:17">
      <c r="A4256" s="4" t="s">
        <v>1316</v>
      </c>
      <c r="B4256" s="38">
        <v>97</v>
      </c>
      <c r="C4256" s="15" t="s">
        <v>426</v>
      </c>
      <c r="D4256" s="39">
        <v>44631</v>
      </c>
      <c r="E4256" s="10" t="s">
        <v>1</v>
      </c>
      <c r="F4256" s="36">
        <v>300</v>
      </c>
      <c r="G4256" s="36">
        <v>72.315279385823771</v>
      </c>
      <c r="H4256" s="39">
        <v>44957</v>
      </c>
      <c r="I4256" s="123">
        <v>69.75</v>
      </c>
      <c r="J4256" s="38">
        <f>IF(M4256="",IF(AND(H4256&lt;&gt; "",D4256&lt;&gt;""),IF(H4256&gt;=D4256,H4256-D4256,0),""),"")</f>
        <v>326</v>
      </c>
      <c r="K4256" s="37">
        <f>IF(M4256="",IF(I4256&lt;&gt;"",I4256-G4256,""),"")</f>
        <v>-2.5652793858237715</v>
      </c>
      <c r="L4256" s="31">
        <f>IF(M4256="",IF(K4256&lt;&gt;"",IF(G4256=0,IF(I4256=0,0,9.99),K4256/G4256),""),"")</f>
        <v>-3.5473545945072467E-2</v>
      </c>
      <c r="M4256" s="35"/>
      <c r="N4256" s="33" t="str">
        <f>TRIM(CONCATENATE(Table1[[#This Row],[Intake]]," ",Table1[[#This Row],[Batch Number]]))</f>
        <v>S-1/OS 97</v>
      </c>
      <c r="O4256" s="35" t="str">
        <f>IF(VLOOKUP(Table1[[#This Row],[Intake Batch Combo]],Sheet2!A:B,2,FALSE)="","",VLOOKUP(Table1[[#This Row],[Intake Batch Combo]],Sheet2!A:B,2,FALSE))</f>
        <v>One Source Diagnostics Buy 97.2</v>
      </c>
      <c r="P4256" s="116" t="s">
        <v>2384</v>
      </c>
      <c r="Q4256" s="116" t="e">
        <v>#N/A</v>
      </c>
    </row>
    <row r="4257" spans="1:17">
      <c r="A4257" s="4" t="s">
        <v>1316</v>
      </c>
      <c r="B4257" s="38">
        <v>97</v>
      </c>
      <c r="C4257" s="15" t="s">
        <v>539</v>
      </c>
      <c r="D4257" s="39">
        <v>44631</v>
      </c>
      <c r="E4257" s="10" t="s">
        <v>1</v>
      </c>
      <c r="F4257" s="36">
        <v>300</v>
      </c>
      <c r="G4257" s="36">
        <v>72.315279385823771</v>
      </c>
      <c r="H4257" s="39">
        <v>44957</v>
      </c>
      <c r="I4257" s="123">
        <v>93</v>
      </c>
      <c r="J4257" s="38">
        <f>IF(M4257="",IF(AND(H4257&lt;&gt; "",D4257&lt;&gt;""),IF(H4257&gt;=D4257,H4257-D4257,0),""),"")</f>
        <v>326</v>
      </c>
      <c r="K4257" s="37">
        <f>IF(M4257="",IF(I4257&lt;&gt;"",I4257-G4257,""),"")</f>
        <v>20.684720614176229</v>
      </c>
      <c r="L4257" s="31">
        <f>IF(M4257="",IF(K4257&lt;&gt;"",IF(G4257=0,IF(I4257=0,0,9.99),K4257/G4257),""),"")</f>
        <v>0.2860352720732367</v>
      </c>
      <c r="M4257" s="35"/>
      <c r="N4257" s="33" t="str">
        <f>TRIM(CONCATENATE(Table1[[#This Row],[Intake]]," ",Table1[[#This Row],[Batch Number]]))</f>
        <v>S-1/OS 97</v>
      </c>
      <c r="O4257" s="35" t="str">
        <f>IF(VLOOKUP(Table1[[#This Row],[Intake Batch Combo]],Sheet2!A:B,2,FALSE)="","",VLOOKUP(Table1[[#This Row],[Intake Batch Combo]],Sheet2!A:B,2,FALSE))</f>
        <v>One Source Diagnostics Buy 97.2</v>
      </c>
      <c r="P4257" s="116" t="s">
        <v>2384</v>
      </c>
      <c r="Q4257" s="116" t="e">
        <v>#N/A</v>
      </c>
    </row>
    <row r="4258" spans="1:17">
      <c r="A4258" s="4" t="s">
        <v>1316</v>
      </c>
      <c r="B4258" s="38">
        <v>97</v>
      </c>
      <c r="C4258" s="15" t="s">
        <v>539</v>
      </c>
      <c r="D4258" s="39">
        <v>44631</v>
      </c>
      <c r="E4258" s="10" t="s">
        <v>1</v>
      </c>
      <c r="F4258" s="36">
        <v>300</v>
      </c>
      <c r="G4258" s="36">
        <v>72.315279385823771</v>
      </c>
      <c r="H4258" s="39">
        <v>44957</v>
      </c>
      <c r="I4258" s="123">
        <v>93</v>
      </c>
      <c r="J4258" s="38">
        <f>IF(M4258="",IF(AND(H4258&lt;&gt; "",D4258&lt;&gt;""),IF(H4258&gt;=D4258,H4258-D4258,0),""),"")</f>
        <v>326</v>
      </c>
      <c r="K4258" s="37">
        <f>IF(M4258="",IF(I4258&lt;&gt;"",I4258-G4258,""),"")</f>
        <v>20.684720614176229</v>
      </c>
      <c r="L4258" s="31">
        <f>IF(M4258="",IF(K4258&lt;&gt;"",IF(G4258=0,IF(I4258=0,0,9.99),K4258/G4258),""),"")</f>
        <v>0.2860352720732367</v>
      </c>
      <c r="M4258" s="35"/>
      <c r="N4258" s="33" t="str">
        <f>TRIM(CONCATENATE(Table1[[#This Row],[Intake]]," ",Table1[[#This Row],[Batch Number]]))</f>
        <v>S-1/OS 97</v>
      </c>
      <c r="O4258" s="35" t="str">
        <f>IF(VLOOKUP(Table1[[#This Row],[Intake Batch Combo]],Sheet2!A:B,2,FALSE)="","",VLOOKUP(Table1[[#This Row],[Intake Batch Combo]],Sheet2!A:B,2,FALSE))</f>
        <v>One Source Diagnostics Buy 97.2</v>
      </c>
      <c r="P4258" s="116" t="s">
        <v>2384</v>
      </c>
      <c r="Q4258" s="116" t="e">
        <v>#N/A</v>
      </c>
    </row>
    <row r="4259" spans="1:17">
      <c r="A4259" s="4" t="s">
        <v>1316</v>
      </c>
      <c r="B4259" s="38">
        <v>97</v>
      </c>
      <c r="C4259" s="15" t="s">
        <v>539</v>
      </c>
      <c r="D4259" s="39">
        <v>44631</v>
      </c>
      <c r="E4259" s="10" t="s">
        <v>1</v>
      </c>
      <c r="F4259" s="36">
        <v>300</v>
      </c>
      <c r="G4259" s="36">
        <v>72.315279385823771</v>
      </c>
      <c r="H4259" s="39">
        <v>44957</v>
      </c>
      <c r="I4259" s="123">
        <v>93</v>
      </c>
      <c r="J4259" s="38">
        <f>IF(M4259="",IF(AND(H4259&lt;&gt; "",D4259&lt;&gt;""),IF(H4259&gt;=D4259,H4259-D4259,0),""),"")</f>
        <v>326</v>
      </c>
      <c r="K4259" s="37">
        <f>IF(M4259="",IF(I4259&lt;&gt;"",I4259-G4259,""),"")</f>
        <v>20.684720614176229</v>
      </c>
      <c r="L4259" s="31">
        <f>IF(M4259="",IF(K4259&lt;&gt;"",IF(G4259=0,IF(I4259=0,0,9.99),K4259/G4259),""),"")</f>
        <v>0.2860352720732367</v>
      </c>
      <c r="M4259" s="35"/>
      <c r="N4259" s="33" t="str">
        <f>TRIM(CONCATENATE(Table1[[#This Row],[Intake]]," ",Table1[[#This Row],[Batch Number]]))</f>
        <v>S-1/OS 97</v>
      </c>
      <c r="O4259" s="35" t="str">
        <f>IF(VLOOKUP(Table1[[#This Row],[Intake Batch Combo]],Sheet2!A:B,2,FALSE)="","",VLOOKUP(Table1[[#This Row],[Intake Batch Combo]],Sheet2!A:B,2,FALSE))</f>
        <v>One Source Diagnostics Buy 97.2</v>
      </c>
      <c r="P4259" s="116" t="s">
        <v>2384</v>
      </c>
      <c r="Q4259" s="116" t="e">
        <v>#N/A</v>
      </c>
    </row>
    <row r="4260" spans="1:17">
      <c r="A4260" s="4" t="s">
        <v>1316</v>
      </c>
      <c r="B4260" s="38">
        <v>97</v>
      </c>
      <c r="C4260" s="15" t="s">
        <v>539</v>
      </c>
      <c r="D4260" s="39">
        <v>44631</v>
      </c>
      <c r="E4260" s="10" t="s">
        <v>1</v>
      </c>
      <c r="F4260" s="36">
        <v>300</v>
      </c>
      <c r="G4260" s="36">
        <v>72.315279385823771</v>
      </c>
      <c r="H4260" s="39">
        <v>44957</v>
      </c>
      <c r="I4260" s="123">
        <v>93</v>
      </c>
      <c r="J4260" s="38">
        <f>IF(M4260="",IF(AND(H4260&lt;&gt; "",D4260&lt;&gt;""),IF(H4260&gt;=D4260,H4260-D4260,0),""),"")</f>
        <v>326</v>
      </c>
      <c r="K4260" s="37">
        <f>IF(M4260="",IF(I4260&lt;&gt;"",I4260-G4260,""),"")</f>
        <v>20.684720614176229</v>
      </c>
      <c r="L4260" s="31">
        <f>IF(M4260="",IF(K4260&lt;&gt;"",IF(G4260=0,IF(I4260=0,0,9.99),K4260/G4260),""),"")</f>
        <v>0.2860352720732367</v>
      </c>
      <c r="M4260" s="35"/>
      <c r="N4260" s="33" t="str">
        <f>TRIM(CONCATENATE(Table1[[#This Row],[Intake]]," ",Table1[[#This Row],[Batch Number]]))</f>
        <v>S-1/OS 97</v>
      </c>
      <c r="O4260" s="35" t="str">
        <f>IF(VLOOKUP(Table1[[#This Row],[Intake Batch Combo]],Sheet2!A:B,2,FALSE)="","",VLOOKUP(Table1[[#This Row],[Intake Batch Combo]],Sheet2!A:B,2,FALSE))</f>
        <v>One Source Diagnostics Buy 97.2</v>
      </c>
      <c r="P4260" s="116" t="s">
        <v>2384</v>
      </c>
      <c r="Q4260" s="116" t="e">
        <v>#N/A</v>
      </c>
    </row>
    <row r="4261" spans="1:17">
      <c r="A4261" s="4" t="s">
        <v>384</v>
      </c>
      <c r="B4261" s="15" t="s">
        <v>385</v>
      </c>
      <c r="C4261" s="15">
        <v>1022822</v>
      </c>
      <c r="D4261" s="30">
        <v>44579</v>
      </c>
      <c r="E4261" s="10" t="s">
        <v>0</v>
      </c>
      <c r="F4261" s="14">
        <v>400</v>
      </c>
      <c r="G4261" s="14">
        <v>82.56</v>
      </c>
      <c r="H4261" s="30">
        <v>44957</v>
      </c>
      <c r="I4261" s="123">
        <v>107.49311999999999</v>
      </c>
      <c r="J4261" s="15">
        <f>IF(M4261="",IF(AND(H4261&lt;&gt; "",D4261&lt;&gt;""),IF(H4261&gt;=D4261,H4261-D4261,0),""),"")</f>
        <v>378</v>
      </c>
      <c r="K4261" s="20">
        <f>IF(M4261="",IF(I4261&lt;&gt;"",I4261-G4261,""),"")</f>
        <v>24.933119999999988</v>
      </c>
      <c r="L4261" s="25">
        <f>IF(M4261="",IF(K4261&lt;&gt;"",IF(G4261=0,IF(I4261=0,0,9.99),K4261/G4261),""),"")</f>
        <v>0.30199999999999982</v>
      </c>
      <c r="M4261" s="111"/>
      <c r="N4261" s="33" t="str">
        <f>TRIM(CONCATENATE(Table1[[#This Row],[Intake]]," ",Table1[[#This Row],[Batch Number]]))</f>
        <v>S-1/TRC 33a</v>
      </c>
      <c r="O4261" s="35" t="str">
        <f>IF(VLOOKUP(Table1[[#This Row],[Intake Batch Combo]],Sheet2!A:B,2,FALSE)="","",VLOOKUP(Table1[[#This Row],[Intake Batch Combo]],Sheet2!A:B,2,FALSE))</f>
        <v>Texas Regional Center Batch 33a</v>
      </c>
      <c r="P4261" s="116" t="e">
        <v>#N/A</v>
      </c>
      <c r="Q4261" s="116" t="e">
        <v>#N/A</v>
      </c>
    </row>
    <row r="4262" spans="1:17">
      <c r="A4262" s="4" t="s">
        <v>384</v>
      </c>
      <c r="B4262" s="15" t="s">
        <v>385</v>
      </c>
      <c r="C4262" s="15">
        <v>1022699</v>
      </c>
      <c r="D4262" s="30">
        <v>44579</v>
      </c>
      <c r="E4262" s="10" t="s">
        <v>0</v>
      </c>
      <c r="F4262" s="14">
        <v>400</v>
      </c>
      <c r="G4262" s="14">
        <v>82.56</v>
      </c>
      <c r="H4262" s="30">
        <v>44957</v>
      </c>
      <c r="I4262" s="123">
        <v>107.49311999999999</v>
      </c>
      <c r="J4262" s="15">
        <f>IF(M4262="",IF(AND(H4262&lt;&gt; "",D4262&lt;&gt;""),IF(H4262&gt;=D4262,H4262-D4262,0),""),"")</f>
        <v>378</v>
      </c>
      <c r="K4262" s="20">
        <f>IF(M4262="",IF(I4262&lt;&gt;"",I4262-G4262,""),"")</f>
        <v>24.933119999999988</v>
      </c>
      <c r="L4262" s="25">
        <f>IF(M4262="",IF(K4262&lt;&gt;"",IF(G4262=0,IF(I4262=0,0,9.99),K4262/G4262),""),"")</f>
        <v>0.30199999999999982</v>
      </c>
      <c r="M4262" s="111"/>
      <c r="N4262" s="33" t="str">
        <f>TRIM(CONCATENATE(Table1[[#This Row],[Intake]]," ",Table1[[#This Row],[Batch Number]]))</f>
        <v>S-1/TRC 33a</v>
      </c>
      <c r="O4262" s="35" t="str">
        <f>IF(VLOOKUP(Table1[[#This Row],[Intake Batch Combo]],Sheet2!A:B,2,FALSE)="","",VLOOKUP(Table1[[#This Row],[Intake Batch Combo]],Sheet2!A:B,2,FALSE))</f>
        <v>Texas Regional Center Batch 33a</v>
      </c>
      <c r="P4262" s="116" t="e">
        <v>#N/A</v>
      </c>
      <c r="Q4262" s="116" t="e">
        <v>#N/A</v>
      </c>
    </row>
    <row r="4263" spans="1:17">
      <c r="A4263" s="4" t="s">
        <v>384</v>
      </c>
      <c r="B4263" s="15" t="s">
        <v>385</v>
      </c>
      <c r="C4263" s="15">
        <v>1022470</v>
      </c>
      <c r="D4263" s="30">
        <v>44579</v>
      </c>
      <c r="E4263" s="10" t="s">
        <v>0</v>
      </c>
      <c r="F4263" s="14">
        <v>400</v>
      </c>
      <c r="G4263" s="14">
        <v>82.56</v>
      </c>
      <c r="H4263" s="30">
        <v>44957</v>
      </c>
      <c r="I4263" s="123">
        <v>148.80000000000001</v>
      </c>
      <c r="J4263" s="15">
        <f>IF(M4263="",IF(AND(H4263&lt;&gt; "",D4263&lt;&gt;""),IF(H4263&gt;=D4263,H4263-D4263,0),""),"")</f>
        <v>378</v>
      </c>
      <c r="K4263" s="20">
        <f>IF(M4263="",IF(I4263&lt;&gt;"",I4263-G4263,""),"")</f>
        <v>66.240000000000009</v>
      </c>
      <c r="L4263" s="25">
        <f>IF(M4263="",IF(K4263&lt;&gt;"",IF(G4263=0,IF(I4263=0,0,9.99),K4263/G4263),""),"")</f>
        <v>0.80232558139534893</v>
      </c>
      <c r="M4263" s="111"/>
      <c r="N4263" s="33" t="str">
        <f>TRIM(CONCATENATE(Table1[[#This Row],[Intake]]," ",Table1[[#This Row],[Batch Number]]))</f>
        <v>S-1/TRC 33a</v>
      </c>
      <c r="O4263" s="35" t="str">
        <f>IF(VLOOKUP(Table1[[#This Row],[Intake Batch Combo]],Sheet2!A:B,2,FALSE)="","",VLOOKUP(Table1[[#This Row],[Intake Batch Combo]],Sheet2!A:B,2,FALSE))</f>
        <v>Texas Regional Center Batch 33a</v>
      </c>
      <c r="P4263" s="116" t="e">
        <v>#N/A</v>
      </c>
      <c r="Q4263" s="116" t="e">
        <v>#N/A</v>
      </c>
    </row>
    <row r="4264" spans="1:17">
      <c r="A4264" s="4" t="s">
        <v>384</v>
      </c>
      <c r="B4264" s="15" t="s">
        <v>385</v>
      </c>
      <c r="C4264" s="15">
        <v>1022643</v>
      </c>
      <c r="D4264" s="30">
        <v>44579</v>
      </c>
      <c r="E4264" s="10" t="s">
        <v>0</v>
      </c>
      <c r="F4264" s="14">
        <v>400</v>
      </c>
      <c r="G4264" s="14">
        <v>82.56</v>
      </c>
      <c r="H4264" s="30">
        <v>44957</v>
      </c>
      <c r="I4264" s="123">
        <v>141.26514000000097</v>
      </c>
      <c r="J4264" s="15">
        <f>IF(M4264="",IF(AND(H4264&lt;&gt; "",D4264&lt;&gt;""),IF(H4264&gt;=D4264,H4264-D4264,0),""),"")</f>
        <v>378</v>
      </c>
      <c r="K4264" s="20">
        <f>IF(M4264="",IF(I4264&lt;&gt;"",I4264-G4264,""),"")</f>
        <v>58.705140000000966</v>
      </c>
      <c r="L4264" s="25">
        <f>IF(M4264="",IF(K4264&lt;&gt;"",IF(G4264=0,IF(I4264=0,0,9.99),K4264/G4264),""),"")</f>
        <v>0.71106031976745354</v>
      </c>
      <c r="M4264" s="111"/>
      <c r="N4264" s="33" t="str">
        <f>TRIM(CONCATENATE(Table1[[#This Row],[Intake]]," ",Table1[[#This Row],[Batch Number]]))</f>
        <v>S-1/TRC 33a</v>
      </c>
      <c r="O4264" s="35" t="str">
        <f>IF(VLOOKUP(Table1[[#This Row],[Intake Batch Combo]],Sheet2!A:B,2,FALSE)="","",VLOOKUP(Table1[[#This Row],[Intake Batch Combo]],Sheet2!A:B,2,FALSE))</f>
        <v>Texas Regional Center Batch 33a</v>
      </c>
      <c r="P4264" s="116" t="e">
        <v>#N/A</v>
      </c>
      <c r="Q4264" s="116" t="e">
        <v>#N/A</v>
      </c>
    </row>
    <row r="4265" spans="1:17">
      <c r="A4265" s="4" t="s">
        <v>384</v>
      </c>
      <c r="B4265" s="15" t="s">
        <v>385</v>
      </c>
      <c r="C4265" s="15">
        <v>1022738</v>
      </c>
      <c r="D4265" s="30">
        <v>44579</v>
      </c>
      <c r="E4265" s="10" t="s">
        <v>0</v>
      </c>
      <c r="F4265" s="14">
        <v>400</v>
      </c>
      <c r="G4265" s="14">
        <v>82.56</v>
      </c>
      <c r="H4265" s="30">
        <v>44957</v>
      </c>
      <c r="I4265" s="123">
        <v>145.56360000000001</v>
      </c>
      <c r="J4265" s="15">
        <f>IF(M4265="",IF(AND(H4265&lt;&gt; "",D4265&lt;&gt;""),IF(H4265&gt;=D4265,H4265-D4265,0),""),"")</f>
        <v>378</v>
      </c>
      <c r="K4265" s="20">
        <f>IF(M4265="",IF(I4265&lt;&gt;"",I4265-G4265,""),"")</f>
        <v>63.003600000000006</v>
      </c>
      <c r="L4265" s="25">
        <f>IF(M4265="",IF(K4265&lt;&gt;"",IF(G4265=0,IF(I4265=0,0,9.99),K4265/G4265),""),"")</f>
        <v>0.76312500000000005</v>
      </c>
      <c r="M4265" s="111"/>
      <c r="N4265" s="33" t="str">
        <f>TRIM(CONCATENATE(Table1[[#This Row],[Intake]]," ",Table1[[#This Row],[Batch Number]]))</f>
        <v>S-1/TRC 33a</v>
      </c>
      <c r="O4265" s="35" t="str">
        <f>IF(VLOOKUP(Table1[[#This Row],[Intake Batch Combo]],Sheet2!A:B,2,FALSE)="","",VLOOKUP(Table1[[#This Row],[Intake Batch Combo]],Sheet2!A:B,2,FALSE))</f>
        <v>Texas Regional Center Batch 33a</v>
      </c>
      <c r="P4265" s="116" t="e">
        <v>#N/A</v>
      </c>
      <c r="Q4265" s="116" t="e">
        <v>#N/A</v>
      </c>
    </row>
    <row r="4266" spans="1:17">
      <c r="A4266" s="4" t="s">
        <v>384</v>
      </c>
      <c r="B4266" s="15" t="s">
        <v>385</v>
      </c>
      <c r="C4266" s="15">
        <v>1022763</v>
      </c>
      <c r="D4266" s="30">
        <v>44579</v>
      </c>
      <c r="E4266" s="10" t="s">
        <v>0</v>
      </c>
      <c r="F4266" s="14">
        <v>400</v>
      </c>
      <c r="G4266" s="14">
        <v>82.56</v>
      </c>
      <c r="H4266" s="30">
        <v>44957</v>
      </c>
      <c r="I4266" s="123">
        <v>107.49311999999999</v>
      </c>
      <c r="J4266" s="15">
        <f>IF(M4266="",IF(AND(H4266&lt;&gt; "",D4266&lt;&gt;""),IF(H4266&gt;=D4266,H4266-D4266,0),""),"")</f>
        <v>378</v>
      </c>
      <c r="K4266" s="20">
        <f>IF(M4266="",IF(I4266&lt;&gt;"",I4266-G4266,""),"")</f>
        <v>24.933119999999988</v>
      </c>
      <c r="L4266" s="25">
        <f>IF(M4266="",IF(K4266&lt;&gt;"",IF(G4266=0,IF(I4266=0,0,9.99),K4266/G4266),""),"")</f>
        <v>0.30199999999999982</v>
      </c>
      <c r="M4266" s="111"/>
      <c r="N4266" s="33" t="str">
        <f>TRIM(CONCATENATE(Table1[[#This Row],[Intake]]," ",Table1[[#This Row],[Batch Number]]))</f>
        <v>S-1/TRC 33a</v>
      </c>
      <c r="O4266" s="35" t="str">
        <f>IF(VLOOKUP(Table1[[#This Row],[Intake Batch Combo]],Sheet2!A:B,2,FALSE)="","",VLOOKUP(Table1[[#This Row],[Intake Batch Combo]],Sheet2!A:B,2,FALSE))</f>
        <v>Texas Regional Center Batch 33a</v>
      </c>
      <c r="P4266" s="116" t="e">
        <v>#N/A</v>
      </c>
      <c r="Q4266" s="116" t="e">
        <v>#N/A</v>
      </c>
    </row>
    <row r="4267" spans="1:17">
      <c r="A4267" s="4" t="s">
        <v>384</v>
      </c>
      <c r="B4267" s="15" t="s">
        <v>385</v>
      </c>
      <c r="C4267" s="15">
        <v>1022772</v>
      </c>
      <c r="D4267" s="30">
        <v>44579</v>
      </c>
      <c r="E4267" s="10" t="s">
        <v>0</v>
      </c>
      <c r="F4267" s="14">
        <v>400</v>
      </c>
      <c r="G4267" s="14">
        <v>82.56</v>
      </c>
      <c r="H4267" s="30">
        <v>44957</v>
      </c>
      <c r="I4267" s="123">
        <v>107.49311999999999</v>
      </c>
      <c r="J4267" s="15">
        <f>IF(M4267="",IF(AND(H4267&lt;&gt; "",D4267&lt;&gt;""),IF(H4267&gt;=D4267,H4267-D4267,0),""),"")</f>
        <v>378</v>
      </c>
      <c r="K4267" s="20">
        <f>IF(M4267="",IF(I4267&lt;&gt;"",I4267-G4267,""),"")</f>
        <v>24.933119999999988</v>
      </c>
      <c r="L4267" s="25">
        <f>IF(M4267="",IF(K4267&lt;&gt;"",IF(G4267=0,IF(I4267=0,0,9.99),K4267/G4267),""),"")</f>
        <v>0.30199999999999982</v>
      </c>
      <c r="M4267" s="111"/>
      <c r="N4267" s="33" t="str">
        <f>TRIM(CONCATENATE(Table1[[#This Row],[Intake]]," ",Table1[[#This Row],[Batch Number]]))</f>
        <v>S-1/TRC 33a</v>
      </c>
      <c r="O4267" s="35" t="str">
        <f>IF(VLOOKUP(Table1[[#This Row],[Intake Batch Combo]],Sheet2!A:B,2,FALSE)="","",VLOOKUP(Table1[[#This Row],[Intake Batch Combo]],Sheet2!A:B,2,FALSE))</f>
        <v>Texas Regional Center Batch 33a</v>
      </c>
      <c r="P4267" s="116" t="e">
        <v>#N/A</v>
      </c>
      <c r="Q4267" s="116" t="e">
        <v>#N/A</v>
      </c>
    </row>
    <row r="4268" spans="1:17">
      <c r="A4268" s="4" t="s">
        <v>384</v>
      </c>
      <c r="B4268" s="15" t="s">
        <v>385</v>
      </c>
      <c r="C4268" s="15">
        <v>1022777</v>
      </c>
      <c r="D4268" s="30">
        <v>44579</v>
      </c>
      <c r="E4268" s="10" t="s">
        <v>0</v>
      </c>
      <c r="F4268" s="14">
        <v>400</v>
      </c>
      <c r="G4268" s="14">
        <v>82.56</v>
      </c>
      <c r="H4268" s="30">
        <v>44957</v>
      </c>
      <c r="I4268" s="123">
        <v>107.49311999999999</v>
      </c>
      <c r="J4268" s="15">
        <f>IF(M4268="",IF(AND(H4268&lt;&gt; "",D4268&lt;&gt;""),IF(H4268&gt;=D4268,H4268-D4268,0),""),"")</f>
        <v>378</v>
      </c>
      <c r="K4268" s="20">
        <f>IF(M4268="",IF(I4268&lt;&gt;"",I4268-G4268,""),"")</f>
        <v>24.933119999999988</v>
      </c>
      <c r="L4268" s="25">
        <f>IF(M4268="",IF(K4268&lt;&gt;"",IF(G4268=0,IF(I4268=0,0,9.99),K4268/G4268),""),"")</f>
        <v>0.30199999999999982</v>
      </c>
      <c r="M4268" s="111"/>
      <c r="N4268" s="33" t="str">
        <f>TRIM(CONCATENATE(Table1[[#This Row],[Intake]]," ",Table1[[#This Row],[Batch Number]]))</f>
        <v>S-1/TRC 33a</v>
      </c>
      <c r="O4268" s="35" t="str">
        <f>IF(VLOOKUP(Table1[[#This Row],[Intake Batch Combo]],Sheet2!A:B,2,FALSE)="","",VLOOKUP(Table1[[#This Row],[Intake Batch Combo]],Sheet2!A:B,2,FALSE))</f>
        <v>Texas Regional Center Batch 33a</v>
      </c>
      <c r="P4268" s="116" t="e">
        <v>#N/A</v>
      </c>
      <c r="Q4268" s="116" t="e">
        <v>#N/A</v>
      </c>
    </row>
    <row r="4269" spans="1:17">
      <c r="A4269" s="4" t="s">
        <v>384</v>
      </c>
      <c r="B4269" s="15" t="s">
        <v>385</v>
      </c>
      <c r="C4269" s="15">
        <v>1022812</v>
      </c>
      <c r="D4269" s="30">
        <v>44579</v>
      </c>
      <c r="E4269" s="10" t="s">
        <v>0</v>
      </c>
      <c r="F4269" s="14">
        <v>400</v>
      </c>
      <c r="G4269" s="14">
        <v>82.56</v>
      </c>
      <c r="H4269" s="30">
        <v>44957</v>
      </c>
      <c r="I4269" s="123">
        <v>107.49311999999999</v>
      </c>
      <c r="J4269" s="15">
        <f>IF(M4269="",IF(AND(H4269&lt;&gt; "",D4269&lt;&gt;""),IF(H4269&gt;=D4269,H4269-D4269,0),""),"")</f>
        <v>378</v>
      </c>
      <c r="K4269" s="20">
        <f>IF(M4269="",IF(I4269&lt;&gt;"",I4269-G4269,""),"")</f>
        <v>24.933119999999988</v>
      </c>
      <c r="L4269" s="25">
        <f>IF(M4269="",IF(K4269&lt;&gt;"",IF(G4269=0,IF(I4269=0,0,9.99),K4269/G4269),""),"")</f>
        <v>0.30199999999999982</v>
      </c>
      <c r="M4269" s="111"/>
      <c r="N4269" s="33" t="str">
        <f>TRIM(CONCATENATE(Table1[[#This Row],[Intake]]," ",Table1[[#This Row],[Batch Number]]))</f>
        <v>S-1/TRC 33a</v>
      </c>
      <c r="O4269" s="35" t="str">
        <f>IF(VLOOKUP(Table1[[#This Row],[Intake Batch Combo]],Sheet2!A:B,2,FALSE)="","",VLOOKUP(Table1[[#This Row],[Intake Batch Combo]],Sheet2!A:B,2,FALSE))</f>
        <v>Texas Regional Center Batch 33a</v>
      </c>
      <c r="P4269" s="116" t="e">
        <v>#N/A</v>
      </c>
      <c r="Q4269" s="116" t="e">
        <v>#N/A</v>
      </c>
    </row>
    <row r="4270" spans="1:17">
      <c r="A4270" s="4" t="s">
        <v>384</v>
      </c>
      <c r="B4270" s="15" t="s">
        <v>385</v>
      </c>
      <c r="C4270" s="15">
        <v>1022470</v>
      </c>
      <c r="D4270" s="30">
        <v>44579</v>
      </c>
      <c r="E4270" s="10" t="s">
        <v>0</v>
      </c>
      <c r="F4270" s="14">
        <v>750</v>
      </c>
      <c r="G4270" s="14">
        <v>154.80000000000001</v>
      </c>
      <c r="H4270" s="30">
        <v>44957</v>
      </c>
      <c r="I4270" s="123">
        <v>279</v>
      </c>
      <c r="J4270" s="15">
        <f>IF(M4270="",IF(AND(H4270&lt;&gt; "",D4270&lt;&gt;""),IF(H4270&gt;=D4270,H4270-D4270,0),""),"")</f>
        <v>378</v>
      </c>
      <c r="K4270" s="20">
        <f>IF(M4270="",IF(I4270&lt;&gt;"",I4270-G4270,""),"")</f>
        <v>124.19999999999999</v>
      </c>
      <c r="L4270" s="25">
        <f>IF(M4270="",IF(K4270&lt;&gt;"",IF(G4270=0,IF(I4270=0,0,9.99),K4270/G4270),""),"")</f>
        <v>0.80232558139534871</v>
      </c>
      <c r="M4270" s="111"/>
      <c r="N4270" s="33" t="str">
        <f>TRIM(CONCATENATE(Table1[[#This Row],[Intake]]," ",Table1[[#This Row],[Batch Number]]))</f>
        <v>S-1/TRC 33a</v>
      </c>
      <c r="O4270" s="35" t="str">
        <f>IF(VLOOKUP(Table1[[#This Row],[Intake Batch Combo]],Sheet2!A:B,2,FALSE)="","",VLOOKUP(Table1[[#This Row],[Intake Batch Combo]],Sheet2!A:B,2,FALSE))</f>
        <v>Texas Regional Center Batch 33a</v>
      </c>
      <c r="P4270" s="116" t="e">
        <v>#N/A</v>
      </c>
      <c r="Q4270" s="116" t="e">
        <v>#N/A</v>
      </c>
    </row>
    <row r="4271" spans="1:17">
      <c r="A4271" s="4" t="s">
        <v>384</v>
      </c>
      <c r="B4271" s="15" t="s">
        <v>385</v>
      </c>
      <c r="C4271" s="15">
        <v>1022586</v>
      </c>
      <c r="D4271" s="30">
        <v>44579</v>
      </c>
      <c r="E4271" s="10" t="s">
        <v>0</v>
      </c>
      <c r="F4271" s="14">
        <v>750</v>
      </c>
      <c r="G4271" s="14">
        <v>154.80000000000001</v>
      </c>
      <c r="H4271" s="30">
        <v>44957</v>
      </c>
      <c r="I4271" s="123">
        <v>309.99689999999998</v>
      </c>
      <c r="J4271" s="15">
        <f>IF(M4271="",IF(AND(H4271&lt;&gt; "",D4271&lt;&gt;""),IF(H4271&gt;=D4271,H4271-D4271,0),""),"")</f>
        <v>378</v>
      </c>
      <c r="K4271" s="20">
        <f>IF(M4271="",IF(I4271&lt;&gt;"",I4271-G4271,""),"")</f>
        <v>155.19689999999997</v>
      </c>
      <c r="L4271" s="25">
        <f>IF(M4271="",IF(K4271&lt;&gt;"",IF(G4271=0,IF(I4271=0,0,9.99),K4271/G4271),""),"")</f>
        <v>1.0025639534883719</v>
      </c>
      <c r="M4271" s="111"/>
      <c r="N4271" s="33" t="str">
        <f>TRIM(CONCATENATE(Table1[[#This Row],[Intake]]," ",Table1[[#This Row],[Batch Number]]))</f>
        <v>S-1/TRC 33a</v>
      </c>
      <c r="O4271" s="35" t="str">
        <f>IF(VLOOKUP(Table1[[#This Row],[Intake Batch Combo]],Sheet2!A:B,2,FALSE)="","",VLOOKUP(Table1[[#This Row],[Intake Batch Combo]],Sheet2!A:B,2,FALSE))</f>
        <v>Texas Regional Center Batch 33a</v>
      </c>
      <c r="P4271" s="116" t="e">
        <v>#N/A</v>
      </c>
      <c r="Q4271" s="116" t="e">
        <v>#N/A</v>
      </c>
    </row>
    <row r="4272" spans="1:17">
      <c r="A4272" s="4" t="s">
        <v>384</v>
      </c>
      <c r="B4272" s="15" t="s">
        <v>385</v>
      </c>
      <c r="C4272" s="15">
        <v>1022710</v>
      </c>
      <c r="D4272" s="30">
        <v>44579</v>
      </c>
      <c r="E4272" s="10" t="s">
        <v>0</v>
      </c>
      <c r="F4272" s="14">
        <v>750</v>
      </c>
      <c r="G4272" s="14">
        <v>154.80000000000001</v>
      </c>
      <c r="H4272" s="30">
        <v>44957</v>
      </c>
      <c r="I4272" s="123">
        <v>380.45369999999997</v>
      </c>
      <c r="J4272" s="15">
        <f>IF(M4272="",IF(AND(H4272&lt;&gt; "",D4272&lt;&gt;""),IF(H4272&gt;=D4272,H4272-D4272,0),""),"")</f>
        <v>378</v>
      </c>
      <c r="K4272" s="20">
        <f>IF(M4272="",IF(I4272&lt;&gt;"",I4272-G4272,""),"")</f>
        <v>225.65369999999996</v>
      </c>
      <c r="L4272" s="25">
        <f>IF(M4272="",IF(K4272&lt;&gt;"",IF(G4272=0,IF(I4272=0,0,9.99),K4272/G4272),""),"")</f>
        <v>1.4577112403100771</v>
      </c>
      <c r="M4272" s="111"/>
      <c r="N4272" s="33" t="str">
        <f>TRIM(CONCATENATE(Table1[[#This Row],[Intake]]," ",Table1[[#This Row],[Batch Number]]))</f>
        <v>S-1/TRC 33a</v>
      </c>
      <c r="O4272" s="35" t="str">
        <f>IF(VLOOKUP(Table1[[#This Row],[Intake Batch Combo]],Sheet2!A:B,2,FALSE)="","",VLOOKUP(Table1[[#This Row],[Intake Batch Combo]],Sheet2!A:B,2,FALSE))</f>
        <v>Texas Regional Center Batch 33a</v>
      </c>
      <c r="P4272" s="116" t="e">
        <v>#N/A</v>
      </c>
      <c r="Q4272" s="116" t="e">
        <v>#N/A</v>
      </c>
    </row>
    <row r="4273" spans="1:17">
      <c r="A4273" s="4" t="s">
        <v>384</v>
      </c>
      <c r="B4273" s="15" t="s">
        <v>385</v>
      </c>
      <c r="C4273" s="15">
        <v>1022732</v>
      </c>
      <c r="D4273" s="30">
        <v>44579</v>
      </c>
      <c r="E4273" s="10" t="s">
        <v>0</v>
      </c>
      <c r="F4273" s="14">
        <v>750</v>
      </c>
      <c r="G4273" s="14">
        <v>154.80000000000001</v>
      </c>
      <c r="H4273" s="30">
        <v>44957</v>
      </c>
      <c r="I4273" s="123">
        <v>201.5496</v>
      </c>
      <c r="J4273" s="15">
        <f>IF(M4273="",IF(AND(H4273&lt;&gt; "",D4273&lt;&gt;""),IF(H4273&gt;=D4273,H4273-D4273,0),""),"")</f>
        <v>378</v>
      </c>
      <c r="K4273" s="20">
        <f>IF(M4273="",IF(I4273&lt;&gt;"",I4273-G4273,""),"")</f>
        <v>46.749599999999987</v>
      </c>
      <c r="L4273" s="25">
        <f>IF(M4273="",IF(K4273&lt;&gt;"",IF(G4273=0,IF(I4273=0,0,9.99),K4273/G4273),""),"")</f>
        <v>0.30199999999999988</v>
      </c>
      <c r="M4273" s="111"/>
      <c r="N4273" s="33" t="str">
        <f>TRIM(CONCATENATE(Table1[[#This Row],[Intake]]," ",Table1[[#This Row],[Batch Number]]))</f>
        <v>S-1/TRC 33a</v>
      </c>
      <c r="O4273" s="35" t="str">
        <f>IF(VLOOKUP(Table1[[#This Row],[Intake Batch Combo]],Sheet2!A:B,2,FALSE)="","",VLOOKUP(Table1[[#This Row],[Intake Batch Combo]],Sheet2!A:B,2,FALSE))</f>
        <v>Texas Regional Center Batch 33a</v>
      </c>
      <c r="P4273" s="116" t="e">
        <v>#N/A</v>
      </c>
      <c r="Q4273" s="116" t="e">
        <v>#N/A</v>
      </c>
    </row>
    <row r="4274" spans="1:17">
      <c r="A4274" s="4" t="s">
        <v>384</v>
      </c>
      <c r="B4274" s="15" t="s">
        <v>385</v>
      </c>
      <c r="C4274" s="15">
        <v>1022757</v>
      </c>
      <c r="D4274" s="30">
        <v>44579</v>
      </c>
      <c r="E4274" s="10" t="s">
        <v>0</v>
      </c>
      <c r="F4274" s="14">
        <v>750</v>
      </c>
      <c r="G4274" s="14">
        <v>154.80000000000001</v>
      </c>
      <c r="H4274" s="30">
        <v>44957</v>
      </c>
      <c r="I4274" s="123">
        <v>201.5496</v>
      </c>
      <c r="J4274" s="15">
        <f>IF(M4274="",IF(AND(H4274&lt;&gt; "",D4274&lt;&gt;""),IF(H4274&gt;=D4274,H4274-D4274,0),""),"")</f>
        <v>378</v>
      </c>
      <c r="K4274" s="20">
        <f>IF(M4274="",IF(I4274&lt;&gt;"",I4274-G4274,""),"")</f>
        <v>46.749599999999987</v>
      </c>
      <c r="L4274" s="25">
        <f>IF(M4274="",IF(K4274&lt;&gt;"",IF(G4274=0,IF(I4274=0,0,9.99),K4274/G4274),""),"")</f>
        <v>0.30199999999999988</v>
      </c>
      <c r="M4274" s="111"/>
      <c r="N4274" s="33" t="str">
        <f>TRIM(CONCATENATE(Table1[[#This Row],[Intake]]," ",Table1[[#This Row],[Batch Number]]))</f>
        <v>S-1/TRC 33a</v>
      </c>
      <c r="O4274" s="35" t="str">
        <f>IF(VLOOKUP(Table1[[#This Row],[Intake Batch Combo]],Sheet2!A:B,2,FALSE)="","",VLOOKUP(Table1[[#This Row],[Intake Batch Combo]],Sheet2!A:B,2,FALSE))</f>
        <v>Texas Regional Center Batch 33a</v>
      </c>
      <c r="P4274" s="116" t="e">
        <v>#N/A</v>
      </c>
      <c r="Q4274" s="116" t="e">
        <v>#N/A</v>
      </c>
    </row>
    <row r="4275" spans="1:17">
      <c r="A4275" s="4" t="s">
        <v>384</v>
      </c>
      <c r="B4275" s="15" t="s">
        <v>385</v>
      </c>
      <c r="C4275" s="15">
        <v>1022835</v>
      </c>
      <c r="D4275" s="30">
        <v>44579</v>
      </c>
      <c r="E4275" s="10" t="s">
        <v>0</v>
      </c>
      <c r="F4275" s="14">
        <v>750</v>
      </c>
      <c r="G4275" s="14">
        <v>154.80000000000001</v>
      </c>
      <c r="H4275" s="30">
        <v>44957</v>
      </c>
      <c r="I4275" s="123">
        <v>201.5496</v>
      </c>
      <c r="J4275" s="15">
        <f>IF(M4275="",IF(AND(H4275&lt;&gt; "",D4275&lt;&gt;""),IF(H4275&gt;=D4275,H4275-D4275,0),""),"")</f>
        <v>378</v>
      </c>
      <c r="K4275" s="20">
        <f>IF(M4275="",IF(I4275&lt;&gt;"",I4275-G4275,""),"")</f>
        <v>46.749599999999987</v>
      </c>
      <c r="L4275" s="25">
        <f>IF(M4275="",IF(K4275&lt;&gt;"",IF(G4275=0,IF(I4275=0,0,9.99),K4275/G4275),""),"")</f>
        <v>0.30199999999999988</v>
      </c>
      <c r="M4275" s="111"/>
      <c r="N4275" s="33" t="str">
        <f>TRIM(CONCATENATE(Table1[[#This Row],[Intake]]," ",Table1[[#This Row],[Batch Number]]))</f>
        <v>S-1/TRC 33a</v>
      </c>
      <c r="O4275" s="35" t="str">
        <f>IF(VLOOKUP(Table1[[#This Row],[Intake Batch Combo]],Sheet2!A:B,2,FALSE)="","",VLOOKUP(Table1[[#This Row],[Intake Batch Combo]],Sheet2!A:B,2,FALSE))</f>
        <v>Texas Regional Center Batch 33a</v>
      </c>
      <c r="P4275" s="116" t="e">
        <v>#N/A</v>
      </c>
      <c r="Q4275" s="116" t="e">
        <v>#N/A</v>
      </c>
    </row>
    <row r="4276" spans="1:17">
      <c r="A4276" s="4" t="s">
        <v>384</v>
      </c>
      <c r="B4276" s="15" t="s">
        <v>385</v>
      </c>
      <c r="C4276" s="15">
        <v>1022867</v>
      </c>
      <c r="D4276" s="30">
        <v>44579</v>
      </c>
      <c r="E4276" s="10" t="s">
        <v>0</v>
      </c>
      <c r="F4276" s="14">
        <v>750</v>
      </c>
      <c r="G4276" s="14">
        <v>154.80000000000001</v>
      </c>
      <c r="H4276" s="30">
        <v>44957</v>
      </c>
      <c r="I4276" s="123">
        <v>201.5496</v>
      </c>
      <c r="J4276" s="15">
        <f>IF(M4276="",IF(AND(H4276&lt;&gt; "",D4276&lt;&gt;""),IF(H4276&gt;=D4276,H4276-D4276,0),""),"")</f>
        <v>378</v>
      </c>
      <c r="K4276" s="20">
        <f>IF(M4276="",IF(I4276&lt;&gt;"",I4276-G4276,""),"")</f>
        <v>46.749599999999987</v>
      </c>
      <c r="L4276" s="25">
        <f>IF(M4276="",IF(K4276&lt;&gt;"",IF(G4276=0,IF(I4276=0,0,9.99),K4276/G4276),""),"")</f>
        <v>0.30199999999999988</v>
      </c>
      <c r="M4276" s="111"/>
      <c r="N4276" s="33" t="str">
        <f>TRIM(CONCATENATE(Table1[[#This Row],[Intake]]," ",Table1[[#This Row],[Batch Number]]))</f>
        <v>S-1/TRC 33a</v>
      </c>
      <c r="O4276" s="35" t="str">
        <f>IF(VLOOKUP(Table1[[#This Row],[Intake Batch Combo]],Sheet2!A:B,2,FALSE)="","",VLOOKUP(Table1[[#This Row],[Intake Batch Combo]],Sheet2!A:B,2,FALSE))</f>
        <v>Texas Regional Center Batch 33a</v>
      </c>
      <c r="P4276" s="116" t="e">
        <v>#N/A</v>
      </c>
      <c r="Q4276" s="116" t="e">
        <v>#N/A</v>
      </c>
    </row>
    <row r="4277" spans="1:17">
      <c r="A4277" s="4" t="s">
        <v>384</v>
      </c>
      <c r="B4277" s="15" t="s">
        <v>385</v>
      </c>
      <c r="C4277" s="15">
        <v>1022868</v>
      </c>
      <c r="D4277" s="30">
        <v>44579</v>
      </c>
      <c r="E4277" s="10" t="s">
        <v>0</v>
      </c>
      <c r="F4277" s="14">
        <v>750</v>
      </c>
      <c r="G4277" s="14">
        <v>154.80000000000001</v>
      </c>
      <c r="H4277" s="30">
        <v>44957</v>
      </c>
      <c r="I4277" s="123">
        <v>201.5496</v>
      </c>
      <c r="J4277" s="15">
        <f>IF(M4277="",IF(AND(H4277&lt;&gt; "",D4277&lt;&gt;""),IF(H4277&gt;=D4277,H4277-D4277,0),""),"")</f>
        <v>378</v>
      </c>
      <c r="K4277" s="20">
        <f>IF(M4277="",IF(I4277&lt;&gt;"",I4277-G4277,""),"")</f>
        <v>46.749599999999987</v>
      </c>
      <c r="L4277" s="25">
        <f>IF(M4277="",IF(K4277&lt;&gt;"",IF(G4277=0,IF(I4277=0,0,9.99),K4277/G4277),""),"")</f>
        <v>0.30199999999999988</v>
      </c>
      <c r="N4277" s="33" t="str">
        <f>TRIM(CONCATENATE(Table1[[#This Row],[Intake]]," ",Table1[[#This Row],[Batch Number]]))</f>
        <v>S-1/TRC 33a</v>
      </c>
      <c r="O4277" s="35" t="str">
        <f>IF(VLOOKUP(Table1[[#This Row],[Intake Batch Combo]],Sheet2!A:B,2,FALSE)="","",VLOOKUP(Table1[[#This Row],[Intake Batch Combo]],Sheet2!A:B,2,FALSE))</f>
        <v>Texas Regional Center Batch 33a</v>
      </c>
      <c r="P4277" s="116" t="e">
        <v>#N/A</v>
      </c>
      <c r="Q4277" s="116" t="e">
        <v>#N/A</v>
      </c>
    </row>
    <row r="4278" spans="1:17">
      <c r="A4278" s="4" t="s">
        <v>384</v>
      </c>
      <c r="B4278" s="15" t="s">
        <v>385</v>
      </c>
      <c r="C4278" s="15">
        <v>1022897</v>
      </c>
      <c r="D4278" s="30">
        <v>44579</v>
      </c>
      <c r="E4278" s="10" t="s">
        <v>0</v>
      </c>
      <c r="F4278" s="14">
        <v>750</v>
      </c>
      <c r="G4278" s="14">
        <v>154.80000000000001</v>
      </c>
      <c r="H4278" s="30">
        <v>44957</v>
      </c>
      <c r="I4278" s="123">
        <v>201.5496</v>
      </c>
      <c r="J4278" s="15">
        <f>IF(M4278="",IF(AND(H4278&lt;&gt; "",D4278&lt;&gt;""),IF(H4278&gt;=D4278,H4278-D4278,0),""),"")</f>
        <v>378</v>
      </c>
      <c r="K4278" s="20">
        <f>IF(M4278="",IF(I4278&lt;&gt;"",I4278-G4278,""),"")</f>
        <v>46.749599999999987</v>
      </c>
      <c r="L4278" s="25">
        <f>IF(M4278="",IF(K4278&lt;&gt;"",IF(G4278=0,IF(I4278=0,0,9.99),K4278/G4278),""),"")</f>
        <v>0.30199999999999988</v>
      </c>
      <c r="N4278" s="33" t="str">
        <f>TRIM(CONCATENATE(Table1[[#This Row],[Intake]]," ",Table1[[#This Row],[Batch Number]]))</f>
        <v>S-1/TRC 33a</v>
      </c>
      <c r="O4278" s="35" t="str">
        <f>IF(VLOOKUP(Table1[[#This Row],[Intake Batch Combo]],Sheet2!A:B,2,FALSE)="","",VLOOKUP(Table1[[#This Row],[Intake Batch Combo]],Sheet2!A:B,2,FALSE))</f>
        <v>Texas Regional Center Batch 33a</v>
      </c>
      <c r="P4278" s="116" t="e">
        <v>#N/A</v>
      </c>
      <c r="Q4278" s="116" t="e">
        <v>#N/A</v>
      </c>
    </row>
    <row r="4279" spans="1:17">
      <c r="A4279" s="4" t="s">
        <v>384</v>
      </c>
      <c r="B4279" s="15" t="s">
        <v>385</v>
      </c>
      <c r="C4279" s="15">
        <v>1022904</v>
      </c>
      <c r="D4279" s="30">
        <v>44579</v>
      </c>
      <c r="E4279" s="10" t="s">
        <v>0</v>
      </c>
      <c r="F4279" s="14">
        <v>750</v>
      </c>
      <c r="G4279" s="14">
        <v>154.80000000000001</v>
      </c>
      <c r="H4279" s="30">
        <v>44957</v>
      </c>
      <c r="I4279" s="123">
        <v>201.5496</v>
      </c>
      <c r="J4279" s="15">
        <f>IF(M4279="",IF(AND(H4279&lt;&gt; "",D4279&lt;&gt;""),IF(H4279&gt;=D4279,H4279-D4279,0),""),"")</f>
        <v>378</v>
      </c>
      <c r="K4279" s="20">
        <f>IF(M4279="",IF(I4279&lt;&gt;"",I4279-G4279,""),"")</f>
        <v>46.749599999999987</v>
      </c>
      <c r="L4279" s="25">
        <f>IF(M4279="",IF(K4279&lt;&gt;"",IF(G4279=0,IF(I4279=0,0,9.99),K4279/G4279),""),"")</f>
        <v>0.30199999999999988</v>
      </c>
      <c r="N4279" s="33" t="str">
        <f>TRIM(CONCATENATE(Table1[[#This Row],[Intake]]," ",Table1[[#This Row],[Batch Number]]))</f>
        <v>S-1/TRC 33a</v>
      </c>
      <c r="O4279" s="35" t="str">
        <f>IF(VLOOKUP(Table1[[#This Row],[Intake Batch Combo]],Sheet2!A:B,2,FALSE)="","",VLOOKUP(Table1[[#This Row],[Intake Batch Combo]],Sheet2!A:B,2,FALSE))</f>
        <v>Texas Regional Center Batch 33a</v>
      </c>
      <c r="P4279" s="116" t="e">
        <v>#N/A</v>
      </c>
      <c r="Q4279" s="116" t="e">
        <v>#N/A</v>
      </c>
    </row>
    <row r="4280" spans="1:17">
      <c r="A4280" s="4" t="s">
        <v>384</v>
      </c>
      <c r="B4280" s="15" t="s">
        <v>385</v>
      </c>
      <c r="C4280" s="15">
        <v>1022945</v>
      </c>
      <c r="D4280" s="30">
        <v>44579</v>
      </c>
      <c r="E4280" s="10" t="s">
        <v>0</v>
      </c>
      <c r="F4280" s="14">
        <v>750</v>
      </c>
      <c r="G4280" s="14">
        <v>154.80000000000001</v>
      </c>
      <c r="H4280" s="30">
        <v>44957</v>
      </c>
      <c r="I4280" s="123">
        <v>201.5496</v>
      </c>
      <c r="J4280" s="15">
        <f>IF(M4280="",IF(AND(H4280&lt;&gt; "",D4280&lt;&gt;""),IF(H4280&gt;=D4280,H4280-D4280,0),""),"")</f>
        <v>378</v>
      </c>
      <c r="K4280" s="20">
        <f>IF(M4280="",IF(I4280&lt;&gt;"",I4280-G4280,""),"")</f>
        <v>46.749599999999987</v>
      </c>
      <c r="L4280" s="25">
        <f>IF(M4280="",IF(K4280&lt;&gt;"",IF(G4280=0,IF(I4280=0,0,9.99),K4280/G4280),""),"")</f>
        <v>0.30199999999999988</v>
      </c>
      <c r="M4280" s="111"/>
      <c r="N4280" s="33" t="str">
        <f>TRIM(CONCATENATE(Table1[[#This Row],[Intake]]," ",Table1[[#This Row],[Batch Number]]))</f>
        <v>S-1/TRC 33a</v>
      </c>
      <c r="O4280" s="35" t="str">
        <f>IF(VLOOKUP(Table1[[#This Row],[Intake Batch Combo]],Sheet2!A:B,2,FALSE)="","",VLOOKUP(Table1[[#This Row],[Intake Batch Combo]],Sheet2!A:B,2,FALSE))</f>
        <v>Texas Regional Center Batch 33a</v>
      </c>
      <c r="P4280" s="116" t="e">
        <v>#N/A</v>
      </c>
      <c r="Q4280" s="116" t="e">
        <v>#N/A</v>
      </c>
    </row>
    <row r="4281" spans="1:17">
      <c r="A4281" s="4" t="s">
        <v>384</v>
      </c>
      <c r="B4281" s="15" t="s">
        <v>385</v>
      </c>
      <c r="C4281" s="15">
        <v>1020518</v>
      </c>
      <c r="D4281" s="30">
        <v>44579</v>
      </c>
      <c r="E4281" s="10" t="s">
        <v>0</v>
      </c>
      <c r="F4281" s="14">
        <v>1050</v>
      </c>
      <c r="G4281" s="14">
        <v>216.72</v>
      </c>
      <c r="H4281" s="30">
        <v>44957</v>
      </c>
      <c r="I4281" s="123">
        <v>435.9375</v>
      </c>
      <c r="J4281" s="15">
        <f>IF(M4281="",IF(AND(H4281&lt;&gt; "",D4281&lt;&gt;""),IF(H4281&gt;=D4281,H4281-D4281,0),""),"")</f>
        <v>378</v>
      </c>
      <c r="K4281" s="20">
        <f>IF(M4281="",IF(I4281&lt;&gt;"",I4281-G4281,""),"")</f>
        <v>219.2175</v>
      </c>
      <c r="L4281" s="25">
        <f>IF(M4281="",IF(K4281&lt;&gt;"",IF(G4281=0,IF(I4281=0,0,9.99),K4281/G4281),""),"")</f>
        <v>1.0115240863787376</v>
      </c>
      <c r="M4281" s="111"/>
      <c r="N4281" s="33" t="str">
        <f>TRIM(CONCATENATE(Table1[[#This Row],[Intake]]," ",Table1[[#This Row],[Batch Number]]))</f>
        <v>S-1/TRC 33a</v>
      </c>
      <c r="O4281" s="35" t="str">
        <f>IF(VLOOKUP(Table1[[#This Row],[Intake Batch Combo]],Sheet2!A:B,2,FALSE)="","",VLOOKUP(Table1[[#This Row],[Intake Batch Combo]],Sheet2!A:B,2,FALSE))</f>
        <v>Texas Regional Center Batch 33a</v>
      </c>
      <c r="P4281" s="116" t="e">
        <v>#N/A</v>
      </c>
      <c r="Q4281" s="116" t="e">
        <v>#N/A</v>
      </c>
    </row>
    <row r="4282" spans="1:17">
      <c r="A4282" s="4" t="s">
        <v>384</v>
      </c>
      <c r="B4282" s="15" t="s">
        <v>385</v>
      </c>
      <c r="C4282" s="15">
        <v>1022258</v>
      </c>
      <c r="D4282" s="30">
        <v>44579</v>
      </c>
      <c r="E4282" s="10" t="s">
        <v>0</v>
      </c>
      <c r="F4282" s="14">
        <v>1050</v>
      </c>
      <c r="G4282" s="14">
        <v>216.72</v>
      </c>
      <c r="H4282" s="30">
        <v>44957</v>
      </c>
      <c r="I4282" s="123">
        <v>438.96</v>
      </c>
      <c r="J4282" s="15">
        <f>IF(M4282="",IF(AND(H4282&lt;&gt; "",D4282&lt;&gt;""),IF(H4282&gt;=D4282,H4282-D4282,0),""),"")</f>
        <v>378</v>
      </c>
      <c r="K4282" s="20">
        <f>IF(M4282="",IF(I4282&lt;&gt;"",I4282-G4282,""),"")</f>
        <v>222.23999999999998</v>
      </c>
      <c r="L4282" s="25">
        <f>IF(M4282="",IF(K4282&lt;&gt;"",IF(G4282=0,IF(I4282=0,0,9.99),K4282/G4282),""),"")</f>
        <v>1.0254706533776301</v>
      </c>
      <c r="M4282" s="111"/>
      <c r="N4282" s="33" t="str">
        <f>TRIM(CONCATENATE(Table1[[#This Row],[Intake]]," ",Table1[[#This Row],[Batch Number]]))</f>
        <v>S-1/TRC 33a</v>
      </c>
      <c r="O4282" s="35" t="str">
        <f>IF(VLOOKUP(Table1[[#This Row],[Intake Batch Combo]],Sheet2!A:B,2,FALSE)="","",VLOOKUP(Table1[[#This Row],[Intake Batch Combo]],Sheet2!A:B,2,FALSE))</f>
        <v>Texas Regional Center Batch 33a</v>
      </c>
      <c r="P4282" s="116" t="e">
        <v>#N/A</v>
      </c>
      <c r="Q4282" s="116" t="e">
        <v>#N/A</v>
      </c>
    </row>
    <row r="4283" spans="1:17">
      <c r="A4283" s="4" t="s">
        <v>384</v>
      </c>
      <c r="B4283" s="15" t="s">
        <v>385</v>
      </c>
      <c r="C4283" s="15">
        <v>1022442</v>
      </c>
      <c r="D4283" s="30">
        <v>44579</v>
      </c>
      <c r="E4283" s="10" t="s">
        <v>0</v>
      </c>
      <c r="F4283" s="14">
        <v>1050</v>
      </c>
      <c r="G4283" s="14">
        <v>216.72</v>
      </c>
      <c r="H4283" s="30">
        <v>44957</v>
      </c>
      <c r="I4283" s="123">
        <v>325.5</v>
      </c>
      <c r="J4283" s="15">
        <f>IF(M4283="",IF(AND(H4283&lt;&gt; "",D4283&lt;&gt;""),IF(H4283&gt;=D4283,H4283-D4283,0),""),"")</f>
        <v>378</v>
      </c>
      <c r="K4283" s="20">
        <f>IF(M4283="",IF(I4283&lt;&gt;"",I4283-G4283,""),"")</f>
        <v>108.78</v>
      </c>
      <c r="L4283" s="25">
        <f>IF(M4283="",IF(K4283&lt;&gt;"",IF(G4283=0,IF(I4283=0,0,9.99),K4283/G4283),""),"")</f>
        <v>0.50193798449612403</v>
      </c>
      <c r="M4283" s="111"/>
      <c r="N4283" s="33" t="str">
        <f>TRIM(CONCATENATE(Table1[[#This Row],[Intake]]," ",Table1[[#This Row],[Batch Number]]))</f>
        <v>S-1/TRC 33a</v>
      </c>
      <c r="O4283" s="35" t="str">
        <f>IF(VLOOKUP(Table1[[#This Row],[Intake Batch Combo]],Sheet2!A:B,2,FALSE)="","",VLOOKUP(Table1[[#This Row],[Intake Batch Combo]],Sheet2!A:B,2,FALSE))</f>
        <v>Texas Regional Center Batch 33a</v>
      </c>
      <c r="P4283" s="116" t="e">
        <v>#N/A</v>
      </c>
      <c r="Q4283" s="116" t="e">
        <v>#N/A</v>
      </c>
    </row>
    <row r="4284" spans="1:17">
      <c r="A4284" s="4" t="s">
        <v>384</v>
      </c>
      <c r="B4284" s="15" t="s">
        <v>385</v>
      </c>
      <c r="C4284" s="15">
        <v>1022855</v>
      </c>
      <c r="D4284" s="30">
        <v>44579</v>
      </c>
      <c r="E4284" s="10" t="s">
        <v>0</v>
      </c>
      <c r="F4284" s="14">
        <v>1050</v>
      </c>
      <c r="G4284" s="14">
        <v>216.72</v>
      </c>
      <c r="H4284" s="30">
        <v>44957</v>
      </c>
      <c r="I4284" s="123">
        <v>282.16943999999995</v>
      </c>
      <c r="J4284" s="15">
        <f>IF(M4284="",IF(AND(H4284&lt;&gt; "",D4284&lt;&gt;""),IF(H4284&gt;=D4284,H4284-D4284,0),""),"")</f>
        <v>378</v>
      </c>
      <c r="K4284" s="20">
        <f>IF(M4284="",IF(I4284&lt;&gt;"",I4284-G4284,""),"")</f>
        <v>65.449439999999953</v>
      </c>
      <c r="L4284" s="25">
        <f>IF(M4284="",IF(K4284&lt;&gt;"",IF(G4284=0,IF(I4284=0,0,9.99),K4284/G4284),""),"")</f>
        <v>0.30199999999999977</v>
      </c>
      <c r="M4284" s="111"/>
      <c r="N4284" s="33" t="str">
        <f>TRIM(CONCATENATE(Table1[[#This Row],[Intake]]," ",Table1[[#This Row],[Batch Number]]))</f>
        <v>S-1/TRC 33a</v>
      </c>
      <c r="O4284" s="35" t="str">
        <f>IF(VLOOKUP(Table1[[#This Row],[Intake Batch Combo]],Sheet2!A:B,2,FALSE)="","",VLOOKUP(Table1[[#This Row],[Intake Batch Combo]],Sheet2!A:B,2,FALSE))</f>
        <v>Texas Regional Center Batch 33a</v>
      </c>
      <c r="P4284" s="116" t="e">
        <v>#N/A</v>
      </c>
      <c r="Q4284" s="116" t="e">
        <v>#N/A</v>
      </c>
    </row>
    <row r="4285" spans="1:17">
      <c r="A4285" s="4" t="s">
        <v>1316</v>
      </c>
      <c r="B4285" s="15">
        <v>116</v>
      </c>
      <c r="C4285" s="64" t="s">
        <v>1143</v>
      </c>
      <c r="D4285" s="30">
        <v>44879</v>
      </c>
      <c r="E4285" s="59" t="s">
        <v>1</v>
      </c>
      <c r="F4285" s="14">
        <v>1695</v>
      </c>
      <c r="G4285" s="14">
        <v>404.59153261197389</v>
      </c>
      <c r="H4285" s="30">
        <v>44957</v>
      </c>
      <c r="I4285" s="123">
        <v>511.5</v>
      </c>
      <c r="J4285" s="15">
        <f>IF(M4285="",IF(AND(H4285&lt;&gt; "",D4285&lt;&gt;""),IF(H4285&gt;=D4285,H4285-D4285,0),""),"")</f>
        <v>78</v>
      </c>
      <c r="K4285" s="20">
        <f>IF(M4285="",IF(I4285&lt;&gt;"",I4285-G4285,""),"")</f>
        <v>106.90846738802611</v>
      </c>
      <c r="L4285" s="25">
        <f>IF(M4285="",IF(K4285&lt;&gt;"",IF(G4285=0,IF(I4285=0,0,9.99),K4285/G4285),""),"")</f>
        <v>0.26423802470072294</v>
      </c>
      <c r="M4285" s="111"/>
      <c r="N4285" s="58" t="str">
        <f>TRIM(CONCATENATE(Table1[[#This Row],[Intake]]," ",Table1[[#This Row],[Batch Number]]))</f>
        <v>S-1/OS 116</v>
      </c>
      <c r="O4285" s="111" t="str">
        <f>IF(VLOOKUP(Table1[[#This Row],[Intake Batch Combo]],Sheet2!A:B,2,FALSE)="","",VLOOKUP(Table1[[#This Row],[Intake Batch Combo]],Sheet2!A:B,2,FALSE))</f>
        <v>One Source Diagnostics Buy 116</v>
      </c>
      <c r="P4285" s="115" t="e">
        <v>#N/A</v>
      </c>
      <c r="Q4285" s="115" t="e">
        <v>#N/A</v>
      </c>
    </row>
    <row r="4286" spans="1:17">
      <c r="A4286" s="4" t="s">
        <v>1316</v>
      </c>
      <c r="B4286" s="15">
        <v>116</v>
      </c>
      <c r="C4286" s="64" t="s">
        <v>1143</v>
      </c>
      <c r="D4286" s="30">
        <v>44879</v>
      </c>
      <c r="E4286" s="59" t="s">
        <v>1</v>
      </c>
      <c r="F4286" s="14">
        <v>1695</v>
      </c>
      <c r="G4286" s="14">
        <v>404.59153261197389</v>
      </c>
      <c r="H4286" s="30">
        <v>44957</v>
      </c>
      <c r="I4286" s="123">
        <v>581.25</v>
      </c>
      <c r="J4286" s="15">
        <f>IF(M4286="",IF(AND(H4286&lt;&gt; "",D4286&lt;&gt;""),IF(H4286&gt;=D4286,H4286-D4286,0),""),"")</f>
        <v>78</v>
      </c>
      <c r="K4286" s="20">
        <f>IF(M4286="",IF(I4286&lt;&gt;"",I4286-G4286,""),"")</f>
        <v>176.65846738802611</v>
      </c>
      <c r="L4286" s="25">
        <f>IF(M4286="",IF(K4286&lt;&gt;"",IF(G4286=0,IF(I4286=0,0,9.99),K4286/G4286),""),"")</f>
        <v>0.43663411897809423</v>
      </c>
      <c r="M4286" s="111"/>
      <c r="N4286" s="58" t="str">
        <f>TRIM(CONCATENATE(Table1[[#This Row],[Intake]]," ",Table1[[#This Row],[Batch Number]]))</f>
        <v>S-1/OS 116</v>
      </c>
      <c r="O4286" s="111" t="str">
        <f>IF(VLOOKUP(Table1[[#This Row],[Intake Batch Combo]],Sheet2!A:B,2,FALSE)="","",VLOOKUP(Table1[[#This Row],[Intake Batch Combo]],Sheet2!A:B,2,FALSE))</f>
        <v>One Source Diagnostics Buy 116</v>
      </c>
      <c r="P4286" s="115" t="e">
        <v>#N/A</v>
      </c>
      <c r="Q4286" s="115" t="e">
        <v>#N/A</v>
      </c>
    </row>
    <row r="4287" spans="1:17">
      <c r="A4287" s="4" t="s">
        <v>1316</v>
      </c>
      <c r="B4287" s="15">
        <v>116</v>
      </c>
      <c r="C4287" s="64" t="s">
        <v>1240</v>
      </c>
      <c r="D4287" s="30">
        <v>44879</v>
      </c>
      <c r="E4287" s="59" t="s">
        <v>1</v>
      </c>
      <c r="F4287" s="14">
        <v>1695</v>
      </c>
      <c r="G4287" s="14">
        <v>404.59153261197389</v>
      </c>
      <c r="H4287" s="30">
        <v>44957</v>
      </c>
      <c r="I4287" s="123">
        <v>511.5</v>
      </c>
      <c r="J4287" s="15">
        <f>IF(M4287="",IF(AND(H4287&lt;&gt; "",D4287&lt;&gt;""),IF(H4287&gt;=D4287,H4287-D4287,0),""),"")</f>
        <v>78</v>
      </c>
      <c r="K4287" s="20">
        <f>IF(M4287="",IF(I4287&lt;&gt;"",I4287-G4287,""),"")</f>
        <v>106.90846738802611</v>
      </c>
      <c r="L4287" s="25">
        <f>IF(M4287="",IF(K4287&lt;&gt;"",IF(G4287=0,IF(I4287=0,0,9.99),K4287/G4287),""),"")</f>
        <v>0.26423802470072294</v>
      </c>
      <c r="M4287" s="111"/>
      <c r="N4287" s="58" t="str">
        <f>TRIM(CONCATENATE(Table1[[#This Row],[Intake]]," ",Table1[[#This Row],[Batch Number]]))</f>
        <v>S-1/OS 116</v>
      </c>
      <c r="O4287" s="111" t="str">
        <f>IF(VLOOKUP(Table1[[#This Row],[Intake Batch Combo]],Sheet2!A:B,2,FALSE)="","",VLOOKUP(Table1[[#This Row],[Intake Batch Combo]],Sheet2!A:B,2,FALSE))</f>
        <v>One Source Diagnostics Buy 116</v>
      </c>
      <c r="P4287" s="115" t="e">
        <v>#N/A</v>
      </c>
      <c r="Q4287" s="115" t="e">
        <v>#N/A</v>
      </c>
    </row>
    <row r="4288" spans="1:17">
      <c r="A4288" s="4" t="s">
        <v>1316</v>
      </c>
      <c r="B4288" s="15">
        <v>116</v>
      </c>
      <c r="C4288" s="64" t="s">
        <v>1240</v>
      </c>
      <c r="D4288" s="30">
        <v>44879</v>
      </c>
      <c r="E4288" s="59" t="s">
        <v>1</v>
      </c>
      <c r="F4288" s="14">
        <v>1695</v>
      </c>
      <c r="G4288" s="14">
        <v>404.59153261197389</v>
      </c>
      <c r="H4288" s="30">
        <v>44957</v>
      </c>
      <c r="I4288" s="123">
        <v>511.5</v>
      </c>
      <c r="J4288" s="15">
        <f>IF(M4288="",IF(AND(H4288&lt;&gt; "",D4288&lt;&gt;""),IF(H4288&gt;=D4288,H4288-D4288,0),""),"")</f>
        <v>78</v>
      </c>
      <c r="K4288" s="20">
        <f>IF(M4288="",IF(I4288&lt;&gt;"",I4288-G4288,""),"")</f>
        <v>106.90846738802611</v>
      </c>
      <c r="L4288" s="25">
        <f>IF(M4288="",IF(K4288&lt;&gt;"",IF(G4288=0,IF(I4288=0,0,9.99),K4288/G4288),""),"")</f>
        <v>0.26423802470072294</v>
      </c>
      <c r="M4288" s="111"/>
      <c r="N4288" s="58" t="str">
        <f>TRIM(CONCATENATE(Table1[[#This Row],[Intake]]," ",Table1[[#This Row],[Batch Number]]))</f>
        <v>S-1/OS 116</v>
      </c>
      <c r="O4288" s="111" t="str">
        <f>IF(VLOOKUP(Table1[[#This Row],[Intake Batch Combo]],Sheet2!A:B,2,FALSE)="","",VLOOKUP(Table1[[#This Row],[Intake Batch Combo]],Sheet2!A:B,2,FALSE))</f>
        <v>One Source Diagnostics Buy 116</v>
      </c>
      <c r="P4288" s="115" t="e">
        <v>#N/A</v>
      </c>
      <c r="Q4288" s="115" t="e">
        <v>#N/A</v>
      </c>
    </row>
    <row r="4289" spans="1:17">
      <c r="A4289" s="4" t="s">
        <v>1316</v>
      </c>
      <c r="B4289" s="15">
        <v>118</v>
      </c>
      <c r="C4289" s="64" t="s">
        <v>1516</v>
      </c>
      <c r="D4289" s="30">
        <v>44897</v>
      </c>
      <c r="E4289" s="60" t="s">
        <v>1</v>
      </c>
      <c r="F4289" s="14">
        <v>1695</v>
      </c>
      <c r="G4289" s="14">
        <v>404.96364199804663</v>
      </c>
      <c r="H4289" s="30">
        <v>44957</v>
      </c>
      <c r="I4289" s="123">
        <v>465</v>
      </c>
      <c r="J4289" s="15">
        <f>IF(M4289="",IF(AND(H4289&lt;&gt; "",D4289&lt;&gt;""),IF(H4289&gt;=D4289,H4289-D4289,0),""),"")</f>
        <v>60</v>
      </c>
      <c r="K4289" s="20">
        <f>IF(M4289="",IF(I4289&lt;&gt;"",I4289-G4289,""),"")</f>
        <v>60.036358001953374</v>
      </c>
      <c r="L4289" s="25">
        <f>IF(M4289="",IF(K4289&lt;&gt;"",IF(G4289=0,IF(I4289=0,0,9.99),K4289/G4289),""),"")</f>
        <v>0.14825122992706333</v>
      </c>
      <c r="M4289" s="111"/>
      <c r="N4289" s="58" t="str">
        <f>TRIM(CONCATENATE(Table1[[#This Row],[Intake]]," ",Table1[[#This Row],[Batch Number]]))</f>
        <v>S-1/OS 118</v>
      </c>
      <c r="O4289" s="111" t="str">
        <f>IF(VLOOKUP(Table1[[#This Row],[Intake Batch Combo]],Sheet2!A:B,2,FALSE)="","",VLOOKUP(Table1[[#This Row],[Intake Batch Combo]],Sheet2!A:B,2,FALSE))</f>
        <v>One Source Diagnostics Buy 118</v>
      </c>
      <c r="P4289" s="115" t="s">
        <v>2383</v>
      </c>
      <c r="Q4289" s="115" t="e">
        <v>#N/A</v>
      </c>
    </row>
    <row r="4290" spans="1:17">
      <c r="A4290" s="4" t="s">
        <v>1316</v>
      </c>
      <c r="B4290" s="15">
        <v>118</v>
      </c>
      <c r="C4290" s="64" t="s">
        <v>1516</v>
      </c>
      <c r="D4290" s="30">
        <v>44897</v>
      </c>
      <c r="E4290" s="60" t="s">
        <v>1</v>
      </c>
      <c r="F4290" s="14">
        <v>1695</v>
      </c>
      <c r="G4290" s="14">
        <v>404.96364199804663</v>
      </c>
      <c r="H4290" s="30">
        <v>44957</v>
      </c>
      <c r="I4290" s="123">
        <v>465</v>
      </c>
      <c r="J4290" s="15">
        <f>IF(M4290="",IF(AND(H4290&lt;&gt; "",D4290&lt;&gt;""),IF(H4290&gt;=D4290,H4290-D4290,0),""),"")</f>
        <v>60</v>
      </c>
      <c r="K4290" s="20">
        <f>IF(M4290="",IF(I4290&lt;&gt;"",I4290-G4290,""),"")</f>
        <v>60.036358001953374</v>
      </c>
      <c r="L4290" s="25">
        <f>IF(M4290="",IF(K4290&lt;&gt;"",IF(G4290=0,IF(I4290=0,0,9.99),K4290/G4290),""),"")</f>
        <v>0.14825122992706333</v>
      </c>
      <c r="M4290" s="111"/>
      <c r="N4290" s="58" t="str">
        <f>TRIM(CONCATENATE(Table1[[#This Row],[Intake]]," ",Table1[[#This Row],[Batch Number]]))</f>
        <v>S-1/OS 118</v>
      </c>
      <c r="O4290" s="111" t="str">
        <f>IF(VLOOKUP(Table1[[#This Row],[Intake Batch Combo]],Sheet2!A:B,2,FALSE)="","",VLOOKUP(Table1[[#This Row],[Intake Batch Combo]],Sheet2!A:B,2,FALSE))</f>
        <v>One Source Diagnostics Buy 118</v>
      </c>
      <c r="P4290" s="115" t="s">
        <v>2383</v>
      </c>
      <c r="Q4290" s="115" t="e">
        <v>#N/A</v>
      </c>
    </row>
    <row r="4291" spans="1:17">
      <c r="A4291" s="4" t="s">
        <v>1316</v>
      </c>
      <c r="B4291" s="15">
        <v>118</v>
      </c>
      <c r="C4291" s="64" t="s">
        <v>1517</v>
      </c>
      <c r="D4291" s="30">
        <v>44897</v>
      </c>
      <c r="E4291" s="60" t="s">
        <v>1</v>
      </c>
      <c r="F4291" s="14">
        <v>1695</v>
      </c>
      <c r="G4291" s="14">
        <v>404.96364199804663</v>
      </c>
      <c r="H4291" s="30">
        <v>44957</v>
      </c>
      <c r="I4291" s="123">
        <v>465</v>
      </c>
      <c r="J4291" s="15">
        <f>IF(M4291="",IF(AND(H4291&lt;&gt; "",D4291&lt;&gt;""),IF(H4291&gt;=D4291,H4291-D4291,0),""),"")</f>
        <v>60</v>
      </c>
      <c r="K4291" s="20">
        <f>IF(M4291="",IF(I4291&lt;&gt;"",I4291-G4291,""),"")</f>
        <v>60.036358001953374</v>
      </c>
      <c r="L4291" s="25">
        <f>IF(M4291="",IF(K4291&lt;&gt;"",IF(G4291=0,IF(I4291=0,0,9.99),K4291/G4291),""),"")</f>
        <v>0.14825122992706333</v>
      </c>
      <c r="M4291" s="111"/>
      <c r="N4291" s="58" t="str">
        <f>TRIM(CONCATENATE(Table1[[#This Row],[Intake]]," ",Table1[[#This Row],[Batch Number]]))</f>
        <v>S-1/OS 118</v>
      </c>
      <c r="O4291" s="111" t="str">
        <f>IF(VLOOKUP(Table1[[#This Row],[Intake Batch Combo]],Sheet2!A:B,2,FALSE)="","",VLOOKUP(Table1[[#This Row],[Intake Batch Combo]],Sheet2!A:B,2,FALSE))</f>
        <v>One Source Diagnostics Buy 118</v>
      </c>
      <c r="P4291" s="115" t="s">
        <v>2383</v>
      </c>
      <c r="Q4291" s="115" t="e">
        <v>#N/A</v>
      </c>
    </row>
    <row r="4292" spans="1:17">
      <c r="A4292" s="4" t="s">
        <v>1314</v>
      </c>
      <c r="B4292" s="43">
        <v>71</v>
      </c>
      <c r="C4292" s="64" t="s">
        <v>702</v>
      </c>
      <c r="D4292" s="47">
        <v>44670</v>
      </c>
      <c r="E4292" s="59" t="s">
        <v>1</v>
      </c>
      <c r="F4292" s="41">
        <v>1695</v>
      </c>
      <c r="G4292" s="41">
        <v>406.54563467206344</v>
      </c>
      <c r="H4292" s="47">
        <v>44957</v>
      </c>
      <c r="I4292" s="123">
        <v>507.58469999999994</v>
      </c>
      <c r="J4292" s="43">
        <f>IF(M4292="",IF(AND(H4292&lt;&gt; "",D4292&lt;&gt;""),IF(H4292&gt;=D4292,H4292-D4292,0),""),"")</f>
        <v>287</v>
      </c>
      <c r="K4292" s="42">
        <f>IF(M4292="",IF(I4292&lt;&gt;"",I4292-G4292,""),"")</f>
        <v>101.0390653279365</v>
      </c>
      <c r="L4292" s="44">
        <f>IF(M4292="",IF(K4292&lt;&gt;"",IF(G4292=0,IF(I4292=0,0,9.99),K4292/G4292),""),"")</f>
        <v>0.24853068563739172</v>
      </c>
      <c r="M4292" s="45"/>
      <c r="N4292" s="46" t="str">
        <f>TRIM(CONCATENATE(Table1[[#This Row],[Intake]]," ",Table1[[#This Row],[Batch Number]]))</f>
        <v>S-1/EB 71</v>
      </c>
      <c r="O4292" s="45" t="str">
        <f>IF(VLOOKUP(Table1[[#This Row],[Intake Batch Combo]],Sheet2!A:B,2,FALSE)="","",VLOOKUP(Table1[[#This Row],[Intake Batch Combo]],Sheet2!A:B,2,FALSE))</f>
        <v>Expert MRI Buy 71</v>
      </c>
      <c r="P4292" s="116" t="e">
        <v>#N/A</v>
      </c>
      <c r="Q4292" s="116" t="e">
        <v>#N/A</v>
      </c>
    </row>
    <row r="4293" spans="1:17">
      <c r="A4293" s="4" t="s">
        <v>1314</v>
      </c>
      <c r="B4293" s="43">
        <v>71</v>
      </c>
      <c r="C4293" s="64" t="s">
        <v>702</v>
      </c>
      <c r="D4293" s="47">
        <v>44670</v>
      </c>
      <c r="E4293" s="59" t="s">
        <v>1</v>
      </c>
      <c r="F4293" s="41">
        <v>1695</v>
      </c>
      <c r="G4293" s="41">
        <v>406.54563467206344</v>
      </c>
      <c r="H4293" s="47">
        <v>44957</v>
      </c>
      <c r="I4293" s="123">
        <v>507.59399999999994</v>
      </c>
      <c r="J4293" s="43">
        <f>IF(M4293="",IF(AND(H4293&lt;&gt; "",D4293&lt;&gt;""),IF(H4293&gt;=D4293,H4293-D4293,0),""),"")</f>
        <v>287</v>
      </c>
      <c r="K4293" s="42">
        <f>IF(M4293="",IF(I4293&lt;&gt;"",I4293-G4293,""),"")</f>
        <v>101.04836532793649</v>
      </c>
      <c r="L4293" s="44">
        <f>IF(M4293="",IF(K4293&lt;&gt;"",IF(G4293=0,IF(I4293=0,0,9.99),K4293/G4293),""),"")</f>
        <v>0.24855356129809705</v>
      </c>
      <c r="M4293" s="45"/>
      <c r="N4293" s="46" t="str">
        <f>TRIM(CONCATENATE(Table1[[#This Row],[Intake]]," ",Table1[[#This Row],[Batch Number]]))</f>
        <v>S-1/EB 71</v>
      </c>
      <c r="O4293" s="45" t="str">
        <f>IF(VLOOKUP(Table1[[#This Row],[Intake Batch Combo]],Sheet2!A:B,2,FALSE)="","",VLOOKUP(Table1[[#This Row],[Intake Batch Combo]],Sheet2!A:B,2,FALSE))</f>
        <v>Expert MRI Buy 71</v>
      </c>
      <c r="P4293" s="116" t="e">
        <v>#N/A</v>
      </c>
      <c r="Q4293" s="116" t="e">
        <v>#N/A</v>
      </c>
    </row>
    <row r="4294" spans="1:17">
      <c r="A4294" s="4" t="s">
        <v>1314</v>
      </c>
      <c r="B4294" s="43">
        <v>71</v>
      </c>
      <c r="C4294" s="64" t="s">
        <v>835</v>
      </c>
      <c r="D4294" s="47">
        <v>44670</v>
      </c>
      <c r="E4294" s="59" t="s">
        <v>1</v>
      </c>
      <c r="F4294" s="41">
        <v>1695</v>
      </c>
      <c r="G4294" s="41">
        <v>406.54563467206344</v>
      </c>
      <c r="H4294" s="47">
        <v>44957</v>
      </c>
      <c r="I4294" s="123">
        <v>651</v>
      </c>
      <c r="J4294" s="43">
        <f>IF(M4294="",IF(AND(H4294&lt;&gt; "",D4294&lt;&gt;""),IF(H4294&gt;=D4294,H4294-D4294,0),""),"")</f>
        <v>287</v>
      </c>
      <c r="K4294" s="42">
        <f>IF(M4294="",IF(I4294&lt;&gt;"",I4294-G4294,""),"")</f>
        <v>244.45436532793656</v>
      </c>
      <c r="L4294" s="44">
        <f>IF(M4294="",IF(K4294&lt;&gt;"",IF(G4294=0,IF(I4294=0,0,9.99),K4294/G4294),""),"")</f>
        <v>0.60129624937462078</v>
      </c>
      <c r="M4294" s="45"/>
      <c r="N4294" s="46" t="str">
        <f>TRIM(CONCATENATE(Table1[[#This Row],[Intake]]," ",Table1[[#This Row],[Batch Number]]))</f>
        <v>S-1/EB 71</v>
      </c>
      <c r="O4294" s="45" t="str">
        <f>IF(VLOOKUP(Table1[[#This Row],[Intake Batch Combo]],Sheet2!A:B,2,FALSE)="","",VLOOKUP(Table1[[#This Row],[Intake Batch Combo]],Sheet2!A:B,2,FALSE))</f>
        <v>Expert MRI Buy 71</v>
      </c>
      <c r="P4294" s="116" t="e">
        <v>#N/A</v>
      </c>
      <c r="Q4294" s="116" t="e">
        <v>#N/A</v>
      </c>
    </row>
    <row r="4295" spans="1:17">
      <c r="A4295" s="4" t="s">
        <v>1314</v>
      </c>
      <c r="B4295" s="43">
        <v>71</v>
      </c>
      <c r="C4295" s="64" t="s">
        <v>576</v>
      </c>
      <c r="D4295" s="47">
        <v>44670</v>
      </c>
      <c r="E4295" s="59" t="s">
        <v>1</v>
      </c>
      <c r="F4295" s="41">
        <v>1695</v>
      </c>
      <c r="G4295" s="41">
        <v>406.54563467206344</v>
      </c>
      <c r="H4295" s="47">
        <v>44957</v>
      </c>
      <c r="I4295" s="123">
        <v>558</v>
      </c>
      <c r="J4295" s="43">
        <f>IF(M4295="",IF(AND(H4295&lt;&gt; "",D4295&lt;&gt;""),IF(H4295&gt;=D4295,H4295-D4295,0),""),"")</f>
        <v>287</v>
      </c>
      <c r="K4295" s="42">
        <f>IF(M4295="",IF(I4295&lt;&gt;"",I4295-G4295,""),"")</f>
        <v>151.45436532793656</v>
      </c>
      <c r="L4295" s="44">
        <f>IF(M4295="",IF(K4295&lt;&gt;"",IF(G4295=0,IF(I4295=0,0,9.99),K4295/G4295),""),"")</f>
        <v>0.37253964232110359</v>
      </c>
      <c r="M4295" s="45"/>
      <c r="N4295" s="46" t="str">
        <f>TRIM(CONCATENATE(Table1[[#This Row],[Intake]]," ",Table1[[#This Row],[Batch Number]]))</f>
        <v>S-1/EB 71</v>
      </c>
      <c r="O4295" s="45" t="str">
        <f>IF(VLOOKUP(Table1[[#This Row],[Intake Batch Combo]],Sheet2!A:B,2,FALSE)="","",VLOOKUP(Table1[[#This Row],[Intake Batch Combo]],Sheet2!A:B,2,FALSE))</f>
        <v>Expert MRI Buy 71</v>
      </c>
      <c r="P4295" s="116" t="e">
        <v>#N/A</v>
      </c>
      <c r="Q4295" s="116" t="e">
        <v>#N/A</v>
      </c>
    </row>
    <row r="4296" spans="1:17">
      <c r="A4296" s="4" t="s">
        <v>1314</v>
      </c>
      <c r="B4296" s="43">
        <v>71</v>
      </c>
      <c r="C4296" s="64" t="s">
        <v>610</v>
      </c>
      <c r="D4296" s="47">
        <v>44670</v>
      </c>
      <c r="E4296" s="59" t="s">
        <v>1</v>
      </c>
      <c r="F4296" s="41">
        <v>1695</v>
      </c>
      <c r="G4296" s="41">
        <v>406.54563467206344</v>
      </c>
      <c r="H4296" s="47">
        <v>44957</v>
      </c>
      <c r="I4296" s="123">
        <v>558</v>
      </c>
      <c r="J4296" s="43">
        <f>IF(M4296="",IF(AND(H4296&lt;&gt; "",D4296&lt;&gt;""),IF(H4296&gt;=D4296,H4296-D4296,0),""),"")</f>
        <v>287</v>
      </c>
      <c r="K4296" s="42">
        <f>IF(M4296="",IF(I4296&lt;&gt;"",I4296-G4296,""),"")</f>
        <v>151.45436532793656</v>
      </c>
      <c r="L4296" s="44">
        <f>IF(M4296="",IF(K4296&lt;&gt;"",IF(G4296=0,IF(I4296=0,0,9.99),K4296/G4296),""),"")</f>
        <v>0.37253964232110359</v>
      </c>
      <c r="M4296" s="45"/>
      <c r="N4296" s="46" t="str">
        <f>TRIM(CONCATENATE(Table1[[#This Row],[Intake]]," ",Table1[[#This Row],[Batch Number]]))</f>
        <v>S-1/EB 71</v>
      </c>
      <c r="O4296" s="45" t="str">
        <f>IF(VLOOKUP(Table1[[#This Row],[Intake Batch Combo]],Sheet2!A:B,2,FALSE)="","",VLOOKUP(Table1[[#This Row],[Intake Batch Combo]],Sheet2!A:B,2,FALSE))</f>
        <v>Expert MRI Buy 71</v>
      </c>
      <c r="P4296" s="116" t="e">
        <v>#N/A</v>
      </c>
      <c r="Q4296" s="116" t="e">
        <v>#N/A</v>
      </c>
    </row>
    <row r="4297" spans="1:17">
      <c r="A4297" s="4" t="s">
        <v>1314</v>
      </c>
      <c r="B4297" s="43">
        <v>71</v>
      </c>
      <c r="C4297" s="64" t="s">
        <v>618</v>
      </c>
      <c r="D4297" s="47">
        <v>44670</v>
      </c>
      <c r="E4297" s="59" t="s">
        <v>1</v>
      </c>
      <c r="F4297" s="41">
        <v>1695</v>
      </c>
      <c r="G4297" s="41">
        <v>406.54563467206344</v>
      </c>
      <c r="H4297" s="47">
        <v>44957</v>
      </c>
      <c r="I4297" s="123">
        <v>372</v>
      </c>
      <c r="J4297" s="43">
        <f>IF(M4297="",IF(AND(H4297&lt;&gt; "",D4297&lt;&gt;""),IF(H4297&gt;=D4297,H4297-D4297,0),""),"")</f>
        <v>287</v>
      </c>
      <c r="K4297" s="42">
        <f>IF(M4297="",IF(I4297&lt;&gt;"",I4297-G4297,""),"")</f>
        <v>-34.545634672063443</v>
      </c>
      <c r="L4297" s="44">
        <f>IF(M4297="",IF(K4297&lt;&gt;"",IF(G4297=0,IF(I4297=0,0,9.99),K4297/G4297),""),"")</f>
        <v>-8.4973571785930957E-2</v>
      </c>
      <c r="M4297" s="45"/>
      <c r="N4297" s="46" t="str">
        <f>TRIM(CONCATENATE(Table1[[#This Row],[Intake]]," ",Table1[[#This Row],[Batch Number]]))</f>
        <v>S-1/EB 71</v>
      </c>
      <c r="O4297" s="45" t="str">
        <f>IF(VLOOKUP(Table1[[#This Row],[Intake Batch Combo]],Sheet2!A:B,2,FALSE)="","",VLOOKUP(Table1[[#This Row],[Intake Batch Combo]],Sheet2!A:B,2,FALSE))</f>
        <v>Expert MRI Buy 71</v>
      </c>
      <c r="P4297" s="116" t="e">
        <v>#N/A</v>
      </c>
      <c r="Q4297" s="116" t="e">
        <v>#N/A</v>
      </c>
    </row>
    <row r="4298" spans="1:17">
      <c r="A4298" s="4" t="s">
        <v>1314</v>
      </c>
      <c r="B4298" s="43">
        <v>71</v>
      </c>
      <c r="C4298" s="64" t="s">
        <v>649</v>
      </c>
      <c r="D4298" s="47">
        <v>44670</v>
      </c>
      <c r="E4298" s="59" t="s">
        <v>1</v>
      </c>
      <c r="F4298" s="41">
        <v>1695</v>
      </c>
      <c r="G4298" s="41">
        <v>406.54563467206344</v>
      </c>
      <c r="H4298" s="47">
        <v>44957</v>
      </c>
      <c r="I4298" s="123">
        <v>465</v>
      </c>
      <c r="J4298" s="43">
        <f>IF(M4298="",IF(AND(H4298&lt;&gt; "",D4298&lt;&gt;""),IF(H4298&gt;=D4298,H4298-D4298,0),""),"")</f>
        <v>287</v>
      </c>
      <c r="K4298" s="42">
        <f>IF(M4298="",IF(I4298&lt;&gt;"",I4298-G4298,""),"")</f>
        <v>58.454365327936557</v>
      </c>
      <c r="L4298" s="44">
        <f>IF(M4298="",IF(K4298&lt;&gt;"",IF(G4298=0,IF(I4298=0,0,9.99),K4298/G4298),""),"")</f>
        <v>0.14378303526758632</v>
      </c>
      <c r="M4298" s="45"/>
      <c r="N4298" s="46" t="str">
        <f>TRIM(CONCATENATE(Table1[[#This Row],[Intake]]," ",Table1[[#This Row],[Batch Number]]))</f>
        <v>S-1/EB 71</v>
      </c>
      <c r="O4298" s="45" t="str">
        <f>IF(VLOOKUP(Table1[[#This Row],[Intake Batch Combo]],Sheet2!A:B,2,FALSE)="","",VLOOKUP(Table1[[#This Row],[Intake Batch Combo]],Sheet2!A:B,2,FALSE))</f>
        <v>Expert MRI Buy 71</v>
      </c>
      <c r="P4298" s="116" t="e">
        <v>#N/A</v>
      </c>
      <c r="Q4298" s="116" t="e">
        <v>#N/A</v>
      </c>
    </row>
    <row r="4299" spans="1:17">
      <c r="A4299" s="4" t="s">
        <v>1314</v>
      </c>
      <c r="B4299" s="43">
        <v>71</v>
      </c>
      <c r="C4299" s="64" t="s">
        <v>658</v>
      </c>
      <c r="D4299" s="47">
        <v>44670</v>
      </c>
      <c r="E4299" s="59" t="s">
        <v>1</v>
      </c>
      <c r="F4299" s="41">
        <v>1695</v>
      </c>
      <c r="G4299" s="41">
        <v>406.54563467206344</v>
      </c>
      <c r="H4299" s="47">
        <v>44957</v>
      </c>
      <c r="I4299" s="123">
        <v>511.5</v>
      </c>
      <c r="J4299" s="43">
        <f>IF(M4299="",IF(AND(H4299&lt;&gt; "",D4299&lt;&gt;""),IF(H4299&gt;=D4299,H4299-D4299,0),""),"")</f>
        <v>287</v>
      </c>
      <c r="K4299" s="42">
        <f>IF(M4299="",IF(I4299&lt;&gt;"",I4299-G4299,""),"")</f>
        <v>104.95436532793656</v>
      </c>
      <c r="L4299" s="44">
        <f>IF(M4299="",IF(K4299&lt;&gt;"",IF(G4299=0,IF(I4299=0,0,9.99),K4299/G4299),""),"")</f>
        <v>0.25816133879434494</v>
      </c>
      <c r="M4299" s="45"/>
      <c r="N4299" s="46" t="str">
        <f>TRIM(CONCATENATE(Table1[[#This Row],[Intake]]," ",Table1[[#This Row],[Batch Number]]))</f>
        <v>S-1/EB 71</v>
      </c>
      <c r="O4299" s="45" t="str">
        <f>IF(VLOOKUP(Table1[[#This Row],[Intake Batch Combo]],Sheet2!A:B,2,FALSE)="","",VLOOKUP(Table1[[#This Row],[Intake Batch Combo]],Sheet2!A:B,2,FALSE))</f>
        <v>Expert MRI Buy 71</v>
      </c>
      <c r="P4299" s="116" t="e">
        <v>#N/A</v>
      </c>
      <c r="Q4299" s="116" t="e">
        <v>#N/A</v>
      </c>
    </row>
    <row r="4300" spans="1:17">
      <c r="A4300" s="4" t="s">
        <v>1314</v>
      </c>
      <c r="B4300" s="43">
        <v>71</v>
      </c>
      <c r="C4300" s="64" t="s">
        <v>658</v>
      </c>
      <c r="D4300" s="47">
        <v>44670</v>
      </c>
      <c r="E4300" s="59" t="s">
        <v>1</v>
      </c>
      <c r="F4300" s="41">
        <v>1695</v>
      </c>
      <c r="G4300" s="41">
        <v>406.54563467206344</v>
      </c>
      <c r="H4300" s="47">
        <v>44957</v>
      </c>
      <c r="I4300" s="123">
        <v>511.5</v>
      </c>
      <c r="J4300" s="43">
        <f>IF(M4300="",IF(AND(H4300&lt;&gt; "",D4300&lt;&gt;""),IF(H4300&gt;=D4300,H4300-D4300,0),""),"")</f>
        <v>287</v>
      </c>
      <c r="K4300" s="42">
        <f>IF(M4300="",IF(I4300&lt;&gt;"",I4300-G4300,""),"")</f>
        <v>104.95436532793656</v>
      </c>
      <c r="L4300" s="44">
        <f>IF(M4300="",IF(K4300&lt;&gt;"",IF(G4300=0,IF(I4300=0,0,9.99),K4300/G4300),""),"")</f>
        <v>0.25816133879434494</v>
      </c>
      <c r="M4300" s="45"/>
      <c r="N4300" s="46" t="str">
        <f>TRIM(CONCATENATE(Table1[[#This Row],[Intake]]," ",Table1[[#This Row],[Batch Number]]))</f>
        <v>S-1/EB 71</v>
      </c>
      <c r="O4300" s="45" t="str">
        <f>IF(VLOOKUP(Table1[[#This Row],[Intake Batch Combo]],Sheet2!A:B,2,FALSE)="","",VLOOKUP(Table1[[#This Row],[Intake Batch Combo]],Sheet2!A:B,2,FALSE))</f>
        <v>Expert MRI Buy 71</v>
      </c>
      <c r="P4300" s="116" t="e">
        <v>#N/A</v>
      </c>
      <c r="Q4300" s="116" t="e">
        <v>#N/A</v>
      </c>
    </row>
    <row r="4301" spans="1:17">
      <c r="A4301" s="4" t="s">
        <v>1314</v>
      </c>
      <c r="B4301" s="43">
        <v>71</v>
      </c>
      <c r="C4301" s="64" t="s">
        <v>658</v>
      </c>
      <c r="D4301" s="47">
        <v>44670</v>
      </c>
      <c r="E4301" s="59" t="s">
        <v>1</v>
      </c>
      <c r="F4301" s="41">
        <v>1695</v>
      </c>
      <c r="G4301" s="41">
        <v>406.54563467206344</v>
      </c>
      <c r="H4301" s="47">
        <v>44957</v>
      </c>
      <c r="I4301" s="123">
        <v>511.5</v>
      </c>
      <c r="J4301" s="43">
        <f>IF(M4301="",IF(AND(H4301&lt;&gt; "",D4301&lt;&gt;""),IF(H4301&gt;=D4301,H4301-D4301,0),""),"")</f>
        <v>287</v>
      </c>
      <c r="K4301" s="42">
        <f>IF(M4301="",IF(I4301&lt;&gt;"",I4301-G4301,""),"")</f>
        <v>104.95436532793656</v>
      </c>
      <c r="L4301" s="44">
        <f>IF(M4301="",IF(K4301&lt;&gt;"",IF(G4301=0,IF(I4301=0,0,9.99),K4301/G4301),""),"")</f>
        <v>0.25816133879434494</v>
      </c>
      <c r="M4301" s="45"/>
      <c r="N4301" s="46" t="str">
        <f>TRIM(CONCATENATE(Table1[[#This Row],[Intake]]," ",Table1[[#This Row],[Batch Number]]))</f>
        <v>S-1/EB 71</v>
      </c>
      <c r="O4301" s="45" t="str">
        <f>IF(VLOOKUP(Table1[[#This Row],[Intake Batch Combo]],Sheet2!A:B,2,FALSE)="","",VLOOKUP(Table1[[#This Row],[Intake Batch Combo]],Sheet2!A:B,2,FALSE))</f>
        <v>Expert MRI Buy 71</v>
      </c>
      <c r="P4301" s="116" t="e">
        <v>#N/A</v>
      </c>
      <c r="Q4301" s="116" t="e">
        <v>#N/A</v>
      </c>
    </row>
    <row r="4302" spans="1:17">
      <c r="A4302" s="4" t="s">
        <v>1314</v>
      </c>
      <c r="B4302" s="43">
        <v>71</v>
      </c>
      <c r="C4302" s="64" t="s">
        <v>728</v>
      </c>
      <c r="D4302" s="47">
        <v>44670</v>
      </c>
      <c r="E4302" s="59" t="s">
        <v>1</v>
      </c>
      <c r="F4302" s="41">
        <v>1695</v>
      </c>
      <c r="G4302" s="41">
        <v>406.54563467206344</v>
      </c>
      <c r="H4302" s="47">
        <v>44957</v>
      </c>
      <c r="I4302" s="123">
        <v>465</v>
      </c>
      <c r="J4302" s="43">
        <f>IF(M4302="",IF(AND(H4302&lt;&gt; "",D4302&lt;&gt;""),IF(H4302&gt;=D4302,H4302-D4302,0),""),"")</f>
        <v>287</v>
      </c>
      <c r="K4302" s="42">
        <f>IF(M4302="",IF(I4302&lt;&gt;"",I4302-G4302,""),"")</f>
        <v>58.454365327936557</v>
      </c>
      <c r="L4302" s="44">
        <f>IF(M4302="",IF(K4302&lt;&gt;"",IF(G4302=0,IF(I4302=0,0,9.99),K4302/G4302),""),"")</f>
        <v>0.14378303526758632</v>
      </c>
      <c r="M4302" s="45"/>
      <c r="N4302" s="46" t="str">
        <f>TRIM(CONCATENATE(Table1[[#This Row],[Intake]]," ",Table1[[#This Row],[Batch Number]]))</f>
        <v>S-1/EB 71</v>
      </c>
      <c r="O4302" s="45" t="str">
        <f>IF(VLOOKUP(Table1[[#This Row],[Intake Batch Combo]],Sheet2!A:B,2,FALSE)="","",VLOOKUP(Table1[[#This Row],[Intake Batch Combo]],Sheet2!A:B,2,FALSE))</f>
        <v>Expert MRI Buy 71</v>
      </c>
      <c r="P4302" s="116" t="e">
        <v>#N/A</v>
      </c>
      <c r="Q4302" s="116" t="e">
        <v>#N/A</v>
      </c>
    </row>
    <row r="4303" spans="1:17">
      <c r="A4303" s="4" t="s">
        <v>1314</v>
      </c>
      <c r="B4303" s="43">
        <v>71</v>
      </c>
      <c r="C4303" s="64" t="s">
        <v>728</v>
      </c>
      <c r="D4303" s="47">
        <v>44670</v>
      </c>
      <c r="E4303" s="59" t="s">
        <v>1</v>
      </c>
      <c r="F4303" s="41">
        <v>1695</v>
      </c>
      <c r="G4303" s="41">
        <v>406.54563467206344</v>
      </c>
      <c r="H4303" s="47">
        <v>44957</v>
      </c>
      <c r="I4303" s="123">
        <v>465</v>
      </c>
      <c r="J4303" s="43">
        <f>IF(M4303="",IF(AND(H4303&lt;&gt; "",D4303&lt;&gt;""),IF(H4303&gt;=D4303,H4303-D4303,0),""),"")</f>
        <v>287</v>
      </c>
      <c r="K4303" s="42">
        <f>IF(M4303="",IF(I4303&lt;&gt;"",I4303-G4303,""),"")</f>
        <v>58.454365327936557</v>
      </c>
      <c r="L4303" s="44">
        <f>IF(M4303="",IF(K4303&lt;&gt;"",IF(G4303=0,IF(I4303=0,0,9.99),K4303/G4303),""),"")</f>
        <v>0.14378303526758632</v>
      </c>
      <c r="M4303" s="45"/>
      <c r="N4303" s="46" t="str">
        <f>TRIM(CONCATENATE(Table1[[#This Row],[Intake]]," ",Table1[[#This Row],[Batch Number]]))</f>
        <v>S-1/EB 71</v>
      </c>
      <c r="O4303" s="45" t="str">
        <f>IF(VLOOKUP(Table1[[#This Row],[Intake Batch Combo]],Sheet2!A:B,2,FALSE)="","",VLOOKUP(Table1[[#This Row],[Intake Batch Combo]],Sheet2!A:B,2,FALSE))</f>
        <v>Expert MRI Buy 71</v>
      </c>
      <c r="P4303" s="116" t="e">
        <v>#N/A</v>
      </c>
      <c r="Q4303" s="116" t="e">
        <v>#N/A</v>
      </c>
    </row>
    <row r="4304" spans="1:17">
      <c r="A4304" s="4" t="s">
        <v>1314</v>
      </c>
      <c r="B4304" s="43">
        <v>71</v>
      </c>
      <c r="C4304" s="64" t="s">
        <v>774</v>
      </c>
      <c r="D4304" s="47">
        <v>44670</v>
      </c>
      <c r="E4304" s="59" t="s">
        <v>1</v>
      </c>
      <c r="F4304" s="41">
        <v>1695</v>
      </c>
      <c r="G4304" s="41">
        <v>406.54563467206344</v>
      </c>
      <c r="H4304" s="47">
        <v>44957</v>
      </c>
      <c r="I4304" s="123">
        <v>465</v>
      </c>
      <c r="J4304" s="43">
        <f>IF(M4304="",IF(AND(H4304&lt;&gt; "",D4304&lt;&gt;""),IF(H4304&gt;=D4304,H4304-D4304,0),""),"")</f>
        <v>287</v>
      </c>
      <c r="K4304" s="42">
        <f>IF(M4304="",IF(I4304&lt;&gt;"",I4304-G4304,""),"")</f>
        <v>58.454365327936557</v>
      </c>
      <c r="L4304" s="44">
        <f>IF(M4304="",IF(K4304&lt;&gt;"",IF(G4304=0,IF(I4304=0,0,9.99),K4304/G4304),""),"")</f>
        <v>0.14378303526758632</v>
      </c>
      <c r="M4304" s="45"/>
      <c r="N4304" s="46" t="str">
        <f>TRIM(CONCATENATE(Table1[[#This Row],[Intake]]," ",Table1[[#This Row],[Batch Number]]))</f>
        <v>S-1/EB 71</v>
      </c>
      <c r="O4304" s="45" t="str">
        <f>IF(VLOOKUP(Table1[[#This Row],[Intake Batch Combo]],Sheet2!A:B,2,FALSE)="","",VLOOKUP(Table1[[#This Row],[Intake Batch Combo]],Sheet2!A:B,2,FALSE))</f>
        <v>Expert MRI Buy 71</v>
      </c>
      <c r="P4304" s="116" t="e">
        <v>#N/A</v>
      </c>
      <c r="Q4304" s="116" t="e">
        <v>#N/A</v>
      </c>
    </row>
    <row r="4305" spans="1:17">
      <c r="A4305" s="4" t="s">
        <v>1314</v>
      </c>
      <c r="B4305" s="43">
        <v>71</v>
      </c>
      <c r="C4305" s="64" t="s">
        <v>802</v>
      </c>
      <c r="D4305" s="47">
        <v>44670</v>
      </c>
      <c r="E4305" s="59" t="s">
        <v>1</v>
      </c>
      <c r="F4305" s="41">
        <v>1695</v>
      </c>
      <c r="G4305" s="41">
        <v>406.54563467206344</v>
      </c>
      <c r="H4305" s="47">
        <v>44957</v>
      </c>
      <c r="I4305" s="123">
        <v>465</v>
      </c>
      <c r="J4305" s="43">
        <f>IF(M4305="",IF(AND(H4305&lt;&gt; "",D4305&lt;&gt;""),IF(H4305&gt;=D4305,H4305-D4305,0),""),"")</f>
        <v>287</v>
      </c>
      <c r="K4305" s="42">
        <f>IF(M4305="",IF(I4305&lt;&gt;"",I4305-G4305,""),"")</f>
        <v>58.454365327936557</v>
      </c>
      <c r="L4305" s="44">
        <f>IF(M4305="",IF(K4305&lt;&gt;"",IF(G4305=0,IF(I4305=0,0,9.99),K4305/G4305),""),"")</f>
        <v>0.14378303526758632</v>
      </c>
      <c r="M4305" s="45"/>
      <c r="N4305" s="46" t="str">
        <f>TRIM(CONCATENATE(Table1[[#This Row],[Intake]]," ",Table1[[#This Row],[Batch Number]]))</f>
        <v>S-1/EB 71</v>
      </c>
      <c r="O4305" s="45" t="str">
        <f>IF(VLOOKUP(Table1[[#This Row],[Intake Batch Combo]],Sheet2!A:B,2,FALSE)="","",VLOOKUP(Table1[[#This Row],[Intake Batch Combo]],Sheet2!A:B,2,FALSE))</f>
        <v>Expert MRI Buy 71</v>
      </c>
      <c r="P4305" s="116" t="e">
        <v>#N/A</v>
      </c>
      <c r="Q4305" s="116" t="e">
        <v>#N/A</v>
      </c>
    </row>
    <row r="4306" spans="1:17">
      <c r="A4306" s="4" t="s">
        <v>1314</v>
      </c>
      <c r="B4306" s="43">
        <v>71</v>
      </c>
      <c r="C4306" s="64" t="s">
        <v>890</v>
      </c>
      <c r="D4306" s="47">
        <v>44670</v>
      </c>
      <c r="E4306" s="59" t="s">
        <v>1</v>
      </c>
      <c r="F4306" s="41">
        <v>1695</v>
      </c>
      <c r="G4306" s="41">
        <v>406.54563467206344</v>
      </c>
      <c r="H4306" s="47">
        <v>44957</v>
      </c>
      <c r="I4306" s="123">
        <v>726.22770000000003</v>
      </c>
      <c r="J4306" s="43">
        <f>IF(M4306="",IF(AND(H4306&lt;&gt; "",D4306&lt;&gt;""),IF(H4306&gt;=D4306,H4306-D4306,0),""),"")</f>
        <v>287</v>
      </c>
      <c r="K4306" s="42">
        <f>IF(M4306="",IF(I4306&lt;&gt;"",I4306-G4306,""),"")</f>
        <v>319.68206532793658</v>
      </c>
      <c r="L4306" s="44">
        <f>IF(M4306="",IF(K4306&lt;&gt;"",IF(G4306=0,IF(I4306=0,0,9.99),K4306/G4306),""),"")</f>
        <v>0.78633746882021105</v>
      </c>
      <c r="M4306" s="45"/>
      <c r="N4306" s="46" t="str">
        <f>TRIM(CONCATENATE(Table1[[#This Row],[Intake]]," ",Table1[[#This Row],[Batch Number]]))</f>
        <v>S-1/EB 71</v>
      </c>
      <c r="O4306" s="45" t="str">
        <f>IF(VLOOKUP(Table1[[#This Row],[Intake Batch Combo]],Sheet2!A:B,2,FALSE)="","",VLOOKUP(Table1[[#This Row],[Intake Batch Combo]],Sheet2!A:B,2,FALSE))</f>
        <v>Expert MRI Buy 71</v>
      </c>
      <c r="P4306" s="116" t="e">
        <v>#N/A</v>
      </c>
      <c r="Q4306" s="116" t="e">
        <v>#N/A</v>
      </c>
    </row>
    <row r="4307" spans="1:17">
      <c r="A4307" s="4" t="s">
        <v>1314</v>
      </c>
      <c r="B4307" s="43">
        <v>71</v>
      </c>
      <c r="C4307" s="64" t="s">
        <v>890</v>
      </c>
      <c r="D4307" s="47">
        <v>44670</v>
      </c>
      <c r="E4307" s="59" t="s">
        <v>1</v>
      </c>
      <c r="F4307" s="41">
        <v>1695</v>
      </c>
      <c r="G4307" s="41">
        <v>406.54563467206344</v>
      </c>
      <c r="H4307" s="47">
        <v>44957</v>
      </c>
      <c r="I4307" s="123">
        <v>726.23699999999997</v>
      </c>
      <c r="J4307" s="43">
        <f>IF(M4307="",IF(AND(H4307&lt;&gt; "",D4307&lt;&gt;""),IF(H4307&gt;=D4307,H4307-D4307,0),""),"")</f>
        <v>287</v>
      </c>
      <c r="K4307" s="42">
        <f>IF(M4307="",IF(I4307&lt;&gt;"",I4307-G4307,""),"")</f>
        <v>319.69136532793652</v>
      </c>
      <c r="L4307" s="44">
        <f>IF(M4307="",IF(K4307&lt;&gt;"",IF(G4307=0,IF(I4307=0,0,9.99),K4307/G4307),""),"")</f>
        <v>0.78636034448091618</v>
      </c>
      <c r="M4307" s="45"/>
      <c r="N4307" s="46" t="str">
        <f>TRIM(CONCATENATE(Table1[[#This Row],[Intake]]," ",Table1[[#This Row],[Batch Number]]))</f>
        <v>S-1/EB 71</v>
      </c>
      <c r="O4307" s="45" t="str">
        <f>IF(VLOOKUP(Table1[[#This Row],[Intake Batch Combo]],Sheet2!A:B,2,FALSE)="","",VLOOKUP(Table1[[#This Row],[Intake Batch Combo]],Sheet2!A:B,2,FALSE))</f>
        <v>Expert MRI Buy 71</v>
      </c>
      <c r="P4307" s="116" t="e">
        <v>#N/A</v>
      </c>
      <c r="Q4307" s="116" t="e">
        <v>#N/A</v>
      </c>
    </row>
    <row r="4308" spans="1:17">
      <c r="A4308" s="4" t="s">
        <v>1314</v>
      </c>
      <c r="B4308" s="43">
        <v>71</v>
      </c>
      <c r="C4308" s="64" t="s">
        <v>902</v>
      </c>
      <c r="D4308" s="47">
        <v>44670</v>
      </c>
      <c r="E4308" s="59" t="s">
        <v>1</v>
      </c>
      <c r="F4308" s="41">
        <v>1695</v>
      </c>
      <c r="G4308" s="41">
        <v>406.54563467206344</v>
      </c>
      <c r="H4308" s="47">
        <v>44957</v>
      </c>
      <c r="I4308" s="123">
        <v>465</v>
      </c>
      <c r="J4308" s="43">
        <f>IF(M4308="",IF(AND(H4308&lt;&gt; "",D4308&lt;&gt;""),IF(H4308&gt;=D4308,H4308-D4308,0),""),"")</f>
        <v>287</v>
      </c>
      <c r="K4308" s="42">
        <f>IF(M4308="",IF(I4308&lt;&gt;"",I4308-G4308,""),"")</f>
        <v>58.454365327936557</v>
      </c>
      <c r="L4308" s="44">
        <f>IF(M4308="",IF(K4308&lt;&gt;"",IF(G4308=0,IF(I4308=0,0,9.99),K4308/G4308),""),"")</f>
        <v>0.14378303526758632</v>
      </c>
      <c r="M4308" s="45"/>
      <c r="N4308" s="46" t="str">
        <f>TRIM(CONCATENATE(Table1[[#This Row],[Intake]]," ",Table1[[#This Row],[Batch Number]]))</f>
        <v>S-1/EB 71</v>
      </c>
      <c r="O4308" s="45" t="str">
        <f>IF(VLOOKUP(Table1[[#This Row],[Intake Batch Combo]],Sheet2!A:B,2,FALSE)="","",VLOOKUP(Table1[[#This Row],[Intake Batch Combo]],Sheet2!A:B,2,FALSE))</f>
        <v>Expert MRI Buy 71</v>
      </c>
      <c r="P4308" s="116" t="e">
        <v>#N/A</v>
      </c>
      <c r="Q4308" s="116" t="e">
        <v>#N/A</v>
      </c>
    </row>
    <row r="4309" spans="1:17">
      <c r="A4309" s="4" t="s">
        <v>1314</v>
      </c>
      <c r="B4309" s="43">
        <v>71</v>
      </c>
      <c r="C4309" s="64" t="s">
        <v>902</v>
      </c>
      <c r="D4309" s="47">
        <v>44670</v>
      </c>
      <c r="E4309" s="59" t="s">
        <v>1</v>
      </c>
      <c r="F4309" s="41">
        <v>1695</v>
      </c>
      <c r="G4309" s="41">
        <v>406.54563467206344</v>
      </c>
      <c r="H4309" s="47">
        <v>44957</v>
      </c>
      <c r="I4309" s="123">
        <v>465</v>
      </c>
      <c r="J4309" s="43">
        <f>IF(M4309="",IF(AND(H4309&lt;&gt; "",D4309&lt;&gt;""),IF(H4309&gt;=D4309,H4309-D4309,0),""),"")</f>
        <v>287</v>
      </c>
      <c r="K4309" s="42">
        <f>IF(M4309="",IF(I4309&lt;&gt;"",I4309-G4309,""),"")</f>
        <v>58.454365327936557</v>
      </c>
      <c r="L4309" s="44">
        <f>IF(M4309="",IF(K4309&lt;&gt;"",IF(G4309=0,IF(I4309=0,0,9.99),K4309/G4309),""),"")</f>
        <v>0.14378303526758632</v>
      </c>
      <c r="M4309" s="45"/>
      <c r="N4309" s="46" t="str">
        <f>TRIM(CONCATENATE(Table1[[#This Row],[Intake]]," ",Table1[[#This Row],[Batch Number]]))</f>
        <v>S-1/EB 71</v>
      </c>
      <c r="O4309" s="45" t="str">
        <f>IF(VLOOKUP(Table1[[#This Row],[Intake Batch Combo]],Sheet2!A:B,2,FALSE)="","",VLOOKUP(Table1[[#This Row],[Intake Batch Combo]],Sheet2!A:B,2,FALSE))</f>
        <v>Expert MRI Buy 71</v>
      </c>
      <c r="P4309" s="116" t="e">
        <v>#N/A</v>
      </c>
      <c r="Q4309" s="116" t="e">
        <v>#N/A</v>
      </c>
    </row>
    <row r="4310" spans="1:17">
      <c r="A4310" s="4" t="s">
        <v>1314</v>
      </c>
      <c r="B4310" s="43">
        <v>71</v>
      </c>
      <c r="C4310" s="64" t="s">
        <v>902</v>
      </c>
      <c r="D4310" s="47">
        <v>44670</v>
      </c>
      <c r="E4310" s="59" t="s">
        <v>1</v>
      </c>
      <c r="F4310" s="41">
        <v>1695</v>
      </c>
      <c r="G4310" s="41">
        <v>406.54563467206344</v>
      </c>
      <c r="H4310" s="47">
        <v>44957</v>
      </c>
      <c r="I4310" s="123">
        <v>465</v>
      </c>
      <c r="J4310" s="43">
        <f>IF(M4310="",IF(AND(H4310&lt;&gt; "",D4310&lt;&gt;""),IF(H4310&gt;=D4310,H4310-D4310,0),""),"")</f>
        <v>287</v>
      </c>
      <c r="K4310" s="42">
        <f>IF(M4310="",IF(I4310&lt;&gt;"",I4310-G4310,""),"")</f>
        <v>58.454365327936557</v>
      </c>
      <c r="L4310" s="44">
        <f>IF(M4310="",IF(K4310&lt;&gt;"",IF(G4310=0,IF(I4310=0,0,9.99),K4310/G4310),""),"")</f>
        <v>0.14378303526758632</v>
      </c>
      <c r="M4310" s="45"/>
      <c r="N4310" s="46" t="str">
        <f>TRIM(CONCATENATE(Table1[[#This Row],[Intake]]," ",Table1[[#This Row],[Batch Number]]))</f>
        <v>S-1/EB 71</v>
      </c>
      <c r="O4310" s="45" t="str">
        <f>IF(VLOOKUP(Table1[[#This Row],[Intake Batch Combo]],Sheet2!A:B,2,FALSE)="","",VLOOKUP(Table1[[#This Row],[Intake Batch Combo]],Sheet2!A:B,2,FALSE))</f>
        <v>Expert MRI Buy 71</v>
      </c>
      <c r="P4310" s="116" t="e">
        <v>#N/A</v>
      </c>
      <c r="Q4310" s="116" t="e">
        <v>#N/A</v>
      </c>
    </row>
    <row r="4311" spans="1:17">
      <c r="A4311" s="4" t="s">
        <v>1314</v>
      </c>
      <c r="B4311" s="43">
        <v>71</v>
      </c>
      <c r="C4311" s="64" t="s">
        <v>922</v>
      </c>
      <c r="D4311" s="47">
        <v>44670</v>
      </c>
      <c r="E4311" s="59" t="s">
        <v>1</v>
      </c>
      <c r="F4311" s="41">
        <v>1695</v>
      </c>
      <c r="G4311" s="41">
        <v>406.54563467206344</v>
      </c>
      <c r="H4311" s="47">
        <v>44957</v>
      </c>
      <c r="I4311" s="123">
        <v>0</v>
      </c>
      <c r="J4311" s="43">
        <f>IF(M4311="",IF(AND(H4311&lt;&gt; "",D4311&lt;&gt;""),IF(H4311&gt;=D4311,H4311-D4311,0),""),"")</f>
        <v>287</v>
      </c>
      <c r="K4311" s="42">
        <f>IF(M4311="",IF(I4311&lt;&gt;"",I4311-G4311,""),"")</f>
        <v>-406.54563467206344</v>
      </c>
      <c r="L4311" s="44">
        <f>IF(M4311="",IF(K4311&lt;&gt;"",IF(G4311=0,IF(I4311=0,0,9.99),K4311/G4311),""),"")</f>
        <v>-1</v>
      </c>
      <c r="M4311" s="45"/>
      <c r="N4311" s="46" t="str">
        <f>TRIM(CONCATENATE(Table1[[#This Row],[Intake]]," ",Table1[[#This Row],[Batch Number]]))</f>
        <v>S-1/EB 71</v>
      </c>
      <c r="O4311" s="45" t="str">
        <f>IF(VLOOKUP(Table1[[#This Row],[Intake Batch Combo]],Sheet2!A:B,2,FALSE)="","",VLOOKUP(Table1[[#This Row],[Intake Batch Combo]],Sheet2!A:B,2,FALSE))</f>
        <v>Expert MRI Buy 71</v>
      </c>
      <c r="P4311" s="116" t="e">
        <v>#N/A</v>
      </c>
      <c r="Q4311" s="116" t="e">
        <v>#N/A</v>
      </c>
    </row>
    <row r="4312" spans="1:17">
      <c r="A4312" s="4" t="s">
        <v>1314</v>
      </c>
      <c r="B4312" s="43">
        <v>71</v>
      </c>
      <c r="C4312" s="64" t="s">
        <v>922</v>
      </c>
      <c r="D4312" s="47">
        <v>44670</v>
      </c>
      <c r="E4312" s="59" t="s">
        <v>1</v>
      </c>
      <c r="F4312" s="41">
        <v>1695</v>
      </c>
      <c r="G4312" s="41">
        <v>406.54563467206344</v>
      </c>
      <c r="H4312" s="47">
        <v>44957</v>
      </c>
      <c r="I4312" s="123">
        <v>867.99689999999998</v>
      </c>
      <c r="J4312" s="43">
        <f>IF(M4312="",IF(AND(H4312&lt;&gt; "",D4312&lt;&gt;""),IF(H4312&gt;=D4312,H4312-D4312,0),""),"")</f>
        <v>287</v>
      </c>
      <c r="K4312" s="42">
        <f>IF(M4312="",IF(I4312&lt;&gt;"",I4312-G4312,""),"")</f>
        <v>461.45126532793654</v>
      </c>
      <c r="L4312" s="44">
        <f>IF(M4312="",IF(K4312&lt;&gt;"",IF(G4312=0,IF(I4312=0,0,9.99),K4312/G4312),""),"")</f>
        <v>1.1350540406125926</v>
      </c>
      <c r="M4312" s="45"/>
      <c r="N4312" s="46" t="str">
        <f>TRIM(CONCATENATE(Table1[[#This Row],[Intake]]," ",Table1[[#This Row],[Batch Number]]))</f>
        <v>S-1/EB 71</v>
      </c>
      <c r="O4312" s="45" t="str">
        <f>IF(VLOOKUP(Table1[[#This Row],[Intake Batch Combo]],Sheet2!A:B,2,FALSE)="","",VLOOKUP(Table1[[#This Row],[Intake Batch Combo]],Sheet2!A:B,2,FALSE))</f>
        <v>Expert MRI Buy 71</v>
      </c>
      <c r="P4312" s="116" t="e">
        <v>#N/A</v>
      </c>
      <c r="Q4312" s="116" t="e">
        <v>#N/A</v>
      </c>
    </row>
    <row r="4313" spans="1:17">
      <c r="A4313" s="4" t="s">
        <v>1314</v>
      </c>
      <c r="B4313" s="43">
        <v>71</v>
      </c>
      <c r="C4313" s="64" t="s">
        <v>933</v>
      </c>
      <c r="D4313" s="47">
        <v>44670</v>
      </c>
      <c r="E4313" s="59" t="s">
        <v>1</v>
      </c>
      <c r="F4313" s="41">
        <v>1695</v>
      </c>
      <c r="G4313" s="41">
        <v>406.54563467206344</v>
      </c>
      <c r="H4313" s="47">
        <v>44957</v>
      </c>
      <c r="I4313" s="123">
        <v>558</v>
      </c>
      <c r="J4313" s="43">
        <f>IF(M4313="",IF(AND(H4313&lt;&gt; "",D4313&lt;&gt;""),IF(H4313&gt;=D4313,H4313-D4313,0),""),"")</f>
        <v>287</v>
      </c>
      <c r="K4313" s="42">
        <f>IF(M4313="",IF(I4313&lt;&gt;"",I4313-G4313,""),"")</f>
        <v>151.45436532793656</v>
      </c>
      <c r="L4313" s="44">
        <f>IF(M4313="",IF(K4313&lt;&gt;"",IF(G4313=0,IF(I4313=0,0,9.99),K4313/G4313),""),"")</f>
        <v>0.37253964232110359</v>
      </c>
      <c r="M4313" s="45"/>
      <c r="N4313" s="46" t="str">
        <f>TRIM(CONCATENATE(Table1[[#This Row],[Intake]]," ",Table1[[#This Row],[Batch Number]]))</f>
        <v>S-1/EB 71</v>
      </c>
      <c r="O4313" s="45" t="str">
        <f>IF(VLOOKUP(Table1[[#This Row],[Intake Batch Combo]],Sheet2!A:B,2,FALSE)="","",VLOOKUP(Table1[[#This Row],[Intake Batch Combo]],Sheet2!A:B,2,FALSE))</f>
        <v>Expert MRI Buy 71</v>
      </c>
      <c r="P4313" s="116" t="e">
        <v>#N/A</v>
      </c>
      <c r="Q4313" s="116" t="e">
        <v>#N/A</v>
      </c>
    </row>
    <row r="4314" spans="1:17">
      <c r="A4314" s="4" t="s">
        <v>1314</v>
      </c>
      <c r="B4314" s="43">
        <v>71</v>
      </c>
      <c r="C4314" s="64" t="s">
        <v>933</v>
      </c>
      <c r="D4314" s="47">
        <v>44670</v>
      </c>
      <c r="E4314" s="59" t="s">
        <v>1</v>
      </c>
      <c r="F4314" s="41">
        <v>1695</v>
      </c>
      <c r="G4314" s="41">
        <v>406.54563467206344</v>
      </c>
      <c r="H4314" s="47">
        <v>44957</v>
      </c>
      <c r="I4314" s="123">
        <v>558</v>
      </c>
      <c r="J4314" s="43">
        <f>IF(M4314="",IF(AND(H4314&lt;&gt; "",D4314&lt;&gt;""),IF(H4314&gt;=D4314,H4314-D4314,0),""),"")</f>
        <v>287</v>
      </c>
      <c r="K4314" s="42">
        <f>IF(M4314="",IF(I4314&lt;&gt;"",I4314-G4314,""),"")</f>
        <v>151.45436532793656</v>
      </c>
      <c r="L4314" s="44">
        <f>IF(M4314="",IF(K4314&lt;&gt;"",IF(G4314=0,IF(I4314=0,0,9.99),K4314/G4314),""),"")</f>
        <v>0.37253964232110359</v>
      </c>
      <c r="M4314" s="45"/>
      <c r="N4314" s="46" t="str">
        <f>TRIM(CONCATENATE(Table1[[#This Row],[Intake]]," ",Table1[[#This Row],[Batch Number]]))</f>
        <v>S-1/EB 71</v>
      </c>
      <c r="O4314" s="45" t="str">
        <f>IF(VLOOKUP(Table1[[#This Row],[Intake Batch Combo]],Sheet2!A:B,2,FALSE)="","",VLOOKUP(Table1[[#This Row],[Intake Batch Combo]],Sheet2!A:B,2,FALSE))</f>
        <v>Expert MRI Buy 71</v>
      </c>
      <c r="P4314" s="116" t="e">
        <v>#N/A</v>
      </c>
      <c r="Q4314" s="116" t="e">
        <v>#N/A</v>
      </c>
    </row>
    <row r="4315" spans="1:17">
      <c r="A4315" s="4" t="s">
        <v>1314</v>
      </c>
      <c r="B4315" s="43">
        <v>71</v>
      </c>
      <c r="C4315" s="64" t="s">
        <v>948</v>
      </c>
      <c r="D4315" s="47">
        <v>44670</v>
      </c>
      <c r="E4315" s="59" t="s">
        <v>1</v>
      </c>
      <c r="F4315" s="41">
        <v>1695</v>
      </c>
      <c r="G4315" s="41">
        <v>406.54563467206344</v>
      </c>
      <c r="H4315" s="47">
        <v>44957</v>
      </c>
      <c r="I4315" s="123">
        <v>465</v>
      </c>
      <c r="J4315" s="43">
        <f>IF(M4315="",IF(AND(H4315&lt;&gt; "",D4315&lt;&gt;""),IF(H4315&gt;=D4315,H4315-D4315,0),""),"")</f>
        <v>287</v>
      </c>
      <c r="K4315" s="42">
        <f>IF(M4315="",IF(I4315&lt;&gt;"",I4315-G4315,""),"")</f>
        <v>58.454365327936557</v>
      </c>
      <c r="L4315" s="44">
        <f>IF(M4315="",IF(K4315&lt;&gt;"",IF(G4315=0,IF(I4315=0,0,9.99),K4315/G4315),""),"")</f>
        <v>0.14378303526758632</v>
      </c>
      <c r="M4315" s="45"/>
      <c r="N4315" s="46" t="str">
        <f>TRIM(CONCATENATE(Table1[[#This Row],[Intake]]," ",Table1[[#This Row],[Batch Number]]))</f>
        <v>S-1/EB 71</v>
      </c>
      <c r="O4315" s="45" t="str">
        <f>IF(VLOOKUP(Table1[[#This Row],[Intake Batch Combo]],Sheet2!A:B,2,FALSE)="","",VLOOKUP(Table1[[#This Row],[Intake Batch Combo]],Sheet2!A:B,2,FALSE))</f>
        <v>Expert MRI Buy 71</v>
      </c>
      <c r="P4315" s="116" t="e">
        <v>#N/A</v>
      </c>
      <c r="Q4315" s="116" t="e">
        <v>#N/A</v>
      </c>
    </row>
    <row r="4316" spans="1:17">
      <c r="A4316" s="4" t="s">
        <v>1314</v>
      </c>
      <c r="B4316" s="43">
        <v>71</v>
      </c>
      <c r="C4316" s="64" t="s">
        <v>948</v>
      </c>
      <c r="D4316" s="47">
        <v>44670</v>
      </c>
      <c r="E4316" s="59" t="s">
        <v>1</v>
      </c>
      <c r="F4316" s="41">
        <v>1695</v>
      </c>
      <c r="G4316" s="41">
        <v>406.54563467206344</v>
      </c>
      <c r="H4316" s="47">
        <v>44957</v>
      </c>
      <c r="I4316" s="123">
        <v>465</v>
      </c>
      <c r="J4316" s="43">
        <f>IF(M4316="",IF(AND(H4316&lt;&gt; "",D4316&lt;&gt;""),IF(H4316&gt;=D4316,H4316-D4316,0),""),"")</f>
        <v>287</v>
      </c>
      <c r="K4316" s="42">
        <f>IF(M4316="",IF(I4316&lt;&gt;"",I4316-G4316,""),"")</f>
        <v>58.454365327936557</v>
      </c>
      <c r="L4316" s="44">
        <f>IF(M4316="",IF(K4316&lt;&gt;"",IF(G4316=0,IF(I4316=0,0,9.99),K4316/G4316),""),"")</f>
        <v>0.14378303526758632</v>
      </c>
      <c r="M4316" s="45"/>
      <c r="N4316" s="46" t="str">
        <f>TRIM(CONCATENATE(Table1[[#This Row],[Intake]]," ",Table1[[#This Row],[Batch Number]]))</f>
        <v>S-1/EB 71</v>
      </c>
      <c r="O4316" s="45" t="str">
        <f>IF(VLOOKUP(Table1[[#This Row],[Intake Batch Combo]],Sheet2!A:B,2,FALSE)="","",VLOOKUP(Table1[[#This Row],[Intake Batch Combo]],Sheet2!A:B,2,FALSE))</f>
        <v>Expert MRI Buy 71</v>
      </c>
      <c r="P4316" s="116" t="e">
        <v>#N/A</v>
      </c>
      <c r="Q4316" s="116" t="e">
        <v>#N/A</v>
      </c>
    </row>
    <row r="4317" spans="1:17">
      <c r="A4317" s="4" t="s">
        <v>1314</v>
      </c>
      <c r="B4317" s="43">
        <v>71</v>
      </c>
      <c r="C4317" s="64" t="s">
        <v>952</v>
      </c>
      <c r="D4317" s="47">
        <v>44670</v>
      </c>
      <c r="E4317" s="59" t="s">
        <v>1</v>
      </c>
      <c r="F4317" s="41">
        <v>1695</v>
      </c>
      <c r="G4317" s="41">
        <v>406.54563467206344</v>
      </c>
      <c r="H4317" s="47">
        <v>44957</v>
      </c>
      <c r="I4317" s="123">
        <v>465</v>
      </c>
      <c r="J4317" s="43">
        <f>IF(M4317="",IF(AND(H4317&lt;&gt; "",D4317&lt;&gt;""),IF(H4317&gt;=D4317,H4317-D4317,0),""),"")</f>
        <v>287</v>
      </c>
      <c r="K4317" s="42">
        <f>IF(M4317="",IF(I4317&lt;&gt;"",I4317-G4317,""),"")</f>
        <v>58.454365327936557</v>
      </c>
      <c r="L4317" s="44">
        <f>IF(M4317="",IF(K4317&lt;&gt;"",IF(G4317=0,IF(I4317=0,0,9.99),K4317/G4317),""),"")</f>
        <v>0.14378303526758632</v>
      </c>
      <c r="M4317" s="45"/>
      <c r="N4317" s="46" t="str">
        <f>TRIM(CONCATENATE(Table1[[#This Row],[Intake]]," ",Table1[[#This Row],[Batch Number]]))</f>
        <v>S-1/EB 71</v>
      </c>
      <c r="O4317" s="45" t="str">
        <f>IF(VLOOKUP(Table1[[#This Row],[Intake Batch Combo]],Sheet2!A:B,2,FALSE)="","",VLOOKUP(Table1[[#This Row],[Intake Batch Combo]],Sheet2!A:B,2,FALSE))</f>
        <v>Expert MRI Buy 71</v>
      </c>
      <c r="P4317" s="116" t="e">
        <v>#N/A</v>
      </c>
      <c r="Q4317" s="116" t="e">
        <v>#N/A</v>
      </c>
    </row>
    <row r="4318" spans="1:17">
      <c r="A4318" s="4" t="s">
        <v>1314</v>
      </c>
      <c r="B4318" s="43">
        <v>71</v>
      </c>
      <c r="C4318" s="64" t="s">
        <v>952</v>
      </c>
      <c r="D4318" s="47">
        <v>44670</v>
      </c>
      <c r="E4318" s="59" t="s">
        <v>1</v>
      </c>
      <c r="F4318" s="41">
        <v>1695</v>
      </c>
      <c r="G4318" s="41">
        <v>406.54563467206344</v>
      </c>
      <c r="H4318" s="47">
        <v>44957</v>
      </c>
      <c r="I4318" s="123">
        <v>697.5</v>
      </c>
      <c r="J4318" s="43">
        <f>IF(M4318="",IF(AND(H4318&lt;&gt; "",D4318&lt;&gt;""),IF(H4318&gt;=D4318,H4318-D4318,0),""),"")</f>
        <v>287</v>
      </c>
      <c r="K4318" s="42">
        <f>IF(M4318="",IF(I4318&lt;&gt;"",I4318-G4318,""),"")</f>
        <v>290.95436532793656</v>
      </c>
      <c r="L4318" s="44">
        <f>IF(M4318="",IF(K4318&lt;&gt;"",IF(G4318=0,IF(I4318=0,0,9.99),K4318/G4318),""),"")</f>
        <v>0.71567455290137949</v>
      </c>
      <c r="M4318" s="45"/>
      <c r="N4318" s="46" t="str">
        <f>TRIM(CONCATENATE(Table1[[#This Row],[Intake]]," ",Table1[[#This Row],[Batch Number]]))</f>
        <v>S-1/EB 71</v>
      </c>
      <c r="O4318" s="45" t="str">
        <f>IF(VLOOKUP(Table1[[#This Row],[Intake Batch Combo]],Sheet2!A:B,2,FALSE)="","",VLOOKUP(Table1[[#This Row],[Intake Batch Combo]],Sheet2!A:B,2,FALSE))</f>
        <v>Expert MRI Buy 71</v>
      </c>
      <c r="P4318" s="116" t="e">
        <v>#N/A</v>
      </c>
      <c r="Q4318" s="116" t="e">
        <v>#N/A</v>
      </c>
    </row>
    <row r="4319" spans="1:17">
      <c r="A4319" s="4" t="s">
        <v>1314</v>
      </c>
      <c r="B4319" s="43">
        <v>71</v>
      </c>
      <c r="C4319" s="64" t="s">
        <v>952</v>
      </c>
      <c r="D4319" s="47">
        <v>44670</v>
      </c>
      <c r="E4319" s="59" t="s">
        <v>1</v>
      </c>
      <c r="F4319" s="41">
        <v>1695</v>
      </c>
      <c r="G4319" s="41">
        <v>406.54563467206344</v>
      </c>
      <c r="H4319" s="47">
        <v>44957</v>
      </c>
      <c r="I4319" s="123">
        <v>697.5</v>
      </c>
      <c r="J4319" s="43">
        <f>IF(M4319="",IF(AND(H4319&lt;&gt; "",D4319&lt;&gt;""),IF(H4319&gt;=D4319,H4319-D4319,0),""),"")</f>
        <v>287</v>
      </c>
      <c r="K4319" s="42">
        <f>IF(M4319="",IF(I4319&lt;&gt;"",I4319-G4319,""),"")</f>
        <v>290.95436532793656</v>
      </c>
      <c r="L4319" s="44">
        <f>IF(M4319="",IF(K4319&lt;&gt;"",IF(G4319=0,IF(I4319=0,0,9.99),K4319/G4319),""),"")</f>
        <v>0.71567455290137949</v>
      </c>
      <c r="M4319" s="45"/>
      <c r="N4319" s="46" t="str">
        <f>TRIM(CONCATENATE(Table1[[#This Row],[Intake]]," ",Table1[[#This Row],[Batch Number]]))</f>
        <v>S-1/EB 71</v>
      </c>
      <c r="O4319" s="45" t="str">
        <f>IF(VLOOKUP(Table1[[#This Row],[Intake Batch Combo]],Sheet2!A:B,2,FALSE)="","",VLOOKUP(Table1[[#This Row],[Intake Batch Combo]],Sheet2!A:B,2,FALSE))</f>
        <v>Expert MRI Buy 71</v>
      </c>
      <c r="P4319" s="116" t="e">
        <v>#N/A</v>
      </c>
      <c r="Q4319" s="116" t="e">
        <v>#N/A</v>
      </c>
    </row>
    <row r="4320" spans="1:17">
      <c r="A4320" s="4" t="s">
        <v>1314</v>
      </c>
      <c r="B4320" s="43">
        <v>71</v>
      </c>
      <c r="C4320" s="64" t="s">
        <v>953</v>
      </c>
      <c r="D4320" s="47">
        <v>44670</v>
      </c>
      <c r="E4320" s="59" t="s">
        <v>1</v>
      </c>
      <c r="F4320" s="41">
        <v>1695</v>
      </c>
      <c r="G4320" s="41">
        <v>406.54563467206344</v>
      </c>
      <c r="H4320" s="47">
        <v>44957</v>
      </c>
      <c r="I4320" s="123">
        <v>651</v>
      </c>
      <c r="J4320" s="43">
        <f>IF(M4320="",IF(AND(H4320&lt;&gt; "",D4320&lt;&gt;""),IF(H4320&gt;=D4320,H4320-D4320,0),""),"")</f>
        <v>287</v>
      </c>
      <c r="K4320" s="42">
        <f>IF(M4320="",IF(I4320&lt;&gt;"",I4320-G4320,""),"")</f>
        <v>244.45436532793656</v>
      </c>
      <c r="L4320" s="44">
        <f>IF(M4320="",IF(K4320&lt;&gt;"",IF(G4320=0,IF(I4320=0,0,9.99),K4320/G4320),""),"")</f>
        <v>0.60129624937462078</v>
      </c>
      <c r="M4320" s="45"/>
      <c r="N4320" s="46" t="str">
        <f>TRIM(CONCATENATE(Table1[[#This Row],[Intake]]," ",Table1[[#This Row],[Batch Number]]))</f>
        <v>S-1/EB 71</v>
      </c>
      <c r="O4320" s="45" t="str">
        <f>IF(VLOOKUP(Table1[[#This Row],[Intake Batch Combo]],Sheet2!A:B,2,FALSE)="","",VLOOKUP(Table1[[#This Row],[Intake Batch Combo]],Sheet2!A:B,2,FALSE))</f>
        <v>Expert MRI Buy 71</v>
      </c>
      <c r="P4320" s="116" t="e">
        <v>#N/A</v>
      </c>
      <c r="Q4320" s="116" t="e">
        <v>#N/A</v>
      </c>
    </row>
    <row r="4321" spans="1:17">
      <c r="A4321" s="4" t="s">
        <v>1314</v>
      </c>
      <c r="B4321" s="43">
        <v>71</v>
      </c>
      <c r="C4321" s="64" t="s">
        <v>953</v>
      </c>
      <c r="D4321" s="47">
        <v>44670</v>
      </c>
      <c r="E4321" s="59" t="s">
        <v>1</v>
      </c>
      <c r="F4321" s="41">
        <v>1695</v>
      </c>
      <c r="G4321" s="41">
        <v>406.54563467206344</v>
      </c>
      <c r="H4321" s="47">
        <v>44957</v>
      </c>
      <c r="I4321" s="123">
        <v>651</v>
      </c>
      <c r="J4321" s="43">
        <f>IF(M4321="",IF(AND(H4321&lt;&gt; "",D4321&lt;&gt;""),IF(H4321&gt;=D4321,H4321-D4321,0),""),"")</f>
        <v>287</v>
      </c>
      <c r="K4321" s="42">
        <f>IF(M4321="",IF(I4321&lt;&gt;"",I4321-G4321,""),"")</f>
        <v>244.45436532793656</v>
      </c>
      <c r="L4321" s="44">
        <f>IF(M4321="",IF(K4321&lt;&gt;"",IF(G4321=0,IF(I4321=0,0,9.99),K4321/G4321),""),"")</f>
        <v>0.60129624937462078</v>
      </c>
      <c r="M4321" s="45"/>
      <c r="N4321" s="46" t="str">
        <f>TRIM(CONCATENATE(Table1[[#This Row],[Intake]]," ",Table1[[#This Row],[Batch Number]]))</f>
        <v>S-1/EB 71</v>
      </c>
      <c r="O4321" s="45" t="str">
        <f>IF(VLOOKUP(Table1[[#This Row],[Intake Batch Combo]],Sheet2!A:B,2,FALSE)="","",VLOOKUP(Table1[[#This Row],[Intake Batch Combo]],Sheet2!A:B,2,FALSE))</f>
        <v>Expert MRI Buy 71</v>
      </c>
      <c r="P4321" s="116" t="e">
        <v>#N/A</v>
      </c>
      <c r="Q4321" s="116" t="e">
        <v>#N/A</v>
      </c>
    </row>
    <row r="4322" spans="1:17">
      <c r="A4322" s="4" t="s">
        <v>1314</v>
      </c>
      <c r="B4322" s="43">
        <v>71</v>
      </c>
      <c r="C4322" s="64" t="s">
        <v>953</v>
      </c>
      <c r="D4322" s="47">
        <v>44670</v>
      </c>
      <c r="E4322" s="59" t="s">
        <v>1</v>
      </c>
      <c r="F4322" s="41">
        <v>1695</v>
      </c>
      <c r="G4322" s="41">
        <v>406.54563467206344</v>
      </c>
      <c r="H4322" s="47">
        <v>44957</v>
      </c>
      <c r="I4322" s="123">
        <v>651</v>
      </c>
      <c r="J4322" s="43">
        <f>IF(M4322="",IF(AND(H4322&lt;&gt; "",D4322&lt;&gt;""),IF(H4322&gt;=D4322,H4322-D4322,0),""),"")</f>
        <v>287</v>
      </c>
      <c r="K4322" s="42">
        <f>IF(M4322="",IF(I4322&lt;&gt;"",I4322-G4322,""),"")</f>
        <v>244.45436532793656</v>
      </c>
      <c r="L4322" s="44">
        <f>IF(M4322="",IF(K4322&lt;&gt;"",IF(G4322=0,IF(I4322=0,0,9.99),K4322/G4322),""),"")</f>
        <v>0.60129624937462078</v>
      </c>
      <c r="M4322" s="45"/>
      <c r="N4322" s="46" t="str">
        <f>TRIM(CONCATENATE(Table1[[#This Row],[Intake]]," ",Table1[[#This Row],[Batch Number]]))</f>
        <v>S-1/EB 71</v>
      </c>
      <c r="O4322" s="45" t="str">
        <f>IF(VLOOKUP(Table1[[#This Row],[Intake Batch Combo]],Sheet2!A:B,2,FALSE)="","",VLOOKUP(Table1[[#This Row],[Intake Batch Combo]],Sheet2!A:B,2,FALSE))</f>
        <v>Expert MRI Buy 71</v>
      </c>
      <c r="P4322" s="116" t="e">
        <v>#N/A</v>
      </c>
      <c r="Q4322" s="116" t="e">
        <v>#N/A</v>
      </c>
    </row>
    <row r="4323" spans="1:17">
      <c r="A4323" s="4" t="s">
        <v>1316</v>
      </c>
      <c r="B4323" s="38">
        <v>97</v>
      </c>
      <c r="C4323" s="15" t="s">
        <v>426</v>
      </c>
      <c r="D4323" s="39">
        <v>44631</v>
      </c>
      <c r="E4323" s="10" t="s">
        <v>1</v>
      </c>
      <c r="F4323" s="36">
        <v>1695</v>
      </c>
      <c r="G4323" s="36">
        <v>408.58132852990423</v>
      </c>
      <c r="H4323" s="39">
        <v>44957</v>
      </c>
      <c r="I4323" s="123">
        <v>744</v>
      </c>
      <c r="J4323" s="38">
        <f>IF(M4323="",IF(AND(H4323&lt;&gt; "",D4323&lt;&gt;""),IF(H4323&gt;=D4323,H4323-D4323,0),""),"")</f>
        <v>326</v>
      </c>
      <c r="K4323" s="37">
        <f>IF(M4323="",IF(I4323&lt;&gt;"",I4323-G4323,""),"")</f>
        <v>335.41867147009577</v>
      </c>
      <c r="L4323" s="31">
        <f>IF(M4323="",IF(K4323&lt;&gt;"",IF(G4323=0,IF(I4323=0,0,9.99),K4323/G4323),""),"")</f>
        <v>0.82093489851077805</v>
      </c>
      <c r="M4323" s="35"/>
      <c r="N4323" s="33" t="str">
        <f>TRIM(CONCATENATE(Table1[[#This Row],[Intake]]," ",Table1[[#This Row],[Batch Number]]))</f>
        <v>S-1/OS 97</v>
      </c>
      <c r="O4323" s="35" t="str">
        <f>IF(VLOOKUP(Table1[[#This Row],[Intake Batch Combo]],Sheet2!A:B,2,FALSE)="","",VLOOKUP(Table1[[#This Row],[Intake Batch Combo]],Sheet2!A:B,2,FALSE))</f>
        <v>One Source Diagnostics Buy 97.2</v>
      </c>
      <c r="P4323" s="116" t="s">
        <v>2384</v>
      </c>
      <c r="Q4323" s="116" t="e">
        <v>#N/A</v>
      </c>
    </row>
    <row r="4324" spans="1:17">
      <c r="A4324" s="4" t="s">
        <v>1316</v>
      </c>
      <c r="B4324" s="38">
        <v>97</v>
      </c>
      <c r="C4324" s="15" t="s">
        <v>448</v>
      </c>
      <c r="D4324" s="39">
        <v>44631</v>
      </c>
      <c r="E4324" s="10" t="s">
        <v>1</v>
      </c>
      <c r="F4324" s="36">
        <v>1695</v>
      </c>
      <c r="G4324" s="36">
        <v>408.58132852990423</v>
      </c>
      <c r="H4324" s="39">
        <v>44957</v>
      </c>
      <c r="I4324" s="123">
        <v>511.5</v>
      </c>
      <c r="J4324" s="38">
        <f>IF(M4324="",IF(AND(H4324&lt;&gt; "",D4324&lt;&gt;""),IF(H4324&gt;=D4324,H4324-D4324,0),""),"")</f>
        <v>326</v>
      </c>
      <c r="K4324" s="37">
        <f>IF(M4324="",IF(I4324&lt;&gt;"",I4324-G4324,""),"")</f>
        <v>102.91867147009577</v>
      </c>
      <c r="L4324" s="31">
        <f>IF(M4324="",IF(K4324&lt;&gt;"",IF(G4324=0,IF(I4324=0,0,9.99),K4324/G4324),""),"")</f>
        <v>0.25189274272615986</v>
      </c>
      <c r="M4324" s="35"/>
      <c r="N4324" s="33" t="str">
        <f>TRIM(CONCATENATE(Table1[[#This Row],[Intake]]," ",Table1[[#This Row],[Batch Number]]))</f>
        <v>S-1/OS 97</v>
      </c>
      <c r="O4324" s="35" t="str">
        <f>IF(VLOOKUP(Table1[[#This Row],[Intake Batch Combo]],Sheet2!A:B,2,FALSE)="","",VLOOKUP(Table1[[#This Row],[Intake Batch Combo]],Sheet2!A:B,2,FALSE))</f>
        <v>One Source Diagnostics Buy 97.2</v>
      </c>
      <c r="P4324" s="116" t="s">
        <v>2384</v>
      </c>
      <c r="Q4324" s="116" t="e">
        <v>#N/A</v>
      </c>
    </row>
    <row r="4325" spans="1:17">
      <c r="A4325" s="4" t="s">
        <v>1316</v>
      </c>
      <c r="B4325" s="38">
        <v>97</v>
      </c>
      <c r="C4325" s="15" t="s">
        <v>448</v>
      </c>
      <c r="D4325" s="39">
        <v>44631</v>
      </c>
      <c r="E4325" s="10" t="s">
        <v>1</v>
      </c>
      <c r="F4325" s="36">
        <v>1695</v>
      </c>
      <c r="G4325" s="36">
        <v>408.58132852990423</v>
      </c>
      <c r="H4325" s="39">
        <v>44957</v>
      </c>
      <c r="I4325" s="123">
        <v>511.5</v>
      </c>
      <c r="J4325" s="38">
        <f>IF(M4325="",IF(AND(H4325&lt;&gt; "",D4325&lt;&gt;""),IF(H4325&gt;=D4325,H4325-D4325,0),""),"")</f>
        <v>326</v>
      </c>
      <c r="K4325" s="37">
        <f>IF(M4325="",IF(I4325&lt;&gt;"",I4325-G4325,""),"")</f>
        <v>102.91867147009577</v>
      </c>
      <c r="L4325" s="31">
        <f>IF(M4325="",IF(K4325&lt;&gt;"",IF(G4325=0,IF(I4325=0,0,9.99),K4325/G4325),""),"")</f>
        <v>0.25189274272615986</v>
      </c>
      <c r="M4325" s="35"/>
      <c r="N4325" s="33" t="str">
        <f>TRIM(CONCATENATE(Table1[[#This Row],[Intake]]," ",Table1[[#This Row],[Batch Number]]))</f>
        <v>S-1/OS 97</v>
      </c>
      <c r="O4325" s="35" t="str">
        <f>IF(VLOOKUP(Table1[[#This Row],[Intake Batch Combo]],Sheet2!A:B,2,FALSE)="","",VLOOKUP(Table1[[#This Row],[Intake Batch Combo]],Sheet2!A:B,2,FALSE))</f>
        <v>One Source Diagnostics Buy 97.2</v>
      </c>
      <c r="P4325" s="116" t="s">
        <v>2384</v>
      </c>
      <c r="Q4325" s="116" t="e">
        <v>#N/A</v>
      </c>
    </row>
    <row r="4326" spans="1:17">
      <c r="A4326" s="4" t="s">
        <v>1316</v>
      </c>
      <c r="B4326" s="38">
        <v>97</v>
      </c>
      <c r="C4326" s="15" t="s">
        <v>463</v>
      </c>
      <c r="D4326" s="39">
        <v>44631</v>
      </c>
      <c r="E4326" s="10" t="s">
        <v>1</v>
      </c>
      <c r="F4326" s="36">
        <v>1695</v>
      </c>
      <c r="G4326" s="36">
        <v>408.58132852990423</v>
      </c>
      <c r="H4326" s="39">
        <v>44957</v>
      </c>
      <c r="I4326" s="123">
        <v>465</v>
      </c>
      <c r="J4326" s="38">
        <f>IF(M4326="",IF(AND(H4326&lt;&gt; "",D4326&lt;&gt;""),IF(H4326&gt;=D4326,H4326-D4326,0),""),"")</f>
        <v>326</v>
      </c>
      <c r="K4326" s="37">
        <f>IF(M4326="",IF(I4326&lt;&gt;"",I4326-G4326,""),"")</f>
        <v>56.418671470095774</v>
      </c>
      <c r="L4326" s="31">
        <f>IF(M4326="",IF(K4326&lt;&gt;"",IF(G4326=0,IF(I4326=0,0,9.99),K4326/G4326),""),"")</f>
        <v>0.13808431156923626</v>
      </c>
      <c r="M4326" s="35"/>
      <c r="N4326" s="33" t="str">
        <f>TRIM(CONCATENATE(Table1[[#This Row],[Intake]]," ",Table1[[#This Row],[Batch Number]]))</f>
        <v>S-1/OS 97</v>
      </c>
      <c r="O4326" s="35" t="str">
        <f>IF(VLOOKUP(Table1[[#This Row],[Intake Batch Combo]],Sheet2!A:B,2,FALSE)="","",VLOOKUP(Table1[[#This Row],[Intake Batch Combo]],Sheet2!A:B,2,FALSE))</f>
        <v>One Source Diagnostics Buy 97.2</v>
      </c>
      <c r="P4326" s="116" t="s">
        <v>2384</v>
      </c>
      <c r="Q4326" s="116" t="e">
        <v>#N/A</v>
      </c>
    </row>
    <row r="4327" spans="1:17">
      <c r="A4327" s="4" t="s">
        <v>1316</v>
      </c>
      <c r="B4327" s="38">
        <v>97</v>
      </c>
      <c r="C4327" s="15" t="s">
        <v>463</v>
      </c>
      <c r="D4327" s="39">
        <v>44631</v>
      </c>
      <c r="E4327" s="10" t="s">
        <v>1</v>
      </c>
      <c r="F4327" s="36">
        <v>1695</v>
      </c>
      <c r="G4327" s="36">
        <v>408.58132852990423</v>
      </c>
      <c r="H4327" s="39">
        <v>44957</v>
      </c>
      <c r="I4327" s="123">
        <v>619.99379999999996</v>
      </c>
      <c r="J4327" s="38">
        <f>IF(M4327="",IF(AND(H4327&lt;&gt; "",D4327&lt;&gt;""),IF(H4327&gt;=D4327,H4327-D4327,0),""),"")</f>
        <v>326</v>
      </c>
      <c r="K4327" s="37">
        <f>IF(M4327="",IF(I4327&lt;&gt;"",I4327-G4327,""),"")</f>
        <v>211.41247147009574</v>
      </c>
      <c r="L4327" s="31">
        <f>IF(M4327="",IF(K4327&lt;&gt;"",IF(G4327=0,IF(I4327=0,0,9.99),K4327/G4327),""),"")</f>
        <v>0.51743057430149397</v>
      </c>
      <c r="M4327" s="35"/>
      <c r="N4327" s="33" t="str">
        <f>TRIM(CONCATENATE(Table1[[#This Row],[Intake]]," ",Table1[[#This Row],[Batch Number]]))</f>
        <v>S-1/OS 97</v>
      </c>
      <c r="O4327" s="35" t="str">
        <f>IF(VLOOKUP(Table1[[#This Row],[Intake Batch Combo]],Sheet2!A:B,2,FALSE)="","",VLOOKUP(Table1[[#This Row],[Intake Batch Combo]],Sheet2!A:B,2,FALSE))</f>
        <v>One Source Diagnostics Buy 97.2</v>
      </c>
      <c r="P4327" s="116" t="s">
        <v>2384</v>
      </c>
      <c r="Q4327" s="116" t="e">
        <v>#N/A</v>
      </c>
    </row>
    <row r="4328" spans="1:17">
      <c r="A4328" s="4" t="s">
        <v>1316</v>
      </c>
      <c r="B4328" s="38">
        <v>97</v>
      </c>
      <c r="C4328" s="15" t="s">
        <v>539</v>
      </c>
      <c r="D4328" s="39">
        <v>44631</v>
      </c>
      <c r="E4328" s="10" t="s">
        <v>1</v>
      </c>
      <c r="F4328" s="36">
        <v>1695</v>
      </c>
      <c r="G4328" s="36">
        <v>408.58132852990423</v>
      </c>
      <c r="H4328" s="39">
        <v>44957</v>
      </c>
      <c r="I4328" s="123">
        <v>465</v>
      </c>
      <c r="J4328" s="38">
        <f>IF(M4328="",IF(AND(H4328&lt;&gt; "",D4328&lt;&gt;""),IF(H4328&gt;=D4328,H4328-D4328,0),""),"")</f>
        <v>326</v>
      </c>
      <c r="K4328" s="37">
        <f>IF(M4328="",IF(I4328&lt;&gt;"",I4328-G4328,""),"")</f>
        <v>56.418671470095774</v>
      </c>
      <c r="L4328" s="31">
        <f>IF(M4328="",IF(K4328&lt;&gt;"",IF(G4328=0,IF(I4328=0,0,9.99),K4328/G4328),""),"")</f>
        <v>0.13808431156923626</v>
      </c>
      <c r="M4328" s="35"/>
      <c r="N4328" s="33" t="str">
        <f>TRIM(CONCATENATE(Table1[[#This Row],[Intake]]," ",Table1[[#This Row],[Batch Number]]))</f>
        <v>S-1/OS 97</v>
      </c>
      <c r="O4328" s="35" t="str">
        <f>IF(VLOOKUP(Table1[[#This Row],[Intake Batch Combo]],Sheet2!A:B,2,FALSE)="","",VLOOKUP(Table1[[#This Row],[Intake Batch Combo]],Sheet2!A:B,2,FALSE))</f>
        <v>One Source Diagnostics Buy 97.2</v>
      </c>
      <c r="P4328" s="116" t="s">
        <v>2384</v>
      </c>
      <c r="Q4328" s="116" t="e">
        <v>#N/A</v>
      </c>
    </row>
    <row r="4329" spans="1:17">
      <c r="A4329" s="4" t="s">
        <v>1316</v>
      </c>
      <c r="B4329" s="38">
        <v>97</v>
      </c>
      <c r="C4329" s="15" t="s">
        <v>539</v>
      </c>
      <c r="D4329" s="39">
        <v>44631</v>
      </c>
      <c r="E4329" s="10" t="s">
        <v>1</v>
      </c>
      <c r="F4329" s="36">
        <v>1695</v>
      </c>
      <c r="G4329" s="36">
        <v>408.58132852990423</v>
      </c>
      <c r="H4329" s="39">
        <v>44957</v>
      </c>
      <c r="I4329" s="123">
        <v>465</v>
      </c>
      <c r="J4329" s="38">
        <f>IF(M4329="",IF(AND(H4329&lt;&gt; "",D4329&lt;&gt;""),IF(H4329&gt;=D4329,H4329-D4329,0),""),"")</f>
        <v>326</v>
      </c>
      <c r="K4329" s="37">
        <f>IF(M4329="",IF(I4329&lt;&gt;"",I4329-G4329,""),"")</f>
        <v>56.418671470095774</v>
      </c>
      <c r="L4329" s="31">
        <f>IF(M4329="",IF(K4329&lt;&gt;"",IF(G4329=0,IF(I4329=0,0,9.99),K4329/G4329),""),"")</f>
        <v>0.13808431156923626</v>
      </c>
      <c r="M4329" s="35"/>
      <c r="N4329" s="33" t="str">
        <f>TRIM(CONCATENATE(Table1[[#This Row],[Intake]]," ",Table1[[#This Row],[Batch Number]]))</f>
        <v>S-1/OS 97</v>
      </c>
      <c r="O4329" s="35" t="str">
        <f>IF(VLOOKUP(Table1[[#This Row],[Intake Batch Combo]],Sheet2!A:B,2,FALSE)="","",VLOOKUP(Table1[[#This Row],[Intake Batch Combo]],Sheet2!A:B,2,FALSE))</f>
        <v>One Source Diagnostics Buy 97.2</v>
      </c>
      <c r="P4329" s="116" t="s">
        <v>2384</v>
      </c>
      <c r="Q4329" s="116" t="e">
        <v>#N/A</v>
      </c>
    </row>
    <row r="4330" spans="1:17">
      <c r="A4330" s="4" t="s">
        <v>1316</v>
      </c>
      <c r="B4330" s="15">
        <v>90</v>
      </c>
      <c r="C4330" s="15" t="s">
        <v>97</v>
      </c>
      <c r="D4330" s="30">
        <v>44559</v>
      </c>
      <c r="E4330" s="10" t="s">
        <v>1</v>
      </c>
      <c r="F4330" s="14">
        <v>1695</v>
      </c>
      <c r="G4330" s="14">
        <v>435.04260145388702</v>
      </c>
      <c r="H4330" s="30">
        <v>44957</v>
      </c>
      <c r="I4330" s="123">
        <v>488.25</v>
      </c>
      <c r="J4330" s="21">
        <f>IF(M4330="",IF(AND(H4330&lt;&gt; "",D4330&lt;&gt;""),IF(H4330&gt;=D4330,H4330-D4330,0),""),"")</f>
        <v>398</v>
      </c>
      <c r="K4330" s="20">
        <f>IF(M4330="",IF(I4330&lt;&gt;"",I4330-G4330,""),"")</f>
        <v>53.207398546112984</v>
      </c>
      <c r="L4330" s="25">
        <f>IF(M4330="",IF(K4330&lt;&gt;"",IF(G4330=0,IF(I4330=0,0,9.99),K4330/G4330),""),"")</f>
        <v>0.12230388097233917</v>
      </c>
      <c r="M4330" s="28"/>
      <c r="N4330" s="31" t="str">
        <f>TRIM(CONCATENATE(Table1[[#This Row],[Intake]]," ",Table1[[#This Row],[Batch Number]]))</f>
        <v>S-1/OS 90</v>
      </c>
      <c r="O4330" s="34" t="str">
        <f>IF(VLOOKUP(Table1[[#This Row],[Intake Batch Combo]],Sheet2!A:B,2,FALSE)="","",VLOOKUP(Table1[[#This Row],[Intake Batch Combo]],Sheet2!A:B,2,FALSE))</f>
        <v>OSD Buy 90</v>
      </c>
      <c r="P4330" s="116" t="e">
        <v>#N/A</v>
      </c>
      <c r="Q4330" s="116" t="e">
        <v>#N/A</v>
      </c>
    </row>
    <row r="4331" spans="1:17">
      <c r="A4331" s="4" t="s">
        <v>1316</v>
      </c>
      <c r="B4331" s="15">
        <v>90</v>
      </c>
      <c r="C4331" s="15" t="s">
        <v>97</v>
      </c>
      <c r="D4331" s="30">
        <v>44559</v>
      </c>
      <c r="E4331" s="10" t="s">
        <v>1</v>
      </c>
      <c r="F4331" s="14">
        <v>1695</v>
      </c>
      <c r="G4331" s="14">
        <v>435.04260145388702</v>
      </c>
      <c r="H4331" s="30">
        <v>44957</v>
      </c>
      <c r="I4331" s="123">
        <v>488.25</v>
      </c>
      <c r="J4331" s="21">
        <f>IF(M4331="",IF(AND(H4331&lt;&gt; "",D4331&lt;&gt;""),IF(H4331&gt;=D4331,H4331-D4331,0),""),"")</f>
        <v>398</v>
      </c>
      <c r="K4331" s="20">
        <f>IF(M4331="",IF(I4331&lt;&gt;"",I4331-G4331,""),"")</f>
        <v>53.207398546112984</v>
      </c>
      <c r="L4331" s="25">
        <f>IF(M4331="",IF(K4331&lt;&gt;"",IF(G4331=0,IF(I4331=0,0,9.99),K4331/G4331),""),"")</f>
        <v>0.12230388097233917</v>
      </c>
      <c r="M4331" s="28"/>
      <c r="N4331" s="31" t="str">
        <f>TRIM(CONCATENATE(Table1[[#This Row],[Intake]]," ",Table1[[#This Row],[Batch Number]]))</f>
        <v>S-1/OS 90</v>
      </c>
      <c r="O4331" s="34" t="str">
        <f>IF(VLOOKUP(Table1[[#This Row],[Intake Batch Combo]],Sheet2!A:B,2,FALSE)="","",VLOOKUP(Table1[[#This Row],[Intake Batch Combo]],Sheet2!A:B,2,FALSE))</f>
        <v>OSD Buy 90</v>
      </c>
      <c r="P4331" s="116" t="e">
        <v>#N/A</v>
      </c>
      <c r="Q4331" s="116" t="e">
        <v>#N/A</v>
      </c>
    </row>
    <row r="4332" spans="1:17">
      <c r="A4332" s="4" t="s">
        <v>1316</v>
      </c>
      <c r="B4332" s="15">
        <v>90</v>
      </c>
      <c r="C4332" s="15" t="s">
        <v>97</v>
      </c>
      <c r="D4332" s="30">
        <v>44559</v>
      </c>
      <c r="E4332" s="10" t="s">
        <v>1</v>
      </c>
      <c r="F4332" s="14">
        <v>1695</v>
      </c>
      <c r="G4332" s="14">
        <v>435.04260145388702</v>
      </c>
      <c r="H4332" s="30">
        <v>44957</v>
      </c>
      <c r="I4332" s="123">
        <v>488.25</v>
      </c>
      <c r="J4332" s="21">
        <f>IF(M4332="",IF(AND(H4332&lt;&gt; "",D4332&lt;&gt;""),IF(H4332&gt;=D4332,H4332-D4332,0),""),"")</f>
        <v>398</v>
      </c>
      <c r="K4332" s="20">
        <f>IF(M4332="",IF(I4332&lt;&gt;"",I4332-G4332,""),"")</f>
        <v>53.207398546112984</v>
      </c>
      <c r="L4332" s="25">
        <f>IF(M4332="",IF(K4332&lt;&gt;"",IF(G4332=0,IF(I4332=0,0,9.99),K4332/G4332),""),"")</f>
        <v>0.12230388097233917</v>
      </c>
      <c r="M4332" s="28"/>
      <c r="N4332" s="31" t="str">
        <f>TRIM(CONCATENATE(Table1[[#This Row],[Intake]]," ",Table1[[#This Row],[Batch Number]]))</f>
        <v>S-1/OS 90</v>
      </c>
      <c r="O4332" s="34" t="str">
        <f>IF(VLOOKUP(Table1[[#This Row],[Intake Batch Combo]],Sheet2!A:B,2,FALSE)="","",VLOOKUP(Table1[[#This Row],[Intake Batch Combo]],Sheet2!A:B,2,FALSE))</f>
        <v>OSD Buy 90</v>
      </c>
      <c r="P4332" s="116" t="e">
        <v>#N/A</v>
      </c>
      <c r="Q4332" s="116" t="e">
        <v>#N/A</v>
      </c>
    </row>
    <row r="4333" spans="1:17">
      <c r="A4333" s="4" t="s">
        <v>1316</v>
      </c>
      <c r="B4333" s="15">
        <v>90</v>
      </c>
      <c r="C4333" s="15" t="s">
        <v>97</v>
      </c>
      <c r="D4333" s="30">
        <v>44559</v>
      </c>
      <c r="E4333" s="10" t="s">
        <v>1</v>
      </c>
      <c r="F4333" s="14">
        <v>1695</v>
      </c>
      <c r="G4333" s="14">
        <v>435.04260145388702</v>
      </c>
      <c r="H4333" s="30">
        <v>44957</v>
      </c>
      <c r="I4333" s="123">
        <v>489.92399999999998</v>
      </c>
      <c r="J4333" s="21">
        <f>IF(M4333="",IF(AND(H4333&lt;&gt; "",D4333&lt;&gt;""),IF(H4333&gt;=D4333,H4333-D4333,0),""),"")</f>
        <v>398</v>
      </c>
      <c r="K4333" s="20">
        <f>IF(M4333="",IF(I4333&lt;&gt;"",I4333-G4333,""),"")</f>
        <v>54.881398546112962</v>
      </c>
      <c r="L4333" s="25">
        <f>IF(M4333="",IF(K4333&lt;&gt;"",IF(G4333=0,IF(I4333=0,0,9.99),K4333/G4333),""),"")</f>
        <v>0.12615177999281571</v>
      </c>
      <c r="M4333" s="28"/>
      <c r="N4333" s="31" t="str">
        <f>TRIM(CONCATENATE(Table1[[#This Row],[Intake]]," ",Table1[[#This Row],[Batch Number]]))</f>
        <v>S-1/OS 90</v>
      </c>
      <c r="O4333" s="34" t="str">
        <f>IF(VLOOKUP(Table1[[#This Row],[Intake Batch Combo]],Sheet2!A:B,2,FALSE)="","",VLOOKUP(Table1[[#This Row],[Intake Batch Combo]],Sheet2!A:B,2,FALSE))</f>
        <v>OSD Buy 90</v>
      </c>
      <c r="P4333" s="116" t="e">
        <v>#N/A</v>
      </c>
      <c r="Q4333" s="116" t="e">
        <v>#N/A</v>
      </c>
    </row>
    <row r="4334" spans="1:17">
      <c r="A4334" s="4" t="s">
        <v>1316</v>
      </c>
      <c r="B4334" s="15">
        <v>90</v>
      </c>
      <c r="C4334" s="15" t="s">
        <v>221</v>
      </c>
      <c r="D4334" s="30">
        <v>44559</v>
      </c>
      <c r="E4334" s="10" t="s">
        <v>1</v>
      </c>
      <c r="F4334" s="14">
        <v>1695</v>
      </c>
      <c r="G4334" s="14">
        <v>435.04260145388702</v>
      </c>
      <c r="H4334" s="30">
        <v>44957</v>
      </c>
      <c r="I4334" s="123">
        <v>465</v>
      </c>
      <c r="J4334" s="21">
        <f>IF(M4334="",IF(AND(H4334&lt;&gt; "",D4334&lt;&gt;""),IF(H4334&gt;=D4334,H4334-D4334,0),""),"")</f>
        <v>398</v>
      </c>
      <c r="K4334" s="20">
        <f>IF(M4334="",IF(I4334&lt;&gt;"",I4334-G4334,""),"")</f>
        <v>29.957398546112984</v>
      </c>
      <c r="L4334" s="25">
        <f>IF(M4334="",IF(K4334&lt;&gt;"",IF(G4334=0,IF(I4334=0,0,9.99),K4334/G4334),""),"")</f>
        <v>6.8860839021275391E-2</v>
      </c>
      <c r="M4334" s="28"/>
      <c r="N4334" s="31" t="str">
        <f>TRIM(CONCATENATE(Table1[[#This Row],[Intake]]," ",Table1[[#This Row],[Batch Number]]))</f>
        <v>S-1/OS 90</v>
      </c>
      <c r="O4334" s="34" t="str">
        <f>IF(VLOOKUP(Table1[[#This Row],[Intake Batch Combo]],Sheet2!A:B,2,FALSE)="","",VLOOKUP(Table1[[#This Row],[Intake Batch Combo]],Sheet2!A:B,2,FALSE))</f>
        <v>OSD Buy 90</v>
      </c>
      <c r="P4334" s="116" t="e">
        <v>#N/A</v>
      </c>
      <c r="Q4334" s="116" t="e">
        <v>#N/A</v>
      </c>
    </row>
    <row r="4335" spans="1:17">
      <c r="A4335" s="4" t="s">
        <v>384</v>
      </c>
      <c r="B4335" s="15" t="s">
        <v>385</v>
      </c>
      <c r="C4335" s="15">
        <v>1016717</v>
      </c>
      <c r="D4335" s="30">
        <v>44579</v>
      </c>
      <c r="E4335" s="10" t="s">
        <v>0</v>
      </c>
      <c r="F4335" s="14">
        <v>41669</v>
      </c>
      <c r="G4335" s="14">
        <v>8600.481600000001</v>
      </c>
      <c r="H4335" s="30">
        <v>44957</v>
      </c>
      <c r="I4335" s="123">
        <v>10572.500000000002</v>
      </c>
      <c r="J4335" s="15">
        <f>IF(M4335="",IF(AND(H4335&lt;&gt; "",D4335&lt;&gt;""),IF(H4335&gt;=D4335,H4335-D4335,0),""),"")</f>
        <v>378</v>
      </c>
      <c r="K4335" s="20">
        <f>IF(M4335="",IF(I4335&lt;&gt;"",I4335-G4335,""),"")</f>
        <v>1972.0184000000008</v>
      </c>
      <c r="L4335" s="25">
        <f>IF(M4335="",IF(K4335&lt;&gt;"",IF(G4335=0,IF(I4335=0,0,9.99),K4335/G4335),""),"")</f>
        <v>0.22929162478529116</v>
      </c>
      <c r="M4335" s="111"/>
      <c r="N4335" s="33" t="str">
        <f>TRIM(CONCATENATE(Table1[[#This Row],[Intake]]," ",Table1[[#This Row],[Batch Number]]))</f>
        <v>S-1/TRC 33a</v>
      </c>
      <c r="O4335" s="35" t="str">
        <f>IF(VLOOKUP(Table1[[#This Row],[Intake Batch Combo]],Sheet2!A:B,2,FALSE)="","",VLOOKUP(Table1[[#This Row],[Intake Batch Combo]],Sheet2!A:B,2,FALSE))</f>
        <v>Texas Regional Center Batch 33a</v>
      </c>
      <c r="P4335" s="116" t="e">
        <v>#N/A</v>
      </c>
      <c r="Q4335" s="116" t="e">
        <v>#N/A</v>
      </c>
    </row>
    <row r="4336" spans="1:17">
      <c r="A4336" s="4" t="s">
        <v>1316</v>
      </c>
      <c r="B4336" s="15">
        <v>90</v>
      </c>
      <c r="C4336" s="15" t="s">
        <v>20</v>
      </c>
      <c r="D4336" s="30">
        <v>44559</v>
      </c>
      <c r="E4336" s="10" t="s">
        <v>1</v>
      </c>
      <c r="F4336" s="14">
        <v>300</v>
      </c>
      <c r="G4336" s="14">
        <v>0</v>
      </c>
      <c r="H4336" s="30">
        <v>44925</v>
      </c>
      <c r="I4336" s="123">
        <v>0</v>
      </c>
      <c r="J4336" s="21">
        <f>IF(M4336="",IF(AND(H4336&lt;&gt; "",D4336&lt;&gt;""),IF(H4336&gt;=D4336,H4336-D4336,0),""),"")</f>
        <v>366</v>
      </c>
      <c r="K4336" s="20">
        <f>IF(M4336="",IF(I4336&lt;&gt;"",I4336-G4336,""),"")</f>
        <v>0</v>
      </c>
      <c r="L4336" s="25">
        <f>IF(M4336="",IF(K4336&lt;&gt;"",IF(G4336=0,IF(I4336=0,0,9.99),K4336/G4336),""),"")</f>
        <v>0</v>
      </c>
      <c r="M4336" s="28"/>
      <c r="N4336" s="31" t="str">
        <f>TRIM(CONCATENATE(Table1[[#This Row],[Intake]]," ",Table1[[#This Row],[Batch Number]]))</f>
        <v>S-1/OS 90</v>
      </c>
      <c r="O4336" s="34" t="str">
        <f>IF(VLOOKUP(Table1[[#This Row],[Intake Batch Combo]],Sheet2!A:B,2,FALSE)="","",VLOOKUP(Table1[[#This Row],[Intake Batch Combo]],Sheet2!A:B,2,FALSE))</f>
        <v>OSD Buy 90</v>
      </c>
      <c r="P4336" s="116" t="e">
        <v>#N/A</v>
      </c>
      <c r="Q4336" s="116" t="e">
        <v>#N/A</v>
      </c>
    </row>
    <row r="4337" spans="1:17">
      <c r="A4337" s="4" t="s">
        <v>1316</v>
      </c>
      <c r="B4337" s="15">
        <v>90</v>
      </c>
      <c r="C4337" s="15" t="s">
        <v>20</v>
      </c>
      <c r="D4337" s="30">
        <v>44559</v>
      </c>
      <c r="E4337" s="10" t="s">
        <v>1</v>
      </c>
      <c r="F4337" s="14">
        <v>300</v>
      </c>
      <c r="G4337" s="14">
        <v>0</v>
      </c>
      <c r="H4337" s="30">
        <v>44925</v>
      </c>
      <c r="I4337" s="123">
        <v>0</v>
      </c>
      <c r="J4337" s="21">
        <f>IF(M4337="",IF(AND(H4337&lt;&gt; "",D4337&lt;&gt;""),IF(H4337&gt;=D4337,H4337-D4337,0),""),"")</f>
        <v>366</v>
      </c>
      <c r="K4337" s="20">
        <f>IF(M4337="",IF(I4337&lt;&gt;"",I4337-G4337,""),"")</f>
        <v>0</v>
      </c>
      <c r="L4337" s="25">
        <f>IF(M4337="",IF(K4337&lt;&gt;"",IF(G4337=0,IF(I4337=0,0,9.99),K4337/G4337),""),"")</f>
        <v>0</v>
      </c>
      <c r="M4337" s="28"/>
      <c r="N4337" s="31" t="str">
        <f>TRIM(CONCATENATE(Table1[[#This Row],[Intake]]," ",Table1[[#This Row],[Batch Number]]))</f>
        <v>S-1/OS 90</v>
      </c>
      <c r="O4337" s="34" t="str">
        <f>IF(VLOOKUP(Table1[[#This Row],[Intake Batch Combo]],Sheet2!A:B,2,FALSE)="","",VLOOKUP(Table1[[#This Row],[Intake Batch Combo]],Sheet2!A:B,2,FALSE))</f>
        <v>OSD Buy 90</v>
      </c>
      <c r="P4337" s="116" t="e">
        <v>#N/A</v>
      </c>
      <c r="Q4337" s="116" t="e">
        <v>#N/A</v>
      </c>
    </row>
    <row r="4338" spans="1:17">
      <c r="A4338" s="4" t="s">
        <v>1316</v>
      </c>
      <c r="B4338" s="15">
        <v>90</v>
      </c>
      <c r="C4338" s="15" t="s">
        <v>161</v>
      </c>
      <c r="D4338" s="30">
        <v>44559</v>
      </c>
      <c r="E4338" s="10" t="s">
        <v>1</v>
      </c>
      <c r="F4338" s="14">
        <v>0</v>
      </c>
      <c r="G4338" s="14">
        <v>0</v>
      </c>
      <c r="H4338" s="30">
        <v>44925</v>
      </c>
      <c r="I4338" s="123">
        <v>93</v>
      </c>
      <c r="J4338" s="21">
        <f>IF(M4338="",IF(AND(H4338&lt;&gt; "",D4338&lt;&gt;""),IF(H4338&gt;=D4338,H4338-D4338,0),""),"")</f>
        <v>366</v>
      </c>
      <c r="K4338" s="20">
        <f>IF(M4338="",IF(I4338&lt;&gt;"",I4338-G4338,""),"")</f>
        <v>93</v>
      </c>
      <c r="L4338" s="25">
        <f>IF(M4338="",IF(K4338&lt;&gt;"",IF(G4338=0,IF(I4338=0,0,9.99),K4338/G4338),""),"")</f>
        <v>9.99</v>
      </c>
      <c r="M4338" s="28"/>
      <c r="N4338" s="31" t="str">
        <f>TRIM(CONCATENATE(Table1[[#This Row],[Intake]]," ",Table1[[#This Row],[Batch Number]]))</f>
        <v>S-1/OS 90</v>
      </c>
      <c r="O4338" s="34" t="str">
        <f>IF(VLOOKUP(Table1[[#This Row],[Intake Batch Combo]],Sheet2!A:B,2,FALSE)="","",VLOOKUP(Table1[[#This Row],[Intake Batch Combo]],Sheet2!A:B,2,FALSE))</f>
        <v>OSD Buy 90</v>
      </c>
      <c r="P4338" s="116" t="e">
        <v>#N/A</v>
      </c>
      <c r="Q4338" s="116" t="e">
        <v>#N/A</v>
      </c>
    </row>
    <row r="4339" spans="1:17">
      <c r="A4339" s="4" t="s">
        <v>1316</v>
      </c>
      <c r="B4339" s="15">
        <v>90</v>
      </c>
      <c r="C4339" s="15" t="s">
        <v>358</v>
      </c>
      <c r="D4339" s="30">
        <v>44559</v>
      </c>
      <c r="E4339" s="10" t="s">
        <v>1</v>
      </c>
      <c r="F4339" s="14">
        <v>300</v>
      </c>
      <c r="G4339" s="14">
        <v>0</v>
      </c>
      <c r="H4339" s="30">
        <v>44925</v>
      </c>
      <c r="I4339" s="123">
        <v>0</v>
      </c>
      <c r="J4339" s="21">
        <f>IF(M4339="",IF(AND(H4339&lt;&gt; "",D4339&lt;&gt;""),IF(H4339&gt;=D4339,H4339-D4339,0),""),"")</f>
        <v>366</v>
      </c>
      <c r="K4339" s="20">
        <f>IF(M4339="",IF(I4339&lt;&gt;"",I4339-G4339,""),"")</f>
        <v>0</v>
      </c>
      <c r="L4339" s="25">
        <f>IF(M4339="",IF(K4339&lt;&gt;"",IF(G4339=0,IF(I4339=0,0,9.99),K4339/G4339),""),"")</f>
        <v>0</v>
      </c>
      <c r="M4339" s="28"/>
      <c r="N4339" s="31" t="str">
        <f>TRIM(CONCATENATE(Table1[[#This Row],[Intake]]," ",Table1[[#This Row],[Batch Number]]))</f>
        <v>S-1/OS 90</v>
      </c>
      <c r="O4339" s="34" t="str">
        <f>IF(VLOOKUP(Table1[[#This Row],[Intake Batch Combo]],Sheet2!A:B,2,FALSE)="","",VLOOKUP(Table1[[#This Row],[Intake Batch Combo]],Sheet2!A:B,2,FALSE))</f>
        <v>OSD Buy 90</v>
      </c>
      <c r="P4339" s="116" t="e">
        <v>#N/A</v>
      </c>
      <c r="Q4339" s="116" t="e">
        <v>#N/A</v>
      </c>
    </row>
    <row r="4340" spans="1:17">
      <c r="A4340" s="4" t="s">
        <v>1316</v>
      </c>
      <c r="B4340" s="15">
        <v>90</v>
      </c>
      <c r="C4340" s="15" t="s">
        <v>358</v>
      </c>
      <c r="D4340" s="30">
        <v>44559</v>
      </c>
      <c r="E4340" s="10" t="s">
        <v>1</v>
      </c>
      <c r="F4340" s="14">
        <v>300</v>
      </c>
      <c r="G4340" s="14">
        <v>0</v>
      </c>
      <c r="H4340" s="30">
        <v>44925</v>
      </c>
      <c r="I4340" s="123">
        <v>0</v>
      </c>
      <c r="J4340" s="21">
        <f>IF(M4340="",IF(AND(H4340&lt;&gt; "",D4340&lt;&gt;""),IF(H4340&gt;=D4340,H4340-D4340,0),""),"")</f>
        <v>366</v>
      </c>
      <c r="K4340" s="20">
        <f>IF(M4340="",IF(I4340&lt;&gt;"",I4340-G4340,""),"")</f>
        <v>0</v>
      </c>
      <c r="L4340" s="25">
        <f>IF(M4340="",IF(K4340&lt;&gt;"",IF(G4340=0,IF(I4340=0,0,9.99),K4340/G4340),""),"")</f>
        <v>0</v>
      </c>
      <c r="M4340" s="28"/>
      <c r="N4340" s="31" t="str">
        <f>TRIM(CONCATENATE(Table1[[#This Row],[Intake]]," ",Table1[[#This Row],[Batch Number]]))</f>
        <v>S-1/OS 90</v>
      </c>
      <c r="O4340" s="34" t="str">
        <f>IF(VLOOKUP(Table1[[#This Row],[Intake Batch Combo]],Sheet2!A:B,2,FALSE)="","",VLOOKUP(Table1[[#This Row],[Intake Batch Combo]],Sheet2!A:B,2,FALSE))</f>
        <v>OSD Buy 90</v>
      </c>
      <c r="P4340" s="116" t="e">
        <v>#N/A</v>
      </c>
      <c r="Q4340" s="116" t="e">
        <v>#N/A</v>
      </c>
    </row>
    <row r="4341" spans="1:17">
      <c r="A4341" s="4" t="s">
        <v>384</v>
      </c>
      <c r="B4341" s="15" t="s">
        <v>385</v>
      </c>
      <c r="C4341" s="15">
        <v>1023012</v>
      </c>
      <c r="D4341" s="30">
        <v>44579</v>
      </c>
      <c r="E4341" s="10" t="s">
        <v>0</v>
      </c>
      <c r="F4341" s="14">
        <v>0</v>
      </c>
      <c r="G4341" s="14">
        <v>0</v>
      </c>
      <c r="H4341" s="30">
        <v>44925</v>
      </c>
      <c r="I4341" s="123">
        <v>155.00309999999999</v>
      </c>
      <c r="J4341" s="15">
        <f>IF(M4341="",IF(AND(H4341&lt;&gt; "",D4341&lt;&gt;""),IF(H4341&gt;=D4341,H4341-D4341,0),""),"")</f>
        <v>346</v>
      </c>
      <c r="K4341" s="20">
        <f>IF(M4341="",IF(I4341&lt;&gt;"",I4341-G4341,""),"")</f>
        <v>155.00309999999999</v>
      </c>
      <c r="L4341" s="25">
        <f>IF(M4341="",IF(K4341&lt;&gt;"",IF(G4341=0,IF(I4341=0,0,9.99),K4341/G4341),""),"")</f>
        <v>9.99</v>
      </c>
      <c r="M4341" s="111"/>
      <c r="N4341" s="33" t="str">
        <f>TRIM(CONCATENATE(Table1[[#This Row],[Intake]]," ",Table1[[#This Row],[Batch Number]]))</f>
        <v>S-1/TRC 33a</v>
      </c>
      <c r="O4341" s="35" t="str">
        <f>IF(VLOOKUP(Table1[[#This Row],[Intake Batch Combo]],Sheet2!A:B,2,FALSE)="","",VLOOKUP(Table1[[#This Row],[Intake Batch Combo]],Sheet2!A:B,2,FALSE))</f>
        <v>Texas Regional Center Batch 33a</v>
      </c>
      <c r="P4341" s="116" t="e">
        <v>#N/A</v>
      </c>
      <c r="Q4341" s="116" t="e">
        <v>#N/A</v>
      </c>
    </row>
    <row r="4342" spans="1:17">
      <c r="A4342" s="4" t="s">
        <v>384</v>
      </c>
      <c r="B4342" s="15" t="s">
        <v>385</v>
      </c>
      <c r="C4342" s="15">
        <v>1023366</v>
      </c>
      <c r="D4342" s="30">
        <v>44579</v>
      </c>
      <c r="E4342" s="10" t="s">
        <v>0</v>
      </c>
      <c r="F4342" s="14">
        <v>0</v>
      </c>
      <c r="G4342" s="14">
        <v>0</v>
      </c>
      <c r="H4342" s="30">
        <v>44925</v>
      </c>
      <c r="I4342" s="123">
        <v>128.26559999999998</v>
      </c>
      <c r="J4342" s="15">
        <f>IF(M4342="",IF(AND(H4342&lt;&gt; "",D4342&lt;&gt;""),IF(H4342&gt;=D4342,H4342-D4342,0),""),"")</f>
        <v>346</v>
      </c>
      <c r="K4342" s="20">
        <f>IF(M4342="",IF(I4342&lt;&gt;"",I4342-G4342,""),"")</f>
        <v>128.26559999999998</v>
      </c>
      <c r="L4342" s="25">
        <f>IF(M4342="",IF(K4342&lt;&gt;"",IF(G4342=0,IF(I4342=0,0,9.99),K4342/G4342),""),"")</f>
        <v>9.99</v>
      </c>
      <c r="M4342" s="111"/>
      <c r="N4342" s="33" t="str">
        <f>TRIM(CONCATENATE(Table1[[#This Row],[Intake]]," ",Table1[[#This Row],[Batch Number]]))</f>
        <v>S-1/TRC 33a</v>
      </c>
      <c r="O4342" s="35" t="str">
        <f>IF(VLOOKUP(Table1[[#This Row],[Intake Batch Combo]],Sheet2!A:B,2,FALSE)="","",VLOOKUP(Table1[[#This Row],[Intake Batch Combo]],Sheet2!A:B,2,FALSE))</f>
        <v>Texas Regional Center Batch 33a</v>
      </c>
      <c r="P4342" s="116" t="e">
        <v>#N/A</v>
      </c>
      <c r="Q4342" s="116" t="e">
        <v>#N/A</v>
      </c>
    </row>
    <row r="4343" spans="1:17">
      <c r="A4343" s="4" t="s">
        <v>1314</v>
      </c>
      <c r="B4343" s="43">
        <v>71</v>
      </c>
      <c r="C4343" s="64" t="s">
        <v>763</v>
      </c>
      <c r="D4343" s="47">
        <v>44670</v>
      </c>
      <c r="E4343" s="59" t="s">
        <v>0</v>
      </c>
      <c r="F4343" s="41">
        <v>250</v>
      </c>
      <c r="G4343" s="41">
        <v>59.962482989979854</v>
      </c>
      <c r="H4343" s="47">
        <v>44925</v>
      </c>
      <c r="I4343" s="123">
        <v>186</v>
      </c>
      <c r="J4343" s="43">
        <f>IF(M4343="",IF(AND(H4343&lt;&gt; "",D4343&lt;&gt;""),IF(H4343&gt;=D4343,H4343-D4343,0),""),"")</f>
        <v>255</v>
      </c>
      <c r="K4343" s="42">
        <f>IF(M4343="",IF(I4343&lt;&gt;"",I4343-G4343,""),"")</f>
        <v>126.03751701002014</v>
      </c>
      <c r="L4343" s="44">
        <f>IF(M4343="",IF(K4343&lt;&gt;"",IF(G4343=0,IF(I4343=0,0,9.99),K4343/G4343),""),"")</f>
        <v>2.101939591645694</v>
      </c>
      <c r="M4343" s="45"/>
      <c r="N4343" s="46" t="str">
        <f>TRIM(CONCATENATE(Table1[[#This Row],[Intake]]," ",Table1[[#This Row],[Batch Number]]))</f>
        <v>S-1/EB 71</v>
      </c>
      <c r="O4343" s="45" t="str">
        <f>IF(VLOOKUP(Table1[[#This Row],[Intake Batch Combo]],Sheet2!A:B,2,FALSE)="","",VLOOKUP(Table1[[#This Row],[Intake Batch Combo]],Sheet2!A:B,2,FALSE))</f>
        <v>Expert MRI Buy 71</v>
      </c>
      <c r="P4343" s="116" t="e">
        <v>#N/A</v>
      </c>
      <c r="Q4343" s="116" t="e">
        <v>#N/A</v>
      </c>
    </row>
    <row r="4344" spans="1:17">
      <c r="A4344" s="4" t="s">
        <v>1314</v>
      </c>
      <c r="B4344" s="43">
        <v>71</v>
      </c>
      <c r="C4344" s="64" t="s">
        <v>766</v>
      </c>
      <c r="D4344" s="47">
        <v>44670</v>
      </c>
      <c r="E4344" s="59" t="s">
        <v>0</v>
      </c>
      <c r="F4344" s="41">
        <v>250</v>
      </c>
      <c r="G4344" s="41">
        <v>59.962482989979854</v>
      </c>
      <c r="H4344" s="47">
        <v>44925</v>
      </c>
      <c r="I4344" s="123">
        <v>84.981255857544511</v>
      </c>
      <c r="J4344" s="43">
        <f>IF(M4344="",IF(AND(H4344&lt;&gt; "",D4344&lt;&gt;""),IF(H4344&gt;=D4344,H4344-D4344,0),""),"")</f>
        <v>255</v>
      </c>
      <c r="K4344" s="42">
        <f>IF(M4344="",IF(I4344&lt;&gt;"",I4344-G4344,""),"")</f>
        <v>25.018772867564657</v>
      </c>
      <c r="L4344" s="44">
        <f>IF(M4344="",IF(K4344&lt;&gt;"",IF(G4344=0,IF(I4344=0,0,9.99),K4344/G4344),""),"")</f>
        <v>0.41724044135639726</v>
      </c>
      <c r="M4344" s="45"/>
      <c r="N4344" s="46" t="str">
        <f>TRIM(CONCATENATE(Table1[[#This Row],[Intake]]," ",Table1[[#This Row],[Batch Number]]))</f>
        <v>S-1/EB 71</v>
      </c>
      <c r="O4344" s="45" t="str">
        <f>IF(VLOOKUP(Table1[[#This Row],[Intake Batch Combo]],Sheet2!A:B,2,FALSE)="","",VLOOKUP(Table1[[#This Row],[Intake Batch Combo]],Sheet2!A:B,2,FALSE))</f>
        <v>Expert MRI Buy 71</v>
      </c>
      <c r="P4344" s="116" t="e">
        <v>#N/A</v>
      </c>
      <c r="Q4344" s="116" t="e">
        <v>#N/A</v>
      </c>
    </row>
    <row r="4345" spans="1:17">
      <c r="A4345" s="4" t="s">
        <v>1314</v>
      </c>
      <c r="B4345" s="43">
        <v>71</v>
      </c>
      <c r="C4345" s="64" t="s">
        <v>788</v>
      </c>
      <c r="D4345" s="47">
        <v>44670</v>
      </c>
      <c r="E4345" s="59" t="s">
        <v>0</v>
      </c>
      <c r="F4345" s="41">
        <v>250</v>
      </c>
      <c r="G4345" s="41">
        <v>59.962482989979854</v>
      </c>
      <c r="H4345" s="47">
        <v>44925</v>
      </c>
      <c r="I4345" s="123">
        <v>56.654170571696334</v>
      </c>
      <c r="J4345" s="43">
        <f>IF(M4345="",IF(AND(H4345&lt;&gt; "",D4345&lt;&gt;""),IF(H4345&gt;=D4345,H4345-D4345,0),""),"")</f>
        <v>255</v>
      </c>
      <c r="K4345" s="42">
        <f>IF(M4345="",IF(I4345&lt;&gt;"",I4345-G4345,""),"")</f>
        <v>-3.3083124182835206</v>
      </c>
      <c r="L4345" s="44">
        <f>IF(M4345="",IF(K4345&lt;&gt;"",IF(G4345=0,IF(I4345=0,0,9.99),K4345/G4345),""),"")</f>
        <v>-5.5173039095735288E-2</v>
      </c>
      <c r="M4345" s="45"/>
      <c r="N4345" s="46" t="str">
        <f>TRIM(CONCATENATE(Table1[[#This Row],[Intake]]," ",Table1[[#This Row],[Batch Number]]))</f>
        <v>S-1/EB 71</v>
      </c>
      <c r="O4345" s="45" t="str">
        <f>IF(VLOOKUP(Table1[[#This Row],[Intake Batch Combo]],Sheet2!A:B,2,FALSE)="","",VLOOKUP(Table1[[#This Row],[Intake Batch Combo]],Sheet2!A:B,2,FALSE))</f>
        <v>Expert MRI Buy 71</v>
      </c>
      <c r="P4345" s="116" t="e">
        <v>#N/A</v>
      </c>
      <c r="Q4345" s="116" t="e">
        <v>#N/A</v>
      </c>
    </row>
    <row r="4346" spans="1:17">
      <c r="A4346" s="4" t="s">
        <v>1316</v>
      </c>
      <c r="B4346" s="38">
        <v>97</v>
      </c>
      <c r="C4346" s="15" t="s">
        <v>512</v>
      </c>
      <c r="D4346" s="39">
        <v>44631</v>
      </c>
      <c r="E4346" s="10" t="s">
        <v>0</v>
      </c>
      <c r="F4346" s="36">
        <v>250</v>
      </c>
      <c r="G4346" s="36">
        <v>60.262732821519805</v>
      </c>
      <c r="H4346" s="39">
        <v>44925</v>
      </c>
      <c r="I4346" s="123">
        <v>139.5</v>
      </c>
      <c r="J4346" s="38">
        <f>IF(M4346="",IF(AND(H4346&lt;&gt; "",D4346&lt;&gt;""),IF(H4346&gt;=D4346,H4346-D4346,0),""),"")</f>
        <v>294</v>
      </c>
      <c r="K4346" s="37">
        <f>IF(M4346="",IF(I4346&lt;&gt;"",I4346-G4346,""),"")</f>
        <v>79.237267178480195</v>
      </c>
      <c r="L4346" s="31">
        <f>IF(M4346="",IF(K4346&lt;&gt;"",IF(G4346=0,IF(I4346=0,0,9.99),K4346/G4346),""),"")</f>
        <v>1.3148634897318263</v>
      </c>
      <c r="M4346" s="35"/>
      <c r="N4346" s="33" t="str">
        <f>TRIM(CONCATENATE(Table1[[#This Row],[Intake]]," ",Table1[[#This Row],[Batch Number]]))</f>
        <v>S-1/OS 97</v>
      </c>
      <c r="O4346" s="35" t="str">
        <f>IF(VLOOKUP(Table1[[#This Row],[Intake Batch Combo]],Sheet2!A:B,2,FALSE)="","",VLOOKUP(Table1[[#This Row],[Intake Batch Combo]],Sheet2!A:B,2,FALSE))</f>
        <v>One Source Diagnostics Buy 97.2</v>
      </c>
      <c r="P4346" s="116" t="s">
        <v>2384</v>
      </c>
      <c r="Q4346" s="116" t="e">
        <v>#N/A</v>
      </c>
    </row>
    <row r="4347" spans="1:17">
      <c r="A4347" s="4" t="s">
        <v>1316</v>
      </c>
      <c r="B4347" s="38">
        <v>97</v>
      </c>
      <c r="C4347" s="15" t="s">
        <v>521</v>
      </c>
      <c r="D4347" s="39">
        <v>44631</v>
      </c>
      <c r="E4347" s="10" t="s">
        <v>0</v>
      </c>
      <c r="F4347" s="36">
        <v>250</v>
      </c>
      <c r="G4347" s="36">
        <v>60.262732821519805</v>
      </c>
      <c r="H4347" s="39">
        <v>44925</v>
      </c>
      <c r="I4347" s="123">
        <v>93</v>
      </c>
      <c r="J4347" s="38">
        <f>IF(M4347="",IF(AND(H4347&lt;&gt; "",D4347&lt;&gt;""),IF(H4347&gt;=D4347,H4347-D4347,0),""),"")</f>
        <v>294</v>
      </c>
      <c r="K4347" s="37">
        <f>IF(M4347="",IF(I4347&lt;&gt;"",I4347-G4347,""),"")</f>
        <v>32.737267178480195</v>
      </c>
      <c r="L4347" s="31">
        <f>IF(M4347="",IF(K4347&lt;&gt;"",IF(G4347=0,IF(I4347=0,0,9.99),K4347/G4347),""),"")</f>
        <v>0.54324232648788418</v>
      </c>
      <c r="M4347" s="35"/>
      <c r="N4347" s="33" t="str">
        <f>TRIM(CONCATENATE(Table1[[#This Row],[Intake]]," ",Table1[[#This Row],[Batch Number]]))</f>
        <v>S-1/OS 97</v>
      </c>
      <c r="O4347" s="35" t="str">
        <f>IF(VLOOKUP(Table1[[#This Row],[Intake Batch Combo]],Sheet2!A:B,2,FALSE)="","",VLOOKUP(Table1[[#This Row],[Intake Batch Combo]],Sheet2!A:B,2,FALSE))</f>
        <v>One Source Diagnostics Buy 97.2</v>
      </c>
      <c r="P4347" s="116" t="s">
        <v>2384</v>
      </c>
      <c r="Q4347" s="116" t="e">
        <v>#N/A</v>
      </c>
    </row>
    <row r="4348" spans="1:17">
      <c r="A4348" s="4" t="s">
        <v>1314</v>
      </c>
      <c r="B4348" s="43">
        <v>71</v>
      </c>
      <c r="C4348" s="64" t="s">
        <v>587</v>
      </c>
      <c r="D4348" s="47">
        <v>44670</v>
      </c>
      <c r="E4348" s="59" t="s">
        <v>1</v>
      </c>
      <c r="F4348" s="41">
        <v>300</v>
      </c>
      <c r="G4348" s="41">
        <v>71.954979587975828</v>
      </c>
      <c r="H4348" s="47">
        <v>44925</v>
      </c>
      <c r="I4348" s="123">
        <v>76.917686274509805</v>
      </c>
      <c r="J4348" s="43">
        <f>IF(M4348="",IF(AND(H4348&lt;&gt; "",D4348&lt;&gt;""),IF(H4348&gt;=D4348,H4348-D4348,0),""),"")</f>
        <v>255</v>
      </c>
      <c r="K4348" s="42">
        <f>IF(M4348="",IF(I4348&lt;&gt;"",I4348-G4348,""),"")</f>
        <v>4.9627066865339771</v>
      </c>
      <c r="L4348" s="44">
        <f>IF(M4348="",IF(K4348&lt;&gt;"",IF(G4348=0,IF(I4348=0,0,9.99),K4348/G4348),""),"")</f>
        <v>6.8969607314894987E-2</v>
      </c>
      <c r="M4348" s="45"/>
      <c r="N4348" s="46" t="str">
        <f>TRIM(CONCATENATE(Table1[[#This Row],[Intake]]," ",Table1[[#This Row],[Batch Number]]))</f>
        <v>S-1/EB 71</v>
      </c>
      <c r="O4348" s="45" t="str">
        <f>IF(VLOOKUP(Table1[[#This Row],[Intake Batch Combo]],Sheet2!A:B,2,FALSE)="","",VLOOKUP(Table1[[#This Row],[Intake Batch Combo]],Sheet2!A:B,2,FALSE))</f>
        <v>Expert MRI Buy 71</v>
      </c>
      <c r="P4348" s="116" t="e">
        <v>#N/A</v>
      </c>
      <c r="Q4348" s="116" t="e">
        <v>#N/A</v>
      </c>
    </row>
    <row r="4349" spans="1:17">
      <c r="A4349" s="4" t="s">
        <v>1314</v>
      </c>
      <c r="B4349" s="43">
        <v>71</v>
      </c>
      <c r="C4349" s="64" t="s">
        <v>587</v>
      </c>
      <c r="D4349" s="47">
        <v>44670</v>
      </c>
      <c r="E4349" s="59" t="s">
        <v>1</v>
      </c>
      <c r="F4349" s="41">
        <v>300</v>
      </c>
      <c r="G4349" s="41">
        <v>71.954979587975828</v>
      </c>
      <c r="H4349" s="47">
        <v>44925</v>
      </c>
      <c r="I4349" s="123">
        <v>76.917686274509805</v>
      </c>
      <c r="J4349" s="43">
        <f>IF(M4349="",IF(AND(H4349&lt;&gt; "",D4349&lt;&gt;""),IF(H4349&gt;=D4349,H4349-D4349,0),""),"")</f>
        <v>255</v>
      </c>
      <c r="K4349" s="42">
        <f>IF(M4349="",IF(I4349&lt;&gt;"",I4349-G4349,""),"")</f>
        <v>4.9627066865339771</v>
      </c>
      <c r="L4349" s="44">
        <f>IF(M4349="",IF(K4349&lt;&gt;"",IF(G4349=0,IF(I4349=0,0,9.99),K4349/G4349),""),"")</f>
        <v>6.8969607314894987E-2</v>
      </c>
      <c r="M4349" s="45"/>
      <c r="N4349" s="46" t="str">
        <f>TRIM(CONCATENATE(Table1[[#This Row],[Intake]]," ",Table1[[#This Row],[Batch Number]]))</f>
        <v>S-1/EB 71</v>
      </c>
      <c r="O4349" s="45" t="str">
        <f>IF(VLOOKUP(Table1[[#This Row],[Intake Batch Combo]],Sheet2!A:B,2,FALSE)="","",VLOOKUP(Table1[[#This Row],[Intake Batch Combo]],Sheet2!A:B,2,FALSE))</f>
        <v>Expert MRI Buy 71</v>
      </c>
      <c r="P4349" s="116" t="e">
        <v>#N/A</v>
      </c>
      <c r="Q4349" s="116" t="e">
        <v>#N/A</v>
      </c>
    </row>
    <row r="4350" spans="1:17">
      <c r="A4350" s="4" t="s">
        <v>1314</v>
      </c>
      <c r="B4350" s="43">
        <v>71</v>
      </c>
      <c r="C4350" s="64" t="s">
        <v>651</v>
      </c>
      <c r="D4350" s="47">
        <v>44670</v>
      </c>
      <c r="E4350" s="59" t="s">
        <v>1</v>
      </c>
      <c r="F4350" s="41">
        <v>300</v>
      </c>
      <c r="G4350" s="41">
        <v>71.954979587975828</v>
      </c>
      <c r="H4350" s="47">
        <v>44925</v>
      </c>
      <c r="I4350" s="123">
        <v>62.14770588235293</v>
      </c>
      <c r="J4350" s="43">
        <f>IF(M4350="",IF(AND(H4350&lt;&gt; "",D4350&lt;&gt;""),IF(H4350&gt;=D4350,H4350-D4350,0),""),"")</f>
        <v>255</v>
      </c>
      <c r="K4350" s="42">
        <f>IF(M4350="",IF(I4350&lt;&gt;"",I4350-G4350,""),"")</f>
        <v>-9.8072737056228974</v>
      </c>
      <c r="L4350" s="44">
        <f>IF(M4350="",IF(K4350&lt;&gt;"",IF(G4350=0,IF(I4350=0,0,9.99),K4350/G4350),""),"")</f>
        <v>-0.13629735929022152</v>
      </c>
      <c r="M4350" s="45"/>
      <c r="N4350" s="46" t="str">
        <f>TRIM(CONCATENATE(Table1[[#This Row],[Intake]]," ",Table1[[#This Row],[Batch Number]]))</f>
        <v>S-1/EB 71</v>
      </c>
      <c r="O4350" s="45" t="str">
        <f>IF(VLOOKUP(Table1[[#This Row],[Intake Batch Combo]],Sheet2!A:B,2,FALSE)="","",VLOOKUP(Table1[[#This Row],[Intake Batch Combo]],Sheet2!A:B,2,FALSE))</f>
        <v>Expert MRI Buy 71</v>
      </c>
      <c r="P4350" s="116" t="e">
        <v>#N/A</v>
      </c>
      <c r="Q4350" s="116" t="e">
        <v>#N/A</v>
      </c>
    </row>
    <row r="4351" spans="1:17">
      <c r="A4351" s="4" t="s">
        <v>1314</v>
      </c>
      <c r="B4351" s="43">
        <v>71</v>
      </c>
      <c r="C4351" s="64" t="s">
        <v>651</v>
      </c>
      <c r="D4351" s="47">
        <v>44670</v>
      </c>
      <c r="E4351" s="59" t="s">
        <v>1</v>
      </c>
      <c r="F4351" s="41">
        <v>300</v>
      </c>
      <c r="G4351" s="41">
        <v>71.954979587975828</v>
      </c>
      <c r="H4351" s="47">
        <v>44925</v>
      </c>
      <c r="I4351" s="123">
        <v>62.14770588235293</v>
      </c>
      <c r="J4351" s="43">
        <f>IF(M4351="",IF(AND(H4351&lt;&gt; "",D4351&lt;&gt;""),IF(H4351&gt;=D4351,H4351-D4351,0),""),"")</f>
        <v>255</v>
      </c>
      <c r="K4351" s="42">
        <f>IF(M4351="",IF(I4351&lt;&gt;"",I4351-G4351,""),"")</f>
        <v>-9.8072737056228974</v>
      </c>
      <c r="L4351" s="44">
        <f>IF(M4351="",IF(K4351&lt;&gt;"",IF(G4351=0,IF(I4351=0,0,9.99),K4351/G4351),""),"")</f>
        <v>-0.13629735929022152</v>
      </c>
      <c r="M4351" s="45"/>
      <c r="N4351" s="46" t="str">
        <f>TRIM(CONCATENATE(Table1[[#This Row],[Intake]]," ",Table1[[#This Row],[Batch Number]]))</f>
        <v>S-1/EB 71</v>
      </c>
      <c r="O4351" s="45" t="str">
        <f>IF(VLOOKUP(Table1[[#This Row],[Intake Batch Combo]],Sheet2!A:B,2,FALSE)="","",VLOOKUP(Table1[[#This Row],[Intake Batch Combo]],Sheet2!A:B,2,FALSE))</f>
        <v>Expert MRI Buy 71</v>
      </c>
      <c r="P4351" s="116" t="e">
        <v>#N/A</v>
      </c>
      <c r="Q4351" s="116" t="e">
        <v>#N/A</v>
      </c>
    </row>
    <row r="4352" spans="1:17">
      <c r="A4352" s="4" t="s">
        <v>1314</v>
      </c>
      <c r="B4352" s="43">
        <v>71</v>
      </c>
      <c r="C4352" s="64" t="s">
        <v>651</v>
      </c>
      <c r="D4352" s="47">
        <v>44670</v>
      </c>
      <c r="E4352" s="59" t="s">
        <v>1</v>
      </c>
      <c r="F4352" s="41">
        <v>300</v>
      </c>
      <c r="G4352" s="41">
        <v>71.954979587975828</v>
      </c>
      <c r="H4352" s="47">
        <v>44925</v>
      </c>
      <c r="I4352" s="123">
        <v>62.14770588235293</v>
      </c>
      <c r="J4352" s="43">
        <f>IF(M4352="",IF(AND(H4352&lt;&gt; "",D4352&lt;&gt;""),IF(H4352&gt;=D4352,H4352-D4352,0),""),"")</f>
        <v>255</v>
      </c>
      <c r="K4352" s="42">
        <f>IF(M4352="",IF(I4352&lt;&gt;"",I4352-G4352,""),"")</f>
        <v>-9.8072737056228974</v>
      </c>
      <c r="L4352" s="44">
        <f>IF(M4352="",IF(K4352&lt;&gt;"",IF(G4352=0,IF(I4352=0,0,9.99),K4352/G4352),""),"")</f>
        <v>-0.13629735929022152</v>
      </c>
      <c r="M4352" s="45"/>
      <c r="N4352" s="46" t="str">
        <f>TRIM(CONCATENATE(Table1[[#This Row],[Intake]]," ",Table1[[#This Row],[Batch Number]]))</f>
        <v>S-1/EB 71</v>
      </c>
      <c r="O4352" s="45" t="str">
        <f>IF(VLOOKUP(Table1[[#This Row],[Intake Batch Combo]],Sheet2!A:B,2,FALSE)="","",VLOOKUP(Table1[[#This Row],[Intake Batch Combo]],Sheet2!A:B,2,FALSE))</f>
        <v>Expert MRI Buy 71</v>
      </c>
      <c r="P4352" s="116" t="e">
        <v>#N/A</v>
      </c>
      <c r="Q4352" s="116" t="e">
        <v>#N/A</v>
      </c>
    </row>
    <row r="4353" spans="1:17">
      <c r="A4353" s="4" t="s">
        <v>1314</v>
      </c>
      <c r="B4353" s="43">
        <v>71</v>
      </c>
      <c r="C4353" s="64" t="s">
        <v>651</v>
      </c>
      <c r="D4353" s="47">
        <v>44670</v>
      </c>
      <c r="E4353" s="59" t="s">
        <v>1</v>
      </c>
      <c r="F4353" s="41">
        <v>300</v>
      </c>
      <c r="G4353" s="41">
        <v>71.954979587975828</v>
      </c>
      <c r="H4353" s="47">
        <v>44925</v>
      </c>
      <c r="I4353" s="123">
        <v>62.14770588235293</v>
      </c>
      <c r="J4353" s="43">
        <f>IF(M4353="",IF(AND(H4353&lt;&gt; "",D4353&lt;&gt;""),IF(H4353&gt;=D4353,H4353-D4353,0),""),"")</f>
        <v>255</v>
      </c>
      <c r="K4353" s="42">
        <f>IF(M4353="",IF(I4353&lt;&gt;"",I4353-G4353,""),"")</f>
        <v>-9.8072737056228974</v>
      </c>
      <c r="L4353" s="44">
        <f>IF(M4353="",IF(K4353&lt;&gt;"",IF(G4353=0,IF(I4353=0,0,9.99),K4353/G4353),""),"")</f>
        <v>-0.13629735929022152</v>
      </c>
      <c r="M4353" s="45"/>
      <c r="N4353" s="46" t="str">
        <f>TRIM(CONCATENATE(Table1[[#This Row],[Intake]]," ",Table1[[#This Row],[Batch Number]]))</f>
        <v>S-1/EB 71</v>
      </c>
      <c r="O4353" s="45" t="str">
        <f>IF(VLOOKUP(Table1[[#This Row],[Intake Batch Combo]],Sheet2!A:B,2,FALSE)="","",VLOOKUP(Table1[[#This Row],[Intake Batch Combo]],Sheet2!A:B,2,FALSE))</f>
        <v>Expert MRI Buy 71</v>
      </c>
      <c r="P4353" s="116" t="e">
        <v>#N/A</v>
      </c>
      <c r="Q4353" s="116" t="e">
        <v>#N/A</v>
      </c>
    </row>
    <row r="4354" spans="1:17">
      <c r="A4354" s="4" t="s">
        <v>1314</v>
      </c>
      <c r="B4354" s="43">
        <v>71</v>
      </c>
      <c r="C4354" s="64" t="s">
        <v>875</v>
      </c>
      <c r="D4354" s="47">
        <v>44670</v>
      </c>
      <c r="E4354" s="59" t="s">
        <v>1</v>
      </c>
      <c r="F4354" s="41">
        <v>300</v>
      </c>
      <c r="G4354" s="41">
        <v>71.954979587975828</v>
      </c>
      <c r="H4354" s="47">
        <v>44925</v>
      </c>
      <c r="I4354" s="123">
        <v>75.98039215686272</v>
      </c>
      <c r="J4354" s="43">
        <f>IF(M4354="",IF(AND(H4354&lt;&gt; "",D4354&lt;&gt;""),IF(H4354&gt;=D4354,H4354-D4354,0),""),"")</f>
        <v>255</v>
      </c>
      <c r="K4354" s="42">
        <f>IF(M4354="",IF(I4354&lt;&gt;"",I4354-G4354,""),"")</f>
        <v>4.0254125688868925</v>
      </c>
      <c r="L4354" s="44">
        <f>IF(M4354="",IF(K4354&lt;&gt;"",IF(G4354=0,IF(I4354=0,0,9.99),K4354/G4354),""),"")</f>
        <v>5.5943488441480518E-2</v>
      </c>
      <c r="M4354" s="45"/>
      <c r="N4354" s="46" t="str">
        <f>TRIM(CONCATENATE(Table1[[#This Row],[Intake]]," ",Table1[[#This Row],[Batch Number]]))</f>
        <v>S-1/EB 71</v>
      </c>
      <c r="O4354" s="45" t="str">
        <f>IF(VLOOKUP(Table1[[#This Row],[Intake Batch Combo]],Sheet2!A:B,2,FALSE)="","",VLOOKUP(Table1[[#This Row],[Intake Batch Combo]],Sheet2!A:B,2,FALSE))</f>
        <v>Expert MRI Buy 71</v>
      </c>
      <c r="P4354" s="116" t="e">
        <v>#N/A</v>
      </c>
      <c r="Q4354" s="116" t="e">
        <v>#N/A</v>
      </c>
    </row>
    <row r="4355" spans="1:17">
      <c r="A4355" s="4" t="s">
        <v>1314</v>
      </c>
      <c r="B4355" s="43">
        <v>71</v>
      </c>
      <c r="C4355" s="64" t="s">
        <v>875</v>
      </c>
      <c r="D4355" s="47">
        <v>44670</v>
      </c>
      <c r="E4355" s="59" t="s">
        <v>1</v>
      </c>
      <c r="F4355" s="41">
        <v>300</v>
      </c>
      <c r="G4355" s="41">
        <v>71.954979587975828</v>
      </c>
      <c r="H4355" s="47">
        <v>44925</v>
      </c>
      <c r="I4355" s="123">
        <v>75.98039215686272</v>
      </c>
      <c r="J4355" s="43">
        <f>IF(M4355="",IF(AND(H4355&lt;&gt; "",D4355&lt;&gt;""),IF(H4355&gt;=D4355,H4355-D4355,0),""),"")</f>
        <v>255</v>
      </c>
      <c r="K4355" s="42">
        <f>IF(M4355="",IF(I4355&lt;&gt;"",I4355-G4355,""),"")</f>
        <v>4.0254125688868925</v>
      </c>
      <c r="L4355" s="44">
        <f>IF(M4355="",IF(K4355&lt;&gt;"",IF(G4355=0,IF(I4355=0,0,9.99),K4355/G4355),""),"")</f>
        <v>5.5943488441480518E-2</v>
      </c>
      <c r="M4355" s="45"/>
      <c r="N4355" s="46" t="str">
        <f>TRIM(CONCATENATE(Table1[[#This Row],[Intake]]," ",Table1[[#This Row],[Batch Number]]))</f>
        <v>S-1/EB 71</v>
      </c>
      <c r="O4355" s="45" t="str">
        <f>IF(VLOOKUP(Table1[[#This Row],[Intake Batch Combo]],Sheet2!A:B,2,FALSE)="","",VLOOKUP(Table1[[#This Row],[Intake Batch Combo]],Sheet2!A:B,2,FALSE))</f>
        <v>Expert MRI Buy 71</v>
      </c>
      <c r="P4355" s="116" t="e">
        <v>#N/A</v>
      </c>
      <c r="Q4355" s="116" t="e">
        <v>#N/A</v>
      </c>
    </row>
    <row r="4356" spans="1:17">
      <c r="A4356" s="4" t="s">
        <v>1314</v>
      </c>
      <c r="B4356" s="43">
        <v>71</v>
      </c>
      <c r="C4356" s="64" t="s">
        <v>875</v>
      </c>
      <c r="D4356" s="47">
        <v>44670</v>
      </c>
      <c r="E4356" s="59" t="s">
        <v>1</v>
      </c>
      <c r="F4356" s="41">
        <v>300</v>
      </c>
      <c r="G4356" s="41">
        <v>71.954979587975828</v>
      </c>
      <c r="H4356" s="47">
        <v>44925</v>
      </c>
      <c r="I4356" s="123">
        <v>75.98039215686272</v>
      </c>
      <c r="J4356" s="43">
        <f>IF(M4356="",IF(AND(H4356&lt;&gt; "",D4356&lt;&gt;""),IF(H4356&gt;=D4356,H4356-D4356,0),""),"")</f>
        <v>255</v>
      </c>
      <c r="K4356" s="42">
        <f>IF(M4356="",IF(I4356&lt;&gt;"",I4356-G4356,""),"")</f>
        <v>4.0254125688868925</v>
      </c>
      <c r="L4356" s="44">
        <f>IF(M4356="",IF(K4356&lt;&gt;"",IF(G4356=0,IF(I4356=0,0,9.99),K4356/G4356),""),"")</f>
        <v>5.5943488441480518E-2</v>
      </c>
      <c r="M4356" s="45"/>
      <c r="N4356" s="46" t="str">
        <f>TRIM(CONCATENATE(Table1[[#This Row],[Intake]]," ",Table1[[#This Row],[Batch Number]]))</f>
        <v>S-1/EB 71</v>
      </c>
      <c r="O4356" s="45" t="str">
        <f>IF(VLOOKUP(Table1[[#This Row],[Intake Batch Combo]],Sheet2!A:B,2,FALSE)="","",VLOOKUP(Table1[[#This Row],[Intake Batch Combo]],Sheet2!A:B,2,FALSE))</f>
        <v>Expert MRI Buy 71</v>
      </c>
      <c r="P4356" s="116" t="e">
        <v>#N/A</v>
      </c>
      <c r="Q4356" s="116" t="e">
        <v>#N/A</v>
      </c>
    </row>
    <row r="4357" spans="1:17">
      <c r="A4357" s="4" t="s">
        <v>1314</v>
      </c>
      <c r="B4357" s="43">
        <v>71</v>
      </c>
      <c r="C4357" s="64" t="s">
        <v>875</v>
      </c>
      <c r="D4357" s="47">
        <v>44670</v>
      </c>
      <c r="E4357" s="59" t="s">
        <v>1</v>
      </c>
      <c r="F4357" s="41">
        <v>300</v>
      </c>
      <c r="G4357" s="41">
        <v>71.954979587975828</v>
      </c>
      <c r="H4357" s="47">
        <v>44925</v>
      </c>
      <c r="I4357" s="123">
        <v>75.98039215686272</v>
      </c>
      <c r="J4357" s="43">
        <f>IF(M4357="",IF(AND(H4357&lt;&gt; "",D4357&lt;&gt;""),IF(H4357&gt;=D4357,H4357-D4357,0),""),"")</f>
        <v>255</v>
      </c>
      <c r="K4357" s="42">
        <f>IF(M4357="",IF(I4357&lt;&gt;"",I4357-G4357,""),"")</f>
        <v>4.0254125688868925</v>
      </c>
      <c r="L4357" s="44">
        <f>IF(M4357="",IF(K4357&lt;&gt;"",IF(G4357=0,IF(I4357=0,0,9.99),K4357/G4357),""),"")</f>
        <v>5.5943488441480518E-2</v>
      </c>
      <c r="M4357" s="45"/>
      <c r="N4357" s="46" t="str">
        <f>TRIM(CONCATENATE(Table1[[#This Row],[Intake]]," ",Table1[[#This Row],[Batch Number]]))</f>
        <v>S-1/EB 71</v>
      </c>
      <c r="O4357" s="45" t="str">
        <f>IF(VLOOKUP(Table1[[#This Row],[Intake Batch Combo]],Sheet2!A:B,2,FALSE)="","",VLOOKUP(Table1[[#This Row],[Intake Batch Combo]],Sheet2!A:B,2,FALSE))</f>
        <v>Expert MRI Buy 71</v>
      </c>
      <c r="P4357" s="116" t="e">
        <v>#N/A</v>
      </c>
      <c r="Q4357" s="116" t="e">
        <v>#N/A</v>
      </c>
    </row>
    <row r="4358" spans="1:17">
      <c r="A4358" s="4" t="s">
        <v>1316</v>
      </c>
      <c r="B4358" s="38">
        <v>97</v>
      </c>
      <c r="C4358" s="15" t="s">
        <v>409</v>
      </c>
      <c r="D4358" s="39">
        <v>44631</v>
      </c>
      <c r="E4358" s="10" t="s">
        <v>1</v>
      </c>
      <c r="F4358" s="36">
        <v>300</v>
      </c>
      <c r="G4358" s="36">
        <v>72.315279385823771</v>
      </c>
      <c r="H4358" s="39">
        <v>44925</v>
      </c>
      <c r="I4358" s="123">
        <v>147.10533333333339</v>
      </c>
      <c r="J4358" s="38">
        <f>IF(M4358="",IF(AND(H4358&lt;&gt; "",D4358&lt;&gt;""),IF(H4358&gt;=D4358,H4358-D4358,0),""),"")</f>
        <v>294</v>
      </c>
      <c r="K4358" s="37">
        <f>IF(M4358="",IF(I4358&lt;&gt;"",I4358-G4358,""),"")</f>
        <v>74.79005394750962</v>
      </c>
      <c r="L4358" s="31">
        <f>IF(M4358="",IF(K4358&lt;&gt;"",IF(G4358=0,IF(I4358=0,0,9.99),K4358/G4358),""),"")</f>
        <v>1.034222014803845</v>
      </c>
      <c r="M4358" s="35"/>
      <c r="N4358" s="33" t="str">
        <f>TRIM(CONCATENATE(Table1[[#This Row],[Intake]]," ",Table1[[#This Row],[Batch Number]]))</f>
        <v>S-1/OS 97</v>
      </c>
      <c r="O4358" s="35" t="str">
        <f>IF(VLOOKUP(Table1[[#This Row],[Intake Batch Combo]],Sheet2!A:B,2,FALSE)="","",VLOOKUP(Table1[[#This Row],[Intake Batch Combo]],Sheet2!A:B,2,FALSE))</f>
        <v>One Source Diagnostics Buy 97.2</v>
      </c>
      <c r="P4358" s="116" t="s">
        <v>2384</v>
      </c>
      <c r="Q4358" s="116" t="e">
        <v>#N/A</v>
      </c>
    </row>
    <row r="4359" spans="1:17">
      <c r="A4359" s="4" t="s">
        <v>1316</v>
      </c>
      <c r="B4359" s="38">
        <v>97</v>
      </c>
      <c r="C4359" s="15" t="s">
        <v>409</v>
      </c>
      <c r="D4359" s="39">
        <v>44631</v>
      </c>
      <c r="E4359" s="10" t="s">
        <v>1</v>
      </c>
      <c r="F4359" s="36">
        <v>300</v>
      </c>
      <c r="G4359" s="36">
        <v>72.315279385823771</v>
      </c>
      <c r="H4359" s="39">
        <v>44925</v>
      </c>
      <c r="I4359" s="123">
        <v>147.10533333333339</v>
      </c>
      <c r="J4359" s="38">
        <f>IF(M4359="",IF(AND(H4359&lt;&gt; "",D4359&lt;&gt;""),IF(H4359&gt;=D4359,H4359-D4359,0),""),"")</f>
        <v>294</v>
      </c>
      <c r="K4359" s="37">
        <f>IF(M4359="",IF(I4359&lt;&gt;"",I4359-G4359,""),"")</f>
        <v>74.79005394750962</v>
      </c>
      <c r="L4359" s="31">
        <f>IF(M4359="",IF(K4359&lt;&gt;"",IF(G4359=0,IF(I4359=0,0,9.99),K4359/G4359),""),"")</f>
        <v>1.034222014803845</v>
      </c>
      <c r="M4359" s="35"/>
      <c r="N4359" s="33" t="str">
        <f>TRIM(CONCATENATE(Table1[[#This Row],[Intake]]," ",Table1[[#This Row],[Batch Number]]))</f>
        <v>S-1/OS 97</v>
      </c>
      <c r="O4359" s="35" t="str">
        <f>IF(VLOOKUP(Table1[[#This Row],[Intake Batch Combo]],Sheet2!A:B,2,FALSE)="","",VLOOKUP(Table1[[#This Row],[Intake Batch Combo]],Sheet2!A:B,2,FALSE))</f>
        <v>One Source Diagnostics Buy 97.2</v>
      </c>
      <c r="P4359" s="116" t="s">
        <v>2384</v>
      </c>
      <c r="Q4359" s="116" t="e">
        <v>#N/A</v>
      </c>
    </row>
    <row r="4360" spans="1:17">
      <c r="A4360" s="4" t="s">
        <v>1316</v>
      </c>
      <c r="B4360" s="38">
        <v>97</v>
      </c>
      <c r="C4360" s="15" t="s">
        <v>409</v>
      </c>
      <c r="D4360" s="39">
        <v>44631</v>
      </c>
      <c r="E4360" s="10" t="s">
        <v>1</v>
      </c>
      <c r="F4360" s="36">
        <v>300</v>
      </c>
      <c r="G4360" s="36">
        <v>72.315279385823771</v>
      </c>
      <c r="H4360" s="39">
        <v>44925</v>
      </c>
      <c r="I4360" s="123">
        <v>147.10533333333339</v>
      </c>
      <c r="J4360" s="38">
        <f>IF(M4360="",IF(AND(H4360&lt;&gt; "",D4360&lt;&gt;""),IF(H4360&gt;=D4360,H4360-D4360,0),""),"")</f>
        <v>294</v>
      </c>
      <c r="K4360" s="37">
        <f>IF(M4360="",IF(I4360&lt;&gt;"",I4360-G4360,""),"")</f>
        <v>74.79005394750962</v>
      </c>
      <c r="L4360" s="31">
        <f>IF(M4360="",IF(K4360&lt;&gt;"",IF(G4360=0,IF(I4360=0,0,9.99),K4360/G4360),""),"")</f>
        <v>1.034222014803845</v>
      </c>
      <c r="M4360" s="35"/>
      <c r="N4360" s="33" t="str">
        <f>TRIM(CONCATENATE(Table1[[#This Row],[Intake]]," ",Table1[[#This Row],[Batch Number]]))</f>
        <v>S-1/OS 97</v>
      </c>
      <c r="O4360" s="35" t="str">
        <f>IF(VLOOKUP(Table1[[#This Row],[Intake Batch Combo]],Sheet2!A:B,2,FALSE)="","",VLOOKUP(Table1[[#This Row],[Intake Batch Combo]],Sheet2!A:B,2,FALSE))</f>
        <v>One Source Diagnostics Buy 97.2</v>
      </c>
      <c r="P4360" s="116" t="s">
        <v>2384</v>
      </c>
      <c r="Q4360" s="116" t="e">
        <v>#N/A</v>
      </c>
    </row>
    <row r="4361" spans="1:17">
      <c r="A4361" s="4" t="s">
        <v>1316</v>
      </c>
      <c r="B4361" s="38">
        <v>97</v>
      </c>
      <c r="C4361" s="15" t="s">
        <v>409</v>
      </c>
      <c r="D4361" s="39">
        <v>44631</v>
      </c>
      <c r="E4361" s="10" t="s">
        <v>1</v>
      </c>
      <c r="F4361" s="36">
        <v>300</v>
      </c>
      <c r="G4361" s="36">
        <v>72.315279385823771</v>
      </c>
      <c r="H4361" s="39">
        <v>44925</v>
      </c>
      <c r="I4361" s="123">
        <v>147.10533333333339</v>
      </c>
      <c r="J4361" s="38">
        <f>IF(M4361="",IF(AND(H4361&lt;&gt; "",D4361&lt;&gt;""),IF(H4361&gt;=D4361,H4361-D4361,0),""),"")</f>
        <v>294</v>
      </c>
      <c r="K4361" s="37">
        <f>IF(M4361="",IF(I4361&lt;&gt;"",I4361-G4361,""),"")</f>
        <v>74.79005394750962</v>
      </c>
      <c r="L4361" s="31">
        <f>IF(M4361="",IF(K4361&lt;&gt;"",IF(G4361=0,IF(I4361=0,0,9.99),K4361/G4361),""),"")</f>
        <v>1.034222014803845</v>
      </c>
      <c r="M4361" s="35"/>
      <c r="N4361" s="33" t="str">
        <f>TRIM(CONCATENATE(Table1[[#This Row],[Intake]]," ",Table1[[#This Row],[Batch Number]]))</f>
        <v>S-1/OS 97</v>
      </c>
      <c r="O4361" s="35" t="str">
        <f>IF(VLOOKUP(Table1[[#This Row],[Intake Batch Combo]],Sheet2!A:B,2,FALSE)="","",VLOOKUP(Table1[[#This Row],[Intake Batch Combo]],Sheet2!A:B,2,FALSE))</f>
        <v>One Source Diagnostics Buy 97.2</v>
      </c>
      <c r="P4361" s="116" t="s">
        <v>2384</v>
      </c>
      <c r="Q4361" s="116" t="e">
        <v>#N/A</v>
      </c>
    </row>
    <row r="4362" spans="1:17">
      <c r="A4362" s="4" t="s">
        <v>1316</v>
      </c>
      <c r="B4362" s="38">
        <v>97</v>
      </c>
      <c r="C4362" s="15" t="s">
        <v>425</v>
      </c>
      <c r="D4362" s="39">
        <v>44631</v>
      </c>
      <c r="E4362" s="10" t="s">
        <v>1</v>
      </c>
      <c r="F4362" s="36">
        <v>300</v>
      </c>
      <c r="G4362" s="36">
        <v>72.315279385823771</v>
      </c>
      <c r="H4362" s="39">
        <v>44925</v>
      </c>
      <c r="I4362" s="123">
        <v>85.098039215686299</v>
      </c>
      <c r="J4362" s="38">
        <f>IF(M4362="",IF(AND(H4362&lt;&gt; "",D4362&lt;&gt;""),IF(H4362&gt;=D4362,H4362-D4362,0),""),"")</f>
        <v>294</v>
      </c>
      <c r="K4362" s="37">
        <f>IF(M4362="",IF(I4362&lt;&gt;"",I4362-G4362,""),"")</f>
        <v>12.782759829862528</v>
      </c>
      <c r="L4362" s="31">
        <f>IF(M4362="",IF(K4362&lt;&gt;"",IF(G4362=0,IF(I4362=0,0,9.99),K4362/G4362),""),"")</f>
        <v>0.17676430124348491</v>
      </c>
      <c r="M4362" s="35"/>
      <c r="N4362" s="33" t="str">
        <f>TRIM(CONCATENATE(Table1[[#This Row],[Intake]]," ",Table1[[#This Row],[Batch Number]]))</f>
        <v>S-1/OS 97</v>
      </c>
      <c r="O4362" s="35" t="str">
        <f>IF(VLOOKUP(Table1[[#This Row],[Intake Batch Combo]],Sheet2!A:B,2,FALSE)="","",VLOOKUP(Table1[[#This Row],[Intake Batch Combo]],Sheet2!A:B,2,FALSE))</f>
        <v>One Source Diagnostics Buy 97.2</v>
      </c>
      <c r="P4362" s="116" t="s">
        <v>2384</v>
      </c>
      <c r="Q4362" s="116" t="e">
        <v>#N/A</v>
      </c>
    </row>
    <row r="4363" spans="1:17">
      <c r="A4363" s="4" t="s">
        <v>1316</v>
      </c>
      <c r="B4363" s="38">
        <v>97</v>
      </c>
      <c r="C4363" s="15" t="s">
        <v>425</v>
      </c>
      <c r="D4363" s="39">
        <v>44631</v>
      </c>
      <c r="E4363" s="10" t="s">
        <v>1</v>
      </c>
      <c r="F4363" s="36">
        <v>300</v>
      </c>
      <c r="G4363" s="36">
        <v>72.315279385823771</v>
      </c>
      <c r="H4363" s="39">
        <v>44925</v>
      </c>
      <c r="I4363" s="123">
        <v>85.098039215686299</v>
      </c>
      <c r="J4363" s="38">
        <f>IF(M4363="",IF(AND(H4363&lt;&gt; "",D4363&lt;&gt;""),IF(H4363&gt;=D4363,H4363-D4363,0),""),"")</f>
        <v>294</v>
      </c>
      <c r="K4363" s="37">
        <f>IF(M4363="",IF(I4363&lt;&gt;"",I4363-G4363,""),"")</f>
        <v>12.782759829862528</v>
      </c>
      <c r="L4363" s="31">
        <f>IF(M4363="",IF(K4363&lt;&gt;"",IF(G4363=0,IF(I4363=0,0,9.99),K4363/G4363),""),"")</f>
        <v>0.17676430124348491</v>
      </c>
      <c r="M4363" s="35"/>
      <c r="N4363" s="33" t="str">
        <f>TRIM(CONCATENATE(Table1[[#This Row],[Intake]]," ",Table1[[#This Row],[Batch Number]]))</f>
        <v>S-1/OS 97</v>
      </c>
      <c r="O4363" s="35" t="str">
        <f>IF(VLOOKUP(Table1[[#This Row],[Intake Batch Combo]],Sheet2!A:B,2,FALSE)="","",VLOOKUP(Table1[[#This Row],[Intake Batch Combo]],Sheet2!A:B,2,FALSE))</f>
        <v>One Source Diagnostics Buy 97.2</v>
      </c>
      <c r="P4363" s="116" t="s">
        <v>2384</v>
      </c>
      <c r="Q4363" s="116" t="e">
        <v>#N/A</v>
      </c>
    </row>
    <row r="4364" spans="1:17">
      <c r="A4364" s="4" t="s">
        <v>1316</v>
      </c>
      <c r="B4364" s="38">
        <v>97</v>
      </c>
      <c r="C4364" s="15" t="s">
        <v>425</v>
      </c>
      <c r="D4364" s="39">
        <v>44631</v>
      </c>
      <c r="E4364" s="10" t="s">
        <v>1</v>
      </c>
      <c r="F4364" s="36">
        <v>300</v>
      </c>
      <c r="G4364" s="36">
        <v>72.315279385823771</v>
      </c>
      <c r="H4364" s="39">
        <v>44925</v>
      </c>
      <c r="I4364" s="123">
        <v>85.098039215686299</v>
      </c>
      <c r="J4364" s="38">
        <f>IF(M4364="",IF(AND(H4364&lt;&gt; "",D4364&lt;&gt;""),IF(H4364&gt;=D4364,H4364-D4364,0),""),"")</f>
        <v>294</v>
      </c>
      <c r="K4364" s="37">
        <f>IF(M4364="",IF(I4364&lt;&gt;"",I4364-G4364,""),"")</f>
        <v>12.782759829862528</v>
      </c>
      <c r="L4364" s="31">
        <f>IF(M4364="",IF(K4364&lt;&gt;"",IF(G4364=0,IF(I4364=0,0,9.99),K4364/G4364),""),"")</f>
        <v>0.17676430124348491</v>
      </c>
      <c r="M4364" s="35"/>
      <c r="N4364" s="33" t="str">
        <f>TRIM(CONCATENATE(Table1[[#This Row],[Intake]]," ",Table1[[#This Row],[Batch Number]]))</f>
        <v>S-1/OS 97</v>
      </c>
      <c r="O4364" s="35" t="str">
        <f>IF(VLOOKUP(Table1[[#This Row],[Intake Batch Combo]],Sheet2!A:B,2,FALSE)="","",VLOOKUP(Table1[[#This Row],[Intake Batch Combo]],Sheet2!A:B,2,FALSE))</f>
        <v>One Source Diagnostics Buy 97.2</v>
      </c>
      <c r="P4364" s="116" t="s">
        <v>2384</v>
      </c>
      <c r="Q4364" s="116" t="e">
        <v>#N/A</v>
      </c>
    </row>
    <row r="4365" spans="1:17">
      <c r="A4365" s="4" t="s">
        <v>1316</v>
      </c>
      <c r="B4365" s="38">
        <v>97</v>
      </c>
      <c r="C4365" s="15" t="s">
        <v>425</v>
      </c>
      <c r="D4365" s="39">
        <v>44631</v>
      </c>
      <c r="E4365" s="10" t="s">
        <v>1</v>
      </c>
      <c r="F4365" s="36">
        <v>300</v>
      </c>
      <c r="G4365" s="36">
        <v>72.315279385823771</v>
      </c>
      <c r="H4365" s="39">
        <v>44925</v>
      </c>
      <c r="I4365" s="123">
        <v>85.098039215686299</v>
      </c>
      <c r="J4365" s="38">
        <f>IF(M4365="",IF(AND(H4365&lt;&gt; "",D4365&lt;&gt;""),IF(H4365&gt;=D4365,H4365-D4365,0),""),"")</f>
        <v>294</v>
      </c>
      <c r="K4365" s="37">
        <f>IF(M4365="",IF(I4365&lt;&gt;"",I4365-G4365,""),"")</f>
        <v>12.782759829862528</v>
      </c>
      <c r="L4365" s="31">
        <f>IF(M4365="",IF(K4365&lt;&gt;"",IF(G4365=0,IF(I4365=0,0,9.99),K4365/G4365),""),"")</f>
        <v>0.17676430124348491</v>
      </c>
      <c r="M4365" s="35"/>
      <c r="N4365" s="33" t="str">
        <f>TRIM(CONCATENATE(Table1[[#This Row],[Intake]]," ",Table1[[#This Row],[Batch Number]]))</f>
        <v>S-1/OS 97</v>
      </c>
      <c r="O4365" s="35" t="str">
        <f>IF(VLOOKUP(Table1[[#This Row],[Intake Batch Combo]],Sheet2!A:B,2,FALSE)="","",VLOOKUP(Table1[[#This Row],[Intake Batch Combo]],Sheet2!A:B,2,FALSE))</f>
        <v>One Source Diagnostics Buy 97.2</v>
      </c>
      <c r="P4365" s="116" t="s">
        <v>2384</v>
      </c>
      <c r="Q4365" s="116" t="e">
        <v>#N/A</v>
      </c>
    </row>
    <row r="4366" spans="1:17">
      <c r="A4366" s="4" t="s">
        <v>1316</v>
      </c>
      <c r="B4366" s="38">
        <v>97</v>
      </c>
      <c r="C4366" s="15" t="s">
        <v>444</v>
      </c>
      <c r="D4366" s="39">
        <v>44631</v>
      </c>
      <c r="E4366" s="10" t="s">
        <v>1</v>
      </c>
      <c r="F4366" s="36">
        <v>300</v>
      </c>
      <c r="G4366" s="36">
        <v>72.315279385823771</v>
      </c>
      <c r="H4366" s="39">
        <v>44925</v>
      </c>
      <c r="I4366" s="123">
        <v>87.251989229836809</v>
      </c>
      <c r="J4366" s="38">
        <f>IF(M4366="",IF(AND(H4366&lt;&gt; "",D4366&lt;&gt;""),IF(H4366&gt;=D4366,H4366-D4366,0),""),"")</f>
        <v>294</v>
      </c>
      <c r="K4366" s="37">
        <f>IF(M4366="",IF(I4366&lt;&gt;"",I4366-G4366,""),"")</f>
        <v>14.936709844013038</v>
      </c>
      <c r="L4366" s="31">
        <f>IF(M4366="",IF(K4366&lt;&gt;"",IF(G4366=0,IF(I4366=0,0,9.99),K4366/G4366),""),"")</f>
        <v>0.20654984632391721</v>
      </c>
      <c r="M4366" s="35"/>
      <c r="N4366" s="33" t="str">
        <f>TRIM(CONCATENATE(Table1[[#This Row],[Intake]]," ",Table1[[#This Row],[Batch Number]]))</f>
        <v>S-1/OS 97</v>
      </c>
      <c r="O4366" s="35" t="str">
        <f>IF(VLOOKUP(Table1[[#This Row],[Intake Batch Combo]],Sheet2!A:B,2,FALSE)="","",VLOOKUP(Table1[[#This Row],[Intake Batch Combo]],Sheet2!A:B,2,FALSE))</f>
        <v>One Source Diagnostics Buy 97.2</v>
      </c>
      <c r="P4366" s="116" t="s">
        <v>2384</v>
      </c>
      <c r="Q4366" s="116" t="e">
        <v>#N/A</v>
      </c>
    </row>
    <row r="4367" spans="1:17">
      <c r="A4367" s="4" t="s">
        <v>1316</v>
      </c>
      <c r="B4367" s="38">
        <v>97</v>
      </c>
      <c r="C4367" s="15" t="s">
        <v>444</v>
      </c>
      <c r="D4367" s="39">
        <v>44631</v>
      </c>
      <c r="E4367" s="10" t="s">
        <v>1</v>
      </c>
      <c r="F4367" s="36">
        <v>300</v>
      </c>
      <c r="G4367" s="36">
        <v>72.315279385823771</v>
      </c>
      <c r="H4367" s="39">
        <v>44925</v>
      </c>
      <c r="I4367" s="123">
        <v>87.251989229836809</v>
      </c>
      <c r="J4367" s="38">
        <f>IF(M4367="",IF(AND(H4367&lt;&gt; "",D4367&lt;&gt;""),IF(H4367&gt;=D4367,H4367-D4367,0),""),"")</f>
        <v>294</v>
      </c>
      <c r="K4367" s="37">
        <f>IF(M4367="",IF(I4367&lt;&gt;"",I4367-G4367,""),"")</f>
        <v>14.936709844013038</v>
      </c>
      <c r="L4367" s="31">
        <f>IF(M4367="",IF(K4367&lt;&gt;"",IF(G4367=0,IF(I4367=0,0,9.99),K4367/G4367),""),"")</f>
        <v>0.20654984632391721</v>
      </c>
      <c r="M4367" s="35"/>
      <c r="N4367" s="33" t="str">
        <f>TRIM(CONCATENATE(Table1[[#This Row],[Intake]]," ",Table1[[#This Row],[Batch Number]]))</f>
        <v>S-1/OS 97</v>
      </c>
      <c r="O4367" s="35" t="str">
        <f>IF(VLOOKUP(Table1[[#This Row],[Intake Batch Combo]],Sheet2!A:B,2,FALSE)="","",VLOOKUP(Table1[[#This Row],[Intake Batch Combo]],Sheet2!A:B,2,FALSE))</f>
        <v>One Source Diagnostics Buy 97.2</v>
      </c>
      <c r="P4367" s="116" t="s">
        <v>2384</v>
      </c>
      <c r="Q4367" s="116" t="e">
        <v>#N/A</v>
      </c>
    </row>
    <row r="4368" spans="1:17">
      <c r="A4368" s="4" t="s">
        <v>384</v>
      </c>
      <c r="B4368" s="15" t="s">
        <v>385</v>
      </c>
      <c r="C4368" s="15">
        <v>1020384</v>
      </c>
      <c r="D4368" s="30">
        <v>44579</v>
      </c>
      <c r="E4368" s="10" t="s">
        <v>0</v>
      </c>
      <c r="F4368" s="14">
        <v>750</v>
      </c>
      <c r="G4368" s="14">
        <v>154.80000000000001</v>
      </c>
      <c r="H4368" s="30">
        <v>44925</v>
      </c>
      <c r="I4368" s="123">
        <v>226.99440000000001</v>
      </c>
      <c r="J4368" s="15">
        <f>IF(M4368="",IF(AND(H4368&lt;&gt; "",D4368&lt;&gt;""),IF(H4368&gt;=D4368,H4368-D4368,0),""),"")</f>
        <v>346</v>
      </c>
      <c r="K4368" s="20">
        <f>IF(M4368="",IF(I4368&lt;&gt;"",I4368-G4368,""),"")</f>
        <v>72.194400000000002</v>
      </c>
      <c r="L4368" s="25">
        <f>IF(M4368="",IF(K4368&lt;&gt;"",IF(G4368=0,IF(I4368=0,0,9.99),K4368/G4368),""),"")</f>
        <v>0.46637209302325577</v>
      </c>
      <c r="M4368" s="111"/>
      <c r="N4368" s="33" t="str">
        <f>TRIM(CONCATENATE(Table1[[#This Row],[Intake]]," ",Table1[[#This Row],[Batch Number]]))</f>
        <v>S-1/TRC 33a</v>
      </c>
      <c r="O4368" s="35" t="str">
        <f>IF(VLOOKUP(Table1[[#This Row],[Intake Batch Combo]],Sheet2!A:B,2,FALSE)="","",VLOOKUP(Table1[[#This Row],[Intake Batch Combo]],Sheet2!A:B,2,FALSE))</f>
        <v>Texas Regional Center Batch 33a</v>
      </c>
      <c r="P4368" s="116" t="e">
        <v>#N/A</v>
      </c>
      <c r="Q4368" s="116" t="e">
        <v>#N/A</v>
      </c>
    </row>
    <row r="4369" spans="1:17">
      <c r="A4369" s="4" t="s">
        <v>384</v>
      </c>
      <c r="B4369" s="15" t="s">
        <v>385</v>
      </c>
      <c r="C4369" s="15">
        <v>1022650</v>
      </c>
      <c r="D4369" s="30">
        <v>44579</v>
      </c>
      <c r="E4369" s="10" t="s">
        <v>0</v>
      </c>
      <c r="F4369" s="14">
        <v>750</v>
      </c>
      <c r="G4369" s="14">
        <v>154.80000000000001</v>
      </c>
      <c r="H4369" s="30">
        <v>44925</v>
      </c>
      <c r="I4369" s="123">
        <v>348.75</v>
      </c>
      <c r="J4369" s="15">
        <f>IF(M4369="",IF(AND(H4369&lt;&gt; "",D4369&lt;&gt;""),IF(H4369&gt;=D4369,H4369-D4369,0),""),"")</f>
        <v>346</v>
      </c>
      <c r="K4369" s="20">
        <f>IF(M4369="",IF(I4369&lt;&gt;"",I4369-G4369,""),"")</f>
        <v>193.95</v>
      </c>
      <c r="L4369" s="25">
        <f>IF(M4369="",IF(K4369&lt;&gt;"",IF(G4369=0,IF(I4369=0,0,9.99),K4369/G4369),""),"")</f>
        <v>1.2529069767441858</v>
      </c>
      <c r="M4369" s="111"/>
      <c r="N4369" s="33" t="str">
        <f>TRIM(CONCATENATE(Table1[[#This Row],[Intake]]," ",Table1[[#This Row],[Batch Number]]))</f>
        <v>S-1/TRC 33a</v>
      </c>
      <c r="O4369" s="35" t="str">
        <f>IF(VLOOKUP(Table1[[#This Row],[Intake Batch Combo]],Sheet2!A:B,2,FALSE)="","",VLOOKUP(Table1[[#This Row],[Intake Batch Combo]],Sheet2!A:B,2,FALSE))</f>
        <v>Texas Regional Center Batch 33a</v>
      </c>
      <c r="P4369" s="116" t="e">
        <v>#N/A</v>
      </c>
      <c r="Q4369" s="116" t="e">
        <v>#N/A</v>
      </c>
    </row>
    <row r="4370" spans="1:17">
      <c r="A4370" s="4" t="s">
        <v>384</v>
      </c>
      <c r="B4370" s="15" t="s">
        <v>385</v>
      </c>
      <c r="C4370" s="15">
        <v>1022668</v>
      </c>
      <c r="D4370" s="30">
        <v>44579</v>
      </c>
      <c r="E4370" s="10" t="s">
        <v>0</v>
      </c>
      <c r="F4370" s="14">
        <v>750</v>
      </c>
      <c r="G4370" s="14">
        <v>154.80000000000001</v>
      </c>
      <c r="H4370" s="30">
        <v>44925</v>
      </c>
      <c r="I4370" s="123">
        <v>325.5</v>
      </c>
      <c r="J4370" s="15">
        <f>IF(M4370="",IF(AND(H4370&lt;&gt; "",D4370&lt;&gt;""),IF(H4370&gt;=D4370,H4370-D4370,0),""),"")</f>
        <v>346</v>
      </c>
      <c r="K4370" s="20">
        <f>IF(M4370="",IF(I4370&lt;&gt;"",I4370-G4370,""),"")</f>
        <v>170.7</v>
      </c>
      <c r="L4370" s="25">
        <f>IF(M4370="",IF(K4370&lt;&gt;"",IF(G4370=0,IF(I4370=0,0,9.99),K4370/G4370),""),"")</f>
        <v>1.1027131782945734</v>
      </c>
      <c r="M4370" s="111"/>
      <c r="N4370" s="33" t="str">
        <f>TRIM(CONCATENATE(Table1[[#This Row],[Intake]]," ",Table1[[#This Row],[Batch Number]]))</f>
        <v>S-1/TRC 33a</v>
      </c>
      <c r="O4370" s="35" t="str">
        <f>IF(VLOOKUP(Table1[[#This Row],[Intake Batch Combo]],Sheet2!A:B,2,FALSE)="","",VLOOKUP(Table1[[#This Row],[Intake Batch Combo]],Sheet2!A:B,2,FALSE))</f>
        <v>Texas Regional Center Batch 33a</v>
      </c>
      <c r="P4370" s="116" t="e">
        <v>#N/A</v>
      </c>
      <c r="Q4370" s="116" t="e">
        <v>#N/A</v>
      </c>
    </row>
    <row r="4371" spans="1:17">
      <c r="A4371" s="4" t="s">
        <v>384</v>
      </c>
      <c r="B4371" s="15" t="s">
        <v>385</v>
      </c>
      <c r="C4371" s="15">
        <v>1021939</v>
      </c>
      <c r="D4371" s="30">
        <v>44579</v>
      </c>
      <c r="E4371" s="10" t="s">
        <v>0</v>
      </c>
      <c r="F4371" s="14">
        <v>1050</v>
      </c>
      <c r="G4371" s="14">
        <v>216.72</v>
      </c>
      <c r="H4371" s="30">
        <v>44925</v>
      </c>
      <c r="I4371" s="123">
        <v>418.5</v>
      </c>
      <c r="J4371" s="15">
        <f>IF(M4371="",IF(AND(H4371&lt;&gt; "",D4371&lt;&gt;""),IF(H4371&gt;=D4371,H4371-D4371,0),""),"")</f>
        <v>346</v>
      </c>
      <c r="K4371" s="20">
        <f>IF(M4371="",IF(I4371&lt;&gt;"",I4371-G4371,""),"")</f>
        <v>201.78</v>
      </c>
      <c r="L4371" s="25">
        <f>IF(M4371="",IF(K4371&lt;&gt;"",IF(G4371=0,IF(I4371=0,0,9.99),K4371/G4371),""),"")</f>
        <v>0.93106312292358806</v>
      </c>
      <c r="M4371" s="111"/>
      <c r="N4371" s="33" t="str">
        <f>TRIM(CONCATENATE(Table1[[#This Row],[Intake]]," ",Table1[[#This Row],[Batch Number]]))</f>
        <v>S-1/TRC 33a</v>
      </c>
      <c r="O4371" s="35" t="str">
        <f>IF(VLOOKUP(Table1[[#This Row],[Intake Batch Combo]],Sheet2!A:B,2,FALSE)="","",VLOOKUP(Table1[[#This Row],[Intake Batch Combo]],Sheet2!A:B,2,FALSE))</f>
        <v>Texas Regional Center Batch 33a</v>
      </c>
      <c r="P4371" s="116" t="e">
        <v>#N/A</v>
      </c>
      <c r="Q4371" s="116" t="e">
        <v>#N/A</v>
      </c>
    </row>
    <row r="4372" spans="1:17">
      <c r="A4372" s="4" t="s">
        <v>384</v>
      </c>
      <c r="B4372" s="15" t="s">
        <v>385</v>
      </c>
      <c r="C4372" s="15">
        <v>1021949</v>
      </c>
      <c r="D4372" s="30">
        <v>44579</v>
      </c>
      <c r="E4372" s="10" t="s">
        <v>0</v>
      </c>
      <c r="F4372" s="14">
        <v>1050</v>
      </c>
      <c r="G4372" s="14">
        <v>216.72</v>
      </c>
      <c r="H4372" s="30">
        <v>44925</v>
      </c>
      <c r="I4372" s="123">
        <v>439.42500000000001</v>
      </c>
      <c r="J4372" s="15">
        <f>IF(M4372="",IF(AND(H4372&lt;&gt; "",D4372&lt;&gt;""),IF(H4372&gt;=D4372,H4372-D4372,0),""),"")</f>
        <v>346</v>
      </c>
      <c r="K4372" s="20">
        <f>IF(M4372="",IF(I4372&lt;&gt;"",I4372-G4372,""),"")</f>
        <v>222.70500000000001</v>
      </c>
      <c r="L4372" s="25">
        <f>IF(M4372="",IF(K4372&lt;&gt;"",IF(G4372=0,IF(I4372=0,0,9.99),K4372/G4372),""),"")</f>
        <v>1.0276162790697676</v>
      </c>
      <c r="M4372" s="111"/>
      <c r="N4372" s="33" t="str">
        <f>TRIM(CONCATENATE(Table1[[#This Row],[Intake]]," ",Table1[[#This Row],[Batch Number]]))</f>
        <v>S-1/TRC 33a</v>
      </c>
      <c r="O4372" s="35" t="str">
        <f>IF(VLOOKUP(Table1[[#This Row],[Intake Batch Combo]],Sheet2!A:B,2,FALSE)="","",VLOOKUP(Table1[[#This Row],[Intake Batch Combo]],Sheet2!A:B,2,FALSE))</f>
        <v>Texas Regional Center Batch 33a</v>
      </c>
      <c r="P4372" s="116" t="e">
        <v>#N/A</v>
      </c>
      <c r="Q4372" s="116" t="e">
        <v>#N/A</v>
      </c>
    </row>
    <row r="4373" spans="1:17">
      <c r="A4373" s="4" t="s">
        <v>384</v>
      </c>
      <c r="B4373" s="15" t="s">
        <v>385</v>
      </c>
      <c r="C4373" s="15">
        <v>1022991</v>
      </c>
      <c r="D4373" s="30">
        <v>44579</v>
      </c>
      <c r="E4373" s="10" t="s">
        <v>0</v>
      </c>
      <c r="F4373" s="14">
        <v>1050</v>
      </c>
      <c r="G4373" s="14">
        <v>216.72</v>
      </c>
      <c r="H4373" s="30">
        <v>44925</v>
      </c>
      <c r="I4373" s="123">
        <v>331.01490000000001</v>
      </c>
      <c r="J4373" s="15">
        <f>IF(M4373="",IF(AND(H4373&lt;&gt; "",D4373&lt;&gt;""),IF(H4373&gt;=D4373,H4373-D4373,0),""),"")</f>
        <v>346</v>
      </c>
      <c r="K4373" s="20">
        <f>IF(M4373="",IF(I4373&lt;&gt;"",I4373-G4373,""),"")</f>
        <v>114.29490000000001</v>
      </c>
      <c r="L4373" s="25">
        <f>IF(M4373="",IF(K4373&lt;&gt;"",IF(G4373=0,IF(I4373=0,0,9.99),K4373/G4373),""),"")</f>
        <v>0.5273851052048727</v>
      </c>
      <c r="M4373" s="111"/>
      <c r="N4373" s="33" t="str">
        <f>TRIM(CONCATENATE(Table1[[#This Row],[Intake]]," ",Table1[[#This Row],[Batch Number]]))</f>
        <v>S-1/TRC 33a</v>
      </c>
      <c r="O4373" s="35" t="str">
        <f>IF(VLOOKUP(Table1[[#This Row],[Intake Batch Combo]],Sheet2!A:B,2,FALSE)="","",VLOOKUP(Table1[[#This Row],[Intake Batch Combo]],Sheet2!A:B,2,FALSE))</f>
        <v>Texas Regional Center Batch 33a</v>
      </c>
      <c r="P4373" s="116" t="e">
        <v>#N/A</v>
      </c>
      <c r="Q4373" s="116" t="e">
        <v>#N/A</v>
      </c>
    </row>
    <row r="4374" spans="1:17">
      <c r="A4374" s="4" t="s">
        <v>1314</v>
      </c>
      <c r="B4374" s="43">
        <v>71</v>
      </c>
      <c r="C4374" s="64" t="s">
        <v>643</v>
      </c>
      <c r="D4374" s="47">
        <v>44670</v>
      </c>
      <c r="E4374" s="59" t="s">
        <v>0</v>
      </c>
      <c r="F4374" s="41">
        <v>1100</v>
      </c>
      <c r="G4374" s="41">
        <v>263.83492515591138</v>
      </c>
      <c r="H4374" s="47">
        <v>44925</v>
      </c>
      <c r="I4374" s="123">
        <v>279</v>
      </c>
      <c r="J4374" s="43">
        <f>IF(M4374="",IF(AND(H4374&lt;&gt; "",D4374&lt;&gt;""),IF(H4374&gt;=D4374,H4374-D4374,0),""),"")</f>
        <v>255</v>
      </c>
      <c r="K4374" s="42">
        <f>IF(M4374="",IF(I4374&lt;&gt;"",I4374-G4374,""),"")</f>
        <v>15.165074844088622</v>
      </c>
      <c r="L4374" s="44">
        <f>IF(M4374="",IF(K4374&lt;&gt;"",IF(G4374=0,IF(I4374=0,0,9.99),K4374/G4374),""),"")</f>
        <v>5.7479406242850251E-2</v>
      </c>
      <c r="M4374" s="45"/>
      <c r="N4374" s="46" t="str">
        <f>TRIM(CONCATENATE(Table1[[#This Row],[Intake]]," ",Table1[[#This Row],[Batch Number]]))</f>
        <v>S-1/EB 71</v>
      </c>
      <c r="O4374" s="45" t="str">
        <f>IF(VLOOKUP(Table1[[#This Row],[Intake Batch Combo]],Sheet2!A:B,2,FALSE)="","",VLOOKUP(Table1[[#This Row],[Intake Batch Combo]],Sheet2!A:B,2,FALSE))</f>
        <v>Expert MRI Buy 71</v>
      </c>
      <c r="P4374" s="116" t="e">
        <v>#N/A</v>
      </c>
      <c r="Q4374" s="116" t="e">
        <v>#N/A</v>
      </c>
    </row>
    <row r="4375" spans="1:17">
      <c r="A4375" s="4" t="s">
        <v>1314</v>
      </c>
      <c r="B4375" s="43">
        <v>71</v>
      </c>
      <c r="C4375" s="64" t="s">
        <v>693</v>
      </c>
      <c r="D4375" s="47">
        <v>44670</v>
      </c>
      <c r="E4375" s="59" t="s">
        <v>0</v>
      </c>
      <c r="F4375" s="41">
        <v>1100</v>
      </c>
      <c r="G4375" s="41">
        <v>263.83492515591138</v>
      </c>
      <c r="H4375" s="47">
        <v>44925</v>
      </c>
      <c r="I4375" s="123">
        <v>1162.5</v>
      </c>
      <c r="J4375" s="43">
        <f>IF(M4375="",IF(AND(H4375&lt;&gt; "",D4375&lt;&gt;""),IF(H4375&gt;=D4375,H4375-D4375,0),""),"")</f>
        <v>255</v>
      </c>
      <c r="K4375" s="42">
        <f>IF(M4375="",IF(I4375&lt;&gt;"",I4375-G4375,""),"")</f>
        <v>898.66507484408862</v>
      </c>
      <c r="L4375" s="44">
        <f>IF(M4375="",IF(K4375&lt;&gt;"",IF(G4375=0,IF(I4375=0,0,9.99),K4375/G4375),""),"")</f>
        <v>3.4061641926785429</v>
      </c>
      <c r="M4375" s="45"/>
      <c r="N4375" s="46" t="str">
        <f>TRIM(CONCATENATE(Table1[[#This Row],[Intake]]," ",Table1[[#This Row],[Batch Number]]))</f>
        <v>S-1/EB 71</v>
      </c>
      <c r="O4375" s="45" t="str">
        <f>IF(VLOOKUP(Table1[[#This Row],[Intake Batch Combo]],Sheet2!A:B,2,FALSE)="","",VLOOKUP(Table1[[#This Row],[Intake Batch Combo]],Sheet2!A:B,2,FALSE))</f>
        <v>Expert MRI Buy 71</v>
      </c>
      <c r="P4375" s="116" t="e">
        <v>#N/A</v>
      </c>
      <c r="Q4375" s="116" t="e">
        <v>#N/A</v>
      </c>
    </row>
    <row r="4376" spans="1:17">
      <c r="A4376" s="4" t="s">
        <v>1314</v>
      </c>
      <c r="B4376" s="43">
        <v>71</v>
      </c>
      <c r="C4376" s="64" t="s">
        <v>727</v>
      </c>
      <c r="D4376" s="47">
        <v>44670</v>
      </c>
      <c r="E4376" s="59" t="s">
        <v>0</v>
      </c>
      <c r="F4376" s="41">
        <v>1100</v>
      </c>
      <c r="G4376" s="41">
        <v>263.83492515591138</v>
      </c>
      <c r="H4376" s="47">
        <v>44925</v>
      </c>
      <c r="I4376" s="123">
        <v>372</v>
      </c>
      <c r="J4376" s="43">
        <f>IF(M4376="",IF(AND(H4376&lt;&gt; "",D4376&lt;&gt;""),IF(H4376&gt;=D4376,H4376-D4376,0),""),"")</f>
        <v>255</v>
      </c>
      <c r="K4376" s="42">
        <f>IF(M4376="",IF(I4376&lt;&gt;"",I4376-G4376,""),"")</f>
        <v>108.16507484408862</v>
      </c>
      <c r="L4376" s="44">
        <f>IF(M4376="",IF(K4376&lt;&gt;"",IF(G4376=0,IF(I4376=0,0,9.99),K4376/G4376),""),"")</f>
        <v>0.40997254165713365</v>
      </c>
      <c r="M4376" s="45"/>
      <c r="N4376" s="46" t="str">
        <f>TRIM(CONCATENATE(Table1[[#This Row],[Intake]]," ",Table1[[#This Row],[Batch Number]]))</f>
        <v>S-1/EB 71</v>
      </c>
      <c r="O4376" s="45" t="str">
        <f>IF(VLOOKUP(Table1[[#This Row],[Intake Batch Combo]],Sheet2!A:B,2,FALSE)="","",VLOOKUP(Table1[[#This Row],[Intake Batch Combo]],Sheet2!A:B,2,FALSE))</f>
        <v>Expert MRI Buy 71</v>
      </c>
      <c r="P4376" s="116" t="e">
        <v>#N/A</v>
      </c>
      <c r="Q4376" s="116" t="e">
        <v>#N/A</v>
      </c>
    </row>
    <row r="4377" spans="1:17">
      <c r="A4377" s="4" t="s">
        <v>1314</v>
      </c>
      <c r="B4377" s="43">
        <v>71</v>
      </c>
      <c r="C4377" s="64" t="s">
        <v>727</v>
      </c>
      <c r="D4377" s="47">
        <v>44670</v>
      </c>
      <c r="E4377" s="59" t="s">
        <v>0</v>
      </c>
      <c r="F4377" s="41">
        <v>1100</v>
      </c>
      <c r="G4377" s="41">
        <v>263.83492515591138</v>
      </c>
      <c r="H4377" s="47">
        <v>44925</v>
      </c>
      <c r="I4377" s="123">
        <v>372</v>
      </c>
      <c r="J4377" s="43">
        <f>IF(M4377="",IF(AND(H4377&lt;&gt; "",D4377&lt;&gt;""),IF(H4377&gt;=D4377,H4377-D4377,0),""),"")</f>
        <v>255</v>
      </c>
      <c r="K4377" s="42">
        <f>IF(M4377="",IF(I4377&lt;&gt;"",I4377-G4377,""),"")</f>
        <v>108.16507484408862</v>
      </c>
      <c r="L4377" s="44">
        <f>IF(M4377="",IF(K4377&lt;&gt;"",IF(G4377=0,IF(I4377=0,0,9.99),K4377/G4377),""),"")</f>
        <v>0.40997254165713365</v>
      </c>
      <c r="M4377" s="45"/>
      <c r="N4377" s="46" t="str">
        <f>TRIM(CONCATENATE(Table1[[#This Row],[Intake]]," ",Table1[[#This Row],[Batch Number]]))</f>
        <v>S-1/EB 71</v>
      </c>
      <c r="O4377" s="45" t="str">
        <f>IF(VLOOKUP(Table1[[#This Row],[Intake Batch Combo]],Sheet2!A:B,2,FALSE)="","",VLOOKUP(Table1[[#This Row],[Intake Batch Combo]],Sheet2!A:B,2,FALSE))</f>
        <v>Expert MRI Buy 71</v>
      </c>
      <c r="P4377" s="116" t="e">
        <v>#N/A</v>
      </c>
      <c r="Q4377" s="116" t="e">
        <v>#N/A</v>
      </c>
    </row>
    <row r="4378" spans="1:17">
      <c r="A4378" s="4" t="s">
        <v>1314</v>
      </c>
      <c r="B4378" s="43">
        <v>71</v>
      </c>
      <c r="C4378" s="64" t="s">
        <v>738</v>
      </c>
      <c r="D4378" s="47">
        <v>44670</v>
      </c>
      <c r="E4378" s="59" t="s">
        <v>0</v>
      </c>
      <c r="F4378" s="41">
        <v>1100</v>
      </c>
      <c r="G4378" s="41">
        <v>263.83492515591138</v>
      </c>
      <c r="H4378" s="47">
        <v>44925</v>
      </c>
      <c r="I4378" s="123">
        <v>372</v>
      </c>
      <c r="J4378" s="43">
        <f>IF(M4378="",IF(AND(H4378&lt;&gt; "",D4378&lt;&gt;""),IF(H4378&gt;=D4378,H4378-D4378,0),""),"")</f>
        <v>255</v>
      </c>
      <c r="K4378" s="42">
        <f>IF(M4378="",IF(I4378&lt;&gt;"",I4378-G4378,""),"")</f>
        <v>108.16507484408862</v>
      </c>
      <c r="L4378" s="44">
        <f>IF(M4378="",IF(K4378&lt;&gt;"",IF(G4378=0,IF(I4378=0,0,9.99),K4378/G4378),""),"")</f>
        <v>0.40997254165713365</v>
      </c>
      <c r="M4378" s="45"/>
      <c r="N4378" s="46" t="str">
        <f>TRIM(CONCATENATE(Table1[[#This Row],[Intake]]," ",Table1[[#This Row],[Batch Number]]))</f>
        <v>S-1/EB 71</v>
      </c>
      <c r="O4378" s="45" t="str">
        <f>IF(VLOOKUP(Table1[[#This Row],[Intake Batch Combo]],Sheet2!A:B,2,FALSE)="","",VLOOKUP(Table1[[#This Row],[Intake Batch Combo]],Sheet2!A:B,2,FALSE))</f>
        <v>Expert MRI Buy 71</v>
      </c>
      <c r="P4378" s="116" t="e">
        <v>#N/A</v>
      </c>
      <c r="Q4378" s="116" t="e">
        <v>#N/A</v>
      </c>
    </row>
    <row r="4379" spans="1:17">
      <c r="A4379" s="4" t="s">
        <v>1316</v>
      </c>
      <c r="B4379" s="15">
        <v>90</v>
      </c>
      <c r="C4379" s="15" t="s">
        <v>194</v>
      </c>
      <c r="D4379" s="30">
        <v>44559</v>
      </c>
      <c r="E4379" s="10" t="s">
        <v>0</v>
      </c>
      <c r="F4379" s="14">
        <v>1100</v>
      </c>
      <c r="G4379" s="14">
        <v>282.328531916977</v>
      </c>
      <c r="H4379" s="30">
        <v>44925</v>
      </c>
      <c r="I4379" s="123">
        <v>465</v>
      </c>
      <c r="J4379" s="21">
        <f>IF(M4379="",IF(AND(H4379&lt;&gt; "",D4379&lt;&gt;""),IF(H4379&gt;=D4379,H4379-D4379,0),""),"")</f>
        <v>366</v>
      </c>
      <c r="K4379" s="20">
        <f>IF(M4379="",IF(I4379&lt;&gt;"",I4379-G4379,""),"")</f>
        <v>182.671468083023</v>
      </c>
      <c r="L4379" s="25">
        <f>IF(M4379="",IF(K4379&lt;&gt;"",IF(G4379=0,IF(I4379=0,0,9.99),K4379/G4379),""),"")</f>
        <v>0.64701738376460061</v>
      </c>
      <c r="M4379" s="28"/>
      <c r="N4379" s="31" t="str">
        <f>TRIM(CONCATENATE(Table1[[#This Row],[Intake]]," ",Table1[[#This Row],[Batch Number]]))</f>
        <v>S-1/OS 90</v>
      </c>
      <c r="O4379" s="34" t="str">
        <f>IF(VLOOKUP(Table1[[#This Row],[Intake Batch Combo]],Sheet2!A:B,2,FALSE)="","",VLOOKUP(Table1[[#This Row],[Intake Batch Combo]],Sheet2!A:B,2,FALSE))</f>
        <v>OSD Buy 90</v>
      </c>
      <c r="P4379" s="116" t="e">
        <v>#N/A</v>
      </c>
      <c r="Q4379" s="116" t="e">
        <v>#N/A</v>
      </c>
    </row>
    <row r="4380" spans="1:17">
      <c r="A4380" s="4" t="s">
        <v>1316</v>
      </c>
      <c r="B4380" s="15">
        <v>90</v>
      </c>
      <c r="C4380" s="15" t="s">
        <v>195</v>
      </c>
      <c r="D4380" s="30">
        <v>44559</v>
      </c>
      <c r="E4380" s="10" t="s">
        <v>0</v>
      </c>
      <c r="F4380" s="14">
        <v>1100</v>
      </c>
      <c r="G4380" s="14">
        <v>282.328531916977</v>
      </c>
      <c r="H4380" s="30">
        <v>44925</v>
      </c>
      <c r="I4380" s="123">
        <v>232.5</v>
      </c>
      <c r="J4380" s="21">
        <f>IF(M4380="",IF(AND(H4380&lt;&gt; "",D4380&lt;&gt;""),IF(H4380&gt;=D4380,H4380-D4380,0),""),"")</f>
        <v>366</v>
      </c>
      <c r="K4380" s="20">
        <f>IF(M4380="",IF(I4380&lt;&gt;"",I4380-G4380,""),"")</f>
        <v>-49.828531916976999</v>
      </c>
      <c r="L4380" s="25">
        <f>IF(M4380="",IF(K4380&lt;&gt;"",IF(G4380=0,IF(I4380=0,0,9.99),K4380/G4380),""),"")</f>
        <v>-0.1764913081176997</v>
      </c>
      <c r="M4380" s="28"/>
      <c r="N4380" s="31" t="str">
        <f>TRIM(CONCATENATE(Table1[[#This Row],[Intake]]," ",Table1[[#This Row],[Batch Number]]))</f>
        <v>S-1/OS 90</v>
      </c>
      <c r="O4380" s="34" t="str">
        <f>IF(VLOOKUP(Table1[[#This Row],[Intake Batch Combo]],Sheet2!A:B,2,FALSE)="","",VLOOKUP(Table1[[#This Row],[Intake Batch Combo]],Sheet2!A:B,2,FALSE))</f>
        <v>OSD Buy 90</v>
      </c>
      <c r="P4380" s="116" t="e">
        <v>#N/A</v>
      </c>
      <c r="Q4380" s="116" t="e">
        <v>#N/A</v>
      </c>
    </row>
    <row r="4381" spans="1:17">
      <c r="A4381" s="4" t="s">
        <v>1316</v>
      </c>
      <c r="B4381" s="15">
        <v>90</v>
      </c>
      <c r="C4381" s="15" t="s">
        <v>195</v>
      </c>
      <c r="D4381" s="30">
        <v>44559</v>
      </c>
      <c r="E4381" s="10" t="s">
        <v>0</v>
      </c>
      <c r="F4381" s="14">
        <v>1100</v>
      </c>
      <c r="G4381" s="14">
        <v>282.328531916977</v>
      </c>
      <c r="H4381" s="30">
        <v>44925</v>
      </c>
      <c r="I4381" s="123">
        <v>232.5</v>
      </c>
      <c r="J4381" s="21">
        <f>IF(M4381="",IF(AND(H4381&lt;&gt; "",D4381&lt;&gt;""),IF(H4381&gt;=D4381,H4381-D4381,0),""),"")</f>
        <v>366</v>
      </c>
      <c r="K4381" s="20">
        <f>IF(M4381="",IF(I4381&lt;&gt;"",I4381-G4381,""),"")</f>
        <v>-49.828531916976999</v>
      </c>
      <c r="L4381" s="25">
        <f>IF(M4381="",IF(K4381&lt;&gt;"",IF(G4381=0,IF(I4381=0,0,9.99),K4381/G4381),""),"")</f>
        <v>-0.1764913081176997</v>
      </c>
      <c r="M4381" s="28"/>
      <c r="N4381" s="31" t="str">
        <f>TRIM(CONCATENATE(Table1[[#This Row],[Intake]]," ",Table1[[#This Row],[Batch Number]]))</f>
        <v>S-1/OS 90</v>
      </c>
      <c r="O4381" s="34" t="str">
        <f>IF(VLOOKUP(Table1[[#This Row],[Intake Batch Combo]],Sheet2!A:B,2,FALSE)="","",VLOOKUP(Table1[[#This Row],[Intake Batch Combo]],Sheet2!A:B,2,FALSE))</f>
        <v>OSD Buy 90</v>
      </c>
      <c r="P4381" s="116" t="e">
        <v>#N/A</v>
      </c>
      <c r="Q4381" s="116" t="e">
        <v>#N/A</v>
      </c>
    </row>
    <row r="4382" spans="1:17">
      <c r="A4382" s="4" t="s">
        <v>1314</v>
      </c>
      <c r="B4382" s="43">
        <v>71</v>
      </c>
      <c r="C4382" s="64">
        <v>694</v>
      </c>
      <c r="D4382" s="47">
        <v>44670</v>
      </c>
      <c r="E4382" s="59" t="s">
        <v>1</v>
      </c>
      <c r="F4382" s="41">
        <v>1695</v>
      </c>
      <c r="G4382" s="41">
        <v>406.54563467206344</v>
      </c>
      <c r="H4382" s="47">
        <v>44925</v>
      </c>
      <c r="I4382" s="123">
        <v>465</v>
      </c>
      <c r="J4382" s="43">
        <f>IF(M4382="",IF(AND(H4382&lt;&gt; "",D4382&lt;&gt;""),IF(H4382&gt;=D4382,H4382-D4382,0),""),"")</f>
        <v>255</v>
      </c>
      <c r="K4382" s="42">
        <f>IF(M4382="",IF(I4382&lt;&gt;"",I4382-G4382,""),"")</f>
        <v>58.454365327936557</v>
      </c>
      <c r="L4382" s="44">
        <f>IF(M4382="",IF(K4382&lt;&gt;"",IF(G4382=0,IF(I4382=0,0,9.99),K4382/G4382),""),"")</f>
        <v>0.14378303526758632</v>
      </c>
      <c r="M4382" s="45"/>
      <c r="N4382" s="46" t="str">
        <f>TRIM(CONCATENATE(Table1[[#This Row],[Intake]]," ",Table1[[#This Row],[Batch Number]]))</f>
        <v>S-1/EB 71</v>
      </c>
      <c r="O4382" s="45" t="str">
        <f>IF(VLOOKUP(Table1[[#This Row],[Intake Batch Combo]],Sheet2!A:B,2,FALSE)="","",VLOOKUP(Table1[[#This Row],[Intake Batch Combo]],Sheet2!A:B,2,FALSE))</f>
        <v>Expert MRI Buy 71</v>
      </c>
      <c r="P4382" s="116" t="e">
        <v>#N/A</v>
      </c>
      <c r="Q4382" s="116" t="e">
        <v>#N/A</v>
      </c>
    </row>
    <row r="4383" spans="1:17">
      <c r="A4383" s="4" t="s">
        <v>1314</v>
      </c>
      <c r="B4383" s="43">
        <v>71</v>
      </c>
      <c r="C4383" s="64">
        <v>694</v>
      </c>
      <c r="D4383" s="47">
        <v>44670</v>
      </c>
      <c r="E4383" s="59" t="s">
        <v>1</v>
      </c>
      <c r="F4383" s="41">
        <v>1695</v>
      </c>
      <c r="G4383" s="41">
        <v>406.54563467206344</v>
      </c>
      <c r="H4383" s="47">
        <v>44925</v>
      </c>
      <c r="I4383" s="123">
        <v>465</v>
      </c>
      <c r="J4383" s="43">
        <f>IF(M4383="",IF(AND(H4383&lt;&gt; "",D4383&lt;&gt;""),IF(H4383&gt;=D4383,H4383-D4383,0),""),"")</f>
        <v>255</v>
      </c>
      <c r="K4383" s="42">
        <f>IF(M4383="",IF(I4383&lt;&gt;"",I4383-G4383,""),"")</f>
        <v>58.454365327936557</v>
      </c>
      <c r="L4383" s="44">
        <f>IF(M4383="",IF(K4383&lt;&gt;"",IF(G4383=0,IF(I4383=0,0,9.99),K4383/G4383),""),"")</f>
        <v>0.14378303526758632</v>
      </c>
      <c r="M4383" s="45"/>
      <c r="N4383" s="46" t="str">
        <f>TRIM(CONCATENATE(Table1[[#This Row],[Intake]]," ",Table1[[#This Row],[Batch Number]]))</f>
        <v>S-1/EB 71</v>
      </c>
      <c r="O4383" s="45" t="str">
        <f>IF(VLOOKUP(Table1[[#This Row],[Intake Batch Combo]],Sheet2!A:B,2,FALSE)="","",VLOOKUP(Table1[[#This Row],[Intake Batch Combo]],Sheet2!A:B,2,FALSE))</f>
        <v>Expert MRI Buy 71</v>
      </c>
      <c r="P4383" s="116" t="e">
        <v>#N/A</v>
      </c>
      <c r="Q4383" s="116" t="e">
        <v>#N/A</v>
      </c>
    </row>
    <row r="4384" spans="1:17">
      <c r="A4384" s="4" t="s">
        <v>1314</v>
      </c>
      <c r="B4384" s="43">
        <v>71</v>
      </c>
      <c r="C4384" s="64">
        <v>33810</v>
      </c>
      <c r="D4384" s="47">
        <v>44670</v>
      </c>
      <c r="E4384" s="59" t="s">
        <v>1</v>
      </c>
      <c r="F4384" s="41">
        <v>1695</v>
      </c>
      <c r="G4384" s="41">
        <v>406.54563467206344</v>
      </c>
      <c r="H4384" s="47">
        <v>44925</v>
      </c>
      <c r="I4384" s="123">
        <v>558</v>
      </c>
      <c r="J4384" s="43">
        <f>IF(M4384="",IF(AND(H4384&lt;&gt; "",D4384&lt;&gt;""),IF(H4384&gt;=D4384,H4384-D4384,0),""),"")</f>
        <v>255</v>
      </c>
      <c r="K4384" s="42">
        <f>IF(M4384="",IF(I4384&lt;&gt;"",I4384-G4384,""),"")</f>
        <v>151.45436532793656</v>
      </c>
      <c r="L4384" s="44">
        <f>IF(M4384="",IF(K4384&lt;&gt;"",IF(G4384=0,IF(I4384=0,0,9.99),K4384/G4384),""),"")</f>
        <v>0.37253964232110359</v>
      </c>
      <c r="M4384" s="45"/>
      <c r="N4384" s="46" t="str">
        <f>TRIM(CONCATENATE(Table1[[#This Row],[Intake]]," ",Table1[[#This Row],[Batch Number]]))</f>
        <v>S-1/EB 71</v>
      </c>
      <c r="O4384" s="45" t="str">
        <f>IF(VLOOKUP(Table1[[#This Row],[Intake Batch Combo]],Sheet2!A:B,2,FALSE)="","",VLOOKUP(Table1[[#This Row],[Intake Batch Combo]],Sheet2!A:B,2,FALSE))</f>
        <v>Expert MRI Buy 71</v>
      </c>
      <c r="P4384" s="116" t="e">
        <v>#N/A</v>
      </c>
      <c r="Q4384" s="116" t="e">
        <v>#N/A</v>
      </c>
    </row>
    <row r="4385" spans="1:17">
      <c r="A4385" s="4" t="s">
        <v>1314</v>
      </c>
      <c r="B4385" s="43">
        <v>71</v>
      </c>
      <c r="C4385" s="64">
        <v>33810</v>
      </c>
      <c r="D4385" s="47">
        <v>44670</v>
      </c>
      <c r="E4385" s="59" t="s">
        <v>1</v>
      </c>
      <c r="F4385" s="41">
        <v>1695</v>
      </c>
      <c r="G4385" s="41">
        <v>406.54563467206344</v>
      </c>
      <c r="H4385" s="47">
        <v>44925</v>
      </c>
      <c r="I4385" s="123">
        <v>558</v>
      </c>
      <c r="J4385" s="43">
        <f>IF(M4385="",IF(AND(H4385&lt;&gt; "",D4385&lt;&gt;""),IF(H4385&gt;=D4385,H4385-D4385,0),""),"")</f>
        <v>255</v>
      </c>
      <c r="K4385" s="42">
        <f>IF(M4385="",IF(I4385&lt;&gt;"",I4385-G4385,""),"")</f>
        <v>151.45436532793656</v>
      </c>
      <c r="L4385" s="44">
        <f>IF(M4385="",IF(K4385&lt;&gt;"",IF(G4385=0,IF(I4385=0,0,9.99),K4385/G4385),""),"")</f>
        <v>0.37253964232110359</v>
      </c>
      <c r="M4385" s="45"/>
      <c r="N4385" s="46" t="str">
        <f>TRIM(CONCATENATE(Table1[[#This Row],[Intake]]," ",Table1[[#This Row],[Batch Number]]))</f>
        <v>S-1/EB 71</v>
      </c>
      <c r="O4385" s="45" t="str">
        <f>IF(VLOOKUP(Table1[[#This Row],[Intake Batch Combo]],Sheet2!A:B,2,FALSE)="","",VLOOKUP(Table1[[#This Row],[Intake Batch Combo]],Sheet2!A:B,2,FALSE))</f>
        <v>Expert MRI Buy 71</v>
      </c>
      <c r="P4385" s="116" t="e">
        <v>#N/A</v>
      </c>
      <c r="Q4385" s="116" t="e">
        <v>#N/A</v>
      </c>
    </row>
    <row r="4386" spans="1:17">
      <c r="A4386" s="4" t="s">
        <v>1314</v>
      </c>
      <c r="B4386" s="43">
        <v>71</v>
      </c>
      <c r="C4386" s="64">
        <v>39756</v>
      </c>
      <c r="D4386" s="47">
        <v>44670</v>
      </c>
      <c r="E4386" s="59" t="s">
        <v>1</v>
      </c>
      <c r="F4386" s="41">
        <v>1695</v>
      </c>
      <c r="G4386" s="41">
        <v>406.54563467206344</v>
      </c>
      <c r="H4386" s="47">
        <v>44925</v>
      </c>
      <c r="I4386" s="123">
        <v>418.5</v>
      </c>
      <c r="J4386" s="43">
        <f>IF(M4386="",IF(AND(H4386&lt;&gt; "",D4386&lt;&gt;""),IF(H4386&gt;=D4386,H4386-D4386,0),""),"")</f>
        <v>255</v>
      </c>
      <c r="K4386" s="42">
        <f>IF(M4386="",IF(I4386&lt;&gt;"",I4386-G4386,""),"")</f>
        <v>11.954365327936557</v>
      </c>
      <c r="L4386" s="44">
        <f>IF(M4386="",IF(K4386&lt;&gt;"",IF(G4386=0,IF(I4386=0,0,9.99),K4386/G4386),""),"")</f>
        <v>2.9404731740827677E-2</v>
      </c>
      <c r="M4386" s="45"/>
      <c r="N4386" s="46" t="str">
        <f>TRIM(CONCATENATE(Table1[[#This Row],[Intake]]," ",Table1[[#This Row],[Batch Number]]))</f>
        <v>S-1/EB 71</v>
      </c>
      <c r="O4386" s="45" t="str">
        <f>IF(VLOOKUP(Table1[[#This Row],[Intake Batch Combo]],Sheet2!A:B,2,FALSE)="","",VLOOKUP(Table1[[#This Row],[Intake Batch Combo]],Sheet2!A:B,2,FALSE))</f>
        <v>Expert MRI Buy 71</v>
      </c>
      <c r="P4386" s="116" t="e">
        <v>#N/A</v>
      </c>
      <c r="Q4386" s="116" t="e">
        <v>#N/A</v>
      </c>
    </row>
    <row r="4387" spans="1:17">
      <c r="A4387" s="4" t="s">
        <v>1314</v>
      </c>
      <c r="B4387" s="43">
        <v>71</v>
      </c>
      <c r="C4387" s="64">
        <v>39756</v>
      </c>
      <c r="D4387" s="47">
        <v>44670</v>
      </c>
      <c r="E4387" s="59" t="s">
        <v>1</v>
      </c>
      <c r="F4387" s="41">
        <v>1695</v>
      </c>
      <c r="G4387" s="41">
        <v>406.54563467206344</v>
      </c>
      <c r="H4387" s="47">
        <v>44925</v>
      </c>
      <c r="I4387" s="123">
        <v>418.5</v>
      </c>
      <c r="J4387" s="43">
        <f>IF(M4387="",IF(AND(H4387&lt;&gt; "",D4387&lt;&gt;""),IF(H4387&gt;=D4387,H4387-D4387,0),""),"")</f>
        <v>255</v>
      </c>
      <c r="K4387" s="42">
        <f>IF(M4387="",IF(I4387&lt;&gt;"",I4387-G4387,""),"")</f>
        <v>11.954365327936557</v>
      </c>
      <c r="L4387" s="44">
        <f>IF(M4387="",IF(K4387&lt;&gt;"",IF(G4387=0,IF(I4387=0,0,9.99),K4387/G4387),""),"")</f>
        <v>2.9404731740827677E-2</v>
      </c>
      <c r="M4387" s="45"/>
      <c r="N4387" s="46" t="str">
        <f>TRIM(CONCATENATE(Table1[[#This Row],[Intake]]," ",Table1[[#This Row],[Batch Number]]))</f>
        <v>S-1/EB 71</v>
      </c>
      <c r="O4387" s="45" t="str">
        <f>IF(VLOOKUP(Table1[[#This Row],[Intake Batch Combo]],Sheet2!A:B,2,FALSE)="","",VLOOKUP(Table1[[#This Row],[Intake Batch Combo]],Sheet2!A:B,2,FALSE))</f>
        <v>Expert MRI Buy 71</v>
      </c>
      <c r="P4387" s="116" t="e">
        <v>#N/A</v>
      </c>
      <c r="Q4387" s="116" t="e">
        <v>#N/A</v>
      </c>
    </row>
    <row r="4388" spans="1:17">
      <c r="A4388" s="4" t="s">
        <v>1314</v>
      </c>
      <c r="B4388" s="43">
        <v>71</v>
      </c>
      <c r="C4388" s="64" t="s">
        <v>587</v>
      </c>
      <c r="D4388" s="47">
        <v>44670</v>
      </c>
      <c r="E4388" s="59" t="s">
        <v>1</v>
      </c>
      <c r="F4388" s="41">
        <v>1695</v>
      </c>
      <c r="G4388" s="41">
        <v>406.54563467206344</v>
      </c>
      <c r="H4388" s="47">
        <v>44925</v>
      </c>
      <c r="I4388" s="123">
        <v>434.58492745098044</v>
      </c>
      <c r="J4388" s="43">
        <f>IF(M4388="",IF(AND(H4388&lt;&gt; "",D4388&lt;&gt;""),IF(H4388&gt;=D4388,H4388-D4388,0),""),"")</f>
        <v>255</v>
      </c>
      <c r="K4388" s="42">
        <f>IF(M4388="",IF(I4388&lt;&gt;"",I4388-G4388,""),"")</f>
        <v>28.039292778917002</v>
      </c>
      <c r="L4388" s="44">
        <f>IF(M4388="",IF(K4388&lt;&gt;"",IF(G4388=0,IF(I4388=0,0,9.99),K4388/G4388),""),"")</f>
        <v>6.8969607314895057E-2</v>
      </c>
      <c r="M4388" s="45"/>
      <c r="N4388" s="46" t="str">
        <f>TRIM(CONCATENATE(Table1[[#This Row],[Intake]]," ",Table1[[#This Row],[Batch Number]]))</f>
        <v>S-1/EB 71</v>
      </c>
      <c r="O4388" s="45" t="str">
        <f>IF(VLOOKUP(Table1[[#This Row],[Intake Batch Combo]],Sheet2!A:B,2,FALSE)="","",VLOOKUP(Table1[[#This Row],[Intake Batch Combo]],Sheet2!A:B,2,FALSE))</f>
        <v>Expert MRI Buy 71</v>
      </c>
      <c r="P4388" s="116" t="e">
        <v>#N/A</v>
      </c>
      <c r="Q4388" s="116" t="e">
        <v>#N/A</v>
      </c>
    </row>
    <row r="4389" spans="1:17">
      <c r="A4389" s="4" t="s">
        <v>1314</v>
      </c>
      <c r="B4389" s="43">
        <v>71</v>
      </c>
      <c r="C4389" s="64" t="s">
        <v>606</v>
      </c>
      <c r="D4389" s="47">
        <v>44670</v>
      </c>
      <c r="E4389" s="59" t="s">
        <v>1</v>
      </c>
      <c r="F4389" s="41">
        <v>1695</v>
      </c>
      <c r="G4389" s="41">
        <v>406.54563467206344</v>
      </c>
      <c r="H4389" s="47">
        <v>44925</v>
      </c>
      <c r="I4389" s="123">
        <v>511.5</v>
      </c>
      <c r="J4389" s="43">
        <f>IF(M4389="",IF(AND(H4389&lt;&gt; "",D4389&lt;&gt;""),IF(H4389&gt;=D4389,H4389-D4389,0),""),"")</f>
        <v>255</v>
      </c>
      <c r="K4389" s="42">
        <f>IF(M4389="",IF(I4389&lt;&gt;"",I4389-G4389,""),"")</f>
        <v>104.95436532793656</v>
      </c>
      <c r="L4389" s="44">
        <f>IF(M4389="",IF(K4389&lt;&gt;"",IF(G4389=0,IF(I4389=0,0,9.99),K4389/G4389),""),"")</f>
        <v>0.25816133879434494</v>
      </c>
      <c r="M4389" s="45"/>
      <c r="N4389" s="46" t="str">
        <f>TRIM(CONCATENATE(Table1[[#This Row],[Intake]]," ",Table1[[#This Row],[Batch Number]]))</f>
        <v>S-1/EB 71</v>
      </c>
      <c r="O4389" s="45" t="str">
        <f>IF(VLOOKUP(Table1[[#This Row],[Intake Batch Combo]],Sheet2!A:B,2,FALSE)="","",VLOOKUP(Table1[[#This Row],[Intake Batch Combo]],Sheet2!A:B,2,FALSE))</f>
        <v>Expert MRI Buy 71</v>
      </c>
      <c r="P4389" s="116" t="e">
        <v>#N/A</v>
      </c>
      <c r="Q4389" s="116" t="e">
        <v>#N/A</v>
      </c>
    </row>
    <row r="4390" spans="1:17">
      <c r="A4390" s="4" t="s">
        <v>1314</v>
      </c>
      <c r="B4390" s="43">
        <v>71</v>
      </c>
      <c r="C4390" s="64" t="s">
        <v>651</v>
      </c>
      <c r="D4390" s="47">
        <v>44670</v>
      </c>
      <c r="E4390" s="59" t="s">
        <v>1</v>
      </c>
      <c r="F4390" s="41">
        <v>1695</v>
      </c>
      <c r="G4390" s="41">
        <v>406.54563467206344</v>
      </c>
      <c r="H4390" s="47">
        <v>44925</v>
      </c>
      <c r="I4390" s="123">
        <v>351.13453823529409</v>
      </c>
      <c r="J4390" s="43">
        <f>IF(M4390="",IF(AND(H4390&lt;&gt; "",D4390&lt;&gt;""),IF(H4390&gt;=D4390,H4390-D4390,0),""),"")</f>
        <v>255</v>
      </c>
      <c r="K4390" s="42">
        <f>IF(M4390="",IF(I4390&lt;&gt;"",I4390-G4390,""),"")</f>
        <v>-55.411096436769355</v>
      </c>
      <c r="L4390" s="44">
        <f>IF(M4390="",IF(K4390&lt;&gt;"",IF(G4390=0,IF(I4390=0,0,9.99),K4390/G4390),""),"")</f>
        <v>-0.13629735929022149</v>
      </c>
      <c r="M4390" s="45"/>
      <c r="N4390" s="46" t="str">
        <f>TRIM(CONCATENATE(Table1[[#This Row],[Intake]]," ",Table1[[#This Row],[Batch Number]]))</f>
        <v>S-1/EB 71</v>
      </c>
      <c r="O4390" s="45" t="str">
        <f>IF(VLOOKUP(Table1[[#This Row],[Intake Batch Combo]],Sheet2!A:B,2,FALSE)="","",VLOOKUP(Table1[[#This Row],[Intake Batch Combo]],Sheet2!A:B,2,FALSE))</f>
        <v>Expert MRI Buy 71</v>
      </c>
      <c r="P4390" s="116" t="e">
        <v>#N/A</v>
      </c>
      <c r="Q4390" s="116" t="e">
        <v>#N/A</v>
      </c>
    </row>
    <row r="4391" spans="1:17">
      <c r="A4391" s="4" t="s">
        <v>1314</v>
      </c>
      <c r="B4391" s="43">
        <v>71</v>
      </c>
      <c r="C4391" s="64" t="s">
        <v>651</v>
      </c>
      <c r="D4391" s="47">
        <v>44670</v>
      </c>
      <c r="E4391" s="59" t="s">
        <v>1</v>
      </c>
      <c r="F4391" s="41">
        <v>1695</v>
      </c>
      <c r="G4391" s="41">
        <v>406.54563467206344</v>
      </c>
      <c r="H4391" s="47">
        <v>44925</v>
      </c>
      <c r="I4391" s="123">
        <v>351.13453823529409</v>
      </c>
      <c r="J4391" s="43">
        <f>IF(M4391="",IF(AND(H4391&lt;&gt; "",D4391&lt;&gt;""),IF(H4391&gt;=D4391,H4391-D4391,0),""),"")</f>
        <v>255</v>
      </c>
      <c r="K4391" s="42">
        <f>IF(M4391="",IF(I4391&lt;&gt;"",I4391-G4391,""),"")</f>
        <v>-55.411096436769355</v>
      </c>
      <c r="L4391" s="44">
        <f>IF(M4391="",IF(K4391&lt;&gt;"",IF(G4391=0,IF(I4391=0,0,9.99),K4391/G4391),""),"")</f>
        <v>-0.13629735929022149</v>
      </c>
      <c r="M4391" s="45"/>
      <c r="N4391" s="46" t="str">
        <f>TRIM(CONCATENATE(Table1[[#This Row],[Intake]]," ",Table1[[#This Row],[Batch Number]]))</f>
        <v>S-1/EB 71</v>
      </c>
      <c r="O4391" s="45" t="str">
        <f>IF(VLOOKUP(Table1[[#This Row],[Intake Batch Combo]],Sheet2!A:B,2,FALSE)="","",VLOOKUP(Table1[[#This Row],[Intake Batch Combo]],Sheet2!A:B,2,FALSE))</f>
        <v>Expert MRI Buy 71</v>
      </c>
      <c r="P4391" s="116" t="e">
        <v>#N/A</v>
      </c>
      <c r="Q4391" s="116" t="e">
        <v>#N/A</v>
      </c>
    </row>
    <row r="4392" spans="1:17">
      <c r="A4392" s="4" t="s">
        <v>1314</v>
      </c>
      <c r="B4392" s="43">
        <v>71</v>
      </c>
      <c r="C4392" s="64" t="s">
        <v>657</v>
      </c>
      <c r="D4392" s="47">
        <v>44670</v>
      </c>
      <c r="E4392" s="59" t="s">
        <v>1</v>
      </c>
      <c r="F4392" s="41">
        <v>1695</v>
      </c>
      <c r="G4392" s="41">
        <v>406.54563467206344</v>
      </c>
      <c r="H4392" s="47">
        <v>44925</v>
      </c>
      <c r="I4392" s="123">
        <v>482.98</v>
      </c>
      <c r="J4392" s="43">
        <f>IF(M4392="",IF(AND(H4392&lt;&gt; "",D4392&lt;&gt;""),IF(H4392&gt;=D4392,H4392-D4392,0),""),"")</f>
        <v>255</v>
      </c>
      <c r="K4392" s="42">
        <f>IF(M4392="",IF(I4392&lt;&gt;"",I4392-G4392,""),"")</f>
        <v>76.434365327936575</v>
      </c>
      <c r="L4392" s="44">
        <f>IF(M4392="",IF(K4392&lt;&gt;"",IF(G4392=0,IF(I4392=0,0,9.99),K4392/G4392),""),"")</f>
        <v>0.18800931263126636</v>
      </c>
      <c r="M4392" s="45"/>
      <c r="N4392" s="46" t="str">
        <f>TRIM(CONCATENATE(Table1[[#This Row],[Intake]]," ",Table1[[#This Row],[Batch Number]]))</f>
        <v>S-1/EB 71</v>
      </c>
      <c r="O4392" s="45" t="str">
        <f>IF(VLOOKUP(Table1[[#This Row],[Intake Batch Combo]],Sheet2!A:B,2,FALSE)="","",VLOOKUP(Table1[[#This Row],[Intake Batch Combo]],Sheet2!A:B,2,FALSE))</f>
        <v>Expert MRI Buy 71</v>
      </c>
      <c r="P4392" s="116" t="e">
        <v>#N/A</v>
      </c>
      <c r="Q4392" s="116" t="e">
        <v>#N/A</v>
      </c>
    </row>
    <row r="4393" spans="1:17">
      <c r="A4393" s="4" t="s">
        <v>1314</v>
      </c>
      <c r="B4393" s="43">
        <v>71</v>
      </c>
      <c r="C4393" s="64" t="s">
        <v>657</v>
      </c>
      <c r="D4393" s="47">
        <v>44670</v>
      </c>
      <c r="E4393" s="59" t="s">
        <v>1</v>
      </c>
      <c r="F4393" s="41">
        <v>1695</v>
      </c>
      <c r="G4393" s="41">
        <v>406.54563467206344</v>
      </c>
      <c r="H4393" s="47">
        <v>44925</v>
      </c>
      <c r="I4393" s="123">
        <v>482.98</v>
      </c>
      <c r="J4393" s="43">
        <f>IF(M4393="",IF(AND(H4393&lt;&gt; "",D4393&lt;&gt;""),IF(H4393&gt;=D4393,H4393-D4393,0),""),"")</f>
        <v>255</v>
      </c>
      <c r="K4393" s="42">
        <f>IF(M4393="",IF(I4393&lt;&gt;"",I4393-G4393,""),"")</f>
        <v>76.434365327936575</v>
      </c>
      <c r="L4393" s="44">
        <f>IF(M4393="",IF(K4393&lt;&gt;"",IF(G4393=0,IF(I4393=0,0,9.99),K4393/G4393),""),"")</f>
        <v>0.18800931263126636</v>
      </c>
      <c r="M4393" s="45"/>
      <c r="N4393" s="46" t="str">
        <f>TRIM(CONCATENATE(Table1[[#This Row],[Intake]]," ",Table1[[#This Row],[Batch Number]]))</f>
        <v>S-1/EB 71</v>
      </c>
      <c r="O4393" s="45" t="str">
        <f>IF(VLOOKUP(Table1[[#This Row],[Intake Batch Combo]],Sheet2!A:B,2,FALSE)="","",VLOOKUP(Table1[[#This Row],[Intake Batch Combo]],Sheet2!A:B,2,FALSE))</f>
        <v>Expert MRI Buy 71</v>
      </c>
      <c r="P4393" s="116" t="e">
        <v>#N/A</v>
      </c>
      <c r="Q4393" s="116" t="e">
        <v>#N/A</v>
      </c>
    </row>
    <row r="4394" spans="1:17">
      <c r="A4394" s="4" t="s">
        <v>1314</v>
      </c>
      <c r="B4394" s="43">
        <v>71</v>
      </c>
      <c r="C4394" s="64" t="s">
        <v>657</v>
      </c>
      <c r="D4394" s="47">
        <v>44670</v>
      </c>
      <c r="E4394" s="59" t="s">
        <v>1</v>
      </c>
      <c r="F4394" s="41">
        <v>1695</v>
      </c>
      <c r="G4394" s="41">
        <v>406.54563467206344</v>
      </c>
      <c r="H4394" s="47">
        <v>44925</v>
      </c>
      <c r="I4394" s="123">
        <v>482.98</v>
      </c>
      <c r="J4394" s="43">
        <f>IF(M4394="",IF(AND(H4394&lt;&gt; "",D4394&lt;&gt;""),IF(H4394&gt;=D4394,H4394-D4394,0),""),"")</f>
        <v>255</v>
      </c>
      <c r="K4394" s="42">
        <f>IF(M4394="",IF(I4394&lt;&gt;"",I4394-G4394,""),"")</f>
        <v>76.434365327936575</v>
      </c>
      <c r="L4394" s="44">
        <f>IF(M4394="",IF(K4394&lt;&gt;"",IF(G4394=0,IF(I4394=0,0,9.99),K4394/G4394),""),"")</f>
        <v>0.18800931263126636</v>
      </c>
      <c r="M4394" s="45"/>
      <c r="N4394" s="46" t="str">
        <f>TRIM(CONCATENATE(Table1[[#This Row],[Intake]]," ",Table1[[#This Row],[Batch Number]]))</f>
        <v>S-1/EB 71</v>
      </c>
      <c r="O4394" s="45" t="str">
        <f>IF(VLOOKUP(Table1[[#This Row],[Intake Batch Combo]],Sheet2!A:B,2,FALSE)="","",VLOOKUP(Table1[[#This Row],[Intake Batch Combo]],Sheet2!A:B,2,FALSE))</f>
        <v>Expert MRI Buy 71</v>
      </c>
      <c r="P4394" s="116" t="e">
        <v>#N/A</v>
      </c>
      <c r="Q4394" s="116" t="e">
        <v>#N/A</v>
      </c>
    </row>
    <row r="4395" spans="1:17">
      <c r="A4395" s="4" t="s">
        <v>1314</v>
      </c>
      <c r="B4395" s="43">
        <v>71</v>
      </c>
      <c r="C4395" s="64" t="s">
        <v>661</v>
      </c>
      <c r="D4395" s="47">
        <v>44670</v>
      </c>
      <c r="E4395" s="59" t="s">
        <v>1</v>
      </c>
      <c r="F4395" s="41">
        <v>1695</v>
      </c>
      <c r="G4395" s="41">
        <v>406.54563467206344</v>
      </c>
      <c r="H4395" s="47">
        <v>44925</v>
      </c>
      <c r="I4395" s="123">
        <v>697.5</v>
      </c>
      <c r="J4395" s="43">
        <f>IF(M4395="",IF(AND(H4395&lt;&gt; "",D4395&lt;&gt;""),IF(H4395&gt;=D4395,H4395-D4395,0),""),"")</f>
        <v>255</v>
      </c>
      <c r="K4395" s="42">
        <f>IF(M4395="",IF(I4395&lt;&gt;"",I4395-G4395,""),"")</f>
        <v>290.95436532793656</v>
      </c>
      <c r="L4395" s="44">
        <f>IF(M4395="",IF(K4395&lt;&gt;"",IF(G4395=0,IF(I4395=0,0,9.99),K4395/G4395),""),"")</f>
        <v>0.71567455290137949</v>
      </c>
      <c r="M4395" s="45"/>
      <c r="N4395" s="46" t="str">
        <f>TRIM(CONCATENATE(Table1[[#This Row],[Intake]]," ",Table1[[#This Row],[Batch Number]]))</f>
        <v>S-1/EB 71</v>
      </c>
      <c r="O4395" s="45" t="str">
        <f>IF(VLOOKUP(Table1[[#This Row],[Intake Batch Combo]],Sheet2!A:B,2,FALSE)="","",VLOOKUP(Table1[[#This Row],[Intake Batch Combo]],Sheet2!A:B,2,FALSE))</f>
        <v>Expert MRI Buy 71</v>
      </c>
      <c r="P4395" s="116" t="e">
        <v>#N/A</v>
      </c>
      <c r="Q4395" s="116" t="e">
        <v>#N/A</v>
      </c>
    </row>
    <row r="4396" spans="1:17">
      <c r="A4396" s="4" t="s">
        <v>1314</v>
      </c>
      <c r="B4396" s="43">
        <v>71</v>
      </c>
      <c r="C4396" s="64" t="s">
        <v>661</v>
      </c>
      <c r="D4396" s="47">
        <v>44670</v>
      </c>
      <c r="E4396" s="59" t="s">
        <v>1</v>
      </c>
      <c r="F4396" s="41">
        <v>1695</v>
      </c>
      <c r="G4396" s="41">
        <v>406.54563467206344</v>
      </c>
      <c r="H4396" s="47">
        <v>44925</v>
      </c>
      <c r="I4396" s="123">
        <v>697.5</v>
      </c>
      <c r="J4396" s="43">
        <f>IF(M4396="",IF(AND(H4396&lt;&gt; "",D4396&lt;&gt;""),IF(H4396&gt;=D4396,H4396-D4396,0),""),"")</f>
        <v>255</v>
      </c>
      <c r="K4396" s="42">
        <f>IF(M4396="",IF(I4396&lt;&gt;"",I4396-G4396,""),"")</f>
        <v>290.95436532793656</v>
      </c>
      <c r="L4396" s="44">
        <f>IF(M4396="",IF(K4396&lt;&gt;"",IF(G4396=0,IF(I4396=0,0,9.99),K4396/G4396),""),"")</f>
        <v>0.71567455290137949</v>
      </c>
      <c r="M4396" s="45"/>
      <c r="N4396" s="46" t="str">
        <f>TRIM(CONCATENATE(Table1[[#This Row],[Intake]]," ",Table1[[#This Row],[Batch Number]]))</f>
        <v>S-1/EB 71</v>
      </c>
      <c r="O4396" s="45" t="str">
        <f>IF(VLOOKUP(Table1[[#This Row],[Intake Batch Combo]],Sheet2!A:B,2,FALSE)="","",VLOOKUP(Table1[[#This Row],[Intake Batch Combo]],Sheet2!A:B,2,FALSE))</f>
        <v>Expert MRI Buy 71</v>
      </c>
      <c r="P4396" s="116" t="e">
        <v>#N/A</v>
      </c>
      <c r="Q4396" s="116" t="e">
        <v>#N/A</v>
      </c>
    </row>
    <row r="4397" spans="1:17">
      <c r="A4397" s="4" t="s">
        <v>1314</v>
      </c>
      <c r="B4397" s="43">
        <v>71</v>
      </c>
      <c r="C4397" s="64" t="s">
        <v>693</v>
      </c>
      <c r="D4397" s="47">
        <v>44670</v>
      </c>
      <c r="E4397" s="59" t="s">
        <v>1</v>
      </c>
      <c r="F4397" s="41">
        <v>1695</v>
      </c>
      <c r="G4397" s="41">
        <v>406.54563467206344</v>
      </c>
      <c r="H4397" s="47">
        <v>44925</v>
      </c>
      <c r="I4397" s="123">
        <v>1162.5</v>
      </c>
      <c r="J4397" s="43">
        <f>IF(M4397="",IF(AND(H4397&lt;&gt; "",D4397&lt;&gt;""),IF(H4397&gt;=D4397,H4397-D4397,0),""),"")</f>
        <v>255</v>
      </c>
      <c r="K4397" s="42">
        <f>IF(M4397="",IF(I4397&lt;&gt;"",I4397-G4397,""),"")</f>
        <v>755.95436532793656</v>
      </c>
      <c r="L4397" s="44">
        <f>IF(M4397="",IF(K4397&lt;&gt;"",IF(G4397=0,IF(I4397=0,0,9.99),K4397/G4397),""),"")</f>
        <v>1.8594575881689657</v>
      </c>
      <c r="M4397" s="45"/>
      <c r="N4397" s="46" t="str">
        <f>TRIM(CONCATENATE(Table1[[#This Row],[Intake]]," ",Table1[[#This Row],[Batch Number]]))</f>
        <v>S-1/EB 71</v>
      </c>
      <c r="O4397" s="45" t="str">
        <f>IF(VLOOKUP(Table1[[#This Row],[Intake Batch Combo]],Sheet2!A:B,2,FALSE)="","",VLOOKUP(Table1[[#This Row],[Intake Batch Combo]],Sheet2!A:B,2,FALSE))</f>
        <v>Expert MRI Buy 71</v>
      </c>
      <c r="P4397" s="116" t="e">
        <v>#N/A</v>
      </c>
      <c r="Q4397" s="116" t="e">
        <v>#N/A</v>
      </c>
    </row>
    <row r="4398" spans="1:17">
      <c r="A4398" s="4" t="s">
        <v>1314</v>
      </c>
      <c r="B4398" s="43">
        <v>71</v>
      </c>
      <c r="C4398" s="64" t="s">
        <v>697</v>
      </c>
      <c r="D4398" s="47">
        <v>44670</v>
      </c>
      <c r="E4398" s="59" t="s">
        <v>1</v>
      </c>
      <c r="F4398" s="41">
        <v>1695</v>
      </c>
      <c r="G4398" s="41">
        <v>406.54563467206344</v>
      </c>
      <c r="H4398" s="47">
        <v>44925</v>
      </c>
      <c r="I4398" s="123">
        <v>372</v>
      </c>
      <c r="J4398" s="43">
        <f>IF(M4398="",IF(AND(H4398&lt;&gt; "",D4398&lt;&gt;""),IF(H4398&gt;=D4398,H4398-D4398,0),""),"")</f>
        <v>255</v>
      </c>
      <c r="K4398" s="42">
        <f>IF(M4398="",IF(I4398&lt;&gt;"",I4398-G4398,""),"")</f>
        <v>-34.545634672063443</v>
      </c>
      <c r="L4398" s="44">
        <f>IF(M4398="",IF(K4398&lt;&gt;"",IF(G4398=0,IF(I4398=0,0,9.99),K4398/G4398),""),"")</f>
        <v>-8.4973571785930957E-2</v>
      </c>
      <c r="M4398" s="45"/>
      <c r="N4398" s="46" t="str">
        <f>TRIM(CONCATENATE(Table1[[#This Row],[Intake]]," ",Table1[[#This Row],[Batch Number]]))</f>
        <v>S-1/EB 71</v>
      </c>
      <c r="O4398" s="45" t="str">
        <f>IF(VLOOKUP(Table1[[#This Row],[Intake Batch Combo]],Sheet2!A:B,2,FALSE)="","",VLOOKUP(Table1[[#This Row],[Intake Batch Combo]],Sheet2!A:B,2,FALSE))</f>
        <v>Expert MRI Buy 71</v>
      </c>
      <c r="P4398" s="116" t="e">
        <v>#N/A</v>
      </c>
      <c r="Q4398" s="116" t="e">
        <v>#N/A</v>
      </c>
    </row>
    <row r="4399" spans="1:17">
      <c r="A4399" s="4" t="s">
        <v>1314</v>
      </c>
      <c r="B4399" s="43">
        <v>71</v>
      </c>
      <c r="C4399" s="64" t="s">
        <v>754</v>
      </c>
      <c r="D4399" s="47">
        <v>44670</v>
      </c>
      <c r="E4399" s="59" t="s">
        <v>1</v>
      </c>
      <c r="F4399" s="41">
        <v>1695</v>
      </c>
      <c r="G4399" s="41">
        <v>406.54563467206344</v>
      </c>
      <c r="H4399" s="47">
        <v>44925</v>
      </c>
      <c r="I4399" s="123">
        <v>465</v>
      </c>
      <c r="J4399" s="43">
        <f>IF(M4399="",IF(AND(H4399&lt;&gt; "",D4399&lt;&gt;""),IF(H4399&gt;=D4399,H4399-D4399,0),""),"")</f>
        <v>255</v>
      </c>
      <c r="K4399" s="42">
        <f>IF(M4399="",IF(I4399&lt;&gt;"",I4399-G4399,""),"")</f>
        <v>58.454365327936557</v>
      </c>
      <c r="L4399" s="44">
        <f>IF(M4399="",IF(K4399&lt;&gt;"",IF(G4399=0,IF(I4399=0,0,9.99),K4399/G4399),""),"")</f>
        <v>0.14378303526758632</v>
      </c>
      <c r="M4399" s="45"/>
      <c r="N4399" s="46" t="str">
        <f>TRIM(CONCATENATE(Table1[[#This Row],[Intake]]," ",Table1[[#This Row],[Batch Number]]))</f>
        <v>S-1/EB 71</v>
      </c>
      <c r="O4399" s="45" t="str">
        <f>IF(VLOOKUP(Table1[[#This Row],[Intake Batch Combo]],Sheet2!A:B,2,FALSE)="","",VLOOKUP(Table1[[#This Row],[Intake Batch Combo]],Sheet2!A:B,2,FALSE))</f>
        <v>Expert MRI Buy 71</v>
      </c>
      <c r="P4399" s="116" t="e">
        <v>#N/A</v>
      </c>
      <c r="Q4399" s="116" t="e">
        <v>#N/A</v>
      </c>
    </row>
    <row r="4400" spans="1:17">
      <c r="A4400" s="4" t="s">
        <v>1314</v>
      </c>
      <c r="B4400" s="43">
        <v>71</v>
      </c>
      <c r="C4400" s="64" t="s">
        <v>754</v>
      </c>
      <c r="D4400" s="47">
        <v>44670</v>
      </c>
      <c r="E4400" s="59" t="s">
        <v>1</v>
      </c>
      <c r="F4400" s="41">
        <v>1695</v>
      </c>
      <c r="G4400" s="41">
        <v>406.54563467206344</v>
      </c>
      <c r="H4400" s="47">
        <v>44925</v>
      </c>
      <c r="I4400" s="123">
        <v>465</v>
      </c>
      <c r="J4400" s="43">
        <f>IF(M4400="",IF(AND(H4400&lt;&gt; "",D4400&lt;&gt;""),IF(H4400&gt;=D4400,H4400-D4400,0),""),"")</f>
        <v>255</v>
      </c>
      <c r="K4400" s="42">
        <f>IF(M4400="",IF(I4400&lt;&gt;"",I4400-G4400,""),"")</f>
        <v>58.454365327936557</v>
      </c>
      <c r="L4400" s="44">
        <f>IF(M4400="",IF(K4400&lt;&gt;"",IF(G4400=0,IF(I4400=0,0,9.99),K4400/G4400),""),"")</f>
        <v>0.14378303526758632</v>
      </c>
      <c r="M4400" s="45"/>
      <c r="N4400" s="46" t="str">
        <f>TRIM(CONCATENATE(Table1[[#This Row],[Intake]]," ",Table1[[#This Row],[Batch Number]]))</f>
        <v>S-1/EB 71</v>
      </c>
      <c r="O4400" s="45" t="str">
        <f>IF(VLOOKUP(Table1[[#This Row],[Intake Batch Combo]],Sheet2!A:B,2,FALSE)="","",VLOOKUP(Table1[[#This Row],[Intake Batch Combo]],Sheet2!A:B,2,FALSE))</f>
        <v>Expert MRI Buy 71</v>
      </c>
      <c r="P4400" s="116" t="e">
        <v>#N/A</v>
      </c>
      <c r="Q4400" s="116" t="e">
        <v>#N/A</v>
      </c>
    </row>
    <row r="4401" spans="1:17">
      <c r="A4401" s="4" t="s">
        <v>1314</v>
      </c>
      <c r="B4401" s="43">
        <v>71</v>
      </c>
      <c r="C4401" s="64" t="s">
        <v>763</v>
      </c>
      <c r="D4401" s="47">
        <v>44670</v>
      </c>
      <c r="E4401" s="59" t="s">
        <v>1</v>
      </c>
      <c r="F4401" s="41">
        <v>1695</v>
      </c>
      <c r="G4401" s="41">
        <v>406.54563467206344</v>
      </c>
      <c r="H4401" s="47">
        <v>44925</v>
      </c>
      <c r="I4401" s="123">
        <v>511.5</v>
      </c>
      <c r="J4401" s="43">
        <f>IF(M4401="",IF(AND(H4401&lt;&gt; "",D4401&lt;&gt;""),IF(H4401&gt;=D4401,H4401-D4401,0),""),"")</f>
        <v>255</v>
      </c>
      <c r="K4401" s="42">
        <f>IF(M4401="",IF(I4401&lt;&gt;"",I4401-G4401,""),"")</f>
        <v>104.95436532793656</v>
      </c>
      <c r="L4401" s="44">
        <f>IF(M4401="",IF(K4401&lt;&gt;"",IF(G4401=0,IF(I4401=0,0,9.99),K4401/G4401),""),"")</f>
        <v>0.25816133879434494</v>
      </c>
      <c r="M4401" s="45"/>
      <c r="N4401" s="46" t="str">
        <f>TRIM(CONCATENATE(Table1[[#This Row],[Intake]]," ",Table1[[#This Row],[Batch Number]]))</f>
        <v>S-1/EB 71</v>
      </c>
      <c r="O4401" s="45" t="str">
        <f>IF(VLOOKUP(Table1[[#This Row],[Intake Batch Combo]],Sheet2!A:B,2,FALSE)="","",VLOOKUP(Table1[[#This Row],[Intake Batch Combo]],Sheet2!A:B,2,FALSE))</f>
        <v>Expert MRI Buy 71</v>
      </c>
      <c r="P4401" s="116" t="e">
        <v>#N/A</v>
      </c>
      <c r="Q4401" s="116" t="e">
        <v>#N/A</v>
      </c>
    </row>
    <row r="4402" spans="1:17">
      <c r="A4402" s="4" t="s">
        <v>1314</v>
      </c>
      <c r="B4402" s="43">
        <v>71</v>
      </c>
      <c r="C4402" s="64" t="s">
        <v>763</v>
      </c>
      <c r="D4402" s="47">
        <v>44670</v>
      </c>
      <c r="E4402" s="59" t="s">
        <v>1</v>
      </c>
      <c r="F4402" s="41">
        <v>1695</v>
      </c>
      <c r="G4402" s="41">
        <v>406.54563467206344</v>
      </c>
      <c r="H4402" s="47">
        <v>44925</v>
      </c>
      <c r="I4402" s="123">
        <v>558</v>
      </c>
      <c r="J4402" s="43">
        <f>IF(M4402="",IF(AND(H4402&lt;&gt; "",D4402&lt;&gt;""),IF(H4402&gt;=D4402,H4402-D4402,0),""),"")</f>
        <v>255</v>
      </c>
      <c r="K4402" s="42">
        <f>IF(M4402="",IF(I4402&lt;&gt;"",I4402-G4402,""),"")</f>
        <v>151.45436532793656</v>
      </c>
      <c r="L4402" s="44">
        <f>IF(M4402="",IF(K4402&lt;&gt;"",IF(G4402=0,IF(I4402=0,0,9.99),K4402/G4402),""),"")</f>
        <v>0.37253964232110359</v>
      </c>
      <c r="M4402" s="45"/>
      <c r="N4402" s="46" t="str">
        <f>TRIM(CONCATENATE(Table1[[#This Row],[Intake]]," ",Table1[[#This Row],[Batch Number]]))</f>
        <v>S-1/EB 71</v>
      </c>
      <c r="O4402" s="45" t="str">
        <f>IF(VLOOKUP(Table1[[#This Row],[Intake Batch Combo]],Sheet2!A:B,2,FALSE)="","",VLOOKUP(Table1[[#This Row],[Intake Batch Combo]],Sheet2!A:B,2,FALSE))</f>
        <v>Expert MRI Buy 71</v>
      </c>
      <c r="P4402" s="116" t="e">
        <v>#N/A</v>
      </c>
      <c r="Q4402" s="116" t="e">
        <v>#N/A</v>
      </c>
    </row>
    <row r="4403" spans="1:17">
      <c r="A4403" s="4" t="s">
        <v>1314</v>
      </c>
      <c r="B4403" s="43">
        <v>71</v>
      </c>
      <c r="C4403" s="64" t="s">
        <v>763</v>
      </c>
      <c r="D4403" s="47">
        <v>44670</v>
      </c>
      <c r="E4403" s="59" t="s">
        <v>1</v>
      </c>
      <c r="F4403" s="41">
        <v>1695</v>
      </c>
      <c r="G4403" s="41">
        <v>406.54563467206344</v>
      </c>
      <c r="H4403" s="47">
        <v>44925</v>
      </c>
      <c r="I4403" s="123">
        <v>558</v>
      </c>
      <c r="J4403" s="43">
        <f>IF(M4403="",IF(AND(H4403&lt;&gt; "",D4403&lt;&gt;""),IF(H4403&gt;=D4403,H4403-D4403,0),""),"")</f>
        <v>255</v>
      </c>
      <c r="K4403" s="42">
        <f>IF(M4403="",IF(I4403&lt;&gt;"",I4403-G4403,""),"")</f>
        <v>151.45436532793656</v>
      </c>
      <c r="L4403" s="44">
        <f>IF(M4403="",IF(K4403&lt;&gt;"",IF(G4403=0,IF(I4403=0,0,9.99),K4403/G4403),""),"")</f>
        <v>0.37253964232110359</v>
      </c>
      <c r="M4403" s="45"/>
      <c r="N4403" s="46" t="str">
        <f>TRIM(CONCATENATE(Table1[[#This Row],[Intake]]," ",Table1[[#This Row],[Batch Number]]))</f>
        <v>S-1/EB 71</v>
      </c>
      <c r="O4403" s="45" t="str">
        <f>IF(VLOOKUP(Table1[[#This Row],[Intake Batch Combo]],Sheet2!A:B,2,FALSE)="","",VLOOKUP(Table1[[#This Row],[Intake Batch Combo]],Sheet2!A:B,2,FALSE))</f>
        <v>Expert MRI Buy 71</v>
      </c>
      <c r="P4403" s="116" t="e">
        <v>#N/A</v>
      </c>
      <c r="Q4403" s="116" t="e">
        <v>#N/A</v>
      </c>
    </row>
    <row r="4404" spans="1:17">
      <c r="A4404" s="4" t="s">
        <v>1314</v>
      </c>
      <c r="B4404" s="43">
        <v>71</v>
      </c>
      <c r="C4404" s="64" t="s">
        <v>765</v>
      </c>
      <c r="D4404" s="47">
        <v>44670</v>
      </c>
      <c r="E4404" s="59" t="s">
        <v>1</v>
      </c>
      <c r="F4404" s="41">
        <v>1695</v>
      </c>
      <c r="G4404" s="41">
        <v>406.54563467206344</v>
      </c>
      <c r="H4404" s="47">
        <v>44925</v>
      </c>
      <c r="I4404" s="123">
        <v>465</v>
      </c>
      <c r="J4404" s="43">
        <f>IF(M4404="",IF(AND(H4404&lt;&gt; "",D4404&lt;&gt;""),IF(H4404&gt;=D4404,H4404-D4404,0),""),"")</f>
        <v>255</v>
      </c>
      <c r="K4404" s="42">
        <f>IF(M4404="",IF(I4404&lt;&gt;"",I4404-G4404,""),"")</f>
        <v>58.454365327936557</v>
      </c>
      <c r="L4404" s="44">
        <f>IF(M4404="",IF(K4404&lt;&gt;"",IF(G4404=0,IF(I4404=0,0,9.99),K4404/G4404),""),"")</f>
        <v>0.14378303526758632</v>
      </c>
      <c r="M4404" s="45"/>
      <c r="N4404" s="46" t="str">
        <f>TRIM(CONCATENATE(Table1[[#This Row],[Intake]]," ",Table1[[#This Row],[Batch Number]]))</f>
        <v>S-1/EB 71</v>
      </c>
      <c r="O4404" s="45" t="str">
        <f>IF(VLOOKUP(Table1[[#This Row],[Intake Batch Combo]],Sheet2!A:B,2,FALSE)="","",VLOOKUP(Table1[[#This Row],[Intake Batch Combo]],Sheet2!A:B,2,FALSE))</f>
        <v>Expert MRI Buy 71</v>
      </c>
      <c r="P4404" s="116" t="e">
        <v>#N/A</v>
      </c>
      <c r="Q4404" s="116" t="e">
        <v>#N/A</v>
      </c>
    </row>
    <row r="4405" spans="1:17">
      <c r="A4405" s="4" t="s">
        <v>1314</v>
      </c>
      <c r="B4405" s="43">
        <v>71</v>
      </c>
      <c r="C4405" s="64" t="s">
        <v>766</v>
      </c>
      <c r="D4405" s="47">
        <v>44670</v>
      </c>
      <c r="E4405" s="59" t="s">
        <v>1</v>
      </c>
      <c r="F4405" s="41">
        <v>1695</v>
      </c>
      <c r="G4405" s="41">
        <v>406.54563467206344</v>
      </c>
      <c r="H4405" s="47">
        <v>44925</v>
      </c>
      <c r="I4405" s="123">
        <v>576.17291471415183</v>
      </c>
      <c r="J4405" s="43">
        <f>IF(M4405="",IF(AND(H4405&lt;&gt; "",D4405&lt;&gt;""),IF(H4405&gt;=D4405,H4405-D4405,0),""),"")</f>
        <v>255</v>
      </c>
      <c r="K4405" s="42">
        <f>IF(M4405="",IF(I4405&lt;&gt;"",I4405-G4405,""),"")</f>
        <v>169.62728004208839</v>
      </c>
      <c r="L4405" s="44">
        <f>IF(M4405="",IF(K4405&lt;&gt;"",IF(G4405=0,IF(I4405=0,0,9.99),K4405/G4405),""),"")</f>
        <v>0.41724044135639726</v>
      </c>
      <c r="M4405" s="45"/>
      <c r="N4405" s="46" t="str">
        <f>TRIM(CONCATENATE(Table1[[#This Row],[Intake]]," ",Table1[[#This Row],[Batch Number]]))</f>
        <v>S-1/EB 71</v>
      </c>
      <c r="O4405" s="45" t="str">
        <f>IF(VLOOKUP(Table1[[#This Row],[Intake Batch Combo]],Sheet2!A:B,2,FALSE)="","",VLOOKUP(Table1[[#This Row],[Intake Batch Combo]],Sheet2!A:B,2,FALSE))</f>
        <v>Expert MRI Buy 71</v>
      </c>
      <c r="P4405" s="116" t="e">
        <v>#N/A</v>
      </c>
      <c r="Q4405" s="116" t="e">
        <v>#N/A</v>
      </c>
    </row>
    <row r="4406" spans="1:17">
      <c r="A4406" s="4" t="s">
        <v>1314</v>
      </c>
      <c r="B4406" s="43">
        <v>71</v>
      </c>
      <c r="C4406" s="64" t="s">
        <v>766</v>
      </c>
      <c r="D4406" s="47">
        <v>44670</v>
      </c>
      <c r="E4406" s="59" t="s">
        <v>1</v>
      </c>
      <c r="F4406" s="41">
        <v>1695</v>
      </c>
      <c r="G4406" s="41">
        <v>406.54563467206344</v>
      </c>
      <c r="H4406" s="47">
        <v>44925</v>
      </c>
      <c r="I4406" s="123">
        <v>576.17291471415183</v>
      </c>
      <c r="J4406" s="43">
        <f>IF(M4406="",IF(AND(H4406&lt;&gt; "",D4406&lt;&gt;""),IF(H4406&gt;=D4406,H4406-D4406,0),""),"")</f>
        <v>255</v>
      </c>
      <c r="K4406" s="42">
        <f>IF(M4406="",IF(I4406&lt;&gt;"",I4406-G4406,""),"")</f>
        <v>169.62728004208839</v>
      </c>
      <c r="L4406" s="44">
        <f>IF(M4406="",IF(K4406&lt;&gt;"",IF(G4406=0,IF(I4406=0,0,9.99),K4406/G4406),""),"")</f>
        <v>0.41724044135639726</v>
      </c>
      <c r="M4406" s="45"/>
      <c r="N4406" s="46" t="str">
        <f>TRIM(CONCATENATE(Table1[[#This Row],[Intake]]," ",Table1[[#This Row],[Batch Number]]))</f>
        <v>S-1/EB 71</v>
      </c>
      <c r="O4406" s="45" t="str">
        <f>IF(VLOOKUP(Table1[[#This Row],[Intake Batch Combo]],Sheet2!A:B,2,FALSE)="","",VLOOKUP(Table1[[#This Row],[Intake Batch Combo]],Sheet2!A:B,2,FALSE))</f>
        <v>Expert MRI Buy 71</v>
      </c>
      <c r="P4406" s="116" t="e">
        <v>#N/A</v>
      </c>
      <c r="Q4406" s="116" t="e">
        <v>#N/A</v>
      </c>
    </row>
    <row r="4407" spans="1:17">
      <c r="A4407" s="4" t="s">
        <v>1314</v>
      </c>
      <c r="B4407" s="43">
        <v>71</v>
      </c>
      <c r="C4407" s="64" t="s">
        <v>766</v>
      </c>
      <c r="D4407" s="47">
        <v>44670</v>
      </c>
      <c r="E4407" s="59" t="s">
        <v>1</v>
      </c>
      <c r="F4407" s="41">
        <v>1695</v>
      </c>
      <c r="G4407" s="41">
        <v>406.54563467206344</v>
      </c>
      <c r="H4407" s="47">
        <v>44925</v>
      </c>
      <c r="I4407" s="123">
        <v>576.17291471415183</v>
      </c>
      <c r="J4407" s="43">
        <f>IF(M4407="",IF(AND(H4407&lt;&gt; "",D4407&lt;&gt;""),IF(H4407&gt;=D4407,H4407-D4407,0),""),"")</f>
        <v>255</v>
      </c>
      <c r="K4407" s="42">
        <f>IF(M4407="",IF(I4407&lt;&gt;"",I4407-G4407,""),"")</f>
        <v>169.62728004208839</v>
      </c>
      <c r="L4407" s="44">
        <f>IF(M4407="",IF(K4407&lt;&gt;"",IF(G4407=0,IF(I4407=0,0,9.99),K4407/G4407),""),"")</f>
        <v>0.41724044135639726</v>
      </c>
      <c r="M4407" s="45"/>
      <c r="N4407" s="46" t="str">
        <f>TRIM(CONCATENATE(Table1[[#This Row],[Intake]]," ",Table1[[#This Row],[Batch Number]]))</f>
        <v>S-1/EB 71</v>
      </c>
      <c r="O4407" s="45" t="str">
        <f>IF(VLOOKUP(Table1[[#This Row],[Intake Batch Combo]],Sheet2!A:B,2,FALSE)="","",VLOOKUP(Table1[[#This Row],[Intake Batch Combo]],Sheet2!A:B,2,FALSE))</f>
        <v>Expert MRI Buy 71</v>
      </c>
      <c r="P4407" s="116" t="e">
        <v>#N/A</v>
      </c>
      <c r="Q4407" s="116" t="e">
        <v>#N/A</v>
      </c>
    </row>
    <row r="4408" spans="1:17">
      <c r="A4408" s="4" t="s">
        <v>1314</v>
      </c>
      <c r="B4408" s="43">
        <v>71</v>
      </c>
      <c r="C4408" s="64" t="s">
        <v>786</v>
      </c>
      <c r="D4408" s="47">
        <v>44670</v>
      </c>
      <c r="E4408" s="59" t="s">
        <v>1</v>
      </c>
      <c r="F4408" s="41">
        <v>1695</v>
      </c>
      <c r="G4408" s="41">
        <v>406.54563467206344</v>
      </c>
      <c r="H4408" s="47">
        <v>44925</v>
      </c>
      <c r="I4408" s="123">
        <v>465</v>
      </c>
      <c r="J4408" s="43">
        <f>IF(M4408="",IF(AND(H4408&lt;&gt; "",D4408&lt;&gt;""),IF(H4408&gt;=D4408,H4408-D4408,0),""),"")</f>
        <v>255</v>
      </c>
      <c r="K4408" s="42">
        <f>IF(M4408="",IF(I4408&lt;&gt;"",I4408-G4408,""),"")</f>
        <v>58.454365327936557</v>
      </c>
      <c r="L4408" s="44">
        <f>IF(M4408="",IF(K4408&lt;&gt;"",IF(G4408=0,IF(I4408=0,0,9.99),K4408/G4408),""),"")</f>
        <v>0.14378303526758632</v>
      </c>
      <c r="M4408" s="45"/>
      <c r="N4408" s="46" t="str">
        <f>TRIM(CONCATENATE(Table1[[#This Row],[Intake]]," ",Table1[[#This Row],[Batch Number]]))</f>
        <v>S-1/EB 71</v>
      </c>
      <c r="O4408" s="45" t="str">
        <f>IF(VLOOKUP(Table1[[#This Row],[Intake Batch Combo]],Sheet2!A:B,2,FALSE)="","",VLOOKUP(Table1[[#This Row],[Intake Batch Combo]],Sheet2!A:B,2,FALSE))</f>
        <v>Expert MRI Buy 71</v>
      </c>
      <c r="P4408" s="116" t="e">
        <v>#N/A</v>
      </c>
      <c r="Q4408" s="116" t="e">
        <v>#N/A</v>
      </c>
    </row>
    <row r="4409" spans="1:17">
      <c r="A4409" s="4" t="s">
        <v>1314</v>
      </c>
      <c r="B4409" s="43">
        <v>71</v>
      </c>
      <c r="C4409" s="64" t="s">
        <v>786</v>
      </c>
      <c r="D4409" s="47">
        <v>44670</v>
      </c>
      <c r="E4409" s="59" t="s">
        <v>1</v>
      </c>
      <c r="F4409" s="41">
        <v>1695</v>
      </c>
      <c r="G4409" s="41">
        <v>406.54563467206344</v>
      </c>
      <c r="H4409" s="47">
        <v>44925</v>
      </c>
      <c r="I4409" s="123">
        <v>465</v>
      </c>
      <c r="J4409" s="43">
        <f>IF(M4409="",IF(AND(H4409&lt;&gt; "",D4409&lt;&gt;""),IF(H4409&gt;=D4409,H4409-D4409,0),""),"")</f>
        <v>255</v>
      </c>
      <c r="K4409" s="42">
        <f>IF(M4409="",IF(I4409&lt;&gt;"",I4409-G4409,""),"")</f>
        <v>58.454365327936557</v>
      </c>
      <c r="L4409" s="44">
        <f>IF(M4409="",IF(K4409&lt;&gt;"",IF(G4409=0,IF(I4409=0,0,9.99),K4409/G4409),""),"")</f>
        <v>0.14378303526758632</v>
      </c>
      <c r="M4409" s="45"/>
      <c r="N4409" s="46" t="str">
        <f>TRIM(CONCATENATE(Table1[[#This Row],[Intake]]," ",Table1[[#This Row],[Batch Number]]))</f>
        <v>S-1/EB 71</v>
      </c>
      <c r="O4409" s="45" t="str">
        <f>IF(VLOOKUP(Table1[[#This Row],[Intake Batch Combo]],Sheet2!A:B,2,FALSE)="","",VLOOKUP(Table1[[#This Row],[Intake Batch Combo]],Sheet2!A:B,2,FALSE))</f>
        <v>Expert MRI Buy 71</v>
      </c>
      <c r="P4409" s="116" t="e">
        <v>#N/A</v>
      </c>
      <c r="Q4409" s="116" t="e">
        <v>#N/A</v>
      </c>
    </row>
    <row r="4410" spans="1:17">
      <c r="A4410" s="4" t="s">
        <v>1314</v>
      </c>
      <c r="B4410" s="43">
        <v>71</v>
      </c>
      <c r="C4410" s="64" t="s">
        <v>788</v>
      </c>
      <c r="D4410" s="47">
        <v>44670</v>
      </c>
      <c r="E4410" s="59" t="s">
        <v>1</v>
      </c>
      <c r="F4410" s="41">
        <v>1695</v>
      </c>
      <c r="G4410" s="41">
        <v>406.54563467206344</v>
      </c>
      <c r="H4410" s="47">
        <v>44925</v>
      </c>
      <c r="I4410" s="123">
        <v>384.11527647610114</v>
      </c>
      <c r="J4410" s="43">
        <f>IF(M4410="",IF(AND(H4410&lt;&gt; "",D4410&lt;&gt;""),IF(H4410&gt;=D4410,H4410-D4410,0),""),"")</f>
        <v>255</v>
      </c>
      <c r="K4410" s="42">
        <f>IF(M4410="",IF(I4410&lt;&gt;"",I4410-G4410,""),"")</f>
        <v>-22.430358195962299</v>
      </c>
      <c r="L4410" s="44">
        <f>IF(M4410="",IF(K4410&lt;&gt;"",IF(G4410=0,IF(I4410=0,0,9.99),K4410/G4410),""),"")</f>
        <v>-5.5173039095735357E-2</v>
      </c>
      <c r="M4410" s="45"/>
      <c r="N4410" s="46" t="str">
        <f>TRIM(CONCATENATE(Table1[[#This Row],[Intake]]," ",Table1[[#This Row],[Batch Number]]))</f>
        <v>S-1/EB 71</v>
      </c>
      <c r="O4410" s="45" t="str">
        <f>IF(VLOOKUP(Table1[[#This Row],[Intake Batch Combo]],Sheet2!A:B,2,FALSE)="","",VLOOKUP(Table1[[#This Row],[Intake Batch Combo]],Sheet2!A:B,2,FALSE))</f>
        <v>Expert MRI Buy 71</v>
      </c>
      <c r="P4410" s="116" t="e">
        <v>#N/A</v>
      </c>
      <c r="Q4410" s="116" t="e">
        <v>#N/A</v>
      </c>
    </row>
    <row r="4411" spans="1:17">
      <c r="A4411" s="4" t="s">
        <v>1314</v>
      </c>
      <c r="B4411" s="43">
        <v>71</v>
      </c>
      <c r="C4411" s="64" t="s">
        <v>788</v>
      </c>
      <c r="D4411" s="47">
        <v>44670</v>
      </c>
      <c r="E4411" s="59" t="s">
        <v>1</v>
      </c>
      <c r="F4411" s="41">
        <v>1695</v>
      </c>
      <c r="G4411" s="41">
        <v>406.54563467206344</v>
      </c>
      <c r="H4411" s="47">
        <v>44925</v>
      </c>
      <c r="I4411" s="123">
        <v>384.11527647610114</v>
      </c>
      <c r="J4411" s="43">
        <f>IF(M4411="",IF(AND(H4411&lt;&gt; "",D4411&lt;&gt;""),IF(H4411&gt;=D4411,H4411-D4411,0),""),"")</f>
        <v>255</v>
      </c>
      <c r="K4411" s="42">
        <f>IF(M4411="",IF(I4411&lt;&gt;"",I4411-G4411,""),"")</f>
        <v>-22.430358195962299</v>
      </c>
      <c r="L4411" s="44">
        <f>IF(M4411="",IF(K4411&lt;&gt;"",IF(G4411=0,IF(I4411=0,0,9.99),K4411/G4411),""),"")</f>
        <v>-5.5173039095735357E-2</v>
      </c>
      <c r="M4411" s="45"/>
      <c r="N4411" s="46" t="str">
        <f>TRIM(CONCATENATE(Table1[[#This Row],[Intake]]," ",Table1[[#This Row],[Batch Number]]))</f>
        <v>S-1/EB 71</v>
      </c>
      <c r="O4411" s="45" t="str">
        <f>IF(VLOOKUP(Table1[[#This Row],[Intake Batch Combo]],Sheet2!A:B,2,FALSE)="","",VLOOKUP(Table1[[#This Row],[Intake Batch Combo]],Sheet2!A:B,2,FALSE))</f>
        <v>Expert MRI Buy 71</v>
      </c>
      <c r="P4411" s="116" t="e">
        <v>#N/A</v>
      </c>
      <c r="Q4411" s="116" t="e">
        <v>#N/A</v>
      </c>
    </row>
    <row r="4412" spans="1:17">
      <c r="A4412" s="4" t="s">
        <v>1314</v>
      </c>
      <c r="B4412" s="43">
        <v>71</v>
      </c>
      <c r="C4412" s="64" t="s">
        <v>788</v>
      </c>
      <c r="D4412" s="47">
        <v>44670</v>
      </c>
      <c r="E4412" s="59" t="s">
        <v>1</v>
      </c>
      <c r="F4412" s="41">
        <v>1695</v>
      </c>
      <c r="G4412" s="41">
        <v>406.54563467206344</v>
      </c>
      <c r="H4412" s="47">
        <v>44925</v>
      </c>
      <c r="I4412" s="123">
        <v>384.11527647610114</v>
      </c>
      <c r="J4412" s="43">
        <f>IF(M4412="",IF(AND(H4412&lt;&gt; "",D4412&lt;&gt;""),IF(H4412&gt;=D4412,H4412-D4412,0),""),"")</f>
        <v>255</v>
      </c>
      <c r="K4412" s="42">
        <f>IF(M4412="",IF(I4412&lt;&gt;"",I4412-G4412,""),"")</f>
        <v>-22.430358195962299</v>
      </c>
      <c r="L4412" s="44">
        <f>IF(M4412="",IF(K4412&lt;&gt;"",IF(G4412=0,IF(I4412=0,0,9.99),K4412/G4412),""),"")</f>
        <v>-5.5173039095735357E-2</v>
      </c>
      <c r="M4412" s="45"/>
      <c r="N4412" s="46" t="str">
        <f>TRIM(CONCATENATE(Table1[[#This Row],[Intake]]," ",Table1[[#This Row],[Batch Number]]))</f>
        <v>S-1/EB 71</v>
      </c>
      <c r="O4412" s="45" t="str">
        <f>IF(VLOOKUP(Table1[[#This Row],[Intake Batch Combo]],Sheet2!A:B,2,FALSE)="","",VLOOKUP(Table1[[#This Row],[Intake Batch Combo]],Sheet2!A:B,2,FALSE))</f>
        <v>Expert MRI Buy 71</v>
      </c>
      <c r="P4412" s="116" t="e">
        <v>#N/A</v>
      </c>
      <c r="Q4412" s="116" t="e">
        <v>#N/A</v>
      </c>
    </row>
    <row r="4413" spans="1:17">
      <c r="A4413" s="4" t="s">
        <v>1314</v>
      </c>
      <c r="B4413" s="43">
        <v>71</v>
      </c>
      <c r="C4413" s="64" t="s">
        <v>861</v>
      </c>
      <c r="D4413" s="47">
        <v>44670</v>
      </c>
      <c r="E4413" s="59" t="s">
        <v>1</v>
      </c>
      <c r="F4413" s="41">
        <v>1695</v>
      </c>
      <c r="G4413" s="41">
        <v>406.54563467206344</v>
      </c>
      <c r="H4413" s="47">
        <v>44925</v>
      </c>
      <c r="I4413" s="123">
        <v>465</v>
      </c>
      <c r="J4413" s="43">
        <f>IF(M4413="",IF(AND(H4413&lt;&gt; "",D4413&lt;&gt;""),IF(H4413&gt;=D4413,H4413-D4413,0),""),"")</f>
        <v>255</v>
      </c>
      <c r="K4413" s="42">
        <f>IF(M4413="",IF(I4413&lt;&gt;"",I4413-G4413,""),"")</f>
        <v>58.454365327936557</v>
      </c>
      <c r="L4413" s="44">
        <f>IF(M4413="",IF(K4413&lt;&gt;"",IF(G4413=0,IF(I4413=0,0,9.99),K4413/G4413),""),"")</f>
        <v>0.14378303526758632</v>
      </c>
      <c r="M4413" s="45"/>
      <c r="N4413" s="46" t="str">
        <f>TRIM(CONCATENATE(Table1[[#This Row],[Intake]]," ",Table1[[#This Row],[Batch Number]]))</f>
        <v>S-1/EB 71</v>
      </c>
      <c r="O4413" s="45" t="str">
        <f>IF(VLOOKUP(Table1[[#This Row],[Intake Batch Combo]],Sheet2!A:B,2,FALSE)="","",VLOOKUP(Table1[[#This Row],[Intake Batch Combo]],Sheet2!A:B,2,FALSE))</f>
        <v>Expert MRI Buy 71</v>
      </c>
      <c r="P4413" s="116" t="e">
        <v>#N/A</v>
      </c>
      <c r="Q4413" s="116" t="e">
        <v>#N/A</v>
      </c>
    </row>
    <row r="4414" spans="1:17">
      <c r="A4414" s="4" t="s">
        <v>1314</v>
      </c>
      <c r="B4414" s="43">
        <v>71</v>
      </c>
      <c r="C4414" s="64" t="s">
        <v>861</v>
      </c>
      <c r="D4414" s="47">
        <v>44670</v>
      </c>
      <c r="E4414" s="59" t="s">
        <v>1</v>
      </c>
      <c r="F4414" s="41">
        <v>1695</v>
      </c>
      <c r="G4414" s="41">
        <v>406.54563467206344</v>
      </c>
      <c r="H4414" s="47">
        <v>44925</v>
      </c>
      <c r="I4414" s="123">
        <v>465</v>
      </c>
      <c r="J4414" s="43">
        <f>IF(M4414="",IF(AND(H4414&lt;&gt; "",D4414&lt;&gt;""),IF(H4414&gt;=D4414,H4414-D4414,0),""),"")</f>
        <v>255</v>
      </c>
      <c r="K4414" s="42">
        <f>IF(M4414="",IF(I4414&lt;&gt;"",I4414-G4414,""),"")</f>
        <v>58.454365327936557</v>
      </c>
      <c r="L4414" s="44">
        <f>IF(M4414="",IF(K4414&lt;&gt;"",IF(G4414=0,IF(I4414=0,0,9.99),K4414/G4414),""),"")</f>
        <v>0.14378303526758632</v>
      </c>
      <c r="M4414" s="45"/>
      <c r="N4414" s="46" t="str">
        <f>TRIM(CONCATENATE(Table1[[#This Row],[Intake]]," ",Table1[[#This Row],[Batch Number]]))</f>
        <v>S-1/EB 71</v>
      </c>
      <c r="O4414" s="45" t="str">
        <f>IF(VLOOKUP(Table1[[#This Row],[Intake Batch Combo]],Sheet2!A:B,2,FALSE)="","",VLOOKUP(Table1[[#This Row],[Intake Batch Combo]],Sheet2!A:B,2,FALSE))</f>
        <v>Expert MRI Buy 71</v>
      </c>
      <c r="P4414" s="116" t="e">
        <v>#N/A</v>
      </c>
      <c r="Q4414" s="116" t="e">
        <v>#N/A</v>
      </c>
    </row>
    <row r="4415" spans="1:17">
      <c r="A4415" s="4" t="s">
        <v>1314</v>
      </c>
      <c r="B4415" s="43">
        <v>71</v>
      </c>
      <c r="C4415" s="64" t="s">
        <v>861</v>
      </c>
      <c r="D4415" s="47">
        <v>44670</v>
      </c>
      <c r="E4415" s="59" t="s">
        <v>1</v>
      </c>
      <c r="F4415" s="41">
        <v>1695</v>
      </c>
      <c r="G4415" s="41">
        <v>406.54563467206344</v>
      </c>
      <c r="H4415" s="47">
        <v>44925</v>
      </c>
      <c r="I4415" s="123">
        <v>465</v>
      </c>
      <c r="J4415" s="43">
        <f>IF(M4415="",IF(AND(H4415&lt;&gt; "",D4415&lt;&gt;""),IF(H4415&gt;=D4415,H4415-D4415,0),""),"")</f>
        <v>255</v>
      </c>
      <c r="K4415" s="42">
        <f>IF(M4415="",IF(I4415&lt;&gt;"",I4415-G4415,""),"")</f>
        <v>58.454365327936557</v>
      </c>
      <c r="L4415" s="44">
        <f>IF(M4415="",IF(K4415&lt;&gt;"",IF(G4415=0,IF(I4415=0,0,9.99),K4415/G4415),""),"")</f>
        <v>0.14378303526758632</v>
      </c>
      <c r="M4415" s="45"/>
      <c r="N4415" s="46" t="str">
        <f>TRIM(CONCATENATE(Table1[[#This Row],[Intake]]," ",Table1[[#This Row],[Batch Number]]))</f>
        <v>S-1/EB 71</v>
      </c>
      <c r="O4415" s="45" t="str">
        <f>IF(VLOOKUP(Table1[[#This Row],[Intake Batch Combo]],Sheet2!A:B,2,FALSE)="","",VLOOKUP(Table1[[#This Row],[Intake Batch Combo]],Sheet2!A:B,2,FALSE))</f>
        <v>Expert MRI Buy 71</v>
      </c>
      <c r="P4415" s="116" t="e">
        <v>#N/A</v>
      </c>
      <c r="Q4415" s="116" t="e">
        <v>#N/A</v>
      </c>
    </row>
    <row r="4416" spans="1:17">
      <c r="A4416" s="4" t="s">
        <v>1314</v>
      </c>
      <c r="B4416" s="43">
        <v>71</v>
      </c>
      <c r="C4416" s="64" t="s">
        <v>875</v>
      </c>
      <c r="D4416" s="47">
        <v>44670</v>
      </c>
      <c r="E4416" s="59" t="s">
        <v>1</v>
      </c>
      <c r="F4416" s="41">
        <v>1695</v>
      </c>
      <c r="G4416" s="41">
        <v>406.54563467206344</v>
      </c>
      <c r="H4416" s="47">
        <v>44925</v>
      </c>
      <c r="I4416" s="123">
        <v>429.28921568627442</v>
      </c>
      <c r="J4416" s="43">
        <f>IF(M4416="",IF(AND(H4416&lt;&gt; "",D4416&lt;&gt;""),IF(H4416&gt;=D4416,H4416-D4416,0),""),"")</f>
        <v>255</v>
      </c>
      <c r="K4416" s="42">
        <f>IF(M4416="",IF(I4416&lt;&gt;"",I4416-G4416,""),"")</f>
        <v>22.743581014210974</v>
      </c>
      <c r="L4416" s="44">
        <f>IF(M4416="",IF(K4416&lt;&gt;"",IF(G4416=0,IF(I4416=0,0,9.99),K4416/G4416),""),"")</f>
        <v>5.5943488441480595E-2</v>
      </c>
      <c r="M4416" s="45"/>
      <c r="N4416" s="46" t="str">
        <f>TRIM(CONCATENATE(Table1[[#This Row],[Intake]]," ",Table1[[#This Row],[Batch Number]]))</f>
        <v>S-1/EB 71</v>
      </c>
      <c r="O4416" s="45" t="str">
        <f>IF(VLOOKUP(Table1[[#This Row],[Intake Batch Combo]],Sheet2!A:B,2,FALSE)="","",VLOOKUP(Table1[[#This Row],[Intake Batch Combo]],Sheet2!A:B,2,FALSE))</f>
        <v>Expert MRI Buy 71</v>
      </c>
      <c r="P4416" s="116" t="e">
        <v>#N/A</v>
      </c>
      <c r="Q4416" s="116" t="e">
        <v>#N/A</v>
      </c>
    </row>
    <row r="4417" spans="1:17">
      <c r="A4417" s="4" t="s">
        <v>1314</v>
      </c>
      <c r="B4417" s="43">
        <v>71</v>
      </c>
      <c r="C4417" s="64" t="s">
        <v>875</v>
      </c>
      <c r="D4417" s="47">
        <v>44670</v>
      </c>
      <c r="E4417" s="59" t="s">
        <v>1</v>
      </c>
      <c r="F4417" s="41">
        <v>1695</v>
      </c>
      <c r="G4417" s="41">
        <v>406.54563467206344</v>
      </c>
      <c r="H4417" s="47">
        <v>44925</v>
      </c>
      <c r="I4417" s="123">
        <v>429.28921568627442</v>
      </c>
      <c r="J4417" s="43">
        <f>IF(M4417="",IF(AND(H4417&lt;&gt; "",D4417&lt;&gt;""),IF(H4417&gt;=D4417,H4417-D4417,0),""),"")</f>
        <v>255</v>
      </c>
      <c r="K4417" s="42">
        <f>IF(M4417="",IF(I4417&lt;&gt;"",I4417-G4417,""),"")</f>
        <v>22.743581014210974</v>
      </c>
      <c r="L4417" s="44">
        <f>IF(M4417="",IF(K4417&lt;&gt;"",IF(G4417=0,IF(I4417=0,0,9.99),K4417/G4417),""),"")</f>
        <v>5.5943488441480595E-2</v>
      </c>
      <c r="M4417" s="45"/>
      <c r="N4417" s="46" t="str">
        <f>TRIM(CONCATENATE(Table1[[#This Row],[Intake]]," ",Table1[[#This Row],[Batch Number]]))</f>
        <v>S-1/EB 71</v>
      </c>
      <c r="O4417" s="45" t="str">
        <f>IF(VLOOKUP(Table1[[#This Row],[Intake Batch Combo]],Sheet2!A:B,2,FALSE)="","",VLOOKUP(Table1[[#This Row],[Intake Batch Combo]],Sheet2!A:B,2,FALSE))</f>
        <v>Expert MRI Buy 71</v>
      </c>
      <c r="P4417" s="116" t="e">
        <v>#N/A</v>
      </c>
      <c r="Q4417" s="116" t="e">
        <v>#N/A</v>
      </c>
    </row>
    <row r="4418" spans="1:17">
      <c r="A4418" s="4" t="s">
        <v>1314</v>
      </c>
      <c r="B4418" s="43">
        <v>71</v>
      </c>
      <c r="C4418" s="64" t="s">
        <v>914</v>
      </c>
      <c r="D4418" s="47">
        <v>44670</v>
      </c>
      <c r="E4418" s="59" t="s">
        <v>1</v>
      </c>
      <c r="F4418" s="41">
        <v>1695</v>
      </c>
      <c r="G4418" s="41">
        <v>406.54563467206344</v>
      </c>
      <c r="H4418" s="47">
        <v>44925</v>
      </c>
      <c r="I4418" s="123">
        <v>511.5</v>
      </c>
      <c r="J4418" s="43">
        <f>IF(M4418="",IF(AND(H4418&lt;&gt; "",D4418&lt;&gt;""),IF(H4418&gt;=D4418,H4418-D4418,0),""),"")</f>
        <v>255</v>
      </c>
      <c r="K4418" s="42">
        <f>IF(M4418="",IF(I4418&lt;&gt;"",I4418-G4418,""),"")</f>
        <v>104.95436532793656</v>
      </c>
      <c r="L4418" s="44">
        <f>IF(M4418="",IF(K4418&lt;&gt;"",IF(G4418=0,IF(I4418=0,0,9.99),K4418/G4418),""),"")</f>
        <v>0.25816133879434494</v>
      </c>
      <c r="M4418" s="45"/>
      <c r="N4418" s="46" t="str">
        <f>TRIM(CONCATENATE(Table1[[#This Row],[Intake]]," ",Table1[[#This Row],[Batch Number]]))</f>
        <v>S-1/EB 71</v>
      </c>
      <c r="O4418" s="45" t="str">
        <f>IF(VLOOKUP(Table1[[#This Row],[Intake Batch Combo]],Sheet2!A:B,2,FALSE)="","",VLOOKUP(Table1[[#This Row],[Intake Batch Combo]],Sheet2!A:B,2,FALSE))</f>
        <v>Expert MRI Buy 71</v>
      </c>
      <c r="P4418" s="116" t="e">
        <v>#N/A</v>
      </c>
      <c r="Q4418" s="116" t="e">
        <v>#N/A</v>
      </c>
    </row>
    <row r="4419" spans="1:17">
      <c r="A4419" s="4" t="s">
        <v>1314</v>
      </c>
      <c r="B4419" s="43">
        <v>71</v>
      </c>
      <c r="C4419" s="64" t="s">
        <v>930</v>
      </c>
      <c r="D4419" s="47">
        <v>44670</v>
      </c>
      <c r="E4419" s="59" t="s">
        <v>1</v>
      </c>
      <c r="F4419" s="41">
        <v>1695</v>
      </c>
      <c r="G4419" s="41">
        <v>406.54563467206344</v>
      </c>
      <c r="H4419" s="47">
        <v>44925</v>
      </c>
      <c r="I4419" s="123">
        <v>465</v>
      </c>
      <c r="J4419" s="43">
        <f>IF(M4419="",IF(AND(H4419&lt;&gt; "",D4419&lt;&gt;""),IF(H4419&gt;=D4419,H4419-D4419,0),""),"")</f>
        <v>255</v>
      </c>
      <c r="K4419" s="42">
        <f>IF(M4419="",IF(I4419&lt;&gt;"",I4419-G4419,""),"")</f>
        <v>58.454365327936557</v>
      </c>
      <c r="L4419" s="44">
        <f>IF(M4419="",IF(K4419&lt;&gt;"",IF(G4419=0,IF(I4419=0,0,9.99),K4419/G4419),""),"")</f>
        <v>0.14378303526758632</v>
      </c>
      <c r="M4419" s="45"/>
      <c r="N4419" s="46" t="str">
        <f>TRIM(CONCATENATE(Table1[[#This Row],[Intake]]," ",Table1[[#This Row],[Batch Number]]))</f>
        <v>S-1/EB 71</v>
      </c>
      <c r="O4419" s="45" t="str">
        <f>IF(VLOOKUP(Table1[[#This Row],[Intake Batch Combo]],Sheet2!A:B,2,FALSE)="","",VLOOKUP(Table1[[#This Row],[Intake Batch Combo]],Sheet2!A:B,2,FALSE))</f>
        <v>Expert MRI Buy 71</v>
      </c>
      <c r="P4419" s="116" t="e">
        <v>#N/A</v>
      </c>
      <c r="Q4419" s="116" t="e">
        <v>#N/A</v>
      </c>
    </row>
    <row r="4420" spans="1:17">
      <c r="A4420" s="4" t="s">
        <v>1314</v>
      </c>
      <c r="B4420" s="43">
        <v>71</v>
      </c>
      <c r="C4420" s="64" t="s">
        <v>931</v>
      </c>
      <c r="D4420" s="47">
        <v>44670</v>
      </c>
      <c r="E4420" s="59" t="s">
        <v>1</v>
      </c>
      <c r="F4420" s="41">
        <v>1695</v>
      </c>
      <c r="G4420" s="41">
        <v>406.54563467206344</v>
      </c>
      <c r="H4420" s="47">
        <v>44925</v>
      </c>
      <c r="I4420" s="123">
        <v>558</v>
      </c>
      <c r="J4420" s="43">
        <f>IF(M4420="",IF(AND(H4420&lt;&gt; "",D4420&lt;&gt;""),IF(H4420&gt;=D4420,H4420-D4420,0),""),"")</f>
        <v>255</v>
      </c>
      <c r="K4420" s="42">
        <f>IF(M4420="",IF(I4420&lt;&gt;"",I4420-G4420,""),"")</f>
        <v>151.45436532793656</v>
      </c>
      <c r="L4420" s="44">
        <f>IF(M4420="",IF(K4420&lt;&gt;"",IF(G4420=0,IF(I4420=0,0,9.99),K4420/G4420),""),"")</f>
        <v>0.37253964232110359</v>
      </c>
      <c r="M4420" s="45"/>
      <c r="N4420" s="46" t="str">
        <f>TRIM(CONCATENATE(Table1[[#This Row],[Intake]]," ",Table1[[#This Row],[Batch Number]]))</f>
        <v>S-1/EB 71</v>
      </c>
      <c r="O4420" s="45" t="str">
        <f>IF(VLOOKUP(Table1[[#This Row],[Intake Batch Combo]],Sheet2!A:B,2,FALSE)="","",VLOOKUP(Table1[[#This Row],[Intake Batch Combo]],Sheet2!A:B,2,FALSE))</f>
        <v>Expert MRI Buy 71</v>
      </c>
      <c r="P4420" s="116" t="e">
        <v>#N/A</v>
      </c>
      <c r="Q4420" s="116" t="e">
        <v>#N/A</v>
      </c>
    </row>
    <row r="4421" spans="1:17">
      <c r="A4421" s="4" t="s">
        <v>1314</v>
      </c>
      <c r="B4421" s="43">
        <v>71</v>
      </c>
      <c r="C4421" s="64" t="s">
        <v>931</v>
      </c>
      <c r="D4421" s="47">
        <v>44670</v>
      </c>
      <c r="E4421" s="59" t="s">
        <v>1</v>
      </c>
      <c r="F4421" s="41">
        <v>1695</v>
      </c>
      <c r="G4421" s="41">
        <v>406.54563467206344</v>
      </c>
      <c r="H4421" s="47">
        <v>44925</v>
      </c>
      <c r="I4421" s="123">
        <v>558</v>
      </c>
      <c r="J4421" s="43">
        <f>IF(M4421="",IF(AND(H4421&lt;&gt; "",D4421&lt;&gt;""),IF(H4421&gt;=D4421,H4421-D4421,0),""),"")</f>
        <v>255</v>
      </c>
      <c r="K4421" s="42">
        <f>IF(M4421="",IF(I4421&lt;&gt;"",I4421-G4421,""),"")</f>
        <v>151.45436532793656</v>
      </c>
      <c r="L4421" s="44">
        <f>IF(M4421="",IF(K4421&lt;&gt;"",IF(G4421=0,IF(I4421=0,0,9.99),K4421/G4421),""),"")</f>
        <v>0.37253964232110359</v>
      </c>
      <c r="M4421" s="45"/>
      <c r="N4421" s="46" t="str">
        <f>TRIM(CONCATENATE(Table1[[#This Row],[Intake]]," ",Table1[[#This Row],[Batch Number]]))</f>
        <v>S-1/EB 71</v>
      </c>
      <c r="O4421" s="45" t="str">
        <f>IF(VLOOKUP(Table1[[#This Row],[Intake Batch Combo]],Sheet2!A:B,2,FALSE)="","",VLOOKUP(Table1[[#This Row],[Intake Batch Combo]],Sheet2!A:B,2,FALSE))</f>
        <v>Expert MRI Buy 71</v>
      </c>
      <c r="P4421" s="116" t="e">
        <v>#N/A</v>
      </c>
      <c r="Q4421" s="116" t="e">
        <v>#N/A</v>
      </c>
    </row>
    <row r="4422" spans="1:17">
      <c r="A4422" s="4" t="s">
        <v>1314</v>
      </c>
      <c r="B4422" s="43">
        <v>71</v>
      </c>
      <c r="C4422" s="64" t="s">
        <v>931</v>
      </c>
      <c r="D4422" s="47">
        <v>44670</v>
      </c>
      <c r="E4422" s="59" t="s">
        <v>1</v>
      </c>
      <c r="F4422" s="41">
        <v>1695</v>
      </c>
      <c r="G4422" s="41">
        <v>406.54563467206344</v>
      </c>
      <c r="H4422" s="47">
        <v>44925</v>
      </c>
      <c r="I4422" s="123">
        <v>558</v>
      </c>
      <c r="J4422" s="43">
        <f>IF(M4422="",IF(AND(H4422&lt;&gt; "",D4422&lt;&gt;""),IF(H4422&gt;=D4422,H4422-D4422,0),""),"")</f>
        <v>255</v>
      </c>
      <c r="K4422" s="42">
        <f>IF(M4422="",IF(I4422&lt;&gt;"",I4422-G4422,""),"")</f>
        <v>151.45436532793656</v>
      </c>
      <c r="L4422" s="44">
        <f>IF(M4422="",IF(K4422&lt;&gt;"",IF(G4422=0,IF(I4422=0,0,9.99),K4422/G4422),""),"")</f>
        <v>0.37253964232110359</v>
      </c>
      <c r="M4422" s="45"/>
      <c r="N4422" s="46" t="str">
        <f>TRIM(CONCATENATE(Table1[[#This Row],[Intake]]," ",Table1[[#This Row],[Batch Number]]))</f>
        <v>S-1/EB 71</v>
      </c>
      <c r="O4422" s="45" t="str">
        <f>IF(VLOOKUP(Table1[[#This Row],[Intake Batch Combo]],Sheet2!A:B,2,FALSE)="","",VLOOKUP(Table1[[#This Row],[Intake Batch Combo]],Sheet2!A:B,2,FALSE))</f>
        <v>Expert MRI Buy 71</v>
      </c>
      <c r="P4422" s="116" t="e">
        <v>#N/A</v>
      </c>
      <c r="Q4422" s="116" t="e">
        <v>#N/A</v>
      </c>
    </row>
    <row r="4423" spans="1:17">
      <c r="A4423" s="4" t="s">
        <v>1314</v>
      </c>
      <c r="B4423" s="43">
        <v>71</v>
      </c>
      <c r="C4423" s="64" t="s">
        <v>932</v>
      </c>
      <c r="D4423" s="47">
        <v>44670</v>
      </c>
      <c r="E4423" s="59" t="s">
        <v>1</v>
      </c>
      <c r="F4423" s="41">
        <v>1695</v>
      </c>
      <c r="G4423" s="41">
        <v>406.54563467206344</v>
      </c>
      <c r="H4423" s="47">
        <v>44925</v>
      </c>
      <c r="I4423" s="123">
        <v>465</v>
      </c>
      <c r="J4423" s="43">
        <f>IF(M4423="",IF(AND(H4423&lt;&gt; "",D4423&lt;&gt;""),IF(H4423&gt;=D4423,H4423-D4423,0),""),"")</f>
        <v>255</v>
      </c>
      <c r="K4423" s="42">
        <f>IF(M4423="",IF(I4423&lt;&gt;"",I4423-G4423,""),"")</f>
        <v>58.454365327936557</v>
      </c>
      <c r="L4423" s="44">
        <f>IF(M4423="",IF(K4423&lt;&gt;"",IF(G4423=0,IF(I4423=0,0,9.99),K4423/G4423),""),"")</f>
        <v>0.14378303526758632</v>
      </c>
      <c r="M4423" s="45"/>
      <c r="N4423" s="46" t="str">
        <f>TRIM(CONCATENATE(Table1[[#This Row],[Intake]]," ",Table1[[#This Row],[Batch Number]]))</f>
        <v>S-1/EB 71</v>
      </c>
      <c r="O4423" s="45" t="str">
        <f>IF(VLOOKUP(Table1[[#This Row],[Intake Batch Combo]],Sheet2!A:B,2,FALSE)="","",VLOOKUP(Table1[[#This Row],[Intake Batch Combo]],Sheet2!A:B,2,FALSE))</f>
        <v>Expert MRI Buy 71</v>
      </c>
      <c r="P4423" s="116" t="e">
        <v>#N/A</v>
      </c>
      <c r="Q4423" s="116" t="e">
        <v>#N/A</v>
      </c>
    </row>
    <row r="4424" spans="1:17">
      <c r="A4424" s="4" t="s">
        <v>1314</v>
      </c>
      <c r="B4424" s="43">
        <v>71</v>
      </c>
      <c r="C4424" s="64" t="s">
        <v>970</v>
      </c>
      <c r="D4424" s="47">
        <v>44670</v>
      </c>
      <c r="E4424" s="59" t="s">
        <v>1</v>
      </c>
      <c r="F4424" s="41">
        <v>1695</v>
      </c>
      <c r="G4424" s="41">
        <v>406.54563467206344</v>
      </c>
      <c r="H4424" s="47">
        <v>44925</v>
      </c>
      <c r="I4424" s="123">
        <v>372</v>
      </c>
      <c r="J4424" s="43">
        <f>IF(M4424="",IF(AND(H4424&lt;&gt; "",D4424&lt;&gt;""),IF(H4424&gt;=D4424,H4424-D4424,0),""),"")</f>
        <v>255</v>
      </c>
      <c r="K4424" s="42">
        <f>IF(M4424="",IF(I4424&lt;&gt;"",I4424-G4424,""),"")</f>
        <v>-34.545634672063443</v>
      </c>
      <c r="L4424" s="44">
        <f>IF(M4424="",IF(K4424&lt;&gt;"",IF(G4424=0,IF(I4424=0,0,9.99),K4424/G4424),""),"")</f>
        <v>-8.4973571785930957E-2</v>
      </c>
      <c r="M4424" s="45"/>
      <c r="N4424" s="46" t="str">
        <f>TRIM(CONCATENATE(Table1[[#This Row],[Intake]]," ",Table1[[#This Row],[Batch Number]]))</f>
        <v>S-1/EB 71</v>
      </c>
      <c r="O4424" s="45" t="str">
        <f>IF(VLOOKUP(Table1[[#This Row],[Intake Batch Combo]],Sheet2!A:B,2,FALSE)="","",VLOOKUP(Table1[[#This Row],[Intake Batch Combo]],Sheet2!A:B,2,FALSE))</f>
        <v>Expert MRI Buy 71</v>
      </c>
      <c r="P4424" s="116" t="e">
        <v>#N/A</v>
      </c>
      <c r="Q4424" s="116" t="e">
        <v>#N/A</v>
      </c>
    </row>
    <row r="4425" spans="1:17">
      <c r="A4425" s="4" t="s">
        <v>1314</v>
      </c>
      <c r="B4425" s="43">
        <v>71</v>
      </c>
      <c r="C4425" s="64" t="s">
        <v>970</v>
      </c>
      <c r="D4425" s="47">
        <v>44670</v>
      </c>
      <c r="E4425" s="59" t="s">
        <v>1</v>
      </c>
      <c r="F4425" s="41">
        <v>1695</v>
      </c>
      <c r="G4425" s="41">
        <v>406.54563467206344</v>
      </c>
      <c r="H4425" s="47">
        <v>44925</v>
      </c>
      <c r="I4425" s="123">
        <v>372</v>
      </c>
      <c r="J4425" s="43">
        <f>IF(M4425="",IF(AND(H4425&lt;&gt; "",D4425&lt;&gt;""),IF(H4425&gt;=D4425,H4425-D4425,0),""),"")</f>
        <v>255</v>
      </c>
      <c r="K4425" s="42">
        <f>IF(M4425="",IF(I4425&lt;&gt;"",I4425-G4425,""),"")</f>
        <v>-34.545634672063443</v>
      </c>
      <c r="L4425" s="44">
        <f>IF(M4425="",IF(K4425&lt;&gt;"",IF(G4425=0,IF(I4425=0,0,9.99),K4425/G4425),""),"")</f>
        <v>-8.4973571785930957E-2</v>
      </c>
      <c r="M4425" s="45"/>
      <c r="N4425" s="46" t="str">
        <f>TRIM(CONCATENATE(Table1[[#This Row],[Intake]]," ",Table1[[#This Row],[Batch Number]]))</f>
        <v>S-1/EB 71</v>
      </c>
      <c r="O4425" s="45" t="str">
        <f>IF(VLOOKUP(Table1[[#This Row],[Intake Batch Combo]],Sheet2!A:B,2,FALSE)="","",VLOOKUP(Table1[[#This Row],[Intake Batch Combo]],Sheet2!A:B,2,FALSE))</f>
        <v>Expert MRI Buy 71</v>
      </c>
      <c r="P4425" s="116" t="e">
        <v>#N/A</v>
      </c>
      <c r="Q4425" s="116" t="e">
        <v>#N/A</v>
      </c>
    </row>
    <row r="4426" spans="1:17">
      <c r="A4426" s="4" t="s">
        <v>1314</v>
      </c>
      <c r="B4426" s="43">
        <v>71</v>
      </c>
      <c r="C4426" s="64" t="s">
        <v>970</v>
      </c>
      <c r="D4426" s="47">
        <v>44670</v>
      </c>
      <c r="E4426" s="59" t="s">
        <v>1</v>
      </c>
      <c r="F4426" s="41">
        <v>1695</v>
      </c>
      <c r="G4426" s="41">
        <v>406.54563467206344</v>
      </c>
      <c r="H4426" s="47">
        <v>44925</v>
      </c>
      <c r="I4426" s="123">
        <v>372</v>
      </c>
      <c r="J4426" s="43">
        <f>IF(M4426="",IF(AND(H4426&lt;&gt; "",D4426&lt;&gt;""),IF(H4426&gt;=D4426,H4426-D4426,0),""),"")</f>
        <v>255</v>
      </c>
      <c r="K4426" s="42">
        <f>IF(M4426="",IF(I4426&lt;&gt;"",I4426-G4426,""),"")</f>
        <v>-34.545634672063443</v>
      </c>
      <c r="L4426" s="44">
        <f>IF(M4426="",IF(K4426&lt;&gt;"",IF(G4426=0,IF(I4426=0,0,9.99),K4426/G4426),""),"")</f>
        <v>-8.4973571785930957E-2</v>
      </c>
      <c r="M4426" s="45"/>
      <c r="N4426" s="46" t="str">
        <f>TRIM(CONCATENATE(Table1[[#This Row],[Intake]]," ",Table1[[#This Row],[Batch Number]]))</f>
        <v>S-1/EB 71</v>
      </c>
      <c r="O4426" s="45" t="str">
        <f>IF(VLOOKUP(Table1[[#This Row],[Intake Batch Combo]],Sheet2!A:B,2,FALSE)="","",VLOOKUP(Table1[[#This Row],[Intake Batch Combo]],Sheet2!A:B,2,FALSE))</f>
        <v>Expert MRI Buy 71</v>
      </c>
      <c r="P4426" s="116" t="e">
        <v>#N/A</v>
      </c>
      <c r="Q4426" s="116" t="e">
        <v>#N/A</v>
      </c>
    </row>
    <row r="4427" spans="1:17">
      <c r="A4427" s="4" t="s">
        <v>1314</v>
      </c>
      <c r="B4427" s="43">
        <v>71</v>
      </c>
      <c r="C4427" s="64" t="s">
        <v>970</v>
      </c>
      <c r="D4427" s="47">
        <v>44670</v>
      </c>
      <c r="E4427" s="59" t="s">
        <v>1</v>
      </c>
      <c r="F4427" s="41">
        <v>1695</v>
      </c>
      <c r="G4427" s="41">
        <v>406.54563467206344</v>
      </c>
      <c r="H4427" s="47">
        <v>44925</v>
      </c>
      <c r="I4427" s="123">
        <v>372</v>
      </c>
      <c r="J4427" s="43">
        <f>IF(M4427="",IF(AND(H4427&lt;&gt; "",D4427&lt;&gt;""),IF(H4427&gt;=D4427,H4427-D4427,0),""),"")</f>
        <v>255</v>
      </c>
      <c r="K4427" s="42">
        <f>IF(M4427="",IF(I4427&lt;&gt;"",I4427-G4427,""),"")</f>
        <v>-34.545634672063443</v>
      </c>
      <c r="L4427" s="44">
        <f>IF(M4427="",IF(K4427&lt;&gt;"",IF(G4427=0,IF(I4427=0,0,9.99),K4427/G4427),""),"")</f>
        <v>-8.4973571785930957E-2</v>
      </c>
      <c r="M4427" s="45"/>
      <c r="N4427" s="46" t="str">
        <f>TRIM(CONCATENATE(Table1[[#This Row],[Intake]]," ",Table1[[#This Row],[Batch Number]]))</f>
        <v>S-1/EB 71</v>
      </c>
      <c r="O4427" s="45" t="str">
        <f>IF(VLOOKUP(Table1[[#This Row],[Intake Batch Combo]],Sheet2!A:B,2,FALSE)="","",VLOOKUP(Table1[[#This Row],[Intake Batch Combo]],Sheet2!A:B,2,FALSE))</f>
        <v>Expert MRI Buy 71</v>
      </c>
      <c r="P4427" s="116" t="e">
        <v>#N/A</v>
      </c>
      <c r="Q4427" s="116" t="e">
        <v>#N/A</v>
      </c>
    </row>
    <row r="4428" spans="1:17">
      <c r="A4428" s="4" t="s">
        <v>1314</v>
      </c>
      <c r="B4428" s="43">
        <v>71</v>
      </c>
      <c r="C4428" s="64" t="s">
        <v>970</v>
      </c>
      <c r="D4428" s="47">
        <v>44670</v>
      </c>
      <c r="E4428" s="59" t="s">
        <v>1</v>
      </c>
      <c r="F4428" s="41">
        <v>1695</v>
      </c>
      <c r="G4428" s="41">
        <v>406.54563467206344</v>
      </c>
      <c r="H4428" s="47">
        <v>44925</v>
      </c>
      <c r="I4428" s="123">
        <v>372</v>
      </c>
      <c r="J4428" s="43">
        <f>IF(M4428="",IF(AND(H4428&lt;&gt; "",D4428&lt;&gt;""),IF(H4428&gt;=D4428,H4428-D4428,0),""),"")</f>
        <v>255</v>
      </c>
      <c r="K4428" s="42">
        <f>IF(M4428="",IF(I4428&lt;&gt;"",I4428-G4428,""),"")</f>
        <v>-34.545634672063443</v>
      </c>
      <c r="L4428" s="44">
        <f>IF(M4428="",IF(K4428&lt;&gt;"",IF(G4428=0,IF(I4428=0,0,9.99),K4428/G4428),""),"")</f>
        <v>-8.4973571785930957E-2</v>
      </c>
      <c r="M4428" s="45"/>
      <c r="N4428" s="46" t="str">
        <f>TRIM(CONCATENATE(Table1[[#This Row],[Intake]]," ",Table1[[#This Row],[Batch Number]]))</f>
        <v>S-1/EB 71</v>
      </c>
      <c r="O4428" s="45" t="str">
        <f>IF(VLOOKUP(Table1[[#This Row],[Intake Batch Combo]],Sheet2!A:B,2,FALSE)="","",VLOOKUP(Table1[[#This Row],[Intake Batch Combo]],Sheet2!A:B,2,FALSE))</f>
        <v>Expert MRI Buy 71</v>
      </c>
      <c r="P4428" s="116" t="e">
        <v>#N/A</v>
      </c>
      <c r="Q4428" s="116" t="e">
        <v>#N/A</v>
      </c>
    </row>
    <row r="4429" spans="1:17">
      <c r="A4429" s="4" t="s">
        <v>1314</v>
      </c>
      <c r="B4429" s="43">
        <v>71</v>
      </c>
      <c r="C4429" s="64" t="s">
        <v>971</v>
      </c>
      <c r="D4429" s="47">
        <v>44670</v>
      </c>
      <c r="E4429" s="59" t="s">
        <v>1</v>
      </c>
      <c r="F4429" s="41">
        <v>1695</v>
      </c>
      <c r="G4429" s="41">
        <v>406.54563467206344</v>
      </c>
      <c r="H4429" s="47">
        <v>44925</v>
      </c>
      <c r="I4429" s="123">
        <v>651</v>
      </c>
      <c r="J4429" s="43">
        <f>IF(M4429="",IF(AND(H4429&lt;&gt; "",D4429&lt;&gt;""),IF(H4429&gt;=D4429,H4429-D4429,0),""),"")</f>
        <v>255</v>
      </c>
      <c r="K4429" s="42">
        <f>IF(M4429="",IF(I4429&lt;&gt;"",I4429-G4429,""),"")</f>
        <v>244.45436532793656</v>
      </c>
      <c r="L4429" s="44">
        <f>IF(M4429="",IF(K4429&lt;&gt;"",IF(G4429=0,IF(I4429=0,0,9.99),K4429/G4429),""),"")</f>
        <v>0.60129624937462078</v>
      </c>
      <c r="M4429" s="45"/>
      <c r="N4429" s="46" t="str">
        <f>TRIM(CONCATENATE(Table1[[#This Row],[Intake]]," ",Table1[[#This Row],[Batch Number]]))</f>
        <v>S-1/EB 71</v>
      </c>
      <c r="O4429" s="45" t="str">
        <f>IF(VLOOKUP(Table1[[#This Row],[Intake Batch Combo]],Sheet2!A:B,2,FALSE)="","",VLOOKUP(Table1[[#This Row],[Intake Batch Combo]],Sheet2!A:B,2,FALSE))</f>
        <v>Expert MRI Buy 71</v>
      </c>
      <c r="P4429" s="116" t="e">
        <v>#N/A</v>
      </c>
      <c r="Q4429" s="116" t="e">
        <v>#N/A</v>
      </c>
    </row>
    <row r="4430" spans="1:17">
      <c r="A4430" s="4" t="s">
        <v>1314</v>
      </c>
      <c r="B4430" s="43">
        <v>71</v>
      </c>
      <c r="C4430" s="64" t="s">
        <v>981</v>
      </c>
      <c r="D4430" s="47">
        <v>44670</v>
      </c>
      <c r="E4430" s="59" t="s">
        <v>1</v>
      </c>
      <c r="F4430" s="41">
        <v>1695</v>
      </c>
      <c r="G4430" s="41">
        <v>406.54563467206344</v>
      </c>
      <c r="H4430" s="47">
        <v>44925</v>
      </c>
      <c r="I4430" s="123">
        <v>465</v>
      </c>
      <c r="J4430" s="43">
        <f>IF(M4430="",IF(AND(H4430&lt;&gt; "",D4430&lt;&gt;""),IF(H4430&gt;=D4430,H4430-D4430,0),""),"")</f>
        <v>255</v>
      </c>
      <c r="K4430" s="42">
        <f>IF(M4430="",IF(I4430&lt;&gt;"",I4430-G4430,""),"")</f>
        <v>58.454365327936557</v>
      </c>
      <c r="L4430" s="44">
        <f>IF(M4430="",IF(K4430&lt;&gt;"",IF(G4430=0,IF(I4430=0,0,9.99),K4430/G4430),""),"")</f>
        <v>0.14378303526758632</v>
      </c>
      <c r="M4430" s="45"/>
      <c r="N4430" s="46" t="str">
        <f>TRIM(CONCATENATE(Table1[[#This Row],[Intake]]," ",Table1[[#This Row],[Batch Number]]))</f>
        <v>S-1/EB 71</v>
      </c>
      <c r="O4430" s="45" t="str">
        <f>IF(VLOOKUP(Table1[[#This Row],[Intake Batch Combo]],Sheet2!A:B,2,FALSE)="","",VLOOKUP(Table1[[#This Row],[Intake Batch Combo]],Sheet2!A:B,2,FALSE))</f>
        <v>Expert MRI Buy 71</v>
      </c>
      <c r="P4430" s="116" t="e">
        <v>#N/A</v>
      </c>
      <c r="Q4430" s="116" t="e">
        <v>#N/A</v>
      </c>
    </row>
    <row r="4431" spans="1:17">
      <c r="A4431" s="4" t="s">
        <v>1314</v>
      </c>
      <c r="B4431" s="43">
        <v>71</v>
      </c>
      <c r="C4431" s="64" t="s">
        <v>981</v>
      </c>
      <c r="D4431" s="47">
        <v>44670</v>
      </c>
      <c r="E4431" s="59" t="s">
        <v>1</v>
      </c>
      <c r="F4431" s="41">
        <v>1695</v>
      </c>
      <c r="G4431" s="41">
        <v>406.54563467206344</v>
      </c>
      <c r="H4431" s="47">
        <v>44925</v>
      </c>
      <c r="I4431" s="123">
        <v>465</v>
      </c>
      <c r="J4431" s="43">
        <f>IF(M4431="",IF(AND(H4431&lt;&gt; "",D4431&lt;&gt;""),IF(H4431&gt;=D4431,H4431-D4431,0),""),"")</f>
        <v>255</v>
      </c>
      <c r="K4431" s="42">
        <f>IF(M4431="",IF(I4431&lt;&gt;"",I4431-G4431,""),"")</f>
        <v>58.454365327936557</v>
      </c>
      <c r="L4431" s="44">
        <f>IF(M4431="",IF(K4431&lt;&gt;"",IF(G4431=0,IF(I4431=0,0,9.99),K4431/G4431),""),"")</f>
        <v>0.14378303526758632</v>
      </c>
      <c r="M4431" s="45"/>
      <c r="N4431" s="46" t="str">
        <f>TRIM(CONCATENATE(Table1[[#This Row],[Intake]]," ",Table1[[#This Row],[Batch Number]]))</f>
        <v>S-1/EB 71</v>
      </c>
      <c r="O4431" s="45" t="str">
        <f>IF(VLOOKUP(Table1[[#This Row],[Intake Batch Combo]],Sheet2!A:B,2,FALSE)="","",VLOOKUP(Table1[[#This Row],[Intake Batch Combo]],Sheet2!A:B,2,FALSE))</f>
        <v>Expert MRI Buy 71</v>
      </c>
      <c r="P4431" s="116" t="e">
        <v>#N/A</v>
      </c>
      <c r="Q4431" s="116" t="e">
        <v>#N/A</v>
      </c>
    </row>
    <row r="4432" spans="1:17">
      <c r="A4432" s="4" t="s">
        <v>1314</v>
      </c>
      <c r="B4432" s="43">
        <v>71</v>
      </c>
      <c r="C4432" s="64" t="s">
        <v>997</v>
      </c>
      <c r="D4432" s="47">
        <v>44670</v>
      </c>
      <c r="E4432" s="59" t="s">
        <v>1</v>
      </c>
      <c r="F4432" s="41">
        <v>1695</v>
      </c>
      <c r="G4432" s="41">
        <v>406.54563467206344</v>
      </c>
      <c r="H4432" s="47">
        <v>44925</v>
      </c>
      <c r="I4432" s="123">
        <v>465</v>
      </c>
      <c r="J4432" s="43">
        <f>IF(M4432="",IF(AND(H4432&lt;&gt; "",D4432&lt;&gt;""),IF(H4432&gt;=D4432,H4432-D4432,0),""),"")</f>
        <v>255</v>
      </c>
      <c r="K4432" s="42">
        <f>IF(M4432="",IF(I4432&lt;&gt;"",I4432-G4432,""),"")</f>
        <v>58.454365327936557</v>
      </c>
      <c r="L4432" s="44">
        <f>IF(M4432="",IF(K4432&lt;&gt;"",IF(G4432=0,IF(I4432=0,0,9.99),K4432/G4432),""),"")</f>
        <v>0.14378303526758632</v>
      </c>
      <c r="M4432" s="45"/>
      <c r="N4432" s="46" t="str">
        <f>TRIM(CONCATENATE(Table1[[#This Row],[Intake]]," ",Table1[[#This Row],[Batch Number]]))</f>
        <v>S-1/EB 71</v>
      </c>
      <c r="O4432" s="45" t="str">
        <f>IF(VLOOKUP(Table1[[#This Row],[Intake Batch Combo]],Sheet2!A:B,2,FALSE)="","",VLOOKUP(Table1[[#This Row],[Intake Batch Combo]],Sheet2!A:B,2,FALSE))</f>
        <v>Expert MRI Buy 71</v>
      </c>
      <c r="P4432" s="116" t="e">
        <v>#N/A</v>
      </c>
      <c r="Q4432" s="116" t="e">
        <v>#N/A</v>
      </c>
    </row>
    <row r="4433" spans="1:17">
      <c r="A4433" s="4" t="s">
        <v>1314</v>
      </c>
      <c r="B4433" s="43">
        <v>71</v>
      </c>
      <c r="C4433" s="64" t="s">
        <v>997</v>
      </c>
      <c r="D4433" s="47">
        <v>44670</v>
      </c>
      <c r="E4433" s="59" t="s">
        <v>1</v>
      </c>
      <c r="F4433" s="41">
        <v>1695</v>
      </c>
      <c r="G4433" s="41">
        <v>406.54563467206344</v>
      </c>
      <c r="H4433" s="47">
        <v>44925</v>
      </c>
      <c r="I4433" s="123">
        <v>465</v>
      </c>
      <c r="J4433" s="43">
        <f>IF(M4433="",IF(AND(H4433&lt;&gt; "",D4433&lt;&gt;""),IF(H4433&gt;=D4433,H4433-D4433,0),""),"")</f>
        <v>255</v>
      </c>
      <c r="K4433" s="42">
        <f>IF(M4433="",IF(I4433&lt;&gt;"",I4433-G4433,""),"")</f>
        <v>58.454365327936557</v>
      </c>
      <c r="L4433" s="44">
        <f>IF(M4433="",IF(K4433&lt;&gt;"",IF(G4433=0,IF(I4433=0,0,9.99),K4433/G4433),""),"")</f>
        <v>0.14378303526758632</v>
      </c>
      <c r="M4433" s="45"/>
      <c r="N4433" s="46" t="str">
        <f>TRIM(CONCATENATE(Table1[[#This Row],[Intake]]," ",Table1[[#This Row],[Batch Number]]))</f>
        <v>S-1/EB 71</v>
      </c>
      <c r="O4433" s="45" t="str">
        <f>IF(VLOOKUP(Table1[[#This Row],[Intake Batch Combo]],Sheet2!A:B,2,FALSE)="","",VLOOKUP(Table1[[#This Row],[Intake Batch Combo]],Sheet2!A:B,2,FALSE))</f>
        <v>Expert MRI Buy 71</v>
      </c>
      <c r="P4433" s="116" t="e">
        <v>#N/A</v>
      </c>
      <c r="Q4433" s="116" t="e">
        <v>#N/A</v>
      </c>
    </row>
    <row r="4434" spans="1:17">
      <c r="A4434" s="4" t="s">
        <v>1314</v>
      </c>
      <c r="B4434" s="43">
        <v>71</v>
      </c>
      <c r="C4434" s="64" t="s">
        <v>1007</v>
      </c>
      <c r="D4434" s="47">
        <v>44670</v>
      </c>
      <c r="E4434" s="59" t="s">
        <v>1</v>
      </c>
      <c r="F4434" s="41">
        <v>1695</v>
      </c>
      <c r="G4434" s="41">
        <v>406.54563467206344</v>
      </c>
      <c r="H4434" s="47">
        <v>44925</v>
      </c>
      <c r="I4434" s="123">
        <v>651</v>
      </c>
      <c r="J4434" s="43">
        <f>IF(M4434="",IF(AND(H4434&lt;&gt; "",D4434&lt;&gt;""),IF(H4434&gt;=D4434,H4434-D4434,0),""),"")</f>
        <v>255</v>
      </c>
      <c r="K4434" s="42">
        <f>IF(M4434="",IF(I4434&lt;&gt;"",I4434-G4434,""),"")</f>
        <v>244.45436532793656</v>
      </c>
      <c r="L4434" s="44">
        <f>IF(M4434="",IF(K4434&lt;&gt;"",IF(G4434=0,IF(I4434=0,0,9.99),K4434/G4434),""),"")</f>
        <v>0.60129624937462078</v>
      </c>
      <c r="M4434" s="45"/>
      <c r="N4434" s="46" t="str">
        <f>TRIM(CONCATENATE(Table1[[#This Row],[Intake]]," ",Table1[[#This Row],[Batch Number]]))</f>
        <v>S-1/EB 71</v>
      </c>
      <c r="O4434" s="45" t="str">
        <f>IF(VLOOKUP(Table1[[#This Row],[Intake Batch Combo]],Sheet2!A:B,2,FALSE)="","",VLOOKUP(Table1[[#This Row],[Intake Batch Combo]],Sheet2!A:B,2,FALSE))</f>
        <v>Expert MRI Buy 71</v>
      </c>
      <c r="P4434" s="116" t="e">
        <v>#N/A</v>
      </c>
      <c r="Q4434" s="116" t="e">
        <v>#N/A</v>
      </c>
    </row>
    <row r="4435" spans="1:17">
      <c r="A4435" s="4" t="s">
        <v>1314</v>
      </c>
      <c r="B4435" s="43">
        <v>71</v>
      </c>
      <c r="C4435" s="64" t="s">
        <v>1024</v>
      </c>
      <c r="D4435" s="47">
        <v>44670</v>
      </c>
      <c r="E4435" s="59" t="s">
        <v>1</v>
      </c>
      <c r="F4435" s="41">
        <v>1695</v>
      </c>
      <c r="G4435" s="41">
        <v>406.54563467206344</v>
      </c>
      <c r="H4435" s="47">
        <v>44925</v>
      </c>
      <c r="I4435" s="123">
        <v>465</v>
      </c>
      <c r="J4435" s="43">
        <f>IF(M4435="",IF(AND(H4435&lt;&gt; "",D4435&lt;&gt;""),IF(H4435&gt;=D4435,H4435-D4435,0),""),"")</f>
        <v>255</v>
      </c>
      <c r="K4435" s="42">
        <f>IF(M4435="",IF(I4435&lt;&gt;"",I4435-G4435,""),"")</f>
        <v>58.454365327936557</v>
      </c>
      <c r="L4435" s="44">
        <f>IF(M4435="",IF(K4435&lt;&gt;"",IF(G4435=0,IF(I4435=0,0,9.99),K4435/G4435),""),"")</f>
        <v>0.14378303526758632</v>
      </c>
      <c r="M4435" s="45"/>
      <c r="N4435" s="46" t="str">
        <f>TRIM(CONCATENATE(Table1[[#This Row],[Intake]]," ",Table1[[#This Row],[Batch Number]]))</f>
        <v>S-1/EB 71</v>
      </c>
      <c r="O4435" s="45" t="str">
        <f>IF(VLOOKUP(Table1[[#This Row],[Intake Batch Combo]],Sheet2!A:B,2,FALSE)="","",VLOOKUP(Table1[[#This Row],[Intake Batch Combo]],Sheet2!A:B,2,FALSE))</f>
        <v>Expert MRI Buy 71</v>
      </c>
      <c r="P4435" s="116" t="e">
        <v>#N/A</v>
      </c>
      <c r="Q4435" s="116" t="e">
        <v>#N/A</v>
      </c>
    </row>
    <row r="4436" spans="1:17">
      <c r="A4436" s="4" t="s">
        <v>1314</v>
      </c>
      <c r="B4436" s="43">
        <v>71</v>
      </c>
      <c r="C4436" s="64" t="s">
        <v>1029</v>
      </c>
      <c r="D4436" s="47">
        <v>44670</v>
      </c>
      <c r="E4436" s="59" t="s">
        <v>1</v>
      </c>
      <c r="F4436" s="41">
        <v>1695</v>
      </c>
      <c r="G4436" s="41">
        <v>406.54563467206344</v>
      </c>
      <c r="H4436" s="47">
        <v>44925</v>
      </c>
      <c r="I4436" s="123">
        <v>558</v>
      </c>
      <c r="J4436" s="43">
        <f>IF(M4436="",IF(AND(H4436&lt;&gt; "",D4436&lt;&gt;""),IF(H4436&gt;=D4436,H4436-D4436,0),""),"")</f>
        <v>255</v>
      </c>
      <c r="K4436" s="42">
        <f>IF(M4436="",IF(I4436&lt;&gt;"",I4436-G4436,""),"")</f>
        <v>151.45436532793656</v>
      </c>
      <c r="L4436" s="44">
        <f>IF(M4436="",IF(K4436&lt;&gt;"",IF(G4436=0,IF(I4436=0,0,9.99),K4436/G4436),""),"")</f>
        <v>0.37253964232110359</v>
      </c>
      <c r="M4436" s="45"/>
      <c r="N4436" s="46" t="str">
        <f>TRIM(CONCATENATE(Table1[[#This Row],[Intake]]," ",Table1[[#This Row],[Batch Number]]))</f>
        <v>S-1/EB 71</v>
      </c>
      <c r="O4436" s="45" t="str">
        <f>IF(VLOOKUP(Table1[[#This Row],[Intake Batch Combo]],Sheet2!A:B,2,FALSE)="","",VLOOKUP(Table1[[#This Row],[Intake Batch Combo]],Sheet2!A:B,2,FALSE))</f>
        <v>Expert MRI Buy 71</v>
      </c>
      <c r="P4436" s="116" t="e">
        <v>#N/A</v>
      </c>
      <c r="Q4436" s="116" t="e">
        <v>#N/A</v>
      </c>
    </row>
    <row r="4437" spans="1:17">
      <c r="A4437" s="4" t="s">
        <v>1314</v>
      </c>
      <c r="B4437" s="43">
        <v>71</v>
      </c>
      <c r="C4437" s="64" t="s">
        <v>1032</v>
      </c>
      <c r="D4437" s="47">
        <v>44670</v>
      </c>
      <c r="E4437" s="59" t="s">
        <v>1</v>
      </c>
      <c r="F4437" s="41">
        <v>1695</v>
      </c>
      <c r="G4437" s="41">
        <v>406.54563467206344</v>
      </c>
      <c r="H4437" s="47">
        <v>44925</v>
      </c>
      <c r="I4437" s="123">
        <v>465</v>
      </c>
      <c r="J4437" s="43">
        <f>IF(M4437="",IF(AND(H4437&lt;&gt; "",D4437&lt;&gt;""),IF(H4437&gt;=D4437,H4437-D4437,0),""),"")</f>
        <v>255</v>
      </c>
      <c r="K4437" s="42">
        <f>IF(M4437="",IF(I4437&lt;&gt;"",I4437-G4437,""),"")</f>
        <v>58.454365327936557</v>
      </c>
      <c r="L4437" s="44">
        <f>IF(M4437="",IF(K4437&lt;&gt;"",IF(G4437=0,IF(I4437=0,0,9.99),K4437/G4437),""),"")</f>
        <v>0.14378303526758632</v>
      </c>
      <c r="M4437" s="45"/>
      <c r="N4437" s="46" t="str">
        <f>TRIM(CONCATENATE(Table1[[#This Row],[Intake]]," ",Table1[[#This Row],[Batch Number]]))</f>
        <v>S-1/EB 71</v>
      </c>
      <c r="O4437" s="45" t="str">
        <f>IF(VLOOKUP(Table1[[#This Row],[Intake Batch Combo]],Sheet2!A:B,2,FALSE)="","",VLOOKUP(Table1[[#This Row],[Intake Batch Combo]],Sheet2!A:B,2,FALSE))</f>
        <v>Expert MRI Buy 71</v>
      </c>
      <c r="P4437" s="116" t="e">
        <v>#N/A</v>
      </c>
      <c r="Q4437" s="116" t="e">
        <v>#N/A</v>
      </c>
    </row>
    <row r="4438" spans="1:17">
      <c r="A4438" s="4" t="s">
        <v>1314</v>
      </c>
      <c r="B4438" s="43">
        <v>71</v>
      </c>
      <c r="C4438" s="64" t="s">
        <v>1032</v>
      </c>
      <c r="D4438" s="47">
        <v>44670</v>
      </c>
      <c r="E4438" s="59" t="s">
        <v>1</v>
      </c>
      <c r="F4438" s="41">
        <v>1695</v>
      </c>
      <c r="G4438" s="41">
        <v>406.54563467206344</v>
      </c>
      <c r="H4438" s="47">
        <v>44925</v>
      </c>
      <c r="I4438" s="123">
        <v>465</v>
      </c>
      <c r="J4438" s="43">
        <f>IF(M4438="",IF(AND(H4438&lt;&gt; "",D4438&lt;&gt;""),IF(H4438&gt;=D4438,H4438-D4438,0),""),"")</f>
        <v>255</v>
      </c>
      <c r="K4438" s="42">
        <f>IF(M4438="",IF(I4438&lt;&gt;"",I4438-G4438,""),"")</f>
        <v>58.454365327936557</v>
      </c>
      <c r="L4438" s="44">
        <f>IF(M4438="",IF(K4438&lt;&gt;"",IF(G4438=0,IF(I4438=0,0,9.99),K4438/G4438),""),"")</f>
        <v>0.14378303526758632</v>
      </c>
      <c r="M4438" s="45"/>
      <c r="N4438" s="46" t="str">
        <f>TRIM(CONCATENATE(Table1[[#This Row],[Intake]]," ",Table1[[#This Row],[Batch Number]]))</f>
        <v>S-1/EB 71</v>
      </c>
      <c r="O4438" s="45" t="str">
        <f>IF(VLOOKUP(Table1[[#This Row],[Intake Batch Combo]],Sheet2!A:B,2,FALSE)="","",VLOOKUP(Table1[[#This Row],[Intake Batch Combo]],Sheet2!A:B,2,FALSE))</f>
        <v>Expert MRI Buy 71</v>
      </c>
      <c r="P4438" s="116" t="e">
        <v>#N/A</v>
      </c>
      <c r="Q4438" s="116" t="e">
        <v>#N/A</v>
      </c>
    </row>
    <row r="4439" spans="1:17">
      <c r="A4439" s="4" t="s">
        <v>1314</v>
      </c>
      <c r="B4439" s="43">
        <v>71</v>
      </c>
      <c r="C4439" s="64" t="s">
        <v>1034</v>
      </c>
      <c r="D4439" s="47">
        <v>44670</v>
      </c>
      <c r="E4439" s="59" t="s">
        <v>1</v>
      </c>
      <c r="F4439" s="41">
        <v>1695</v>
      </c>
      <c r="G4439" s="41">
        <v>406.54563467206344</v>
      </c>
      <c r="H4439" s="47">
        <v>44925</v>
      </c>
      <c r="I4439" s="123">
        <v>465</v>
      </c>
      <c r="J4439" s="43">
        <f>IF(M4439="",IF(AND(H4439&lt;&gt; "",D4439&lt;&gt;""),IF(H4439&gt;=D4439,H4439-D4439,0),""),"")</f>
        <v>255</v>
      </c>
      <c r="K4439" s="42">
        <f>IF(M4439="",IF(I4439&lt;&gt;"",I4439-G4439,""),"")</f>
        <v>58.454365327936557</v>
      </c>
      <c r="L4439" s="44">
        <f>IF(M4439="",IF(K4439&lt;&gt;"",IF(G4439=0,IF(I4439=0,0,9.99),K4439/G4439),""),"")</f>
        <v>0.14378303526758632</v>
      </c>
      <c r="M4439" s="45"/>
      <c r="N4439" s="46" t="str">
        <f>TRIM(CONCATENATE(Table1[[#This Row],[Intake]]," ",Table1[[#This Row],[Batch Number]]))</f>
        <v>S-1/EB 71</v>
      </c>
      <c r="O4439" s="45" t="str">
        <f>IF(VLOOKUP(Table1[[#This Row],[Intake Batch Combo]],Sheet2!A:B,2,FALSE)="","",VLOOKUP(Table1[[#This Row],[Intake Batch Combo]],Sheet2!A:B,2,FALSE))</f>
        <v>Expert MRI Buy 71</v>
      </c>
      <c r="P4439" s="116" t="e">
        <v>#N/A</v>
      </c>
      <c r="Q4439" s="116" t="e">
        <v>#N/A</v>
      </c>
    </row>
    <row r="4440" spans="1:17">
      <c r="A4440" s="4" t="s">
        <v>1316</v>
      </c>
      <c r="B4440" s="38">
        <v>97</v>
      </c>
      <c r="C4440" s="15" t="s">
        <v>401</v>
      </c>
      <c r="D4440" s="39">
        <v>44631</v>
      </c>
      <c r="E4440" s="10" t="s">
        <v>1</v>
      </c>
      <c r="F4440" s="36">
        <v>1695</v>
      </c>
      <c r="G4440" s="36">
        <v>408.58132852990423</v>
      </c>
      <c r="H4440" s="39">
        <v>44925</v>
      </c>
      <c r="I4440" s="123">
        <v>744</v>
      </c>
      <c r="J4440" s="38">
        <f>IF(M4440="",IF(AND(H4440&lt;&gt; "",D4440&lt;&gt;""),IF(H4440&gt;=D4440,H4440-D4440,0),""),"")</f>
        <v>294</v>
      </c>
      <c r="K4440" s="37">
        <f>IF(M4440="",IF(I4440&lt;&gt;"",I4440-G4440,""),"")</f>
        <v>335.41867147009577</v>
      </c>
      <c r="L4440" s="31">
        <f>IF(M4440="",IF(K4440&lt;&gt;"",IF(G4440=0,IF(I4440=0,0,9.99),K4440/G4440),""),"")</f>
        <v>0.82093489851077805</v>
      </c>
      <c r="M4440" s="35"/>
      <c r="N4440" s="33" t="str">
        <f>TRIM(CONCATENATE(Table1[[#This Row],[Intake]]," ",Table1[[#This Row],[Batch Number]]))</f>
        <v>S-1/OS 97</v>
      </c>
      <c r="O4440" s="35" t="str">
        <f>IF(VLOOKUP(Table1[[#This Row],[Intake Batch Combo]],Sheet2!A:B,2,FALSE)="","",VLOOKUP(Table1[[#This Row],[Intake Batch Combo]],Sheet2!A:B,2,FALSE))</f>
        <v>One Source Diagnostics Buy 97.2</v>
      </c>
      <c r="P4440" s="116" t="s">
        <v>2384</v>
      </c>
      <c r="Q4440" s="116" t="e">
        <v>#N/A</v>
      </c>
    </row>
    <row r="4441" spans="1:17">
      <c r="A4441" s="4" t="s">
        <v>1316</v>
      </c>
      <c r="B4441" s="38">
        <v>97</v>
      </c>
      <c r="C4441" s="15" t="s">
        <v>409</v>
      </c>
      <c r="D4441" s="39">
        <v>44631</v>
      </c>
      <c r="E4441" s="10" t="s">
        <v>1</v>
      </c>
      <c r="F4441" s="36">
        <v>1695</v>
      </c>
      <c r="G4441" s="36">
        <v>408.58132852990423</v>
      </c>
      <c r="H4441" s="39">
        <v>44925</v>
      </c>
      <c r="I4441" s="123">
        <v>831.14513333333332</v>
      </c>
      <c r="J4441" s="38">
        <f>IF(M4441="",IF(AND(H4441&lt;&gt; "",D4441&lt;&gt;""),IF(H4441&gt;=D4441,H4441-D4441,0),""),"")</f>
        <v>294</v>
      </c>
      <c r="K4441" s="37">
        <f>IF(M4441="",IF(I4441&lt;&gt;"",I4441-G4441,""),"")</f>
        <v>422.56380480342909</v>
      </c>
      <c r="L4441" s="31">
        <f>IF(M4441="",IF(K4441&lt;&gt;"",IF(G4441=0,IF(I4441=0,0,9.99),K4441/G4441),""),"")</f>
        <v>1.0342220148038446</v>
      </c>
      <c r="M4441" s="35"/>
      <c r="N4441" s="33" t="str">
        <f>TRIM(CONCATENATE(Table1[[#This Row],[Intake]]," ",Table1[[#This Row],[Batch Number]]))</f>
        <v>S-1/OS 97</v>
      </c>
      <c r="O4441" s="35" t="str">
        <f>IF(VLOOKUP(Table1[[#This Row],[Intake Batch Combo]],Sheet2!A:B,2,FALSE)="","",VLOOKUP(Table1[[#This Row],[Intake Batch Combo]],Sheet2!A:B,2,FALSE))</f>
        <v>One Source Diagnostics Buy 97.2</v>
      </c>
      <c r="P4441" s="116" t="s">
        <v>2384</v>
      </c>
      <c r="Q4441" s="116" t="e">
        <v>#N/A</v>
      </c>
    </row>
    <row r="4442" spans="1:17">
      <c r="A4442" s="4" t="s">
        <v>1316</v>
      </c>
      <c r="B4442" s="38">
        <v>97</v>
      </c>
      <c r="C4442" s="15" t="s">
        <v>409</v>
      </c>
      <c r="D4442" s="39">
        <v>44631</v>
      </c>
      <c r="E4442" s="10" t="s">
        <v>1</v>
      </c>
      <c r="F4442" s="36">
        <v>1695</v>
      </c>
      <c r="G4442" s="36">
        <v>408.58132852990423</v>
      </c>
      <c r="H4442" s="39">
        <v>44925</v>
      </c>
      <c r="I4442" s="123">
        <v>831.14513333333332</v>
      </c>
      <c r="J4442" s="38">
        <f>IF(M4442="",IF(AND(H4442&lt;&gt; "",D4442&lt;&gt;""),IF(H4442&gt;=D4442,H4442-D4442,0),""),"")</f>
        <v>294</v>
      </c>
      <c r="K4442" s="37">
        <f>IF(M4442="",IF(I4442&lt;&gt;"",I4442-G4442,""),"")</f>
        <v>422.56380480342909</v>
      </c>
      <c r="L4442" s="31">
        <f>IF(M4442="",IF(K4442&lt;&gt;"",IF(G4442=0,IF(I4442=0,0,9.99),K4442/G4442),""),"")</f>
        <v>1.0342220148038446</v>
      </c>
      <c r="M4442" s="35"/>
      <c r="N4442" s="33" t="str">
        <f>TRIM(CONCATENATE(Table1[[#This Row],[Intake]]," ",Table1[[#This Row],[Batch Number]]))</f>
        <v>S-1/OS 97</v>
      </c>
      <c r="O4442" s="35" t="str">
        <f>IF(VLOOKUP(Table1[[#This Row],[Intake Batch Combo]],Sheet2!A:B,2,FALSE)="","",VLOOKUP(Table1[[#This Row],[Intake Batch Combo]],Sheet2!A:B,2,FALSE))</f>
        <v>One Source Diagnostics Buy 97.2</v>
      </c>
      <c r="P4442" s="116" t="s">
        <v>2384</v>
      </c>
      <c r="Q4442" s="116" t="e">
        <v>#N/A</v>
      </c>
    </row>
    <row r="4443" spans="1:17">
      <c r="A4443" s="4" t="s">
        <v>1316</v>
      </c>
      <c r="B4443" s="38">
        <v>97</v>
      </c>
      <c r="C4443" s="15" t="s">
        <v>416</v>
      </c>
      <c r="D4443" s="39">
        <v>44631</v>
      </c>
      <c r="E4443" s="10" t="s">
        <v>1</v>
      </c>
      <c r="F4443" s="36">
        <v>1695</v>
      </c>
      <c r="G4443" s="36">
        <v>408.58132852990423</v>
      </c>
      <c r="H4443" s="39">
        <v>44925</v>
      </c>
      <c r="I4443" s="123">
        <v>604.5</v>
      </c>
      <c r="J4443" s="38">
        <f>IF(M4443="",IF(AND(H4443&lt;&gt; "",D4443&lt;&gt;""),IF(H4443&gt;=D4443,H4443-D4443,0),""),"")</f>
        <v>294</v>
      </c>
      <c r="K4443" s="37">
        <f>IF(M4443="",IF(I4443&lt;&gt;"",I4443-G4443,""),"")</f>
        <v>195.91867147009577</v>
      </c>
      <c r="L4443" s="31">
        <f>IF(M4443="",IF(K4443&lt;&gt;"",IF(G4443=0,IF(I4443=0,0,9.99),K4443/G4443),""),"")</f>
        <v>0.47950960504000711</v>
      </c>
      <c r="M4443" s="35"/>
      <c r="N4443" s="33" t="str">
        <f>TRIM(CONCATENATE(Table1[[#This Row],[Intake]]," ",Table1[[#This Row],[Batch Number]]))</f>
        <v>S-1/OS 97</v>
      </c>
      <c r="O4443" s="35" t="str">
        <f>IF(VLOOKUP(Table1[[#This Row],[Intake Batch Combo]],Sheet2!A:B,2,FALSE)="","",VLOOKUP(Table1[[#This Row],[Intake Batch Combo]],Sheet2!A:B,2,FALSE))</f>
        <v>One Source Diagnostics Buy 97.2</v>
      </c>
      <c r="P4443" s="116" t="s">
        <v>2384</v>
      </c>
      <c r="Q4443" s="116" t="e">
        <v>#N/A</v>
      </c>
    </row>
    <row r="4444" spans="1:17">
      <c r="A4444" s="4" t="s">
        <v>1316</v>
      </c>
      <c r="B4444" s="38">
        <v>97</v>
      </c>
      <c r="C4444" s="15" t="s">
        <v>416</v>
      </c>
      <c r="D4444" s="39">
        <v>44631</v>
      </c>
      <c r="E4444" s="10" t="s">
        <v>1</v>
      </c>
      <c r="F4444" s="36">
        <v>1695</v>
      </c>
      <c r="G4444" s="36">
        <v>408.58132852990423</v>
      </c>
      <c r="H4444" s="39">
        <v>44925</v>
      </c>
      <c r="I4444" s="123">
        <v>604.5</v>
      </c>
      <c r="J4444" s="38">
        <f>IF(M4444="",IF(AND(H4444&lt;&gt; "",D4444&lt;&gt;""),IF(H4444&gt;=D4444,H4444-D4444,0),""),"")</f>
        <v>294</v>
      </c>
      <c r="K4444" s="37">
        <f>IF(M4444="",IF(I4444&lt;&gt;"",I4444-G4444,""),"")</f>
        <v>195.91867147009577</v>
      </c>
      <c r="L4444" s="31">
        <f>IF(M4444="",IF(K4444&lt;&gt;"",IF(G4444=0,IF(I4444=0,0,9.99),K4444/G4444),""),"")</f>
        <v>0.47950960504000711</v>
      </c>
      <c r="M4444" s="35"/>
      <c r="N4444" s="33" t="str">
        <f>TRIM(CONCATENATE(Table1[[#This Row],[Intake]]," ",Table1[[#This Row],[Batch Number]]))</f>
        <v>S-1/OS 97</v>
      </c>
      <c r="O4444" s="35" t="str">
        <f>IF(VLOOKUP(Table1[[#This Row],[Intake Batch Combo]],Sheet2!A:B,2,FALSE)="","",VLOOKUP(Table1[[#This Row],[Intake Batch Combo]],Sheet2!A:B,2,FALSE))</f>
        <v>One Source Diagnostics Buy 97.2</v>
      </c>
      <c r="P4444" s="116" t="s">
        <v>2384</v>
      </c>
      <c r="Q4444" s="116" t="e">
        <v>#N/A</v>
      </c>
    </row>
    <row r="4445" spans="1:17">
      <c r="A4445" s="4" t="s">
        <v>1316</v>
      </c>
      <c r="B4445" s="38">
        <v>97</v>
      </c>
      <c r="C4445" s="15" t="s">
        <v>418</v>
      </c>
      <c r="D4445" s="39">
        <v>44631</v>
      </c>
      <c r="E4445" s="10" t="s">
        <v>1</v>
      </c>
      <c r="F4445" s="36">
        <v>1695</v>
      </c>
      <c r="G4445" s="36">
        <v>408.58132852990423</v>
      </c>
      <c r="H4445" s="39">
        <v>44925</v>
      </c>
      <c r="I4445" s="123">
        <v>744</v>
      </c>
      <c r="J4445" s="38">
        <f>IF(M4445="",IF(AND(H4445&lt;&gt; "",D4445&lt;&gt;""),IF(H4445&gt;=D4445,H4445-D4445,0),""),"")</f>
        <v>294</v>
      </c>
      <c r="K4445" s="37">
        <f>IF(M4445="",IF(I4445&lt;&gt;"",I4445-G4445,""),"")</f>
        <v>335.41867147009577</v>
      </c>
      <c r="L4445" s="31">
        <f>IF(M4445="",IF(K4445&lt;&gt;"",IF(G4445=0,IF(I4445=0,0,9.99),K4445/G4445),""),"")</f>
        <v>0.82093489851077805</v>
      </c>
      <c r="M4445" s="35"/>
      <c r="N4445" s="33" t="str">
        <f>TRIM(CONCATENATE(Table1[[#This Row],[Intake]]," ",Table1[[#This Row],[Batch Number]]))</f>
        <v>S-1/OS 97</v>
      </c>
      <c r="O4445" s="35" t="str">
        <f>IF(VLOOKUP(Table1[[#This Row],[Intake Batch Combo]],Sheet2!A:B,2,FALSE)="","",VLOOKUP(Table1[[#This Row],[Intake Batch Combo]],Sheet2!A:B,2,FALSE))</f>
        <v>One Source Diagnostics Buy 97.2</v>
      </c>
      <c r="P4445" s="116" t="s">
        <v>2384</v>
      </c>
      <c r="Q4445" s="116" t="e">
        <v>#N/A</v>
      </c>
    </row>
    <row r="4446" spans="1:17">
      <c r="A4446" s="4" t="s">
        <v>1316</v>
      </c>
      <c r="B4446" s="38">
        <v>97</v>
      </c>
      <c r="C4446" s="15" t="s">
        <v>418</v>
      </c>
      <c r="D4446" s="39">
        <v>44631</v>
      </c>
      <c r="E4446" s="10" t="s">
        <v>1</v>
      </c>
      <c r="F4446" s="36">
        <v>1695</v>
      </c>
      <c r="G4446" s="36">
        <v>408.58132852990423</v>
      </c>
      <c r="H4446" s="39">
        <v>44925</v>
      </c>
      <c r="I4446" s="123">
        <v>744</v>
      </c>
      <c r="J4446" s="38">
        <f>IF(M4446="",IF(AND(H4446&lt;&gt; "",D4446&lt;&gt;""),IF(H4446&gt;=D4446,H4446-D4446,0),""),"")</f>
        <v>294</v>
      </c>
      <c r="K4446" s="37">
        <f>IF(M4446="",IF(I4446&lt;&gt;"",I4446-G4446,""),"")</f>
        <v>335.41867147009577</v>
      </c>
      <c r="L4446" s="31">
        <f>IF(M4446="",IF(K4446&lt;&gt;"",IF(G4446=0,IF(I4446=0,0,9.99),K4446/G4446),""),"")</f>
        <v>0.82093489851077805</v>
      </c>
      <c r="M4446" s="35"/>
      <c r="N4446" s="33" t="str">
        <f>TRIM(CONCATENATE(Table1[[#This Row],[Intake]]," ",Table1[[#This Row],[Batch Number]]))</f>
        <v>S-1/OS 97</v>
      </c>
      <c r="O4446" s="35" t="str">
        <f>IF(VLOOKUP(Table1[[#This Row],[Intake Batch Combo]],Sheet2!A:B,2,FALSE)="","",VLOOKUP(Table1[[#This Row],[Intake Batch Combo]],Sheet2!A:B,2,FALSE))</f>
        <v>One Source Diagnostics Buy 97.2</v>
      </c>
      <c r="P4446" s="116" t="s">
        <v>2384</v>
      </c>
      <c r="Q4446" s="116" t="e">
        <v>#N/A</v>
      </c>
    </row>
    <row r="4447" spans="1:17">
      <c r="A4447" s="4" t="s">
        <v>1316</v>
      </c>
      <c r="B4447" s="38">
        <v>97</v>
      </c>
      <c r="C4447" s="15" t="s">
        <v>425</v>
      </c>
      <c r="D4447" s="39">
        <v>44631</v>
      </c>
      <c r="E4447" s="10" t="s">
        <v>1</v>
      </c>
      <c r="F4447" s="36">
        <v>1695</v>
      </c>
      <c r="G4447" s="36">
        <v>408.58132852990423</v>
      </c>
      <c r="H4447" s="39">
        <v>44925</v>
      </c>
      <c r="I4447" s="123">
        <v>480.80392156862752</v>
      </c>
      <c r="J4447" s="38">
        <f>IF(M4447="",IF(AND(H4447&lt;&gt; "",D4447&lt;&gt;""),IF(H4447&gt;=D4447,H4447-D4447,0),""),"")</f>
        <v>294</v>
      </c>
      <c r="K4447" s="37">
        <f>IF(M4447="",IF(I4447&lt;&gt;"",I4447-G4447,""),"")</f>
        <v>72.222593038723289</v>
      </c>
      <c r="L4447" s="31">
        <f>IF(M4447="",IF(K4447&lt;&gt;"",IF(G4447=0,IF(I4447=0,0,9.99),K4447/G4447),""),"")</f>
        <v>0.17676430124348497</v>
      </c>
      <c r="M4447" s="35"/>
      <c r="N4447" s="33" t="str">
        <f>TRIM(CONCATENATE(Table1[[#This Row],[Intake]]," ",Table1[[#This Row],[Batch Number]]))</f>
        <v>S-1/OS 97</v>
      </c>
      <c r="O4447" s="35" t="str">
        <f>IF(VLOOKUP(Table1[[#This Row],[Intake Batch Combo]],Sheet2!A:B,2,FALSE)="","",VLOOKUP(Table1[[#This Row],[Intake Batch Combo]],Sheet2!A:B,2,FALSE))</f>
        <v>One Source Diagnostics Buy 97.2</v>
      </c>
      <c r="P4447" s="116" t="s">
        <v>2384</v>
      </c>
      <c r="Q4447" s="116" t="e">
        <v>#N/A</v>
      </c>
    </row>
    <row r="4448" spans="1:17">
      <c r="A4448" s="4" t="s">
        <v>1316</v>
      </c>
      <c r="B4448" s="38">
        <v>97</v>
      </c>
      <c r="C4448" s="15" t="s">
        <v>425</v>
      </c>
      <c r="D4448" s="39">
        <v>44631</v>
      </c>
      <c r="E4448" s="10" t="s">
        <v>1</v>
      </c>
      <c r="F4448" s="36">
        <v>1695</v>
      </c>
      <c r="G4448" s="36">
        <v>408.58132852990423</v>
      </c>
      <c r="H4448" s="39">
        <v>44925</v>
      </c>
      <c r="I4448" s="123">
        <v>480.80392156862752</v>
      </c>
      <c r="J4448" s="38">
        <f>IF(M4448="",IF(AND(H4448&lt;&gt; "",D4448&lt;&gt;""),IF(H4448&gt;=D4448,H4448-D4448,0),""),"")</f>
        <v>294</v>
      </c>
      <c r="K4448" s="37">
        <f>IF(M4448="",IF(I4448&lt;&gt;"",I4448-G4448,""),"")</f>
        <v>72.222593038723289</v>
      </c>
      <c r="L4448" s="31">
        <f>IF(M4448="",IF(K4448&lt;&gt;"",IF(G4448=0,IF(I4448=0,0,9.99),K4448/G4448),""),"")</f>
        <v>0.17676430124348497</v>
      </c>
      <c r="M4448" s="35"/>
      <c r="N4448" s="33" t="str">
        <f>TRIM(CONCATENATE(Table1[[#This Row],[Intake]]," ",Table1[[#This Row],[Batch Number]]))</f>
        <v>S-1/OS 97</v>
      </c>
      <c r="O4448" s="35" t="str">
        <f>IF(VLOOKUP(Table1[[#This Row],[Intake Batch Combo]],Sheet2!A:B,2,FALSE)="","",VLOOKUP(Table1[[#This Row],[Intake Batch Combo]],Sheet2!A:B,2,FALSE))</f>
        <v>One Source Diagnostics Buy 97.2</v>
      </c>
      <c r="P4448" s="116" t="s">
        <v>2384</v>
      </c>
      <c r="Q4448" s="116" t="e">
        <v>#N/A</v>
      </c>
    </row>
    <row r="4449" spans="1:17">
      <c r="A4449" s="4" t="s">
        <v>1316</v>
      </c>
      <c r="B4449" s="38">
        <v>97</v>
      </c>
      <c r="C4449" s="15" t="s">
        <v>444</v>
      </c>
      <c r="D4449" s="39">
        <v>44631</v>
      </c>
      <c r="E4449" s="10" t="s">
        <v>1</v>
      </c>
      <c r="F4449" s="36">
        <v>1695</v>
      </c>
      <c r="G4449" s="36">
        <v>408.58132852990423</v>
      </c>
      <c r="H4449" s="39">
        <v>44925</v>
      </c>
      <c r="I4449" s="123">
        <v>492.97373914857792</v>
      </c>
      <c r="J4449" s="38">
        <f>IF(M4449="",IF(AND(H4449&lt;&gt; "",D4449&lt;&gt;""),IF(H4449&gt;=D4449,H4449-D4449,0),""),"")</f>
        <v>294</v>
      </c>
      <c r="K4449" s="37">
        <f>IF(M4449="",IF(I4449&lt;&gt;"",I4449-G4449,""),"")</f>
        <v>84.392410618673694</v>
      </c>
      <c r="L4449" s="31">
        <f>IF(M4449="",IF(K4449&lt;&gt;"",IF(G4449=0,IF(I4449=0,0,9.99),K4449/G4449),""),"")</f>
        <v>0.20654984632391732</v>
      </c>
      <c r="M4449" s="35"/>
      <c r="N4449" s="33" t="str">
        <f>TRIM(CONCATENATE(Table1[[#This Row],[Intake]]," ",Table1[[#This Row],[Batch Number]]))</f>
        <v>S-1/OS 97</v>
      </c>
      <c r="O4449" s="35" t="str">
        <f>IF(VLOOKUP(Table1[[#This Row],[Intake Batch Combo]],Sheet2!A:B,2,FALSE)="","",VLOOKUP(Table1[[#This Row],[Intake Batch Combo]],Sheet2!A:B,2,FALSE))</f>
        <v>One Source Diagnostics Buy 97.2</v>
      </c>
      <c r="P4449" s="116" t="s">
        <v>2384</v>
      </c>
      <c r="Q4449" s="116" t="e">
        <v>#N/A</v>
      </c>
    </row>
    <row r="4450" spans="1:17">
      <c r="A4450" s="4" t="s">
        <v>1316</v>
      </c>
      <c r="B4450" s="38">
        <v>97</v>
      </c>
      <c r="C4450" s="15" t="s">
        <v>478</v>
      </c>
      <c r="D4450" s="39">
        <v>44631</v>
      </c>
      <c r="E4450" s="10" t="s">
        <v>1</v>
      </c>
      <c r="F4450" s="36">
        <v>1695</v>
      </c>
      <c r="G4450" s="36">
        <v>408.58132852990423</v>
      </c>
      <c r="H4450" s="39">
        <v>44925</v>
      </c>
      <c r="I4450" s="123">
        <v>517.89248767276092</v>
      </c>
      <c r="J4450" s="38">
        <f>IF(M4450="",IF(AND(H4450&lt;&gt; "",D4450&lt;&gt;""),IF(H4450&gt;=D4450,H4450-D4450,0),""),"")</f>
        <v>294</v>
      </c>
      <c r="K4450" s="37">
        <f>IF(M4450="",IF(I4450&lt;&gt;"",I4450-G4450,""),"")</f>
        <v>109.3111591428567</v>
      </c>
      <c r="L4450" s="31">
        <f>IF(M4450="",IF(K4450&lt;&gt;"",IF(G4450=0,IF(I4450=0,0,9.99),K4450/G4450),""),"")</f>
        <v>0.26753831247297483</v>
      </c>
      <c r="M4450" s="35"/>
      <c r="N4450" s="33" t="str">
        <f>TRIM(CONCATENATE(Table1[[#This Row],[Intake]]," ",Table1[[#This Row],[Batch Number]]))</f>
        <v>S-1/OS 97</v>
      </c>
      <c r="O4450" s="35" t="str">
        <f>IF(VLOOKUP(Table1[[#This Row],[Intake Batch Combo]],Sheet2!A:B,2,FALSE)="","",VLOOKUP(Table1[[#This Row],[Intake Batch Combo]],Sheet2!A:B,2,FALSE))</f>
        <v>One Source Diagnostics Buy 97.2</v>
      </c>
      <c r="P4450" s="116" t="s">
        <v>2384</v>
      </c>
      <c r="Q4450" s="116" t="e">
        <v>#N/A</v>
      </c>
    </row>
    <row r="4451" spans="1:17">
      <c r="A4451" s="4" t="s">
        <v>1316</v>
      </c>
      <c r="B4451" s="38">
        <v>97</v>
      </c>
      <c r="C4451" s="15" t="s">
        <v>478</v>
      </c>
      <c r="D4451" s="39">
        <v>44631</v>
      </c>
      <c r="E4451" s="10" t="s">
        <v>1</v>
      </c>
      <c r="F4451" s="36">
        <v>1695</v>
      </c>
      <c r="G4451" s="36">
        <v>408.58132852990423</v>
      </c>
      <c r="H4451" s="39">
        <v>44925</v>
      </c>
      <c r="I4451" s="123">
        <v>517.89248767276092</v>
      </c>
      <c r="J4451" s="38">
        <f>IF(M4451="",IF(AND(H4451&lt;&gt; "",D4451&lt;&gt;""),IF(H4451&gt;=D4451,H4451-D4451,0),""),"")</f>
        <v>294</v>
      </c>
      <c r="K4451" s="37">
        <f>IF(M4451="",IF(I4451&lt;&gt;"",I4451-G4451,""),"")</f>
        <v>109.3111591428567</v>
      </c>
      <c r="L4451" s="31">
        <f>IF(M4451="",IF(K4451&lt;&gt;"",IF(G4451=0,IF(I4451=0,0,9.99),K4451/G4451),""),"")</f>
        <v>0.26753831247297483</v>
      </c>
      <c r="M4451" s="35"/>
      <c r="N4451" s="33" t="str">
        <f>TRIM(CONCATENATE(Table1[[#This Row],[Intake]]," ",Table1[[#This Row],[Batch Number]]))</f>
        <v>S-1/OS 97</v>
      </c>
      <c r="O4451" s="35" t="str">
        <f>IF(VLOOKUP(Table1[[#This Row],[Intake Batch Combo]],Sheet2!A:B,2,FALSE)="","",VLOOKUP(Table1[[#This Row],[Intake Batch Combo]],Sheet2!A:B,2,FALSE))</f>
        <v>One Source Diagnostics Buy 97.2</v>
      </c>
      <c r="P4451" s="116" t="s">
        <v>2384</v>
      </c>
      <c r="Q4451" s="116" t="e">
        <v>#N/A</v>
      </c>
    </row>
    <row r="4452" spans="1:17">
      <c r="A4452" s="4" t="s">
        <v>1316</v>
      </c>
      <c r="B4452" s="38">
        <v>97</v>
      </c>
      <c r="C4452" s="15" t="s">
        <v>478</v>
      </c>
      <c r="D4452" s="39">
        <v>44631</v>
      </c>
      <c r="E4452" s="10" t="s">
        <v>1</v>
      </c>
      <c r="F4452" s="36">
        <v>1695</v>
      </c>
      <c r="G4452" s="36">
        <v>408.58132852990423</v>
      </c>
      <c r="H4452" s="39">
        <v>44925</v>
      </c>
      <c r="I4452" s="123">
        <v>517.89248767276092</v>
      </c>
      <c r="J4452" s="38">
        <f>IF(M4452="",IF(AND(H4452&lt;&gt; "",D4452&lt;&gt;""),IF(H4452&gt;=D4452,H4452-D4452,0),""),"")</f>
        <v>294</v>
      </c>
      <c r="K4452" s="37">
        <f>IF(M4452="",IF(I4452&lt;&gt;"",I4452-G4452,""),"")</f>
        <v>109.3111591428567</v>
      </c>
      <c r="L4452" s="31">
        <f>IF(M4452="",IF(K4452&lt;&gt;"",IF(G4452=0,IF(I4452=0,0,9.99),K4452/G4452),""),"")</f>
        <v>0.26753831247297483</v>
      </c>
      <c r="M4452" s="35"/>
      <c r="N4452" s="33" t="str">
        <f>TRIM(CONCATENATE(Table1[[#This Row],[Intake]]," ",Table1[[#This Row],[Batch Number]]))</f>
        <v>S-1/OS 97</v>
      </c>
      <c r="O4452" s="35" t="str">
        <f>IF(VLOOKUP(Table1[[#This Row],[Intake Batch Combo]],Sheet2!A:B,2,FALSE)="","",VLOOKUP(Table1[[#This Row],[Intake Batch Combo]],Sheet2!A:B,2,FALSE))</f>
        <v>One Source Diagnostics Buy 97.2</v>
      </c>
      <c r="P4452" s="116" t="s">
        <v>2384</v>
      </c>
      <c r="Q4452" s="116" t="e">
        <v>#N/A</v>
      </c>
    </row>
    <row r="4453" spans="1:17">
      <c r="A4453" s="4" t="s">
        <v>1316</v>
      </c>
      <c r="B4453" s="38">
        <v>97</v>
      </c>
      <c r="C4453" s="15" t="s">
        <v>519</v>
      </c>
      <c r="D4453" s="39">
        <v>44631</v>
      </c>
      <c r="E4453" s="10" t="s">
        <v>1</v>
      </c>
      <c r="F4453" s="36">
        <v>1695</v>
      </c>
      <c r="G4453" s="36">
        <v>408.58132852990423</v>
      </c>
      <c r="H4453" s="39">
        <v>44925</v>
      </c>
      <c r="I4453" s="123">
        <v>325.5</v>
      </c>
      <c r="J4453" s="38">
        <f>IF(M4453="",IF(AND(H4453&lt;&gt; "",D4453&lt;&gt;""),IF(H4453&gt;=D4453,H4453-D4453,0),""),"")</f>
        <v>294</v>
      </c>
      <c r="K4453" s="37">
        <f>IF(M4453="",IF(I4453&lt;&gt;"",I4453-G4453,""),"")</f>
        <v>-83.081328529904226</v>
      </c>
      <c r="L4453" s="31">
        <f>IF(M4453="",IF(K4453&lt;&gt;"",IF(G4453=0,IF(I4453=0,0,9.99),K4453/G4453),""),"")</f>
        <v>-0.20334098190153463</v>
      </c>
      <c r="M4453" s="35"/>
      <c r="N4453" s="33" t="str">
        <f>TRIM(CONCATENATE(Table1[[#This Row],[Intake]]," ",Table1[[#This Row],[Batch Number]]))</f>
        <v>S-1/OS 97</v>
      </c>
      <c r="O4453" s="35" t="str">
        <f>IF(VLOOKUP(Table1[[#This Row],[Intake Batch Combo]],Sheet2!A:B,2,FALSE)="","",VLOOKUP(Table1[[#This Row],[Intake Batch Combo]],Sheet2!A:B,2,FALSE))</f>
        <v>One Source Diagnostics Buy 97.2</v>
      </c>
      <c r="P4453" s="116" t="s">
        <v>2384</v>
      </c>
      <c r="Q4453" s="116" t="e">
        <v>#N/A</v>
      </c>
    </row>
    <row r="4454" spans="1:17">
      <c r="A4454" s="4" t="s">
        <v>1316</v>
      </c>
      <c r="B4454" s="38">
        <v>97</v>
      </c>
      <c r="C4454" s="15" t="s">
        <v>524</v>
      </c>
      <c r="D4454" s="39">
        <v>44631</v>
      </c>
      <c r="E4454" s="10" t="s">
        <v>1</v>
      </c>
      <c r="F4454" s="36">
        <v>1695</v>
      </c>
      <c r="G4454" s="36">
        <v>408.58132852990423</v>
      </c>
      <c r="H4454" s="39">
        <v>44925</v>
      </c>
      <c r="I4454" s="123">
        <v>651</v>
      </c>
      <c r="J4454" s="38">
        <f>IF(M4454="",IF(AND(H4454&lt;&gt; "",D4454&lt;&gt;""),IF(H4454&gt;=D4454,H4454-D4454,0),""),"")</f>
        <v>294</v>
      </c>
      <c r="K4454" s="37">
        <f>IF(M4454="",IF(I4454&lt;&gt;"",I4454-G4454,""),"")</f>
        <v>242.41867147009577</v>
      </c>
      <c r="L4454" s="31">
        <f>IF(M4454="",IF(K4454&lt;&gt;"",IF(G4454=0,IF(I4454=0,0,9.99),K4454/G4454),""),"")</f>
        <v>0.5933180361969308</v>
      </c>
      <c r="M4454" s="35"/>
      <c r="N4454" s="33" t="str">
        <f>TRIM(CONCATENATE(Table1[[#This Row],[Intake]]," ",Table1[[#This Row],[Batch Number]]))</f>
        <v>S-1/OS 97</v>
      </c>
      <c r="O4454" s="35" t="str">
        <f>IF(VLOOKUP(Table1[[#This Row],[Intake Batch Combo]],Sheet2!A:B,2,FALSE)="","",VLOOKUP(Table1[[#This Row],[Intake Batch Combo]],Sheet2!A:B,2,FALSE))</f>
        <v>One Source Diagnostics Buy 97.2</v>
      </c>
      <c r="P4454" s="116" t="s">
        <v>2384</v>
      </c>
      <c r="Q4454" s="116" t="e">
        <v>#N/A</v>
      </c>
    </row>
    <row r="4455" spans="1:17">
      <c r="A4455" s="4" t="s">
        <v>1316</v>
      </c>
      <c r="B4455" s="38">
        <v>97</v>
      </c>
      <c r="C4455" s="15" t="s">
        <v>524</v>
      </c>
      <c r="D4455" s="39">
        <v>44631</v>
      </c>
      <c r="E4455" s="10" t="s">
        <v>1</v>
      </c>
      <c r="F4455" s="36">
        <v>1695</v>
      </c>
      <c r="G4455" s="36">
        <v>408.58132852990423</v>
      </c>
      <c r="H4455" s="39">
        <v>44925</v>
      </c>
      <c r="I4455" s="123">
        <v>651</v>
      </c>
      <c r="J4455" s="38">
        <f>IF(M4455="",IF(AND(H4455&lt;&gt; "",D4455&lt;&gt;""),IF(H4455&gt;=D4455,H4455-D4455,0),""),"")</f>
        <v>294</v>
      </c>
      <c r="K4455" s="37">
        <f>IF(M4455="",IF(I4455&lt;&gt;"",I4455-G4455,""),"")</f>
        <v>242.41867147009577</v>
      </c>
      <c r="L4455" s="31">
        <f>IF(M4455="",IF(K4455&lt;&gt;"",IF(G4455=0,IF(I4455=0,0,9.99),K4455/G4455),""),"")</f>
        <v>0.5933180361969308</v>
      </c>
      <c r="M4455" s="35"/>
      <c r="N4455" s="33" t="str">
        <f>TRIM(CONCATENATE(Table1[[#This Row],[Intake]]," ",Table1[[#This Row],[Batch Number]]))</f>
        <v>S-1/OS 97</v>
      </c>
      <c r="O4455" s="35" t="str">
        <f>IF(VLOOKUP(Table1[[#This Row],[Intake Batch Combo]],Sheet2!A:B,2,FALSE)="","",VLOOKUP(Table1[[#This Row],[Intake Batch Combo]],Sheet2!A:B,2,FALSE))</f>
        <v>One Source Diagnostics Buy 97.2</v>
      </c>
      <c r="P4455" s="116" t="s">
        <v>2384</v>
      </c>
      <c r="Q4455" s="116" t="e">
        <v>#N/A</v>
      </c>
    </row>
    <row r="4456" spans="1:17">
      <c r="A4456" s="4" t="s">
        <v>1316</v>
      </c>
      <c r="B4456" s="38">
        <v>97</v>
      </c>
      <c r="C4456" s="15" t="s">
        <v>527</v>
      </c>
      <c r="D4456" s="39">
        <v>44631</v>
      </c>
      <c r="E4456" s="10" t="s">
        <v>1</v>
      </c>
      <c r="F4456" s="36">
        <v>1695</v>
      </c>
      <c r="G4456" s="36">
        <v>408.58132852990423</v>
      </c>
      <c r="H4456" s="39">
        <v>44925</v>
      </c>
      <c r="I4456" s="123">
        <v>465</v>
      </c>
      <c r="J4456" s="38">
        <f>IF(M4456="",IF(AND(H4456&lt;&gt; "",D4456&lt;&gt;""),IF(H4456&gt;=D4456,H4456-D4456,0),""),"")</f>
        <v>294</v>
      </c>
      <c r="K4456" s="37">
        <f>IF(M4456="",IF(I4456&lt;&gt;"",I4456-G4456,""),"")</f>
        <v>56.418671470095774</v>
      </c>
      <c r="L4456" s="31">
        <f>IF(M4456="",IF(K4456&lt;&gt;"",IF(G4456=0,IF(I4456=0,0,9.99),K4456/G4456),""),"")</f>
        <v>0.13808431156923626</v>
      </c>
      <c r="M4456" s="35"/>
      <c r="N4456" s="33" t="str">
        <f>TRIM(CONCATENATE(Table1[[#This Row],[Intake]]," ",Table1[[#This Row],[Batch Number]]))</f>
        <v>S-1/OS 97</v>
      </c>
      <c r="O4456" s="35" t="str">
        <f>IF(VLOOKUP(Table1[[#This Row],[Intake Batch Combo]],Sheet2!A:B,2,FALSE)="","",VLOOKUP(Table1[[#This Row],[Intake Batch Combo]],Sheet2!A:B,2,FALSE))</f>
        <v>One Source Diagnostics Buy 97.2</v>
      </c>
      <c r="P4456" s="116" t="s">
        <v>2384</v>
      </c>
      <c r="Q4456" s="116" t="e">
        <v>#N/A</v>
      </c>
    </row>
    <row r="4457" spans="1:17">
      <c r="A4457" s="4" t="s">
        <v>1316</v>
      </c>
      <c r="B4457" s="38">
        <v>97</v>
      </c>
      <c r="C4457" s="15" t="s">
        <v>544</v>
      </c>
      <c r="D4457" s="39">
        <v>44631</v>
      </c>
      <c r="E4457" s="10" t="s">
        <v>1</v>
      </c>
      <c r="F4457" s="36">
        <v>1695</v>
      </c>
      <c r="G4457" s="36">
        <v>408.58132852990423</v>
      </c>
      <c r="H4457" s="39">
        <v>44925</v>
      </c>
      <c r="I4457" s="123">
        <v>465</v>
      </c>
      <c r="J4457" s="38">
        <f>IF(M4457="",IF(AND(H4457&lt;&gt; "",D4457&lt;&gt;""),IF(H4457&gt;=D4457,H4457-D4457,0),""),"")</f>
        <v>294</v>
      </c>
      <c r="K4457" s="37">
        <f>IF(M4457="",IF(I4457&lt;&gt;"",I4457-G4457,""),"")</f>
        <v>56.418671470095774</v>
      </c>
      <c r="L4457" s="31">
        <f>IF(M4457="",IF(K4457&lt;&gt;"",IF(G4457=0,IF(I4457=0,0,9.99),K4457/G4457),""),"")</f>
        <v>0.13808431156923626</v>
      </c>
      <c r="M4457" s="35"/>
      <c r="N4457" s="33" t="str">
        <f>TRIM(CONCATENATE(Table1[[#This Row],[Intake]]," ",Table1[[#This Row],[Batch Number]]))</f>
        <v>S-1/OS 97</v>
      </c>
      <c r="O4457" s="35" t="str">
        <f>IF(VLOOKUP(Table1[[#This Row],[Intake Batch Combo]],Sheet2!A:B,2,FALSE)="","",VLOOKUP(Table1[[#This Row],[Intake Batch Combo]],Sheet2!A:B,2,FALSE))</f>
        <v>One Source Diagnostics Buy 97.2</v>
      </c>
      <c r="P4457" s="116" t="s">
        <v>2384</v>
      </c>
      <c r="Q4457" s="116" t="e">
        <v>#N/A</v>
      </c>
    </row>
    <row r="4458" spans="1:17">
      <c r="A4458" s="4" t="s">
        <v>1316</v>
      </c>
      <c r="B4458" s="38">
        <v>97</v>
      </c>
      <c r="C4458" s="15" t="s">
        <v>544</v>
      </c>
      <c r="D4458" s="39">
        <v>44631</v>
      </c>
      <c r="E4458" s="10" t="s">
        <v>1</v>
      </c>
      <c r="F4458" s="36">
        <v>1695</v>
      </c>
      <c r="G4458" s="36">
        <v>408.58132852990423</v>
      </c>
      <c r="H4458" s="39">
        <v>44925</v>
      </c>
      <c r="I4458" s="123">
        <v>465</v>
      </c>
      <c r="J4458" s="38">
        <f>IF(M4458="",IF(AND(H4458&lt;&gt; "",D4458&lt;&gt;""),IF(H4458&gt;=D4458,H4458-D4458,0),""),"")</f>
        <v>294</v>
      </c>
      <c r="K4458" s="37">
        <f>IF(M4458="",IF(I4458&lt;&gt;"",I4458-G4458,""),"")</f>
        <v>56.418671470095774</v>
      </c>
      <c r="L4458" s="31">
        <f>IF(M4458="",IF(K4458&lt;&gt;"",IF(G4458=0,IF(I4458=0,0,9.99),K4458/G4458),""),"")</f>
        <v>0.13808431156923626</v>
      </c>
      <c r="M4458" s="35"/>
      <c r="N4458" s="33" t="str">
        <f>TRIM(CONCATENATE(Table1[[#This Row],[Intake]]," ",Table1[[#This Row],[Batch Number]]))</f>
        <v>S-1/OS 97</v>
      </c>
      <c r="O4458" s="35" t="str">
        <f>IF(VLOOKUP(Table1[[#This Row],[Intake Batch Combo]],Sheet2!A:B,2,FALSE)="","",VLOOKUP(Table1[[#This Row],[Intake Batch Combo]],Sheet2!A:B,2,FALSE))</f>
        <v>One Source Diagnostics Buy 97.2</v>
      </c>
      <c r="P4458" s="116" t="s">
        <v>2384</v>
      </c>
      <c r="Q4458" s="116" t="e">
        <v>#N/A</v>
      </c>
    </row>
    <row r="4459" spans="1:17">
      <c r="A4459" s="4" t="s">
        <v>1316</v>
      </c>
      <c r="B4459" s="15">
        <v>90</v>
      </c>
      <c r="C4459" s="15" t="s">
        <v>347</v>
      </c>
      <c r="D4459" s="30">
        <v>44559</v>
      </c>
      <c r="E4459" s="10" t="s">
        <v>1</v>
      </c>
      <c r="F4459" s="14">
        <v>1695</v>
      </c>
      <c r="G4459" s="14">
        <v>435.04260145388702</v>
      </c>
      <c r="H4459" s="30">
        <v>44925</v>
      </c>
      <c r="I4459" s="123">
        <v>186</v>
      </c>
      <c r="J4459" s="21">
        <f>IF(M4459="",IF(AND(H4459&lt;&gt; "",D4459&lt;&gt;""),IF(H4459&gt;=D4459,H4459-D4459,0),""),"")</f>
        <v>366</v>
      </c>
      <c r="K4459" s="20">
        <f>IF(M4459="",IF(I4459&lt;&gt;"",I4459-G4459,""),"")</f>
        <v>-249.04260145388702</v>
      </c>
      <c r="L4459" s="25">
        <f>IF(M4459="",IF(K4459&lt;&gt;"",IF(G4459=0,IF(I4459=0,0,9.99),K4459/G4459),""),"")</f>
        <v>-0.57245566439148987</v>
      </c>
      <c r="M4459" s="28"/>
      <c r="N4459" s="31" t="str">
        <f>TRIM(CONCATENATE(Table1[[#This Row],[Intake]]," ",Table1[[#This Row],[Batch Number]]))</f>
        <v>S-1/OS 90</v>
      </c>
      <c r="O4459" s="34" t="str">
        <f>IF(VLOOKUP(Table1[[#This Row],[Intake Batch Combo]],Sheet2!A:B,2,FALSE)="","",VLOOKUP(Table1[[#This Row],[Intake Batch Combo]],Sheet2!A:B,2,FALSE))</f>
        <v>OSD Buy 90</v>
      </c>
      <c r="P4459" s="116" t="e">
        <v>#N/A</v>
      </c>
      <c r="Q4459" s="116" t="e">
        <v>#N/A</v>
      </c>
    </row>
    <row r="4460" spans="1:17">
      <c r="A4460" s="4" t="s">
        <v>1316</v>
      </c>
      <c r="B4460" s="15">
        <v>90</v>
      </c>
      <c r="C4460" s="15">
        <v>86434</v>
      </c>
      <c r="D4460" s="30">
        <v>44559</v>
      </c>
      <c r="E4460" s="10" t="s">
        <v>1</v>
      </c>
      <c r="F4460" s="14">
        <v>1695</v>
      </c>
      <c r="G4460" s="14">
        <v>435.04260145388702</v>
      </c>
      <c r="H4460" s="30">
        <v>44925</v>
      </c>
      <c r="I4460" s="123">
        <v>465</v>
      </c>
      <c r="J4460" s="21">
        <f>IF(M4460="",IF(AND(H4460&lt;&gt; "",D4460&lt;&gt;""),IF(H4460&gt;=D4460,H4460-D4460,0),""),"")</f>
        <v>366</v>
      </c>
      <c r="K4460" s="20">
        <f>IF(M4460="",IF(I4460&lt;&gt;"",I4460-G4460,""),"")</f>
        <v>29.957398546112984</v>
      </c>
      <c r="L4460" s="25">
        <f>IF(M4460="",IF(K4460&lt;&gt;"",IF(G4460=0,IF(I4460=0,0,9.99),K4460/G4460),""),"")</f>
        <v>6.8860839021275391E-2</v>
      </c>
      <c r="M4460" s="28"/>
      <c r="N4460" s="31" t="str">
        <f>TRIM(CONCATENATE(Table1[[#This Row],[Intake]]," ",Table1[[#This Row],[Batch Number]]))</f>
        <v>S-1/OS 90</v>
      </c>
      <c r="O4460" s="34" t="str">
        <f>IF(VLOOKUP(Table1[[#This Row],[Intake Batch Combo]],Sheet2!A:B,2,FALSE)="","",VLOOKUP(Table1[[#This Row],[Intake Batch Combo]],Sheet2!A:B,2,FALSE))</f>
        <v>OSD Buy 90</v>
      </c>
      <c r="P4460" s="116" t="e">
        <v>#N/A</v>
      </c>
      <c r="Q4460" s="116" t="e">
        <v>#N/A</v>
      </c>
    </row>
    <row r="4461" spans="1:17">
      <c r="A4461" s="4" t="s">
        <v>1316</v>
      </c>
      <c r="B4461" s="15">
        <v>90</v>
      </c>
      <c r="C4461" s="15">
        <v>86434</v>
      </c>
      <c r="D4461" s="30">
        <v>44559</v>
      </c>
      <c r="E4461" s="10" t="s">
        <v>1</v>
      </c>
      <c r="F4461" s="14">
        <v>1695</v>
      </c>
      <c r="G4461" s="14">
        <v>435.04260145388702</v>
      </c>
      <c r="H4461" s="30">
        <v>44925</v>
      </c>
      <c r="I4461" s="123">
        <v>465</v>
      </c>
      <c r="J4461" s="21">
        <f>IF(M4461="",IF(AND(H4461&lt;&gt; "",D4461&lt;&gt;""),IF(H4461&gt;=D4461,H4461-D4461,0),""),"")</f>
        <v>366</v>
      </c>
      <c r="K4461" s="20">
        <f>IF(M4461="",IF(I4461&lt;&gt;"",I4461-G4461,""),"")</f>
        <v>29.957398546112984</v>
      </c>
      <c r="L4461" s="25">
        <f>IF(M4461="",IF(K4461&lt;&gt;"",IF(G4461=0,IF(I4461=0,0,9.99),K4461/G4461),""),"")</f>
        <v>6.8860839021275391E-2</v>
      </c>
      <c r="M4461" s="28"/>
      <c r="N4461" s="31" t="str">
        <f>TRIM(CONCATENATE(Table1[[#This Row],[Intake]]," ",Table1[[#This Row],[Batch Number]]))</f>
        <v>S-1/OS 90</v>
      </c>
      <c r="O4461" s="34" t="str">
        <f>IF(VLOOKUP(Table1[[#This Row],[Intake Batch Combo]],Sheet2!A:B,2,FALSE)="","",VLOOKUP(Table1[[#This Row],[Intake Batch Combo]],Sheet2!A:B,2,FALSE))</f>
        <v>OSD Buy 90</v>
      </c>
      <c r="P4461" s="116" t="e">
        <v>#N/A</v>
      </c>
      <c r="Q4461" s="116" t="e">
        <v>#N/A</v>
      </c>
    </row>
    <row r="4462" spans="1:17">
      <c r="A4462" s="4" t="s">
        <v>1316</v>
      </c>
      <c r="B4462" s="15">
        <v>90</v>
      </c>
      <c r="C4462" s="15" t="s">
        <v>20</v>
      </c>
      <c r="D4462" s="30">
        <v>44559</v>
      </c>
      <c r="E4462" s="10" t="s">
        <v>1</v>
      </c>
      <c r="F4462" s="14">
        <v>1695</v>
      </c>
      <c r="G4462" s="14">
        <v>435.04260145388702</v>
      </c>
      <c r="H4462" s="30">
        <v>44925</v>
      </c>
      <c r="I4462" s="123">
        <v>664.20600000000002</v>
      </c>
      <c r="J4462" s="21">
        <f>IF(M4462="",IF(AND(H4462&lt;&gt; "",D4462&lt;&gt;""),IF(H4462&gt;=D4462,H4462-D4462,0),""),"")</f>
        <v>366</v>
      </c>
      <c r="K4462" s="20">
        <f>IF(M4462="",IF(I4462&lt;&gt;"",I4462-G4462,""),"")</f>
        <v>229.163398546113</v>
      </c>
      <c r="L4462" s="25">
        <f>IF(M4462="",IF(K4462&lt;&gt;"",IF(G4462=0,IF(I4462=0,0,9.99),K4462/G4462),""),"")</f>
        <v>0.52676082245798983</v>
      </c>
      <c r="M4462" s="28"/>
      <c r="N4462" s="31" t="str">
        <f>TRIM(CONCATENATE(Table1[[#This Row],[Intake]]," ",Table1[[#This Row],[Batch Number]]))</f>
        <v>S-1/OS 90</v>
      </c>
      <c r="O4462" s="34" t="str">
        <f>IF(VLOOKUP(Table1[[#This Row],[Intake Batch Combo]],Sheet2!A:B,2,FALSE)="","",VLOOKUP(Table1[[#This Row],[Intake Batch Combo]],Sheet2!A:B,2,FALSE))</f>
        <v>OSD Buy 90</v>
      </c>
      <c r="P4462" s="116" t="e">
        <v>#N/A</v>
      </c>
      <c r="Q4462" s="116" t="e">
        <v>#N/A</v>
      </c>
    </row>
    <row r="4463" spans="1:17">
      <c r="A4463" s="4" t="s">
        <v>1316</v>
      </c>
      <c r="B4463" s="15">
        <v>90</v>
      </c>
      <c r="C4463" s="15" t="s">
        <v>152</v>
      </c>
      <c r="D4463" s="30">
        <v>44559</v>
      </c>
      <c r="E4463" s="10" t="s">
        <v>1</v>
      </c>
      <c r="F4463" s="14">
        <v>1695</v>
      </c>
      <c r="G4463" s="14">
        <v>435.04260145388702</v>
      </c>
      <c r="H4463" s="30">
        <v>44925</v>
      </c>
      <c r="I4463" s="123">
        <v>372</v>
      </c>
      <c r="J4463" s="21">
        <f>IF(M4463="",IF(AND(H4463&lt;&gt; "",D4463&lt;&gt;""),IF(H4463&gt;=D4463,H4463-D4463,0),""),"")</f>
        <v>366</v>
      </c>
      <c r="K4463" s="20">
        <f>IF(M4463="",IF(I4463&lt;&gt;"",I4463-G4463,""),"")</f>
        <v>-63.042601453887016</v>
      </c>
      <c r="L4463" s="25">
        <f>IF(M4463="",IF(K4463&lt;&gt;"",IF(G4463=0,IF(I4463=0,0,9.99),K4463/G4463),""),"")</f>
        <v>-0.14491132878297969</v>
      </c>
      <c r="M4463" s="28"/>
      <c r="N4463" s="31" t="str">
        <f>TRIM(CONCATENATE(Table1[[#This Row],[Intake]]," ",Table1[[#This Row],[Batch Number]]))</f>
        <v>S-1/OS 90</v>
      </c>
      <c r="O4463" s="34" t="str">
        <f>IF(VLOOKUP(Table1[[#This Row],[Intake Batch Combo]],Sheet2!A:B,2,FALSE)="","",VLOOKUP(Table1[[#This Row],[Intake Batch Combo]],Sheet2!A:B,2,FALSE))</f>
        <v>OSD Buy 90</v>
      </c>
      <c r="P4463" s="116" t="e">
        <v>#N/A</v>
      </c>
      <c r="Q4463" s="116" t="e">
        <v>#N/A</v>
      </c>
    </row>
    <row r="4464" spans="1:17">
      <c r="A4464" s="4" t="s">
        <v>1316</v>
      </c>
      <c r="B4464" s="15">
        <v>90</v>
      </c>
      <c r="C4464" s="15" t="s">
        <v>152</v>
      </c>
      <c r="D4464" s="30">
        <v>44559</v>
      </c>
      <c r="E4464" s="10" t="s">
        <v>1</v>
      </c>
      <c r="F4464" s="14">
        <v>1695</v>
      </c>
      <c r="G4464" s="14">
        <v>435.04260145388702</v>
      </c>
      <c r="H4464" s="30">
        <v>44925</v>
      </c>
      <c r="I4464" s="123">
        <v>372</v>
      </c>
      <c r="J4464" s="21">
        <f>IF(M4464="",IF(AND(H4464&lt;&gt; "",D4464&lt;&gt;""),IF(H4464&gt;=D4464,H4464-D4464,0),""),"")</f>
        <v>366</v>
      </c>
      <c r="K4464" s="20">
        <f>IF(M4464="",IF(I4464&lt;&gt;"",I4464-G4464,""),"")</f>
        <v>-63.042601453887016</v>
      </c>
      <c r="L4464" s="25">
        <f>IF(M4464="",IF(K4464&lt;&gt;"",IF(G4464=0,IF(I4464=0,0,9.99),K4464/G4464),""),"")</f>
        <v>-0.14491132878297969</v>
      </c>
      <c r="M4464" s="28"/>
      <c r="N4464" s="31" t="str">
        <f>TRIM(CONCATENATE(Table1[[#This Row],[Intake]]," ",Table1[[#This Row],[Batch Number]]))</f>
        <v>S-1/OS 90</v>
      </c>
      <c r="O4464" s="34" t="str">
        <f>IF(VLOOKUP(Table1[[#This Row],[Intake Batch Combo]],Sheet2!A:B,2,FALSE)="","",VLOOKUP(Table1[[#This Row],[Intake Batch Combo]],Sheet2!A:B,2,FALSE))</f>
        <v>OSD Buy 90</v>
      </c>
      <c r="P4464" s="116" t="e">
        <v>#N/A</v>
      </c>
      <c r="Q4464" s="116" t="e">
        <v>#N/A</v>
      </c>
    </row>
    <row r="4465" spans="1:17">
      <c r="A4465" s="4" t="s">
        <v>1316</v>
      </c>
      <c r="B4465" s="15">
        <v>90</v>
      </c>
      <c r="C4465" s="15" t="s">
        <v>161</v>
      </c>
      <c r="D4465" s="30">
        <v>44559</v>
      </c>
      <c r="E4465" s="10" t="s">
        <v>1</v>
      </c>
      <c r="F4465" s="14">
        <v>1695</v>
      </c>
      <c r="G4465" s="14">
        <v>435.04260145388702</v>
      </c>
      <c r="H4465" s="30">
        <v>44925</v>
      </c>
      <c r="I4465" s="123">
        <v>465</v>
      </c>
      <c r="J4465" s="21">
        <f>IF(M4465="",IF(AND(H4465&lt;&gt; "",D4465&lt;&gt;""),IF(H4465&gt;=D4465,H4465-D4465,0),""),"")</f>
        <v>366</v>
      </c>
      <c r="K4465" s="20">
        <f>IF(M4465="",IF(I4465&lt;&gt;"",I4465-G4465,""),"")</f>
        <v>29.957398546112984</v>
      </c>
      <c r="L4465" s="25">
        <f>IF(M4465="",IF(K4465&lt;&gt;"",IF(G4465=0,IF(I4465=0,0,9.99),K4465/G4465),""),"")</f>
        <v>6.8860839021275391E-2</v>
      </c>
      <c r="M4465" s="28"/>
      <c r="N4465" s="31" t="str">
        <f>TRIM(CONCATENATE(Table1[[#This Row],[Intake]]," ",Table1[[#This Row],[Batch Number]]))</f>
        <v>S-1/OS 90</v>
      </c>
      <c r="O4465" s="34" t="str">
        <f>IF(VLOOKUP(Table1[[#This Row],[Intake Batch Combo]],Sheet2!A:B,2,FALSE)="","",VLOOKUP(Table1[[#This Row],[Intake Batch Combo]],Sheet2!A:B,2,FALSE))</f>
        <v>OSD Buy 90</v>
      </c>
      <c r="P4465" s="116" t="e">
        <v>#N/A</v>
      </c>
      <c r="Q4465" s="116" t="e">
        <v>#N/A</v>
      </c>
    </row>
    <row r="4466" spans="1:17">
      <c r="A4466" s="4" t="s">
        <v>1316</v>
      </c>
      <c r="B4466" s="15">
        <v>90</v>
      </c>
      <c r="C4466" s="15" t="s">
        <v>161</v>
      </c>
      <c r="D4466" s="30">
        <v>44559</v>
      </c>
      <c r="E4466" s="10" t="s">
        <v>1</v>
      </c>
      <c r="F4466" s="14">
        <v>1695</v>
      </c>
      <c r="G4466" s="14">
        <v>435.04260145388702</v>
      </c>
      <c r="H4466" s="30">
        <v>44925</v>
      </c>
      <c r="I4466" s="123">
        <v>465</v>
      </c>
      <c r="J4466" s="21">
        <f>IF(M4466="",IF(AND(H4466&lt;&gt; "",D4466&lt;&gt;""),IF(H4466&gt;=D4466,H4466-D4466,0),""),"")</f>
        <v>366</v>
      </c>
      <c r="K4466" s="20">
        <f>IF(M4466="",IF(I4466&lt;&gt;"",I4466-G4466,""),"")</f>
        <v>29.957398546112984</v>
      </c>
      <c r="L4466" s="25">
        <f>IF(M4466="",IF(K4466&lt;&gt;"",IF(G4466=0,IF(I4466=0,0,9.99),K4466/G4466),""),"")</f>
        <v>6.8860839021275391E-2</v>
      </c>
      <c r="M4466" s="28"/>
      <c r="N4466" s="31" t="str">
        <f>TRIM(CONCATENATE(Table1[[#This Row],[Intake]]," ",Table1[[#This Row],[Batch Number]]))</f>
        <v>S-1/OS 90</v>
      </c>
      <c r="O4466" s="34" t="str">
        <f>IF(VLOOKUP(Table1[[#This Row],[Intake Batch Combo]],Sheet2!A:B,2,FALSE)="","",VLOOKUP(Table1[[#This Row],[Intake Batch Combo]],Sheet2!A:B,2,FALSE))</f>
        <v>OSD Buy 90</v>
      </c>
      <c r="P4466" s="116" t="e">
        <v>#N/A</v>
      </c>
      <c r="Q4466" s="116" t="e">
        <v>#N/A</v>
      </c>
    </row>
    <row r="4467" spans="1:17">
      <c r="A4467" s="4" t="s">
        <v>1316</v>
      </c>
      <c r="B4467" s="15">
        <v>90</v>
      </c>
      <c r="C4467" s="15" t="s">
        <v>171</v>
      </c>
      <c r="D4467" s="30">
        <v>44559</v>
      </c>
      <c r="E4467" s="10" t="s">
        <v>1</v>
      </c>
      <c r="F4467" s="14">
        <v>1695</v>
      </c>
      <c r="G4467" s="14">
        <v>435.04260145388702</v>
      </c>
      <c r="H4467" s="30">
        <v>44925</v>
      </c>
      <c r="I4467" s="123">
        <v>465</v>
      </c>
      <c r="J4467" s="21">
        <f>IF(M4467="",IF(AND(H4467&lt;&gt; "",D4467&lt;&gt;""),IF(H4467&gt;=D4467,H4467-D4467,0),""),"")</f>
        <v>366</v>
      </c>
      <c r="K4467" s="20">
        <f>IF(M4467="",IF(I4467&lt;&gt;"",I4467-G4467,""),"")</f>
        <v>29.957398546112984</v>
      </c>
      <c r="L4467" s="25">
        <f>IF(M4467="",IF(K4467&lt;&gt;"",IF(G4467=0,IF(I4467=0,0,9.99),K4467/G4467),""),"")</f>
        <v>6.8860839021275391E-2</v>
      </c>
      <c r="M4467" s="28"/>
      <c r="N4467" s="31" t="str">
        <f>TRIM(CONCATENATE(Table1[[#This Row],[Intake]]," ",Table1[[#This Row],[Batch Number]]))</f>
        <v>S-1/OS 90</v>
      </c>
      <c r="O4467" s="34" t="str">
        <f>IF(VLOOKUP(Table1[[#This Row],[Intake Batch Combo]],Sheet2!A:B,2,FALSE)="","",VLOOKUP(Table1[[#This Row],[Intake Batch Combo]],Sheet2!A:B,2,FALSE))</f>
        <v>OSD Buy 90</v>
      </c>
      <c r="P4467" s="116" t="e">
        <v>#N/A</v>
      </c>
      <c r="Q4467" s="116" t="e">
        <v>#N/A</v>
      </c>
    </row>
    <row r="4468" spans="1:17">
      <c r="A4468" s="4" t="s">
        <v>1316</v>
      </c>
      <c r="B4468" s="15">
        <v>90</v>
      </c>
      <c r="C4468" s="15" t="s">
        <v>199</v>
      </c>
      <c r="D4468" s="30">
        <v>44559</v>
      </c>
      <c r="E4468" s="10" t="s">
        <v>1</v>
      </c>
      <c r="F4468" s="14">
        <v>1695</v>
      </c>
      <c r="G4468" s="14">
        <v>435.04260145388702</v>
      </c>
      <c r="H4468" s="30">
        <v>44925</v>
      </c>
      <c r="I4468" s="123">
        <v>465</v>
      </c>
      <c r="J4468" s="21">
        <f>IF(M4468="",IF(AND(H4468&lt;&gt; "",D4468&lt;&gt;""),IF(H4468&gt;=D4468,H4468-D4468,0),""),"")</f>
        <v>366</v>
      </c>
      <c r="K4468" s="20">
        <f>IF(M4468="",IF(I4468&lt;&gt;"",I4468-G4468,""),"")</f>
        <v>29.957398546112984</v>
      </c>
      <c r="L4468" s="25">
        <f>IF(M4468="",IF(K4468&lt;&gt;"",IF(G4468=0,IF(I4468=0,0,9.99),K4468/G4468),""),"")</f>
        <v>6.8860839021275391E-2</v>
      </c>
      <c r="M4468" s="28"/>
      <c r="N4468" s="31" t="str">
        <f>TRIM(CONCATENATE(Table1[[#This Row],[Intake]]," ",Table1[[#This Row],[Batch Number]]))</f>
        <v>S-1/OS 90</v>
      </c>
      <c r="O4468" s="34" t="str">
        <f>IF(VLOOKUP(Table1[[#This Row],[Intake Batch Combo]],Sheet2!A:B,2,FALSE)="","",VLOOKUP(Table1[[#This Row],[Intake Batch Combo]],Sheet2!A:B,2,FALSE))</f>
        <v>OSD Buy 90</v>
      </c>
      <c r="P4468" s="116" t="e">
        <v>#N/A</v>
      </c>
      <c r="Q4468" s="116" t="e">
        <v>#N/A</v>
      </c>
    </row>
    <row r="4469" spans="1:17">
      <c r="A4469" s="4" t="s">
        <v>1316</v>
      </c>
      <c r="B4469" s="15">
        <v>90</v>
      </c>
      <c r="C4469" s="15" t="s">
        <v>200</v>
      </c>
      <c r="D4469" s="30">
        <v>44559</v>
      </c>
      <c r="E4469" s="10" t="s">
        <v>1</v>
      </c>
      <c r="F4469" s="14">
        <v>1695</v>
      </c>
      <c r="G4469" s="14">
        <v>435.04260145388702</v>
      </c>
      <c r="H4469" s="30">
        <v>44925</v>
      </c>
      <c r="I4469" s="123">
        <v>465</v>
      </c>
      <c r="J4469" s="21">
        <f>IF(M4469="",IF(AND(H4469&lt;&gt; "",D4469&lt;&gt;""),IF(H4469&gt;=D4469,H4469-D4469,0),""),"")</f>
        <v>366</v>
      </c>
      <c r="K4469" s="20">
        <f>IF(M4469="",IF(I4469&lt;&gt;"",I4469-G4469,""),"")</f>
        <v>29.957398546112984</v>
      </c>
      <c r="L4469" s="25">
        <f>IF(M4469="",IF(K4469&lt;&gt;"",IF(G4469=0,IF(I4469=0,0,9.99),K4469/G4469),""),"")</f>
        <v>6.8860839021275391E-2</v>
      </c>
      <c r="M4469" s="28"/>
      <c r="N4469" s="31" t="str">
        <f>TRIM(CONCATENATE(Table1[[#This Row],[Intake]]," ",Table1[[#This Row],[Batch Number]]))</f>
        <v>S-1/OS 90</v>
      </c>
      <c r="O4469" s="34" t="str">
        <f>IF(VLOOKUP(Table1[[#This Row],[Intake Batch Combo]],Sheet2!A:B,2,FALSE)="","",VLOOKUP(Table1[[#This Row],[Intake Batch Combo]],Sheet2!A:B,2,FALSE))</f>
        <v>OSD Buy 90</v>
      </c>
      <c r="P4469" s="116" t="e">
        <v>#N/A</v>
      </c>
      <c r="Q4469" s="116" t="e">
        <v>#N/A</v>
      </c>
    </row>
    <row r="4470" spans="1:17">
      <c r="A4470" s="4" t="s">
        <v>1316</v>
      </c>
      <c r="B4470" s="15">
        <v>90</v>
      </c>
      <c r="C4470" s="15" t="s">
        <v>205</v>
      </c>
      <c r="D4470" s="30">
        <v>44559</v>
      </c>
      <c r="E4470" s="10" t="s">
        <v>1</v>
      </c>
      <c r="F4470" s="14">
        <v>1695</v>
      </c>
      <c r="G4470" s="14">
        <v>435.04260145388702</v>
      </c>
      <c r="H4470" s="30">
        <v>44925</v>
      </c>
      <c r="I4470" s="123">
        <v>519.71190000000001</v>
      </c>
      <c r="J4470" s="21">
        <f>IF(M4470="",IF(AND(H4470&lt;&gt; "",D4470&lt;&gt;""),IF(H4470&gt;=D4470,H4470-D4470,0),""),"")</f>
        <v>366</v>
      </c>
      <c r="K4470" s="20">
        <f>IF(M4470="",IF(I4470&lt;&gt;"",I4470-G4470,""),"")</f>
        <v>84.669298546112998</v>
      </c>
      <c r="L4470" s="25">
        <f>IF(M4470="",IF(K4470&lt;&gt;"",IF(G4470=0,IF(I4470=0,0,9.99),K4470/G4470),""),"")</f>
        <v>0.19462300534051868</v>
      </c>
      <c r="M4470" s="28"/>
      <c r="N4470" s="31" t="str">
        <f>TRIM(CONCATENATE(Table1[[#This Row],[Intake]]," ",Table1[[#This Row],[Batch Number]]))</f>
        <v>S-1/OS 90</v>
      </c>
      <c r="O4470" s="34" t="str">
        <f>IF(VLOOKUP(Table1[[#This Row],[Intake Batch Combo]],Sheet2!A:B,2,FALSE)="","",VLOOKUP(Table1[[#This Row],[Intake Batch Combo]],Sheet2!A:B,2,FALSE))</f>
        <v>OSD Buy 90</v>
      </c>
      <c r="P4470" s="116" t="e">
        <v>#N/A</v>
      </c>
      <c r="Q4470" s="116" t="e">
        <v>#N/A</v>
      </c>
    </row>
    <row r="4471" spans="1:17">
      <c r="A4471" s="4" t="s">
        <v>1316</v>
      </c>
      <c r="B4471" s="15">
        <v>90</v>
      </c>
      <c r="C4471" s="15" t="s">
        <v>225</v>
      </c>
      <c r="D4471" s="30">
        <v>44559</v>
      </c>
      <c r="E4471" s="10" t="s">
        <v>1</v>
      </c>
      <c r="F4471" s="14">
        <v>1695</v>
      </c>
      <c r="G4471" s="14">
        <v>435.04260145388702</v>
      </c>
      <c r="H4471" s="30">
        <v>44925</v>
      </c>
      <c r="I4471" s="123">
        <v>465</v>
      </c>
      <c r="J4471" s="21">
        <f>IF(M4471="",IF(AND(H4471&lt;&gt; "",D4471&lt;&gt;""),IF(H4471&gt;=D4471,H4471-D4471,0),""),"")</f>
        <v>366</v>
      </c>
      <c r="K4471" s="20">
        <f>IF(M4471="",IF(I4471&lt;&gt;"",I4471-G4471,""),"")</f>
        <v>29.957398546112984</v>
      </c>
      <c r="L4471" s="25">
        <f>IF(M4471="",IF(K4471&lt;&gt;"",IF(G4471=0,IF(I4471=0,0,9.99),K4471/G4471),""),"")</f>
        <v>6.8860839021275391E-2</v>
      </c>
      <c r="M4471" s="28"/>
      <c r="N4471" s="31" t="str">
        <f>TRIM(CONCATENATE(Table1[[#This Row],[Intake]]," ",Table1[[#This Row],[Batch Number]]))</f>
        <v>S-1/OS 90</v>
      </c>
      <c r="O4471" s="34" t="str">
        <f>IF(VLOOKUP(Table1[[#This Row],[Intake Batch Combo]],Sheet2!A:B,2,FALSE)="","",VLOOKUP(Table1[[#This Row],[Intake Batch Combo]],Sheet2!A:B,2,FALSE))</f>
        <v>OSD Buy 90</v>
      </c>
      <c r="P4471" s="116" t="e">
        <v>#N/A</v>
      </c>
      <c r="Q4471" s="116" t="e">
        <v>#N/A</v>
      </c>
    </row>
    <row r="4472" spans="1:17">
      <c r="A4472" s="4" t="s">
        <v>1316</v>
      </c>
      <c r="B4472" s="15">
        <v>90</v>
      </c>
      <c r="C4472" s="15" t="s">
        <v>225</v>
      </c>
      <c r="D4472" s="30">
        <v>44559</v>
      </c>
      <c r="E4472" s="10" t="s">
        <v>1</v>
      </c>
      <c r="F4472" s="14">
        <v>1695</v>
      </c>
      <c r="G4472" s="14">
        <v>435.04260145388702</v>
      </c>
      <c r="H4472" s="30">
        <v>44925</v>
      </c>
      <c r="I4472" s="123">
        <v>465</v>
      </c>
      <c r="J4472" s="21">
        <f>IF(M4472="",IF(AND(H4472&lt;&gt; "",D4472&lt;&gt;""),IF(H4472&gt;=D4472,H4472-D4472,0),""),"")</f>
        <v>366</v>
      </c>
      <c r="K4472" s="20">
        <f>IF(M4472="",IF(I4472&lt;&gt;"",I4472-G4472,""),"")</f>
        <v>29.957398546112984</v>
      </c>
      <c r="L4472" s="25">
        <f>IF(M4472="",IF(K4472&lt;&gt;"",IF(G4472=0,IF(I4472=0,0,9.99),K4472/G4472),""),"")</f>
        <v>6.8860839021275391E-2</v>
      </c>
      <c r="M4472" s="28"/>
      <c r="N4472" s="31" t="str">
        <f>TRIM(CONCATENATE(Table1[[#This Row],[Intake]]," ",Table1[[#This Row],[Batch Number]]))</f>
        <v>S-1/OS 90</v>
      </c>
      <c r="O4472" s="34" t="str">
        <f>IF(VLOOKUP(Table1[[#This Row],[Intake Batch Combo]],Sheet2!A:B,2,FALSE)="","",VLOOKUP(Table1[[#This Row],[Intake Batch Combo]],Sheet2!A:B,2,FALSE))</f>
        <v>OSD Buy 90</v>
      </c>
      <c r="P4472" s="116" t="e">
        <v>#N/A</v>
      </c>
      <c r="Q4472" s="116" t="e">
        <v>#N/A</v>
      </c>
    </row>
    <row r="4473" spans="1:17">
      <c r="A4473" s="4" t="s">
        <v>1316</v>
      </c>
      <c r="B4473" s="15">
        <v>90</v>
      </c>
      <c r="C4473" s="15" t="s">
        <v>240</v>
      </c>
      <c r="D4473" s="30">
        <v>44559</v>
      </c>
      <c r="E4473" s="10" t="s">
        <v>1</v>
      </c>
      <c r="F4473" s="14">
        <v>1695</v>
      </c>
      <c r="G4473" s="14">
        <v>435.04260145388702</v>
      </c>
      <c r="H4473" s="30">
        <v>44925</v>
      </c>
      <c r="I4473" s="123">
        <v>651</v>
      </c>
      <c r="J4473" s="21">
        <f>IF(M4473="",IF(AND(H4473&lt;&gt; "",D4473&lt;&gt;""),IF(H4473&gt;=D4473,H4473-D4473,0),""),"")</f>
        <v>366</v>
      </c>
      <c r="K4473" s="20">
        <f>IF(M4473="",IF(I4473&lt;&gt;"",I4473-G4473,""),"")</f>
        <v>215.95739854611298</v>
      </c>
      <c r="L4473" s="25">
        <f>IF(M4473="",IF(K4473&lt;&gt;"",IF(G4473=0,IF(I4473=0,0,9.99),K4473/G4473),""),"")</f>
        <v>0.49640517462978556</v>
      </c>
      <c r="M4473" s="28"/>
      <c r="N4473" s="31" t="str">
        <f>TRIM(CONCATENATE(Table1[[#This Row],[Intake]]," ",Table1[[#This Row],[Batch Number]]))</f>
        <v>S-1/OS 90</v>
      </c>
      <c r="O4473" s="34" t="str">
        <f>IF(VLOOKUP(Table1[[#This Row],[Intake Batch Combo]],Sheet2!A:B,2,FALSE)="","",VLOOKUP(Table1[[#This Row],[Intake Batch Combo]],Sheet2!A:B,2,FALSE))</f>
        <v>OSD Buy 90</v>
      </c>
      <c r="P4473" s="116" t="e">
        <v>#N/A</v>
      </c>
      <c r="Q4473" s="116" t="e">
        <v>#N/A</v>
      </c>
    </row>
    <row r="4474" spans="1:17">
      <c r="A4474" s="4" t="s">
        <v>1316</v>
      </c>
      <c r="B4474" s="15">
        <v>90</v>
      </c>
      <c r="C4474" s="15" t="s">
        <v>240</v>
      </c>
      <c r="D4474" s="30">
        <v>44559</v>
      </c>
      <c r="E4474" s="10" t="s">
        <v>1</v>
      </c>
      <c r="F4474" s="14">
        <v>1695</v>
      </c>
      <c r="G4474" s="14">
        <v>435.04260145388702</v>
      </c>
      <c r="H4474" s="30">
        <v>44925</v>
      </c>
      <c r="I4474" s="123">
        <v>651</v>
      </c>
      <c r="J4474" s="21">
        <f>IF(M4474="",IF(AND(H4474&lt;&gt; "",D4474&lt;&gt;""),IF(H4474&gt;=D4474,H4474-D4474,0),""),"")</f>
        <v>366</v>
      </c>
      <c r="K4474" s="20">
        <f>IF(M4474="",IF(I4474&lt;&gt;"",I4474-G4474,""),"")</f>
        <v>215.95739854611298</v>
      </c>
      <c r="L4474" s="25">
        <f>IF(M4474="",IF(K4474&lt;&gt;"",IF(G4474=0,IF(I4474=0,0,9.99),K4474/G4474),""),"")</f>
        <v>0.49640517462978556</v>
      </c>
      <c r="M4474" s="28"/>
      <c r="N4474" s="31" t="str">
        <f>TRIM(CONCATENATE(Table1[[#This Row],[Intake]]," ",Table1[[#This Row],[Batch Number]]))</f>
        <v>S-1/OS 90</v>
      </c>
      <c r="O4474" s="34" t="str">
        <f>IF(VLOOKUP(Table1[[#This Row],[Intake Batch Combo]],Sheet2!A:B,2,FALSE)="","",VLOOKUP(Table1[[#This Row],[Intake Batch Combo]],Sheet2!A:B,2,FALSE))</f>
        <v>OSD Buy 90</v>
      </c>
      <c r="P4474" s="116" t="e">
        <v>#N/A</v>
      </c>
      <c r="Q4474" s="116" t="e">
        <v>#N/A</v>
      </c>
    </row>
    <row r="4475" spans="1:17">
      <c r="A4475" s="4" t="s">
        <v>1316</v>
      </c>
      <c r="B4475" s="15">
        <v>90</v>
      </c>
      <c r="C4475" s="15" t="s">
        <v>249</v>
      </c>
      <c r="D4475" s="30">
        <v>44559</v>
      </c>
      <c r="E4475" s="10" t="s">
        <v>1</v>
      </c>
      <c r="F4475" s="14">
        <v>1695</v>
      </c>
      <c r="G4475" s="14">
        <v>435.04260145388702</v>
      </c>
      <c r="H4475" s="30">
        <v>44925</v>
      </c>
      <c r="I4475" s="123">
        <v>465</v>
      </c>
      <c r="J4475" s="21">
        <f>IF(M4475="",IF(AND(H4475&lt;&gt; "",D4475&lt;&gt;""),IF(H4475&gt;=D4475,H4475-D4475,0),""),"")</f>
        <v>366</v>
      </c>
      <c r="K4475" s="20">
        <f>IF(M4475="",IF(I4475&lt;&gt;"",I4475-G4475,""),"")</f>
        <v>29.957398546112984</v>
      </c>
      <c r="L4475" s="25">
        <f>IF(M4475="",IF(K4475&lt;&gt;"",IF(G4475=0,IF(I4475=0,0,9.99),K4475/G4475),""),"")</f>
        <v>6.8860839021275391E-2</v>
      </c>
      <c r="M4475" s="28"/>
      <c r="N4475" s="31" t="str">
        <f>TRIM(CONCATENATE(Table1[[#This Row],[Intake]]," ",Table1[[#This Row],[Batch Number]]))</f>
        <v>S-1/OS 90</v>
      </c>
      <c r="O4475" s="34" t="str">
        <f>IF(VLOOKUP(Table1[[#This Row],[Intake Batch Combo]],Sheet2!A:B,2,FALSE)="","",VLOOKUP(Table1[[#This Row],[Intake Batch Combo]],Sheet2!A:B,2,FALSE))</f>
        <v>OSD Buy 90</v>
      </c>
      <c r="P4475" s="116" t="e">
        <v>#N/A</v>
      </c>
      <c r="Q4475" s="116" t="e">
        <v>#N/A</v>
      </c>
    </row>
    <row r="4476" spans="1:17">
      <c r="A4476" s="4" t="s">
        <v>1316</v>
      </c>
      <c r="B4476" s="15">
        <v>90</v>
      </c>
      <c r="C4476" s="15" t="s">
        <v>300</v>
      </c>
      <c r="D4476" s="30">
        <v>44559</v>
      </c>
      <c r="E4476" s="10" t="s">
        <v>1</v>
      </c>
      <c r="F4476" s="14">
        <v>1695</v>
      </c>
      <c r="G4476" s="14">
        <v>435.04260145388702</v>
      </c>
      <c r="H4476" s="30">
        <v>44925</v>
      </c>
      <c r="I4476" s="123">
        <v>465</v>
      </c>
      <c r="J4476" s="21">
        <f>IF(M4476="",IF(AND(H4476&lt;&gt; "",D4476&lt;&gt;""),IF(H4476&gt;=D4476,H4476-D4476,0),""),"")</f>
        <v>366</v>
      </c>
      <c r="K4476" s="20">
        <f>IF(M4476="",IF(I4476&lt;&gt;"",I4476-G4476,""),"")</f>
        <v>29.957398546112984</v>
      </c>
      <c r="L4476" s="25">
        <f>IF(M4476="",IF(K4476&lt;&gt;"",IF(G4476=0,IF(I4476=0,0,9.99),K4476/G4476),""),"")</f>
        <v>6.8860839021275391E-2</v>
      </c>
      <c r="M4476" s="28"/>
      <c r="N4476" s="31" t="str">
        <f>TRIM(CONCATENATE(Table1[[#This Row],[Intake]]," ",Table1[[#This Row],[Batch Number]]))</f>
        <v>S-1/OS 90</v>
      </c>
      <c r="O4476" s="34" t="str">
        <f>IF(VLOOKUP(Table1[[#This Row],[Intake Batch Combo]],Sheet2!A:B,2,FALSE)="","",VLOOKUP(Table1[[#This Row],[Intake Batch Combo]],Sheet2!A:B,2,FALSE))</f>
        <v>OSD Buy 90</v>
      </c>
      <c r="P4476" s="116" t="e">
        <v>#N/A</v>
      </c>
      <c r="Q4476" s="116" t="e">
        <v>#N/A</v>
      </c>
    </row>
    <row r="4477" spans="1:17">
      <c r="A4477" s="4" t="s">
        <v>1316</v>
      </c>
      <c r="B4477" s="15">
        <v>90</v>
      </c>
      <c r="C4477" s="15" t="s">
        <v>301</v>
      </c>
      <c r="D4477" s="30">
        <v>44559</v>
      </c>
      <c r="E4477" s="10" t="s">
        <v>1</v>
      </c>
      <c r="F4477" s="14">
        <v>1695</v>
      </c>
      <c r="G4477" s="14">
        <v>435.04260145388702</v>
      </c>
      <c r="H4477" s="30">
        <v>44925</v>
      </c>
      <c r="I4477" s="123">
        <v>465</v>
      </c>
      <c r="J4477" s="21">
        <f>IF(M4477="",IF(AND(H4477&lt;&gt; "",D4477&lt;&gt;""),IF(H4477&gt;=D4477,H4477-D4477,0),""),"")</f>
        <v>366</v>
      </c>
      <c r="K4477" s="20">
        <f>IF(M4477="",IF(I4477&lt;&gt;"",I4477-G4477,""),"")</f>
        <v>29.957398546112984</v>
      </c>
      <c r="L4477" s="25">
        <f>IF(M4477="",IF(K4477&lt;&gt;"",IF(G4477=0,IF(I4477=0,0,9.99),K4477/G4477),""),"")</f>
        <v>6.8860839021275391E-2</v>
      </c>
      <c r="M4477" s="28"/>
      <c r="N4477" s="31" t="str">
        <f>TRIM(CONCATENATE(Table1[[#This Row],[Intake]]," ",Table1[[#This Row],[Batch Number]]))</f>
        <v>S-1/OS 90</v>
      </c>
      <c r="O4477" s="34" t="str">
        <f>IF(VLOOKUP(Table1[[#This Row],[Intake Batch Combo]],Sheet2!A:B,2,FALSE)="","",VLOOKUP(Table1[[#This Row],[Intake Batch Combo]],Sheet2!A:B,2,FALSE))</f>
        <v>OSD Buy 90</v>
      </c>
      <c r="P4477" s="116" t="e">
        <v>#N/A</v>
      </c>
      <c r="Q4477" s="116" t="e">
        <v>#N/A</v>
      </c>
    </row>
    <row r="4478" spans="1:17">
      <c r="A4478" s="4" t="s">
        <v>1316</v>
      </c>
      <c r="B4478" s="15">
        <v>90</v>
      </c>
      <c r="C4478" s="15" t="s">
        <v>301</v>
      </c>
      <c r="D4478" s="30">
        <v>44559</v>
      </c>
      <c r="E4478" s="10" t="s">
        <v>1</v>
      </c>
      <c r="F4478" s="14">
        <v>1695</v>
      </c>
      <c r="G4478" s="14">
        <v>435.04260145388702</v>
      </c>
      <c r="H4478" s="30">
        <v>44925</v>
      </c>
      <c r="I4478" s="123">
        <v>465</v>
      </c>
      <c r="J4478" s="21">
        <f>IF(M4478="",IF(AND(H4478&lt;&gt; "",D4478&lt;&gt;""),IF(H4478&gt;=D4478,H4478-D4478,0),""),"")</f>
        <v>366</v>
      </c>
      <c r="K4478" s="20">
        <f>IF(M4478="",IF(I4478&lt;&gt;"",I4478-G4478,""),"")</f>
        <v>29.957398546112984</v>
      </c>
      <c r="L4478" s="25">
        <f>IF(M4478="",IF(K4478&lt;&gt;"",IF(G4478=0,IF(I4478=0,0,9.99),K4478/G4478),""),"")</f>
        <v>6.8860839021275391E-2</v>
      </c>
      <c r="M4478" s="28"/>
      <c r="N4478" s="31" t="str">
        <f>TRIM(CONCATENATE(Table1[[#This Row],[Intake]]," ",Table1[[#This Row],[Batch Number]]))</f>
        <v>S-1/OS 90</v>
      </c>
      <c r="O4478" s="34" t="str">
        <f>IF(VLOOKUP(Table1[[#This Row],[Intake Batch Combo]],Sheet2!A:B,2,FALSE)="","",VLOOKUP(Table1[[#This Row],[Intake Batch Combo]],Sheet2!A:B,2,FALSE))</f>
        <v>OSD Buy 90</v>
      </c>
      <c r="P4478" s="116" t="e">
        <v>#N/A</v>
      </c>
      <c r="Q4478" s="116" t="e">
        <v>#N/A</v>
      </c>
    </row>
    <row r="4479" spans="1:17">
      <c r="A4479" s="4" t="s">
        <v>1316</v>
      </c>
      <c r="B4479" s="15">
        <v>90</v>
      </c>
      <c r="C4479" s="15" t="s">
        <v>342</v>
      </c>
      <c r="D4479" s="30">
        <v>44559</v>
      </c>
      <c r="E4479" s="10" t="s">
        <v>1</v>
      </c>
      <c r="F4479" s="14">
        <v>1695</v>
      </c>
      <c r="G4479" s="14">
        <v>435.04260145388702</v>
      </c>
      <c r="H4479" s="30">
        <v>44925</v>
      </c>
      <c r="I4479" s="123">
        <v>465</v>
      </c>
      <c r="J4479" s="21">
        <f>IF(M4479="",IF(AND(H4479&lt;&gt; "",D4479&lt;&gt;""),IF(H4479&gt;=D4479,H4479-D4479,0),""),"")</f>
        <v>366</v>
      </c>
      <c r="K4479" s="20">
        <f>IF(M4479="",IF(I4479&lt;&gt;"",I4479-G4479,""),"")</f>
        <v>29.957398546112984</v>
      </c>
      <c r="L4479" s="25">
        <f>IF(M4479="",IF(K4479&lt;&gt;"",IF(G4479=0,IF(I4479=0,0,9.99),K4479/G4479),""),"")</f>
        <v>6.8860839021275391E-2</v>
      </c>
      <c r="M4479" s="28"/>
      <c r="N4479" s="31" t="str">
        <f>TRIM(CONCATENATE(Table1[[#This Row],[Intake]]," ",Table1[[#This Row],[Batch Number]]))</f>
        <v>S-1/OS 90</v>
      </c>
      <c r="O4479" s="34" t="str">
        <f>IF(VLOOKUP(Table1[[#This Row],[Intake Batch Combo]],Sheet2!A:B,2,FALSE)="","",VLOOKUP(Table1[[#This Row],[Intake Batch Combo]],Sheet2!A:B,2,FALSE))</f>
        <v>OSD Buy 90</v>
      </c>
      <c r="P4479" s="116" t="e">
        <v>#N/A</v>
      </c>
      <c r="Q4479" s="116" t="e">
        <v>#N/A</v>
      </c>
    </row>
    <row r="4480" spans="1:17">
      <c r="A4480" s="4" t="s">
        <v>1316</v>
      </c>
      <c r="B4480" s="15">
        <v>90</v>
      </c>
      <c r="C4480" s="15" t="s">
        <v>358</v>
      </c>
      <c r="D4480" s="30">
        <v>44559</v>
      </c>
      <c r="E4480" s="10" t="s">
        <v>1</v>
      </c>
      <c r="F4480" s="14">
        <v>1695</v>
      </c>
      <c r="G4480" s="14">
        <v>435.04260145388702</v>
      </c>
      <c r="H4480" s="30">
        <v>44925</v>
      </c>
      <c r="I4480" s="123">
        <v>744</v>
      </c>
      <c r="J4480" s="21">
        <f>IF(M4480="",IF(AND(H4480&lt;&gt; "",D4480&lt;&gt;""),IF(H4480&gt;=D4480,H4480-D4480,0),""),"")</f>
        <v>366</v>
      </c>
      <c r="K4480" s="20">
        <f>IF(M4480="",IF(I4480&lt;&gt;"",I4480-G4480,""),"")</f>
        <v>308.95739854611298</v>
      </c>
      <c r="L4480" s="25">
        <f>IF(M4480="",IF(K4480&lt;&gt;"",IF(G4480=0,IF(I4480=0,0,9.99),K4480/G4480),""),"")</f>
        <v>0.71017734243404063</v>
      </c>
      <c r="M4480" s="28"/>
      <c r="N4480" s="31" t="str">
        <f>TRIM(CONCATENATE(Table1[[#This Row],[Intake]]," ",Table1[[#This Row],[Batch Number]]))</f>
        <v>S-1/OS 90</v>
      </c>
      <c r="O4480" s="34" t="str">
        <f>IF(VLOOKUP(Table1[[#This Row],[Intake Batch Combo]],Sheet2!A:B,2,FALSE)="","",VLOOKUP(Table1[[#This Row],[Intake Batch Combo]],Sheet2!A:B,2,FALSE))</f>
        <v>OSD Buy 90</v>
      </c>
      <c r="P4480" s="116" t="e">
        <v>#N/A</v>
      </c>
      <c r="Q4480" s="116" t="e">
        <v>#N/A</v>
      </c>
    </row>
    <row r="4481" spans="1:17">
      <c r="A4481" s="4" t="s">
        <v>384</v>
      </c>
      <c r="B4481" s="15" t="s">
        <v>385</v>
      </c>
      <c r="C4481" s="15">
        <v>1021578</v>
      </c>
      <c r="D4481" s="30">
        <v>44579</v>
      </c>
      <c r="E4481" s="10" t="s">
        <v>0</v>
      </c>
      <c r="F4481" s="14">
        <v>45734.8</v>
      </c>
      <c r="G4481" s="14">
        <v>9439.6627200000021</v>
      </c>
      <c r="H4481" s="30">
        <v>44925</v>
      </c>
      <c r="I4481" s="123">
        <v>4178.6108999999997</v>
      </c>
      <c r="J4481" s="15" t="str">
        <f>IF(M4481="",IF(AND(H4481&lt;&gt; "",D4481&lt;&gt;""),IF(H4481&gt;=D4481,H4481-D4481,0),""),"")</f>
        <v/>
      </c>
      <c r="K4481" s="20" t="str">
        <f>IF(M4481="",IF(I4481&lt;&gt;"",I4481-G4481,""),"")</f>
        <v/>
      </c>
      <c r="L4481" s="25" t="str">
        <f>IF(M4481="",IF(K4481&lt;&gt;"",IF(G4481=0,IF(I4481=0,0,9.99),K4481/G4481),""),"")</f>
        <v/>
      </c>
      <c r="M4481" s="112" t="s">
        <v>1311</v>
      </c>
      <c r="N4481" s="33" t="str">
        <f>TRIM(CONCATENATE(Table1[[#This Row],[Intake]]," ",Table1[[#This Row],[Batch Number]]))</f>
        <v>S-1/TRC 33a</v>
      </c>
      <c r="O4481" s="35" t="str">
        <f>IF(VLOOKUP(Table1[[#This Row],[Intake Batch Combo]],Sheet2!A:B,2,FALSE)="","",VLOOKUP(Table1[[#This Row],[Intake Batch Combo]],Sheet2!A:B,2,FALSE))</f>
        <v>Texas Regional Center Batch 33a</v>
      </c>
      <c r="P4481" s="116" t="e">
        <v>#N/A</v>
      </c>
      <c r="Q4481" s="116" t="e">
        <v>#N/A</v>
      </c>
    </row>
    <row r="4482" spans="1:17">
      <c r="A4482" s="48" t="s">
        <v>1050</v>
      </c>
      <c r="B4482" s="55">
        <v>1</v>
      </c>
      <c r="C4482" s="15"/>
      <c r="D4482" s="56">
        <v>44790</v>
      </c>
      <c r="E4482" s="10" t="s">
        <v>0</v>
      </c>
      <c r="F4482" s="49">
        <v>5000</v>
      </c>
      <c r="G4482" s="49">
        <v>1128.75</v>
      </c>
      <c r="H4482" s="56">
        <v>44912</v>
      </c>
      <c r="I4482" s="123">
        <v>3142.152</v>
      </c>
      <c r="J4482" s="51">
        <f>IF(M4482="",IF(AND(H4482&lt;&gt; "",D4482&lt;&gt;""),IF(H4482&gt;=D4482,H4482-D4482,0),""),"")</f>
        <v>122</v>
      </c>
      <c r="K4482" s="50">
        <f>IF(M4482="",IF(I4482&lt;&gt;"",I4482-G4482,""),"")</f>
        <v>2013.402</v>
      </c>
      <c r="L4482" s="52">
        <f>IF(M4482="",IF(K4482&lt;&gt;"",IF(G4482=0,IF(I4482=0,0,9.99),K4482/G4482),""),"")</f>
        <v>1.7837448504983389</v>
      </c>
      <c r="M4482" s="53"/>
      <c r="N4482" s="54" t="str">
        <f>TRIM(CONCATENATE(Table1[[#This Row],[Intake]]," ",Table1[[#This Row],[Batch Number]]))</f>
        <v>S-1/SIM 1</v>
      </c>
      <c r="O4482" s="53" t="str">
        <f>IF(VLOOKUP(Table1[[#This Row],[Intake Batch Combo]],Sheet2!A:B,2,FALSE)="","",VLOOKUP(Table1[[#This Row],[Intake Batch Combo]],Sheet2!A:B,2,FALSE))</f>
        <v>Surgical Institute of Michigan Batch 01</v>
      </c>
      <c r="P4482" s="116" t="e">
        <v>#N/A</v>
      </c>
      <c r="Q4482" s="116" t="e">
        <v>#N/A</v>
      </c>
    </row>
    <row r="4483" spans="1:17">
      <c r="A4483" s="48" t="s">
        <v>1050</v>
      </c>
      <c r="B4483" s="55">
        <v>1</v>
      </c>
      <c r="C4483" s="15"/>
      <c r="D4483" s="56">
        <v>44790</v>
      </c>
      <c r="E4483" s="10" t="s">
        <v>0</v>
      </c>
      <c r="F4483" s="49">
        <v>32533.200000000001</v>
      </c>
      <c r="G4483" s="49">
        <v>7344.3698999999997</v>
      </c>
      <c r="H4483" s="56">
        <v>44912</v>
      </c>
      <c r="I4483" s="123">
        <v>14093.216999999999</v>
      </c>
      <c r="J4483" s="51">
        <f>IF(M4483="",IF(AND(H4483&lt;&gt; "",D4483&lt;&gt;""),IF(H4483&gt;=D4483,H4483-D4483,0),""),"")</f>
        <v>122</v>
      </c>
      <c r="K4483" s="50">
        <f>IF(M4483="",IF(I4483&lt;&gt;"",I4483-G4483,""),"")</f>
        <v>6748.847099999999</v>
      </c>
      <c r="L4483" s="52">
        <f>IF(M4483="",IF(K4483&lt;&gt;"",IF(G4483=0,IF(I4483=0,0,9.99),K4483/G4483),""),"")</f>
        <v>0.91891437820962685</v>
      </c>
      <c r="M4483" s="53"/>
      <c r="N4483" s="54" t="str">
        <f>TRIM(CONCATENATE(Table1[[#This Row],[Intake]]," ",Table1[[#This Row],[Batch Number]]))</f>
        <v>S-1/SIM 1</v>
      </c>
      <c r="O4483" s="53" t="str">
        <f>IF(VLOOKUP(Table1[[#This Row],[Intake Batch Combo]],Sheet2!A:B,2,FALSE)="","",VLOOKUP(Table1[[#This Row],[Intake Batch Combo]],Sheet2!A:B,2,FALSE))</f>
        <v>Surgical Institute of Michigan Batch 01</v>
      </c>
      <c r="P4483" s="116" t="e">
        <v>#N/A</v>
      </c>
      <c r="Q4483" s="116" t="e">
        <v>#N/A</v>
      </c>
    </row>
    <row r="4484" spans="1:17">
      <c r="A4484" s="48" t="s">
        <v>1050</v>
      </c>
      <c r="B4484" s="55">
        <v>1</v>
      </c>
      <c r="C4484" s="15"/>
      <c r="D4484" s="56">
        <v>44790</v>
      </c>
      <c r="E4484" s="10" t="s">
        <v>0</v>
      </c>
      <c r="F4484" s="49">
        <v>60237.97</v>
      </c>
      <c r="G4484" s="49">
        <v>13598.7217275</v>
      </c>
      <c r="H4484" s="56">
        <v>44912</v>
      </c>
      <c r="I4484" s="123">
        <v>26868.285</v>
      </c>
      <c r="J4484" s="51">
        <f>IF(M4484="",IF(AND(H4484&lt;&gt; "",D4484&lt;&gt;""),IF(H4484&gt;=D4484,H4484-D4484,0),""),"")</f>
        <v>122</v>
      </c>
      <c r="K4484" s="50">
        <f>IF(M4484="",IF(I4484&lt;&gt;"",I4484-G4484,""),"")</f>
        <v>13269.5632725</v>
      </c>
      <c r="L4484" s="52">
        <f>IF(M4484="",IF(K4484&lt;&gt;"",IF(G4484=0,IF(I4484=0,0,9.99),K4484/G4484),""),"")</f>
        <v>0.97579489737374647</v>
      </c>
      <c r="M4484" s="53"/>
      <c r="N4484" s="54" t="str">
        <f>TRIM(CONCATENATE(Table1[[#This Row],[Intake]]," ",Table1[[#This Row],[Batch Number]]))</f>
        <v>S-1/SIM 1</v>
      </c>
      <c r="O4484" s="53" t="str">
        <f>IF(VLOOKUP(Table1[[#This Row],[Intake Batch Combo]],Sheet2!A:B,2,FALSE)="","",VLOOKUP(Table1[[#This Row],[Intake Batch Combo]],Sheet2!A:B,2,FALSE))</f>
        <v>Surgical Institute of Michigan Batch 01</v>
      </c>
      <c r="P4484" s="116" t="e">
        <v>#N/A</v>
      </c>
      <c r="Q4484" s="116" t="e">
        <v>#N/A</v>
      </c>
    </row>
    <row r="4485" spans="1:17">
      <c r="A4485" s="48" t="s">
        <v>1050</v>
      </c>
      <c r="B4485" s="55">
        <v>1</v>
      </c>
      <c r="C4485" s="15"/>
      <c r="D4485" s="56">
        <v>44790</v>
      </c>
      <c r="E4485" s="10" t="s">
        <v>0</v>
      </c>
      <c r="F4485" s="49">
        <v>62560.800000000003</v>
      </c>
      <c r="G4485" s="49">
        <v>14123.1006</v>
      </c>
      <c r="H4485" s="56">
        <v>44912</v>
      </c>
      <c r="I4485" s="123">
        <v>1830.348</v>
      </c>
      <c r="J4485" s="51">
        <f>IF(M4485="",IF(AND(H4485&lt;&gt; "",D4485&lt;&gt;""),IF(H4485&gt;=D4485,H4485-D4485,0),""),"")</f>
        <v>122</v>
      </c>
      <c r="K4485" s="50">
        <f>IF(M4485="",IF(I4485&lt;&gt;"",I4485-G4485,""),"")</f>
        <v>-12292.7526</v>
      </c>
      <c r="L4485" s="52">
        <f>IF(M4485="",IF(K4485&lt;&gt;"",IF(G4485=0,IF(I4485=0,0,9.99),K4485/G4485),""),"")</f>
        <v>-0.87040041334832663</v>
      </c>
      <c r="M4485" s="53"/>
      <c r="N4485" s="54" t="str">
        <f>TRIM(CONCATENATE(Table1[[#This Row],[Intake]]," ",Table1[[#This Row],[Batch Number]]))</f>
        <v>S-1/SIM 1</v>
      </c>
      <c r="O4485" s="53" t="str">
        <f>IF(VLOOKUP(Table1[[#This Row],[Intake Batch Combo]],Sheet2!A:B,2,FALSE)="","",VLOOKUP(Table1[[#This Row],[Intake Batch Combo]],Sheet2!A:B,2,FALSE))</f>
        <v>Surgical Institute of Michigan Batch 01</v>
      </c>
      <c r="P4485" s="116" t="e">
        <v>#N/A</v>
      </c>
      <c r="Q4485" s="116" t="e">
        <v>#N/A</v>
      </c>
    </row>
    <row r="4486" spans="1:17">
      <c r="A4486" s="48" t="s">
        <v>1050</v>
      </c>
      <c r="B4486" s="55">
        <v>1</v>
      </c>
      <c r="C4486" s="15"/>
      <c r="D4486" s="56">
        <v>44790</v>
      </c>
      <c r="E4486" s="10" t="s">
        <v>0</v>
      </c>
      <c r="F4486" s="49">
        <v>90907</v>
      </c>
      <c r="G4486" s="49">
        <v>20522.255249999998</v>
      </c>
      <c r="H4486" s="56">
        <v>44912</v>
      </c>
      <c r="I4486" s="123">
        <v>26876.412</v>
      </c>
      <c r="J4486" s="51">
        <f>IF(M4486="",IF(AND(H4486&lt;&gt; "",D4486&lt;&gt;""),IF(H4486&gt;=D4486,H4486-D4486,0),""),"")</f>
        <v>122</v>
      </c>
      <c r="K4486" s="50">
        <f>IF(M4486="",IF(I4486&lt;&gt;"",I4486-G4486,""),"")</f>
        <v>6354.1567500000019</v>
      </c>
      <c r="L4486" s="52">
        <f>IF(M4486="",IF(K4486&lt;&gt;"",IF(G4486=0,IF(I4486=0,0,9.99),K4486/G4486),""),"")</f>
        <v>0.3096227326185314</v>
      </c>
      <c r="M4486" s="53"/>
      <c r="N4486" s="54" t="str">
        <f>TRIM(CONCATENATE(Table1[[#This Row],[Intake]]," ",Table1[[#This Row],[Batch Number]]))</f>
        <v>S-1/SIM 1</v>
      </c>
      <c r="O4486" s="53" t="str">
        <f>IF(VLOOKUP(Table1[[#This Row],[Intake Batch Combo]],Sheet2!A:B,2,FALSE)="","",VLOOKUP(Table1[[#This Row],[Intake Batch Combo]],Sheet2!A:B,2,FALSE))</f>
        <v>Surgical Institute of Michigan Batch 01</v>
      </c>
      <c r="P4486" s="116" t="e">
        <v>#N/A</v>
      </c>
      <c r="Q4486" s="116" t="e">
        <v>#N/A</v>
      </c>
    </row>
    <row r="4487" spans="1:17">
      <c r="A4487" s="48" t="s">
        <v>1050</v>
      </c>
      <c r="B4487" s="55">
        <v>1</v>
      </c>
      <c r="C4487" s="15"/>
      <c r="D4487" s="56">
        <v>44790</v>
      </c>
      <c r="E4487" s="10" t="s">
        <v>0</v>
      </c>
      <c r="F4487" s="49">
        <v>140998</v>
      </c>
      <c r="G4487" s="49">
        <v>31830.298499999997</v>
      </c>
      <c r="H4487" s="56">
        <v>44912</v>
      </c>
      <c r="I4487" s="123">
        <v>47100.725999999995</v>
      </c>
      <c r="J4487" s="51">
        <f>IF(M4487="",IF(AND(H4487&lt;&gt; "",D4487&lt;&gt;""),IF(H4487&gt;=D4487,H4487-D4487,0),""),"")</f>
        <v>122</v>
      </c>
      <c r="K4487" s="50">
        <f>IF(M4487="",IF(I4487&lt;&gt;"",I4487-G4487,""),"")</f>
        <v>15270.427499999998</v>
      </c>
      <c r="L4487" s="52">
        <f>IF(M4487="",IF(K4487&lt;&gt;"",IF(G4487=0,IF(I4487=0,0,9.99),K4487/G4487),""),"")</f>
        <v>0.47974502972380229</v>
      </c>
      <c r="M4487" s="53"/>
      <c r="N4487" s="54" t="str">
        <f>TRIM(CONCATENATE(Table1[[#This Row],[Intake]]," ",Table1[[#This Row],[Batch Number]]))</f>
        <v>S-1/SIM 1</v>
      </c>
      <c r="O4487" s="53" t="str">
        <f>IF(VLOOKUP(Table1[[#This Row],[Intake Batch Combo]],Sheet2!A:B,2,FALSE)="","",VLOOKUP(Table1[[#This Row],[Intake Batch Combo]],Sheet2!A:B,2,FALSE))</f>
        <v>Surgical Institute of Michigan Batch 01</v>
      </c>
      <c r="P4487" s="116" t="e">
        <v>#N/A</v>
      </c>
      <c r="Q4487" s="116" t="e">
        <v>#N/A</v>
      </c>
    </row>
    <row r="4488" spans="1:17">
      <c r="A4488" s="4" t="s">
        <v>1316</v>
      </c>
      <c r="B4488" s="15">
        <v>90</v>
      </c>
      <c r="C4488" s="15" t="s">
        <v>65</v>
      </c>
      <c r="D4488" s="30">
        <v>44559</v>
      </c>
      <c r="E4488" s="10" t="s">
        <v>1</v>
      </c>
      <c r="F4488" s="14">
        <v>300</v>
      </c>
      <c r="G4488" s="14">
        <v>0</v>
      </c>
      <c r="H4488" s="30">
        <v>44895</v>
      </c>
      <c r="I4488" s="123">
        <v>0</v>
      </c>
      <c r="J4488" s="21">
        <f>IF(M4488="",IF(AND(H4488&lt;&gt; "",D4488&lt;&gt;""),IF(H4488&gt;=D4488,H4488-D4488,0),""),"")</f>
        <v>336</v>
      </c>
      <c r="K4488" s="20">
        <f>IF(M4488="",IF(I4488&lt;&gt;"",I4488-G4488,""),"")</f>
        <v>0</v>
      </c>
      <c r="L4488" s="25">
        <f>IF(M4488="",IF(K4488&lt;&gt;"",IF(G4488=0,IF(I4488=0,0,9.99),K4488/G4488),""),"")</f>
        <v>0</v>
      </c>
      <c r="M4488" s="28"/>
      <c r="N4488" s="31" t="str">
        <f>TRIM(CONCATENATE(Table1[[#This Row],[Intake]]," ",Table1[[#This Row],[Batch Number]]))</f>
        <v>S-1/OS 90</v>
      </c>
      <c r="O4488" s="34" t="str">
        <f>IF(VLOOKUP(Table1[[#This Row],[Intake Batch Combo]],Sheet2!A:B,2,FALSE)="","",VLOOKUP(Table1[[#This Row],[Intake Batch Combo]],Sheet2!A:B,2,FALSE))</f>
        <v>OSD Buy 90</v>
      </c>
      <c r="P4488" s="116" t="e">
        <v>#N/A</v>
      </c>
      <c r="Q4488" s="116" t="e">
        <v>#N/A</v>
      </c>
    </row>
    <row r="4489" spans="1:17">
      <c r="A4489" s="4" t="s">
        <v>1316</v>
      </c>
      <c r="B4489" s="15">
        <v>90</v>
      </c>
      <c r="C4489" s="15" t="s">
        <v>65</v>
      </c>
      <c r="D4489" s="30">
        <v>44559</v>
      </c>
      <c r="E4489" s="10" t="s">
        <v>1</v>
      </c>
      <c r="F4489" s="14">
        <v>300</v>
      </c>
      <c r="G4489" s="14">
        <v>0</v>
      </c>
      <c r="H4489" s="30">
        <v>44895</v>
      </c>
      <c r="I4489" s="123">
        <v>0</v>
      </c>
      <c r="J4489" s="21">
        <f>IF(M4489="",IF(AND(H4489&lt;&gt; "",D4489&lt;&gt;""),IF(H4489&gt;=D4489,H4489-D4489,0),""),"")</f>
        <v>336</v>
      </c>
      <c r="K4489" s="20">
        <f>IF(M4489="",IF(I4489&lt;&gt;"",I4489-G4489,""),"")</f>
        <v>0</v>
      </c>
      <c r="L4489" s="25">
        <f>IF(M4489="",IF(K4489&lt;&gt;"",IF(G4489=0,IF(I4489=0,0,9.99),K4489/G4489),""),"")</f>
        <v>0</v>
      </c>
      <c r="M4489" s="28"/>
      <c r="N4489" s="31" t="str">
        <f>TRIM(CONCATENATE(Table1[[#This Row],[Intake]]," ",Table1[[#This Row],[Batch Number]]))</f>
        <v>S-1/OS 90</v>
      </c>
      <c r="O4489" s="34" t="str">
        <f>IF(VLOOKUP(Table1[[#This Row],[Intake Batch Combo]],Sheet2!A:B,2,FALSE)="","",VLOOKUP(Table1[[#This Row],[Intake Batch Combo]],Sheet2!A:B,2,FALSE))</f>
        <v>OSD Buy 90</v>
      </c>
      <c r="P4489" s="116" t="e">
        <v>#N/A</v>
      </c>
      <c r="Q4489" s="116" t="e">
        <v>#N/A</v>
      </c>
    </row>
    <row r="4490" spans="1:17">
      <c r="A4490" s="4" t="s">
        <v>1316</v>
      </c>
      <c r="B4490" s="15">
        <v>90</v>
      </c>
      <c r="C4490" s="15" t="s">
        <v>65</v>
      </c>
      <c r="D4490" s="30">
        <v>44559</v>
      </c>
      <c r="E4490" s="10" t="s">
        <v>1</v>
      </c>
      <c r="F4490" s="14">
        <v>300</v>
      </c>
      <c r="G4490" s="14">
        <v>0</v>
      </c>
      <c r="H4490" s="30">
        <v>44895</v>
      </c>
      <c r="I4490" s="123">
        <v>0</v>
      </c>
      <c r="J4490" s="21">
        <f>IF(M4490="",IF(AND(H4490&lt;&gt; "",D4490&lt;&gt;""),IF(H4490&gt;=D4490,H4490-D4490,0),""),"")</f>
        <v>336</v>
      </c>
      <c r="K4490" s="20">
        <f>IF(M4490="",IF(I4490&lt;&gt;"",I4490-G4490,""),"")</f>
        <v>0</v>
      </c>
      <c r="L4490" s="25">
        <f>IF(M4490="",IF(K4490&lt;&gt;"",IF(G4490=0,IF(I4490=0,0,9.99),K4490/G4490),""),"")</f>
        <v>0</v>
      </c>
      <c r="M4490" s="28"/>
      <c r="N4490" s="31" t="str">
        <f>TRIM(CONCATENATE(Table1[[#This Row],[Intake]]," ",Table1[[#This Row],[Batch Number]]))</f>
        <v>S-1/OS 90</v>
      </c>
      <c r="O4490" s="34" t="str">
        <f>IF(VLOOKUP(Table1[[#This Row],[Intake Batch Combo]],Sheet2!A:B,2,FALSE)="","",VLOOKUP(Table1[[#This Row],[Intake Batch Combo]],Sheet2!A:B,2,FALSE))</f>
        <v>OSD Buy 90</v>
      </c>
      <c r="P4490" s="116" t="e">
        <v>#N/A</v>
      </c>
      <c r="Q4490" s="116" t="e">
        <v>#N/A</v>
      </c>
    </row>
    <row r="4491" spans="1:17">
      <c r="A4491" s="4" t="s">
        <v>1316</v>
      </c>
      <c r="B4491" s="15">
        <v>90</v>
      </c>
      <c r="C4491" s="15" t="s">
        <v>65</v>
      </c>
      <c r="D4491" s="30">
        <v>44559</v>
      </c>
      <c r="E4491" s="10" t="s">
        <v>1</v>
      </c>
      <c r="F4491" s="14">
        <v>300</v>
      </c>
      <c r="G4491" s="14">
        <v>0</v>
      </c>
      <c r="H4491" s="30">
        <v>44895</v>
      </c>
      <c r="I4491" s="123">
        <v>0</v>
      </c>
      <c r="J4491" s="21">
        <f>IF(M4491="",IF(AND(H4491&lt;&gt; "",D4491&lt;&gt;""),IF(H4491&gt;=D4491,H4491-D4491,0),""),"")</f>
        <v>336</v>
      </c>
      <c r="K4491" s="20">
        <f>IF(M4491="",IF(I4491&lt;&gt;"",I4491-G4491,""),"")</f>
        <v>0</v>
      </c>
      <c r="L4491" s="25">
        <f>IF(M4491="",IF(K4491&lt;&gt;"",IF(G4491=0,IF(I4491=0,0,9.99),K4491/G4491),""),"")</f>
        <v>0</v>
      </c>
      <c r="M4491" s="28"/>
      <c r="N4491" s="31" t="str">
        <f>TRIM(CONCATENATE(Table1[[#This Row],[Intake]]," ",Table1[[#This Row],[Batch Number]]))</f>
        <v>S-1/OS 90</v>
      </c>
      <c r="O4491" s="34" t="str">
        <f>IF(VLOOKUP(Table1[[#This Row],[Intake Batch Combo]],Sheet2!A:B,2,FALSE)="","",VLOOKUP(Table1[[#This Row],[Intake Batch Combo]],Sheet2!A:B,2,FALSE))</f>
        <v>OSD Buy 90</v>
      </c>
      <c r="P4491" s="116" t="e">
        <v>#N/A</v>
      </c>
      <c r="Q4491" s="116" t="e">
        <v>#N/A</v>
      </c>
    </row>
    <row r="4492" spans="1:17">
      <c r="A4492" s="4" t="s">
        <v>1316</v>
      </c>
      <c r="B4492" s="15">
        <v>90</v>
      </c>
      <c r="C4492" s="15" t="s">
        <v>138</v>
      </c>
      <c r="D4492" s="30">
        <v>44559</v>
      </c>
      <c r="E4492" s="10" t="s">
        <v>1</v>
      </c>
      <c r="F4492" s="14">
        <v>300</v>
      </c>
      <c r="G4492" s="14">
        <v>0</v>
      </c>
      <c r="H4492" s="30">
        <v>44895</v>
      </c>
      <c r="I4492" s="123">
        <v>0</v>
      </c>
      <c r="J4492" s="21">
        <f>IF(M4492="",IF(AND(H4492&lt;&gt; "",D4492&lt;&gt;""),IF(H4492&gt;=D4492,H4492-D4492,0),""),"")</f>
        <v>336</v>
      </c>
      <c r="K4492" s="20">
        <f>IF(M4492="",IF(I4492&lt;&gt;"",I4492-G4492,""),"")</f>
        <v>0</v>
      </c>
      <c r="L4492" s="25">
        <f>IF(M4492="",IF(K4492&lt;&gt;"",IF(G4492=0,IF(I4492=0,0,9.99),K4492/G4492),""),"")</f>
        <v>0</v>
      </c>
      <c r="M4492" s="28"/>
      <c r="N4492" s="31" t="str">
        <f>TRIM(CONCATENATE(Table1[[#This Row],[Intake]]," ",Table1[[#This Row],[Batch Number]]))</f>
        <v>S-1/OS 90</v>
      </c>
      <c r="O4492" s="34" t="str">
        <f>IF(VLOOKUP(Table1[[#This Row],[Intake Batch Combo]],Sheet2!A:B,2,FALSE)="","",VLOOKUP(Table1[[#This Row],[Intake Batch Combo]],Sheet2!A:B,2,FALSE))</f>
        <v>OSD Buy 90</v>
      </c>
      <c r="P4492" s="116" t="e">
        <v>#N/A</v>
      </c>
      <c r="Q4492" s="116" t="e">
        <v>#N/A</v>
      </c>
    </row>
    <row r="4493" spans="1:17">
      <c r="A4493" s="4" t="s">
        <v>1316</v>
      </c>
      <c r="B4493" s="15">
        <v>90</v>
      </c>
      <c r="C4493" s="15" t="s">
        <v>138</v>
      </c>
      <c r="D4493" s="30">
        <v>44559</v>
      </c>
      <c r="E4493" s="10" t="s">
        <v>1</v>
      </c>
      <c r="F4493" s="14">
        <v>300</v>
      </c>
      <c r="G4493" s="14">
        <v>0</v>
      </c>
      <c r="H4493" s="30">
        <v>44895</v>
      </c>
      <c r="I4493" s="123">
        <v>0</v>
      </c>
      <c r="J4493" s="21">
        <f>IF(M4493="",IF(AND(H4493&lt;&gt; "",D4493&lt;&gt;""),IF(H4493&gt;=D4493,H4493-D4493,0),""),"")</f>
        <v>336</v>
      </c>
      <c r="K4493" s="20">
        <f>IF(M4493="",IF(I4493&lt;&gt;"",I4493-G4493,""),"")</f>
        <v>0</v>
      </c>
      <c r="L4493" s="25">
        <f>IF(M4493="",IF(K4493&lt;&gt;"",IF(G4493=0,IF(I4493=0,0,9.99),K4493/G4493),""),"")</f>
        <v>0</v>
      </c>
      <c r="M4493" s="28"/>
      <c r="N4493" s="31" t="str">
        <f>TRIM(CONCATENATE(Table1[[#This Row],[Intake]]," ",Table1[[#This Row],[Batch Number]]))</f>
        <v>S-1/OS 90</v>
      </c>
      <c r="O4493" s="34" t="str">
        <f>IF(VLOOKUP(Table1[[#This Row],[Intake Batch Combo]],Sheet2!A:B,2,FALSE)="","",VLOOKUP(Table1[[#This Row],[Intake Batch Combo]],Sheet2!A:B,2,FALSE))</f>
        <v>OSD Buy 90</v>
      </c>
      <c r="P4493" s="116" t="e">
        <v>#N/A</v>
      </c>
      <c r="Q4493" s="116" t="e">
        <v>#N/A</v>
      </c>
    </row>
    <row r="4494" spans="1:17">
      <c r="A4494" s="4" t="s">
        <v>1316</v>
      </c>
      <c r="B4494" s="15">
        <v>90</v>
      </c>
      <c r="C4494" s="15" t="s">
        <v>138</v>
      </c>
      <c r="D4494" s="30">
        <v>44559</v>
      </c>
      <c r="E4494" s="10" t="s">
        <v>1</v>
      </c>
      <c r="F4494" s="14">
        <v>300</v>
      </c>
      <c r="G4494" s="14">
        <v>0</v>
      </c>
      <c r="H4494" s="30">
        <v>44895</v>
      </c>
      <c r="I4494" s="123">
        <v>0</v>
      </c>
      <c r="J4494" s="21">
        <f>IF(M4494="",IF(AND(H4494&lt;&gt; "",D4494&lt;&gt;""),IF(H4494&gt;=D4494,H4494-D4494,0),""),"")</f>
        <v>336</v>
      </c>
      <c r="K4494" s="20">
        <f>IF(M4494="",IF(I4494&lt;&gt;"",I4494-G4494,""),"")</f>
        <v>0</v>
      </c>
      <c r="L4494" s="25">
        <f>IF(M4494="",IF(K4494&lt;&gt;"",IF(G4494=0,IF(I4494=0,0,9.99),K4494/G4494),""),"")</f>
        <v>0</v>
      </c>
      <c r="M4494" s="28"/>
      <c r="N4494" s="31" t="str">
        <f>TRIM(CONCATENATE(Table1[[#This Row],[Intake]]," ",Table1[[#This Row],[Batch Number]]))</f>
        <v>S-1/OS 90</v>
      </c>
      <c r="O4494" s="34" t="str">
        <f>IF(VLOOKUP(Table1[[#This Row],[Intake Batch Combo]],Sheet2!A:B,2,FALSE)="","",VLOOKUP(Table1[[#This Row],[Intake Batch Combo]],Sheet2!A:B,2,FALSE))</f>
        <v>OSD Buy 90</v>
      </c>
      <c r="P4494" s="116" t="e">
        <v>#N/A</v>
      </c>
      <c r="Q4494" s="116" t="e">
        <v>#N/A</v>
      </c>
    </row>
    <row r="4495" spans="1:17">
      <c r="A4495" s="4" t="s">
        <v>1316</v>
      </c>
      <c r="B4495" s="15">
        <v>90</v>
      </c>
      <c r="C4495" s="15" t="s">
        <v>138</v>
      </c>
      <c r="D4495" s="30">
        <v>44559</v>
      </c>
      <c r="E4495" s="10" t="s">
        <v>1</v>
      </c>
      <c r="F4495" s="14">
        <v>300</v>
      </c>
      <c r="G4495" s="14">
        <v>0</v>
      </c>
      <c r="H4495" s="30">
        <v>44895</v>
      </c>
      <c r="I4495" s="123">
        <v>0</v>
      </c>
      <c r="J4495" s="21">
        <f>IF(M4495="",IF(AND(H4495&lt;&gt; "",D4495&lt;&gt;""),IF(H4495&gt;=D4495,H4495-D4495,0),""),"")</f>
        <v>336</v>
      </c>
      <c r="K4495" s="20">
        <f>IF(M4495="",IF(I4495&lt;&gt;"",I4495-G4495,""),"")</f>
        <v>0</v>
      </c>
      <c r="L4495" s="25">
        <f>IF(M4495="",IF(K4495&lt;&gt;"",IF(G4495=0,IF(I4495=0,0,9.99),K4495/G4495),""),"")</f>
        <v>0</v>
      </c>
      <c r="M4495" s="28"/>
      <c r="N4495" s="31" t="str">
        <f>TRIM(CONCATENATE(Table1[[#This Row],[Intake]]," ",Table1[[#This Row],[Batch Number]]))</f>
        <v>S-1/OS 90</v>
      </c>
      <c r="O4495" s="34" t="str">
        <f>IF(VLOOKUP(Table1[[#This Row],[Intake Batch Combo]],Sheet2!A:B,2,FALSE)="","",VLOOKUP(Table1[[#This Row],[Intake Batch Combo]],Sheet2!A:B,2,FALSE))</f>
        <v>OSD Buy 90</v>
      </c>
      <c r="P4495" s="116" t="e">
        <v>#N/A</v>
      </c>
      <c r="Q4495" s="116" t="e">
        <v>#N/A</v>
      </c>
    </row>
    <row r="4496" spans="1:17">
      <c r="A4496" s="4" t="s">
        <v>1316</v>
      </c>
      <c r="B4496" s="15">
        <v>90</v>
      </c>
      <c r="C4496" s="15" t="s">
        <v>222</v>
      </c>
      <c r="D4496" s="30">
        <v>44559</v>
      </c>
      <c r="E4496" s="10" t="s">
        <v>1</v>
      </c>
      <c r="F4496" s="14">
        <v>300</v>
      </c>
      <c r="G4496" s="14">
        <v>0</v>
      </c>
      <c r="H4496" s="30">
        <v>44895</v>
      </c>
      <c r="I4496" s="123">
        <v>0</v>
      </c>
      <c r="J4496" s="21">
        <f>IF(M4496="",IF(AND(H4496&lt;&gt; "",D4496&lt;&gt;""),IF(H4496&gt;=D4496,H4496-D4496,0),""),"")</f>
        <v>336</v>
      </c>
      <c r="K4496" s="20">
        <f>IF(M4496="",IF(I4496&lt;&gt;"",I4496-G4496,""),"")</f>
        <v>0</v>
      </c>
      <c r="L4496" s="25">
        <f>IF(M4496="",IF(K4496&lt;&gt;"",IF(G4496=0,IF(I4496=0,0,9.99),K4496/G4496),""),"")</f>
        <v>0</v>
      </c>
      <c r="M4496" s="28"/>
      <c r="N4496" s="31" t="str">
        <f>TRIM(CONCATENATE(Table1[[#This Row],[Intake]]," ",Table1[[#This Row],[Batch Number]]))</f>
        <v>S-1/OS 90</v>
      </c>
      <c r="O4496" s="34" t="str">
        <f>IF(VLOOKUP(Table1[[#This Row],[Intake Batch Combo]],Sheet2!A:B,2,FALSE)="","",VLOOKUP(Table1[[#This Row],[Intake Batch Combo]],Sheet2!A:B,2,FALSE))</f>
        <v>OSD Buy 90</v>
      </c>
      <c r="P4496" s="116" t="e">
        <v>#N/A</v>
      </c>
      <c r="Q4496" s="116" t="e">
        <v>#N/A</v>
      </c>
    </row>
    <row r="4497" spans="1:17">
      <c r="A4497" s="4" t="s">
        <v>1316</v>
      </c>
      <c r="B4497" s="15">
        <v>90</v>
      </c>
      <c r="C4497" s="15" t="s">
        <v>222</v>
      </c>
      <c r="D4497" s="30">
        <v>44559</v>
      </c>
      <c r="E4497" s="10" t="s">
        <v>1</v>
      </c>
      <c r="F4497" s="14">
        <v>300</v>
      </c>
      <c r="G4497" s="14">
        <v>0</v>
      </c>
      <c r="H4497" s="30">
        <v>44895</v>
      </c>
      <c r="I4497" s="123">
        <v>0</v>
      </c>
      <c r="J4497" s="21">
        <f>IF(M4497="",IF(AND(H4497&lt;&gt; "",D4497&lt;&gt;""),IF(H4497&gt;=D4497,H4497-D4497,0),""),"")</f>
        <v>336</v>
      </c>
      <c r="K4497" s="20">
        <f>IF(M4497="",IF(I4497&lt;&gt;"",I4497-G4497,""),"")</f>
        <v>0</v>
      </c>
      <c r="L4497" s="25">
        <f>IF(M4497="",IF(K4497&lt;&gt;"",IF(G4497=0,IF(I4497=0,0,9.99),K4497/G4497),""),"")</f>
        <v>0</v>
      </c>
      <c r="M4497" s="28"/>
      <c r="N4497" s="31" t="str">
        <f>TRIM(CONCATENATE(Table1[[#This Row],[Intake]]," ",Table1[[#This Row],[Batch Number]]))</f>
        <v>S-1/OS 90</v>
      </c>
      <c r="O4497" s="34" t="str">
        <f>IF(VLOOKUP(Table1[[#This Row],[Intake Batch Combo]],Sheet2!A:B,2,FALSE)="","",VLOOKUP(Table1[[#This Row],[Intake Batch Combo]],Sheet2!A:B,2,FALSE))</f>
        <v>OSD Buy 90</v>
      </c>
      <c r="P4497" s="116" t="e">
        <v>#N/A</v>
      </c>
      <c r="Q4497" s="116" t="e">
        <v>#N/A</v>
      </c>
    </row>
    <row r="4498" spans="1:17">
      <c r="A4498" s="4" t="s">
        <v>1316</v>
      </c>
      <c r="B4498" s="15">
        <v>90</v>
      </c>
      <c r="C4498" s="15" t="s">
        <v>341</v>
      </c>
      <c r="D4498" s="30">
        <v>44559</v>
      </c>
      <c r="E4498" s="10" t="s">
        <v>1</v>
      </c>
      <c r="F4498" s="14">
        <v>300</v>
      </c>
      <c r="G4498" s="14">
        <v>0</v>
      </c>
      <c r="H4498" s="30">
        <v>44895</v>
      </c>
      <c r="I4498" s="123">
        <v>0</v>
      </c>
      <c r="J4498" s="21">
        <f>IF(M4498="",IF(AND(H4498&lt;&gt; "",D4498&lt;&gt;""),IF(H4498&gt;=D4498,H4498-D4498,0),""),"")</f>
        <v>336</v>
      </c>
      <c r="K4498" s="20">
        <f>IF(M4498="",IF(I4498&lt;&gt;"",I4498-G4498,""),"")</f>
        <v>0</v>
      </c>
      <c r="L4498" s="25">
        <f>IF(M4498="",IF(K4498&lt;&gt;"",IF(G4498=0,IF(I4498=0,0,9.99),K4498/G4498),""),"")</f>
        <v>0</v>
      </c>
      <c r="M4498" s="28"/>
      <c r="N4498" s="31" t="str">
        <f>TRIM(CONCATENATE(Table1[[#This Row],[Intake]]," ",Table1[[#This Row],[Batch Number]]))</f>
        <v>S-1/OS 90</v>
      </c>
      <c r="O4498" s="34" t="str">
        <f>IF(VLOOKUP(Table1[[#This Row],[Intake Batch Combo]],Sheet2!A:B,2,FALSE)="","",VLOOKUP(Table1[[#This Row],[Intake Batch Combo]],Sheet2!A:B,2,FALSE))</f>
        <v>OSD Buy 90</v>
      </c>
      <c r="P4498" s="116" t="e">
        <v>#N/A</v>
      </c>
      <c r="Q4498" s="116" t="e">
        <v>#N/A</v>
      </c>
    </row>
    <row r="4499" spans="1:17">
      <c r="A4499" s="4" t="s">
        <v>1316</v>
      </c>
      <c r="B4499" s="15">
        <v>90</v>
      </c>
      <c r="C4499" s="15" t="s">
        <v>341</v>
      </c>
      <c r="D4499" s="30">
        <v>44559</v>
      </c>
      <c r="E4499" s="10" t="s">
        <v>1</v>
      </c>
      <c r="F4499" s="14">
        <v>300</v>
      </c>
      <c r="G4499" s="14">
        <v>0</v>
      </c>
      <c r="H4499" s="30">
        <v>44895</v>
      </c>
      <c r="I4499" s="123">
        <v>0</v>
      </c>
      <c r="J4499" s="21">
        <f>IF(M4499="",IF(AND(H4499&lt;&gt; "",D4499&lt;&gt;""),IF(H4499&gt;=D4499,H4499-D4499,0),""),"")</f>
        <v>336</v>
      </c>
      <c r="K4499" s="20">
        <f>IF(M4499="",IF(I4499&lt;&gt;"",I4499-G4499,""),"")</f>
        <v>0</v>
      </c>
      <c r="L4499" s="25">
        <f>IF(M4499="",IF(K4499&lt;&gt;"",IF(G4499=0,IF(I4499=0,0,9.99),K4499/G4499),""),"")</f>
        <v>0</v>
      </c>
      <c r="M4499" s="28"/>
      <c r="N4499" s="31" t="str">
        <f>TRIM(CONCATENATE(Table1[[#This Row],[Intake]]," ",Table1[[#This Row],[Batch Number]]))</f>
        <v>S-1/OS 90</v>
      </c>
      <c r="O4499" s="34" t="str">
        <f>IF(VLOOKUP(Table1[[#This Row],[Intake Batch Combo]],Sheet2!A:B,2,FALSE)="","",VLOOKUP(Table1[[#This Row],[Intake Batch Combo]],Sheet2!A:B,2,FALSE))</f>
        <v>OSD Buy 90</v>
      </c>
      <c r="P4499" s="116" t="e">
        <v>#N/A</v>
      </c>
      <c r="Q4499" s="116" t="e">
        <v>#N/A</v>
      </c>
    </row>
    <row r="4500" spans="1:17">
      <c r="A4500" s="4" t="s">
        <v>1314</v>
      </c>
      <c r="B4500" s="43">
        <v>71</v>
      </c>
      <c r="C4500" s="64" t="s">
        <v>665</v>
      </c>
      <c r="D4500" s="47">
        <v>44670</v>
      </c>
      <c r="E4500" s="59" t="s">
        <v>0</v>
      </c>
      <c r="F4500" s="41">
        <v>250</v>
      </c>
      <c r="G4500" s="41">
        <v>59.962482989979854</v>
      </c>
      <c r="H4500" s="47">
        <v>44895</v>
      </c>
      <c r="I4500" s="123">
        <v>93</v>
      </c>
      <c r="J4500" s="43">
        <f>IF(M4500="",IF(AND(H4500&lt;&gt; "",D4500&lt;&gt;""),IF(H4500&gt;=D4500,H4500-D4500,0),""),"")</f>
        <v>225</v>
      </c>
      <c r="K4500" s="42">
        <f>IF(M4500="",IF(I4500&lt;&gt;"",I4500-G4500,""),"")</f>
        <v>33.037517010020146</v>
      </c>
      <c r="L4500" s="44">
        <f>IF(M4500="",IF(K4500&lt;&gt;"",IF(G4500=0,IF(I4500=0,0,9.99),K4500/G4500),""),"")</f>
        <v>0.55096979582284711</v>
      </c>
      <c r="M4500" s="45"/>
      <c r="N4500" s="46" t="str">
        <f>TRIM(CONCATENATE(Table1[[#This Row],[Intake]]," ",Table1[[#This Row],[Batch Number]]))</f>
        <v>S-1/EB 71</v>
      </c>
      <c r="O4500" s="45" t="str">
        <f>IF(VLOOKUP(Table1[[#This Row],[Intake Batch Combo]],Sheet2!A:B,2,FALSE)="","",VLOOKUP(Table1[[#This Row],[Intake Batch Combo]],Sheet2!A:B,2,FALSE))</f>
        <v>Expert MRI Buy 71</v>
      </c>
      <c r="P4500" s="116" t="e">
        <v>#N/A</v>
      </c>
      <c r="Q4500" s="116" t="e">
        <v>#N/A</v>
      </c>
    </row>
    <row r="4501" spans="1:17">
      <c r="A4501" s="4" t="s">
        <v>1314</v>
      </c>
      <c r="B4501" s="43">
        <v>71</v>
      </c>
      <c r="C4501" s="64" t="s">
        <v>698</v>
      </c>
      <c r="D4501" s="47">
        <v>44670</v>
      </c>
      <c r="E4501" s="59" t="s">
        <v>0</v>
      </c>
      <c r="F4501" s="41">
        <v>250</v>
      </c>
      <c r="G4501" s="41">
        <v>59.962482989979854</v>
      </c>
      <c r="H4501" s="47">
        <v>44895</v>
      </c>
      <c r="I4501" s="123">
        <v>93</v>
      </c>
      <c r="J4501" s="43">
        <f>IF(M4501="",IF(AND(H4501&lt;&gt; "",D4501&lt;&gt;""),IF(H4501&gt;=D4501,H4501-D4501,0),""),"")</f>
        <v>225</v>
      </c>
      <c r="K4501" s="42">
        <f>IF(M4501="",IF(I4501&lt;&gt;"",I4501-G4501,""),"")</f>
        <v>33.037517010020146</v>
      </c>
      <c r="L4501" s="44">
        <f>IF(M4501="",IF(K4501&lt;&gt;"",IF(G4501=0,IF(I4501=0,0,9.99),K4501/G4501),""),"")</f>
        <v>0.55096979582284711</v>
      </c>
      <c r="M4501" s="45"/>
      <c r="N4501" s="46" t="str">
        <f>TRIM(CONCATENATE(Table1[[#This Row],[Intake]]," ",Table1[[#This Row],[Batch Number]]))</f>
        <v>S-1/EB 71</v>
      </c>
      <c r="O4501" s="45" t="str">
        <f>IF(VLOOKUP(Table1[[#This Row],[Intake Batch Combo]],Sheet2!A:B,2,FALSE)="","",VLOOKUP(Table1[[#This Row],[Intake Batch Combo]],Sheet2!A:B,2,FALSE))</f>
        <v>Expert MRI Buy 71</v>
      </c>
      <c r="P4501" s="116" t="e">
        <v>#N/A</v>
      </c>
      <c r="Q4501" s="116" t="e">
        <v>#N/A</v>
      </c>
    </row>
    <row r="4502" spans="1:17">
      <c r="A4502" s="4" t="s">
        <v>1316</v>
      </c>
      <c r="B4502" s="15">
        <v>90</v>
      </c>
      <c r="C4502" s="15" t="s">
        <v>296</v>
      </c>
      <c r="D4502" s="30">
        <v>44559</v>
      </c>
      <c r="E4502" s="10" t="s">
        <v>0</v>
      </c>
      <c r="F4502" s="109">
        <v>250</v>
      </c>
      <c r="G4502" s="14">
        <v>64.165575435676601</v>
      </c>
      <c r="H4502" s="30">
        <v>44895</v>
      </c>
      <c r="I4502" s="123">
        <v>65.099999999999994</v>
      </c>
      <c r="J4502" s="21">
        <f>IF(M4502="",IF(AND(H4502&lt;&gt; "",D4502&lt;&gt;""),IF(H4502&gt;=D4502,H4502-D4502,0),""),"")</f>
        <v>336</v>
      </c>
      <c r="K4502" s="20">
        <f>IF(M4502="",IF(I4502&lt;&gt;"",I4502-G4502,""),"")</f>
        <v>0.93442456432339327</v>
      </c>
      <c r="L4502" s="25">
        <f>IF(M4502="",IF(K4502&lt;&gt;"",IF(G4502=0,IF(I4502=0,0,9.99),K4502/G4502),""),"")</f>
        <v>1.4562708398993728E-2</v>
      </c>
      <c r="M4502" s="28"/>
      <c r="N4502" s="31" t="str">
        <f>TRIM(CONCATENATE(Table1[[#This Row],[Intake]]," ",Table1[[#This Row],[Batch Number]]))</f>
        <v>S-1/OS 90</v>
      </c>
      <c r="O4502" s="34" t="str">
        <f>IF(VLOOKUP(Table1[[#This Row],[Intake Batch Combo]],Sheet2!A:B,2,FALSE)="","",VLOOKUP(Table1[[#This Row],[Intake Batch Combo]],Sheet2!A:B,2,FALSE))</f>
        <v>OSD Buy 90</v>
      </c>
      <c r="P4502" s="116" t="e">
        <v>#N/A</v>
      </c>
      <c r="Q4502" s="116" t="e">
        <v>#N/A</v>
      </c>
    </row>
    <row r="4503" spans="1:17">
      <c r="A4503" s="4" t="s">
        <v>1316</v>
      </c>
      <c r="B4503" s="15">
        <v>90</v>
      </c>
      <c r="C4503" s="15" t="s">
        <v>296</v>
      </c>
      <c r="D4503" s="30">
        <v>44559</v>
      </c>
      <c r="E4503" s="10" t="s">
        <v>0</v>
      </c>
      <c r="F4503" s="109">
        <v>250</v>
      </c>
      <c r="G4503" s="14">
        <v>64.165575435676601</v>
      </c>
      <c r="H4503" s="30">
        <v>44895</v>
      </c>
      <c r="I4503" s="123">
        <v>65.099999999999994</v>
      </c>
      <c r="J4503" s="21">
        <f>IF(M4503="",IF(AND(H4503&lt;&gt; "",D4503&lt;&gt;""),IF(H4503&gt;=D4503,H4503-D4503,0),""),"")</f>
        <v>336</v>
      </c>
      <c r="K4503" s="20">
        <f>IF(M4503="",IF(I4503&lt;&gt;"",I4503-G4503,""),"")</f>
        <v>0.93442456432339327</v>
      </c>
      <c r="L4503" s="25">
        <f>IF(M4503="",IF(K4503&lt;&gt;"",IF(G4503=0,IF(I4503=0,0,9.99),K4503/G4503),""),"")</f>
        <v>1.4562708398993728E-2</v>
      </c>
      <c r="M4503" s="28"/>
      <c r="N4503" s="31" t="str">
        <f>TRIM(CONCATENATE(Table1[[#This Row],[Intake]]," ",Table1[[#This Row],[Batch Number]]))</f>
        <v>S-1/OS 90</v>
      </c>
      <c r="O4503" s="34" t="str">
        <f>IF(VLOOKUP(Table1[[#This Row],[Intake Batch Combo]],Sheet2!A:B,2,FALSE)="","",VLOOKUP(Table1[[#This Row],[Intake Batch Combo]],Sheet2!A:B,2,FALSE))</f>
        <v>OSD Buy 90</v>
      </c>
      <c r="P4503" s="116" t="e">
        <v>#N/A</v>
      </c>
      <c r="Q4503" s="116" t="e">
        <v>#N/A</v>
      </c>
    </row>
    <row r="4504" spans="1:17">
      <c r="A4504" s="4" t="s">
        <v>1314</v>
      </c>
      <c r="B4504" s="43">
        <v>71</v>
      </c>
      <c r="C4504" s="64" t="s">
        <v>698</v>
      </c>
      <c r="D4504" s="47">
        <v>44670</v>
      </c>
      <c r="E4504" s="59" t="s">
        <v>1</v>
      </c>
      <c r="F4504" s="41">
        <v>300</v>
      </c>
      <c r="G4504" s="41">
        <v>71.954979587975828</v>
      </c>
      <c r="H4504" s="47">
        <v>44895</v>
      </c>
      <c r="I4504" s="123">
        <v>93</v>
      </c>
      <c r="J4504" s="43">
        <f>IF(M4504="",IF(AND(H4504&lt;&gt; "",D4504&lt;&gt;""),IF(H4504&gt;=D4504,H4504-D4504,0),""),"")</f>
        <v>225</v>
      </c>
      <c r="K4504" s="42">
        <f>IF(M4504="",IF(I4504&lt;&gt;"",I4504-G4504,""),"")</f>
        <v>21.045020412024172</v>
      </c>
      <c r="L4504" s="44">
        <f>IF(M4504="",IF(K4504&lt;&gt;"",IF(G4504=0,IF(I4504=0,0,9.99),K4504/G4504),""),"")</f>
        <v>0.29247482985237255</v>
      </c>
      <c r="M4504" s="45"/>
      <c r="N4504" s="46" t="str">
        <f>TRIM(CONCATENATE(Table1[[#This Row],[Intake]]," ",Table1[[#This Row],[Batch Number]]))</f>
        <v>S-1/EB 71</v>
      </c>
      <c r="O4504" s="45" t="str">
        <f>IF(VLOOKUP(Table1[[#This Row],[Intake Batch Combo]],Sheet2!A:B,2,FALSE)="","",VLOOKUP(Table1[[#This Row],[Intake Batch Combo]],Sheet2!A:B,2,FALSE))</f>
        <v>Expert MRI Buy 71</v>
      </c>
      <c r="P4504" s="116" t="e">
        <v>#N/A</v>
      </c>
      <c r="Q4504" s="116" t="e">
        <v>#N/A</v>
      </c>
    </row>
    <row r="4505" spans="1:17">
      <c r="A4505" s="4" t="s">
        <v>1314</v>
      </c>
      <c r="B4505" s="43">
        <v>71</v>
      </c>
      <c r="C4505" s="64" t="s">
        <v>698</v>
      </c>
      <c r="D4505" s="47">
        <v>44670</v>
      </c>
      <c r="E4505" s="59" t="s">
        <v>1</v>
      </c>
      <c r="F4505" s="41">
        <v>300</v>
      </c>
      <c r="G4505" s="41">
        <v>71.954979587975828</v>
      </c>
      <c r="H4505" s="47">
        <v>44895</v>
      </c>
      <c r="I4505" s="123">
        <v>93</v>
      </c>
      <c r="J4505" s="43">
        <f>IF(M4505="",IF(AND(H4505&lt;&gt; "",D4505&lt;&gt;""),IF(H4505&gt;=D4505,H4505-D4505,0),""),"")</f>
        <v>225</v>
      </c>
      <c r="K4505" s="42">
        <f>IF(M4505="",IF(I4505&lt;&gt;"",I4505-G4505,""),"")</f>
        <v>21.045020412024172</v>
      </c>
      <c r="L4505" s="44">
        <f>IF(M4505="",IF(K4505&lt;&gt;"",IF(G4505=0,IF(I4505=0,0,9.99),K4505/G4505),""),"")</f>
        <v>0.29247482985237255</v>
      </c>
      <c r="M4505" s="45"/>
      <c r="N4505" s="46" t="str">
        <f>TRIM(CONCATENATE(Table1[[#This Row],[Intake]]," ",Table1[[#This Row],[Batch Number]]))</f>
        <v>S-1/EB 71</v>
      </c>
      <c r="O4505" s="45" t="str">
        <f>IF(VLOOKUP(Table1[[#This Row],[Intake Batch Combo]],Sheet2!A:B,2,FALSE)="","",VLOOKUP(Table1[[#This Row],[Intake Batch Combo]],Sheet2!A:B,2,FALSE))</f>
        <v>Expert MRI Buy 71</v>
      </c>
      <c r="P4505" s="116" t="e">
        <v>#N/A</v>
      </c>
      <c r="Q4505" s="116" t="e">
        <v>#N/A</v>
      </c>
    </row>
    <row r="4506" spans="1:17">
      <c r="A4506" s="4" t="s">
        <v>1314</v>
      </c>
      <c r="B4506" s="43">
        <v>71</v>
      </c>
      <c r="C4506" s="64" t="s">
        <v>698</v>
      </c>
      <c r="D4506" s="47">
        <v>44670</v>
      </c>
      <c r="E4506" s="59" t="s">
        <v>1</v>
      </c>
      <c r="F4506" s="41">
        <v>300</v>
      </c>
      <c r="G4506" s="41">
        <v>71.954979587975828</v>
      </c>
      <c r="H4506" s="47">
        <v>44895</v>
      </c>
      <c r="I4506" s="123">
        <v>93</v>
      </c>
      <c r="J4506" s="43">
        <f>IF(M4506="",IF(AND(H4506&lt;&gt; "",D4506&lt;&gt;""),IF(H4506&gt;=D4506,H4506-D4506,0),""),"")</f>
        <v>225</v>
      </c>
      <c r="K4506" s="42">
        <f>IF(M4506="",IF(I4506&lt;&gt;"",I4506-G4506,""),"")</f>
        <v>21.045020412024172</v>
      </c>
      <c r="L4506" s="44">
        <f>IF(M4506="",IF(K4506&lt;&gt;"",IF(G4506=0,IF(I4506=0,0,9.99),K4506/G4506),""),"")</f>
        <v>0.29247482985237255</v>
      </c>
      <c r="M4506" s="45"/>
      <c r="N4506" s="46" t="str">
        <f>TRIM(CONCATENATE(Table1[[#This Row],[Intake]]," ",Table1[[#This Row],[Batch Number]]))</f>
        <v>S-1/EB 71</v>
      </c>
      <c r="O4506" s="45" t="str">
        <f>IF(VLOOKUP(Table1[[#This Row],[Intake Batch Combo]],Sheet2!A:B,2,FALSE)="","",VLOOKUP(Table1[[#This Row],[Intake Batch Combo]],Sheet2!A:B,2,FALSE))</f>
        <v>Expert MRI Buy 71</v>
      </c>
      <c r="P4506" s="116" t="e">
        <v>#N/A</v>
      </c>
      <c r="Q4506" s="116" t="e">
        <v>#N/A</v>
      </c>
    </row>
    <row r="4507" spans="1:17">
      <c r="A4507" s="4" t="s">
        <v>1314</v>
      </c>
      <c r="B4507" s="43">
        <v>71</v>
      </c>
      <c r="C4507" s="64" t="s">
        <v>698</v>
      </c>
      <c r="D4507" s="47">
        <v>44670</v>
      </c>
      <c r="E4507" s="59" t="s">
        <v>1</v>
      </c>
      <c r="F4507" s="41">
        <v>300</v>
      </c>
      <c r="G4507" s="41">
        <v>71.954979587975828</v>
      </c>
      <c r="H4507" s="47">
        <v>44895</v>
      </c>
      <c r="I4507" s="123">
        <v>93</v>
      </c>
      <c r="J4507" s="43">
        <f>IF(M4507="",IF(AND(H4507&lt;&gt; "",D4507&lt;&gt;""),IF(H4507&gt;=D4507,H4507-D4507,0),""),"")</f>
        <v>225</v>
      </c>
      <c r="K4507" s="42">
        <f>IF(M4507="",IF(I4507&lt;&gt;"",I4507-G4507,""),"")</f>
        <v>21.045020412024172</v>
      </c>
      <c r="L4507" s="44">
        <f>IF(M4507="",IF(K4507&lt;&gt;"",IF(G4507=0,IF(I4507=0,0,9.99),K4507/G4507),""),"")</f>
        <v>0.29247482985237255</v>
      </c>
      <c r="M4507" s="45"/>
      <c r="N4507" s="46" t="str">
        <f>TRIM(CONCATENATE(Table1[[#This Row],[Intake]]," ",Table1[[#This Row],[Batch Number]]))</f>
        <v>S-1/EB 71</v>
      </c>
      <c r="O4507" s="45" t="str">
        <f>IF(VLOOKUP(Table1[[#This Row],[Intake Batch Combo]],Sheet2!A:B,2,FALSE)="","",VLOOKUP(Table1[[#This Row],[Intake Batch Combo]],Sheet2!A:B,2,FALSE))</f>
        <v>Expert MRI Buy 71</v>
      </c>
      <c r="P4507" s="116" t="e">
        <v>#N/A</v>
      </c>
      <c r="Q4507" s="116" t="e">
        <v>#N/A</v>
      </c>
    </row>
    <row r="4508" spans="1:17">
      <c r="A4508" s="4" t="s">
        <v>1314</v>
      </c>
      <c r="B4508" s="43">
        <v>71</v>
      </c>
      <c r="C4508" s="64" t="s">
        <v>698</v>
      </c>
      <c r="D4508" s="47">
        <v>44670</v>
      </c>
      <c r="E4508" s="59" t="s">
        <v>0</v>
      </c>
      <c r="F4508" s="41">
        <v>300</v>
      </c>
      <c r="G4508" s="41">
        <v>71.954979587975828</v>
      </c>
      <c r="H4508" s="47">
        <v>44895</v>
      </c>
      <c r="I4508" s="123">
        <v>93</v>
      </c>
      <c r="J4508" s="43">
        <f>IF(M4508="",IF(AND(H4508&lt;&gt; "",D4508&lt;&gt;""),IF(H4508&gt;=D4508,H4508-D4508,0),""),"")</f>
        <v>225</v>
      </c>
      <c r="K4508" s="42">
        <f>IF(M4508="",IF(I4508&lt;&gt;"",I4508-G4508,""),"")</f>
        <v>21.045020412024172</v>
      </c>
      <c r="L4508" s="44">
        <f>IF(M4508="",IF(K4508&lt;&gt;"",IF(G4508=0,IF(I4508=0,0,9.99),K4508/G4508),""),"")</f>
        <v>0.29247482985237255</v>
      </c>
      <c r="M4508" s="45"/>
      <c r="N4508" s="46" t="str">
        <f>TRIM(CONCATENATE(Table1[[#This Row],[Intake]]," ",Table1[[#This Row],[Batch Number]]))</f>
        <v>S-1/EB 71</v>
      </c>
      <c r="O4508" s="45" t="str">
        <f>IF(VLOOKUP(Table1[[#This Row],[Intake Batch Combo]],Sheet2!A:B,2,FALSE)="","",VLOOKUP(Table1[[#This Row],[Intake Batch Combo]],Sheet2!A:B,2,FALSE))</f>
        <v>Expert MRI Buy 71</v>
      </c>
      <c r="P4508" s="116" t="e">
        <v>#N/A</v>
      </c>
      <c r="Q4508" s="116" t="e">
        <v>#N/A</v>
      </c>
    </row>
    <row r="4509" spans="1:17">
      <c r="A4509" s="4" t="s">
        <v>1314</v>
      </c>
      <c r="B4509" s="43">
        <v>71</v>
      </c>
      <c r="C4509" s="64" t="s">
        <v>843</v>
      </c>
      <c r="D4509" s="47">
        <v>44670</v>
      </c>
      <c r="E4509" s="59" t="s">
        <v>1</v>
      </c>
      <c r="F4509" s="41">
        <v>300</v>
      </c>
      <c r="G4509" s="41">
        <v>71.954979587975828</v>
      </c>
      <c r="H4509" s="47">
        <v>44895</v>
      </c>
      <c r="I4509" s="123">
        <v>93</v>
      </c>
      <c r="J4509" s="43">
        <f>IF(M4509="",IF(AND(H4509&lt;&gt; "",D4509&lt;&gt;""),IF(H4509&gt;=D4509,H4509-D4509,0),""),"")</f>
        <v>225</v>
      </c>
      <c r="K4509" s="42">
        <f>IF(M4509="",IF(I4509&lt;&gt;"",I4509-G4509,""),"")</f>
        <v>21.045020412024172</v>
      </c>
      <c r="L4509" s="44">
        <f>IF(M4509="",IF(K4509&lt;&gt;"",IF(G4509=0,IF(I4509=0,0,9.99),K4509/G4509),""),"")</f>
        <v>0.29247482985237255</v>
      </c>
      <c r="M4509" s="45"/>
      <c r="N4509" s="46" t="str">
        <f>TRIM(CONCATENATE(Table1[[#This Row],[Intake]]," ",Table1[[#This Row],[Batch Number]]))</f>
        <v>S-1/EB 71</v>
      </c>
      <c r="O4509" s="45" t="str">
        <f>IF(VLOOKUP(Table1[[#This Row],[Intake Batch Combo]],Sheet2!A:B,2,FALSE)="","",VLOOKUP(Table1[[#This Row],[Intake Batch Combo]],Sheet2!A:B,2,FALSE))</f>
        <v>Expert MRI Buy 71</v>
      </c>
      <c r="P4509" s="116" t="e">
        <v>#N/A</v>
      </c>
      <c r="Q4509" s="116" t="e">
        <v>#N/A</v>
      </c>
    </row>
    <row r="4510" spans="1:17">
      <c r="A4510" s="4" t="s">
        <v>1314</v>
      </c>
      <c r="B4510" s="43">
        <v>71</v>
      </c>
      <c r="C4510" s="64" t="s">
        <v>843</v>
      </c>
      <c r="D4510" s="47">
        <v>44670</v>
      </c>
      <c r="E4510" s="59" t="s">
        <v>1</v>
      </c>
      <c r="F4510" s="41">
        <v>300</v>
      </c>
      <c r="G4510" s="41">
        <v>71.954979587975828</v>
      </c>
      <c r="H4510" s="47">
        <v>44895</v>
      </c>
      <c r="I4510" s="123">
        <v>93</v>
      </c>
      <c r="J4510" s="43">
        <f>IF(M4510="",IF(AND(H4510&lt;&gt; "",D4510&lt;&gt;""),IF(H4510&gt;=D4510,H4510-D4510,0),""),"")</f>
        <v>225</v>
      </c>
      <c r="K4510" s="42">
        <f>IF(M4510="",IF(I4510&lt;&gt;"",I4510-G4510,""),"")</f>
        <v>21.045020412024172</v>
      </c>
      <c r="L4510" s="44">
        <f>IF(M4510="",IF(K4510&lt;&gt;"",IF(G4510=0,IF(I4510=0,0,9.99),K4510/G4510),""),"")</f>
        <v>0.29247482985237255</v>
      </c>
      <c r="M4510" s="45"/>
      <c r="N4510" s="46" t="str">
        <f>TRIM(CONCATENATE(Table1[[#This Row],[Intake]]," ",Table1[[#This Row],[Batch Number]]))</f>
        <v>S-1/EB 71</v>
      </c>
      <c r="O4510" s="45" t="str">
        <f>IF(VLOOKUP(Table1[[#This Row],[Intake Batch Combo]],Sheet2!A:B,2,FALSE)="","",VLOOKUP(Table1[[#This Row],[Intake Batch Combo]],Sheet2!A:B,2,FALSE))</f>
        <v>Expert MRI Buy 71</v>
      </c>
      <c r="P4510" s="116" t="e">
        <v>#N/A</v>
      </c>
      <c r="Q4510" s="116" t="e">
        <v>#N/A</v>
      </c>
    </row>
    <row r="4511" spans="1:17">
      <c r="A4511" s="4" t="s">
        <v>1314</v>
      </c>
      <c r="B4511" s="43">
        <v>71</v>
      </c>
      <c r="C4511" s="64" t="s">
        <v>844</v>
      </c>
      <c r="D4511" s="47">
        <v>44670</v>
      </c>
      <c r="E4511" s="59" t="s">
        <v>1</v>
      </c>
      <c r="F4511" s="41">
        <v>300</v>
      </c>
      <c r="G4511" s="41">
        <v>71.954979587975828</v>
      </c>
      <c r="H4511" s="47">
        <v>44895</v>
      </c>
      <c r="I4511" s="123">
        <v>93</v>
      </c>
      <c r="J4511" s="43">
        <f>IF(M4511="",IF(AND(H4511&lt;&gt; "",D4511&lt;&gt;""),IF(H4511&gt;=D4511,H4511-D4511,0),""),"")</f>
        <v>225</v>
      </c>
      <c r="K4511" s="42">
        <f>IF(M4511="",IF(I4511&lt;&gt;"",I4511-G4511,""),"")</f>
        <v>21.045020412024172</v>
      </c>
      <c r="L4511" s="44">
        <f>IF(M4511="",IF(K4511&lt;&gt;"",IF(G4511=0,IF(I4511=0,0,9.99),K4511/G4511),""),"")</f>
        <v>0.29247482985237255</v>
      </c>
      <c r="M4511" s="45"/>
      <c r="N4511" s="46" t="str">
        <f>TRIM(CONCATENATE(Table1[[#This Row],[Intake]]," ",Table1[[#This Row],[Batch Number]]))</f>
        <v>S-1/EB 71</v>
      </c>
      <c r="O4511" s="45" t="str">
        <f>IF(VLOOKUP(Table1[[#This Row],[Intake Batch Combo]],Sheet2!A:B,2,FALSE)="","",VLOOKUP(Table1[[#This Row],[Intake Batch Combo]],Sheet2!A:B,2,FALSE))</f>
        <v>Expert MRI Buy 71</v>
      </c>
      <c r="P4511" s="116" t="e">
        <v>#N/A</v>
      </c>
      <c r="Q4511" s="116" t="e">
        <v>#N/A</v>
      </c>
    </row>
    <row r="4512" spans="1:17">
      <c r="A4512" s="4" t="s">
        <v>1314</v>
      </c>
      <c r="B4512" s="43">
        <v>71</v>
      </c>
      <c r="C4512" s="64" t="s">
        <v>844</v>
      </c>
      <c r="D4512" s="47">
        <v>44670</v>
      </c>
      <c r="E4512" s="59" t="s">
        <v>1</v>
      </c>
      <c r="F4512" s="41">
        <v>300</v>
      </c>
      <c r="G4512" s="41">
        <v>71.954979587975828</v>
      </c>
      <c r="H4512" s="47">
        <v>44895</v>
      </c>
      <c r="I4512" s="123">
        <v>93</v>
      </c>
      <c r="J4512" s="43">
        <f>IF(M4512="",IF(AND(H4512&lt;&gt; "",D4512&lt;&gt;""),IF(H4512&gt;=D4512,H4512-D4512,0),""),"")</f>
        <v>225</v>
      </c>
      <c r="K4512" s="42">
        <f>IF(M4512="",IF(I4512&lt;&gt;"",I4512-G4512,""),"")</f>
        <v>21.045020412024172</v>
      </c>
      <c r="L4512" s="44">
        <f>IF(M4512="",IF(K4512&lt;&gt;"",IF(G4512=0,IF(I4512=0,0,9.99),K4512/G4512),""),"")</f>
        <v>0.29247482985237255</v>
      </c>
      <c r="M4512" s="45"/>
      <c r="N4512" s="46" t="str">
        <f>TRIM(CONCATENATE(Table1[[#This Row],[Intake]]," ",Table1[[#This Row],[Batch Number]]))</f>
        <v>S-1/EB 71</v>
      </c>
      <c r="O4512" s="45" t="str">
        <f>IF(VLOOKUP(Table1[[#This Row],[Intake Batch Combo]],Sheet2!A:B,2,FALSE)="","",VLOOKUP(Table1[[#This Row],[Intake Batch Combo]],Sheet2!A:B,2,FALSE))</f>
        <v>Expert MRI Buy 71</v>
      </c>
      <c r="P4512" s="116" t="e">
        <v>#N/A</v>
      </c>
      <c r="Q4512" s="116" t="e">
        <v>#N/A</v>
      </c>
    </row>
    <row r="4513" spans="1:17">
      <c r="A4513" s="4" t="s">
        <v>1316</v>
      </c>
      <c r="B4513" s="38">
        <v>97</v>
      </c>
      <c r="C4513" s="15" t="s">
        <v>515</v>
      </c>
      <c r="D4513" s="39">
        <v>44631</v>
      </c>
      <c r="E4513" s="10" t="s">
        <v>1</v>
      </c>
      <c r="F4513" s="36">
        <v>300</v>
      </c>
      <c r="G4513" s="36">
        <v>72.315279385823771</v>
      </c>
      <c r="H4513" s="39">
        <v>44895</v>
      </c>
      <c r="I4513" s="123">
        <v>65.099999999999994</v>
      </c>
      <c r="J4513" s="38">
        <f>IF(M4513="",IF(AND(H4513&lt;&gt; "",D4513&lt;&gt;""),IF(H4513&gt;=D4513,H4513-D4513,0),""),"")</f>
        <v>264</v>
      </c>
      <c r="K4513" s="37">
        <f>IF(M4513="",IF(I4513&lt;&gt;"",I4513-G4513,""),"")</f>
        <v>-7.2152793858237771</v>
      </c>
      <c r="L4513" s="31">
        <f>IF(M4513="",IF(K4513&lt;&gt;"",IF(G4513=0,IF(I4513=0,0,9.99),K4513/G4513),""),"")</f>
        <v>-9.9775309548734384E-2</v>
      </c>
      <c r="M4513" s="35"/>
      <c r="N4513" s="33" t="str">
        <f>TRIM(CONCATENATE(Table1[[#This Row],[Intake]]," ",Table1[[#This Row],[Batch Number]]))</f>
        <v>S-1/OS 97</v>
      </c>
      <c r="O4513" s="35" t="str">
        <f>IF(VLOOKUP(Table1[[#This Row],[Intake Batch Combo]],Sheet2!A:B,2,FALSE)="","",VLOOKUP(Table1[[#This Row],[Intake Batch Combo]],Sheet2!A:B,2,FALSE))</f>
        <v>One Source Diagnostics Buy 97.2</v>
      </c>
      <c r="P4513" s="116" t="s">
        <v>2384</v>
      </c>
      <c r="Q4513" s="116" t="e">
        <v>#N/A</v>
      </c>
    </row>
    <row r="4514" spans="1:17">
      <c r="A4514" s="4" t="s">
        <v>1316</v>
      </c>
      <c r="B4514" s="38">
        <v>97</v>
      </c>
      <c r="C4514" s="15" t="s">
        <v>515</v>
      </c>
      <c r="D4514" s="39">
        <v>44631</v>
      </c>
      <c r="E4514" s="10" t="s">
        <v>1</v>
      </c>
      <c r="F4514" s="36">
        <v>300</v>
      </c>
      <c r="G4514" s="36">
        <v>72.315279385823771</v>
      </c>
      <c r="H4514" s="39">
        <v>44895</v>
      </c>
      <c r="I4514" s="123">
        <v>65.630099999999999</v>
      </c>
      <c r="J4514" s="38">
        <f>IF(M4514="",IF(AND(H4514&lt;&gt; "",D4514&lt;&gt;""),IF(H4514&gt;=D4514,H4514-D4514,0),""),"")</f>
        <v>264</v>
      </c>
      <c r="K4514" s="37">
        <f>IF(M4514="",IF(I4514&lt;&gt;"",I4514-G4514,""),"")</f>
        <v>-6.6851793858237727</v>
      </c>
      <c r="L4514" s="31">
        <f>IF(M4514="",IF(K4514&lt;&gt;"",IF(G4514=0,IF(I4514=0,0,9.99),K4514/G4514),""),"")</f>
        <v>-9.2444908497916867E-2</v>
      </c>
      <c r="M4514" s="35"/>
      <c r="N4514" s="33" t="str">
        <f>TRIM(CONCATENATE(Table1[[#This Row],[Intake]]," ",Table1[[#This Row],[Batch Number]]))</f>
        <v>S-1/OS 97</v>
      </c>
      <c r="O4514" s="35" t="str">
        <f>IF(VLOOKUP(Table1[[#This Row],[Intake Batch Combo]],Sheet2!A:B,2,FALSE)="","",VLOOKUP(Table1[[#This Row],[Intake Batch Combo]],Sheet2!A:B,2,FALSE))</f>
        <v>One Source Diagnostics Buy 97.2</v>
      </c>
      <c r="P4514" s="116" t="s">
        <v>2384</v>
      </c>
      <c r="Q4514" s="116" t="e">
        <v>#N/A</v>
      </c>
    </row>
    <row r="4515" spans="1:17">
      <c r="A4515" s="4" t="s">
        <v>1316</v>
      </c>
      <c r="B4515" s="38">
        <v>97</v>
      </c>
      <c r="C4515" s="15" t="s">
        <v>516</v>
      </c>
      <c r="D4515" s="39">
        <v>44631</v>
      </c>
      <c r="E4515" s="10" t="s">
        <v>1</v>
      </c>
      <c r="F4515" s="36">
        <v>300</v>
      </c>
      <c r="G4515" s="36">
        <v>72.315279385823771</v>
      </c>
      <c r="H4515" s="39">
        <v>44895</v>
      </c>
      <c r="I4515" s="123">
        <v>69.75</v>
      </c>
      <c r="J4515" s="38">
        <f>IF(M4515="",IF(AND(H4515&lt;&gt; "",D4515&lt;&gt;""),IF(H4515&gt;=D4515,H4515-D4515,0),""),"")</f>
        <v>264</v>
      </c>
      <c r="K4515" s="37">
        <f>IF(M4515="",IF(I4515&lt;&gt;"",I4515-G4515,""),"")</f>
        <v>-2.5652793858237715</v>
      </c>
      <c r="L4515" s="31">
        <f>IF(M4515="",IF(K4515&lt;&gt;"",IF(G4515=0,IF(I4515=0,0,9.99),K4515/G4515),""),"")</f>
        <v>-3.5473545945072467E-2</v>
      </c>
      <c r="M4515" s="35"/>
      <c r="N4515" s="33" t="str">
        <f>TRIM(CONCATENATE(Table1[[#This Row],[Intake]]," ",Table1[[#This Row],[Batch Number]]))</f>
        <v>S-1/OS 97</v>
      </c>
      <c r="O4515" s="35" t="str">
        <f>IF(VLOOKUP(Table1[[#This Row],[Intake Batch Combo]],Sheet2!A:B,2,FALSE)="","",VLOOKUP(Table1[[#This Row],[Intake Batch Combo]],Sheet2!A:B,2,FALSE))</f>
        <v>One Source Diagnostics Buy 97.2</v>
      </c>
      <c r="P4515" s="116" t="s">
        <v>2384</v>
      </c>
      <c r="Q4515" s="116" t="e">
        <v>#N/A</v>
      </c>
    </row>
    <row r="4516" spans="1:17">
      <c r="A4516" s="4" t="s">
        <v>1316</v>
      </c>
      <c r="B4516" s="38">
        <v>97</v>
      </c>
      <c r="C4516" s="15" t="s">
        <v>516</v>
      </c>
      <c r="D4516" s="39">
        <v>44631</v>
      </c>
      <c r="E4516" s="10" t="s">
        <v>1</v>
      </c>
      <c r="F4516" s="36">
        <v>300</v>
      </c>
      <c r="G4516" s="36">
        <v>72.315279385823771</v>
      </c>
      <c r="H4516" s="39">
        <v>44895</v>
      </c>
      <c r="I4516" s="123">
        <v>69.75</v>
      </c>
      <c r="J4516" s="38">
        <f>IF(M4516="",IF(AND(H4516&lt;&gt; "",D4516&lt;&gt;""),IF(H4516&gt;=D4516,H4516-D4516,0),""),"")</f>
        <v>264</v>
      </c>
      <c r="K4516" s="37">
        <f>IF(M4516="",IF(I4516&lt;&gt;"",I4516-G4516,""),"")</f>
        <v>-2.5652793858237715</v>
      </c>
      <c r="L4516" s="31">
        <f>IF(M4516="",IF(K4516&lt;&gt;"",IF(G4516=0,IF(I4516=0,0,9.99),K4516/G4516),""),"")</f>
        <v>-3.5473545945072467E-2</v>
      </c>
      <c r="M4516" s="35"/>
      <c r="N4516" s="33" t="str">
        <f>TRIM(CONCATENATE(Table1[[#This Row],[Intake]]," ",Table1[[#This Row],[Batch Number]]))</f>
        <v>S-1/OS 97</v>
      </c>
      <c r="O4516" s="35" t="str">
        <f>IF(VLOOKUP(Table1[[#This Row],[Intake Batch Combo]],Sheet2!A:B,2,FALSE)="","",VLOOKUP(Table1[[#This Row],[Intake Batch Combo]],Sheet2!A:B,2,FALSE))</f>
        <v>One Source Diagnostics Buy 97.2</v>
      </c>
      <c r="P4516" s="116" t="s">
        <v>2384</v>
      </c>
      <c r="Q4516" s="116" t="e">
        <v>#N/A</v>
      </c>
    </row>
    <row r="4517" spans="1:17">
      <c r="A4517" s="4" t="s">
        <v>1316</v>
      </c>
      <c r="B4517" s="38">
        <v>97</v>
      </c>
      <c r="C4517" s="15" t="s">
        <v>516</v>
      </c>
      <c r="D4517" s="39">
        <v>44631</v>
      </c>
      <c r="E4517" s="10" t="s">
        <v>1</v>
      </c>
      <c r="F4517" s="36">
        <v>300</v>
      </c>
      <c r="G4517" s="36">
        <v>72.315279385823771</v>
      </c>
      <c r="H4517" s="39">
        <v>44895</v>
      </c>
      <c r="I4517" s="123">
        <v>93</v>
      </c>
      <c r="J4517" s="38">
        <f>IF(M4517="",IF(AND(H4517&lt;&gt; "",D4517&lt;&gt;""),IF(H4517&gt;=D4517,H4517-D4517,0),""),"")</f>
        <v>264</v>
      </c>
      <c r="K4517" s="37">
        <f>IF(M4517="",IF(I4517&lt;&gt;"",I4517-G4517,""),"")</f>
        <v>20.684720614176229</v>
      </c>
      <c r="L4517" s="31">
        <f>IF(M4517="",IF(K4517&lt;&gt;"",IF(G4517=0,IF(I4517=0,0,9.99),K4517/G4517),""),"")</f>
        <v>0.2860352720732367</v>
      </c>
      <c r="M4517" s="35"/>
      <c r="N4517" s="33" t="str">
        <f>TRIM(CONCATENATE(Table1[[#This Row],[Intake]]," ",Table1[[#This Row],[Batch Number]]))</f>
        <v>S-1/OS 97</v>
      </c>
      <c r="O4517" s="35" t="str">
        <f>IF(VLOOKUP(Table1[[#This Row],[Intake Batch Combo]],Sheet2!A:B,2,FALSE)="","",VLOOKUP(Table1[[#This Row],[Intake Batch Combo]],Sheet2!A:B,2,FALSE))</f>
        <v>One Source Diagnostics Buy 97.2</v>
      </c>
      <c r="P4517" s="116" t="s">
        <v>2384</v>
      </c>
      <c r="Q4517" s="116" t="e">
        <v>#N/A</v>
      </c>
    </row>
    <row r="4518" spans="1:17">
      <c r="A4518" s="4" t="s">
        <v>1316</v>
      </c>
      <c r="B4518" s="38">
        <v>97</v>
      </c>
      <c r="C4518" s="15" t="s">
        <v>516</v>
      </c>
      <c r="D4518" s="39">
        <v>44631</v>
      </c>
      <c r="E4518" s="10" t="s">
        <v>1</v>
      </c>
      <c r="F4518" s="36">
        <v>300</v>
      </c>
      <c r="G4518" s="36">
        <v>72.315279385823771</v>
      </c>
      <c r="H4518" s="39">
        <v>44895</v>
      </c>
      <c r="I4518" s="123">
        <v>93</v>
      </c>
      <c r="J4518" s="38">
        <f>IF(M4518="",IF(AND(H4518&lt;&gt; "",D4518&lt;&gt;""),IF(H4518&gt;=D4518,H4518-D4518,0),""),"")</f>
        <v>264</v>
      </c>
      <c r="K4518" s="37">
        <f>IF(M4518="",IF(I4518&lt;&gt;"",I4518-G4518,""),"")</f>
        <v>20.684720614176229</v>
      </c>
      <c r="L4518" s="31">
        <f>IF(M4518="",IF(K4518&lt;&gt;"",IF(G4518=0,IF(I4518=0,0,9.99),K4518/G4518),""),"")</f>
        <v>0.2860352720732367</v>
      </c>
      <c r="M4518" s="35"/>
      <c r="N4518" s="33" t="str">
        <f>TRIM(CONCATENATE(Table1[[#This Row],[Intake]]," ",Table1[[#This Row],[Batch Number]]))</f>
        <v>S-1/OS 97</v>
      </c>
      <c r="O4518" s="35" t="str">
        <f>IF(VLOOKUP(Table1[[#This Row],[Intake Batch Combo]],Sheet2!A:B,2,FALSE)="","",VLOOKUP(Table1[[#This Row],[Intake Batch Combo]],Sheet2!A:B,2,FALSE))</f>
        <v>One Source Diagnostics Buy 97.2</v>
      </c>
      <c r="P4518" s="116" t="s">
        <v>2384</v>
      </c>
      <c r="Q4518" s="116" t="e">
        <v>#N/A</v>
      </c>
    </row>
    <row r="4519" spans="1:17">
      <c r="A4519" s="4" t="s">
        <v>1314</v>
      </c>
      <c r="B4519" s="43">
        <v>71</v>
      </c>
      <c r="C4519" s="64" t="s">
        <v>557</v>
      </c>
      <c r="D4519" s="47">
        <v>44670</v>
      </c>
      <c r="E4519" s="59" t="s">
        <v>1</v>
      </c>
      <c r="F4519" s="41">
        <v>1695</v>
      </c>
      <c r="G4519" s="41">
        <v>406.54563467206344</v>
      </c>
      <c r="H4519" s="47">
        <v>44895</v>
      </c>
      <c r="I4519" s="123">
        <v>558</v>
      </c>
      <c r="J4519" s="43">
        <f>IF(M4519="",IF(AND(H4519&lt;&gt; "",D4519&lt;&gt;""),IF(H4519&gt;=D4519,H4519-D4519,0),""),"")</f>
        <v>225</v>
      </c>
      <c r="K4519" s="42">
        <f>IF(M4519="",IF(I4519&lt;&gt;"",I4519-G4519,""),"")</f>
        <v>151.45436532793656</v>
      </c>
      <c r="L4519" s="44">
        <f>IF(M4519="",IF(K4519&lt;&gt;"",IF(G4519=0,IF(I4519=0,0,9.99),K4519/G4519),""),"")</f>
        <v>0.37253964232110359</v>
      </c>
      <c r="M4519" s="45"/>
      <c r="N4519" s="46" t="str">
        <f>TRIM(CONCATENATE(Table1[[#This Row],[Intake]]," ",Table1[[#This Row],[Batch Number]]))</f>
        <v>S-1/EB 71</v>
      </c>
      <c r="O4519" s="45" t="str">
        <f>IF(VLOOKUP(Table1[[#This Row],[Intake Batch Combo]],Sheet2!A:B,2,FALSE)="","",VLOOKUP(Table1[[#This Row],[Intake Batch Combo]],Sheet2!A:B,2,FALSE))</f>
        <v>Expert MRI Buy 71</v>
      </c>
      <c r="P4519" s="116" t="e">
        <v>#N/A</v>
      </c>
      <c r="Q4519" s="116" t="e">
        <v>#N/A</v>
      </c>
    </row>
    <row r="4520" spans="1:17">
      <c r="A4520" s="4" t="s">
        <v>1314</v>
      </c>
      <c r="B4520" s="43">
        <v>71</v>
      </c>
      <c r="C4520" s="64" t="s">
        <v>580</v>
      </c>
      <c r="D4520" s="47">
        <v>44670</v>
      </c>
      <c r="E4520" s="59" t="s">
        <v>1</v>
      </c>
      <c r="F4520" s="41">
        <v>1695</v>
      </c>
      <c r="G4520" s="41">
        <v>406.54563467206344</v>
      </c>
      <c r="H4520" s="47">
        <v>44895</v>
      </c>
      <c r="I4520" s="123">
        <v>451.45920000000001</v>
      </c>
      <c r="J4520" s="43">
        <f>IF(M4520="",IF(AND(H4520&lt;&gt; "",D4520&lt;&gt;""),IF(H4520&gt;=D4520,H4520-D4520,0),""),"")</f>
        <v>225</v>
      </c>
      <c r="K4520" s="42">
        <f>IF(M4520="",IF(I4520&lt;&gt;"",I4520-G4520,""),"")</f>
        <v>44.913565327936567</v>
      </c>
      <c r="L4520" s="44">
        <f>IF(M4520="",IF(K4520&lt;&gt;"",IF(G4520=0,IF(I4520=0,0,9.99),K4520/G4520),""),"")</f>
        <v>0.11047607328059422</v>
      </c>
      <c r="M4520" s="45"/>
      <c r="N4520" s="46" t="str">
        <f>TRIM(CONCATENATE(Table1[[#This Row],[Intake]]," ",Table1[[#This Row],[Batch Number]]))</f>
        <v>S-1/EB 71</v>
      </c>
      <c r="O4520" s="45" t="str">
        <f>IF(VLOOKUP(Table1[[#This Row],[Intake Batch Combo]],Sheet2!A:B,2,FALSE)="","",VLOOKUP(Table1[[#This Row],[Intake Batch Combo]],Sheet2!A:B,2,FALSE))</f>
        <v>Expert MRI Buy 71</v>
      </c>
      <c r="P4520" s="116" t="e">
        <v>#N/A</v>
      </c>
      <c r="Q4520" s="116" t="e">
        <v>#N/A</v>
      </c>
    </row>
    <row r="4521" spans="1:17">
      <c r="A4521" s="4" t="s">
        <v>1314</v>
      </c>
      <c r="B4521" s="43">
        <v>71</v>
      </c>
      <c r="C4521" s="64" t="s">
        <v>592</v>
      </c>
      <c r="D4521" s="47">
        <v>44670</v>
      </c>
      <c r="E4521" s="59" t="s">
        <v>1</v>
      </c>
      <c r="F4521" s="41">
        <v>1695</v>
      </c>
      <c r="G4521" s="41">
        <v>406.54563467206344</v>
      </c>
      <c r="H4521" s="47">
        <v>44895</v>
      </c>
      <c r="I4521" s="123">
        <v>581.25</v>
      </c>
      <c r="J4521" s="43">
        <f>IF(M4521="",IF(AND(H4521&lt;&gt; "",D4521&lt;&gt;""),IF(H4521&gt;=D4521,H4521-D4521,0),""),"")</f>
        <v>225</v>
      </c>
      <c r="K4521" s="42">
        <f>IF(M4521="",IF(I4521&lt;&gt;"",I4521-G4521,""),"")</f>
        <v>174.70436532793656</v>
      </c>
      <c r="L4521" s="44">
        <f>IF(M4521="",IF(K4521&lt;&gt;"",IF(G4521=0,IF(I4521=0,0,9.99),K4521/G4521),""),"")</f>
        <v>0.42972879408448289</v>
      </c>
      <c r="M4521" s="45"/>
      <c r="N4521" s="46" t="str">
        <f>TRIM(CONCATENATE(Table1[[#This Row],[Intake]]," ",Table1[[#This Row],[Batch Number]]))</f>
        <v>S-1/EB 71</v>
      </c>
      <c r="O4521" s="45" t="str">
        <f>IF(VLOOKUP(Table1[[#This Row],[Intake Batch Combo]],Sheet2!A:B,2,FALSE)="","",VLOOKUP(Table1[[#This Row],[Intake Batch Combo]],Sheet2!A:B,2,FALSE))</f>
        <v>Expert MRI Buy 71</v>
      </c>
      <c r="P4521" s="116" t="e">
        <v>#N/A</v>
      </c>
      <c r="Q4521" s="116" t="e">
        <v>#N/A</v>
      </c>
    </row>
    <row r="4522" spans="1:17">
      <c r="A4522" s="4" t="s">
        <v>1314</v>
      </c>
      <c r="B4522" s="43">
        <v>71</v>
      </c>
      <c r="C4522" s="64" t="s">
        <v>621</v>
      </c>
      <c r="D4522" s="47">
        <v>44670</v>
      </c>
      <c r="E4522" s="59" t="s">
        <v>1</v>
      </c>
      <c r="F4522" s="41">
        <v>1695</v>
      </c>
      <c r="G4522" s="41">
        <v>406.54563467206344</v>
      </c>
      <c r="H4522" s="47">
        <v>44895</v>
      </c>
      <c r="I4522" s="123">
        <v>558</v>
      </c>
      <c r="J4522" s="43">
        <f>IF(M4522="",IF(AND(H4522&lt;&gt; "",D4522&lt;&gt;""),IF(H4522&gt;=D4522,H4522-D4522,0),""),"")</f>
        <v>225</v>
      </c>
      <c r="K4522" s="42">
        <f>IF(M4522="",IF(I4522&lt;&gt;"",I4522-G4522,""),"")</f>
        <v>151.45436532793656</v>
      </c>
      <c r="L4522" s="44">
        <f>IF(M4522="",IF(K4522&lt;&gt;"",IF(G4522=0,IF(I4522=0,0,9.99),K4522/G4522),""),"")</f>
        <v>0.37253964232110359</v>
      </c>
      <c r="M4522" s="45"/>
      <c r="N4522" s="46" t="str">
        <f>TRIM(CONCATENATE(Table1[[#This Row],[Intake]]," ",Table1[[#This Row],[Batch Number]]))</f>
        <v>S-1/EB 71</v>
      </c>
      <c r="O4522" s="45" t="str">
        <f>IF(VLOOKUP(Table1[[#This Row],[Intake Batch Combo]],Sheet2!A:B,2,FALSE)="","",VLOOKUP(Table1[[#This Row],[Intake Batch Combo]],Sheet2!A:B,2,FALSE))</f>
        <v>Expert MRI Buy 71</v>
      </c>
      <c r="P4522" s="116" t="e">
        <v>#N/A</v>
      </c>
      <c r="Q4522" s="116" t="e">
        <v>#N/A</v>
      </c>
    </row>
    <row r="4523" spans="1:17">
      <c r="A4523" s="4" t="s">
        <v>1314</v>
      </c>
      <c r="B4523" s="43">
        <v>71</v>
      </c>
      <c r="C4523" s="64" t="s">
        <v>621</v>
      </c>
      <c r="D4523" s="47">
        <v>44670</v>
      </c>
      <c r="E4523" s="59" t="s">
        <v>1</v>
      </c>
      <c r="F4523" s="41">
        <v>1695</v>
      </c>
      <c r="G4523" s="41">
        <v>406.54563467206344</v>
      </c>
      <c r="H4523" s="47">
        <v>44895</v>
      </c>
      <c r="I4523" s="123">
        <v>558</v>
      </c>
      <c r="J4523" s="43">
        <f>IF(M4523="",IF(AND(H4523&lt;&gt; "",D4523&lt;&gt;""),IF(H4523&gt;=D4523,H4523-D4523,0),""),"")</f>
        <v>225</v>
      </c>
      <c r="K4523" s="42">
        <f>IF(M4523="",IF(I4523&lt;&gt;"",I4523-G4523,""),"")</f>
        <v>151.45436532793656</v>
      </c>
      <c r="L4523" s="44">
        <f>IF(M4523="",IF(K4523&lt;&gt;"",IF(G4523=0,IF(I4523=0,0,9.99),K4523/G4523),""),"")</f>
        <v>0.37253964232110359</v>
      </c>
      <c r="M4523" s="45"/>
      <c r="N4523" s="46" t="str">
        <f>TRIM(CONCATENATE(Table1[[#This Row],[Intake]]," ",Table1[[#This Row],[Batch Number]]))</f>
        <v>S-1/EB 71</v>
      </c>
      <c r="O4523" s="45" t="str">
        <f>IF(VLOOKUP(Table1[[#This Row],[Intake Batch Combo]],Sheet2!A:B,2,FALSE)="","",VLOOKUP(Table1[[#This Row],[Intake Batch Combo]],Sheet2!A:B,2,FALSE))</f>
        <v>Expert MRI Buy 71</v>
      </c>
      <c r="P4523" s="116" t="e">
        <v>#N/A</v>
      </c>
      <c r="Q4523" s="116" t="e">
        <v>#N/A</v>
      </c>
    </row>
    <row r="4524" spans="1:17">
      <c r="A4524" s="4" t="s">
        <v>1314</v>
      </c>
      <c r="B4524" s="43">
        <v>71</v>
      </c>
      <c r="C4524" s="64" t="s">
        <v>622</v>
      </c>
      <c r="D4524" s="47">
        <v>44670</v>
      </c>
      <c r="E4524" s="59" t="s">
        <v>1</v>
      </c>
      <c r="F4524" s="41">
        <v>1695</v>
      </c>
      <c r="G4524" s="41">
        <v>406.54563467206344</v>
      </c>
      <c r="H4524" s="47">
        <v>44895</v>
      </c>
      <c r="I4524" s="123">
        <v>511.5</v>
      </c>
      <c r="J4524" s="43">
        <f>IF(M4524="",IF(AND(H4524&lt;&gt; "",D4524&lt;&gt;""),IF(H4524&gt;=D4524,H4524-D4524,0),""),"")</f>
        <v>225</v>
      </c>
      <c r="K4524" s="42">
        <f>IF(M4524="",IF(I4524&lt;&gt;"",I4524-G4524,""),"")</f>
        <v>104.95436532793656</v>
      </c>
      <c r="L4524" s="44">
        <f>IF(M4524="",IF(K4524&lt;&gt;"",IF(G4524=0,IF(I4524=0,0,9.99),K4524/G4524),""),"")</f>
        <v>0.25816133879434494</v>
      </c>
      <c r="M4524" s="45"/>
      <c r="N4524" s="46" t="str">
        <f>TRIM(CONCATENATE(Table1[[#This Row],[Intake]]," ",Table1[[#This Row],[Batch Number]]))</f>
        <v>S-1/EB 71</v>
      </c>
      <c r="O4524" s="45" t="str">
        <f>IF(VLOOKUP(Table1[[#This Row],[Intake Batch Combo]],Sheet2!A:B,2,FALSE)="","",VLOOKUP(Table1[[#This Row],[Intake Batch Combo]],Sheet2!A:B,2,FALSE))</f>
        <v>Expert MRI Buy 71</v>
      </c>
      <c r="P4524" s="116" t="e">
        <v>#N/A</v>
      </c>
      <c r="Q4524" s="116" t="e">
        <v>#N/A</v>
      </c>
    </row>
    <row r="4525" spans="1:17">
      <c r="A4525" s="4" t="s">
        <v>1314</v>
      </c>
      <c r="B4525" s="43">
        <v>71</v>
      </c>
      <c r="C4525" s="64" t="s">
        <v>622</v>
      </c>
      <c r="D4525" s="47">
        <v>44670</v>
      </c>
      <c r="E4525" s="59" t="s">
        <v>1</v>
      </c>
      <c r="F4525" s="41">
        <v>1695</v>
      </c>
      <c r="G4525" s="41">
        <v>406.54563467206344</v>
      </c>
      <c r="H4525" s="47">
        <v>44895</v>
      </c>
      <c r="I4525" s="123">
        <v>511.5</v>
      </c>
      <c r="J4525" s="43">
        <f>IF(M4525="",IF(AND(H4525&lt;&gt; "",D4525&lt;&gt;""),IF(H4525&gt;=D4525,H4525-D4525,0),""),"")</f>
        <v>225</v>
      </c>
      <c r="K4525" s="42">
        <f>IF(M4525="",IF(I4525&lt;&gt;"",I4525-G4525,""),"")</f>
        <v>104.95436532793656</v>
      </c>
      <c r="L4525" s="44">
        <f>IF(M4525="",IF(K4525&lt;&gt;"",IF(G4525=0,IF(I4525=0,0,9.99),K4525/G4525),""),"")</f>
        <v>0.25816133879434494</v>
      </c>
      <c r="M4525" s="45"/>
      <c r="N4525" s="46" t="str">
        <f>TRIM(CONCATENATE(Table1[[#This Row],[Intake]]," ",Table1[[#This Row],[Batch Number]]))</f>
        <v>S-1/EB 71</v>
      </c>
      <c r="O4525" s="45" t="str">
        <f>IF(VLOOKUP(Table1[[#This Row],[Intake Batch Combo]],Sheet2!A:B,2,FALSE)="","",VLOOKUP(Table1[[#This Row],[Intake Batch Combo]],Sheet2!A:B,2,FALSE))</f>
        <v>Expert MRI Buy 71</v>
      </c>
      <c r="P4525" s="116" t="e">
        <v>#N/A</v>
      </c>
      <c r="Q4525" s="116" t="e">
        <v>#N/A</v>
      </c>
    </row>
    <row r="4526" spans="1:17">
      <c r="A4526" s="4" t="s">
        <v>1314</v>
      </c>
      <c r="B4526" s="43">
        <v>71</v>
      </c>
      <c r="C4526" s="64" t="s">
        <v>622</v>
      </c>
      <c r="D4526" s="47">
        <v>44670</v>
      </c>
      <c r="E4526" s="59" t="s">
        <v>1</v>
      </c>
      <c r="F4526" s="41">
        <v>1695</v>
      </c>
      <c r="G4526" s="41">
        <v>406.54563467206344</v>
      </c>
      <c r="H4526" s="47">
        <v>44895</v>
      </c>
      <c r="I4526" s="123">
        <v>511.5</v>
      </c>
      <c r="J4526" s="43">
        <f>IF(M4526="",IF(AND(H4526&lt;&gt; "",D4526&lt;&gt;""),IF(H4526&gt;=D4526,H4526-D4526,0),""),"")</f>
        <v>225</v>
      </c>
      <c r="K4526" s="42">
        <f>IF(M4526="",IF(I4526&lt;&gt;"",I4526-G4526,""),"")</f>
        <v>104.95436532793656</v>
      </c>
      <c r="L4526" s="44">
        <f>IF(M4526="",IF(K4526&lt;&gt;"",IF(G4526=0,IF(I4526=0,0,9.99),K4526/G4526),""),"")</f>
        <v>0.25816133879434494</v>
      </c>
      <c r="M4526" s="45"/>
      <c r="N4526" s="46" t="str">
        <f>TRIM(CONCATENATE(Table1[[#This Row],[Intake]]," ",Table1[[#This Row],[Batch Number]]))</f>
        <v>S-1/EB 71</v>
      </c>
      <c r="O4526" s="45" t="str">
        <f>IF(VLOOKUP(Table1[[#This Row],[Intake Batch Combo]],Sheet2!A:B,2,FALSE)="","",VLOOKUP(Table1[[#This Row],[Intake Batch Combo]],Sheet2!A:B,2,FALSE))</f>
        <v>Expert MRI Buy 71</v>
      </c>
      <c r="P4526" s="116" t="e">
        <v>#N/A</v>
      </c>
      <c r="Q4526" s="116" t="e">
        <v>#N/A</v>
      </c>
    </row>
    <row r="4527" spans="1:17">
      <c r="A4527" s="4" t="s">
        <v>1314</v>
      </c>
      <c r="B4527" s="43">
        <v>71</v>
      </c>
      <c r="C4527" s="64" t="s">
        <v>630</v>
      </c>
      <c r="D4527" s="47">
        <v>44670</v>
      </c>
      <c r="E4527" s="59" t="s">
        <v>1</v>
      </c>
      <c r="F4527" s="41">
        <v>1695</v>
      </c>
      <c r="G4527" s="41">
        <v>406.54563467206344</v>
      </c>
      <c r="H4527" s="47">
        <v>44895</v>
      </c>
      <c r="I4527" s="123">
        <v>581.25</v>
      </c>
      <c r="J4527" s="43">
        <f>IF(M4527="",IF(AND(H4527&lt;&gt; "",D4527&lt;&gt;""),IF(H4527&gt;=D4527,H4527-D4527,0),""),"")</f>
        <v>225</v>
      </c>
      <c r="K4527" s="42">
        <f>IF(M4527="",IF(I4527&lt;&gt;"",I4527-G4527,""),"")</f>
        <v>174.70436532793656</v>
      </c>
      <c r="L4527" s="44">
        <f>IF(M4527="",IF(K4527&lt;&gt;"",IF(G4527=0,IF(I4527=0,0,9.99),K4527/G4527),""),"")</f>
        <v>0.42972879408448289</v>
      </c>
      <c r="M4527" s="45"/>
      <c r="N4527" s="46" t="str">
        <f>TRIM(CONCATENATE(Table1[[#This Row],[Intake]]," ",Table1[[#This Row],[Batch Number]]))</f>
        <v>S-1/EB 71</v>
      </c>
      <c r="O4527" s="45" t="str">
        <f>IF(VLOOKUP(Table1[[#This Row],[Intake Batch Combo]],Sheet2!A:B,2,FALSE)="","",VLOOKUP(Table1[[#This Row],[Intake Batch Combo]],Sheet2!A:B,2,FALSE))</f>
        <v>Expert MRI Buy 71</v>
      </c>
      <c r="P4527" s="116" t="e">
        <v>#N/A</v>
      </c>
      <c r="Q4527" s="116" t="e">
        <v>#N/A</v>
      </c>
    </row>
    <row r="4528" spans="1:17">
      <c r="A4528" s="4" t="s">
        <v>1314</v>
      </c>
      <c r="B4528" s="43">
        <v>71</v>
      </c>
      <c r="C4528" s="64" t="s">
        <v>630</v>
      </c>
      <c r="D4528" s="47">
        <v>44670</v>
      </c>
      <c r="E4528" s="59" t="s">
        <v>1</v>
      </c>
      <c r="F4528" s="41">
        <v>1695</v>
      </c>
      <c r="G4528" s="41">
        <v>406.54563467206344</v>
      </c>
      <c r="H4528" s="47">
        <v>44895</v>
      </c>
      <c r="I4528" s="123">
        <v>581.25</v>
      </c>
      <c r="J4528" s="43">
        <f>IF(M4528="",IF(AND(H4528&lt;&gt; "",D4528&lt;&gt;""),IF(H4528&gt;=D4528,H4528-D4528,0),""),"")</f>
        <v>225</v>
      </c>
      <c r="K4528" s="42">
        <f>IF(M4528="",IF(I4528&lt;&gt;"",I4528-G4528,""),"")</f>
        <v>174.70436532793656</v>
      </c>
      <c r="L4528" s="44">
        <f>IF(M4528="",IF(K4528&lt;&gt;"",IF(G4528=0,IF(I4528=0,0,9.99),K4528/G4528),""),"")</f>
        <v>0.42972879408448289</v>
      </c>
      <c r="M4528" s="45"/>
      <c r="N4528" s="46" t="str">
        <f>TRIM(CONCATENATE(Table1[[#This Row],[Intake]]," ",Table1[[#This Row],[Batch Number]]))</f>
        <v>S-1/EB 71</v>
      </c>
      <c r="O4528" s="45" t="str">
        <f>IF(VLOOKUP(Table1[[#This Row],[Intake Batch Combo]],Sheet2!A:B,2,FALSE)="","",VLOOKUP(Table1[[#This Row],[Intake Batch Combo]],Sheet2!A:B,2,FALSE))</f>
        <v>Expert MRI Buy 71</v>
      </c>
      <c r="P4528" s="116" t="e">
        <v>#N/A</v>
      </c>
      <c r="Q4528" s="116" t="e">
        <v>#N/A</v>
      </c>
    </row>
    <row r="4529" spans="1:17">
      <c r="A4529" s="4" t="s">
        <v>1314</v>
      </c>
      <c r="B4529" s="43">
        <v>71</v>
      </c>
      <c r="C4529" s="64" t="s">
        <v>632</v>
      </c>
      <c r="D4529" s="47">
        <v>44670</v>
      </c>
      <c r="E4529" s="59" t="s">
        <v>1</v>
      </c>
      <c r="F4529" s="41">
        <v>1695</v>
      </c>
      <c r="G4529" s="41">
        <v>406.54563467206344</v>
      </c>
      <c r="H4529" s="47">
        <v>44895</v>
      </c>
      <c r="I4529" s="123">
        <v>465</v>
      </c>
      <c r="J4529" s="43">
        <f>IF(M4529="",IF(AND(H4529&lt;&gt; "",D4529&lt;&gt;""),IF(H4529&gt;=D4529,H4529-D4529,0),""),"")</f>
        <v>225</v>
      </c>
      <c r="K4529" s="42">
        <f>IF(M4529="",IF(I4529&lt;&gt;"",I4529-G4529,""),"")</f>
        <v>58.454365327936557</v>
      </c>
      <c r="L4529" s="44">
        <f>IF(M4529="",IF(K4529&lt;&gt;"",IF(G4529=0,IF(I4529=0,0,9.99),K4529/G4529),""),"")</f>
        <v>0.14378303526758632</v>
      </c>
      <c r="M4529" s="45"/>
      <c r="N4529" s="46" t="str">
        <f>TRIM(CONCATENATE(Table1[[#This Row],[Intake]]," ",Table1[[#This Row],[Batch Number]]))</f>
        <v>S-1/EB 71</v>
      </c>
      <c r="O4529" s="45" t="str">
        <f>IF(VLOOKUP(Table1[[#This Row],[Intake Batch Combo]],Sheet2!A:B,2,FALSE)="","",VLOOKUP(Table1[[#This Row],[Intake Batch Combo]],Sheet2!A:B,2,FALSE))</f>
        <v>Expert MRI Buy 71</v>
      </c>
      <c r="P4529" s="116" t="e">
        <v>#N/A</v>
      </c>
      <c r="Q4529" s="116" t="e">
        <v>#N/A</v>
      </c>
    </row>
    <row r="4530" spans="1:17">
      <c r="A4530" s="4" t="s">
        <v>1314</v>
      </c>
      <c r="B4530" s="43">
        <v>71</v>
      </c>
      <c r="C4530" s="64" t="s">
        <v>632</v>
      </c>
      <c r="D4530" s="47">
        <v>44670</v>
      </c>
      <c r="E4530" s="59" t="s">
        <v>1</v>
      </c>
      <c r="F4530" s="41">
        <v>1695</v>
      </c>
      <c r="G4530" s="41">
        <v>406.54563467206344</v>
      </c>
      <c r="H4530" s="47">
        <v>44895</v>
      </c>
      <c r="I4530" s="123">
        <v>465</v>
      </c>
      <c r="J4530" s="43">
        <f>IF(M4530="",IF(AND(H4530&lt;&gt; "",D4530&lt;&gt;""),IF(H4530&gt;=D4530,H4530-D4530,0),""),"")</f>
        <v>225</v>
      </c>
      <c r="K4530" s="42">
        <f>IF(M4530="",IF(I4530&lt;&gt;"",I4530-G4530,""),"")</f>
        <v>58.454365327936557</v>
      </c>
      <c r="L4530" s="44">
        <f>IF(M4530="",IF(K4530&lt;&gt;"",IF(G4530=0,IF(I4530=0,0,9.99),K4530/G4530),""),"")</f>
        <v>0.14378303526758632</v>
      </c>
      <c r="M4530" s="45"/>
      <c r="N4530" s="46" t="str">
        <f>TRIM(CONCATENATE(Table1[[#This Row],[Intake]]," ",Table1[[#This Row],[Batch Number]]))</f>
        <v>S-1/EB 71</v>
      </c>
      <c r="O4530" s="45" t="str">
        <f>IF(VLOOKUP(Table1[[#This Row],[Intake Batch Combo]],Sheet2!A:B,2,FALSE)="","",VLOOKUP(Table1[[#This Row],[Intake Batch Combo]],Sheet2!A:B,2,FALSE))</f>
        <v>Expert MRI Buy 71</v>
      </c>
      <c r="P4530" s="116" t="e">
        <v>#N/A</v>
      </c>
      <c r="Q4530" s="116" t="e">
        <v>#N/A</v>
      </c>
    </row>
    <row r="4531" spans="1:17">
      <c r="A4531" s="4" t="s">
        <v>1314</v>
      </c>
      <c r="B4531" s="43">
        <v>71</v>
      </c>
      <c r="C4531" s="64" t="s">
        <v>664</v>
      </c>
      <c r="D4531" s="47">
        <v>44670</v>
      </c>
      <c r="E4531" s="59" t="s">
        <v>1</v>
      </c>
      <c r="F4531" s="41">
        <v>1695</v>
      </c>
      <c r="G4531" s="41">
        <v>406.54563467206344</v>
      </c>
      <c r="H4531" s="47">
        <v>44895</v>
      </c>
      <c r="I4531" s="123">
        <v>411.52499999999998</v>
      </c>
      <c r="J4531" s="43">
        <f>IF(M4531="",IF(AND(H4531&lt;&gt; "",D4531&lt;&gt;""),IF(H4531&gt;=D4531,H4531-D4531,0),""),"")</f>
        <v>225</v>
      </c>
      <c r="K4531" s="42">
        <f>IF(M4531="",IF(I4531&lt;&gt;"",I4531-G4531,""),"")</f>
        <v>4.9793653279365344</v>
      </c>
      <c r="L4531" s="44">
        <f>IF(M4531="",IF(K4531&lt;&gt;"",IF(G4531=0,IF(I4531=0,0,9.99),K4531/G4531),""),"")</f>
        <v>1.2247986211813828E-2</v>
      </c>
      <c r="M4531" s="45"/>
      <c r="N4531" s="46" t="str">
        <f>TRIM(CONCATENATE(Table1[[#This Row],[Intake]]," ",Table1[[#This Row],[Batch Number]]))</f>
        <v>S-1/EB 71</v>
      </c>
      <c r="O4531" s="45" t="str">
        <f>IF(VLOOKUP(Table1[[#This Row],[Intake Batch Combo]],Sheet2!A:B,2,FALSE)="","",VLOOKUP(Table1[[#This Row],[Intake Batch Combo]],Sheet2!A:B,2,FALSE))</f>
        <v>Expert MRI Buy 71</v>
      </c>
      <c r="P4531" s="116" t="e">
        <v>#N/A</v>
      </c>
      <c r="Q4531" s="116" t="e">
        <v>#N/A</v>
      </c>
    </row>
    <row r="4532" spans="1:17">
      <c r="A4532" s="4" t="s">
        <v>1314</v>
      </c>
      <c r="B4532" s="43">
        <v>71</v>
      </c>
      <c r="C4532" s="64" t="s">
        <v>664</v>
      </c>
      <c r="D4532" s="47">
        <v>44670</v>
      </c>
      <c r="E4532" s="59" t="s">
        <v>1</v>
      </c>
      <c r="F4532" s="41">
        <v>1695</v>
      </c>
      <c r="G4532" s="41">
        <v>406.54563467206344</v>
      </c>
      <c r="H4532" s="47">
        <v>44895</v>
      </c>
      <c r="I4532" s="123">
        <v>411.52499999999998</v>
      </c>
      <c r="J4532" s="43">
        <f>IF(M4532="",IF(AND(H4532&lt;&gt; "",D4532&lt;&gt;""),IF(H4532&gt;=D4532,H4532-D4532,0),""),"")</f>
        <v>225</v>
      </c>
      <c r="K4532" s="42">
        <f>IF(M4532="",IF(I4532&lt;&gt;"",I4532-G4532,""),"")</f>
        <v>4.9793653279365344</v>
      </c>
      <c r="L4532" s="44">
        <f>IF(M4532="",IF(K4532&lt;&gt;"",IF(G4532=0,IF(I4532=0,0,9.99),K4532/G4532),""),"")</f>
        <v>1.2247986211813828E-2</v>
      </c>
      <c r="M4532" s="45"/>
      <c r="N4532" s="46" t="str">
        <f>TRIM(CONCATENATE(Table1[[#This Row],[Intake]]," ",Table1[[#This Row],[Batch Number]]))</f>
        <v>S-1/EB 71</v>
      </c>
      <c r="O4532" s="45" t="str">
        <f>IF(VLOOKUP(Table1[[#This Row],[Intake Batch Combo]],Sheet2!A:B,2,FALSE)="","",VLOOKUP(Table1[[#This Row],[Intake Batch Combo]],Sheet2!A:B,2,FALSE))</f>
        <v>Expert MRI Buy 71</v>
      </c>
      <c r="P4532" s="116" t="e">
        <v>#N/A</v>
      </c>
      <c r="Q4532" s="116" t="e">
        <v>#N/A</v>
      </c>
    </row>
    <row r="4533" spans="1:17">
      <c r="A4533" s="4" t="s">
        <v>1314</v>
      </c>
      <c r="B4533" s="43">
        <v>71</v>
      </c>
      <c r="C4533" s="64" t="s">
        <v>664</v>
      </c>
      <c r="D4533" s="47">
        <v>44670</v>
      </c>
      <c r="E4533" s="59" t="s">
        <v>1</v>
      </c>
      <c r="F4533" s="41">
        <v>1695</v>
      </c>
      <c r="G4533" s="41">
        <v>406.54563467206344</v>
      </c>
      <c r="H4533" s="47">
        <v>44895</v>
      </c>
      <c r="I4533" s="123">
        <v>411.52499999999998</v>
      </c>
      <c r="J4533" s="43">
        <f>IF(M4533="",IF(AND(H4533&lt;&gt; "",D4533&lt;&gt;""),IF(H4533&gt;=D4533,H4533-D4533,0),""),"")</f>
        <v>225</v>
      </c>
      <c r="K4533" s="42">
        <f>IF(M4533="",IF(I4533&lt;&gt;"",I4533-G4533,""),"")</f>
        <v>4.9793653279365344</v>
      </c>
      <c r="L4533" s="44">
        <f>IF(M4533="",IF(K4533&lt;&gt;"",IF(G4533=0,IF(I4533=0,0,9.99),K4533/G4533),""),"")</f>
        <v>1.2247986211813828E-2</v>
      </c>
      <c r="M4533" s="45"/>
      <c r="N4533" s="46" t="str">
        <f>TRIM(CONCATENATE(Table1[[#This Row],[Intake]]," ",Table1[[#This Row],[Batch Number]]))</f>
        <v>S-1/EB 71</v>
      </c>
      <c r="O4533" s="45" t="str">
        <f>IF(VLOOKUP(Table1[[#This Row],[Intake Batch Combo]],Sheet2!A:B,2,FALSE)="","",VLOOKUP(Table1[[#This Row],[Intake Batch Combo]],Sheet2!A:B,2,FALSE))</f>
        <v>Expert MRI Buy 71</v>
      </c>
      <c r="P4533" s="116" t="e">
        <v>#N/A</v>
      </c>
      <c r="Q4533" s="116" t="e">
        <v>#N/A</v>
      </c>
    </row>
    <row r="4534" spans="1:17">
      <c r="A4534" s="4" t="s">
        <v>1314</v>
      </c>
      <c r="B4534" s="43">
        <v>71</v>
      </c>
      <c r="C4534" s="64" t="s">
        <v>698</v>
      </c>
      <c r="D4534" s="47">
        <v>44670</v>
      </c>
      <c r="E4534" s="59" t="s">
        <v>1</v>
      </c>
      <c r="F4534" s="41">
        <v>1695</v>
      </c>
      <c r="G4534" s="41">
        <v>406.54563467206344</v>
      </c>
      <c r="H4534" s="47">
        <v>44895</v>
      </c>
      <c r="I4534" s="123">
        <v>483.6</v>
      </c>
      <c r="J4534" s="43">
        <f>IF(M4534="",IF(AND(H4534&lt;&gt; "",D4534&lt;&gt;""),IF(H4534&gt;=D4534,H4534-D4534,0),""),"")</f>
        <v>225</v>
      </c>
      <c r="K4534" s="42">
        <f>IF(M4534="",IF(I4534&lt;&gt;"",I4534-G4534,""),"")</f>
        <v>77.05436532793658</v>
      </c>
      <c r="L4534" s="44">
        <f>IF(M4534="",IF(K4534&lt;&gt;"",IF(G4534=0,IF(I4534=0,0,9.99),K4534/G4534),""),"")</f>
        <v>0.18953435667828983</v>
      </c>
      <c r="M4534" s="45"/>
      <c r="N4534" s="46" t="str">
        <f>TRIM(CONCATENATE(Table1[[#This Row],[Intake]]," ",Table1[[#This Row],[Batch Number]]))</f>
        <v>S-1/EB 71</v>
      </c>
      <c r="O4534" s="45" t="str">
        <f>IF(VLOOKUP(Table1[[#This Row],[Intake Batch Combo]],Sheet2!A:B,2,FALSE)="","",VLOOKUP(Table1[[#This Row],[Intake Batch Combo]],Sheet2!A:B,2,FALSE))</f>
        <v>Expert MRI Buy 71</v>
      </c>
      <c r="P4534" s="116" t="e">
        <v>#N/A</v>
      </c>
      <c r="Q4534" s="116" t="e">
        <v>#N/A</v>
      </c>
    </row>
    <row r="4535" spans="1:17">
      <c r="A4535" s="4" t="s">
        <v>1314</v>
      </c>
      <c r="B4535" s="43">
        <v>71</v>
      </c>
      <c r="C4535" s="64" t="s">
        <v>698</v>
      </c>
      <c r="D4535" s="47">
        <v>44670</v>
      </c>
      <c r="E4535" s="59" t="s">
        <v>1</v>
      </c>
      <c r="F4535" s="41">
        <v>1695</v>
      </c>
      <c r="G4535" s="41">
        <v>406.54563467206344</v>
      </c>
      <c r="H4535" s="47">
        <v>44895</v>
      </c>
      <c r="I4535" s="123">
        <v>483.6</v>
      </c>
      <c r="J4535" s="43">
        <f>IF(M4535="",IF(AND(H4535&lt;&gt; "",D4535&lt;&gt;""),IF(H4535&gt;=D4535,H4535-D4535,0),""),"")</f>
        <v>225</v>
      </c>
      <c r="K4535" s="42">
        <f>IF(M4535="",IF(I4535&lt;&gt;"",I4535-G4535,""),"")</f>
        <v>77.05436532793658</v>
      </c>
      <c r="L4535" s="44">
        <f>IF(M4535="",IF(K4535&lt;&gt;"",IF(G4535=0,IF(I4535=0,0,9.99),K4535/G4535),""),"")</f>
        <v>0.18953435667828983</v>
      </c>
      <c r="M4535" s="45"/>
      <c r="N4535" s="46" t="str">
        <f>TRIM(CONCATENATE(Table1[[#This Row],[Intake]]," ",Table1[[#This Row],[Batch Number]]))</f>
        <v>S-1/EB 71</v>
      </c>
      <c r="O4535" s="45" t="str">
        <f>IF(VLOOKUP(Table1[[#This Row],[Intake Batch Combo]],Sheet2!A:B,2,FALSE)="","",VLOOKUP(Table1[[#This Row],[Intake Batch Combo]],Sheet2!A:B,2,FALSE))</f>
        <v>Expert MRI Buy 71</v>
      </c>
      <c r="P4535" s="116" t="e">
        <v>#N/A</v>
      </c>
      <c r="Q4535" s="116" t="e">
        <v>#N/A</v>
      </c>
    </row>
    <row r="4536" spans="1:17">
      <c r="A4536" s="4" t="s">
        <v>1314</v>
      </c>
      <c r="B4536" s="43">
        <v>71</v>
      </c>
      <c r="C4536" s="64" t="s">
        <v>827</v>
      </c>
      <c r="D4536" s="47">
        <v>44670</v>
      </c>
      <c r="E4536" s="59" t="s">
        <v>1</v>
      </c>
      <c r="F4536" s="41">
        <v>1695</v>
      </c>
      <c r="G4536" s="41">
        <v>406.54563467206344</v>
      </c>
      <c r="H4536" s="47">
        <v>44895</v>
      </c>
      <c r="I4536" s="123">
        <v>236.45249999999999</v>
      </c>
      <c r="J4536" s="43">
        <f>IF(M4536="",IF(AND(H4536&lt;&gt; "",D4536&lt;&gt;""),IF(H4536&gt;=D4536,H4536-D4536,0),""),"")</f>
        <v>225</v>
      </c>
      <c r="K4536" s="42">
        <f>IF(M4536="",IF(I4536&lt;&gt;"",I4536-G4536,""),"")</f>
        <v>-170.09313467206346</v>
      </c>
      <c r="L4536" s="44">
        <f>IF(M4536="",IF(K4536&lt;&gt;"",IF(G4536=0,IF(I4536=0,0,9.99),K4536/G4536),""),"")</f>
        <v>-0.41838632656643238</v>
      </c>
      <c r="M4536" s="45"/>
      <c r="N4536" s="46" t="str">
        <f>TRIM(CONCATENATE(Table1[[#This Row],[Intake]]," ",Table1[[#This Row],[Batch Number]]))</f>
        <v>S-1/EB 71</v>
      </c>
      <c r="O4536" s="45" t="str">
        <f>IF(VLOOKUP(Table1[[#This Row],[Intake Batch Combo]],Sheet2!A:B,2,FALSE)="","",VLOOKUP(Table1[[#This Row],[Intake Batch Combo]],Sheet2!A:B,2,FALSE))</f>
        <v>Expert MRI Buy 71</v>
      </c>
      <c r="P4536" s="116" t="e">
        <v>#N/A</v>
      </c>
      <c r="Q4536" s="116" t="e">
        <v>#N/A</v>
      </c>
    </row>
    <row r="4537" spans="1:17">
      <c r="A4537" s="4" t="s">
        <v>1314</v>
      </c>
      <c r="B4537" s="43">
        <v>71</v>
      </c>
      <c r="C4537" s="64" t="s">
        <v>843</v>
      </c>
      <c r="D4537" s="47">
        <v>44670</v>
      </c>
      <c r="E4537" s="59" t="s">
        <v>1</v>
      </c>
      <c r="F4537" s="41">
        <v>1695</v>
      </c>
      <c r="G4537" s="41">
        <v>406.54563467206344</v>
      </c>
      <c r="H4537" s="47">
        <v>44895</v>
      </c>
      <c r="I4537" s="123">
        <v>465</v>
      </c>
      <c r="J4537" s="43">
        <f>IF(M4537="",IF(AND(H4537&lt;&gt; "",D4537&lt;&gt;""),IF(H4537&gt;=D4537,H4537-D4537,0),""),"")</f>
        <v>225</v>
      </c>
      <c r="K4537" s="42">
        <f>IF(M4537="",IF(I4537&lt;&gt;"",I4537-G4537,""),"")</f>
        <v>58.454365327936557</v>
      </c>
      <c r="L4537" s="44">
        <f>IF(M4537="",IF(K4537&lt;&gt;"",IF(G4537=0,IF(I4537=0,0,9.99),K4537/G4537),""),"")</f>
        <v>0.14378303526758632</v>
      </c>
      <c r="M4537" s="45"/>
      <c r="N4537" s="46" t="str">
        <f>TRIM(CONCATENATE(Table1[[#This Row],[Intake]]," ",Table1[[#This Row],[Batch Number]]))</f>
        <v>S-1/EB 71</v>
      </c>
      <c r="O4537" s="45" t="str">
        <f>IF(VLOOKUP(Table1[[#This Row],[Intake Batch Combo]],Sheet2!A:B,2,FALSE)="","",VLOOKUP(Table1[[#This Row],[Intake Batch Combo]],Sheet2!A:B,2,FALSE))</f>
        <v>Expert MRI Buy 71</v>
      </c>
      <c r="P4537" s="116" t="e">
        <v>#N/A</v>
      </c>
      <c r="Q4537" s="116" t="e">
        <v>#N/A</v>
      </c>
    </row>
    <row r="4538" spans="1:17">
      <c r="A4538" s="4" t="s">
        <v>1314</v>
      </c>
      <c r="B4538" s="43">
        <v>71</v>
      </c>
      <c r="C4538" s="64" t="s">
        <v>844</v>
      </c>
      <c r="D4538" s="47">
        <v>44670</v>
      </c>
      <c r="E4538" s="59" t="s">
        <v>1</v>
      </c>
      <c r="F4538" s="41">
        <v>1695</v>
      </c>
      <c r="G4538" s="41">
        <v>406.54563467206344</v>
      </c>
      <c r="H4538" s="47">
        <v>44895</v>
      </c>
      <c r="I4538" s="123">
        <v>465</v>
      </c>
      <c r="J4538" s="43">
        <f>IF(M4538="",IF(AND(H4538&lt;&gt; "",D4538&lt;&gt;""),IF(H4538&gt;=D4538,H4538-D4538,0),""),"")</f>
        <v>225</v>
      </c>
      <c r="K4538" s="42">
        <f>IF(M4538="",IF(I4538&lt;&gt;"",I4538-G4538,""),"")</f>
        <v>58.454365327936557</v>
      </c>
      <c r="L4538" s="44">
        <f>IF(M4538="",IF(K4538&lt;&gt;"",IF(G4538=0,IF(I4538=0,0,9.99),K4538/G4538),""),"")</f>
        <v>0.14378303526758632</v>
      </c>
      <c r="M4538" s="45"/>
      <c r="N4538" s="46" t="str">
        <f>TRIM(CONCATENATE(Table1[[#This Row],[Intake]]," ",Table1[[#This Row],[Batch Number]]))</f>
        <v>S-1/EB 71</v>
      </c>
      <c r="O4538" s="45" t="str">
        <f>IF(VLOOKUP(Table1[[#This Row],[Intake Batch Combo]],Sheet2!A:B,2,FALSE)="","",VLOOKUP(Table1[[#This Row],[Intake Batch Combo]],Sheet2!A:B,2,FALSE))</f>
        <v>Expert MRI Buy 71</v>
      </c>
      <c r="P4538" s="116" t="e">
        <v>#N/A</v>
      </c>
      <c r="Q4538" s="116" t="e">
        <v>#N/A</v>
      </c>
    </row>
    <row r="4539" spans="1:17">
      <c r="A4539" s="4" t="s">
        <v>1314</v>
      </c>
      <c r="B4539" s="43">
        <v>71</v>
      </c>
      <c r="C4539" s="64" t="s">
        <v>848</v>
      </c>
      <c r="D4539" s="47">
        <v>44670</v>
      </c>
      <c r="E4539" s="59" t="s">
        <v>1</v>
      </c>
      <c r="F4539" s="41">
        <v>1695</v>
      </c>
      <c r="G4539" s="41">
        <v>406.54563467206344</v>
      </c>
      <c r="H4539" s="47">
        <v>44895</v>
      </c>
      <c r="I4539" s="123">
        <v>427.8</v>
      </c>
      <c r="J4539" s="43">
        <f>IF(M4539="",IF(AND(H4539&lt;&gt; "",D4539&lt;&gt;""),IF(H4539&gt;=D4539,H4539-D4539,0),""),"")</f>
        <v>225</v>
      </c>
      <c r="K4539" s="42">
        <f>IF(M4539="",IF(I4539&lt;&gt;"",I4539-G4539,""),"")</f>
        <v>21.254365327936569</v>
      </c>
      <c r="L4539" s="44">
        <f>IF(M4539="",IF(K4539&lt;&gt;"",IF(G4539=0,IF(I4539=0,0,9.99),K4539/G4539),""),"")</f>
        <v>5.2280392446179429E-2</v>
      </c>
      <c r="M4539" s="45"/>
      <c r="N4539" s="46" t="str">
        <f>TRIM(CONCATENATE(Table1[[#This Row],[Intake]]," ",Table1[[#This Row],[Batch Number]]))</f>
        <v>S-1/EB 71</v>
      </c>
      <c r="O4539" s="45" t="str">
        <f>IF(VLOOKUP(Table1[[#This Row],[Intake Batch Combo]],Sheet2!A:B,2,FALSE)="","",VLOOKUP(Table1[[#This Row],[Intake Batch Combo]],Sheet2!A:B,2,FALSE))</f>
        <v>Expert MRI Buy 71</v>
      </c>
      <c r="P4539" s="116" t="e">
        <v>#N/A</v>
      </c>
      <c r="Q4539" s="116" t="e">
        <v>#N/A</v>
      </c>
    </row>
    <row r="4540" spans="1:17">
      <c r="A4540" s="4" t="s">
        <v>1314</v>
      </c>
      <c r="B4540" s="43">
        <v>71</v>
      </c>
      <c r="C4540" s="64" t="s">
        <v>1008</v>
      </c>
      <c r="D4540" s="47">
        <v>44670</v>
      </c>
      <c r="E4540" s="59" t="s">
        <v>1</v>
      </c>
      <c r="F4540" s="41">
        <v>1695</v>
      </c>
      <c r="G4540" s="41">
        <v>406.54563467206344</v>
      </c>
      <c r="H4540" s="47">
        <v>44895</v>
      </c>
      <c r="I4540" s="123">
        <v>465</v>
      </c>
      <c r="J4540" s="43">
        <f>IF(M4540="",IF(AND(H4540&lt;&gt; "",D4540&lt;&gt;""),IF(H4540&gt;=D4540,H4540-D4540,0),""),"")</f>
        <v>225</v>
      </c>
      <c r="K4540" s="42">
        <f>IF(M4540="",IF(I4540&lt;&gt;"",I4540-G4540,""),"")</f>
        <v>58.454365327936557</v>
      </c>
      <c r="L4540" s="44">
        <f>IF(M4540="",IF(K4540&lt;&gt;"",IF(G4540=0,IF(I4540=0,0,9.99),K4540/G4540),""),"")</f>
        <v>0.14378303526758632</v>
      </c>
      <c r="M4540" s="45"/>
      <c r="N4540" s="46" t="str">
        <f>TRIM(CONCATENATE(Table1[[#This Row],[Intake]]," ",Table1[[#This Row],[Batch Number]]))</f>
        <v>S-1/EB 71</v>
      </c>
      <c r="O4540" s="45" t="str">
        <f>IF(VLOOKUP(Table1[[#This Row],[Intake Batch Combo]],Sheet2!A:B,2,FALSE)="","",VLOOKUP(Table1[[#This Row],[Intake Batch Combo]],Sheet2!A:B,2,FALSE))</f>
        <v>Expert MRI Buy 71</v>
      </c>
      <c r="P4540" s="116" t="e">
        <v>#N/A</v>
      </c>
      <c r="Q4540" s="116" t="e">
        <v>#N/A</v>
      </c>
    </row>
    <row r="4541" spans="1:17">
      <c r="A4541" s="4" t="s">
        <v>1314</v>
      </c>
      <c r="B4541" s="43">
        <v>71</v>
      </c>
      <c r="C4541" s="64" t="s">
        <v>1008</v>
      </c>
      <c r="D4541" s="47">
        <v>44670</v>
      </c>
      <c r="E4541" s="59" t="s">
        <v>1</v>
      </c>
      <c r="F4541" s="41">
        <v>1695</v>
      </c>
      <c r="G4541" s="41">
        <v>406.54563467206344</v>
      </c>
      <c r="H4541" s="47">
        <v>44895</v>
      </c>
      <c r="I4541" s="123">
        <v>469.65</v>
      </c>
      <c r="J4541" s="43">
        <f>IF(M4541="",IF(AND(H4541&lt;&gt; "",D4541&lt;&gt;""),IF(H4541&gt;=D4541,H4541-D4541,0),""),"")</f>
        <v>225</v>
      </c>
      <c r="K4541" s="42">
        <f>IF(M4541="",IF(I4541&lt;&gt;"",I4541-G4541,""),"")</f>
        <v>63.104365327936534</v>
      </c>
      <c r="L4541" s="44">
        <f>IF(M4541="",IF(K4541&lt;&gt;"",IF(G4541=0,IF(I4541=0,0,9.99),K4541/G4541),""),"")</f>
        <v>0.15522086562026211</v>
      </c>
      <c r="M4541" s="45"/>
      <c r="N4541" s="46" t="str">
        <f>TRIM(CONCATENATE(Table1[[#This Row],[Intake]]," ",Table1[[#This Row],[Batch Number]]))</f>
        <v>S-1/EB 71</v>
      </c>
      <c r="O4541" s="45" t="str">
        <f>IF(VLOOKUP(Table1[[#This Row],[Intake Batch Combo]],Sheet2!A:B,2,FALSE)="","",VLOOKUP(Table1[[#This Row],[Intake Batch Combo]],Sheet2!A:B,2,FALSE))</f>
        <v>Expert MRI Buy 71</v>
      </c>
      <c r="P4541" s="116" t="e">
        <v>#N/A</v>
      </c>
      <c r="Q4541" s="116" t="e">
        <v>#N/A</v>
      </c>
    </row>
    <row r="4542" spans="1:17">
      <c r="A4542" s="4" t="s">
        <v>1314</v>
      </c>
      <c r="B4542" s="43">
        <v>71</v>
      </c>
      <c r="C4542" s="64" t="s">
        <v>1019</v>
      </c>
      <c r="D4542" s="47">
        <v>44670</v>
      </c>
      <c r="E4542" s="59" t="s">
        <v>1</v>
      </c>
      <c r="F4542" s="41">
        <v>1695</v>
      </c>
      <c r="G4542" s="41">
        <v>406.54563467206344</v>
      </c>
      <c r="H4542" s="47">
        <v>44895</v>
      </c>
      <c r="I4542" s="123">
        <v>558</v>
      </c>
      <c r="J4542" s="43">
        <f>IF(M4542="",IF(AND(H4542&lt;&gt; "",D4542&lt;&gt;""),IF(H4542&gt;=D4542,H4542-D4542,0),""),"")</f>
        <v>225</v>
      </c>
      <c r="K4542" s="42">
        <f>IF(M4542="",IF(I4542&lt;&gt;"",I4542-G4542,""),"")</f>
        <v>151.45436532793656</v>
      </c>
      <c r="L4542" s="44">
        <f>IF(M4542="",IF(K4542&lt;&gt;"",IF(G4542=0,IF(I4542=0,0,9.99),K4542/G4542),""),"")</f>
        <v>0.37253964232110359</v>
      </c>
      <c r="M4542" s="45"/>
      <c r="N4542" s="46" t="str">
        <f>TRIM(CONCATENATE(Table1[[#This Row],[Intake]]," ",Table1[[#This Row],[Batch Number]]))</f>
        <v>S-1/EB 71</v>
      </c>
      <c r="O4542" s="45" t="str">
        <f>IF(VLOOKUP(Table1[[#This Row],[Intake Batch Combo]],Sheet2!A:B,2,FALSE)="","",VLOOKUP(Table1[[#This Row],[Intake Batch Combo]],Sheet2!A:B,2,FALSE))</f>
        <v>Expert MRI Buy 71</v>
      </c>
      <c r="P4542" s="116" t="e">
        <v>#N/A</v>
      </c>
      <c r="Q4542" s="116" t="e">
        <v>#N/A</v>
      </c>
    </row>
    <row r="4543" spans="1:17">
      <c r="A4543" s="4" t="s">
        <v>1314</v>
      </c>
      <c r="B4543" s="43">
        <v>71</v>
      </c>
      <c r="C4543" s="64" t="s">
        <v>1019</v>
      </c>
      <c r="D4543" s="47">
        <v>44670</v>
      </c>
      <c r="E4543" s="59" t="s">
        <v>1</v>
      </c>
      <c r="F4543" s="41">
        <v>1695</v>
      </c>
      <c r="G4543" s="41">
        <v>406.54563467206344</v>
      </c>
      <c r="H4543" s="47">
        <v>44895</v>
      </c>
      <c r="I4543" s="123">
        <v>558</v>
      </c>
      <c r="J4543" s="43">
        <f>IF(M4543="",IF(AND(H4543&lt;&gt; "",D4543&lt;&gt;""),IF(H4543&gt;=D4543,H4543-D4543,0),""),"")</f>
        <v>225</v>
      </c>
      <c r="K4543" s="42">
        <f>IF(M4543="",IF(I4543&lt;&gt;"",I4543-G4543,""),"")</f>
        <v>151.45436532793656</v>
      </c>
      <c r="L4543" s="44">
        <f>IF(M4543="",IF(K4543&lt;&gt;"",IF(G4543=0,IF(I4543=0,0,9.99),K4543/G4543),""),"")</f>
        <v>0.37253964232110359</v>
      </c>
      <c r="M4543" s="45"/>
      <c r="N4543" s="46" t="str">
        <f>TRIM(CONCATENATE(Table1[[#This Row],[Intake]]," ",Table1[[#This Row],[Batch Number]]))</f>
        <v>S-1/EB 71</v>
      </c>
      <c r="O4543" s="45" t="str">
        <f>IF(VLOOKUP(Table1[[#This Row],[Intake Batch Combo]],Sheet2!A:B,2,FALSE)="","",VLOOKUP(Table1[[#This Row],[Intake Batch Combo]],Sheet2!A:B,2,FALSE))</f>
        <v>Expert MRI Buy 71</v>
      </c>
      <c r="P4543" s="116" t="e">
        <v>#N/A</v>
      </c>
      <c r="Q4543" s="116" t="e">
        <v>#N/A</v>
      </c>
    </row>
    <row r="4544" spans="1:17">
      <c r="A4544" s="4" t="s">
        <v>1314</v>
      </c>
      <c r="B4544" s="43">
        <v>71</v>
      </c>
      <c r="C4544" s="64" t="s">
        <v>1035</v>
      </c>
      <c r="D4544" s="47">
        <v>44670</v>
      </c>
      <c r="E4544" s="59" t="s">
        <v>1</v>
      </c>
      <c r="F4544" s="41">
        <v>1695</v>
      </c>
      <c r="G4544" s="41">
        <v>406.54563467206344</v>
      </c>
      <c r="H4544" s="47">
        <v>44895</v>
      </c>
      <c r="I4544" s="123">
        <v>558</v>
      </c>
      <c r="J4544" s="43">
        <f>IF(M4544="",IF(AND(H4544&lt;&gt; "",D4544&lt;&gt;""),IF(H4544&gt;=D4544,H4544-D4544,0),""),"")</f>
        <v>225</v>
      </c>
      <c r="K4544" s="42">
        <f>IF(M4544="",IF(I4544&lt;&gt;"",I4544-G4544,""),"")</f>
        <v>151.45436532793656</v>
      </c>
      <c r="L4544" s="44">
        <f>IF(M4544="",IF(K4544&lt;&gt;"",IF(G4544=0,IF(I4544=0,0,9.99),K4544/G4544),""),"")</f>
        <v>0.37253964232110359</v>
      </c>
      <c r="M4544" s="45"/>
      <c r="N4544" s="46" t="str">
        <f>TRIM(CONCATENATE(Table1[[#This Row],[Intake]]," ",Table1[[#This Row],[Batch Number]]))</f>
        <v>S-1/EB 71</v>
      </c>
      <c r="O4544" s="45" t="str">
        <f>IF(VLOOKUP(Table1[[#This Row],[Intake Batch Combo]],Sheet2!A:B,2,FALSE)="","",VLOOKUP(Table1[[#This Row],[Intake Batch Combo]],Sheet2!A:B,2,FALSE))</f>
        <v>Expert MRI Buy 71</v>
      </c>
      <c r="P4544" s="116" t="e">
        <v>#N/A</v>
      </c>
      <c r="Q4544" s="116" t="e">
        <v>#N/A</v>
      </c>
    </row>
    <row r="4545" spans="1:17">
      <c r="A4545" s="4" t="s">
        <v>1314</v>
      </c>
      <c r="B4545" s="43">
        <v>71</v>
      </c>
      <c r="C4545" s="64" t="s">
        <v>1035</v>
      </c>
      <c r="D4545" s="47">
        <v>44670</v>
      </c>
      <c r="E4545" s="59" t="s">
        <v>1</v>
      </c>
      <c r="F4545" s="41">
        <v>1695</v>
      </c>
      <c r="G4545" s="41">
        <v>406.54563467206344</v>
      </c>
      <c r="H4545" s="47">
        <v>44895</v>
      </c>
      <c r="I4545" s="123">
        <v>558</v>
      </c>
      <c r="J4545" s="43">
        <f>IF(M4545="",IF(AND(H4545&lt;&gt; "",D4545&lt;&gt;""),IF(H4545&gt;=D4545,H4545-D4545,0),""),"")</f>
        <v>225</v>
      </c>
      <c r="K4545" s="42">
        <f>IF(M4545="",IF(I4545&lt;&gt;"",I4545-G4545,""),"")</f>
        <v>151.45436532793656</v>
      </c>
      <c r="L4545" s="44">
        <f>IF(M4545="",IF(K4545&lt;&gt;"",IF(G4545=0,IF(I4545=0,0,9.99),K4545/G4545),""),"")</f>
        <v>0.37253964232110359</v>
      </c>
      <c r="M4545" s="45"/>
      <c r="N4545" s="46" t="str">
        <f>TRIM(CONCATENATE(Table1[[#This Row],[Intake]]," ",Table1[[#This Row],[Batch Number]]))</f>
        <v>S-1/EB 71</v>
      </c>
      <c r="O4545" s="45" t="str">
        <f>IF(VLOOKUP(Table1[[#This Row],[Intake Batch Combo]],Sheet2!A:B,2,FALSE)="","",VLOOKUP(Table1[[#This Row],[Intake Batch Combo]],Sheet2!A:B,2,FALSE))</f>
        <v>Expert MRI Buy 71</v>
      </c>
      <c r="P4545" s="116" t="e">
        <v>#N/A</v>
      </c>
      <c r="Q4545" s="116" t="e">
        <v>#N/A</v>
      </c>
    </row>
    <row r="4546" spans="1:17">
      <c r="A4546" s="4" t="s">
        <v>1316</v>
      </c>
      <c r="B4546" s="38">
        <v>97</v>
      </c>
      <c r="C4546" s="15" t="s">
        <v>423</v>
      </c>
      <c r="D4546" s="39">
        <v>44631</v>
      </c>
      <c r="E4546" s="10" t="s">
        <v>1</v>
      </c>
      <c r="F4546" s="36">
        <v>1695</v>
      </c>
      <c r="G4546" s="36">
        <v>408.58132852990423</v>
      </c>
      <c r="H4546" s="39">
        <v>44895</v>
      </c>
      <c r="I4546" s="123">
        <v>1239.9968999999999</v>
      </c>
      <c r="J4546" s="38">
        <f>IF(M4546="",IF(AND(H4546&lt;&gt; "",D4546&lt;&gt;""),IF(H4546&gt;=D4546,H4546-D4546,0),""),"")</f>
        <v>264</v>
      </c>
      <c r="K4546" s="37">
        <f>IF(M4546="",IF(I4546&lt;&gt;"",I4546-G4546,""),"")</f>
        <v>831.41557147009564</v>
      </c>
      <c r="L4546" s="31">
        <f>IF(M4546="",IF(K4546&lt;&gt;"",IF(G4546=0,IF(I4546=0,0,9.99),K4546/G4546),""),"")</f>
        <v>2.0348839102892193</v>
      </c>
      <c r="M4546" s="35"/>
      <c r="N4546" s="33" t="str">
        <f>TRIM(CONCATENATE(Table1[[#This Row],[Intake]]," ",Table1[[#This Row],[Batch Number]]))</f>
        <v>S-1/OS 97</v>
      </c>
      <c r="O4546" s="35" t="str">
        <f>IF(VLOOKUP(Table1[[#This Row],[Intake Batch Combo]],Sheet2!A:B,2,FALSE)="","",VLOOKUP(Table1[[#This Row],[Intake Batch Combo]],Sheet2!A:B,2,FALSE))</f>
        <v>One Source Diagnostics Buy 97.2</v>
      </c>
      <c r="P4546" s="116" t="s">
        <v>2384</v>
      </c>
      <c r="Q4546" s="116" t="e">
        <v>#N/A</v>
      </c>
    </row>
    <row r="4547" spans="1:17">
      <c r="A4547" s="4" t="s">
        <v>1316</v>
      </c>
      <c r="B4547" s="38">
        <v>97</v>
      </c>
      <c r="C4547" s="15" t="s">
        <v>423</v>
      </c>
      <c r="D4547" s="39">
        <v>44631</v>
      </c>
      <c r="E4547" s="10" t="s">
        <v>1</v>
      </c>
      <c r="F4547" s="36">
        <v>1695</v>
      </c>
      <c r="G4547" s="36">
        <v>408.58132852990423</v>
      </c>
      <c r="H4547" s="39">
        <v>44895</v>
      </c>
      <c r="I4547" s="123">
        <v>1239.9968999999999</v>
      </c>
      <c r="J4547" s="38">
        <f>IF(M4547="",IF(AND(H4547&lt;&gt; "",D4547&lt;&gt;""),IF(H4547&gt;=D4547,H4547-D4547,0),""),"")</f>
        <v>264</v>
      </c>
      <c r="K4547" s="37">
        <f>IF(M4547="",IF(I4547&lt;&gt;"",I4547-G4547,""),"")</f>
        <v>831.41557147009564</v>
      </c>
      <c r="L4547" s="31">
        <f>IF(M4547="",IF(K4547&lt;&gt;"",IF(G4547=0,IF(I4547=0,0,9.99),K4547/G4547),""),"")</f>
        <v>2.0348839102892193</v>
      </c>
      <c r="M4547" s="35"/>
      <c r="N4547" s="33" t="str">
        <f>TRIM(CONCATENATE(Table1[[#This Row],[Intake]]," ",Table1[[#This Row],[Batch Number]]))</f>
        <v>S-1/OS 97</v>
      </c>
      <c r="O4547" s="35" t="str">
        <f>IF(VLOOKUP(Table1[[#This Row],[Intake Batch Combo]],Sheet2!A:B,2,FALSE)="","",VLOOKUP(Table1[[#This Row],[Intake Batch Combo]],Sheet2!A:B,2,FALSE))</f>
        <v>One Source Diagnostics Buy 97.2</v>
      </c>
      <c r="P4547" s="116" t="s">
        <v>2384</v>
      </c>
      <c r="Q4547" s="116" t="e">
        <v>#N/A</v>
      </c>
    </row>
    <row r="4548" spans="1:17">
      <c r="A4548" s="4" t="s">
        <v>1316</v>
      </c>
      <c r="B4548" s="38">
        <v>97</v>
      </c>
      <c r="C4548" s="15" t="s">
        <v>423</v>
      </c>
      <c r="D4548" s="39">
        <v>44631</v>
      </c>
      <c r="E4548" s="10" t="s">
        <v>1</v>
      </c>
      <c r="F4548" s="36">
        <v>1695</v>
      </c>
      <c r="G4548" s="36">
        <v>408.58132852990423</v>
      </c>
      <c r="H4548" s="39">
        <v>44895</v>
      </c>
      <c r="I4548" s="123">
        <v>1240.0061999999998</v>
      </c>
      <c r="J4548" s="38">
        <f>IF(M4548="",IF(AND(H4548&lt;&gt; "",D4548&lt;&gt;""),IF(H4548&gt;=D4548,H4548-D4548,0),""),"")</f>
        <v>264</v>
      </c>
      <c r="K4548" s="37">
        <f>IF(M4548="",IF(I4548&lt;&gt;"",I4548-G4548,""),"")</f>
        <v>831.42487147009558</v>
      </c>
      <c r="L4548" s="31">
        <f>IF(M4548="",IF(K4548&lt;&gt;"",IF(G4548=0,IF(I4548=0,0,9.99),K4548/G4548),""),"")</f>
        <v>2.0349066719754503</v>
      </c>
      <c r="M4548" s="35"/>
      <c r="N4548" s="33" t="str">
        <f>TRIM(CONCATENATE(Table1[[#This Row],[Intake]]," ",Table1[[#This Row],[Batch Number]]))</f>
        <v>S-1/OS 97</v>
      </c>
      <c r="O4548" s="35" t="str">
        <f>IF(VLOOKUP(Table1[[#This Row],[Intake Batch Combo]],Sheet2!A:B,2,FALSE)="","",VLOOKUP(Table1[[#This Row],[Intake Batch Combo]],Sheet2!A:B,2,FALSE))</f>
        <v>One Source Diagnostics Buy 97.2</v>
      </c>
      <c r="P4548" s="116" t="s">
        <v>2384</v>
      </c>
      <c r="Q4548" s="116" t="e">
        <v>#N/A</v>
      </c>
    </row>
    <row r="4549" spans="1:17">
      <c r="A4549" s="4" t="s">
        <v>1316</v>
      </c>
      <c r="B4549" s="38">
        <v>97</v>
      </c>
      <c r="C4549" s="15" t="s">
        <v>441</v>
      </c>
      <c r="D4549" s="39">
        <v>44631</v>
      </c>
      <c r="E4549" s="10" t="s">
        <v>1</v>
      </c>
      <c r="F4549" s="36">
        <v>1695</v>
      </c>
      <c r="G4549" s="36">
        <v>408.58132852990423</v>
      </c>
      <c r="H4549" s="39">
        <v>44895</v>
      </c>
      <c r="I4549" s="123">
        <v>372</v>
      </c>
      <c r="J4549" s="38">
        <f>IF(M4549="",IF(AND(H4549&lt;&gt; "",D4549&lt;&gt;""),IF(H4549&gt;=D4549,H4549-D4549,0),""),"")</f>
        <v>264</v>
      </c>
      <c r="K4549" s="37">
        <f>IF(M4549="",IF(I4549&lt;&gt;"",I4549-G4549,""),"")</f>
        <v>-36.581328529904226</v>
      </c>
      <c r="L4549" s="31">
        <f>IF(M4549="",IF(K4549&lt;&gt;"",IF(G4549=0,IF(I4549=0,0,9.99),K4549/G4549),""),"")</f>
        <v>-8.9532550744611E-2</v>
      </c>
      <c r="M4549" s="35"/>
      <c r="N4549" s="33" t="str">
        <f>TRIM(CONCATENATE(Table1[[#This Row],[Intake]]," ",Table1[[#This Row],[Batch Number]]))</f>
        <v>S-1/OS 97</v>
      </c>
      <c r="O4549" s="35" t="str">
        <f>IF(VLOOKUP(Table1[[#This Row],[Intake Batch Combo]],Sheet2!A:B,2,FALSE)="","",VLOOKUP(Table1[[#This Row],[Intake Batch Combo]],Sheet2!A:B,2,FALSE))</f>
        <v>One Source Diagnostics Buy 97.2</v>
      </c>
      <c r="P4549" s="116" t="s">
        <v>2384</v>
      </c>
      <c r="Q4549" s="116" t="e">
        <v>#N/A</v>
      </c>
    </row>
    <row r="4550" spans="1:17">
      <c r="A4550" s="4" t="s">
        <v>1316</v>
      </c>
      <c r="B4550" s="38">
        <v>97</v>
      </c>
      <c r="C4550" s="15" t="s">
        <v>491</v>
      </c>
      <c r="D4550" s="39">
        <v>44631</v>
      </c>
      <c r="E4550" s="10" t="s">
        <v>1</v>
      </c>
      <c r="F4550" s="36">
        <v>1695</v>
      </c>
      <c r="G4550" s="36">
        <v>408.58132852990423</v>
      </c>
      <c r="H4550" s="39">
        <v>44895</v>
      </c>
      <c r="I4550" s="123">
        <v>651</v>
      </c>
      <c r="J4550" s="38">
        <f>IF(M4550="",IF(AND(H4550&lt;&gt; "",D4550&lt;&gt;""),IF(H4550&gt;=D4550,H4550-D4550,0),""),"")</f>
        <v>264</v>
      </c>
      <c r="K4550" s="37">
        <f>IF(M4550="",IF(I4550&lt;&gt;"",I4550-G4550,""),"")</f>
        <v>242.41867147009577</v>
      </c>
      <c r="L4550" s="31">
        <f>IF(M4550="",IF(K4550&lt;&gt;"",IF(G4550=0,IF(I4550=0,0,9.99),K4550/G4550),""),"")</f>
        <v>0.5933180361969308</v>
      </c>
      <c r="M4550" s="35"/>
      <c r="N4550" s="33" t="str">
        <f>TRIM(CONCATENATE(Table1[[#This Row],[Intake]]," ",Table1[[#This Row],[Batch Number]]))</f>
        <v>S-1/OS 97</v>
      </c>
      <c r="O4550" s="35" t="str">
        <f>IF(VLOOKUP(Table1[[#This Row],[Intake Batch Combo]],Sheet2!A:B,2,FALSE)="","",VLOOKUP(Table1[[#This Row],[Intake Batch Combo]],Sheet2!A:B,2,FALSE))</f>
        <v>One Source Diagnostics Buy 97.2</v>
      </c>
      <c r="P4550" s="116" t="s">
        <v>2384</v>
      </c>
      <c r="Q4550" s="116" t="e">
        <v>#N/A</v>
      </c>
    </row>
    <row r="4551" spans="1:17">
      <c r="A4551" s="4" t="s">
        <v>1316</v>
      </c>
      <c r="B4551" s="38">
        <v>97</v>
      </c>
      <c r="C4551" s="15" t="s">
        <v>493</v>
      </c>
      <c r="D4551" s="39">
        <v>44631</v>
      </c>
      <c r="E4551" s="10" t="s">
        <v>1</v>
      </c>
      <c r="F4551" s="36">
        <v>1695</v>
      </c>
      <c r="G4551" s="36">
        <v>408.58132852990423</v>
      </c>
      <c r="H4551" s="39">
        <v>44895</v>
      </c>
      <c r="I4551" s="123">
        <v>465</v>
      </c>
      <c r="J4551" s="38">
        <f>IF(M4551="",IF(AND(H4551&lt;&gt; "",D4551&lt;&gt;""),IF(H4551&gt;=D4551,H4551-D4551,0),""),"")</f>
        <v>264</v>
      </c>
      <c r="K4551" s="37">
        <f>IF(M4551="",IF(I4551&lt;&gt;"",I4551-G4551,""),"")</f>
        <v>56.418671470095774</v>
      </c>
      <c r="L4551" s="31">
        <f>IF(M4551="",IF(K4551&lt;&gt;"",IF(G4551=0,IF(I4551=0,0,9.99),K4551/G4551),""),"")</f>
        <v>0.13808431156923626</v>
      </c>
      <c r="M4551" s="35"/>
      <c r="N4551" s="33" t="str">
        <f>TRIM(CONCATENATE(Table1[[#This Row],[Intake]]," ",Table1[[#This Row],[Batch Number]]))</f>
        <v>S-1/OS 97</v>
      </c>
      <c r="O4551" s="35" t="str">
        <f>IF(VLOOKUP(Table1[[#This Row],[Intake Batch Combo]],Sheet2!A:B,2,FALSE)="","",VLOOKUP(Table1[[#This Row],[Intake Batch Combo]],Sheet2!A:B,2,FALSE))</f>
        <v>One Source Diagnostics Buy 97.2</v>
      </c>
      <c r="P4551" s="116" t="s">
        <v>2384</v>
      </c>
      <c r="Q4551" s="116" t="e">
        <v>#N/A</v>
      </c>
    </row>
    <row r="4552" spans="1:17">
      <c r="A4552" s="4" t="s">
        <v>1316</v>
      </c>
      <c r="B4552" s="38">
        <v>97</v>
      </c>
      <c r="C4552" s="15" t="s">
        <v>493</v>
      </c>
      <c r="D4552" s="39">
        <v>44631</v>
      </c>
      <c r="E4552" s="10" t="s">
        <v>1</v>
      </c>
      <c r="F4552" s="36">
        <v>1695</v>
      </c>
      <c r="G4552" s="36">
        <v>408.58132852990423</v>
      </c>
      <c r="H4552" s="39">
        <v>44895</v>
      </c>
      <c r="I4552" s="123">
        <v>465</v>
      </c>
      <c r="J4552" s="38">
        <f>IF(M4552="",IF(AND(H4552&lt;&gt; "",D4552&lt;&gt;""),IF(H4552&gt;=D4552,H4552-D4552,0),""),"")</f>
        <v>264</v>
      </c>
      <c r="K4552" s="37">
        <f>IF(M4552="",IF(I4552&lt;&gt;"",I4552-G4552,""),"")</f>
        <v>56.418671470095774</v>
      </c>
      <c r="L4552" s="31">
        <f>IF(M4552="",IF(K4552&lt;&gt;"",IF(G4552=0,IF(I4552=0,0,9.99),K4552/G4552),""),"")</f>
        <v>0.13808431156923626</v>
      </c>
      <c r="M4552" s="35"/>
      <c r="N4552" s="33" t="str">
        <f>TRIM(CONCATENATE(Table1[[#This Row],[Intake]]," ",Table1[[#This Row],[Batch Number]]))</f>
        <v>S-1/OS 97</v>
      </c>
      <c r="O4552" s="35" t="str">
        <f>IF(VLOOKUP(Table1[[#This Row],[Intake Batch Combo]],Sheet2!A:B,2,FALSE)="","",VLOOKUP(Table1[[#This Row],[Intake Batch Combo]],Sheet2!A:B,2,FALSE))</f>
        <v>One Source Diagnostics Buy 97.2</v>
      </c>
      <c r="P4552" s="116" t="s">
        <v>2384</v>
      </c>
      <c r="Q4552" s="116" t="e">
        <v>#N/A</v>
      </c>
    </row>
    <row r="4553" spans="1:17">
      <c r="A4553" s="4" t="s">
        <v>1316</v>
      </c>
      <c r="B4553" s="38">
        <v>97</v>
      </c>
      <c r="C4553" s="15" t="s">
        <v>515</v>
      </c>
      <c r="D4553" s="39">
        <v>44631</v>
      </c>
      <c r="E4553" s="10" t="s">
        <v>1</v>
      </c>
      <c r="F4553" s="36">
        <v>1695</v>
      </c>
      <c r="G4553" s="36">
        <v>408.58132852990423</v>
      </c>
      <c r="H4553" s="39">
        <v>44895</v>
      </c>
      <c r="I4553" s="123">
        <v>374.79</v>
      </c>
      <c r="J4553" s="38">
        <f>IF(M4553="",IF(AND(H4553&lt;&gt; "",D4553&lt;&gt;""),IF(H4553&gt;=D4553,H4553-D4553,0),""),"")</f>
        <v>264</v>
      </c>
      <c r="K4553" s="37">
        <f>IF(M4553="",IF(I4553&lt;&gt;"",I4553-G4553,""),"")</f>
        <v>-33.791328529904206</v>
      </c>
      <c r="L4553" s="31">
        <f>IF(M4553="",IF(K4553&lt;&gt;"",IF(G4553=0,IF(I4553=0,0,9.99),K4553/G4553),""),"")</f>
        <v>-8.2704044875195531E-2</v>
      </c>
      <c r="M4553" s="35"/>
      <c r="N4553" s="33" t="str">
        <f>TRIM(CONCATENATE(Table1[[#This Row],[Intake]]," ",Table1[[#This Row],[Batch Number]]))</f>
        <v>S-1/OS 97</v>
      </c>
      <c r="O4553" s="35" t="str">
        <f>IF(VLOOKUP(Table1[[#This Row],[Intake Batch Combo]],Sheet2!A:B,2,FALSE)="","",VLOOKUP(Table1[[#This Row],[Intake Batch Combo]],Sheet2!A:B,2,FALSE))</f>
        <v>One Source Diagnostics Buy 97.2</v>
      </c>
      <c r="P4553" s="116" t="s">
        <v>2384</v>
      </c>
      <c r="Q4553" s="116" t="e">
        <v>#N/A</v>
      </c>
    </row>
    <row r="4554" spans="1:17">
      <c r="A4554" s="4" t="s">
        <v>1316</v>
      </c>
      <c r="B4554" s="38">
        <v>97</v>
      </c>
      <c r="C4554" s="15" t="s">
        <v>515</v>
      </c>
      <c r="D4554" s="39">
        <v>44631</v>
      </c>
      <c r="E4554" s="10" t="s">
        <v>1</v>
      </c>
      <c r="F4554" s="36">
        <v>1695</v>
      </c>
      <c r="G4554" s="36">
        <v>408.58132852990423</v>
      </c>
      <c r="H4554" s="39">
        <v>44895</v>
      </c>
      <c r="I4554" s="123">
        <v>376.65</v>
      </c>
      <c r="J4554" s="38">
        <f>IF(M4554="",IF(AND(H4554&lt;&gt; "",D4554&lt;&gt;""),IF(H4554&gt;=D4554,H4554-D4554,0),""),"")</f>
        <v>264</v>
      </c>
      <c r="K4554" s="37">
        <f>IF(M4554="",IF(I4554&lt;&gt;"",I4554-G4554,""),"")</f>
        <v>-31.931328529904249</v>
      </c>
      <c r="L4554" s="31">
        <f>IF(M4554="",IF(K4554&lt;&gt;"",IF(G4554=0,IF(I4554=0,0,9.99),K4554/G4554),""),"")</f>
        <v>-7.8151707628918682E-2</v>
      </c>
      <c r="M4554" s="35"/>
      <c r="N4554" s="33" t="str">
        <f>TRIM(CONCATENATE(Table1[[#This Row],[Intake]]," ",Table1[[#This Row],[Batch Number]]))</f>
        <v>S-1/OS 97</v>
      </c>
      <c r="O4554" s="35" t="str">
        <f>IF(VLOOKUP(Table1[[#This Row],[Intake Batch Combo]],Sheet2!A:B,2,FALSE)="","",VLOOKUP(Table1[[#This Row],[Intake Batch Combo]],Sheet2!A:B,2,FALSE))</f>
        <v>One Source Diagnostics Buy 97.2</v>
      </c>
      <c r="P4554" s="116" t="s">
        <v>2384</v>
      </c>
      <c r="Q4554" s="116" t="e">
        <v>#N/A</v>
      </c>
    </row>
    <row r="4555" spans="1:17">
      <c r="A4555" s="4" t="s">
        <v>1316</v>
      </c>
      <c r="B4555" s="38">
        <v>97</v>
      </c>
      <c r="C4555" s="15" t="s">
        <v>515</v>
      </c>
      <c r="D4555" s="39">
        <v>44631</v>
      </c>
      <c r="E4555" s="10" t="s">
        <v>1</v>
      </c>
      <c r="F4555" s="36">
        <v>1695</v>
      </c>
      <c r="G4555" s="36">
        <v>408.58132852990423</v>
      </c>
      <c r="H4555" s="39">
        <v>44895</v>
      </c>
      <c r="I4555" s="123">
        <v>376.65</v>
      </c>
      <c r="J4555" s="38">
        <f>IF(M4555="",IF(AND(H4555&lt;&gt; "",D4555&lt;&gt;""),IF(H4555&gt;=D4555,H4555-D4555,0),""),"")</f>
        <v>264</v>
      </c>
      <c r="K4555" s="37">
        <f>IF(M4555="",IF(I4555&lt;&gt;"",I4555-G4555,""),"")</f>
        <v>-31.931328529904249</v>
      </c>
      <c r="L4555" s="31">
        <f>IF(M4555="",IF(K4555&lt;&gt;"",IF(G4555=0,IF(I4555=0,0,9.99),K4555/G4555),""),"")</f>
        <v>-7.8151707628918682E-2</v>
      </c>
      <c r="M4555" s="35"/>
      <c r="N4555" s="33" t="str">
        <f>TRIM(CONCATENATE(Table1[[#This Row],[Intake]]," ",Table1[[#This Row],[Batch Number]]))</f>
        <v>S-1/OS 97</v>
      </c>
      <c r="O4555" s="35" t="str">
        <f>IF(VLOOKUP(Table1[[#This Row],[Intake Batch Combo]],Sheet2!A:B,2,FALSE)="","",VLOOKUP(Table1[[#This Row],[Intake Batch Combo]],Sheet2!A:B,2,FALSE))</f>
        <v>One Source Diagnostics Buy 97.2</v>
      </c>
      <c r="P4555" s="116" t="s">
        <v>2384</v>
      </c>
      <c r="Q4555" s="116" t="e">
        <v>#N/A</v>
      </c>
    </row>
    <row r="4556" spans="1:17">
      <c r="A4556" s="4" t="s">
        <v>1316</v>
      </c>
      <c r="B4556" s="38">
        <v>97</v>
      </c>
      <c r="C4556" s="15" t="s">
        <v>516</v>
      </c>
      <c r="D4556" s="39">
        <v>44631</v>
      </c>
      <c r="E4556" s="10" t="s">
        <v>1</v>
      </c>
      <c r="F4556" s="36">
        <v>1695</v>
      </c>
      <c r="G4556" s="36">
        <v>408.58132852990423</v>
      </c>
      <c r="H4556" s="39">
        <v>44895</v>
      </c>
      <c r="I4556" s="123">
        <v>418.5</v>
      </c>
      <c r="J4556" s="38">
        <f>IF(M4556="",IF(AND(H4556&lt;&gt; "",D4556&lt;&gt;""),IF(H4556&gt;=D4556,H4556-D4556,0),""),"")</f>
        <v>264</v>
      </c>
      <c r="K4556" s="37">
        <f>IF(M4556="",IF(I4556&lt;&gt;"",I4556-G4556,""),"")</f>
        <v>9.9186714700957737</v>
      </c>
      <c r="L4556" s="31">
        <f>IF(M4556="",IF(K4556&lt;&gt;"",IF(G4556=0,IF(I4556=0,0,9.99),K4556/G4556),""),"")</f>
        <v>2.4275880412312632E-2</v>
      </c>
      <c r="M4556" s="35"/>
      <c r="N4556" s="33" t="str">
        <f>TRIM(CONCATENATE(Table1[[#This Row],[Intake]]," ",Table1[[#This Row],[Batch Number]]))</f>
        <v>S-1/OS 97</v>
      </c>
      <c r="O4556" s="35" t="str">
        <f>IF(VLOOKUP(Table1[[#This Row],[Intake Batch Combo]],Sheet2!A:B,2,FALSE)="","",VLOOKUP(Table1[[#This Row],[Intake Batch Combo]],Sheet2!A:B,2,FALSE))</f>
        <v>One Source Diagnostics Buy 97.2</v>
      </c>
      <c r="P4556" s="116" t="s">
        <v>2384</v>
      </c>
      <c r="Q4556" s="116" t="e">
        <v>#N/A</v>
      </c>
    </row>
    <row r="4557" spans="1:17">
      <c r="A4557" s="4" t="s">
        <v>1316</v>
      </c>
      <c r="B4557" s="38">
        <v>97</v>
      </c>
      <c r="C4557" s="15" t="s">
        <v>516</v>
      </c>
      <c r="D4557" s="39">
        <v>44631</v>
      </c>
      <c r="E4557" s="10" t="s">
        <v>1</v>
      </c>
      <c r="F4557" s="36">
        <v>1695</v>
      </c>
      <c r="G4557" s="36">
        <v>408.58132852990423</v>
      </c>
      <c r="H4557" s="39">
        <v>44895</v>
      </c>
      <c r="I4557" s="123">
        <v>418.5</v>
      </c>
      <c r="J4557" s="38">
        <f>IF(M4557="",IF(AND(H4557&lt;&gt; "",D4557&lt;&gt;""),IF(H4557&gt;=D4557,H4557-D4557,0),""),"")</f>
        <v>264</v>
      </c>
      <c r="K4557" s="37">
        <f>IF(M4557="",IF(I4557&lt;&gt;"",I4557-G4557,""),"")</f>
        <v>9.9186714700957737</v>
      </c>
      <c r="L4557" s="31">
        <f>IF(M4557="",IF(K4557&lt;&gt;"",IF(G4557=0,IF(I4557=0,0,9.99),K4557/G4557),""),"")</f>
        <v>2.4275880412312632E-2</v>
      </c>
      <c r="M4557" s="35"/>
      <c r="N4557" s="33" t="str">
        <f>TRIM(CONCATENATE(Table1[[#This Row],[Intake]]," ",Table1[[#This Row],[Batch Number]]))</f>
        <v>S-1/OS 97</v>
      </c>
      <c r="O4557" s="35" t="str">
        <f>IF(VLOOKUP(Table1[[#This Row],[Intake Batch Combo]],Sheet2!A:B,2,FALSE)="","",VLOOKUP(Table1[[#This Row],[Intake Batch Combo]],Sheet2!A:B,2,FALSE))</f>
        <v>One Source Diagnostics Buy 97.2</v>
      </c>
      <c r="P4557" s="116" t="s">
        <v>2384</v>
      </c>
      <c r="Q4557" s="116" t="e">
        <v>#N/A</v>
      </c>
    </row>
    <row r="4558" spans="1:17">
      <c r="A4558" s="4" t="s">
        <v>1316</v>
      </c>
      <c r="B4558" s="38">
        <v>97</v>
      </c>
      <c r="C4558" s="15" t="s">
        <v>516</v>
      </c>
      <c r="D4558" s="39">
        <v>44631</v>
      </c>
      <c r="E4558" s="10" t="s">
        <v>1</v>
      </c>
      <c r="F4558" s="36">
        <v>1695</v>
      </c>
      <c r="G4558" s="36">
        <v>408.58132852990423</v>
      </c>
      <c r="H4558" s="39">
        <v>44895</v>
      </c>
      <c r="I4558" s="123">
        <v>418.5</v>
      </c>
      <c r="J4558" s="38">
        <f>IF(M4558="",IF(AND(H4558&lt;&gt; "",D4558&lt;&gt;""),IF(H4558&gt;=D4558,H4558-D4558,0),""),"")</f>
        <v>264</v>
      </c>
      <c r="K4558" s="37">
        <f>IF(M4558="",IF(I4558&lt;&gt;"",I4558-G4558,""),"")</f>
        <v>9.9186714700957737</v>
      </c>
      <c r="L4558" s="31">
        <f>IF(M4558="",IF(K4558&lt;&gt;"",IF(G4558=0,IF(I4558=0,0,9.99),K4558/G4558),""),"")</f>
        <v>2.4275880412312632E-2</v>
      </c>
      <c r="M4558" s="35"/>
      <c r="N4558" s="33" t="str">
        <f>TRIM(CONCATENATE(Table1[[#This Row],[Intake]]," ",Table1[[#This Row],[Batch Number]]))</f>
        <v>S-1/OS 97</v>
      </c>
      <c r="O4558" s="35" t="str">
        <f>IF(VLOOKUP(Table1[[#This Row],[Intake Batch Combo]],Sheet2!A:B,2,FALSE)="","",VLOOKUP(Table1[[#This Row],[Intake Batch Combo]],Sheet2!A:B,2,FALSE))</f>
        <v>One Source Diagnostics Buy 97.2</v>
      </c>
      <c r="P4558" s="116" t="s">
        <v>2384</v>
      </c>
      <c r="Q4558" s="116" t="e">
        <v>#N/A</v>
      </c>
    </row>
    <row r="4559" spans="1:17">
      <c r="A4559" s="4" t="s">
        <v>1316</v>
      </c>
      <c r="B4559" s="38">
        <v>97</v>
      </c>
      <c r="C4559" s="15" t="s">
        <v>526</v>
      </c>
      <c r="D4559" s="39">
        <v>44631</v>
      </c>
      <c r="E4559" s="10" t="s">
        <v>1</v>
      </c>
      <c r="F4559" s="36">
        <v>1695</v>
      </c>
      <c r="G4559" s="36">
        <v>408.58132852990423</v>
      </c>
      <c r="H4559" s="39">
        <v>44895</v>
      </c>
      <c r="I4559" s="123">
        <v>465</v>
      </c>
      <c r="J4559" s="38">
        <f>IF(M4559="",IF(AND(H4559&lt;&gt; "",D4559&lt;&gt;""),IF(H4559&gt;=D4559,H4559-D4559,0),""),"")</f>
        <v>264</v>
      </c>
      <c r="K4559" s="37">
        <f>IF(M4559="",IF(I4559&lt;&gt;"",I4559-G4559,""),"")</f>
        <v>56.418671470095774</v>
      </c>
      <c r="L4559" s="31">
        <f>IF(M4559="",IF(K4559&lt;&gt;"",IF(G4559=0,IF(I4559=0,0,9.99),K4559/G4559),""),"")</f>
        <v>0.13808431156923626</v>
      </c>
      <c r="M4559" s="35"/>
      <c r="N4559" s="33" t="str">
        <f>TRIM(CONCATENATE(Table1[[#This Row],[Intake]]," ",Table1[[#This Row],[Batch Number]]))</f>
        <v>S-1/OS 97</v>
      </c>
      <c r="O4559" s="35" t="str">
        <f>IF(VLOOKUP(Table1[[#This Row],[Intake Batch Combo]],Sheet2!A:B,2,FALSE)="","",VLOOKUP(Table1[[#This Row],[Intake Batch Combo]],Sheet2!A:B,2,FALSE))</f>
        <v>One Source Diagnostics Buy 97.2</v>
      </c>
      <c r="P4559" s="116" t="s">
        <v>2384</v>
      </c>
      <c r="Q4559" s="116" t="e">
        <v>#N/A</v>
      </c>
    </row>
    <row r="4560" spans="1:17">
      <c r="A4560" s="4" t="s">
        <v>1316</v>
      </c>
      <c r="B4560" s="38">
        <v>97</v>
      </c>
      <c r="C4560" s="15" t="s">
        <v>530</v>
      </c>
      <c r="D4560" s="39">
        <v>44631</v>
      </c>
      <c r="E4560" s="10" t="s">
        <v>1</v>
      </c>
      <c r="F4560" s="36">
        <v>1695</v>
      </c>
      <c r="G4560" s="36">
        <v>408.58132852990423</v>
      </c>
      <c r="H4560" s="39">
        <v>44895</v>
      </c>
      <c r="I4560" s="123">
        <v>420.36</v>
      </c>
      <c r="J4560" s="38">
        <f>IF(M4560="",IF(AND(H4560&lt;&gt; "",D4560&lt;&gt;""),IF(H4560&gt;=D4560,H4560-D4560,0),""),"")</f>
        <v>264</v>
      </c>
      <c r="K4560" s="37">
        <f>IF(M4560="",IF(I4560&lt;&gt;"",I4560-G4560,""),"")</f>
        <v>11.778671470095787</v>
      </c>
      <c r="L4560" s="31">
        <f>IF(M4560="",IF(K4560&lt;&gt;"",IF(G4560=0,IF(I4560=0,0,9.99),K4560/G4560),""),"")</f>
        <v>2.882821765858961E-2</v>
      </c>
      <c r="M4560" s="35"/>
      <c r="N4560" s="33" t="str">
        <f>TRIM(CONCATENATE(Table1[[#This Row],[Intake]]," ",Table1[[#This Row],[Batch Number]]))</f>
        <v>S-1/OS 97</v>
      </c>
      <c r="O4560" s="35" t="str">
        <f>IF(VLOOKUP(Table1[[#This Row],[Intake Batch Combo]],Sheet2!A:B,2,FALSE)="","",VLOOKUP(Table1[[#This Row],[Intake Batch Combo]],Sheet2!A:B,2,FALSE))</f>
        <v>One Source Diagnostics Buy 97.2</v>
      </c>
      <c r="P4560" s="116" t="s">
        <v>2384</v>
      </c>
      <c r="Q4560" s="116" t="e">
        <v>#N/A</v>
      </c>
    </row>
    <row r="4561" spans="1:17">
      <c r="A4561" s="4" t="s">
        <v>1316</v>
      </c>
      <c r="B4561" s="15">
        <v>90</v>
      </c>
      <c r="C4561" s="15" t="s">
        <v>64</v>
      </c>
      <c r="D4561" s="30">
        <v>44559</v>
      </c>
      <c r="E4561" s="10" t="s">
        <v>1</v>
      </c>
      <c r="F4561" s="14">
        <v>1695</v>
      </c>
      <c r="G4561" s="14">
        <v>435.04260145388702</v>
      </c>
      <c r="H4561" s="30">
        <v>44895</v>
      </c>
      <c r="I4561" s="123">
        <v>511.5</v>
      </c>
      <c r="J4561" s="21">
        <f>IF(M4561="",IF(AND(H4561&lt;&gt; "",D4561&lt;&gt;""),IF(H4561&gt;=D4561,H4561-D4561,0),""),"")</f>
        <v>336</v>
      </c>
      <c r="K4561" s="20">
        <f>IF(M4561="",IF(I4561&lt;&gt;"",I4561-G4561,""),"")</f>
        <v>76.457398546112984</v>
      </c>
      <c r="L4561" s="25">
        <f>IF(M4561="",IF(K4561&lt;&gt;"",IF(G4561=0,IF(I4561=0,0,9.99),K4561/G4561),""),"")</f>
        <v>0.17574692292340294</v>
      </c>
      <c r="M4561" s="28"/>
      <c r="N4561" s="31" t="str">
        <f>TRIM(CONCATENATE(Table1[[#This Row],[Intake]]," ",Table1[[#This Row],[Batch Number]]))</f>
        <v>S-1/OS 90</v>
      </c>
      <c r="O4561" s="34" t="str">
        <f>IF(VLOOKUP(Table1[[#This Row],[Intake Batch Combo]],Sheet2!A:B,2,FALSE)="","",VLOOKUP(Table1[[#This Row],[Intake Batch Combo]],Sheet2!A:B,2,FALSE))</f>
        <v>OSD Buy 90</v>
      </c>
      <c r="P4561" s="116" t="e">
        <v>#N/A</v>
      </c>
      <c r="Q4561" s="116" t="e">
        <v>#N/A</v>
      </c>
    </row>
    <row r="4562" spans="1:17">
      <c r="A4562" s="4" t="s">
        <v>1316</v>
      </c>
      <c r="B4562" s="15">
        <v>90</v>
      </c>
      <c r="C4562" s="15" t="s">
        <v>64</v>
      </c>
      <c r="D4562" s="30">
        <v>44559</v>
      </c>
      <c r="E4562" s="10" t="s">
        <v>1</v>
      </c>
      <c r="F4562" s="14">
        <v>1695</v>
      </c>
      <c r="G4562" s="14">
        <v>435.04260145388702</v>
      </c>
      <c r="H4562" s="30">
        <v>44895</v>
      </c>
      <c r="I4562" s="123">
        <v>511.5</v>
      </c>
      <c r="J4562" s="21">
        <f>IF(M4562="",IF(AND(H4562&lt;&gt; "",D4562&lt;&gt;""),IF(H4562&gt;=D4562,H4562-D4562,0),""),"")</f>
        <v>336</v>
      </c>
      <c r="K4562" s="20">
        <f>IF(M4562="",IF(I4562&lt;&gt;"",I4562-G4562,""),"")</f>
        <v>76.457398546112984</v>
      </c>
      <c r="L4562" s="25">
        <f>IF(M4562="",IF(K4562&lt;&gt;"",IF(G4562=0,IF(I4562=0,0,9.99),K4562/G4562),""),"")</f>
        <v>0.17574692292340294</v>
      </c>
      <c r="M4562" s="28"/>
      <c r="N4562" s="31" t="str">
        <f>TRIM(CONCATENATE(Table1[[#This Row],[Intake]]," ",Table1[[#This Row],[Batch Number]]))</f>
        <v>S-1/OS 90</v>
      </c>
      <c r="O4562" s="34" t="str">
        <f>IF(VLOOKUP(Table1[[#This Row],[Intake Batch Combo]],Sheet2!A:B,2,FALSE)="","",VLOOKUP(Table1[[#This Row],[Intake Batch Combo]],Sheet2!A:B,2,FALSE))</f>
        <v>OSD Buy 90</v>
      </c>
      <c r="P4562" s="116" t="e">
        <v>#N/A</v>
      </c>
      <c r="Q4562" s="116" t="e">
        <v>#N/A</v>
      </c>
    </row>
    <row r="4563" spans="1:17">
      <c r="A4563" s="4" t="s">
        <v>1316</v>
      </c>
      <c r="B4563" s="15">
        <v>90</v>
      </c>
      <c r="C4563" s="15" t="s">
        <v>65</v>
      </c>
      <c r="D4563" s="30">
        <v>44559</v>
      </c>
      <c r="E4563" s="10" t="s">
        <v>1</v>
      </c>
      <c r="F4563" s="14">
        <v>1695</v>
      </c>
      <c r="G4563" s="14">
        <v>435.04260145388702</v>
      </c>
      <c r="H4563" s="30">
        <v>44895</v>
      </c>
      <c r="I4563" s="123">
        <v>579.32489999999996</v>
      </c>
      <c r="J4563" s="21">
        <f>IF(M4563="",IF(AND(H4563&lt;&gt; "",D4563&lt;&gt;""),IF(H4563&gt;=D4563,H4563-D4563,0),""),"")</f>
        <v>336</v>
      </c>
      <c r="K4563" s="20">
        <f>IF(M4563="",IF(I4563&lt;&gt;"",I4563-G4563,""),"")</f>
        <v>144.28229854611294</v>
      </c>
      <c r="L4563" s="25">
        <f>IF(M4563="",IF(K4563&lt;&gt;"",IF(G4563=0,IF(I4563=0,0,9.99),K4563/G4563),""),"")</f>
        <v>0.33165096490304607</v>
      </c>
      <c r="M4563" s="28"/>
      <c r="N4563" s="31" t="str">
        <f>TRIM(CONCATENATE(Table1[[#This Row],[Intake]]," ",Table1[[#This Row],[Batch Number]]))</f>
        <v>S-1/OS 90</v>
      </c>
      <c r="O4563" s="34" t="str">
        <f>IF(VLOOKUP(Table1[[#This Row],[Intake Batch Combo]],Sheet2!A:B,2,FALSE)="","",VLOOKUP(Table1[[#This Row],[Intake Batch Combo]],Sheet2!A:B,2,FALSE))</f>
        <v>OSD Buy 90</v>
      </c>
      <c r="P4563" s="116" t="e">
        <v>#N/A</v>
      </c>
      <c r="Q4563" s="116" t="e">
        <v>#N/A</v>
      </c>
    </row>
    <row r="4564" spans="1:17">
      <c r="A4564" s="4" t="s">
        <v>1316</v>
      </c>
      <c r="B4564" s="15">
        <v>90</v>
      </c>
      <c r="C4564" s="15">
        <v>9948</v>
      </c>
      <c r="D4564" s="30">
        <v>44559</v>
      </c>
      <c r="E4564" s="10" t="s">
        <v>1</v>
      </c>
      <c r="F4564" s="14">
        <v>1695</v>
      </c>
      <c r="G4564" s="14">
        <v>435.04260145388702</v>
      </c>
      <c r="H4564" s="30">
        <v>44895</v>
      </c>
      <c r="I4564" s="123">
        <v>418.5</v>
      </c>
      <c r="J4564" s="21">
        <f>IF(M4564="",IF(AND(H4564&lt;&gt; "",D4564&lt;&gt;""),IF(H4564&gt;=D4564,H4564-D4564,0),""),"")</f>
        <v>336</v>
      </c>
      <c r="K4564" s="20">
        <f>IF(M4564="",IF(I4564&lt;&gt;"",I4564-G4564,""),"")</f>
        <v>-16.542601453887016</v>
      </c>
      <c r="L4564" s="25">
        <f>IF(M4564="",IF(K4564&lt;&gt;"",IF(G4564=0,IF(I4564=0,0,9.99),K4564/G4564),""),"")</f>
        <v>-3.8025244880852141E-2</v>
      </c>
      <c r="M4564" s="28"/>
      <c r="N4564" s="31" t="str">
        <f>TRIM(CONCATENATE(Table1[[#This Row],[Intake]]," ",Table1[[#This Row],[Batch Number]]))</f>
        <v>S-1/OS 90</v>
      </c>
      <c r="O4564" s="34" t="str">
        <f>IF(VLOOKUP(Table1[[#This Row],[Intake Batch Combo]],Sheet2!A:B,2,FALSE)="","",VLOOKUP(Table1[[#This Row],[Intake Batch Combo]],Sheet2!A:B,2,FALSE))</f>
        <v>OSD Buy 90</v>
      </c>
      <c r="P4564" s="116" t="e">
        <v>#N/A</v>
      </c>
      <c r="Q4564" s="116" t="e">
        <v>#N/A</v>
      </c>
    </row>
    <row r="4565" spans="1:17">
      <c r="A4565" s="4" t="s">
        <v>1316</v>
      </c>
      <c r="B4565" s="15">
        <v>90</v>
      </c>
      <c r="C4565" s="15">
        <v>59818</v>
      </c>
      <c r="D4565" s="30">
        <v>44559</v>
      </c>
      <c r="E4565" s="10" t="s">
        <v>1</v>
      </c>
      <c r="F4565" s="14">
        <v>1695</v>
      </c>
      <c r="G4565" s="14">
        <v>435.04260145388702</v>
      </c>
      <c r="H4565" s="30">
        <v>44895</v>
      </c>
      <c r="I4565" s="123">
        <v>418.80689999999998</v>
      </c>
      <c r="J4565" s="21">
        <f>IF(M4565="",IF(AND(H4565&lt;&gt; "",D4565&lt;&gt;""),IF(H4565&gt;=D4565,H4565-D4565,0),""),"")</f>
        <v>336</v>
      </c>
      <c r="K4565" s="20">
        <f>IF(M4565="",IF(I4565&lt;&gt;"",I4565-G4565,""),"")</f>
        <v>-16.235701453887032</v>
      </c>
      <c r="L4565" s="25">
        <f>IF(M4565="",IF(K4565&lt;&gt;"",IF(G4565=0,IF(I4565=0,0,9.99),K4565/G4565),""),"")</f>
        <v>-3.7319796727098134E-2</v>
      </c>
      <c r="M4565" s="28"/>
      <c r="N4565" s="31" t="str">
        <f>TRIM(CONCATENATE(Table1[[#This Row],[Intake]]," ",Table1[[#This Row],[Batch Number]]))</f>
        <v>S-1/OS 90</v>
      </c>
      <c r="O4565" s="34" t="str">
        <f>IF(VLOOKUP(Table1[[#This Row],[Intake Batch Combo]],Sheet2!A:B,2,FALSE)="","",VLOOKUP(Table1[[#This Row],[Intake Batch Combo]],Sheet2!A:B,2,FALSE))</f>
        <v>OSD Buy 90</v>
      </c>
      <c r="P4565" s="116" t="e">
        <v>#N/A</v>
      </c>
      <c r="Q4565" s="116" t="e">
        <v>#N/A</v>
      </c>
    </row>
    <row r="4566" spans="1:17">
      <c r="A4566" s="4" t="s">
        <v>1316</v>
      </c>
      <c r="B4566" s="15">
        <v>90</v>
      </c>
      <c r="C4566" s="15">
        <v>59818</v>
      </c>
      <c r="D4566" s="30">
        <v>44559</v>
      </c>
      <c r="E4566" s="10" t="s">
        <v>1</v>
      </c>
      <c r="F4566" s="14">
        <v>1695</v>
      </c>
      <c r="G4566" s="14">
        <v>435.04260145388702</v>
      </c>
      <c r="H4566" s="30">
        <v>44895</v>
      </c>
      <c r="I4566" s="123">
        <v>449.19</v>
      </c>
      <c r="J4566" s="21">
        <f>IF(M4566="",IF(AND(H4566&lt;&gt; "",D4566&lt;&gt;""),IF(H4566&gt;=D4566,H4566-D4566,0),""),"")</f>
        <v>336</v>
      </c>
      <c r="K4566" s="20">
        <f>IF(M4566="",IF(I4566&lt;&gt;"",I4566-G4566,""),"")</f>
        <v>14.147398546112981</v>
      </c>
      <c r="L4566" s="25">
        <f>IF(M4566="",IF(K4566&lt;&gt;"",IF(G4566=0,IF(I4566=0,0,9.99),K4566/G4566),""),"")</f>
        <v>3.2519570494552029E-2</v>
      </c>
      <c r="M4566" s="28"/>
      <c r="N4566" s="31" t="str">
        <f>TRIM(CONCATENATE(Table1[[#This Row],[Intake]]," ",Table1[[#This Row],[Batch Number]]))</f>
        <v>S-1/OS 90</v>
      </c>
      <c r="O4566" s="34" t="str">
        <f>IF(VLOOKUP(Table1[[#This Row],[Intake Batch Combo]],Sheet2!A:B,2,FALSE)="","",VLOOKUP(Table1[[#This Row],[Intake Batch Combo]],Sheet2!A:B,2,FALSE))</f>
        <v>OSD Buy 90</v>
      </c>
      <c r="P4566" s="116" t="e">
        <v>#N/A</v>
      </c>
      <c r="Q4566" s="116" t="e">
        <v>#N/A</v>
      </c>
    </row>
    <row r="4567" spans="1:17">
      <c r="A4567" s="4" t="s">
        <v>1316</v>
      </c>
      <c r="B4567" s="15">
        <v>90</v>
      </c>
      <c r="C4567" s="15" t="s">
        <v>24</v>
      </c>
      <c r="D4567" s="30">
        <v>44559</v>
      </c>
      <c r="E4567" s="10" t="s">
        <v>1</v>
      </c>
      <c r="F4567" s="14">
        <v>1695</v>
      </c>
      <c r="G4567" s="14">
        <v>435.04260145388702</v>
      </c>
      <c r="H4567" s="30">
        <v>44895</v>
      </c>
      <c r="I4567" s="123">
        <v>697.5</v>
      </c>
      <c r="J4567" s="21">
        <f>IF(M4567="",IF(AND(H4567&lt;&gt; "",D4567&lt;&gt;""),IF(H4567&gt;=D4567,H4567-D4567,0),""),"")</f>
        <v>336</v>
      </c>
      <c r="K4567" s="20">
        <f>IF(M4567="",IF(I4567&lt;&gt;"",I4567-G4567,""),"")</f>
        <v>262.45739854611298</v>
      </c>
      <c r="L4567" s="25">
        <f>IF(M4567="",IF(K4567&lt;&gt;"",IF(G4567=0,IF(I4567=0,0,9.99),K4567/G4567),""),"")</f>
        <v>0.60329125853191312</v>
      </c>
      <c r="M4567" s="28"/>
      <c r="N4567" s="31" t="str">
        <f>TRIM(CONCATENATE(Table1[[#This Row],[Intake]]," ",Table1[[#This Row],[Batch Number]]))</f>
        <v>S-1/OS 90</v>
      </c>
      <c r="O4567" s="34" t="str">
        <f>IF(VLOOKUP(Table1[[#This Row],[Intake Batch Combo]],Sheet2!A:B,2,FALSE)="","",VLOOKUP(Table1[[#This Row],[Intake Batch Combo]],Sheet2!A:B,2,FALSE))</f>
        <v>OSD Buy 90</v>
      </c>
      <c r="P4567" s="116" t="e">
        <v>#N/A</v>
      </c>
      <c r="Q4567" s="116" t="e">
        <v>#N/A</v>
      </c>
    </row>
    <row r="4568" spans="1:17">
      <c r="A4568" s="4" t="s">
        <v>1316</v>
      </c>
      <c r="B4568" s="15">
        <v>90</v>
      </c>
      <c r="C4568" s="15" t="s">
        <v>24</v>
      </c>
      <c r="D4568" s="30">
        <v>44559</v>
      </c>
      <c r="E4568" s="10" t="s">
        <v>1</v>
      </c>
      <c r="F4568" s="14">
        <v>1695</v>
      </c>
      <c r="G4568" s="14">
        <v>435.04260145388702</v>
      </c>
      <c r="H4568" s="30">
        <v>44895</v>
      </c>
      <c r="I4568" s="123">
        <v>697.5</v>
      </c>
      <c r="J4568" s="21">
        <f>IF(M4568="",IF(AND(H4568&lt;&gt; "",D4568&lt;&gt;""),IF(H4568&gt;=D4568,H4568-D4568,0),""),"")</f>
        <v>336</v>
      </c>
      <c r="K4568" s="20">
        <f>IF(M4568="",IF(I4568&lt;&gt;"",I4568-G4568,""),"")</f>
        <v>262.45739854611298</v>
      </c>
      <c r="L4568" s="25">
        <f>IF(M4568="",IF(K4568&lt;&gt;"",IF(G4568=0,IF(I4568=0,0,9.99),K4568/G4568),""),"")</f>
        <v>0.60329125853191312</v>
      </c>
      <c r="M4568" s="28"/>
      <c r="N4568" s="31" t="str">
        <f>TRIM(CONCATENATE(Table1[[#This Row],[Intake]]," ",Table1[[#This Row],[Batch Number]]))</f>
        <v>S-1/OS 90</v>
      </c>
      <c r="O4568" s="34" t="str">
        <f>IF(VLOOKUP(Table1[[#This Row],[Intake Batch Combo]],Sheet2!A:B,2,FALSE)="","",VLOOKUP(Table1[[#This Row],[Intake Batch Combo]],Sheet2!A:B,2,FALSE))</f>
        <v>OSD Buy 90</v>
      </c>
      <c r="P4568" s="116" t="e">
        <v>#N/A</v>
      </c>
      <c r="Q4568" s="116" t="e">
        <v>#N/A</v>
      </c>
    </row>
    <row r="4569" spans="1:17">
      <c r="A4569" s="4" t="s">
        <v>1316</v>
      </c>
      <c r="B4569" s="15">
        <v>90</v>
      </c>
      <c r="C4569" s="15" t="s">
        <v>24</v>
      </c>
      <c r="D4569" s="30">
        <v>44559</v>
      </c>
      <c r="E4569" s="10" t="s">
        <v>1</v>
      </c>
      <c r="F4569" s="14">
        <v>1695</v>
      </c>
      <c r="G4569" s="14">
        <v>435.04260145388702</v>
      </c>
      <c r="H4569" s="30">
        <v>44895</v>
      </c>
      <c r="I4569" s="123">
        <v>697.5</v>
      </c>
      <c r="J4569" s="21">
        <f>IF(M4569="",IF(AND(H4569&lt;&gt; "",D4569&lt;&gt;""),IF(H4569&gt;=D4569,H4569-D4569,0),""),"")</f>
        <v>336</v>
      </c>
      <c r="K4569" s="20">
        <f>IF(M4569="",IF(I4569&lt;&gt;"",I4569-G4569,""),"")</f>
        <v>262.45739854611298</v>
      </c>
      <c r="L4569" s="25">
        <f>IF(M4569="",IF(K4569&lt;&gt;"",IF(G4569=0,IF(I4569=0,0,9.99),K4569/G4569),""),"")</f>
        <v>0.60329125853191312</v>
      </c>
      <c r="M4569" s="28"/>
      <c r="N4569" s="31" t="str">
        <f>TRIM(CONCATENATE(Table1[[#This Row],[Intake]]," ",Table1[[#This Row],[Batch Number]]))</f>
        <v>S-1/OS 90</v>
      </c>
      <c r="O4569" s="34" t="str">
        <f>IF(VLOOKUP(Table1[[#This Row],[Intake Batch Combo]],Sheet2!A:B,2,FALSE)="","",VLOOKUP(Table1[[#This Row],[Intake Batch Combo]],Sheet2!A:B,2,FALSE))</f>
        <v>OSD Buy 90</v>
      </c>
      <c r="P4569" s="116" t="e">
        <v>#N/A</v>
      </c>
      <c r="Q4569" s="116" t="e">
        <v>#N/A</v>
      </c>
    </row>
    <row r="4570" spans="1:17">
      <c r="A4570" s="4" t="s">
        <v>1316</v>
      </c>
      <c r="B4570" s="15">
        <v>90</v>
      </c>
      <c r="C4570" s="15" t="s">
        <v>33</v>
      </c>
      <c r="D4570" s="30">
        <v>44559</v>
      </c>
      <c r="E4570" s="10" t="s">
        <v>1</v>
      </c>
      <c r="F4570" s="14">
        <v>1695</v>
      </c>
      <c r="G4570" s="14">
        <v>435.04260145388702</v>
      </c>
      <c r="H4570" s="30">
        <v>44895</v>
      </c>
      <c r="I4570" s="123">
        <v>465</v>
      </c>
      <c r="J4570" s="21">
        <f>IF(M4570="",IF(AND(H4570&lt;&gt; "",D4570&lt;&gt;""),IF(H4570&gt;=D4570,H4570-D4570,0),""),"")</f>
        <v>336</v>
      </c>
      <c r="K4570" s="20">
        <f>IF(M4570="",IF(I4570&lt;&gt;"",I4570-G4570,""),"")</f>
        <v>29.957398546112984</v>
      </c>
      <c r="L4570" s="25">
        <f>IF(M4570="",IF(K4570&lt;&gt;"",IF(G4570=0,IF(I4570=0,0,9.99),K4570/G4570),""),"")</f>
        <v>6.8860839021275391E-2</v>
      </c>
      <c r="M4570" s="28"/>
      <c r="N4570" s="31" t="str">
        <f>TRIM(CONCATENATE(Table1[[#This Row],[Intake]]," ",Table1[[#This Row],[Batch Number]]))</f>
        <v>S-1/OS 90</v>
      </c>
      <c r="O4570" s="34" t="str">
        <f>IF(VLOOKUP(Table1[[#This Row],[Intake Batch Combo]],Sheet2!A:B,2,FALSE)="","",VLOOKUP(Table1[[#This Row],[Intake Batch Combo]],Sheet2!A:B,2,FALSE))</f>
        <v>OSD Buy 90</v>
      </c>
      <c r="P4570" s="116" t="e">
        <v>#N/A</v>
      </c>
      <c r="Q4570" s="116" t="e">
        <v>#N/A</v>
      </c>
    </row>
    <row r="4571" spans="1:17">
      <c r="A4571" s="4" t="s">
        <v>1316</v>
      </c>
      <c r="B4571" s="15">
        <v>90</v>
      </c>
      <c r="C4571" s="15" t="s">
        <v>33</v>
      </c>
      <c r="D4571" s="30">
        <v>44559</v>
      </c>
      <c r="E4571" s="10" t="s">
        <v>1</v>
      </c>
      <c r="F4571" s="14">
        <v>1695</v>
      </c>
      <c r="G4571" s="14">
        <v>435.04260145388702</v>
      </c>
      <c r="H4571" s="30">
        <v>44895</v>
      </c>
      <c r="I4571" s="123">
        <v>465</v>
      </c>
      <c r="J4571" s="21">
        <f>IF(M4571="",IF(AND(H4571&lt;&gt; "",D4571&lt;&gt;""),IF(H4571&gt;=D4571,H4571-D4571,0),""),"")</f>
        <v>336</v>
      </c>
      <c r="K4571" s="20">
        <f>IF(M4571="",IF(I4571&lt;&gt;"",I4571-G4571,""),"")</f>
        <v>29.957398546112984</v>
      </c>
      <c r="L4571" s="25">
        <f>IF(M4571="",IF(K4571&lt;&gt;"",IF(G4571=0,IF(I4571=0,0,9.99),K4571/G4571),""),"")</f>
        <v>6.8860839021275391E-2</v>
      </c>
      <c r="M4571" s="28"/>
      <c r="N4571" s="31" t="str">
        <f>TRIM(CONCATENATE(Table1[[#This Row],[Intake]]," ",Table1[[#This Row],[Batch Number]]))</f>
        <v>S-1/OS 90</v>
      </c>
      <c r="O4571" s="34" t="str">
        <f>IF(VLOOKUP(Table1[[#This Row],[Intake Batch Combo]],Sheet2!A:B,2,FALSE)="","",VLOOKUP(Table1[[#This Row],[Intake Batch Combo]],Sheet2!A:B,2,FALSE))</f>
        <v>OSD Buy 90</v>
      </c>
      <c r="P4571" s="116" t="e">
        <v>#N/A</v>
      </c>
      <c r="Q4571" s="116" t="e">
        <v>#N/A</v>
      </c>
    </row>
    <row r="4572" spans="1:17">
      <c r="A4572" s="4" t="s">
        <v>1316</v>
      </c>
      <c r="B4572" s="15">
        <v>90</v>
      </c>
      <c r="C4572" s="15" t="s">
        <v>40</v>
      </c>
      <c r="D4572" s="30">
        <v>44559</v>
      </c>
      <c r="E4572" s="10" t="s">
        <v>1</v>
      </c>
      <c r="F4572" s="14">
        <v>1695</v>
      </c>
      <c r="G4572" s="14">
        <v>435.04260145388702</v>
      </c>
      <c r="H4572" s="30">
        <v>44895</v>
      </c>
      <c r="I4572" s="123">
        <v>558</v>
      </c>
      <c r="J4572" s="21">
        <f>IF(M4572="",IF(AND(H4572&lt;&gt; "",D4572&lt;&gt;""),IF(H4572&gt;=D4572,H4572-D4572,0),""),"")</f>
        <v>336</v>
      </c>
      <c r="K4572" s="20">
        <f>IF(M4572="",IF(I4572&lt;&gt;"",I4572-G4572,""),"")</f>
        <v>122.95739854611298</v>
      </c>
      <c r="L4572" s="25">
        <f>IF(M4572="",IF(K4572&lt;&gt;"",IF(G4572=0,IF(I4572=0,0,9.99),K4572/G4572),""),"")</f>
        <v>0.2826330068255305</v>
      </c>
      <c r="M4572" s="28"/>
      <c r="N4572" s="31" t="str">
        <f>TRIM(CONCATENATE(Table1[[#This Row],[Intake]]," ",Table1[[#This Row],[Batch Number]]))</f>
        <v>S-1/OS 90</v>
      </c>
      <c r="O4572" s="34" t="str">
        <f>IF(VLOOKUP(Table1[[#This Row],[Intake Batch Combo]],Sheet2!A:B,2,FALSE)="","",VLOOKUP(Table1[[#This Row],[Intake Batch Combo]],Sheet2!A:B,2,FALSE))</f>
        <v>OSD Buy 90</v>
      </c>
      <c r="P4572" s="116" t="e">
        <v>#N/A</v>
      </c>
      <c r="Q4572" s="116" t="e">
        <v>#N/A</v>
      </c>
    </row>
    <row r="4573" spans="1:17">
      <c r="A4573" s="4" t="s">
        <v>1316</v>
      </c>
      <c r="B4573" s="15">
        <v>90</v>
      </c>
      <c r="C4573" s="15" t="s">
        <v>40</v>
      </c>
      <c r="D4573" s="30">
        <v>44559</v>
      </c>
      <c r="E4573" s="10" t="s">
        <v>1</v>
      </c>
      <c r="F4573" s="14">
        <v>1695</v>
      </c>
      <c r="G4573" s="14">
        <v>435.04260145388702</v>
      </c>
      <c r="H4573" s="30">
        <v>44895</v>
      </c>
      <c r="I4573" s="123">
        <v>558</v>
      </c>
      <c r="J4573" s="21">
        <f>IF(M4573="",IF(AND(H4573&lt;&gt; "",D4573&lt;&gt;""),IF(H4573&gt;=D4573,H4573-D4573,0),""),"")</f>
        <v>336</v>
      </c>
      <c r="K4573" s="20">
        <f>IF(M4573="",IF(I4573&lt;&gt;"",I4573-G4573,""),"")</f>
        <v>122.95739854611298</v>
      </c>
      <c r="L4573" s="25">
        <f>IF(M4573="",IF(K4573&lt;&gt;"",IF(G4573=0,IF(I4573=0,0,9.99),K4573/G4573),""),"")</f>
        <v>0.2826330068255305</v>
      </c>
      <c r="M4573" s="28"/>
      <c r="N4573" s="31" t="str">
        <f>TRIM(CONCATENATE(Table1[[#This Row],[Intake]]," ",Table1[[#This Row],[Batch Number]]))</f>
        <v>S-1/OS 90</v>
      </c>
      <c r="O4573" s="34" t="str">
        <f>IF(VLOOKUP(Table1[[#This Row],[Intake Batch Combo]],Sheet2!A:B,2,FALSE)="","",VLOOKUP(Table1[[#This Row],[Intake Batch Combo]],Sheet2!A:B,2,FALSE))</f>
        <v>OSD Buy 90</v>
      </c>
      <c r="P4573" s="116" t="e">
        <v>#N/A</v>
      </c>
      <c r="Q4573" s="116" t="e">
        <v>#N/A</v>
      </c>
    </row>
    <row r="4574" spans="1:17">
      <c r="A4574" s="4" t="s">
        <v>1316</v>
      </c>
      <c r="B4574" s="15">
        <v>90</v>
      </c>
      <c r="C4574" s="15" t="s">
        <v>118</v>
      </c>
      <c r="D4574" s="30">
        <v>44559</v>
      </c>
      <c r="E4574" s="10" t="s">
        <v>1</v>
      </c>
      <c r="F4574" s="14">
        <v>1695</v>
      </c>
      <c r="G4574" s="14">
        <v>435.04260145388702</v>
      </c>
      <c r="H4574" s="30">
        <v>44895</v>
      </c>
      <c r="I4574" s="123">
        <v>837</v>
      </c>
      <c r="J4574" s="21">
        <f>IF(M4574="",IF(AND(H4574&lt;&gt; "",D4574&lt;&gt;""),IF(H4574&gt;=D4574,H4574-D4574,0),""),"")</f>
        <v>336</v>
      </c>
      <c r="K4574" s="20">
        <f>IF(M4574="",IF(I4574&lt;&gt;"",I4574-G4574,""),"")</f>
        <v>401.95739854611298</v>
      </c>
      <c r="L4574" s="25">
        <f>IF(M4574="",IF(K4574&lt;&gt;"",IF(G4574=0,IF(I4574=0,0,9.99),K4574/G4574),""),"")</f>
        <v>0.92394951023829575</v>
      </c>
      <c r="M4574" s="28"/>
      <c r="N4574" s="31" t="str">
        <f>TRIM(CONCATENATE(Table1[[#This Row],[Intake]]," ",Table1[[#This Row],[Batch Number]]))</f>
        <v>S-1/OS 90</v>
      </c>
      <c r="O4574" s="34" t="str">
        <f>IF(VLOOKUP(Table1[[#This Row],[Intake Batch Combo]],Sheet2!A:B,2,FALSE)="","",VLOOKUP(Table1[[#This Row],[Intake Batch Combo]],Sheet2!A:B,2,FALSE))</f>
        <v>OSD Buy 90</v>
      </c>
      <c r="P4574" s="116" t="e">
        <v>#N/A</v>
      </c>
      <c r="Q4574" s="116" t="e">
        <v>#N/A</v>
      </c>
    </row>
    <row r="4575" spans="1:17">
      <c r="A4575" s="4" t="s">
        <v>1316</v>
      </c>
      <c r="B4575" s="15">
        <v>90</v>
      </c>
      <c r="C4575" s="15" t="s">
        <v>138</v>
      </c>
      <c r="D4575" s="30">
        <v>44559</v>
      </c>
      <c r="E4575" s="10" t="s">
        <v>1</v>
      </c>
      <c r="F4575" s="14">
        <v>1695</v>
      </c>
      <c r="G4575" s="14">
        <v>435.04260145388702</v>
      </c>
      <c r="H4575" s="30">
        <v>44895</v>
      </c>
      <c r="I4575" s="123">
        <v>465</v>
      </c>
      <c r="J4575" s="21">
        <f>IF(M4575="",IF(AND(H4575&lt;&gt; "",D4575&lt;&gt;""),IF(H4575&gt;=D4575,H4575-D4575,0),""),"")</f>
        <v>336</v>
      </c>
      <c r="K4575" s="20">
        <f>IF(M4575="",IF(I4575&lt;&gt;"",I4575-G4575,""),"")</f>
        <v>29.957398546112984</v>
      </c>
      <c r="L4575" s="25">
        <f>IF(M4575="",IF(K4575&lt;&gt;"",IF(G4575=0,IF(I4575=0,0,9.99),K4575/G4575),""),"")</f>
        <v>6.8860839021275391E-2</v>
      </c>
      <c r="M4575" s="28"/>
      <c r="N4575" s="31" t="str">
        <f>TRIM(CONCATENATE(Table1[[#This Row],[Intake]]," ",Table1[[#This Row],[Batch Number]]))</f>
        <v>S-1/OS 90</v>
      </c>
      <c r="O4575" s="34" t="str">
        <f>IF(VLOOKUP(Table1[[#This Row],[Intake Batch Combo]],Sheet2!A:B,2,FALSE)="","",VLOOKUP(Table1[[#This Row],[Intake Batch Combo]],Sheet2!A:B,2,FALSE))</f>
        <v>OSD Buy 90</v>
      </c>
      <c r="P4575" s="116" t="e">
        <v>#N/A</v>
      </c>
      <c r="Q4575" s="116" t="e">
        <v>#N/A</v>
      </c>
    </row>
    <row r="4576" spans="1:17">
      <c r="A4576" s="4" t="s">
        <v>1316</v>
      </c>
      <c r="B4576" s="15">
        <v>90</v>
      </c>
      <c r="C4576" s="15" t="s">
        <v>138</v>
      </c>
      <c r="D4576" s="30">
        <v>44559</v>
      </c>
      <c r="E4576" s="10" t="s">
        <v>1</v>
      </c>
      <c r="F4576" s="14">
        <v>1695</v>
      </c>
      <c r="G4576" s="14">
        <v>435.04260145388702</v>
      </c>
      <c r="H4576" s="30">
        <v>44895</v>
      </c>
      <c r="I4576" s="123">
        <v>465</v>
      </c>
      <c r="J4576" s="21">
        <f>IF(M4576="",IF(AND(H4576&lt;&gt; "",D4576&lt;&gt;""),IF(H4576&gt;=D4576,H4576-D4576,0),""),"")</f>
        <v>336</v>
      </c>
      <c r="K4576" s="20">
        <f>IF(M4576="",IF(I4576&lt;&gt;"",I4576-G4576,""),"")</f>
        <v>29.957398546112984</v>
      </c>
      <c r="L4576" s="25">
        <f>IF(M4576="",IF(K4576&lt;&gt;"",IF(G4576=0,IF(I4576=0,0,9.99),K4576/G4576),""),"")</f>
        <v>6.8860839021275391E-2</v>
      </c>
      <c r="M4576" s="28"/>
      <c r="N4576" s="31" t="str">
        <f>TRIM(CONCATENATE(Table1[[#This Row],[Intake]]," ",Table1[[#This Row],[Batch Number]]))</f>
        <v>S-1/OS 90</v>
      </c>
      <c r="O4576" s="34" t="str">
        <f>IF(VLOOKUP(Table1[[#This Row],[Intake Batch Combo]],Sheet2!A:B,2,FALSE)="","",VLOOKUP(Table1[[#This Row],[Intake Batch Combo]],Sheet2!A:B,2,FALSE))</f>
        <v>OSD Buy 90</v>
      </c>
      <c r="P4576" s="116" t="e">
        <v>#N/A</v>
      </c>
      <c r="Q4576" s="116" t="e">
        <v>#N/A</v>
      </c>
    </row>
    <row r="4577" spans="1:17">
      <c r="A4577" s="4" t="s">
        <v>1316</v>
      </c>
      <c r="B4577" s="15">
        <v>90</v>
      </c>
      <c r="C4577" s="15" t="s">
        <v>211</v>
      </c>
      <c r="D4577" s="30">
        <v>44559</v>
      </c>
      <c r="E4577" s="10" t="s">
        <v>1</v>
      </c>
      <c r="F4577" s="14">
        <v>1695</v>
      </c>
      <c r="G4577" s="14">
        <v>435.04260145388702</v>
      </c>
      <c r="H4577" s="30">
        <v>44895</v>
      </c>
      <c r="I4577" s="123">
        <v>465</v>
      </c>
      <c r="J4577" s="21">
        <f>IF(M4577="",IF(AND(H4577&lt;&gt; "",D4577&lt;&gt;""),IF(H4577&gt;=D4577,H4577-D4577,0),""),"")</f>
        <v>336</v>
      </c>
      <c r="K4577" s="20">
        <f>IF(M4577="",IF(I4577&lt;&gt;"",I4577-G4577,""),"")</f>
        <v>29.957398546112984</v>
      </c>
      <c r="L4577" s="25">
        <f>IF(M4577="",IF(K4577&lt;&gt;"",IF(G4577=0,IF(I4577=0,0,9.99),K4577/G4577),""),"")</f>
        <v>6.8860839021275391E-2</v>
      </c>
      <c r="M4577" s="28"/>
      <c r="N4577" s="31" t="str">
        <f>TRIM(CONCATENATE(Table1[[#This Row],[Intake]]," ",Table1[[#This Row],[Batch Number]]))</f>
        <v>S-1/OS 90</v>
      </c>
      <c r="O4577" s="34" t="str">
        <f>IF(VLOOKUP(Table1[[#This Row],[Intake Batch Combo]],Sheet2!A:B,2,FALSE)="","",VLOOKUP(Table1[[#This Row],[Intake Batch Combo]],Sheet2!A:B,2,FALSE))</f>
        <v>OSD Buy 90</v>
      </c>
      <c r="P4577" s="116" t="e">
        <v>#N/A</v>
      </c>
      <c r="Q4577" s="116" t="e">
        <v>#N/A</v>
      </c>
    </row>
    <row r="4578" spans="1:17">
      <c r="A4578" s="4" t="s">
        <v>1316</v>
      </c>
      <c r="B4578" s="15">
        <v>90</v>
      </c>
      <c r="C4578" s="15" t="s">
        <v>222</v>
      </c>
      <c r="D4578" s="30">
        <v>44559</v>
      </c>
      <c r="E4578" s="10" t="s">
        <v>1</v>
      </c>
      <c r="F4578" s="14">
        <v>1695</v>
      </c>
      <c r="G4578" s="14">
        <v>435.04260145388702</v>
      </c>
      <c r="H4578" s="30">
        <v>44895</v>
      </c>
      <c r="I4578" s="123">
        <v>465</v>
      </c>
      <c r="J4578" s="21">
        <f>IF(M4578="",IF(AND(H4578&lt;&gt; "",D4578&lt;&gt;""),IF(H4578&gt;=D4578,H4578-D4578,0),""),"")</f>
        <v>336</v>
      </c>
      <c r="K4578" s="20">
        <f>IF(M4578="",IF(I4578&lt;&gt;"",I4578-G4578,""),"")</f>
        <v>29.957398546112984</v>
      </c>
      <c r="L4578" s="25">
        <f>IF(M4578="",IF(K4578&lt;&gt;"",IF(G4578=0,IF(I4578=0,0,9.99),K4578/G4578),""),"")</f>
        <v>6.8860839021275391E-2</v>
      </c>
      <c r="M4578" s="28"/>
      <c r="N4578" s="31" t="str">
        <f>TRIM(CONCATENATE(Table1[[#This Row],[Intake]]," ",Table1[[#This Row],[Batch Number]]))</f>
        <v>S-1/OS 90</v>
      </c>
      <c r="O4578" s="34" t="str">
        <f>IF(VLOOKUP(Table1[[#This Row],[Intake Batch Combo]],Sheet2!A:B,2,FALSE)="","",VLOOKUP(Table1[[#This Row],[Intake Batch Combo]],Sheet2!A:B,2,FALSE))</f>
        <v>OSD Buy 90</v>
      </c>
      <c r="P4578" s="116" t="e">
        <v>#N/A</v>
      </c>
      <c r="Q4578" s="116" t="e">
        <v>#N/A</v>
      </c>
    </row>
    <row r="4579" spans="1:17">
      <c r="A4579" s="4" t="s">
        <v>1316</v>
      </c>
      <c r="B4579" s="15">
        <v>90</v>
      </c>
      <c r="C4579" s="15" t="s">
        <v>222</v>
      </c>
      <c r="D4579" s="30">
        <v>44559</v>
      </c>
      <c r="E4579" s="10" t="s">
        <v>1</v>
      </c>
      <c r="F4579" s="14">
        <v>1695</v>
      </c>
      <c r="G4579" s="14">
        <v>435.04260145388702</v>
      </c>
      <c r="H4579" s="30">
        <v>44895</v>
      </c>
      <c r="I4579" s="123">
        <v>465</v>
      </c>
      <c r="J4579" s="21">
        <f>IF(M4579="",IF(AND(H4579&lt;&gt; "",D4579&lt;&gt;""),IF(H4579&gt;=D4579,H4579-D4579,0),""),"")</f>
        <v>336</v>
      </c>
      <c r="K4579" s="20">
        <f>IF(M4579="",IF(I4579&lt;&gt;"",I4579-G4579,""),"")</f>
        <v>29.957398546112984</v>
      </c>
      <c r="L4579" s="25">
        <f>IF(M4579="",IF(K4579&lt;&gt;"",IF(G4579=0,IF(I4579=0,0,9.99),K4579/G4579),""),"")</f>
        <v>6.8860839021275391E-2</v>
      </c>
      <c r="M4579" s="28"/>
      <c r="N4579" s="31" t="str">
        <f>TRIM(CONCATENATE(Table1[[#This Row],[Intake]]," ",Table1[[#This Row],[Batch Number]]))</f>
        <v>S-1/OS 90</v>
      </c>
      <c r="O4579" s="34" t="str">
        <f>IF(VLOOKUP(Table1[[#This Row],[Intake Batch Combo]],Sheet2!A:B,2,FALSE)="","",VLOOKUP(Table1[[#This Row],[Intake Batch Combo]],Sheet2!A:B,2,FALSE))</f>
        <v>OSD Buy 90</v>
      </c>
      <c r="P4579" s="116" t="e">
        <v>#N/A</v>
      </c>
      <c r="Q4579" s="116" t="e">
        <v>#N/A</v>
      </c>
    </row>
    <row r="4580" spans="1:17">
      <c r="A4580" s="4" t="s">
        <v>1316</v>
      </c>
      <c r="B4580" s="15">
        <v>90</v>
      </c>
      <c r="C4580" s="15" t="s">
        <v>229</v>
      </c>
      <c r="D4580" s="30">
        <v>44559</v>
      </c>
      <c r="E4580" s="10" t="s">
        <v>1</v>
      </c>
      <c r="F4580" s="14">
        <v>1695</v>
      </c>
      <c r="G4580" s="14">
        <v>435.04260145388702</v>
      </c>
      <c r="H4580" s="30">
        <v>44895</v>
      </c>
      <c r="I4580" s="123">
        <v>732.375</v>
      </c>
      <c r="J4580" s="21">
        <f>IF(M4580="",IF(AND(H4580&lt;&gt; "",D4580&lt;&gt;""),IF(H4580&gt;=D4580,H4580-D4580,0),""),"")</f>
        <v>336</v>
      </c>
      <c r="K4580" s="20">
        <f>IF(M4580="",IF(I4580&lt;&gt;"",I4580-G4580,""),"")</f>
        <v>297.33239854611298</v>
      </c>
      <c r="L4580" s="25">
        <f>IF(M4580="",IF(K4580&lt;&gt;"",IF(G4580=0,IF(I4580=0,0,9.99),K4580/G4580),""),"")</f>
        <v>0.68345582145850869</v>
      </c>
      <c r="M4580" s="28"/>
      <c r="N4580" s="31" t="str">
        <f>TRIM(CONCATENATE(Table1[[#This Row],[Intake]]," ",Table1[[#This Row],[Batch Number]]))</f>
        <v>S-1/OS 90</v>
      </c>
      <c r="O4580" s="34" t="str">
        <f>IF(VLOOKUP(Table1[[#This Row],[Intake Batch Combo]],Sheet2!A:B,2,FALSE)="","",VLOOKUP(Table1[[#This Row],[Intake Batch Combo]],Sheet2!A:B,2,FALSE))</f>
        <v>OSD Buy 90</v>
      </c>
      <c r="P4580" s="116" t="e">
        <v>#N/A</v>
      </c>
      <c r="Q4580" s="116" t="e">
        <v>#N/A</v>
      </c>
    </row>
    <row r="4581" spans="1:17">
      <c r="A4581" s="4" t="s">
        <v>1316</v>
      </c>
      <c r="B4581" s="15">
        <v>90</v>
      </c>
      <c r="C4581" s="15" t="s">
        <v>229</v>
      </c>
      <c r="D4581" s="30">
        <v>44559</v>
      </c>
      <c r="E4581" s="10" t="s">
        <v>1</v>
      </c>
      <c r="F4581" s="14">
        <v>1695</v>
      </c>
      <c r="G4581" s="14">
        <v>435.04260145388702</v>
      </c>
      <c r="H4581" s="30">
        <v>44895</v>
      </c>
      <c r="I4581" s="123">
        <v>732.375</v>
      </c>
      <c r="J4581" s="21">
        <f>IF(M4581="",IF(AND(H4581&lt;&gt; "",D4581&lt;&gt;""),IF(H4581&gt;=D4581,H4581-D4581,0),""),"")</f>
        <v>336</v>
      </c>
      <c r="K4581" s="20">
        <f>IF(M4581="",IF(I4581&lt;&gt;"",I4581-G4581,""),"")</f>
        <v>297.33239854611298</v>
      </c>
      <c r="L4581" s="25">
        <f>IF(M4581="",IF(K4581&lt;&gt;"",IF(G4581=0,IF(I4581=0,0,9.99),K4581/G4581),""),"")</f>
        <v>0.68345582145850869</v>
      </c>
      <c r="M4581" s="28"/>
      <c r="N4581" s="31" t="str">
        <f>TRIM(CONCATENATE(Table1[[#This Row],[Intake]]," ",Table1[[#This Row],[Batch Number]]))</f>
        <v>S-1/OS 90</v>
      </c>
      <c r="O4581" s="34" t="str">
        <f>IF(VLOOKUP(Table1[[#This Row],[Intake Batch Combo]],Sheet2!A:B,2,FALSE)="","",VLOOKUP(Table1[[#This Row],[Intake Batch Combo]],Sheet2!A:B,2,FALSE))</f>
        <v>OSD Buy 90</v>
      </c>
      <c r="P4581" s="116" t="e">
        <v>#N/A</v>
      </c>
      <c r="Q4581" s="116" t="e">
        <v>#N/A</v>
      </c>
    </row>
    <row r="4582" spans="1:17">
      <c r="A4582" s="4" t="s">
        <v>1316</v>
      </c>
      <c r="B4582" s="15">
        <v>90</v>
      </c>
      <c r="C4582" s="15" t="s">
        <v>315</v>
      </c>
      <c r="D4582" s="30">
        <v>44559</v>
      </c>
      <c r="E4582" s="10" t="s">
        <v>1</v>
      </c>
      <c r="F4582" s="14">
        <v>1695</v>
      </c>
      <c r="G4582" s="14">
        <v>435.04260145388702</v>
      </c>
      <c r="H4582" s="30">
        <v>44895</v>
      </c>
      <c r="I4582" s="123">
        <v>558</v>
      </c>
      <c r="J4582" s="21">
        <f>IF(M4582="",IF(AND(H4582&lt;&gt; "",D4582&lt;&gt;""),IF(H4582&gt;=D4582,H4582-D4582,0),""),"")</f>
        <v>336</v>
      </c>
      <c r="K4582" s="20">
        <f>IF(M4582="",IF(I4582&lt;&gt;"",I4582-G4582,""),"")</f>
        <v>122.95739854611298</v>
      </c>
      <c r="L4582" s="25">
        <f>IF(M4582="",IF(K4582&lt;&gt;"",IF(G4582=0,IF(I4582=0,0,9.99),K4582/G4582),""),"")</f>
        <v>0.2826330068255305</v>
      </c>
      <c r="M4582" s="28"/>
      <c r="N4582" s="31" t="str">
        <f>TRIM(CONCATENATE(Table1[[#This Row],[Intake]]," ",Table1[[#This Row],[Batch Number]]))</f>
        <v>S-1/OS 90</v>
      </c>
      <c r="O4582" s="34" t="str">
        <f>IF(VLOOKUP(Table1[[#This Row],[Intake Batch Combo]],Sheet2!A:B,2,FALSE)="","",VLOOKUP(Table1[[#This Row],[Intake Batch Combo]],Sheet2!A:B,2,FALSE))</f>
        <v>OSD Buy 90</v>
      </c>
      <c r="P4582" s="116" t="e">
        <v>#N/A</v>
      </c>
      <c r="Q4582" s="116" t="e">
        <v>#N/A</v>
      </c>
    </row>
    <row r="4583" spans="1:17">
      <c r="A4583" s="4" t="s">
        <v>1316</v>
      </c>
      <c r="B4583" s="15">
        <v>90</v>
      </c>
      <c r="C4583" s="15" t="s">
        <v>341</v>
      </c>
      <c r="D4583" s="30">
        <v>44559</v>
      </c>
      <c r="E4583" s="10" t="s">
        <v>1</v>
      </c>
      <c r="F4583" s="14">
        <v>1695</v>
      </c>
      <c r="G4583" s="14">
        <v>435.04260145388702</v>
      </c>
      <c r="H4583" s="30">
        <v>44895</v>
      </c>
      <c r="I4583" s="123">
        <v>651</v>
      </c>
      <c r="J4583" s="21">
        <f>IF(M4583="",IF(AND(H4583&lt;&gt; "",D4583&lt;&gt;""),IF(H4583&gt;=D4583,H4583-D4583,0),""),"")</f>
        <v>336</v>
      </c>
      <c r="K4583" s="20">
        <f>IF(M4583="",IF(I4583&lt;&gt;"",I4583-G4583,""),"")</f>
        <v>215.95739854611298</v>
      </c>
      <c r="L4583" s="25">
        <f>IF(M4583="",IF(K4583&lt;&gt;"",IF(G4583=0,IF(I4583=0,0,9.99),K4583/G4583),""),"")</f>
        <v>0.49640517462978556</v>
      </c>
      <c r="M4583" s="28"/>
      <c r="N4583" s="31" t="str">
        <f>TRIM(CONCATENATE(Table1[[#This Row],[Intake]]," ",Table1[[#This Row],[Batch Number]]))</f>
        <v>S-1/OS 90</v>
      </c>
      <c r="O4583" s="34" t="str">
        <f>IF(VLOOKUP(Table1[[#This Row],[Intake Batch Combo]],Sheet2!A:B,2,FALSE)="","",VLOOKUP(Table1[[#This Row],[Intake Batch Combo]],Sheet2!A:B,2,FALSE))</f>
        <v>OSD Buy 90</v>
      </c>
      <c r="P4583" s="116" t="e">
        <v>#N/A</v>
      </c>
      <c r="Q4583" s="116" t="e">
        <v>#N/A</v>
      </c>
    </row>
    <row r="4584" spans="1:17">
      <c r="A4584" s="4" t="s">
        <v>1316</v>
      </c>
      <c r="B4584" s="15">
        <v>90</v>
      </c>
      <c r="C4584" s="15" t="s">
        <v>345</v>
      </c>
      <c r="D4584" s="30">
        <v>44559</v>
      </c>
      <c r="E4584" s="10" t="s">
        <v>1</v>
      </c>
      <c r="F4584" s="14">
        <v>1695</v>
      </c>
      <c r="G4584" s="14">
        <v>435.04260145388702</v>
      </c>
      <c r="H4584" s="30">
        <v>44895</v>
      </c>
      <c r="I4584" s="123">
        <v>651</v>
      </c>
      <c r="J4584" s="21">
        <f>IF(M4584="",IF(AND(H4584&lt;&gt; "",D4584&lt;&gt;""),IF(H4584&gt;=D4584,H4584-D4584,0),""),"")</f>
        <v>336</v>
      </c>
      <c r="K4584" s="20">
        <f>IF(M4584="",IF(I4584&lt;&gt;"",I4584-G4584,""),"")</f>
        <v>215.95739854611298</v>
      </c>
      <c r="L4584" s="25">
        <f>IF(M4584="",IF(K4584&lt;&gt;"",IF(G4584=0,IF(I4584=0,0,9.99),K4584/G4584),""),"")</f>
        <v>0.49640517462978556</v>
      </c>
      <c r="M4584" s="28"/>
      <c r="N4584" s="31" t="str">
        <f>TRIM(CONCATENATE(Table1[[#This Row],[Intake]]," ",Table1[[#This Row],[Batch Number]]))</f>
        <v>S-1/OS 90</v>
      </c>
      <c r="O4584" s="34" t="str">
        <f>IF(VLOOKUP(Table1[[#This Row],[Intake Batch Combo]],Sheet2!A:B,2,FALSE)="","",VLOOKUP(Table1[[#This Row],[Intake Batch Combo]],Sheet2!A:B,2,FALSE))</f>
        <v>OSD Buy 90</v>
      </c>
      <c r="P4584" s="116" t="e">
        <v>#N/A</v>
      </c>
      <c r="Q4584" s="116" t="e">
        <v>#N/A</v>
      </c>
    </row>
    <row r="4585" spans="1:17">
      <c r="A4585" s="4" t="s">
        <v>1316</v>
      </c>
      <c r="B4585" s="15">
        <v>90</v>
      </c>
      <c r="C4585" s="15" t="s">
        <v>345</v>
      </c>
      <c r="D4585" s="30">
        <v>44559</v>
      </c>
      <c r="E4585" s="10" t="s">
        <v>1</v>
      </c>
      <c r="F4585" s="14">
        <v>1695</v>
      </c>
      <c r="G4585" s="14">
        <v>435.04260145388702</v>
      </c>
      <c r="H4585" s="30">
        <v>44895</v>
      </c>
      <c r="I4585" s="123">
        <v>651</v>
      </c>
      <c r="J4585" s="21">
        <f>IF(M4585="",IF(AND(H4585&lt;&gt; "",D4585&lt;&gt;""),IF(H4585&gt;=D4585,H4585-D4585,0),""),"")</f>
        <v>336</v>
      </c>
      <c r="K4585" s="20">
        <f>IF(M4585="",IF(I4585&lt;&gt;"",I4585-G4585,""),"")</f>
        <v>215.95739854611298</v>
      </c>
      <c r="L4585" s="25">
        <f>IF(M4585="",IF(K4585&lt;&gt;"",IF(G4585=0,IF(I4585=0,0,9.99),K4585/G4585),""),"")</f>
        <v>0.49640517462978556</v>
      </c>
      <c r="M4585" s="28"/>
      <c r="N4585" s="31" t="str">
        <f>TRIM(CONCATENATE(Table1[[#This Row],[Intake]]," ",Table1[[#This Row],[Batch Number]]))</f>
        <v>S-1/OS 90</v>
      </c>
      <c r="O4585" s="34" t="str">
        <f>IF(VLOOKUP(Table1[[#This Row],[Intake Batch Combo]],Sheet2!A:B,2,FALSE)="","",VLOOKUP(Table1[[#This Row],[Intake Batch Combo]],Sheet2!A:B,2,FALSE))</f>
        <v>OSD Buy 90</v>
      </c>
      <c r="P4585" s="116" t="e">
        <v>#N/A</v>
      </c>
      <c r="Q4585" s="116" t="e">
        <v>#N/A</v>
      </c>
    </row>
    <row r="4586" spans="1:17">
      <c r="A4586" s="4" t="s">
        <v>1316</v>
      </c>
      <c r="B4586" s="15">
        <v>90</v>
      </c>
      <c r="C4586" s="15" t="s">
        <v>346</v>
      </c>
      <c r="D4586" s="30">
        <v>44559</v>
      </c>
      <c r="E4586" s="10" t="s">
        <v>1</v>
      </c>
      <c r="F4586" s="14">
        <v>1695</v>
      </c>
      <c r="G4586" s="14">
        <v>435.04260145388702</v>
      </c>
      <c r="H4586" s="30">
        <v>44895</v>
      </c>
      <c r="I4586" s="123">
        <v>558</v>
      </c>
      <c r="J4586" s="21">
        <f>IF(M4586="",IF(AND(H4586&lt;&gt; "",D4586&lt;&gt;""),IF(H4586&gt;=D4586,H4586-D4586,0),""),"")</f>
        <v>336</v>
      </c>
      <c r="K4586" s="20">
        <f>IF(M4586="",IF(I4586&lt;&gt;"",I4586-G4586,""),"")</f>
        <v>122.95739854611298</v>
      </c>
      <c r="L4586" s="25">
        <f>IF(M4586="",IF(K4586&lt;&gt;"",IF(G4586=0,IF(I4586=0,0,9.99),K4586/G4586),""),"")</f>
        <v>0.2826330068255305</v>
      </c>
      <c r="M4586" s="28"/>
      <c r="N4586" s="31" t="str">
        <f>TRIM(CONCATENATE(Table1[[#This Row],[Intake]]," ",Table1[[#This Row],[Batch Number]]))</f>
        <v>S-1/OS 90</v>
      </c>
      <c r="O4586" s="34" t="str">
        <f>IF(VLOOKUP(Table1[[#This Row],[Intake Batch Combo]],Sheet2!A:B,2,FALSE)="","",VLOOKUP(Table1[[#This Row],[Intake Batch Combo]],Sheet2!A:B,2,FALSE))</f>
        <v>OSD Buy 90</v>
      </c>
      <c r="P4586" s="116" t="e">
        <v>#N/A</v>
      </c>
      <c r="Q4586" s="116" t="e">
        <v>#N/A</v>
      </c>
    </row>
    <row r="4587" spans="1:17">
      <c r="A4587" s="4" t="s">
        <v>384</v>
      </c>
      <c r="B4587" s="15" t="s">
        <v>385</v>
      </c>
      <c r="C4587" s="15">
        <v>1023297</v>
      </c>
      <c r="D4587" s="30">
        <v>44579</v>
      </c>
      <c r="E4587" s="10" t="s">
        <v>0</v>
      </c>
      <c r="F4587" s="14">
        <v>750</v>
      </c>
      <c r="G4587" s="14">
        <v>154.80000000000001</v>
      </c>
      <c r="H4587" s="30">
        <v>44894</v>
      </c>
      <c r="I4587" s="123">
        <v>230.34240000000003</v>
      </c>
      <c r="J4587" s="15">
        <f>IF(M4587="",IF(AND(H4587&lt;&gt; "",D4587&lt;&gt;""),IF(H4587&gt;=D4587,H4587-D4587,0),""),"")</f>
        <v>315</v>
      </c>
      <c r="K4587" s="20">
        <f>IF(M4587="",IF(I4587&lt;&gt;"",I4587-G4587,""),"")</f>
        <v>75.542400000000015</v>
      </c>
      <c r="L4587" s="25">
        <f>IF(M4587="",IF(K4587&lt;&gt;"",IF(G4587=0,IF(I4587=0,0,9.99),K4587/G4587),""),"")</f>
        <v>0.48800000000000004</v>
      </c>
      <c r="M4587" s="112"/>
      <c r="N4587" s="33" t="str">
        <f>TRIM(CONCATENATE(Table1[[#This Row],[Intake]]," ",Table1[[#This Row],[Batch Number]]))</f>
        <v>S-1/TRC 33a</v>
      </c>
      <c r="O4587" s="35" t="str">
        <f>IF(VLOOKUP(Table1[[#This Row],[Intake Batch Combo]],Sheet2!A:B,2,FALSE)="","",VLOOKUP(Table1[[#This Row],[Intake Batch Combo]],Sheet2!A:B,2,FALSE))</f>
        <v>Texas Regional Center Batch 33a</v>
      </c>
      <c r="P4587" s="116" t="e">
        <v>#N/A</v>
      </c>
      <c r="Q4587" s="116" t="e">
        <v>#N/A</v>
      </c>
    </row>
    <row r="4588" spans="1:17">
      <c r="A4588" s="4" t="s">
        <v>384</v>
      </c>
      <c r="B4588" s="15" t="s">
        <v>385</v>
      </c>
      <c r="C4588" s="15">
        <v>1022934</v>
      </c>
      <c r="D4588" s="30">
        <v>44579</v>
      </c>
      <c r="E4588" s="10" t="s">
        <v>0</v>
      </c>
      <c r="F4588" s="14">
        <v>750</v>
      </c>
      <c r="G4588" s="14">
        <v>154.80000000000001</v>
      </c>
      <c r="H4588" s="30">
        <v>44894</v>
      </c>
      <c r="I4588" s="123">
        <v>222.92099999999999</v>
      </c>
      <c r="J4588" s="15">
        <f>IF(M4588="",IF(AND(H4588&lt;&gt; "",D4588&lt;&gt;""),IF(H4588&gt;=D4588,H4588-D4588,0),""),"")</f>
        <v>315</v>
      </c>
      <c r="K4588" s="20">
        <f>IF(M4588="",IF(I4588&lt;&gt;"",I4588-G4588,""),"")</f>
        <v>68.120999999999981</v>
      </c>
      <c r="L4588" s="25">
        <f>IF(M4588="",IF(K4588&lt;&gt;"",IF(G4588=0,IF(I4588=0,0,9.99),K4588/G4588),""),"")</f>
        <v>0.44005813953488354</v>
      </c>
      <c r="M4588" s="112"/>
      <c r="N4588" s="33" t="str">
        <f>TRIM(CONCATENATE(Table1[[#This Row],[Intake]]," ",Table1[[#This Row],[Batch Number]]))</f>
        <v>S-1/TRC 33a</v>
      </c>
      <c r="O4588" s="35" t="str">
        <f>IF(VLOOKUP(Table1[[#This Row],[Intake Batch Combo]],Sheet2!A:B,2,FALSE)="","",VLOOKUP(Table1[[#This Row],[Intake Batch Combo]],Sheet2!A:B,2,FALSE))</f>
        <v>Texas Regional Center Batch 33a</v>
      </c>
      <c r="P4588" s="116" t="e">
        <v>#N/A</v>
      </c>
      <c r="Q4588" s="116" t="e">
        <v>#N/A</v>
      </c>
    </row>
    <row r="4589" spans="1:17">
      <c r="A4589" s="4" t="s">
        <v>384</v>
      </c>
      <c r="B4589" s="15" t="s">
        <v>385</v>
      </c>
      <c r="C4589" s="15">
        <v>1023428</v>
      </c>
      <c r="D4589" s="30">
        <v>44579</v>
      </c>
      <c r="E4589" s="10" t="s">
        <v>0</v>
      </c>
      <c r="F4589" s="14">
        <v>750</v>
      </c>
      <c r="G4589" s="14">
        <v>154.80000000000001</v>
      </c>
      <c r="H4589" s="30">
        <v>44894</v>
      </c>
      <c r="I4589" s="123">
        <v>230.34240000000003</v>
      </c>
      <c r="J4589" s="15">
        <f>IF(M4589="",IF(AND(H4589&lt;&gt; "",D4589&lt;&gt;""),IF(H4589&gt;=D4589,H4589-D4589,0),""),"")</f>
        <v>315</v>
      </c>
      <c r="K4589" s="20">
        <f>IF(M4589="",IF(I4589&lt;&gt;"",I4589-G4589,""),"")</f>
        <v>75.542400000000015</v>
      </c>
      <c r="L4589" s="25">
        <f>IF(M4589="",IF(K4589&lt;&gt;"",IF(G4589=0,IF(I4589=0,0,9.99),K4589/G4589),""),"")</f>
        <v>0.48800000000000004</v>
      </c>
      <c r="M4589" s="112"/>
      <c r="N4589" s="33" t="str">
        <f>TRIM(CONCATENATE(Table1[[#This Row],[Intake]]," ",Table1[[#This Row],[Batch Number]]))</f>
        <v>S-1/TRC 33a</v>
      </c>
      <c r="O4589" s="35" t="str">
        <f>IF(VLOOKUP(Table1[[#This Row],[Intake Batch Combo]],Sheet2!A:B,2,FALSE)="","",VLOOKUP(Table1[[#This Row],[Intake Batch Combo]],Sheet2!A:B,2,FALSE))</f>
        <v>Texas Regional Center Batch 33a</v>
      </c>
      <c r="P4589" s="116" t="e">
        <v>#N/A</v>
      </c>
      <c r="Q4589" s="116" t="e">
        <v>#N/A</v>
      </c>
    </row>
    <row r="4590" spans="1:17">
      <c r="A4590" s="4" t="s">
        <v>384</v>
      </c>
      <c r="B4590" s="15" t="s">
        <v>385</v>
      </c>
      <c r="C4590" s="15">
        <v>1023261</v>
      </c>
      <c r="D4590" s="30">
        <v>44579</v>
      </c>
      <c r="E4590" s="10" t="s">
        <v>0</v>
      </c>
      <c r="F4590" s="14">
        <v>750</v>
      </c>
      <c r="G4590" s="14">
        <v>154.80000000000001</v>
      </c>
      <c r="H4590" s="30">
        <v>44894</v>
      </c>
      <c r="I4590" s="123">
        <v>230.34240000000003</v>
      </c>
      <c r="J4590" s="15">
        <f>IF(M4590="",IF(AND(H4590&lt;&gt; "",D4590&lt;&gt;""),IF(H4590&gt;=D4590,H4590-D4590,0),""),"")</f>
        <v>315</v>
      </c>
      <c r="K4590" s="20">
        <f>IF(M4590="",IF(I4590&lt;&gt;"",I4590-G4590,""),"")</f>
        <v>75.542400000000015</v>
      </c>
      <c r="L4590" s="25">
        <f>IF(M4590="",IF(K4590&lt;&gt;"",IF(G4590=0,IF(I4590=0,0,9.99),K4590/G4590),""),"")</f>
        <v>0.48800000000000004</v>
      </c>
      <c r="M4590" s="112"/>
      <c r="N4590" s="33" t="str">
        <f>TRIM(CONCATENATE(Table1[[#This Row],[Intake]]," ",Table1[[#This Row],[Batch Number]]))</f>
        <v>S-1/TRC 33a</v>
      </c>
      <c r="O4590" s="35" t="str">
        <f>IF(VLOOKUP(Table1[[#This Row],[Intake Batch Combo]],Sheet2!A:B,2,FALSE)="","",VLOOKUP(Table1[[#This Row],[Intake Batch Combo]],Sheet2!A:B,2,FALSE))</f>
        <v>Texas Regional Center Batch 33a</v>
      </c>
      <c r="P4590" s="116" t="e">
        <v>#N/A</v>
      </c>
      <c r="Q4590" s="116" t="e">
        <v>#N/A</v>
      </c>
    </row>
    <row r="4591" spans="1:17">
      <c r="A4591" s="4" t="s">
        <v>384</v>
      </c>
      <c r="B4591" s="15" t="s">
        <v>385</v>
      </c>
      <c r="C4591" s="15">
        <v>1023413</v>
      </c>
      <c r="D4591" s="30">
        <v>44579</v>
      </c>
      <c r="E4591" s="10" t="s">
        <v>0</v>
      </c>
      <c r="F4591" s="14">
        <v>750</v>
      </c>
      <c r="G4591" s="14">
        <v>154.80000000000001</v>
      </c>
      <c r="H4591" s="30">
        <v>44894</v>
      </c>
      <c r="I4591" s="123">
        <v>230.34240000000003</v>
      </c>
      <c r="J4591" s="15">
        <f>IF(M4591="",IF(AND(H4591&lt;&gt; "",D4591&lt;&gt;""),IF(H4591&gt;=D4591,H4591-D4591,0),""),"")</f>
        <v>315</v>
      </c>
      <c r="K4591" s="20">
        <f>IF(M4591="",IF(I4591&lt;&gt;"",I4591-G4591,""),"")</f>
        <v>75.542400000000015</v>
      </c>
      <c r="L4591" s="25">
        <f>IF(M4591="",IF(K4591&lt;&gt;"",IF(G4591=0,IF(I4591=0,0,9.99),K4591/G4591),""),"")</f>
        <v>0.48800000000000004</v>
      </c>
      <c r="M4591" s="112"/>
      <c r="N4591" s="33" t="str">
        <f>TRIM(CONCATENATE(Table1[[#This Row],[Intake]]," ",Table1[[#This Row],[Batch Number]]))</f>
        <v>S-1/TRC 33a</v>
      </c>
      <c r="O4591" s="35" t="str">
        <f>IF(VLOOKUP(Table1[[#This Row],[Intake Batch Combo]],Sheet2!A:B,2,FALSE)="","",VLOOKUP(Table1[[#This Row],[Intake Batch Combo]],Sheet2!A:B,2,FALSE))</f>
        <v>Texas Regional Center Batch 33a</v>
      </c>
      <c r="P4591" s="116" t="e">
        <v>#N/A</v>
      </c>
      <c r="Q4591" s="116" t="e">
        <v>#N/A</v>
      </c>
    </row>
    <row r="4592" spans="1:17">
      <c r="A4592" s="4" t="s">
        <v>384</v>
      </c>
      <c r="B4592" s="15" t="s">
        <v>385</v>
      </c>
      <c r="C4592" s="15">
        <v>1022991</v>
      </c>
      <c r="D4592" s="30">
        <v>44579</v>
      </c>
      <c r="E4592" s="10" t="s">
        <v>0</v>
      </c>
      <c r="F4592" s="14">
        <v>750</v>
      </c>
      <c r="G4592" s="14">
        <v>154.80000000000001</v>
      </c>
      <c r="H4592" s="30">
        <v>44894</v>
      </c>
      <c r="I4592" s="123">
        <v>230.34240000000003</v>
      </c>
      <c r="J4592" s="15">
        <f>IF(M4592="",IF(AND(H4592&lt;&gt; "",D4592&lt;&gt;""),IF(H4592&gt;=D4592,H4592-D4592,0),""),"")</f>
        <v>315</v>
      </c>
      <c r="K4592" s="20">
        <f>IF(M4592="",IF(I4592&lt;&gt;"",I4592-G4592,""),"")</f>
        <v>75.542400000000015</v>
      </c>
      <c r="L4592" s="25">
        <f>IF(M4592="",IF(K4592&lt;&gt;"",IF(G4592=0,IF(I4592=0,0,9.99),K4592/G4592),""),"")</f>
        <v>0.48800000000000004</v>
      </c>
      <c r="M4592" s="112"/>
      <c r="N4592" s="33" t="str">
        <f>TRIM(CONCATENATE(Table1[[#This Row],[Intake]]," ",Table1[[#This Row],[Batch Number]]))</f>
        <v>S-1/TRC 33a</v>
      </c>
      <c r="O4592" s="35" t="str">
        <f>IF(VLOOKUP(Table1[[#This Row],[Intake Batch Combo]],Sheet2!A:B,2,FALSE)="","",VLOOKUP(Table1[[#This Row],[Intake Batch Combo]],Sheet2!A:B,2,FALSE))</f>
        <v>Texas Regional Center Batch 33a</v>
      </c>
      <c r="P4592" s="116" t="e">
        <v>#N/A</v>
      </c>
      <c r="Q4592" s="116" t="e">
        <v>#N/A</v>
      </c>
    </row>
    <row r="4593" spans="1:17">
      <c r="A4593" s="4" t="s">
        <v>384</v>
      </c>
      <c r="B4593" s="15" t="s">
        <v>385</v>
      </c>
      <c r="C4593" s="15">
        <v>1023012</v>
      </c>
      <c r="D4593" s="30">
        <v>44579</v>
      </c>
      <c r="E4593" s="10" t="s">
        <v>0</v>
      </c>
      <c r="F4593" s="14">
        <v>750</v>
      </c>
      <c r="G4593" s="14">
        <v>154.80000000000001</v>
      </c>
      <c r="H4593" s="30">
        <v>44894</v>
      </c>
      <c r="I4593" s="123">
        <v>230.34240000000003</v>
      </c>
      <c r="J4593" s="15">
        <f>IF(M4593="",IF(AND(H4593&lt;&gt; "",D4593&lt;&gt;""),IF(H4593&gt;=D4593,H4593-D4593,0),""),"")</f>
        <v>315</v>
      </c>
      <c r="K4593" s="20">
        <f>IF(M4593="",IF(I4593&lt;&gt;"",I4593-G4593,""),"")</f>
        <v>75.542400000000015</v>
      </c>
      <c r="L4593" s="25">
        <f>IF(M4593="",IF(K4593&lt;&gt;"",IF(G4593=0,IF(I4593=0,0,9.99),K4593/G4593),""),"")</f>
        <v>0.48800000000000004</v>
      </c>
      <c r="M4593" s="112"/>
      <c r="N4593" s="33" t="str">
        <f>TRIM(CONCATENATE(Table1[[#This Row],[Intake]]," ",Table1[[#This Row],[Batch Number]]))</f>
        <v>S-1/TRC 33a</v>
      </c>
      <c r="O4593" s="35" t="str">
        <f>IF(VLOOKUP(Table1[[#This Row],[Intake Batch Combo]],Sheet2!A:B,2,FALSE)="","",VLOOKUP(Table1[[#This Row],[Intake Batch Combo]],Sheet2!A:B,2,FALSE))</f>
        <v>Texas Regional Center Batch 33a</v>
      </c>
      <c r="P4593" s="116" t="e">
        <v>#N/A</v>
      </c>
      <c r="Q4593" s="116" t="e">
        <v>#N/A</v>
      </c>
    </row>
    <row r="4594" spans="1:17">
      <c r="A4594" s="4" t="s">
        <v>384</v>
      </c>
      <c r="B4594" s="15" t="s">
        <v>385</v>
      </c>
      <c r="C4594" s="15">
        <v>1023366</v>
      </c>
      <c r="D4594" s="30">
        <v>44579</v>
      </c>
      <c r="E4594" s="10" t="s">
        <v>0</v>
      </c>
      <c r="F4594" s="14">
        <v>750</v>
      </c>
      <c r="G4594" s="14">
        <v>154.80000000000001</v>
      </c>
      <c r="H4594" s="30">
        <v>44894</v>
      </c>
      <c r="I4594" s="123">
        <v>230.34240000000003</v>
      </c>
      <c r="J4594" s="15">
        <f>IF(M4594="",IF(AND(H4594&lt;&gt; "",D4594&lt;&gt;""),IF(H4594&gt;=D4594,H4594-D4594,0),""),"")</f>
        <v>315</v>
      </c>
      <c r="K4594" s="20">
        <f>IF(M4594="",IF(I4594&lt;&gt;"",I4594-G4594,""),"")</f>
        <v>75.542400000000015</v>
      </c>
      <c r="L4594" s="25">
        <f>IF(M4594="",IF(K4594&lt;&gt;"",IF(G4594=0,IF(I4594=0,0,9.99),K4594/G4594),""),"")</f>
        <v>0.48800000000000004</v>
      </c>
      <c r="M4594" s="112"/>
      <c r="N4594" s="33" t="str">
        <f>TRIM(CONCATENATE(Table1[[#This Row],[Intake]]," ",Table1[[#This Row],[Batch Number]]))</f>
        <v>S-1/TRC 33a</v>
      </c>
      <c r="O4594" s="35" t="str">
        <f>IF(VLOOKUP(Table1[[#This Row],[Intake Batch Combo]],Sheet2!A:B,2,FALSE)="","",VLOOKUP(Table1[[#This Row],[Intake Batch Combo]],Sheet2!A:B,2,FALSE))</f>
        <v>Texas Regional Center Batch 33a</v>
      </c>
      <c r="P4594" s="116" t="e">
        <v>#N/A</v>
      </c>
      <c r="Q4594" s="116" t="e">
        <v>#N/A</v>
      </c>
    </row>
    <row r="4595" spans="1:17">
      <c r="A4595" s="4" t="s">
        <v>384</v>
      </c>
      <c r="B4595" s="15" t="s">
        <v>385</v>
      </c>
      <c r="C4595" s="15">
        <v>1023019</v>
      </c>
      <c r="D4595" s="30">
        <v>44579</v>
      </c>
      <c r="E4595" s="10" t="s">
        <v>0</v>
      </c>
      <c r="F4595" s="14">
        <v>750</v>
      </c>
      <c r="G4595" s="14">
        <v>154.80000000000001</v>
      </c>
      <c r="H4595" s="30">
        <v>44894</v>
      </c>
      <c r="I4595" s="123">
        <v>230.34240000000003</v>
      </c>
      <c r="J4595" s="15">
        <f>IF(M4595="",IF(AND(H4595&lt;&gt; "",D4595&lt;&gt;""),IF(H4595&gt;=D4595,H4595-D4595,0),""),"")</f>
        <v>315</v>
      </c>
      <c r="K4595" s="20">
        <f>IF(M4595="",IF(I4595&lt;&gt;"",I4595-G4595,""),"")</f>
        <v>75.542400000000015</v>
      </c>
      <c r="L4595" s="25">
        <f>IF(M4595="",IF(K4595&lt;&gt;"",IF(G4595=0,IF(I4595=0,0,9.99),K4595/G4595),""),"")</f>
        <v>0.48800000000000004</v>
      </c>
      <c r="M4595" s="112"/>
      <c r="N4595" s="33" t="str">
        <f>TRIM(CONCATENATE(Table1[[#This Row],[Intake]]," ",Table1[[#This Row],[Batch Number]]))</f>
        <v>S-1/TRC 33a</v>
      </c>
      <c r="O4595" s="35" t="str">
        <f>IF(VLOOKUP(Table1[[#This Row],[Intake Batch Combo]],Sheet2!A:B,2,FALSE)="","",VLOOKUP(Table1[[#This Row],[Intake Batch Combo]],Sheet2!A:B,2,FALSE))</f>
        <v>Texas Regional Center Batch 33a</v>
      </c>
      <c r="P4595" s="116" t="e">
        <v>#N/A</v>
      </c>
      <c r="Q4595" s="116" t="e">
        <v>#N/A</v>
      </c>
    </row>
    <row r="4596" spans="1:17">
      <c r="A4596" s="4" t="s">
        <v>384</v>
      </c>
      <c r="B4596" s="15" t="s">
        <v>385</v>
      </c>
      <c r="C4596" s="15">
        <v>1023020</v>
      </c>
      <c r="D4596" s="30">
        <v>44579</v>
      </c>
      <c r="E4596" s="10" t="s">
        <v>0</v>
      </c>
      <c r="F4596" s="14">
        <v>750</v>
      </c>
      <c r="G4596" s="14">
        <v>154.80000000000001</v>
      </c>
      <c r="H4596" s="30">
        <v>44894</v>
      </c>
      <c r="I4596" s="123">
        <v>230.34240000000003</v>
      </c>
      <c r="J4596" s="15">
        <f>IF(M4596="",IF(AND(H4596&lt;&gt; "",D4596&lt;&gt;""),IF(H4596&gt;=D4596,H4596-D4596,0),""),"")</f>
        <v>315</v>
      </c>
      <c r="K4596" s="20">
        <f>IF(M4596="",IF(I4596&lt;&gt;"",I4596-G4596,""),"")</f>
        <v>75.542400000000015</v>
      </c>
      <c r="L4596" s="25">
        <f>IF(M4596="",IF(K4596&lt;&gt;"",IF(G4596=0,IF(I4596=0,0,9.99),K4596/G4596),""),"")</f>
        <v>0.48800000000000004</v>
      </c>
      <c r="M4596" s="112"/>
      <c r="N4596" s="33" t="str">
        <f>TRIM(CONCATENATE(Table1[[#This Row],[Intake]]," ",Table1[[#This Row],[Batch Number]]))</f>
        <v>S-1/TRC 33a</v>
      </c>
      <c r="O4596" s="35" t="str">
        <f>IF(VLOOKUP(Table1[[#This Row],[Intake Batch Combo]],Sheet2!A:B,2,FALSE)="","",VLOOKUP(Table1[[#This Row],[Intake Batch Combo]],Sheet2!A:B,2,FALSE))</f>
        <v>Texas Regional Center Batch 33a</v>
      </c>
      <c r="P4596" s="116" t="e">
        <v>#N/A</v>
      </c>
      <c r="Q4596" s="116" t="e">
        <v>#N/A</v>
      </c>
    </row>
    <row r="4597" spans="1:17">
      <c r="A4597" s="4" t="s">
        <v>384</v>
      </c>
      <c r="B4597" s="15" t="s">
        <v>385</v>
      </c>
      <c r="C4597" s="15">
        <v>1023023</v>
      </c>
      <c r="D4597" s="30">
        <v>44579</v>
      </c>
      <c r="E4597" s="10" t="s">
        <v>0</v>
      </c>
      <c r="F4597" s="14">
        <v>750</v>
      </c>
      <c r="G4597" s="14">
        <v>154.80000000000001</v>
      </c>
      <c r="H4597" s="30">
        <v>44894</v>
      </c>
      <c r="I4597" s="123">
        <v>230.34240000000003</v>
      </c>
      <c r="J4597" s="15">
        <f>IF(M4597="",IF(AND(H4597&lt;&gt; "",D4597&lt;&gt;""),IF(H4597&gt;=D4597,H4597-D4597,0),""),"")</f>
        <v>315</v>
      </c>
      <c r="K4597" s="20">
        <f>IF(M4597="",IF(I4597&lt;&gt;"",I4597-G4597,""),"")</f>
        <v>75.542400000000015</v>
      </c>
      <c r="L4597" s="25">
        <f>IF(M4597="",IF(K4597&lt;&gt;"",IF(G4597=0,IF(I4597=0,0,9.99),K4597/G4597),""),"")</f>
        <v>0.48800000000000004</v>
      </c>
      <c r="M4597" s="112"/>
      <c r="N4597" s="33" t="str">
        <f>TRIM(CONCATENATE(Table1[[#This Row],[Intake]]," ",Table1[[#This Row],[Batch Number]]))</f>
        <v>S-1/TRC 33a</v>
      </c>
      <c r="O4597" s="35" t="str">
        <f>IF(VLOOKUP(Table1[[#This Row],[Intake Batch Combo]],Sheet2!A:B,2,FALSE)="","",VLOOKUP(Table1[[#This Row],[Intake Batch Combo]],Sheet2!A:B,2,FALSE))</f>
        <v>Texas Regional Center Batch 33a</v>
      </c>
      <c r="P4597" s="116" t="e">
        <v>#N/A</v>
      </c>
      <c r="Q4597" s="116" t="e">
        <v>#N/A</v>
      </c>
    </row>
    <row r="4598" spans="1:17">
      <c r="A4598" s="4" t="s">
        <v>384</v>
      </c>
      <c r="B4598" s="15" t="s">
        <v>385</v>
      </c>
      <c r="C4598" s="15">
        <v>1023024</v>
      </c>
      <c r="D4598" s="30">
        <v>44579</v>
      </c>
      <c r="E4598" s="10" t="s">
        <v>0</v>
      </c>
      <c r="F4598" s="14">
        <v>750</v>
      </c>
      <c r="G4598" s="14">
        <v>154.80000000000001</v>
      </c>
      <c r="H4598" s="30">
        <v>44894</v>
      </c>
      <c r="I4598" s="123">
        <v>230.34240000000003</v>
      </c>
      <c r="J4598" s="15">
        <f>IF(M4598="",IF(AND(H4598&lt;&gt; "",D4598&lt;&gt;""),IF(H4598&gt;=D4598,H4598-D4598,0),""),"")</f>
        <v>315</v>
      </c>
      <c r="K4598" s="20">
        <f>IF(M4598="",IF(I4598&lt;&gt;"",I4598-G4598,""),"")</f>
        <v>75.542400000000015</v>
      </c>
      <c r="L4598" s="25">
        <f>IF(M4598="",IF(K4598&lt;&gt;"",IF(G4598=0,IF(I4598=0,0,9.99),K4598/G4598),""),"")</f>
        <v>0.48800000000000004</v>
      </c>
      <c r="M4598" s="112"/>
      <c r="N4598" s="33" t="str">
        <f>TRIM(CONCATENATE(Table1[[#This Row],[Intake]]," ",Table1[[#This Row],[Batch Number]]))</f>
        <v>S-1/TRC 33a</v>
      </c>
      <c r="O4598" s="35" t="str">
        <f>IF(VLOOKUP(Table1[[#This Row],[Intake Batch Combo]],Sheet2!A:B,2,FALSE)="","",VLOOKUP(Table1[[#This Row],[Intake Batch Combo]],Sheet2!A:B,2,FALSE))</f>
        <v>Texas Regional Center Batch 33a</v>
      </c>
      <c r="P4598" s="116" t="e">
        <v>#N/A</v>
      </c>
      <c r="Q4598" s="116" t="e">
        <v>#N/A</v>
      </c>
    </row>
    <row r="4599" spans="1:17">
      <c r="A4599" s="4" t="s">
        <v>384</v>
      </c>
      <c r="B4599" s="15" t="s">
        <v>385</v>
      </c>
      <c r="C4599" s="15">
        <v>1023037</v>
      </c>
      <c r="D4599" s="30">
        <v>44579</v>
      </c>
      <c r="E4599" s="10" t="s">
        <v>0</v>
      </c>
      <c r="F4599" s="14">
        <v>750</v>
      </c>
      <c r="G4599" s="14">
        <v>154.80000000000001</v>
      </c>
      <c r="H4599" s="30">
        <v>44894</v>
      </c>
      <c r="I4599" s="123">
        <v>230.34240000000003</v>
      </c>
      <c r="J4599" s="15">
        <f>IF(M4599="",IF(AND(H4599&lt;&gt; "",D4599&lt;&gt;""),IF(H4599&gt;=D4599,H4599-D4599,0),""),"")</f>
        <v>315</v>
      </c>
      <c r="K4599" s="20">
        <f>IF(M4599="",IF(I4599&lt;&gt;"",I4599-G4599,""),"")</f>
        <v>75.542400000000015</v>
      </c>
      <c r="L4599" s="25">
        <f>IF(M4599="",IF(K4599&lt;&gt;"",IF(G4599=0,IF(I4599=0,0,9.99),K4599/G4599),""),"")</f>
        <v>0.48800000000000004</v>
      </c>
      <c r="M4599" s="112"/>
      <c r="N4599" s="33" t="str">
        <f>TRIM(CONCATENATE(Table1[[#This Row],[Intake]]," ",Table1[[#This Row],[Batch Number]]))</f>
        <v>S-1/TRC 33a</v>
      </c>
      <c r="O4599" s="35" t="str">
        <f>IF(VLOOKUP(Table1[[#This Row],[Intake Batch Combo]],Sheet2!A:B,2,FALSE)="","",VLOOKUP(Table1[[#This Row],[Intake Batch Combo]],Sheet2!A:B,2,FALSE))</f>
        <v>Texas Regional Center Batch 33a</v>
      </c>
      <c r="P4599" s="116" t="e">
        <v>#N/A</v>
      </c>
      <c r="Q4599" s="116" t="e">
        <v>#N/A</v>
      </c>
    </row>
    <row r="4600" spans="1:17">
      <c r="A4600" s="4" t="s">
        <v>384</v>
      </c>
      <c r="B4600" s="15" t="s">
        <v>385</v>
      </c>
      <c r="C4600" s="15">
        <v>1023046</v>
      </c>
      <c r="D4600" s="30">
        <v>44579</v>
      </c>
      <c r="E4600" s="10" t="s">
        <v>0</v>
      </c>
      <c r="F4600" s="14">
        <v>750</v>
      </c>
      <c r="G4600" s="14">
        <v>154.80000000000001</v>
      </c>
      <c r="H4600" s="30">
        <v>44894</v>
      </c>
      <c r="I4600" s="123">
        <v>230.34240000000003</v>
      </c>
      <c r="J4600" s="15">
        <f>IF(M4600="",IF(AND(H4600&lt;&gt; "",D4600&lt;&gt;""),IF(H4600&gt;=D4600,H4600-D4600,0),""),"")</f>
        <v>315</v>
      </c>
      <c r="K4600" s="20">
        <f>IF(M4600="",IF(I4600&lt;&gt;"",I4600-G4600,""),"")</f>
        <v>75.542400000000015</v>
      </c>
      <c r="L4600" s="25">
        <f>IF(M4600="",IF(K4600&lt;&gt;"",IF(G4600=0,IF(I4600=0,0,9.99),K4600/G4600),""),"")</f>
        <v>0.48800000000000004</v>
      </c>
      <c r="M4600" s="112"/>
      <c r="N4600" s="33" t="str">
        <f>TRIM(CONCATENATE(Table1[[#This Row],[Intake]]," ",Table1[[#This Row],[Batch Number]]))</f>
        <v>S-1/TRC 33a</v>
      </c>
      <c r="O4600" s="35" t="str">
        <f>IF(VLOOKUP(Table1[[#This Row],[Intake Batch Combo]],Sheet2!A:B,2,FALSE)="","",VLOOKUP(Table1[[#This Row],[Intake Batch Combo]],Sheet2!A:B,2,FALSE))</f>
        <v>Texas Regional Center Batch 33a</v>
      </c>
      <c r="P4600" s="116" t="e">
        <v>#N/A</v>
      </c>
      <c r="Q4600" s="116" t="e">
        <v>#N/A</v>
      </c>
    </row>
    <row r="4601" spans="1:17">
      <c r="A4601" s="4" t="s">
        <v>384</v>
      </c>
      <c r="B4601" s="15" t="s">
        <v>385</v>
      </c>
      <c r="C4601" s="15">
        <v>1023057</v>
      </c>
      <c r="D4601" s="30">
        <v>44579</v>
      </c>
      <c r="E4601" s="10" t="s">
        <v>0</v>
      </c>
      <c r="F4601" s="14">
        <v>750</v>
      </c>
      <c r="G4601" s="14">
        <v>154.80000000000001</v>
      </c>
      <c r="H4601" s="30">
        <v>44894</v>
      </c>
      <c r="I4601" s="123">
        <v>230.34240000000003</v>
      </c>
      <c r="J4601" s="15">
        <f>IF(M4601="",IF(AND(H4601&lt;&gt; "",D4601&lt;&gt;""),IF(H4601&gt;=D4601,H4601-D4601,0),""),"")</f>
        <v>315</v>
      </c>
      <c r="K4601" s="20">
        <f>IF(M4601="",IF(I4601&lt;&gt;"",I4601-G4601,""),"")</f>
        <v>75.542400000000015</v>
      </c>
      <c r="L4601" s="25">
        <f>IF(M4601="",IF(K4601&lt;&gt;"",IF(G4601=0,IF(I4601=0,0,9.99),K4601/G4601),""),"")</f>
        <v>0.48800000000000004</v>
      </c>
      <c r="M4601" s="112"/>
      <c r="N4601" s="33" t="str">
        <f>TRIM(CONCATENATE(Table1[[#This Row],[Intake]]," ",Table1[[#This Row],[Batch Number]]))</f>
        <v>S-1/TRC 33a</v>
      </c>
      <c r="O4601" s="35" t="str">
        <f>IF(VLOOKUP(Table1[[#This Row],[Intake Batch Combo]],Sheet2!A:B,2,FALSE)="","",VLOOKUP(Table1[[#This Row],[Intake Batch Combo]],Sheet2!A:B,2,FALSE))</f>
        <v>Texas Regional Center Batch 33a</v>
      </c>
      <c r="P4601" s="116" t="e">
        <v>#N/A</v>
      </c>
      <c r="Q4601" s="116" t="e">
        <v>#N/A</v>
      </c>
    </row>
    <row r="4602" spans="1:17">
      <c r="A4602" s="4" t="s">
        <v>384</v>
      </c>
      <c r="B4602" s="15" t="s">
        <v>385</v>
      </c>
      <c r="C4602" s="15">
        <v>1023061</v>
      </c>
      <c r="D4602" s="30">
        <v>44579</v>
      </c>
      <c r="E4602" s="10" t="s">
        <v>0</v>
      </c>
      <c r="F4602" s="14">
        <v>750</v>
      </c>
      <c r="G4602" s="14">
        <v>154.80000000000001</v>
      </c>
      <c r="H4602" s="30">
        <v>44894</v>
      </c>
      <c r="I4602" s="123">
        <v>230.34240000000003</v>
      </c>
      <c r="J4602" s="15">
        <f>IF(M4602="",IF(AND(H4602&lt;&gt; "",D4602&lt;&gt;""),IF(H4602&gt;=D4602,H4602-D4602,0),""),"")</f>
        <v>315</v>
      </c>
      <c r="K4602" s="20">
        <f>IF(M4602="",IF(I4602&lt;&gt;"",I4602-G4602,""),"")</f>
        <v>75.542400000000015</v>
      </c>
      <c r="L4602" s="25">
        <f>IF(M4602="",IF(K4602&lt;&gt;"",IF(G4602=0,IF(I4602=0,0,9.99),K4602/G4602),""),"")</f>
        <v>0.48800000000000004</v>
      </c>
      <c r="M4602" s="112"/>
      <c r="N4602" s="33" t="str">
        <f>TRIM(CONCATENATE(Table1[[#This Row],[Intake]]," ",Table1[[#This Row],[Batch Number]]))</f>
        <v>S-1/TRC 33a</v>
      </c>
      <c r="O4602" s="35" t="str">
        <f>IF(VLOOKUP(Table1[[#This Row],[Intake Batch Combo]],Sheet2!A:B,2,FALSE)="","",VLOOKUP(Table1[[#This Row],[Intake Batch Combo]],Sheet2!A:B,2,FALSE))</f>
        <v>Texas Regional Center Batch 33a</v>
      </c>
      <c r="P4602" s="116" t="e">
        <v>#N/A</v>
      </c>
      <c r="Q4602" s="116" t="e">
        <v>#N/A</v>
      </c>
    </row>
    <row r="4603" spans="1:17">
      <c r="A4603" s="4" t="s">
        <v>384</v>
      </c>
      <c r="B4603" s="15" t="s">
        <v>385</v>
      </c>
      <c r="C4603" s="15">
        <v>1023090</v>
      </c>
      <c r="D4603" s="30">
        <v>44579</v>
      </c>
      <c r="E4603" s="10" t="s">
        <v>0</v>
      </c>
      <c r="F4603" s="14">
        <v>750</v>
      </c>
      <c r="G4603" s="14">
        <v>154.80000000000001</v>
      </c>
      <c r="H4603" s="30">
        <v>44894</v>
      </c>
      <c r="I4603" s="123">
        <v>230.34240000000003</v>
      </c>
      <c r="J4603" s="15">
        <f>IF(M4603="",IF(AND(H4603&lt;&gt; "",D4603&lt;&gt;""),IF(H4603&gt;=D4603,H4603-D4603,0),""),"")</f>
        <v>315</v>
      </c>
      <c r="K4603" s="20">
        <f>IF(M4603="",IF(I4603&lt;&gt;"",I4603-G4603,""),"")</f>
        <v>75.542400000000015</v>
      </c>
      <c r="L4603" s="25">
        <f>IF(M4603="",IF(K4603&lt;&gt;"",IF(G4603=0,IF(I4603=0,0,9.99),K4603/G4603),""),"")</f>
        <v>0.48800000000000004</v>
      </c>
      <c r="M4603" s="112"/>
      <c r="N4603" s="33" t="str">
        <f>TRIM(CONCATENATE(Table1[[#This Row],[Intake]]," ",Table1[[#This Row],[Batch Number]]))</f>
        <v>S-1/TRC 33a</v>
      </c>
      <c r="O4603" s="35" t="str">
        <f>IF(VLOOKUP(Table1[[#This Row],[Intake Batch Combo]],Sheet2!A:B,2,FALSE)="","",VLOOKUP(Table1[[#This Row],[Intake Batch Combo]],Sheet2!A:B,2,FALSE))</f>
        <v>Texas Regional Center Batch 33a</v>
      </c>
      <c r="P4603" s="116" t="e">
        <v>#N/A</v>
      </c>
      <c r="Q4603" s="116" t="e">
        <v>#N/A</v>
      </c>
    </row>
    <row r="4604" spans="1:17">
      <c r="A4604" s="4" t="s">
        <v>384</v>
      </c>
      <c r="B4604" s="15" t="s">
        <v>385</v>
      </c>
      <c r="C4604" s="15">
        <v>1023092</v>
      </c>
      <c r="D4604" s="30">
        <v>44579</v>
      </c>
      <c r="E4604" s="10" t="s">
        <v>0</v>
      </c>
      <c r="F4604" s="14">
        <v>750</v>
      </c>
      <c r="G4604" s="14">
        <v>154.80000000000001</v>
      </c>
      <c r="H4604" s="30">
        <v>44894</v>
      </c>
      <c r="I4604" s="123">
        <v>230.34240000000003</v>
      </c>
      <c r="J4604" s="15">
        <f>IF(M4604="",IF(AND(H4604&lt;&gt; "",D4604&lt;&gt;""),IF(H4604&gt;=D4604,H4604-D4604,0),""),"")</f>
        <v>315</v>
      </c>
      <c r="K4604" s="20">
        <f>IF(M4604="",IF(I4604&lt;&gt;"",I4604-G4604,""),"")</f>
        <v>75.542400000000015</v>
      </c>
      <c r="L4604" s="25">
        <f>IF(M4604="",IF(K4604&lt;&gt;"",IF(G4604=0,IF(I4604=0,0,9.99),K4604/G4604),""),"")</f>
        <v>0.48800000000000004</v>
      </c>
      <c r="M4604" s="112"/>
      <c r="N4604" s="33" t="str">
        <f>TRIM(CONCATENATE(Table1[[#This Row],[Intake]]," ",Table1[[#This Row],[Batch Number]]))</f>
        <v>S-1/TRC 33a</v>
      </c>
      <c r="O4604" s="35" t="str">
        <f>IF(VLOOKUP(Table1[[#This Row],[Intake Batch Combo]],Sheet2!A:B,2,FALSE)="","",VLOOKUP(Table1[[#This Row],[Intake Batch Combo]],Sheet2!A:B,2,FALSE))</f>
        <v>Texas Regional Center Batch 33a</v>
      </c>
      <c r="P4604" s="116" t="e">
        <v>#N/A</v>
      </c>
      <c r="Q4604" s="116" t="e">
        <v>#N/A</v>
      </c>
    </row>
    <row r="4605" spans="1:17">
      <c r="A4605" s="4" t="s">
        <v>384</v>
      </c>
      <c r="B4605" s="15" t="s">
        <v>385</v>
      </c>
      <c r="C4605" s="15">
        <v>1023166</v>
      </c>
      <c r="D4605" s="30">
        <v>44579</v>
      </c>
      <c r="E4605" s="10" t="s">
        <v>0</v>
      </c>
      <c r="F4605" s="14">
        <v>750</v>
      </c>
      <c r="G4605" s="14">
        <v>154.80000000000001</v>
      </c>
      <c r="H4605" s="30">
        <v>44894</v>
      </c>
      <c r="I4605" s="123">
        <v>230.34240000000003</v>
      </c>
      <c r="J4605" s="15">
        <f>IF(M4605="",IF(AND(H4605&lt;&gt; "",D4605&lt;&gt;""),IF(H4605&gt;=D4605,H4605-D4605,0),""),"")</f>
        <v>315</v>
      </c>
      <c r="K4605" s="20">
        <f>IF(M4605="",IF(I4605&lt;&gt;"",I4605-G4605,""),"")</f>
        <v>75.542400000000015</v>
      </c>
      <c r="L4605" s="25">
        <f>IF(M4605="",IF(K4605&lt;&gt;"",IF(G4605=0,IF(I4605=0,0,9.99),K4605/G4605),""),"")</f>
        <v>0.48800000000000004</v>
      </c>
      <c r="M4605" s="112"/>
      <c r="N4605" s="33" t="str">
        <f>TRIM(CONCATENATE(Table1[[#This Row],[Intake]]," ",Table1[[#This Row],[Batch Number]]))</f>
        <v>S-1/TRC 33a</v>
      </c>
      <c r="O4605" s="35" t="str">
        <f>IF(VLOOKUP(Table1[[#This Row],[Intake Batch Combo]],Sheet2!A:B,2,FALSE)="","",VLOOKUP(Table1[[#This Row],[Intake Batch Combo]],Sheet2!A:B,2,FALSE))</f>
        <v>Texas Regional Center Batch 33a</v>
      </c>
      <c r="P4605" s="116" t="e">
        <v>#N/A</v>
      </c>
      <c r="Q4605" s="116" t="e">
        <v>#N/A</v>
      </c>
    </row>
    <row r="4606" spans="1:17">
      <c r="A4606" s="4" t="s">
        <v>384</v>
      </c>
      <c r="B4606" s="15" t="s">
        <v>385</v>
      </c>
      <c r="C4606" s="15">
        <v>1023174</v>
      </c>
      <c r="D4606" s="30">
        <v>44579</v>
      </c>
      <c r="E4606" s="10" t="s">
        <v>0</v>
      </c>
      <c r="F4606" s="14">
        <v>750</v>
      </c>
      <c r="G4606" s="14">
        <v>154.80000000000001</v>
      </c>
      <c r="H4606" s="30">
        <v>44894</v>
      </c>
      <c r="I4606" s="123">
        <v>230.34240000000003</v>
      </c>
      <c r="J4606" s="15">
        <f>IF(M4606="",IF(AND(H4606&lt;&gt; "",D4606&lt;&gt;""),IF(H4606&gt;=D4606,H4606-D4606,0),""),"")</f>
        <v>315</v>
      </c>
      <c r="K4606" s="20">
        <f>IF(M4606="",IF(I4606&lt;&gt;"",I4606-G4606,""),"")</f>
        <v>75.542400000000015</v>
      </c>
      <c r="L4606" s="25">
        <f>IF(M4606="",IF(K4606&lt;&gt;"",IF(G4606=0,IF(I4606=0,0,9.99),K4606/G4606),""),"")</f>
        <v>0.48800000000000004</v>
      </c>
      <c r="M4606" s="112"/>
      <c r="N4606" s="33" t="str">
        <f>TRIM(CONCATENATE(Table1[[#This Row],[Intake]]," ",Table1[[#This Row],[Batch Number]]))</f>
        <v>S-1/TRC 33a</v>
      </c>
      <c r="O4606" s="35" t="str">
        <f>IF(VLOOKUP(Table1[[#This Row],[Intake Batch Combo]],Sheet2!A:B,2,FALSE)="","",VLOOKUP(Table1[[#This Row],[Intake Batch Combo]],Sheet2!A:B,2,FALSE))</f>
        <v>Texas Regional Center Batch 33a</v>
      </c>
      <c r="P4606" s="116" t="e">
        <v>#N/A</v>
      </c>
      <c r="Q4606" s="116" t="e">
        <v>#N/A</v>
      </c>
    </row>
    <row r="4607" spans="1:17">
      <c r="A4607" s="4" t="s">
        <v>384</v>
      </c>
      <c r="B4607" s="15" t="s">
        <v>385</v>
      </c>
      <c r="C4607" s="15">
        <v>1023175</v>
      </c>
      <c r="D4607" s="30">
        <v>44579</v>
      </c>
      <c r="E4607" s="10" t="s">
        <v>0</v>
      </c>
      <c r="F4607" s="14">
        <v>750</v>
      </c>
      <c r="G4607" s="14">
        <v>154.80000000000001</v>
      </c>
      <c r="H4607" s="30">
        <v>44894</v>
      </c>
      <c r="I4607" s="123">
        <v>230.34240000000003</v>
      </c>
      <c r="J4607" s="15">
        <f>IF(M4607="",IF(AND(H4607&lt;&gt; "",D4607&lt;&gt;""),IF(H4607&gt;=D4607,H4607-D4607,0),""),"")</f>
        <v>315</v>
      </c>
      <c r="K4607" s="20">
        <f>IF(M4607="",IF(I4607&lt;&gt;"",I4607-G4607,""),"")</f>
        <v>75.542400000000015</v>
      </c>
      <c r="L4607" s="25">
        <f>IF(M4607="",IF(K4607&lt;&gt;"",IF(G4607=0,IF(I4607=0,0,9.99),K4607/G4607),""),"")</f>
        <v>0.48800000000000004</v>
      </c>
      <c r="M4607" s="112"/>
      <c r="N4607" s="33" t="str">
        <f>TRIM(CONCATENATE(Table1[[#This Row],[Intake]]," ",Table1[[#This Row],[Batch Number]]))</f>
        <v>S-1/TRC 33a</v>
      </c>
      <c r="O4607" s="35" t="str">
        <f>IF(VLOOKUP(Table1[[#This Row],[Intake Batch Combo]],Sheet2!A:B,2,FALSE)="","",VLOOKUP(Table1[[#This Row],[Intake Batch Combo]],Sheet2!A:B,2,FALSE))</f>
        <v>Texas Regional Center Batch 33a</v>
      </c>
      <c r="P4607" s="116" t="e">
        <v>#N/A</v>
      </c>
      <c r="Q4607" s="116" t="e">
        <v>#N/A</v>
      </c>
    </row>
    <row r="4608" spans="1:17">
      <c r="A4608" s="4" t="s">
        <v>384</v>
      </c>
      <c r="B4608" s="15" t="s">
        <v>385</v>
      </c>
      <c r="C4608" s="15">
        <v>1023179</v>
      </c>
      <c r="D4608" s="30">
        <v>44579</v>
      </c>
      <c r="E4608" s="10" t="s">
        <v>0</v>
      </c>
      <c r="F4608" s="14">
        <v>750</v>
      </c>
      <c r="G4608" s="14">
        <v>154.80000000000001</v>
      </c>
      <c r="H4608" s="30">
        <v>44894</v>
      </c>
      <c r="I4608" s="123">
        <v>230.34240000000003</v>
      </c>
      <c r="J4608" s="15">
        <f>IF(M4608="",IF(AND(H4608&lt;&gt; "",D4608&lt;&gt;""),IF(H4608&gt;=D4608,H4608-D4608,0),""),"")</f>
        <v>315</v>
      </c>
      <c r="K4608" s="20">
        <f>IF(M4608="",IF(I4608&lt;&gt;"",I4608-G4608,""),"")</f>
        <v>75.542400000000015</v>
      </c>
      <c r="L4608" s="25">
        <f>IF(M4608="",IF(K4608&lt;&gt;"",IF(G4608=0,IF(I4608=0,0,9.99),K4608/G4608),""),"")</f>
        <v>0.48800000000000004</v>
      </c>
      <c r="M4608" s="112"/>
      <c r="N4608" s="33" t="str">
        <f>TRIM(CONCATENATE(Table1[[#This Row],[Intake]]," ",Table1[[#This Row],[Batch Number]]))</f>
        <v>S-1/TRC 33a</v>
      </c>
      <c r="O4608" s="35" t="str">
        <f>IF(VLOOKUP(Table1[[#This Row],[Intake Batch Combo]],Sheet2!A:B,2,FALSE)="","",VLOOKUP(Table1[[#This Row],[Intake Batch Combo]],Sheet2!A:B,2,FALSE))</f>
        <v>Texas Regional Center Batch 33a</v>
      </c>
      <c r="P4608" s="116" t="e">
        <v>#N/A</v>
      </c>
      <c r="Q4608" s="116" t="e">
        <v>#N/A</v>
      </c>
    </row>
    <row r="4609" spans="1:17">
      <c r="A4609" s="4" t="s">
        <v>384</v>
      </c>
      <c r="B4609" s="15" t="s">
        <v>385</v>
      </c>
      <c r="C4609" s="15">
        <v>1023190</v>
      </c>
      <c r="D4609" s="30">
        <v>44579</v>
      </c>
      <c r="E4609" s="10" t="s">
        <v>0</v>
      </c>
      <c r="F4609" s="14">
        <v>750</v>
      </c>
      <c r="G4609" s="14">
        <v>154.80000000000001</v>
      </c>
      <c r="H4609" s="30">
        <v>44894</v>
      </c>
      <c r="I4609" s="123">
        <v>230.34240000000003</v>
      </c>
      <c r="J4609" s="15">
        <f>IF(M4609="",IF(AND(H4609&lt;&gt; "",D4609&lt;&gt;""),IF(H4609&gt;=D4609,H4609-D4609,0),""),"")</f>
        <v>315</v>
      </c>
      <c r="K4609" s="20">
        <f>IF(M4609="",IF(I4609&lt;&gt;"",I4609-G4609,""),"")</f>
        <v>75.542400000000015</v>
      </c>
      <c r="L4609" s="25">
        <f>IF(M4609="",IF(K4609&lt;&gt;"",IF(G4609=0,IF(I4609=0,0,9.99),K4609/G4609),""),"")</f>
        <v>0.48800000000000004</v>
      </c>
      <c r="M4609" s="112"/>
      <c r="N4609" s="33" t="str">
        <f>TRIM(CONCATENATE(Table1[[#This Row],[Intake]]," ",Table1[[#This Row],[Batch Number]]))</f>
        <v>S-1/TRC 33a</v>
      </c>
      <c r="O4609" s="35" t="str">
        <f>IF(VLOOKUP(Table1[[#This Row],[Intake Batch Combo]],Sheet2!A:B,2,FALSE)="","",VLOOKUP(Table1[[#This Row],[Intake Batch Combo]],Sheet2!A:B,2,FALSE))</f>
        <v>Texas Regional Center Batch 33a</v>
      </c>
      <c r="P4609" s="116" t="e">
        <v>#N/A</v>
      </c>
      <c r="Q4609" s="116" t="e">
        <v>#N/A</v>
      </c>
    </row>
    <row r="4610" spans="1:17">
      <c r="A4610" s="4" t="s">
        <v>384</v>
      </c>
      <c r="B4610" s="15" t="s">
        <v>385</v>
      </c>
      <c r="C4610" s="15">
        <v>1023231</v>
      </c>
      <c r="D4610" s="30">
        <v>44579</v>
      </c>
      <c r="E4610" s="10" t="s">
        <v>0</v>
      </c>
      <c r="F4610" s="14">
        <v>750</v>
      </c>
      <c r="G4610" s="14">
        <v>154.80000000000001</v>
      </c>
      <c r="H4610" s="30">
        <v>44894</v>
      </c>
      <c r="I4610" s="123">
        <v>230.34240000000003</v>
      </c>
      <c r="J4610" s="15">
        <f>IF(M4610="",IF(AND(H4610&lt;&gt; "",D4610&lt;&gt;""),IF(H4610&gt;=D4610,H4610-D4610,0),""),"")</f>
        <v>315</v>
      </c>
      <c r="K4610" s="20">
        <f>IF(M4610="",IF(I4610&lt;&gt;"",I4610-G4610,""),"")</f>
        <v>75.542400000000015</v>
      </c>
      <c r="L4610" s="25">
        <f>IF(M4610="",IF(K4610&lt;&gt;"",IF(G4610=0,IF(I4610=0,0,9.99),K4610/G4610),""),"")</f>
        <v>0.48800000000000004</v>
      </c>
      <c r="M4610" s="112"/>
      <c r="N4610" s="33" t="str">
        <f>TRIM(CONCATENATE(Table1[[#This Row],[Intake]]," ",Table1[[#This Row],[Batch Number]]))</f>
        <v>S-1/TRC 33a</v>
      </c>
      <c r="O4610" s="35" t="str">
        <f>IF(VLOOKUP(Table1[[#This Row],[Intake Batch Combo]],Sheet2!A:B,2,FALSE)="","",VLOOKUP(Table1[[#This Row],[Intake Batch Combo]],Sheet2!A:B,2,FALSE))</f>
        <v>Texas Regional Center Batch 33a</v>
      </c>
      <c r="P4610" s="116" t="e">
        <v>#N/A</v>
      </c>
      <c r="Q4610" s="116" t="e">
        <v>#N/A</v>
      </c>
    </row>
    <row r="4611" spans="1:17">
      <c r="A4611" s="4" t="s">
        <v>384</v>
      </c>
      <c r="B4611" s="15" t="s">
        <v>385</v>
      </c>
      <c r="C4611" s="15">
        <v>1023296</v>
      </c>
      <c r="D4611" s="30">
        <v>44579</v>
      </c>
      <c r="E4611" s="10" t="s">
        <v>0</v>
      </c>
      <c r="F4611" s="14">
        <v>750</v>
      </c>
      <c r="G4611" s="14">
        <v>154.80000000000001</v>
      </c>
      <c r="H4611" s="30">
        <v>44894</v>
      </c>
      <c r="I4611" s="123">
        <v>230.34240000000003</v>
      </c>
      <c r="J4611" s="15">
        <f>IF(M4611="",IF(AND(H4611&lt;&gt; "",D4611&lt;&gt;""),IF(H4611&gt;=D4611,H4611-D4611,0),""),"")</f>
        <v>315</v>
      </c>
      <c r="K4611" s="20">
        <f>IF(M4611="",IF(I4611&lt;&gt;"",I4611-G4611,""),"")</f>
        <v>75.542400000000015</v>
      </c>
      <c r="L4611" s="25">
        <f>IF(M4611="",IF(K4611&lt;&gt;"",IF(G4611=0,IF(I4611=0,0,9.99),K4611/G4611),""),"")</f>
        <v>0.48800000000000004</v>
      </c>
      <c r="M4611" s="112"/>
      <c r="N4611" s="33" t="str">
        <f>TRIM(CONCATENATE(Table1[[#This Row],[Intake]]," ",Table1[[#This Row],[Batch Number]]))</f>
        <v>S-1/TRC 33a</v>
      </c>
      <c r="O4611" s="35" t="str">
        <f>IF(VLOOKUP(Table1[[#This Row],[Intake Batch Combo]],Sheet2!A:B,2,FALSE)="","",VLOOKUP(Table1[[#This Row],[Intake Batch Combo]],Sheet2!A:B,2,FALSE))</f>
        <v>Texas Regional Center Batch 33a</v>
      </c>
      <c r="P4611" s="116" t="e">
        <v>#N/A</v>
      </c>
      <c r="Q4611" s="116" t="e">
        <v>#N/A</v>
      </c>
    </row>
    <row r="4612" spans="1:17">
      <c r="A4612" s="4" t="s">
        <v>384</v>
      </c>
      <c r="B4612" s="15" t="s">
        <v>385</v>
      </c>
      <c r="C4612" s="15">
        <v>1023298</v>
      </c>
      <c r="D4612" s="30">
        <v>44579</v>
      </c>
      <c r="E4612" s="10" t="s">
        <v>0</v>
      </c>
      <c r="F4612" s="14">
        <v>750</v>
      </c>
      <c r="G4612" s="14">
        <v>154.80000000000001</v>
      </c>
      <c r="H4612" s="30">
        <v>44894</v>
      </c>
      <c r="I4612" s="123">
        <v>230.34240000000003</v>
      </c>
      <c r="J4612" s="15">
        <f>IF(M4612="",IF(AND(H4612&lt;&gt; "",D4612&lt;&gt;""),IF(H4612&gt;=D4612,H4612-D4612,0),""),"")</f>
        <v>315</v>
      </c>
      <c r="K4612" s="20">
        <f>IF(M4612="",IF(I4612&lt;&gt;"",I4612-G4612,""),"")</f>
        <v>75.542400000000015</v>
      </c>
      <c r="L4612" s="25">
        <f>IF(M4612="",IF(K4612&lt;&gt;"",IF(G4612=0,IF(I4612=0,0,9.99),K4612/G4612),""),"")</f>
        <v>0.48800000000000004</v>
      </c>
      <c r="M4612" s="112"/>
      <c r="N4612" s="33" t="str">
        <f>TRIM(CONCATENATE(Table1[[#This Row],[Intake]]," ",Table1[[#This Row],[Batch Number]]))</f>
        <v>S-1/TRC 33a</v>
      </c>
      <c r="O4612" s="35" t="str">
        <f>IF(VLOOKUP(Table1[[#This Row],[Intake Batch Combo]],Sheet2!A:B,2,FALSE)="","",VLOOKUP(Table1[[#This Row],[Intake Batch Combo]],Sheet2!A:B,2,FALSE))</f>
        <v>Texas Regional Center Batch 33a</v>
      </c>
      <c r="P4612" s="116" t="e">
        <v>#N/A</v>
      </c>
      <c r="Q4612" s="116" t="e">
        <v>#N/A</v>
      </c>
    </row>
    <row r="4613" spans="1:17">
      <c r="A4613" s="4" t="s">
        <v>384</v>
      </c>
      <c r="B4613" s="15" t="s">
        <v>385</v>
      </c>
      <c r="C4613" s="15">
        <v>1023299</v>
      </c>
      <c r="D4613" s="30">
        <v>44579</v>
      </c>
      <c r="E4613" s="10" t="s">
        <v>0</v>
      </c>
      <c r="F4613" s="14">
        <v>750</v>
      </c>
      <c r="G4613" s="14">
        <v>154.80000000000001</v>
      </c>
      <c r="H4613" s="30">
        <v>44894</v>
      </c>
      <c r="I4613" s="123">
        <v>230.34240000000003</v>
      </c>
      <c r="J4613" s="15">
        <f>IF(M4613="",IF(AND(H4613&lt;&gt; "",D4613&lt;&gt;""),IF(H4613&gt;=D4613,H4613-D4613,0),""),"")</f>
        <v>315</v>
      </c>
      <c r="K4613" s="20">
        <f>IF(M4613="",IF(I4613&lt;&gt;"",I4613-G4613,""),"")</f>
        <v>75.542400000000015</v>
      </c>
      <c r="L4613" s="25">
        <f>IF(M4613="",IF(K4613&lt;&gt;"",IF(G4613=0,IF(I4613=0,0,9.99),K4613/G4613),""),"")</f>
        <v>0.48800000000000004</v>
      </c>
      <c r="M4613" s="112"/>
      <c r="N4613" s="33" t="str">
        <f>TRIM(CONCATENATE(Table1[[#This Row],[Intake]]," ",Table1[[#This Row],[Batch Number]]))</f>
        <v>S-1/TRC 33a</v>
      </c>
      <c r="O4613" s="35" t="str">
        <f>IF(VLOOKUP(Table1[[#This Row],[Intake Batch Combo]],Sheet2!A:B,2,FALSE)="","",VLOOKUP(Table1[[#This Row],[Intake Batch Combo]],Sheet2!A:B,2,FALSE))</f>
        <v>Texas Regional Center Batch 33a</v>
      </c>
      <c r="P4613" s="116" t="e">
        <v>#N/A</v>
      </c>
      <c r="Q4613" s="116" t="e">
        <v>#N/A</v>
      </c>
    </row>
    <row r="4614" spans="1:17">
      <c r="A4614" s="4" t="s">
        <v>384</v>
      </c>
      <c r="B4614" s="15" t="s">
        <v>385</v>
      </c>
      <c r="C4614" s="15">
        <v>1023344</v>
      </c>
      <c r="D4614" s="30">
        <v>44579</v>
      </c>
      <c r="E4614" s="10" t="s">
        <v>0</v>
      </c>
      <c r="F4614" s="14">
        <v>750</v>
      </c>
      <c r="G4614" s="14">
        <v>154.80000000000001</v>
      </c>
      <c r="H4614" s="30">
        <v>44894</v>
      </c>
      <c r="I4614" s="123">
        <v>230.34240000000003</v>
      </c>
      <c r="J4614" s="15">
        <f>IF(M4614="",IF(AND(H4614&lt;&gt; "",D4614&lt;&gt;""),IF(H4614&gt;=D4614,H4614-D4614,0),""),"")</f>
        <v>315</v>
      </c>
      <c r="K4614" s="20">
        <f>IF(M4614="",IF(I4614&lt;&gt;"",I4614-G4614,""),"")</f>
        <v>75.542400000000015</v>
      </c>
      <c r="L4614" s="25">
        <f>IF(M4614="",IF(K4614&lt;&gt;"",IF(G4614=0,IF(I4614=0,0,9.99),K4614/G4614),""),"")</f>
        <v>0.48800000000000004</v>
      </c>
      <c r="M4614" s="112"/>
      <c r="N4614" s="33" t="str">
        <f>TRIM(CONCATENATE(Table1[[#This Row],[Intake]]," ",Table1[[#This Row],[Batch Number]]))</f>
        <v>S-1/TRC 33a</v>
      </c>
      <c r="O4614" s="35" t="str">
        <f>IF(VLOOKUP(Table1[[#This Row],[Intake Batch Combo]],Sheet2!A:B,2,FALSE)="","",VLOOKUP(Table1[[#This Row],[Intake Batch Combo]],Sheet2!A:B,2,FALSE))</f>
        <v>Texas Regional Center Batch 33a</v>
      </c>
      <c r="P4614" s="116" t="e">
        <v>#N/A</v>
      </c>
      <c r="Q4614" s="116" t="e">
        <v>#N/A</v>
      </c>
    </row>
    <row r="4615" spans="1:17">
      <c r="A4615" s="4" t="s">
        <v>384</v>
      </c>
      <c r="B4615" s="15" t="s">
        <v>385</v>
      </c>
      <c r="C4615" s="15">
        <v>1023346</v>
      </c>
      <c r="D4615" s="30">
        <v>44579</v>
      </c>
      <c r="E4615" s="10" t="s">
        <v>0</v>
      </c>
      <c r="F4615" s="14">
        <v>750</v>
      </c>
      <c r="G4615" s="14">
        <v>154.80000000000001</v>
      </c>
      <c r="H4615" s="30">
        <v>44894</v>
      </c>
      <c r="I4615" s="123">
        <v>230.34240000000003</v>
      </c>
      <c r="J4615" s="15">
        <f>IF(M4615="",IF(AND(H4615&lt;&gt; "",D4615&lt;&gt;""),IF(H4615&gt;=D4615,H4615-D4615,0),""),"")</f>
        <v>315</v>
      </c>
      <c r="K4615" s="20">
        <f>IF(M4615="",IF(I4615&lt;&gt;"",I4615-G4615,""),"")</f>
        <v>75.542400000000015</v>
      </c>
      <c r="L4615" s="25">
        <f>IF(M4615="",IF(K4615&lt;&gt;"",IF(G4615=0,IF(I4615=0,0,9.99),K4615/G4615),""),"")</f>
        <v>0.48800000000000004</v>
      </c>
      <c r="M4615" s="112"/>
      <c r="N4615" s="33" t="str">
        <f>TRIM(CONCATENATE(Table1[[#This Row],[Intake]]," ",Table1[[#This Row],[Batch Number]]))</f>
        <v>S-1/TRC 33a</v>
      </c>
      <c r="O4615" s="35" t="str">
        <f>IF(VLOOKUP(Table1[[#This Row],[Intake Batch Combo]],Sheet2!A:B,2,FALSE)="","",VLOOKUP(Table1[[#This Row],[Intake Batch Combo]],Sheet2!A:B,2,FALSE))</f>
        <v>Texas Regional Center Batch 33a</v>
      </c>
      <c r="P4615" s="116" t="e">
        <v>#N/A</v>
      </c>
      <c r="Q4615" s="116" t="e">
        <v>#N/A</v>
      </c>
    </row>
    <row r="4616" spans="1:17">
      <c r="A4616" s="4" t="s">
        <v>384</v>
      </c>
      <c r="B4616" s="15" t="s">
        <v>385</v>
      </c>
      <c r="C4616" s="15">
        <v>1023368</v>
      </c>
      <c r="D4616" s="30">
        <v>44579</v>
      </c>
      <c r="E4616" s="10" t="s">
        <v>0</v>
      </c>
      <c r="F4616" s="14">
        <v>750</v>
      </c>
      <c r="G4616" s="14">
        <v>154.80000000000001</v>
      </c>
      <c r="H4616" s="30">
        <v>44894</v>
      </c>
      <c r="I4616" s="123">
        <v>230.34240000000003</v>
      </c>
      <c r="J4616" s="15">
        <f>IF(M4616="",IF(AND(H4616&lt;&gt; "",D4616&lt;&gt;""),IF(H4616&gt;=D4616,H4616-D4616,0),""),"")</f>
        <v>315</v>
      </c>
      <c r="K4616" s="20">
        <f>IF(M4616="",IF(I4616&lt;&gt;"",I4616-G4616,""),"")</f>
        <v>75.542400000000015</v>
      </c>
      <c r="L4616" s="25">
        <f>IF(M4616="",IF(K4616&lt;&gt;"",IF(G4616=0,IF(I4616=0,0,9.99),K4616/G4616),""),"")</f>
        <v>0.48800000000000004</v>
      </c>
      <c r="M4616" s="112"/>
      <c r="N4616" s="33" t="str">
        <f>TRIM(CONCATENATE(Table1[[#This Row],[Intake]]," ",Table1[[#This Row],[Batch Number]]))</f>
        <v>S-1/TRC 33a</v>
      </c>
      <c r="O4616" s="35" t="str">
        <f>IF(VLOOKUP(Table1[[#This Row],[Intake Batch Combo]],Sheet2!A:B,2,FALSE)="","",VLOOKUP(Table1[[#This Row],[Intake Batch Combo]],Sheet2!A:B,2,FALSE))</f>
        <v>Texas Regional Center Batch 33a</v>
      </c>
      <c r="P4616" s="116" t="e">
        <v>#N/A</v>
      </c>
      <c r="Q4616" s="116" t="e">
        <v>#N/A</v>
      </c>
    </row>
    <row r="4617" spans="1:17">
      <c r="A4617" s="4" t="s">
        <v>384</v>
      </c>
      <c r="B4617" s="15" t="s">
        <v>385</v>
      </c>
      <c r="C4617" s="15">
        <v>1023374</v>
      </c>
      <c r="D4617" s="30">
        <v>44579</v>
      </c>
      <c r="E4617" s="10" t="s">
        <v>0</v>
      </c>
      <c r="F4617" s="14">
        <v>750</v>
      </c>
      <c r="G4617" s="14">
        <v>154.80000000000001</v>
      </c>
      <c r="H4617" s="30">
        <v>44894</v>
      </c>
      <c r="I4617" s="123">
        <v>230.34240000000003</v>
      </c>
      <c r="J4617" s="15">
        <f>IF(M4617="",IF(AND(H4617&lt;&gt; "",D4617&lt;&gt;""),IF(H4617&gt;=D4617,H4617-D4617,0),""),"")</f>
        <v>315</v>
      </c>
      <c r="K4617" s="20">
        <f>IF(M4617="",IF(I4617&lt;&gt;"",I4617-G4617,""),"")</f>
        <v>75.542400000000015</v>
      </c>
      <c r="L4617" s="25">
        <f>IF(M4617="",IF(K4617&lt;&gt;"",IF(G4617=0,IF(I4617=0,0,9.99),K4617/G4617),""),"")</f>
        <v>0.48800000000000004</v>
      </c>
      <c r="M4617" s="112"/>
      <c r="N4617" s="33" t="str">
        <f>TRIM(CONCATENATE(Table1[[#This Row],[Intake]]," ",Table1[[#This Row],[Batch Number]]))</f>
        <v>S-1/TRC 33a</v>
      </c>
      <c r="O4617" s="35" t="str">
        <f>IF(VLOOKUP(Table1[[#This Row],[Intake Batch Combo]],Sheet2!A:B,2,FALSE)="","",VLOOKUP(Table1[[#This Row],[Intake Batch Combo]],Sheet2!A:B,2,FALSE))</f>
        <v>Texas Regional Center Batch 33a</v>
      </c>
      <c r="P4617" s="116" t="e">
        <v>#N/A</v>
      </c>
      <c r="Q4617" s="116" t="e">
        <v>#N/A</v>
      </c>
    </row>
    <row r="4618" spans="1:17">
      <c r="A4618" s="4" t="s">
        <v>384</v>
      </c>
      <c r="B4618" s="15" t="s">
        <v>385</v>
      </c>
      <c r="C4618" s="15">
        <v>1023379</v>
      </c>
      <c r="D4618" s="30">
        <v>44579</v>
      </c>
      <c r="E4618" s="10" t="s">
        <v>0</v>
      </c>
      <c r="F4618" s="14">
        <v>750</v>
      </c>
      <c r="G4618" s="14">
        <v>154.80000000000001</v>
      </c>
      <c r="H4618" s="30">
        <v>44894</v>
      </c>
      <c r="I4618" s="123">
        <v>230.34240000000003</v>
      </c>
      <c r="J4618" s="15">
        <f>IF(M4618="",IF(AND(H4618&lt;&gt; "",D4618&lt;&gt;""),IF(H4618&gt;=D4618,H4618-D4618,0),""),"")</f>
        <v>315</v>
      </c>
      <c r="K4618" s="20">
        <f>IF(M4618="",IF(I4618&lt;&gt;"",I4618-G4618,""),"")</f>
        <v>75.542400000000015</v>
      </c>
      <c r="L4618" s="25">
        <f>IF(M4618="",IF(K4618&lt;&gt;"",IF(G4618=0,IF(I4618=0,0,9.99),K4618/G4618),""),"")</f>
        <v>0.48800000000000004</v>
      </c>
      <c r="M4618" s="112"/>
      <c r="N4618" s="33" t="str">
        <f>TRIM(CONCATENATE(Table1[[#This Row],[Intake]]," ",Table1[[#This Row],[Batch Number]]))</f>
        <v>S-1/TRC 33a</v>
      </c>
      <c r="O4618" s="35" t="str">
        <f>IF(VLOOKUP(Table1[[#This Row],[Intake Batch Combo]],Sheet2!A:B,2,FALSE)="","",VLOOKUP(Table1[[#This Row],[Intake Batch Combo]],Sheet2!A:B,2,FALSE))</f>
        <v>Texas Regional Center Batch 33a</v>
      </c>
      <c r="P4618" s="116" t="e">
        <v>#N/A</v>
      </c>
      <c r="Q4618" s="116" t="e">
        <v>#N/A</v>
      </c>
    </row>
    <row r="4619" spans="1:17">
      <c r="A4619" s="4" t="s">
        <v>384</v>
      </c>
      <c r="B4619" s="15" t="s">
        <v>385</v>
      </c>
      <c r="C4619" s="15">
        <v>1023387</v>
      </c>
      <c r="D4619" s="30">
        <v>44579</v>
      </c>
      <c r="E4619" s="10" t="s">
        <v>0</v>
      </c>
      <c r="F4619" s="14">
        <v>750</v>
      </c>
      <c r="G4619" s="14">
        <v>154.80000000000001</v>
      </c>
      <c r="H4619" s="30">
        <v>44894</v>
      </c>
      <c r="I4619" s="123">
        <v>230.34240000000003</v>
      </c>
      <c r="J4619" s="15">
        <f>IF(M4619="",IF(AND(H4619&lt;&gt; "",D4619&lt;&gt;""),IF(H4619&gt;=D4619,H4619-D4619,0),""),"")</f>
        <v>315</v>
      </c>
      <c r="K4619" s="20">
        <f>IF(M4619="",IF(I4619&lt;&gt;"",I4619-G4619,""),"")</f>
        <v>75.542400000000015</v>
      </c>
      <c r="L4619" s="25">
        <f>IF(M4619="",IF(K4619&lt;&gt;"",IF(G4619=0,IF(I4619=0,0,9.99),K4619/G4619),""),"")</f>
        <v>0.48800000000000004</v>
      </c>
      <c r="M4619" s="112"/>
      <c r="N4619" s="33" t="str">
        <f>TRIM(CONCATENATE(Table1[[#This Row],[Intake]]," ",Table1[[#This Row],[Batch Number]]))</f>
        <v>S-1/TRC 33a</v>
      </c>
      <c r="O4619" s="35" t="str">
        <f>IF(VLOOKUP(Table1[[#This Row],[Intake Batch Combo]],Sheet2!A:B,2,FALSE)="","",VLOOKUP(Table1[[#This Row],[Intake Batch Combo]],Sheet2!A:B,2,FALSE))</f>
        <v>Texas Regional Center Batch 33a</v>
      </c>
      <c r="P4619" s="116" t="e">
        <v>#N/A</v>
      </c>
      <c r="Q4619" s="116" t="e">
        <v>#N/A</v>
      </c>
    </row>
    <row r="4620" spans="1:17">
      <c r="A4620" s="4" t="s">
        <v>384</v>
      </c>
      <c r="B4620" s="15" t="s">
        <v>385</v>
      </c>
      <c r="C4620" s="15">
        <v>1023416</v>
      </c>
      <c r="D4620" s="30">
        <v>44579</v>
      </c>
      <c r="E4620" s="10" t="s">
        <v>0</v>
      </c>
      <c r="F4620" s="14">
        <v>750</v>
      </c>
      <c r="G4620" s="14">
        <v>154.80000000000001</v>
      </c>
      <c r="H4620" s="30">
        <v>44894</v>
      </c>
      <c r="I4620" s="123">
        <v>230.34240000000003</v>
      </c>
      <c r="J4620" s="15">
        <f>IF(M4620="",IF(AND(H4620&lt;&gt; "",D4620&lt;&gt;""),IF(H4620&gt;=D4620,H4620-D4620,0),""),"")</f>
        <v>315</v>
      </c>
      <c r="K4620" s="20">
        <f>IF(M4620="",IF(I4620&lt;&gt;"",I4620-G4620,""),"")</f>
        <v>75.542400000000015</v>
      </c>
      <c r="L4620" s="25">
        <f>IF(M4620="",IF(K4620&lt;&gt;"",IF(G4620=0,IF(I4620=0,0,9.99),K4620/G4620),""),"")</f>
        <v>0.48800000000000004</v>
      </c>
      <c r="M4620" s="112"/>
      <c r="N4620" s="33" t="str">
        <f>TRIM(CONCATENATE(Table1[[#This Row],[Intake]]," ",Table1[[#This Row],[Batch Number]]))</f>
        <v>S-1/TRC 33a</v>
      </c>
      <c r="O4620" s="35" t="str">
        <f>IF(VLOOKUP(Table1[[#This Row],[Intake Batch Combo]],Sheet2!A:B,2,FALSE)="","",VLOOKUP(Table1[[#This Row],[Intake Batch Combo]],Sheet2!A:B,2,FALSE))</f>
        <v>Texas Regional Center Batch 33a</v>
      </c>
      <c r="P4620" s="116" t="e">
        <v>#N/A</v>
      </c>
      <c r="Q4620" s="116" t="e">
        <v>#N/A</v>
      </c>
    </row>
    <row r="4621" spans="1:17">
      <c r="A4621" s="4" t="s">
        <v>384</v>
      </c>
      <c r="B4621" s="15" t="s">
        <v>385</v>
      </c>
      <c r="C4621" s="15">
        <v>1023421</v>
      </c>
      <c r="D4621" s="30">
        <v>44579</v>
      </c>
      <c r="E4621" s="10" t="s">
        <v>0</v>
      </c>
      <c r="F4621" s="14">
        <v>750</v>
      </c>
      <c r="G4621" s="14">
        <v>154.80000000000001</v>
      </c>
      <c r="H4621" s="30">
        <v>44894</v>
      </c>
      <c r="I4621" s="123">
        <v>230.34240000000003</v>
      </c>
      <c r="J4621" s="15">
        <f>IF(M4621="",IF(AND(H4621&lt;&gt; "",D4621&lt;&gt;""),IF(H4621&gt;=D4621,H4621-D4621,0),""),"")</f>
        <v>315</v>
      </c>
      <c r="K4621" s="20">
        <f>IF(M4621="",IF(I4621&lt;&gt;"",I4621-G4621,""),"")</f>
        <v>75.542400000000015</v>
      </c>
      <c r="L4621" s="25">
        <f>IF(M4621="",IF(K4621&lt;&gt;"",IF(G4621=0,IF(I4621=0,0,9.99),K4621/G4621),""),"")</f>
        <v>0.48800000000000004</v>
      </c>
      <c r="M4621" s="112"/>
      <c r="N4621" s="33" t="str">
        <f>TRIM(CONCATENATE(Table1[[#This Row],[Intake]]," ",Table1[[#This Row],[Batch Number]]))</f>
        <v>S-1/TRC 33a</v>
      </c>
      <c r="O4621" s="35" t="str">
        <f>IF(VLOOKUP(Table1[[#This Row],[Intake Batch Combo]],Sheet2!A:B,2,FALSE)="","",VLOOKUP(Table1[[#This Row],[Intake Batch Combo]],Sheet2!A:B,2,FALSE))</f>
        <v>Texas Regional Center Batch 33a</v>
      </c>
      <c r="P4621" s="116" t="e">
        <v>#N/A</v>
      </c>
      <c r="Q4621" s="116" t="e">
        <v>#N/A</v>
      </c>
    </row>
    <row r="4622" spans="1:17">
      <c r="A4622" s="4" t="s">
        <v>384</v>
      </c>
      <c r="B4622" s="15" t="s">
        <v>385</v>
      </c>
      <c r="C4622" s="15">
        <v>1023443</v>
      </c>
      <c r="D4622" s="30">
        <v>44579</v>
      </c>
      <c r="E4622" s="10" t="s">
        <v>0</v>
      </c>
      <c r="F4622" s="14">
        <v>750</v>
      </c>
      <c r="G4622" s="14">
        <v>154.80000000000001</v>
      </c>
      <c r="H4622" s="30">
        <v>44894</v>
      </c>
      <c r="I4622" s="123">
        <v>230.34240000000003</v>
      </c>
      <c r="J4622" s="15">
        <f>IF(M4622="",IF(AND(H4622&lt;&gt; "",D4622&lt;&gt;""),IF(H4622&gt;=D4622,H4622-D4622,0),""),"")</f>
        <v>315</v>
      </c>
      <c r="K4622" s="20">
        <f>IF(M4622="",IF(I4622&lt;&gt;"",I4622-G4622,""),"")</f>
        <v>75.542400000000015</v>
      </c>
      <c r="L4622" s="25">
        <f>IF(M4622="",IF(K4622&lt;&gt;"",IF(G4622=0,IF(I4622=0,0,9.99),K4622/G4622),""),"")</f>
        <v>0.48800000000000004</v>
      </c>
      <c r="M4622" s="112"/>
      <c r="N4622" s="33" t="str">
        <f>TRIM(CONCATENATE(Table1[[#This Row],[Intake]]," ",Table1[[#This Row],[Batch Number]]))</f>
        <v>S-1/TRC 33a</v>
      </c>
      <c r="O4622" s="35" t="str">
        <f>IF(VLOOKUP(Table1[[#This Row],[Intake Batch Combo]],Sheet2!A:B,2,FALSE)="","",VLOOKUP(Table1[[#This Row],[Intake Batch Combo]],Sheet2!A:B,2,FALSE))</f>
        <v>Texas Regional Center Batch 33a</v>
      </c>
      <c r="P4622" s="116" t="e">
        <v>#N/A</v>
      </c>
      <c r="Q4622" s="116" t="e">
        <v>#N/A</v>
      </c>
    </row>
    <row r="4623" spans="1:17">
      <c r="A4623" s="4" t="s">
        <v>384</v>
      </c>
      <c r="B4623" s="15" t="s">
        <v>385</v>
      </c>
      <c r="C4623" s="15">
        <v>1023445</v>
      </c>
      <c r="D4623" s="30">
        <v>44579</v>
      </c>
      <c r="E4623" s="10" t="s">
        <v>0</v>
      </c>
      <c r="F4623" s="14">
        <v>750</v>
      </c>
      <c r="G4623" s="14">
        <v>154.80000000000001</v>
      </c>
      <c r="H4623" s="30">
        <v>44894</v>
      </c>
      <c r="I4623" s="123">
        <v>230.34240000000003</v>
      </c>
      <c r="J4623" s="15">
        <f>IF(M4623="",IF(AND(H4623&lt;&gt; "",D4623&lt;&gt;""),IF(H4623&gt;=D4623,H4623-D4623,0),""),"")</f>
        <v>315</v>
      </c>
      <c r="K4623" s="20">
        <f>IF(M4623="",IF(I4623&lt;&gt;"",I4623-G4623,""),"")</f>
        <v>75.542400000000015</v>
      </c>
      <c r="L4623" s="25">
        <f>IF(M4623="",IF(K4623&lt;&gt;"",IF(G4623=0,IF(I4623=0,0,9.99),K4623/G4623),""),"")</f>
        <v>0.48800000000000004</v>
      </c>
      <c r="M4623" s="112"/>
      <c r="N4623" s="33" t="str">
        <f>TRIM(CONCATENATE(Table1[[#This Row],[Intake]]," ",Table1[[#This Row],[Batch Number]]))</f>
        <v>S-1/TRC 33a</v>
      </c>
      <c r="O4623" s="35" t="str">
        <f>IF(VLOOKUP(Table1[[#This Row],[Intake Batch Combo]],Sheet2!A:B,2,FALSE)="","",VLOOKUP(Table1[[#This Row],[Intake Batch Combo]],Sheet2!A:B,2,FALSE))</f>
        <v>Texas Regional Center Batch 33a</v>
      </c>
      <c r="P4623" s="116" t="e">
        <v>#N/A</v>
      </c>
      <c r="Q4623" s="116" t="e">
        <v>#N/A</v>
      </c>
    </row>
    <row r="4624" spans="1:17">
      <c r="A4624" s="4" t="s">
        <v>384</v>
      </c>
      <c r="B4624" s="15" t="s">
        <v>385</v>
      </c>
      <c r="C4624" s="15">
        <v>1023475</v>
      </c>
      <c r="D4624" s="30">
        <v>44579</v>
      </c>
      <c r="E4624" s="10" t="s">
        <v>0</v>
      </c>
      <c r="F4624" s="14">
        <v>750</v>
      </c>
      <c r="G4624" s="14">
        <v>154.80000000000001</v>
      </c>
      <c r="H4624" s="30">
        <v>44894</v>
      </c>
      <c r="I4624" s="123">
        <v>230.34240000000003</v>
      </c>
      <c r="J4624" s="15">
        <f>IF(M4624="",IF(AND(H4624&lt;&gt; "",D4624&lt;&gt;""),IF(H4624&gt;=D4624,H4624-D4624,0),""),"")</f>
        <v>315</v>
      </c>
      <c r="K4624" s="20">
        <f>IF(M4624="",IF(I4624&lt;&gt;"",I4624-G4624,""),"")</f>
        <v>75.542400000000015</v>
      </c>
      <c r="L4624" s="25">
        <f>IF(M4624="",IF(K4624&lt;&gt;"",IF(G4624=0,IF(I4624=0,0,9.99),K4624/G4624),""),"")</f>
        <v>0.48800000000000004</v>
      </c>
      <c r="M4624" s="112"/>
      <c r="N4624" s="33" t="str">
        <f>TRIM(CONCATENATE(Table1[[#This Row],[Intake]]," ",Table1[[#This Row],[Batch Number]]))</f>
        <v>S-1/TRC 33a</v>
      </c>
      <c r="O4624" s="35" t="str">
        <f>IF(VLOOKUP(Table1[[#This Row],[Intake Batch Combo]],Sheet2!A:B,2,FALSE)="","",VLOOKUP(Table1[[#This Row],[Intake Batch Combo]],Sheet2!A:B,2,FALSE))</f>
        <v>Texas Regional Center Batch 33a</v>
      </c>
      <c r="P4624" s="116" t="e">
        <v>#N/A</v>
      </c>
      <c r="Q4624" s="116" t="e">
        <v>#N/A</v>
      </c>
    </row>
    <row r="4625" spans="1:17">
      <c r="A4625" s="4" t="s">
        <v>384</v>
      </c>
      <c r="B4625" s="15" t="s">
        <v>385</v>
      </c>
      <c r="C4625" s="15">
        <v>1023480</v>
      </c>
      <c r="D4625" s="30">
        <v>44579</v>
      </c>
      <c r="E4625" s="10" t="s">
        <v>0</v>
      </c>
      <c r="F4625" s="14">
        <v>750</v>
      </c>
      <c r="G4625" s="14">
        <v>154.80000000000001</v>
      </c>
      <c r="H4625" s="30">
        <v>44894</v>
      </c>
      <c r="I4625" s="123">
        <v>230.34240000000003</v>
      </c>
      <c r="J4625" s="15">
        <f>IF(M4625="",IF(AND(H4625&lt;&gt; "",D4625&lt;&gt;""),IF(H4625&gt;=D4625,H4625-D4625,0),""),"")</f>
        <v>315</v>
      </c>
      <c r="K4625" s="20">
        <f>IF(M4625="",IF(I4625&lt;&gt;"",I4625-G4625,""),"")</f>
        <v>75.542400000000015</v>
      </c>
      <c r="L4625" s="25">
        <f>IF(M4625="",IF(K4625&lt;&gt;"",IF(G4625=0,IF(I4625=0,0,9.99),K4625/G4625),""),"")</f>
        <v>0.48800000000000004</v>
      </c>
      <c r="M4625" s="112"/>
      <c r="N4625" s="33" t="str">
        <f>TRIM(CONCATENATE(Table1[[#This Row],[Intake]]," ",Table1[[#This Row],[Batch Number]]))</f>
        <v>S-1/TRC 33a</v>
      </c>
      <c r="O4625" s="35" t="str">
        <f>IF(VLOOKUP(Table1[[#This Row],[Intake Batch Combo]],Sheet2!A:B,2,FALSE)="","",VLOOKUP(Table1[[#This Row],[Intake Batch Combo]],Sheet2!A:B,2,FALSE))</f>
        <v>Texas Regional Center Batch 33a</v>
      </c>
      <c r="P4625" s="116" t="e">
        <v>#N/A</v>
      </c>
      <c r="Q4625" s="116" t="e">
        <v>#N/A</v>
      </c>
    </row>
    <row r="4626" spans="1:17">
      <c r="A4626" s="4" t="s">
        <v>384</v>
      </c>
      <c r="B4626" s="15" t="s">
        <v>385</v>
      </c>
      <c r="C4626" s="15">
        <v>1023481</v>
      </c>
      <c r="D4626" s="30">
        <v>44579</v>
      </c>
      <c r="E4626" s="10" t="s">
        <v>0</v>
      </c>
      <c r="F4626" s="14">
        <v>750</v>
      </c>
      <c r="G4626" s="14">
        <v>154.80000000000001</v>
      </c>
      <c r="H4626" s="30">
        <v>44894</v>
      </c>
      <c r="I4626" s="123">
        <v>230.34240000000003</v>
      </c>
      <c r="J4626" s="15">
        <f>IF(M4626="",IF(AND(H4626&lt;&gt; "",D4626&lt;&gt;""),IF(H4626&gt;=D4626,H4626-D4626,0),""),"")</f>
        <v>315</v>
      </c>
      <c r="K4626" s="20">
        <f>IF(M4626="",IF(I4626&lt;&gt;"",I4626-G4626,""),"")</f>
        <v>75.542400000000015</v>
      </c>
      <c r="L4626" s="25">
        <f>IF(M4626="",IF(K4626&lt;&gt;"",IF(G4626=0,IF(I4626=0,0,9.99),K4626/G4626),""),"")</f>
        <v>0.48800000000000004</v>
      </c>
      <c r="M4626" s="112"/>
      <c r="N4626" s="33" t="str">
        <f>TRIM(CONCATENATE(Table1[[#This Row],[Intake]]," ",Table1[[#This Row],[Batch Number]]))</f>
        <v>S-1/TRC 33a</v>
      </c>
      <c r="O4626" s="35" t="str">
        <f>IF(VLOOKUP(Table1[[#This Row],[Intake Batch Combo]],Sheet2!A:B,2,FALSE)="","",VLOOKUP(Table1[[#This Row],[Intake Batch Combo]],Sheet2!A:B,2,FALSE))</f>
        <v>Texas Regional Center Batch 33a</v>
      </c>
      <c r="P4626" s="116" t="e">
        <v>#N/A</v>
      </c>
      <c r="Q4626" s="116" t="e">
        <v>#N/A</v>
      </c>
    </row>
    <row r="4627" spans="1:17">
      <c r="A4627" s="4" t="s">
        <v>384</v>
      </c>
      <c r="B4627" s="15" t="s">
        <v>385</v>
      </c>
      <c r="C4627" s="15">
        <v>1021805</v>
      </c>
      <c r="D4627" s="30">
        <v>44579</v>
      </c>
      <c r="E4627" s="10" t="s">
        <v>0</v>
      </c>
      <c r="F4627" s="14">
        <v>1050</v>
      </c>
      <c r="G4627" s="14">
        <v>216.72</v>
      </c>
      <c r="H4627" s="30">
        <v>44894</v>
      </c>
      <c r="I4627" s="123">
        <v>305.52359999999999</v>
      </c>
      <c r="J4627" s="15">
        <f>IF(M4627="",IF(AND(H4627&lt;&gt; "",D4627&lt;&gt;""),IF(H4627&gt;=D4627,H4627-D4627,0),""),"")</f>
        <v>315</v>
      </c>
      <c r="K4627" s="20">
        <f>IF(M4627="",IF(I4627&lt;&gt;"",I4627-G4627,""),"")</f>
        <v>88.803599999999989</v>
      </c>
      <c r="L4627" s="25">
        <f>IF(M4627="",IF(K4627&lt;&gt;"",IF(G4627=0,IF(I4627=0,0,9.99),K4627/G4627),""),"")</f>
        <v>0.40976190476190472</v>
      </c>
      <c r="M4627" s="112"/>
      <c r="N4627" s="33" t="str">
        <f>TRIM(CONCATENATE(Table1[[#This Row],[Intake]]," ",Table1[[#This Row],[Batch Number]]))</f>
        <v>S-1/TRC 33a</v>
      </c>
      <c r="O4627" s="35" t="str">
        <f>IF(VLOOKUP(Table1[[#This Row],[Intake Batch Combo]],Sheet2!A:B,2,FALSE)="","",VLOOKUP(Table1[[#This Row],[Intake Batch Combo]],Sheet2!A:B,2,FALSE))</f>
        <v>Texas Regional Center Batch 33a</v>
      </c>
      <c r="P4627" s="116" t="e">
        <v>#N/A</v>
      </c>
      <c r="Q4627" s="116" t="e">
        <v>#N/A</v>
      </c>
    </row>
    <row r="4628" spans="1:17">
      <c r="A4628" s="4" t="s">
        <v>384</v>
      </c>
      <c r="B4628" s="15" t="s">
        <v>385</v>
      </c>
      <c r="C4628" s="15">
        <v>1022994</v>
      </c>
      <c r="D4628" s="30">
        <v>44579</v>
      </c>
      <c r="E4628" s="10" t="s">
        <v>0</v>
      </c>
      <c r="F4628" s="14">
        <v>1050</v>
      </c>
      <c r="G4628" s="14">
        <v>216.72</v>
      </c>
      <c r="H4628" s="30">
        <v>44894</v>
      </c>
      <c r="I4628" s="123">
        <v>322.47935999999999</v>
      </c>
      <c r="J4628" s="15">
        <f>IF(M4628="",IF(AND(H4628&lt;&gt; "",D4628&lt;&gt;""),IF(H4628&gt;=D4628,H4628-D4628,0),""),"")</f>
        <v>315</v>
      </c>
      <c r="K4628" s="20">
        <f>IF(M4628="",IF(I4628&lt;&gt;"",I4628-G4628,""),"")</f>
        <v>105.75935999999999</v>
      </c>
      <c r="L4628" s="25">
        <f>IF(M4628="",IF(K4628&lt;&gt;"",IF(G4628=0,IF(I4628=0,0,9.99),K4628/G4628),""),"")</f>
        <v>0.48799999999999993</v>
      </c>
      <c r="M4628" s="112"/>
      <c r="N4628" s="33" t="str">
        <f>TRIM(CONCATENATE(Table1[[#This Row],[Intake]]," ",Table1[[#This Row],[Batch Number]]))</f>
        <v>S-1/TRC 33a</v>
      </c>
      <c r="O4628" s="35" t="str">
        <f>IF(VLOOKUP(Table1[[#This Row],[Intake Batch Combo]],Sheet2!A:B,2,FALSE)="","",VLOOKUP(Table1[[#This Row],[Intake Batch Combo]],Sheet2!A:B,2,FALSE))</f>
        <v>Texas Regional Center Batch 33a</v>
      </c>
      <c r="P4628" s="116" t="e">
        <v>#N/A</v>
      </c>
      <c r="Q4628" s="116" t="e">
        <v>#N/A</v>
      </c>
    </row>
    <row r="4629" spans="1:17">
      <c r="A4629" s="4" t="s">
        <v>384</v>
      </c>
      <c r="B4629" s="15" t="s">
        <v>385</v>
      </c>
      <c r="C4629" s="15">
        <v>1014991</v>
      </c>
      <c r="D4629" s="30">
        <v>44579</v>
      </c>
      <c r="E4629" s="10" t="s">
        <v>0</v>
      </c>
      <c r="F4629" s="14">
        <v>18163</v>
      </c>
      <c r="G4629" s="14">
        <v>3748.8432000000003</v>
      </c>
      <c r="H4629" s="30">
        <v>44894</v>
      </c>
      <c r="I4629" s="123">
        <v>5998.1280000000006</v>
      </c>
      <c r="J4629" s="15">
        <f>IF(M4629="",IF(AND(H4629&lt;&gt; "",D4629&lt;&gt;""),IF(H4629&gt;=D4629,H4629-D4629,0),""),"")</f>
        <v>315</v>
      </c>
      <c r="K4629" s="20">
        <f>IF(M4629="",IF(I4629&lt;&gt;"",I4629-G4629,""),"")</f>
        <v>2249.2848000000004</v>
      </c>
      <c r="L4629" s="25">
        <f>IF(M4629="",IF(K4629&lt;&gt;"",IF(G4629=0,IF(I4629=0,0,9.99),K4629/G4629),""),"")</f>
        <v>0.59999436626210456</v>
      </c>
      <c r="M4629" s="112"/>
      <c r="N4629" s="33" t="str">
        <f>TRIM(CONCATENATE(Table1[[#This Row],[Intake]]," ",Table1[[#This Row],[Batch Number]]))</f>
        <v>S-1/TRC 33a</v>
      </c>
      <c r="O4629" s="35" t="str">
        <f>IF(VLOOKUP(Table1[[#This Row],[Intake Batch Combo]],Sheet2!A:B,2,FALSE)="","",VLOOKUP(Table1[[#This Row],[Intake Batch Combo]],Sheet2!A:B,2,FALSE))</f>
        <v>Texas Regional Center Batch 33a</v>
      </c>
      <c r="P4629" s="116" t="e">
        <v>#N/A</v>
      </c>
      <c r="Q4629" s="116" t="e">
        <v>#N/A</v>
      </c>
    </row>
    <row r="4630" spans="1:17">
      <c r="A4630" s="4" t="s">
        <v>1316</v>
      </c>
      <c r="B4630" s="15">
        <v>90</v>
      </c>
      <c r="C4630" s="15" t="s">
        <v>125</v>
      </c>
      <c r="D4630" s="30">
        <v>44559</v>
      </c>
      <c r="E4630" s="10" t="s">
        <v>1</v>
      </c>
      <c r="F4630" s="14">
        <v>300</v>
      </c>
      <c r="G4630" s="14">
        <v>0</v>
      </c>
      <c r="H4630" s="30">
        <v>44865</v>
      </c>
      <c r="I4630" s="123">
        <v>232.5</v>
      </c>
      <c r="J4630" s="21">
        <f>IF(M4630="",IF(AND(H4630&lt;&gt; "",D4630&lt;&gt;""),IF(H4630&gt;=D4630,H4630-D4630,0),""),"")</f>
        <v>306</v>
      </c>
      <c r="K4630" s="20">
        <f>IF(M4630="",IF(I4630&lt;&gt;"",I4630-G4630,""),"")</f>
        <v>232.5</v>
      </c>
      <c r="L4630" s="25">
        <f>IF(M4630="",IF(K4630&lt;&gt;"",IF(G4630=0,IF(I4630=0,0,9.99),K4630/G4630),""),"")</f>
        <v>9.99</v>
      </c>
      <c r="M4630" s="28"/>
      <c r="N4630" s="31" t="str">
        <f>TRIM(CONCATENATE(Table1[[#This Row],[Intake]]," ",Table1[[#This Row],[Batch Number]]))</f>
        <v>S-1/OS 90</v>
      </c>
      <c r="O4630" s="34" t="str">
        <f>IF(VLOOKUP(Table1[[#This Row],[Intake Batch Combo]],Sheet2!A:B,2,FALSE)="","",VLOOKUP(Table1[[#This Row],[Intake Batch Combo]],Sheet2!A:B,2,FALSE))</f>
        <v>OSD Buy 90</v>
      </c>
      <c r="P4630" s="116" t="e">
        <v>#N/A</v>
      </c>
      <c r="Q4630" s="116" t="e">
        <v>#N/A</v>
      </c>
    </row>
    <row r="4631" spans="1:17">
      <c r="A4631" s="4" t="s">
        <v>1316</v>
      </c>
      <c r="B4631" s="15">
        <v>90</v>
      </c>
      <c r="C4631" s="15" t="s">
        <v>125</v>
      </c>
      <c r="D4631" s="30">
        <v>44559</v>
      </c>
      <c r="E4631" s="10" t="s">
        <v>1</v>
      </c>
      <c r="F4631" s="14">
        <v>300</v>
      </c>
      <c r="G4631" s="14">
        <v>0</v>
      </c>
      <c r="H4631" s="30">
        <v>44865</v>
      </c>
      <c r="I4631" s="123">
        <v>232.5</v>
      </c>
      <c r="J4631" s="21">
        <f>IF(M4631="",IF(AND(H4631&lt;&gt; "",D4631&lt;&gt;""),IF(H4631&gt;=D4631,H4631-D4631,0),""),"")</f>
        <v>306</v>
      </c>
      <c r="K4631" s="20">
        <f>IF(M4631="",IF(I4631&lt;&gt;"",I4631-G4631,""),"")</f>
        <v>232.5</v>
      </c>
      <c r="L4631" s="25">
        <f>IF(M4631="",IF(K4631&lt;&gt;"",IF(G4631=0,IF(I4631=0,0,9.99),K4631/G4631),""),"")</f>
        <v>9.99</v>
      </c>
      <c r="M4631" s="28"/>
      <c r="N4631" s="31" t="str">
        <f>TRIM(CONCATENATE(Table1[[#This Row],[Intake]]," ",Table1[[#This Row],[Batch Number]]))</f>
        <v>S-1/OS 90</v>
      </c>
      <c r="O4631" s="34" t="str">
        <f>IF(VLOOKUP(Table1[[#This Row],[Intake Batch Combo]],Sheet2!A:B,2,FALSE)="","",VLOOKUP(Table1[[#This Row],[Intake Batch Combo]],Sheet2!A:B,2,FALSE))</f>
        <v>OSD Buy 90</v>
      </c>
      <c r="P4631" s="116" t="e">
        <v>#N/A</v>
      </c>
      <c r="Q4631" s="116" t="e">
        <v>#N/A</v>
      </c>
    </row>
    <row r="4632" spans="1:17">
      <c r="A4632" s="4" t="s">
        <v>1316</v>
      </c>
      <c r="B4632" s="15">
        <v>90</v>
      </c>
      <c r="C4632" s="15" t="s">
        <v>132</v>
      </c>
      <c r="D4632" s="30">
        <v>44559</v>
      </c>
      <c r="E4632" s="10" t="s">
        <v>1</v>
      </c>
      <c r="F4632" s="14">
        <v>300</v>
      </c>
      <c r="G4632" s="14">
        <v>0</v>
      </c>
      <c r="H4632" s="30">
        <v>44865</v>
      </c>
      <c r="I4632" s="123">
        <v>46.5</v>
      </c>
      <c r="J4632" s="21">
        <f>IF(M4632="",IF(AND(H4632&lt;&gt; "",D4632&lt;&gt;""),IF(H4632&gt;=D4632,H4632-D4632,0),""),"")</f>
        <v>306</v>
      </c>
      <c r="K4632" s="20">
        <f>IF(M4632="",IF(I4632&lt;&gt;"",I4632-G4632,""),"")</f>
        <v>46.5</v>
      </c>
      <c r="L4632" s="25">
        <f>IF(M4632="",IF(K4632&lt;&gt;"",IF(G4632=0,IF(I4632=0,0,9.99),K4632/G4632),""),"")</f>
        <v>9.99</v>
      </c>
      <c r="M4632" s="28"/>
      <c r="N4632" s="31" t="str">
        <f>TRIM(CONCATENATE(Table1[[#This Row],[Intake]]," ",Table1[[#This Row],[Batch Number]]))</f>
        <v>S-1/OS 90</v>
      </c>
      <c r="O4632" s="34" t="str">
        <f>IF(VLOOKUP(Table1[[#This Row],[Intake Batch Combo]],Sheet2!A:B,2,FALSE)="","",VLOOKUP(Table1[[#This Row],[Intake Batch Combo]],Sheet2!A:B,2,FALSE))</f>
        <v>OSD Buy 90</v>
      </c>
      <c r="P4632" s="116" t="e">
        <v>#N/A</v>
      </c>
      <c r="Q4632" s="116" t="e">
        <v>#N/A</v>
      </c>
    </row>
    <row r="4633" spans="1:17">
      <c r="A4633" s="4" t="s">
        <v>1316</v>
      </c>
      <c r="B4633" s="15">
        <v>90</v>
      </c>
      <c r="C4633" s="15" t="s">
        <v>132</v>
      </c>
      <c r="D4633" s="30">
        <v>44559</v>
      </c>
      <c r="E4633" s="10" t="s">
        <v>1</v>
      </c>
      <c r="F4633" s="14">
        <v>300</v>
      </c>
      <c r="G4633" s="14">
        <v>0</v>
      </c>
      <c r="H4633" s="30">
        <v>44865</v>
      </c>
      <c r="I4633" s="123">
        <v>46.5</v>
      </c>
      <c r="J4633" s="21">
        <f>IF(M4633="",IF(AND(H4633&lt;&gt; "",D4633&lt;&gt;""),IF(H4633&gt;=D4633,H4633-D4633,0),""),"")</f>
        <v>306</v>
      </c>
      <c r="K4633" s="20">
        <f>IF(M4633="",IF(I4633&lt;&gt;"",I4633-G4633,""),"")</f>
        <v>46.5</v>
      </c>
      <c r="L4633" s="25">
        <f>IF(M4633="",IF(K4633&lt;&gt;"",IF(G4633=0,IF(I4633=0,0,9.99),K4633/G4633),""),"")</f>
        <v>9.99</v>
      </c>
      <c r="M4633" s="28"/>
      <c r="N4633" s="31" t="str">
        <f>TRIM(CONCATENATE(Table1[[#This Row],[Intake]]," ",Table1[[#This Row],[Batch Number]]))</f>
        <v>S-1/OS 90</v>
      </c>
      <c r="O4633" s="34" t="str">
        <f>IF(VLOOKUP(Table1[[#This Row],[Intake Batch Combo]],Sheet2!A:B,2,FALSE)="","",VLOOKUP(Table1[[#This Row],[Intake Batch Combo]],Sheet2!A:B,2,FALSE))</f>
        <v>OSD Buy 90</v>
      </c>
      <c r="P4633" s="116" t="e">
        <v>#N/A</v>
      </c>
      <c r="Q4633" s="116" t="e">
        <v>#N/A</v>
      </c>
    </row>
    <row r="4634" spans="1:17">
      <c r="A4634" s="4" t="s">
        <v>1316</v>
      </c>
      <c r="B4634" s="15">
        <v>90</v>
      </c>
      <c r="C4634" s="15" t="s">
        <v>132</v>
      </c>
      <c r="D4634" s="30">
        <v>44559</v>
      </c>
      <c r="E4634" s="10" t="s">
        <v>1</v>
      </c>
      <c r="F4634" s="14">
        <v>300</v>
      </c>
      <c r="G4634" s="14">
        <v>0</v>
      </c>
      <c r="H4634" s="30">
        <v>44865</v>
      </c>
      <c r="I4634" s="123">
        <v>93</v>
      </c>
      <c r="J4634" s="21">
        <f>IF(M4634="",IF(AND(H4634&lt;&gt; "",D4634&lt;&gt;""),IF(H4634&gt;=D4634,H4634-D4634,0),""),"")</f>
        <v>306</v>
      </c>
      <c r="K4634" s="20">
        <f>IF(M4634="",IF(I4634&lt;&gt;"",I4634-G4634,""),"")</f>
        <v>93</v>
      </c>
      <c r="L4634" s="25">
        <f>IF(M4634="",IF(K4634&lt;&gt;"",IF(G4634=0,IF(I4634=0,0,9.99),K4634/G4634),""),"")</f>
        <v>9.99</v>
      </c>
      <c r="M4634" s="28"/>
      <c r="N4634" s="31" t="str">
        <f>TRIM(CONCATENATE(Table1[[#This Row],[Intake]]," ",Table1[[#This Row],[Batch Number]]))</f>
        <v>S-1/OS 90</v>
      </c>
      <c r="O4634" s="34" t="str">
        <f>IF(VLOOKUP(Table1[[#This Row],[Intake Batch Combo]],Sheet2!A:B,2,FALSE)="","",VLOOKUP(Table1[[#This Row],[Intake Batch Combo]],Sheet2!A:B,2,FALSE))</f>
        <v>OSD Buy 90</v>
      </c>
      <c r="P4634" s="116" t="e">
        <v>#N/A</v>
      </c>
      <c r="Q4634" s="116" t="e">
        <v>#N/A</v>
      </c>
    </row>
    <row r="4635" spans="1:17">
      <c r="A4635" s="4" t="s">
        <v>1316</v>
      </c>
      <c r="B4635" s="15">
        <v>90</v>
      </c>
      <c r="C4635" s="15" t="s">
        <v>132</v>
      </c>
      <c r="D4635" s="30">
        <v>44559</v>
      </c>
      <c r="E4635" s="10" t="s">
        <v>1</v>
      </c>
      <c r="F4635" s="14">
        <v>300</v>
      </c>
      <c r="G4635" s="14">
        <v>0</v>
      </c>
      <c r="H4635" s="30">
        <v>44865</v>
      </c>
      <c r="I4635" s="123">
        <v>116.25</v>
      </c>
      <c r="J4635" s="21">
        <f>IF(M4635="",IF(AND(H4635&lt;&gt; "",D4635&lt;&gt;""),IF(H4635&gt;=D4635,H4635-D4635,0),""),"")</f>
        <v>306</v>
      </c>
      <c r="K4635" s="20">
        <f>IF(M4635="",IF(I4635&lt;&gt;"",I4635-G4635,""),"")</f>
        <v>116.25</v>
      </c>
      <c r="L4635" s="25">
        <f>IF(M4635="",IF(K4635&lt;&gt;"",IF(G4635=0,IF(I4635=0,0,9.99),K4635/G4635),""),"")</f>
        <v>9.99</v>
      </c>
      <c r="M4635" s="28"/>
      <c r="N4635" s="31" t="str">
        <f>TRIM(CONCATENATE(Table1[[#This Row],[Intake]]," ",Table1[[#This Row],[Batch Number]]))</f>
        <v>S-1/OS 90</v>
      </c>
      <c r="O4635" s="34" t="str">
        <f>IF(VLOOKUP(Table1[[#This Row],[Intake Batch Combo]],Sheet2!A:B,2,FALSE)="","",VLOOKUP(Table1[[#This Row],[Intake Batch Combo]],Sheet2!A:B,2,FALSE))</f>
        <v>OSD Buy 90</v>
      </c>
      <c r="P4635" s="116" t="e">
        <v>#N/A</v>
      </c>
      <c r="Q4635" s="116" t="e">
        <v>#N/A</v>
      </c>
    </row>
    <row r="4636" spans="1:17">
      <c r="A4636" s="4" t="s">
        <v>1316</v>
      </c>
      <c r="B4636" s="15">
        <v>90</v>
      </c>
      <c r="C4636" s="15" t="s">
        <v>158</v>
      </c>
      <c r="D4636" s="30">
        <v>44559</v>
      </c>
      <c r="E4636" s="10" t="s">
        <v>1</v>
      </c>
      <c r="F4636" s="14">
        <v>300</v>
      </c>
      <c r="G4636" s="14">
        <v>0</v>
      </c>
      <c r="H4636" s="30">
        <v>44865</v>
      </c>
      <c r="I4636" s="123">
        <v>93</v>
      </c>
      <c r="J4636" s="21">
        <f>IF(M4636="",IF(AND(H4636&lt;&gt; "",D4636&lt;&gt;""),IF(H4636&gt;=D4636,H4636-D4636,0),""),"")</f>
        <v>306</v>
      </c>
      <c r="K4636" s="20">
        <f>IF(M4636="",IF(I4636&lt;&gt;"",I4636-G4636,""),"")</f>
        <v>93</v>
      </c>
      <c r="L4636" s="25">
        <f>IF(M4636="",IF(K4636&lt;&gt;"",IF(G4636=0,IF(I4636=0,0,9.99),K4636/G4636),""),"")</f>
        <v>9.99</v>
      </c>
      <c r="M4636" s="28"/>
      <c r="N4636" s="31" t="str">
        <f>TRIM(CONCATENATE(Table1[[#This Row],[Intake]]," ",Table1[[#This Row],[Batch Number]]))</f>
        <v>S-1/OS 90</v>
      </c>
      <c r="O4636" s="34" t="str">
        <f>IF(VLOOKUP(Table1[[#This Row],[Intake Batch Combo]],Sheet2!A:B,2,FALSE)="","",VLOOKUP(Table1[[#This Row],[Intake Batch Combo]],Sheet2!A:B,2,FALSE))</f>
        <v>OSD Buy 90</v>
      </c>
      <c r="P4636" s="116" t="e">
        <v>#N/A</v>
      </c>
      <c r="Q4636" s="116" t="e">
        <v>#N/A</v>
      </c>
    </row>
    <row r="4637" spans="1:17">
      <c r="A4637" s="4" t="s">
        <v>1316</v>
      </c>
      <c r="B4637" s="15">
        <v>90</v>
      </c>
      <c r="C4637" s="15" t="s">
        <v>158</v>
      </c>
      <c r="D4637" s="30">
        <v>44559</v>
      </c>
      <c r="E4637" s="10" t="s">
        <v>1</v>
      </c>
      <c r="F4637" s="14">
        <v>300</v>
      </c>
      <c r="G4637" s="14">
        <v>0</v>
      </c>
      <c r="H4637" s="30">
        <v>44865</v>
      </c>
      <c r="I4637" s="123">
        <v>93</v>
      </c>
      <c r="J4637" s="21">
        <f>IF(M4637="",IF(AND(H4637&lt;&gt; "",D4637&lt;&gt;""),IF(H4637&gt;=D4637,H4637-D4637,0),""),"")</f>
        <v>306</v>
      </c>
      <c r="K4637" s="20">
        <f>IF(M4637="",IF(I4637&lt;&gt;"",I4637-G4637,""),"")</f>
        <v>93</v>
      </c>
      <c r="L4637" s="25">
        <f>IF(M4637="",IF(K4637&lt;&gt;"",IF(G4637=0,IF(I4637=0,0,9.99),K4637/G4637),""),"")</f>
        <v>9.99</v>
      </c>
      <c r="M4637" s="28"/>
      <c r="N4637" s="31" t="str">
        <f>TRIM(CONCATENATE(Table1[[#This Row],[Intake]]," ",Table1[[#This Row],[Batch Number]]))</f>
        <v>S-1/OS 90</v>
      </c>
      <c r="O4637" s="34" t="str">
        <f>IF(VLOOKUP(Table1[[#This Row],[Intake Batch Combo]],Sheet2!A:B,2,FALSE)="","",VLOOKUP(Table1[[#This Row],[Intake Batch Combo]],Sheet2!A:B,2,FALSE))</f>
        <v>OSD Buy 90</v>
      </c>
      <c r="P4637" s="116" t="e">
        <v>#N/A</v>
      </c>
      <c r="Q4637" s="116" t="e">
        <v>#N/A</v>
      </c>
    </row>
    <row r="4638" spans="1:17">
      <c r="A4638" s="4" t="s">
        <v>1316</v>
      </c>
      <c r="B4638" s="15">
        <v>90</v>
      </c>
      <c r="C4638" s="15" t="s">
        <v>158</v>
      </c>
      <c r="D4638" s="30">
        <v>44559</v>
      </c>
      <c r="E4638" s="10" t="s">
        <v>1</v>
      </c>
      <c r="F4638" s="14">
        <v>300</v>
      </c>
      <c r="G4638" s="14">
        <v>0</v>
      </c>
      <c r="H4638" s="30">
        <v>44865</v>
      </c>
      <c r="I4638" s="123">
        <v>93</v>
      </c>
      <c r="J4638" s="21">
        <f>IF(M4638="",IF(AND(H4638&lt;&gt; "",D4638&lt;&gt;""),IF(H4638&gt;=D4638,H4638-D4638,0),""),"")</f>
        <v>306</v>
      </c>
      <c r="K4638" s="20">
        <f>IF(M4638="",IF(I4638&lt;&gt;"",I4638-G4638,""),"")</f>
        <v>93</v>
      </c>
      <c r="L4638" s="25">
        <f>IF(M4638="",IF(K4638&lt;&gt;"",IF(G4638=0,IF(I4638=0,0,9.99),K4638/G4638),""),"")</f>
        <v>9.99</v>
      </c>
      <c r="M4638" s="28"/>
      <c r="N4638" s="31" t="str">
        <f>TRIM(CONCATENATE(Table1[[#This Row],[Intake]]," ",Table1[[#This Row],[Batch Number]]))</f>
        <v>S-1/OS 90</v>
      </c>
      <c r="O4638" s="34" t="str">
        <f>IF(VLOOKUP(Table1[[#This Row],[Intake Batch Combo]],Sheet2!A:B,2,FALSE)="","",VLOOKUP(Table1[[#This Row],[Intake Batch Combo]],Sheet2!A:B,2,FALSE))</f>
        <v>OSD Buy 90</v>
      </c>
      <c r="P4638" s="116" t="e">
        <v>#N/A</v>
      </c>
      <c r="Q4638" s="116" t="e">
        <v>#N/A</v>
      </c>
    </row>
    <row r="4639" spans="1:17">
      <c r="A4639" s="4" t="s">
        <v>1316</v>
      </c>
      <c r="B4639" s="15">
        <v>90</v>
      </c>
      <c r="C4639" s="15" t="s">
        <v>158</v>
      </c>
      <c r="D4639" s="30">
        <v>44559</v>
      </c>
      <c r="E4639" s="10" t="s">
        <v>1</v>
      </c>
      <c r="F4639" s="14">
        <v>300</v>
      </c>
      <c r="G4639" s="14">
        <v>0</v>
      </c>
      <c r="H4639" s="30">
        <v>44865</v>
      </c>
      <c r="I4639" s="123">
        <v>93</v>
      </c>
      <c r="J4639" s="21">
        <f>IF(M4639="",IF(AND(H4639&lt;&gt; "",D4639&lt;&gt;""),IF(H4639&gt;=D4639,H4639-D4639,0),""),"")</f>
        <v>306</v>
      </c>
      <c r="K4639" s="20">
        <f>IF(M4639="",IF(I4639&lt;&gt;"",I4639-G4639,""),"")</f>
        <v>93</v>
      </c>
      <c r="L4639" s="25">
        <f>IF(M4639="",IF(K4639&lt;&gt;"",IF(G4639=0,IF(I4639=0,0,9.99),K4639/G4639),""),"")</f>
        <v>9.99</v>
      </c>
      <c r="M4639" s="28"/>
      <c r="N4639" s="31" t="str">
        <f>TRIM(CONCATENATE(Table1[[#This Row],[Intake]]," ",Table1[[#This Row],[Batch Number]]))</f>
        <v>S-1/OS 90</v>
      </c>
      <c r="O4639" s="34" t="str">
        <f>IF(VLOOKUP(Table1[[#This Row],[Intake Batch Combo]],Sheet2!A:B,2,FALSE)="","",VLOOKUP(Table1[[#This Row],[Intake Batch Combo]],Sheet2!A:B,2,FALSE))</f>
        <v>OSD Buy 90</v>
      </c>
      <c r="P4639" s="116" t="e">
        <v>#N/A</v>
      </c>
      <c r="Q4639" s="116" t="e">
        <v>#N/A</v>
      </c>
    </row>
    <row r="4640" spans="1:17">
      <c r="A4640" s="4" t="s">
        <v>1316</v>
      </c>
      <c r="B4640" s="15">
        <v>90</v>
      </c>
      <c r="C4640" s="15" t="s">
        <v>285</v>
      </c>
      <c r="D4640" s="30">
        <v>44559</v>
      </c>
      <c r="E4640" s="10" t="s">
        <v>1</v>
      </c>
      <c r="F4640" s="14">
        <v>300</v>
      </c>
      <c r="G4640" s="14">
        <v>0</v>
      </c>
      <c r="H4640" s="30">
        <v>44865</v>
      </c>
      <c r="I4640" s="123">
        <v>46.5</v>
      </c>
      <c r="J4640" s="21">
        <f>IF(M4640="",IF(AND(H4640&lt;&gt; "",D4640&lt;&gt;""),IF(H4640&gt;=D4640,H4640-D4640,0),""),"")</f>
        <v>306</v>
      </c>
      <c r="K4640" s="20">
        <f>IF(M4640="",IF(I4640&lt;&gt;"",I4640-G4640,""),"")</f>
        <v>46.5</v>
      </c>
      <c r="L4640" s="25">
        <f>IF(M4640="",IF(K4640&lt;&gt;"",IF(G4640=0,IF(I4640=0,0,9.99),K4640/G4640),""),"")</f>
        <v>9.99</v>
      </c>
      <c r="M4640" s="28"/>
      <c r="N4640" s="31" t="str">
        <f>TRIM(CONCATENATE(Table1[[#This Row],[Intake]]," ",Table1[[#This Row],[Batch Number]]))</f>
        <v>S-1/OS 90</v>
      </c>
      <c r="O4640" s="34" t="str">
        <f>IF(VLOOKUP(Table1[[#This Row],[Intake Batch Combo]],Sheet2!A:B,2,FALSE)="","",VLOOKUP(Table1[[#This Row],[Intake Batch Combo]],Sheet2!A:B,2,FALSE))</f>
        <v>OSD Buy 90</v>
      </c>
      <c r="P4640" s="116" t="e">
        <v>#N/A</v>
      </c>
      <c r="Q4640" s="116" t="e">
        <v>#N/A</v>
      </c>
    </row>
    <row r="4641" spans="1:17">
      <c r="A4641" s="4" t="s">
        <v>1316</v>
      </c>
      <c r="B4641" s="15">
        <v>90</v>
      </c>
      <c r="C4641" s="15" t="s">
        <v>285</v>
      </c>
      <c r="D4641" s="30">
        <v>44559</v>
      </c>
      <c r="E4641" s="10" t="s">
        <v>1</v>
      </c>
      <c r="F4641" s="14">
        <v>300</v>
      </c>
      <c r="G4641" s="14">
        <v>0</v>
      </c>
      <c r="H4641" s="30">
        <v>44865</v>
      </c>
      <c r="I4641" s="123">
        <v>46.5</v>
      </c>
      <c r="J4641" s="21">
        <f>IF(M4641="",IF(AND(H4641&lt;&gt; "",D4641&lt;&gt;""),IF(H4641&gt;=D4641,H4641-D4641,0),""),"")</f>
        <v>306</v>
      </c>
      <c r="K4641" s="20">
        <f>IF(M4641="",IF(I4641&lt;&gt;"",I4641-G4641,""),"")</f>
        <v>46.5</v>
      </c>
      <c r="L4641" s="25">
        <f>IF(M4641="",IF(K4641&lt;&gt;"",IF(G4641=0,IF(I4641=0,0,9.99),K4641/G4641),""),"")</f>
        <v>9.99</v>
      </c>
      <c r="M4641" s="28"/>
      <c r="N4641" s="31" t="str">
        <f>TRIM(CONCATENATE(Table1[[#This Row],[Intake]]," ",Table1[[#This Row],[Batch Number]]))</f>
        <v>S-1/OS 90</v>
      </c>
      <c r="O4641" s="34" t="str">
        <f>IF(VLOOKUP(Table1[[#This Row],[Intake Batch Combo]],Sheet2!A:B,2,FALSE)="","",VLOOKUP(Table1[[#This Row],[Intake Batch Combo]],Sheet2!A:B,2,FALSE))</f>
        <v>OSD Buy 90</v>
      </c>
      <c r="P4641" s="116" t="e">
        <v>#N/A</v>
      </c>
      <c r="Q4641" s="116" t="e">
        <v>#N/A</v>
      </c>
    </row>
    <row r="4642" spans="1:17">
      <c r="A4642" s="4" t="s">
        <v>1316</v>
      </c>
      <c r="B4642" s="15">
        <v>90</v>
      </c>
      <c r="C4642" s="15" t="s">
        <v>285</v>
      </c>
      <c r="D4642" s="30">
        <v>44559</v>
      </c>
      <c r="E4642" s="10" t="s">
        <v>1</v>
      </c>
      <c r="F4642" s="14">
        <v>300</v>
      </c>
      <c r="G4642" s="14">
        <v>0</v>
      </c>
      <c r="H4642" s="30">
        <v>44865</v>
      </c>
      <c r="I4642" s="123">
        <v>93</v>
      </c>
      <c r="J4642" s="21">
        <f>IF(M4642="",IF(AND(H4642&lt;&gt; "",D4642&lt;&gt;""),IF(H4642&gt;=D4642,H4642-D4642,0),""),"")</f>
        <v>306</v>
      </c>
      <c r="K4642" s="20">
        <f>IF(M4642="",IF(I4642&lt;&gt;"",I4642-G4642,""),"")</f>
        <v>93</v>
      </c>
      <c r="L4642" s="25">
        <f>IF(M4642="",IF(K4642&lt;&gt;"",IF(G4642=0,IF(I4642=0,0,9.99),K4642/G4642),""),"")</f>
        <v>9.99</v>
      </c>
      <c r="M4642" s="28"/>
      <c r="N4642" s="31" t="str">
        <f>TRIM(CONCATENATE(Table1[[#This Row],[Intake]]," ",Table1[[#This Row],[Batch Number]]))</f>
        <v>S-1/OS 90</v>
      </c>
      <c r="O4642" s="34" t="str">
        <f>IF(VLOOKUP(Table1[[#This Row],[Intake Batch Combo]],Sheet2!A:B,2,FALSE)="","",VLOOKUP(Table1[[#This Row],[Intake Batch Combo]],Sheet2!A:B,2,FALSE))</f>
        <v>OSD Buy 90</v>
      </c>
      <c r="P4642" s="116" t="e">
        <v>#N/A</v>
      </c>
      <c r="Q4642" s="116" t="e">
        <v>#N/A</v>
      </c>
    </row>
    <row r="4643" spans="1:17">
      <c r="A4643" s="4" t="s">
        <v>1316</v>
      </c>
      <c r="B4643" s="15">
        <v>90</v>
      </c>
      <c r="C4643" s="15" t="s">
        <v>285</v>
      </c>
      <c r="D4643" s="30">
        <v>44559</v>
      </c>
      <c r="E4643" s="10" t="s">
        <v>1</v>
      </c>
      <c r="F4643" s="14">
        <v>300</v>
      </c>
      <c r="G4643" s="14">
        <v>0</v>
      </c>
      <c r="H4643" s="30">
        <v>44865</v>
      </c>
      <c r="I4643" s="123">
        <v>93</v>
      </c>
      <c r="J4643" s="21">
        <f>IF(M4643="",IF(AND(H4643&lt;&gt; "",D4643&lt;&gt;""),IF(H4643&gt;=D4643,H4643-D4643,0),""),"")</f>
        <v>306</v>
      </c>
      <c r="K4643" s="20">
        <f>IF(M4643="",IF(I4643&lt;&gt;"",I4643-G4643,""),"")</f>
        <v>93</v>
      </c>
      <c r="L4643" s="25">
        <f>IF(M4643="",IF(K4643&lt;&gt;"",IF(G4643=0,IF(I4643=0,0,9.99),K4643/G4643),""),"")</f>
        <v>9.99</v>
      </c>
      <c r="M4643" s="28"/>
      <c r="N4643" s="31" t="str">
        <f>TRIM(CONCATENATE(Table1[[#This Row],[Intake]]," ",Table1[[#This Row],[Batch Number]]))</f>
        <v>S-1/OS 90</v>
      </c>
      <c r="O4643" s="34" t="str">
        <f>IF(VLOOKUP(Table1[[#This Row],[Intake Batch Combo]],Sheet2!A:B,2,FALSE)="","",VLOOKUP(Table1[[#This Row],[Intake Batch Combo]],Sheet2!A:B,2,FALSE))</f>
        <v>OSD Buy 90</v>
      </c>
      <c r="P4643" s="116" t="e">
        <v>#N/A</v>
      </c>
      <c r="Q4643" s="116" t="e">
        <v>#N/A</v>
      </c>
    </row>
    <row r="4644" spans="1:17">
      <c r="A4644" s="4" t="s">
        <v>1314</v>
      </c>
      <c r="B4644" s="43">
        <v>71</v>
      </c>
      <c r="C4644" s="64" t="s">
        <v>690</v>
      </c>
      <c r="D4644" s="47">
        <v>44670</v>
      </c>
      <c r="E4644" s="59" t="s">
        <v>0</v>
      </c>
      <c r="F4644" s="41">
        <v>250</v>
      </c>
      <c r="G4644" s="41">
        <v>59.962482989979854</v>
      </c>
      <c r="H4644" s="47">
        <v>44865</v>
      </c>
      <c r="I4644" s="123">
        <v>93</v>
      </c>
      <c r="J4644" s="43">
        <f>IF(M4644="",IF(AND(H4644&lt;&gt; "",D4644&lt;&gt;""),IF(H4644&gt;=D4644,H4644-D4644,0),""),"")</f>
        <v>195</v>
      </c>
      <c r="K4644" s="42">
        <f>IF(M4644="",IF(I4644&lt;&gt;"",I4644-G4644,""),"")</f>
        <v>33.037517010020146</v>
      </c>
      <c r="L4644" s="44">
        <f>IF(M4644="",IF(K4644&lt;&gt;"",IF(G4644=0,IF(I4644=0,0,9.99),K4644/G4644),""),"")</f>
        <v>0.55096979582284711</v>
      </c>
      <c r="M4644" s="45"/>
      <c r="N4644" s="46" t="str">
        <f>TRIM(CONCATENATE(Table1[[#This Row],[Intake]]," ",Table1[[#This Row],[Batch Number]]))</f>
        <v>S-1/EB 71</v>
      </c>
      <c r="O4644" s="45" t="str">
        <f>IF(VLOOKUP(Table1[[#This Row],[Intake Batch Combo]],Sheet2!A:B,2,FALSE)="","",VLOOKUP(Table1[[#This Row],[Intake Batch Combo]],Sheet2!A:B,2,FALSE))</f>
        <v>Expert MRI Buy 71</v>
      </c>
      <c r="P4644" s="116" t="e">
        <v>#N/A</v>
      </c>
      <c r="Q4644" s="116" t="e">
        <v>#N/A</v>
      </c>
    </row>
    <row r="4645" spans="1:17">
      <c r="A4645" s="4" t="s">
        <v>1314</v>
      </c>
      <c r="B4645" s="43">
        <v>71</v>
      </c>
      <c r="C4645" s="64" t="s">
        <v>694</v>
      </c>
      <c r="D4645" s="47">
        <v>44670</v>
      </c>
      <c r="E4645" s="59" t="s">
        <v>0</v>
      </c>
      <c r="F4645" s="41">
        <v>250</v>
      </c>
      <c r="G4645" s="41">
        <v>59.962482989979854</v>
      </c>
      <c r="H4645" s="47">
        <v>44865</v>
      </c>
      <c r="I4645" s="123">
        <v>93</v>
      </c>
      <c r="J4645" s="43">
        <f>IF(M4645="",IF(AND(H4645&lt;&gt; "",D4645&lt;&gt;""),IF(H4645&gt;=D4645,H4645-D4645,0),""),"")</f>
        <v>195</v>
      </c>
      <c r="K4645" s="42">
        <f>IF(M4645="",IF(I4645&lt;&gt;"",I4645-G4645,""),"")</f>
        <v>33.037517010020146</v>
      </c>
      <c r="L4645" s="44">
        <f>IF(M4645="",IF(K4645&lt;&gt;"",IF(G4645=0,IF(I4645=0,0,9.99),K4645/G4645),""),"")</f>
        <v>0.55096979582284711</v>
      </c>
      <c r="M4645" s="45"/>
      <c r="N4645" s="46" t="str">
        <f>TRIM(CONCATENATE(Table1[[#This Row],[Intake]]," ",Table1[[#This Row],[Batch Number]]))</f>
        <v>S-1/EB 71</v>
      </c>
      <c r="O4645" s="45" t="str">
        <f>IF(VLOOKUP(Table1[[#This Row],[Intake Batch Combo]],Sheet2!A:B,2,FALSE)="","",VLOOKUP(Table1[[#This Row],[Intake Batch Combo]],Sheet2!A:B,2,FALSE))</f>
        <v>Expert MRI Buy 71</v>
      </c>
      <c r="P4645" s="116" t="e">
        <v>#N/A</v>
      </c>
      <c r="Q4645" s="116" t="e">
        <v>#N/A</v>
      </c>
    </row>
    <row r="4646" spans="1:17">
      <c r="A4646" s="4" t="s">
        <v>1314</v>
      </c>
      <c r="B4646" s="43">
        <v>71</v>
      </c>
      <c r="C4646" s="64" t="s">
        <v>694</v>
      </c>
      <c r="D4646" s="47">
        <v>44670</v>
      </c>
      <c r="E4646" s="59" t="s">
        <v>0</v>
      </c>
      <c r="F4646" s="41">
        <v>250</v>
      </c>
      <c r="G4646" s="41">
        <v>59.962482989979854</v>
      </c>
      <c r="H4646" s="47">
        <v>44865</v>
      </c>
      <c r="I4646" s="123">
        <v>93</v>
      </c>
      <c r="J4646" s="43">
        <f>IF(M4646="",IF(AND(H4646&lt;&gt; "",D4646&lt;&gt;""),IF(H4646&gt;=D4646,H4646-D4646,0),""),"")</f>
        <v>195</v>
      </c>
      <c r="K4646" s="42">
        <f>IF(M4646="",IF(I4646&lt;&gt;"",I4646-G4646,""),"")</f>
        <v>33.037517010020146</v>
      </c>
      <c r="L4646" s="44">
        <f>IF(M4646="",IF(K4646&lt;&gt;"",IF(G4646=0,IF(I4646=0,0,9.99),K4646/G4646),""),"")</f>
        <v>0.55096979582284711</v>
      </c>
      <c r="M4646" s="45"/>
      <c r="N4646" s="46" t="str">
        <f>TRIM(CONCATENATE(Table1[[#This Row],[Intake]]," ",Table1[[#This Row],[Batch Number]]))</f>
        <v>S-1/EB 71</v>
      </c>
      <c r="O4646" s="45" t="str">
        <f>IF(VLOOKUP(Table1[[#This Row],[Intake Batch Combo]],Sheet2!A:B,2,FALSE)="","",VLOOKUP(Table1[[#This Row],[Intake Batch Combo]],Sheet2!A:B,2,FALSE))</f>
        <v>Expert MRI Buy 71</v>
      </c>
      <c r="P4646" s="116" t="e">
        <v>#N/A</v>
      </c>
      <c r="Q4646" s="116" t="e">
        <v>#N/A</v>
      </c>
    </row>
    <row r="4647" spans="1:17">
      <c r="A4647" s="4" t="s">
        <v>1314</v>
      </c>
      <c r="B4647" s="43">
        <v>71</v>
      </c>
      <c r="C4647" s="64" t="s">
        <v>694</v>
      </c>
      <c r="D4647" s="47">
        <v>44670</v>
      </c>
      <c r="E4647" s="59" t="s">
        <v>0</v>
      </c>
      <c r="F4647" s="41">
        <v>250</v>
      </c>
      <c r="G4647" s="41">
        <v>59.962482989979854</v>
      </c>
      <c r="H4647" s="47">
        <v>44865</v>
      </c>
      <c r="I4647" s="123">
        <v>130.19999999999999</v>
      </c>
      <c r="J4647" s="43">
        <f>IF(M4647="",IF(AND(H4647&lt;&gt; "",D4647&lt;&gt;""),IF(H4647&gt;=D4647,H4647-D4647,0),""),"")</f>
        <v>195</v>
      </c>
      <c r="K4647" s="42">
        <f>IF(M4647="",IF(I4647&lt;&gt;"",I4647-G4647,""),"")</f>
        <v>70.237517010020127</v>
      </c>
      <c r="L4647" s="44">
        <f>IF(M4647="",IF(K4647&lt;&gt;"",IF(G4647=0,IF(I4647=0,0,9.99),K4647/G4647),""),"")</f>
        <v>1.1713577141519858</v>
      </c>
      <c r="M4647" s="45"/>
      <c r="N4647" s="46" t="str">
        <f>TRIM(CONCATENATE(Table1[[#This Row],[Intake]]," ",Table1[[#This Row],[Batch Number]]))</f>
        <v>S-1/EB 71</v>
      </c>
      <c r="O4647" s="45" t="str">
        <f>IF(VLOOKUP(Table1[[#This Row],[Intake Batch Combo]],Sheet2!A:B,2,FALSE)="","",VLOOKUP(Table1[[#This Row],[Intake Batch Combo]],Sheet2!A:B,2,FALSE))</f>
        <v>Expert MRI Buy 71</v>
      </c>
      <c r="P4647" s="116" t="e">
        <v>#N/A</v>
      </c>
      <c r="Q4647" s="116" t="e">
        <v>#N/A</v>
      </c>
    </row>
    <row r="4648" spans="1:17">
      <c r="A4648" s="4" t="s">
        <v>1314</v>
      </c>
      <c r="B4648" s="43">
        <v>71</v>
      </c>
      <c r="C4648" s="64" t="s">
        <v>897</v>
      </c>
      <c r="D4648" s="47">
        <v>44670</v>
      </c>
      <c r="E4648" s="59" t="s">
        <v>0</v>
      </c>
      <c r="F4648" s="41">
        <v>250</v>
      </c>
      <c r="G4648" s="41">
        <v>59.962482989979854</v>
      </c>
      <c r="H4648" s="47">
        <v>44865</v>
      </c>
      <c r="I4648" s="123">
        <v>200.69400000000002</v>
      </c>
      <c r="J4648" s="43">
        <f>IF(M4648="",IF(AND(H4648&lt;&gt; "",D4648&lt;&gt;""),IF(H4648&gt;=D4648,H4648-D4648,0),""),"")</f>
        <v>195</v>
      </c>
      <c r="K4648" s="42">
        <f>IF(M4648="",IF(I4648&lt;&gt;"",I4648-G4648,""),"")</f>
        <v>140.73151701002016</v>
      </c>
      <c r="L4648" s="44">
        <f>IF(M4648="",IF(K4648&lt;&gt;"",IF(G4648=0,IF(I4648=0,0,9.99),K4648/G4648),""),"")</f>
        <v>2.3469928193857044</v>
      </c>
      <c r="M4648" s="45"/>
      <c r="N4648" s="46" t="str">
        <f>TRIM(CONCATENATE(Table1[[#This Row],[Intake]]," ",Table1[[#This Row],[Batch Number]]))</f>
        <v>S-1/EB 71</v>
      </c>
      <c r="O4648" s="45" t="str">
        <f>IF(VLOOKUP(Table1[[#This Row],[Intake Batch Combo]],Sheet2!A:B,2,FALSE)="","",VLOOKUP(Table1[[#This Row],[Intake Batch Combo]],Sheet2!A:B,2,FALSE))</f>
        <v>Expert MRI Buy 71</v>
      </c>
      <c r="P4648" s="116" t="e">
        <v>#N/A</v>
      </c>
      <c r="Q4648" s="116" t="e">
        <v>#N/A</v>
      </c>
    </row>
    <row r="4649" spans="1:17">
      <c r="A4649" s="4" t="s">
        <v>1316</v>
      </c>
      <c r="B4649" s="15">
        <v>90</v>
      </c>
      <c r="C4649" s="15">
        <v>6431</v>
      </c>
      <c r="D4649" s="30">
        <v>44559</v>
      </c>
      <c r="E4649" s="10" t="s">
        <v>0</v>
      </c>
      <c r="F4649" s="109">
        <v>250</v>
      </c>
      <c r="G4649" s="14">
        <v>64.165575435676601</v>
      </c>
      <c r="H4649" s="30">
        <v>44865</v>
      </c>
      <c r="I4649" s="123">
        <v>46.5</v>
      </c>
      <c r="J4649" s="21">
        <f>IF(M4649="",IF(AND(H4649&lt;&gt; "",D4649&lt;&gt;""),IF(H4649&gt;=D4649,H4649-D4649,0),""),"")</f>
        <v>306</v>
      </c>
      <c r="K4649" s="20">
        <f>IF(M4649="",IF(I4649&lt;&gt;"",I4649-G4649,""),"")</f>
        <v>-17.665575435676601</v>
      </c>
      <c r="L4649" s="25">
        <f>IF(M4649="",IF(K4649&lt;&gt;"",IF(G4649=0,IF(I4649=0,0,9.99),K4649/G4649),""),"")</f>
        <v>-0.27531235114357583</v>
      </c>
      <c r="M4649" s="28"/>
      <c r="N4649" s="31" t="str">
        <f>TRIM(CONCATENATE(Table1[[#This Row],[Intake]]," ",Table1[[#This Row],[Batch Number]]))</f>
        <v>S-1/OS 90</v>
      </c>
      <c r="O4649" s="34" t="str">
        <f>IF(VLOOKUP(Table1[[#This Row],[Intake Batch Combo]],Sheet2!A:B,2,FALSE)="","",VLOOKUP(Table1[[#This Row],[Intake Batch Combo]],Sheet2!A:B,2,FALSE))</f>
        <v>OSD Buy 90</v>
      </c>
      <c r="P4649" s="116" t="e">
        <v>#N/A</v>
      </c>
      <c r="Q4649" s="116" t="e">
        <v>#N/A</v>
      </c>
    </row>
    <row r="4650" spans="1:17">
      <c r="A4650" s="4" t="s">
        <v>1316</v>
      </c>
      <c r="B4650" s="15">
        <v>90</v>
      </c>
      <c r="C4650" s="15">
        <v>6431</v>
      </c>
      <c r="D4650" s="30">
        <v>44559</v>
      </c>
      <c r="E4650" s="10" t="s">
        <v>0</v>
      </c>
      <c r="F4650" s="109">
        <v>250</v>
      </c>
      <c r="G4650" s="14">
        <v>64.165575435676601</v>
      </c>
      <c r="H4650" s="30">
        <v>44865</v>
      </c>
      <c r="I4650" s="123">
        <v>46.5</v>
      </c>
      <c r="J4650" s="21">
        <f>IF(M4650="",IF(AND(H4650&lt;&gt; "",D4650&lt;&gt;""),IF(H4650&gt;=D4650,H4650-D4650,0),""),"")</f>
        <v>306</v>
      </c>
      <c r="K4650" s="20">
        <f>IF(M4650="",IF(I4650&lt;&gt;"",I4650-G4650,""),"")</f>
        <v>-17.665575435676601</v>
      </c>
      <c r="L4650" s="25">
        <f>IF(M4650="",IF(K4650&lt;&gt;"",IF(G4650=0,IF(I4650=0,0,9.99),K4650/G4650),""),"")</f>
        <v>-0.27531235114357583</v>
      </c>
      <c r="M4650" s="28"/>
      <c r="N4650" s="31" t="str">
        <f>TRIM(CONCATENATE(Table1[[#This Row],[Intake]]," ",Table1[[#This Row],[Batch Number]]))</f>
        <v>S-1/OS 90</v>
      </c>
      <c r="O4650" s="34" t="str">
        <f>IF(VLOOKUP(Table1[[#This Row],[Intake Batch Combo]],Sheet2!A:B,2,FALSE)="","",VLOOKUP(Table1[[#This Row],[Intake Batch Combo]],Sheet2!A:B,2,FALSE))</f>
        <v>OSD Buy 90</v>
      </c>
      <c r="P4650" s="116" t="e">
        <v>#N/A</v>
      </c>
      <c r="Q4650" s="116" t="e">
        <v>#N/A</v>
      </c>
    </row>
    <row r="4651" spans="1:17">
      <c r="A4651" s="4" t="s">
        <v>1314</v>
      </c>
      <c r="B4651" s="43">
        <v>71</v>
      </c>
      <c r="C4651" s="64">
        <v>87084</v>
      </c>
      <c r="D4651" s="47">
        <v>44670</v>
      </c>
      <c r="E4651" s="59" t="s">
        <v>1</v>
      </c>
      <c r="F4651" s="41">
        <v>300</v>
      </c>
      <c r="G4651" s="41">
        <v>71.954979587975828</v>
      </c>
      <c r="H4651" s="47">
        <v>44865</v>
      </c>
      <c r="I4651" s="123">
        <v>95.557500000000005</v>
      </c>
      <c r="J4651" s="43">
        <f>IF(M4651="",IF(AND(H4651&lt;&gt; "",D4651&lt;&gt;""),IF(H4651&gt;=D4651,H4651-D4651,0),""),"")</f>
        <v>195</v>
      </c>
      <c r="K4651" s="42">
        <f>IF(M4651="",IF(I4651&lt;&gt;"",I4651-G4651,""),"")</f>
        <v>23.602520412024177</v>
      </c>
      <c r="L4651" s="44">
        <f>IF(M4651="",IF(K4651&lt;&gt;"",IF(G4651=0,IF(I4651=0,0,9.99),K4651/G4651),""),"")</f>
        <v>0.32801788767331291</v>
      </c>
      <c r="M4651" s="45"/>
      <c r="N4651" s="46" t="str">
        <f>TRIM(CONCATENATE(Table1[[#This Row],[Intake]]," ",Table1[[#This Row],[Batch Number]]))</f>
        <v>S-1/EB 71</v>
      </c>
      <c r="O4651" s="45" t="str">
        <f>IF(VLOOKUP(Table1[[#This Row],[Intake Batch Combo]],Sheet2!A:B,2,FALSE)="","",VLOOKUP(Table1[[#This Row],[Intake Batch Combo]],Sheet2!A:B,2,FALSE))</f>
        <v>Expert MRI Buy 71</v>
      </c>
      <c r="P4651" s="116" t="e">
        <v>#N/A</v>
      </c>
      <c r="Q4651" s="116" t="e">
        <v>#N/A</v>
      </c>
    </row>
    <row r="4652" spans="1:17">
      <c r="A4652" s="4" t="s">
        <v>1314</v>
      </c>
      <c r="B4652" s="43">
        <v>71</v>
      </c>
      <c r="C4652" s="64">
        <v>87084</v>
      </c>
      <c r="D4652" s="47">
        <v>44670</v>
      </c>
      <c r="E4652" s="59" t="s">
        <v>1</v>
      </c>
      <c r="F4652" s="41">
        <v>300</v>
      </c>
      <c r="G4652" s="41">
        <v>71.954979587975828</v>
      </c>
      <c r="H4652" s="47">
        <v>44865</v>
      </c>
      <c r="I4652" s="123">
        <v>95.557500000000005</v>
      </c>
      <c r="J4652" s="43">
        <f>IF(M4652="",IF(AND(H4652&lt;&gt; "",D4652&lt;&gt;""),IF(H4652&gt;=D4652,H4652-D4652,0),""),"")</f>
        <v>195</v>
      </c>
      <c r="K4652" s="42">
        <f>IF(M4652="",IF(I4652&lt;&gt;"",I4652-G4652,""),"")</f>
        <v>23.602520412024177</v>
      </c>
      <c r="L4652" s="44">
        <f>IF(M4652="",IF(K4652&lt;&gt;"",IF(G4652=0,IF(I4652=0,0,9.99),K4652/G4652),""),"")</f>
        <v>0.32801788767331291</v>
      </c>
      <c r="M4652" s="45"/>
      <c r="N4652" s="46" t="str">
        <f>TRIM(CONCATENATE(Table1[[#This Row],[Intake]]," ",Table1[[#This Row],[Batch Number]]))</f>
        <v>S-1/EB 71</v>
      </c>
      <c r="O4652" s="45" t="str">
        <f>IF(VLOOKUP(Table1[[#This Row],[Intake Batch Combo]],Sheet2!A:B,2,FALSE)="","",VLOOKUP(Table1[[#This Row],[Intake Batch Combo]],Sheet2!A:B,2,FALSE))</f>
        <v>Expert MRI Buy 71</v>
      </c>
      <c r="P4652" s="116" t="e">
        <v>#N/A</v>
      </c>
      <c r="Q4652" s="116" t="e">
        <v>#N/A</v>
      </c>
    </row>
    <row r="4653" spans="1:17">
      <c r="A4653" s="4" t="s">
        <v>1314</v>
      </c>
      <c r="B4653" s="43">
        <v>71</v>
      </c>
      <c r="C4653" s="64" t="s">
        <v>690</v>
      </c>
      <c r="D4653" s="47">
        <v>44670</v>
      </c>
      <c r="E4653" s="59" t="s">
        <v>1</v>
      </c>
      <c r="F4653" s="41">
        <v>300</v>
      </c>
      <c r="G4653" s="41">
        <v>71.954979587975828</v>
      </c>
      <c r="H4653" s="47">
        <v>44865</v>
      </c>
      <c r="I4653" s="123">
        <v>93</v>
      </c>
      <c r="J4653" s="43">
        <f>IF(M4653="",IF(AND(H4653&lt;&gt; "",D4653&lt;&gt;""),IF(H4653&gt;=D4653,H4653-D4653,0),""),"")</f>
        <v>195</v>
      </c>
      <c r="K4653" s="42">
        <f>IF(M4653="",IF(I4653&lt;&gt;"",I4653-G4653,""),"")</f>
        <v>21.045020412024172</v>
      </c>
      <c r="L4653" s="44">
        <f>IF(M4653="",IF(K4653&lt;&gt;"",IF(G4653=0,IF(I4653=0,0,9.99),K4653/G4653),""),"")</f>
        <v>0.29247482985237255</v>
      </c>
      <c r="M4653" s="45"/>
      <c r="N4653" s="46" t="str">
        <f>TRIM(CONCATENATE(Table1[[#This Row],[Intake]]," ",Table1[[#This Row],[Batch Number]]))</f>
        <v>S-1/EB 71</v>
      </c>
      <c r="O4653" s="45" t="str">
        <f>IF(VLOOKUP(Table1[[#This Row],[Intake Batch Combo]],Sheet2!A:B,2,FALSE)="","",VLOOKUP(Table1[[#This Row],[Intake Batch Combo]],Sheet2!A:B,2,FALSE))</f>
        <v>Expert MRI Buy 71</v>
      </c>
      <c r="P4653" s="116" t="e">
        <v>#N/A</v>
      </c>
      <c r="Q4653" s="116" t="e">
        <v>#N/A</v>
      </c>
    </row>
    <row r="4654" spans="1:17">
      <c r="A4654" s="4" t="s">
        <v>1314</v>
      </c>
      <c r="B4654" s="43">
        <v>71</v>
      </c>
      <c r="C4654" s="64" t="s">
        <v>690</v>
      </c>
      <c r="D4654" s="47">
        <v>44670</v>
      </c>
      <c r="E4654" s="59" t="s">
        <v>1</v>
      </c>
      <c r="F4654" s="41">
        <v>300</v>
      </c>
      <c r="G4654" s="41">
        <v>71.954979587975828</v>
      </c>
      <c r="H4654" s="47">
        <v>44865</v>
      </c>
      <c r="I4654" s="123">
        <v>186</v>
      </c>
      <c r="J4654" s="43">
        <f>IF(M4654="",IF(AND(H4654&lt;&gt; "",D4654&lt;&gt;""),IF(H4654&gt;=D4654,H4654-D4654,0),""),"")</f>
        <v>195</v>
      </c>
      <c r="K4654" s="42">
        <f>IF(M4654="",IF(I4654&lt;&gt;"",I4654-G4654,""),"")</f>
        <v>114.04502041202417</v>
      </c>
      <c r="L4654" s="44">
        <f>IF(M4654="",IF(K4654&lt;&gt;"",IF(G4654=0,IF(I4654=0,0,9.99),K4654/G4654),""),"")</f>
        <v>1.5849496597047452</v>
      </c>
      <c r="M4654" s="45"/>
      <c r="N4654" s="46" t="str">
        <f>TRIM(CONCATENATE(Table1[[#This Row],[Intake]]," ",Table1[[#This Row],[Batch Number]]))</f>
        <v>S-1/EB 71</v>
      </c>
      <c r="O4654" s="45" t="str">
        <f>IF(VLOOKUP(Table1[[#This Row],[Intake Batch Combo]],Sheet2!A:B,2,FALSE)="","",VLOOKUP(Table1[[#This Row],[Intake Batch Combo]],Sheet2!A:B,2,FALSE))</f>
        <v>Expert MRI Buy 71</v>
      </c>
      <c r="P4654" s="116" t="e">
        <v>#N/A</v>
      </c>
      <c r="Q4654" s="116" t="e">
        <v>#N/A</v>
      </c>
    </row>
    <row r="4655" spans="1:17">
      <c r="A4655" s="4" t="s">
        <v>1314</v>
      </c>
      <c r="B4655" s="43">
        <v>71</v>
      </c>
      <c r="C4655" s="64" t="s">
        <v>690</v>
      </c>
      <c r="D4655" s="47">
        <v>44670</v>
      </c>
      <c r="E4655" s="59" t="s">
        <v>1</v>
      </c>
      <c r="F4655" s="41">
        <v>300</v>
      </c>
      <c r="G4655" s="41">
        <v>71.954979587975828</v>
      </c>
      <c r="H4655" s="47">
        <v>44865</v>
      </c>
      <c r="I4655" s="123">
        <v>186</v>
      </c>
      <c r="J4655" s="43">
        <f>IF(M4655="",IF(AND(H4655&lt;&gt; "",D4655&lt;&gt;""),IF(H4655&gt;=D4655,H4655-D4655,0),""),"")</f>
        <v>195</v>
      </c>
      <c r="K4655" s="42">
        <f>IF(M4655="",IF(I4655&lt;&gt;"",I4655-G4655,""),"")</f>
        <v>114.04502041202417</v>
      </c>
      <c r="L4655" s="44">
        <f>IF(M4655="",IF(K4655&lt;&gt;"",IF(G4655=0,IF(I4655=0,0,9.99),K4655/G4655),""),"")</f>
        <v>1.5849496597047452</v>
      </c>
      <c r="M4655" s="45"/>
      <c r="N4655" s="46" t="str">
        <f>TRIM(CONCATENATE(Table1[[#This Row],[Intake]]," ",Table1[[#This Row],[Batch Number]]))</f>
        <v>S-1/EB 71</v>
      </c>
      <c r="O4655" s="45" t="str">
        <f>IF(VLOOKUP(Table1[[#This Row],[Intake Batch Combo]],Sheet2!A:B,2,FALSE)="","",VLOOKUP(Table1[[#This Row],[Intake Batch Combo]],Sheet2!A:B,2,FALSE))</f>
        <v>Expert MRI Buy 71</v>
      </c>
      <c r="P4655" s="116" t="e">
        <v>#N/A</v>
      </c>
      <c r="Q4655" s="116" t="e">
        <v>#N/A</v>
      </c>
    </row>
    <row r="4656" spans="1:17">
      <c r="A4656" s="4" t="s">
        <v>1314</v>
      </c>
      <c r="B4656" s="43">
        <v>71</v>
      </c>
      <c r="C4656" s="64" t="s">
        <v>690</v>
      </c>
      <c r="D4656" s="47">
        <v>44670</v>
      </c>
      <c r="E4656" s="59" t="s">
        <v>1</v>
      </c>
      <c r="F4656" s="41">
        <v>300</v>
      </c>
      <c r="G4656" s="41">
        <v>71.954979587975828</v>
      </c>
      <c r="H4656" s="47">
        <v>44865</v>
      </c>
      <c r="I4656" s="123">
        <v>186</v>
      </c>
      <c r="J4656" s="43">
        <f>IF(M4656="",IF(AND(H4656&lt;&gt; "",D4656&lt;&gt;""),IF(H4656&gt;=D4656,H4656-D4656,0),""),"")</f>
        <v>195</v>
      </c>
      <c r="K4656" s="42">
        <f>IF(M4656="",IF(I4656&lt;&gt;"",I4656-G4656,""),"")</f>
        <v>114.04502041202417</v>
      </c>
      <c r="L4656" s="44">
        <f>IF(M4656="",IF(K4656&lt;&gt;"",IF(G4656=0,IF(I4656=0,0,9.99),K4656/G4656),""),"")</f>
        <v>1.5849496597047452</v>
      </c>
      <c r="M4656" s="45"/>
      <c r="N4656" s="46" t="str">
        <f>TRIM(CONCATENATE(Table1[[#This Row],[Intake]]," ",Table1[[#This Row],[Batch Number]]))</f>
        <v>S-1/EB 71</v>
      </c>
      <c r="O4656" s="45" t="str">
        <f>IF(VLOOKUP(Table1[[#This Row],[Intake Batch Combo]],Sheet2!A:B,2,FALSE)="","",VLOOKUP(Table1[[#This Row],[Intake Batch Combo]],Sheet2!A:B,2,FALSE))</f>
        <v>Expert MRI Buy 71</v>
      </c>
      <c r="P4656" s="116" t="e">
        <v>#N/A</v>
      </c>
      <c r="Q4656" s="116" t="e">
        <v>#N/A</v>
      </c>
    </row>
    <row r="4657" spans="1:17">
      <c r="A4657" s="4" t="s">
        <v>1314</v>
      </c>
      <c r="B4657" s="43">
        <v>71</v>
      </c>
      <c r="C4657" s="64" t="s">
        <v>690</v>
      </c>
      <c r="D4657" s="47">
        <v>44670</v>
      </c>
      <c r="E4657" s="59" t="s">
        <v>0</v>
      </c>
      <c r="F4657" s="41">
        <v>300</v>
      </c>
      <c r="G4657" s="41">
        <v>71.954979587975828</v>
      </c>
      <c r="H4657" s="47">
        <v>44865</v>
      </c>
      <c r="I4657" s="123">
        <v>186</v>
      </c>
      <c r="J4657" s="43">
        <f>IF(M4657="",IF(AND(H4657&lt;&gt; "",D4657&lt;&gt;""),IF(H4657&gt;=D4657,H4657-D4657,0),""),"")</f>
        <v>195</v>
      </c>
      <c r="K4657" s="42">
        <f>IF(M4657="",IF(I4657&lt;&gt;"",I4657-G4657,""),"")</f>
        <v>114.04502041202417</v>
      </c>
      <c r="L4657" s="44">
        <f>IF(M4657="",IF(K4657&lt;&gt;"",IF(G4657=0,IF(I4657=0,0,9.99),K4657/G4657),""),"")</f>
        <v>1.5849496597047452</v>
      </c>
      <c r="M4657" s="45"/>
      <c r="N4657" s="46" t="str">
        <f>TRIM(CONCATENATE(Table1[[#This Row],[Intake]]," ",Table1[[#This Row],[Batch Number]]))</f>
        <v>S-1/EB 71</v>
      </c>
      <c r="O4657" s="45" t="str">
        <f>IF(VLOOKUP(Table1[[#This Row],[Intake Batch Combo]],Sheet2!A:B,2,FALSE)="","",VLOOKUP(Table1[[#This Row],[Intake Batch Combo]],Sheet2!A:B,2,FALSE))</f>
        <v>Expert MRI Buy 71</v>
      </c>
      <c r="P4657" s="116" t="e">
        <v>#N/A</v>
      </c>
      <c r="Q4657" s="116" t="e">
        <v>#N/A</v>
      </c>
    </row>
    <row r="4658" spans="1:17">
      <c r="A4658" s="4" t="s">
        <v>1314</v>
      </c>
      <c r="B4658" s="43">
        <v>71</v>
      </c>
      <c r="C4658" s="64" t="s">
        <v>694</v>
      </c>
      <c r="D4658" s="47">
        <v>44670</v>
      </c>
      <c r="E4658" s="59" t="s">
        <v>1</v>
      </c>
      <c r="F4658" s="41">
        <v>300</v>
      </c>
      <c r="G4658" s="41">
        <v>71.954979587975828</v>
      </c>
      <c r="H4658" s="47">
        <v>44865</v>
      </c>
      <c r="I4658" s="123">
        <v>232.5</v>
      </c>
      <c r="J4658" s="43">
        <f>IF(M4658="",IF(AND(H4658&lt;&gt; "",D4658&lt;&gt;""),IF(H4658&gt;=D4658,H4658-D4658,0),""),"")</f>
        <v>195</v>
      </c>
      <c r="K4658" s="42">
        <f>IF(M4658="",IF(I4658&lt;&gt;"",I4658-G4658,""),"")</f>
        <v>160.54502041202417</v>
      </c>
      <c r="L4658" s="44">
        <f>IF(M4658="",IF(K4658&lt;&gt;"",IF(G4658=0,IF(I4658=0,0,9.99),K4658/G4658),""),"")</f>
        <v>2.2311870746309315</v>
      </c>
      <c r="M4658" s="45"/>
      <c r="N4658" s="46" t="str">
        <f>TRIM(CONCATENATE(Table1[[#This Row],[Intake]]," ",Table1[[#This Row],[Batch Number]]))</f>
        <v>S-1/EB 71</v>
      </c>
      <c r="O4658" s="45" t="str">
        <f>IF(VLOOKUP(Table1[[#This Row],[Intake Batch Combo]],Sheet2!A:B,2,FALSE)="","",VLOOKUP(Table1[[#This Row],[Intake Batch Combo]],Sheet2!A:B,2,FALSE))</f>
        <v>Expert MRI Buy 71</v>
      </c>
      <c r="P4658" s="116" t="e">
        <v>#N/A</v>
      </c>
      <c r="Q4658" s="116" t="e">
        <v>#N/A</v>
      </c>
    </row>
    <row r="4659" spans="1:17">
      <c r="A4659" s="4" t="s">
        <v>1314</v>
      </c>
      <c r="B4659" s="43">
        <v>71</v>
      </c>
      <c r="C4659" s="64" t="s">
        <v>694</v>
      </c>
      <c r="D4659" s="47">
        <v>44670</v>
      </c>
      <c r="E4659" s="59" t="s">
        <v>1</v>
      </c>
      <c r="F4659" s="41">
        <v>300</v>
      </c>
      <c r="G4659" s="41">
        <v>71.954979587975828</v>
      </c>
      <c r="H4659" s="47">
        <v>44865</v>
      </c>
      <c r="I4659" s="123">
        <v>232.5</v>
      </c>
      <c r="J4659" s="43">
        <f>IF(M4659="",IF(AND(H4659&lt;&gt; "",D4659&lt;&gt;""),IF(H4659&gt;=D4659,H4659-D4659,0),""),"")</f>
        <v>195</v>
      </c>
      <c r="K4659" s="42">
        <f>IF(M4659="",IF(I4659&lt;&gt;"",I4659-G4659,""),"")</f>
        <v>160.54502041202417</v>
      </c>
      <c r="L4659" s="44">
        <f>IF(M4659="",IF(K4659&lt;&gt;"",IF(G4659=0,IF(I4659=0,0,9.99),K4659/G4659),""),"")</f>
        <v>2.2311870746309315</v>
      </c>
      <c r="M4659" s="45"/>
      <c r="N4659" s="46" t="str">
        <f>TRIM(CONCATENATE(Table1[[#This Row],[Intake]]," ",Table1[[#This Row],[Batch Number]]))</f>
        <v>S-1/EB 71</v>
      </c>
      <c r="O4659" s="45" t="str">
        <f>IF(VLOOKUP(Table1[[#This Row],[Intake Batch Combo]],Sheet2!A:B,2,FALSE)="","",VLOOKUP(Table1[[#This Row],[Intake Batch Combo]],Sheet2!A:B,2,FALSE))</f>
        <v>Expert MRI Buy 71</v>
      </c>
      <c r="P4659" s="116" t="e">
        <v>#N/A</v>
      </c>
      <c r="Q4659" s="116" t="e">
        <v>#N/A</v>
      </c>
    </row>
    <row r="4660" spans="1:17">
      <c r="A4660" s="4" t="s">
        <v>1314</v>
      </c>
      <c r="B4660" s="43">
        <v>71</v>
      </c>
      <c r="C4660" s="64" t="s">
        <v>723</v>
      </c>
      <c r="D4660" s="47">
        <v>44670</v>
      </c>
      <c r="E4660" s="59" t="s">
        <v>1</v>
      </c>
      <c r="F4660" s="41">
        <v>300</v>
      </c>
      <c r="G4660" s="41">
        <v>71.954979587975828</v>
      </c>
      <c r="H4660" s="47">
        <v>44865</v>
      </c>
      <c r="I4660" s="123">
        <v>93</v>
      </c>
      <c r="J4660" s="43">
        <f>IF(M4660="",IF(AND(H4660&lt;&gt; "",D4660&lt;&gt;""),IF(H4660&gt;=D4660,H4660-D4660,0),""),"")</f>
        <v>195</v>
      </c>
      <c r="K4660" s="42">
        <f>IF(M4660="",IF(I4660&lt;&gt;"",I4660-G4660,""),"")</f>
        <v>21.045020412024172</v>
      </c>
      <c r="L4660" s="44">
        <f>IF(M4660="",IF(K4660&lt;&gt;"",IF(G4660=0,IF(I4660=0,0,9.99),K4660/G4660),""),"")</f>
        <v>0.29247482985237255</v>
      </c>
      <c r="M4660" s="45"/>
      <c r="N4660" s="46" t="str">
        <f>TRIM(CONCATENATE(Table1[[#This Row],[Intake]]," ",Table1[[#This Row],[Batch Number]]))</f>
        <v>S-1/EB 71</v>
      </c>
      <c r="O4660" s="45" t="str">
        <f>IF(VLOOKUP(Table1[[#This Row],[Intake Batch Combo]],Sheet2!A:B,2,FALSE)="","",VLOOKUP(Table1[[#This Row],[Intake Batch Combo]],Sheet2!A:B,2,FALSE))</f>
        <v>Expert MRI Buy 71</v>
      </c>
      <c r="P4660" s="116" t="e">
        <v>#N/A</v>
      </c>
      <c r="Q4660" s="116" t="e">
        <v>#N/A</v>
      </c>
    </row>
    <row r="4661" spans="1:17">
      <c r="A4661" s="4" t="s">
        <v>1314</v>
      </c>
      <c r="B4661" s="43">
        <v>71</v>
      </c>
      <c r="C4661" s="64" t="s">
        <v>723</v>
      </c>
      <c r="D4661" s="47">
        <v>44670</v>
      </c>
      <c r="E4661" s="59" t="s">
        <v>1</v>
      </c>
      <c r="F4661" s="41">
        <v>300</v>
      </c>
      <c r="G4661" s="41">
        <v>71.954979587975828</v>
      </c>
      <c r="H4661" s="47">
        <v>44865</v>
      </c>
      <c r="I4661" s="123">
        <v>93</v>
      </c>
      <c r="J4661" s="43">
        <f>IF(M4661="",IF(AND(H4661&lt;&gt; "",D4661&lt;&gt;""),IF(H4661&gt;=D4661,H4661-D4661,0),""),"")</f>
        <v>195</v>
      </c>
      <c r="K4661" s="42">
        <f>IF(M4661="",IF(I4661&lt;&gt;"",I4661-G4661,""),"")</f>
        <v>21.045020412024172</v>
      </c>
      <c r="L4661" s="44">
        <f>IF(M4661="",IF(K4661&lt;&gt;"",IF(G4661=0,IF(I4661=0,0,9.99),K4661/G4661),""),"")</f>
        <v>0.29247482985237255</v>
      </c>
      <c r="M4661" s="45"/>
      <c r="N4661" s="46" t="str">
        <f>TRIM(CONCATENATE(Table1[[#This Row],[Intake]]," ",Table1[[#This Row],[Batch Number]]))</f>
        <v>S-1/EB 71</v>
      </c>
      <c r="O4661" s="45" t="str">
        <f>IF(VLOOKUP(Table1[[#This Row],[Intake Batch Combo]],Sheet2!A:B,2,FALSE)="","",VLOOKUP(Table1[[#This Row],[Intake Batch Combo]],Sheet2!A:B,2,FALSE))</f>
        <v>Expert MRI Buy 71</v>
      </c>
      <c r="P4661" s="116" t="e">
        <v>#N/A</v>
      </c>
      <c r="Q4661" s="116" t="e">
        <v>#N/A</v>
      </c>
    </row>
    <row r="4662" spans="1:17">
      <c r="A4662" s="4" t="s">
        <v>1314</v>
      </c>
      <c r="B4662" s="43">
        <v>71</v>
      </c>
      <c r="C4662" s="64" t="s">
        <v>876</v>
      </c>
      <c r="D4662" s="47">
        <v>44670</v>
      </c>
      <c r="E4662" s="59" t="s">
        <v>1</v>
      </c>
      <c r="F4662" s="41">
        <v>300</v>
      </c>
      <c r="G4662" s="41">
        <v>71.954979587975828</v>
      </c>
      <c r="H4662" s="47">
        <v>44865</v>
      </c>
      <c r="I4662" s="123">
        <v>102.3</v>
      </c>
      <c r="J4662" s="43">
        <f>IF(M4662="",IF(AND(H4662&lt;&gt; "",D4662&lt;&gt;""),IF(H4662&gt;=D4662,H4662-D4662,0),""),"")</f>
        <v>195</v>
      </c>
      <c r="K4662" s="42">
        <f>IF(M4662="",IF(I4662&lt;&gt;"",I4662-G4662,""),"")</f>
        <v>30.345020412024169</v>
      </c>
      <c r="L4662" s="44">
        <f>IF(M4662="",IF(K4662&lt;&gt;"",IF(G4662=0,IF(I4662=0,0,9.99),K4662/G4662),""),"")</f>
        <v>0.4217223128376098</v>
      </c>
      <c r="M4662" s="45"/>
      <c r="N4662" s="46" t="str">
        <f>TRIM(CONCATENATE(Table1[[#This Row],[Intake]]," ",Table1[[#This Row],[Batch Number]]))</f>
        <v>S-1/EB 71</v>
      </c>
      <c r="O4662" s="45" t="str">
        <f>IF(VLOOKUP(Table1[[#This Row],[Intake Batch Combo]],Sheet2!A:B,2,FALSE)="","",VLOOKUP(Table1[[#This Row],[Intake Batch Combo]],Sheet2!A:B,2,FALSE))</f>
        <v>Expert MRI Buy 71</v>
      </c>
      <c r="P4662" s="116" t="e">
        <v>#N/A</v>
      </c>
      <c r="Q4662" s="116" t="e">
        <v>#N/A</v>
      </c>
    </row>
    <row r="4663" spans="1:17">
      <c r="A4663" s="4" t="s">
        <v>1314</v>
      </c>
      <c r="B4663" s="43">
        <v>71</v>
      </c>
      <c r="C4663" s="64" t="s">
        <v>876</v>
      </c>
      <c r="D4663" s="47">
        <v>44670</v>
      </c>
      <c r="E4663" s="59" t="s">
        <v>1</v>
      </c>
      <c r="F4663" s="41">
        <v>300</v>
      </c>
      <c r="G4663" s="41">
        <v>71.954979587975828</v>
      </c>
      <c r="H4663" s="47">
        <v>44865</v>
      </c>
      <c r="I4663" s="123">
        <v>102.3</v>
      </c>
      <c r="J4663" s="43">
        <f>IF(M4663="",IF(AND(H4663&lt;&gt; "",D4663&lt;&gt;""),IF(H4663&gt;=D4663,H4663-D4663,0),""),"")</f>
        <v>195</v>
      </c>
      <c r="K4663" s="42">
        <f>IF(M4663="",IF(I4663&lt;&gt;"",I4663-G4663,""),"")</f>
        <v>30.345020412024169</v>
      </c>
      <c r="L4663" s="44">
        <f>IF(M4663="",IF(K4663&lt;&gt;"",IF(G4663=0,IF(I4663=0,0,9.99),K4663/G4663),""),"")</f>
        <v>0.4217223128376098</v>
      </c>
      <c r="M4663" s="45"/>
      <c r="N4663" s="46" t="str">
        <f>TRIM(CONCATENATE(Table1[[#This Row],[Intake]]," ",Table1[[#This Row],[Batch Number]]))</f>
        <v>S-1/EB 71</v>
      </c>
      <c r="O4663" s="45" t="str">
        <f>IF(VLOOKUP(Table1[[#This Row],[Intake Batch Combo]],Sheet2!A:B,2,FALSE)="","",VLOOKUP(Table1[[#This Row],[Intake Batch Combo]],Sheet2!A:B,2,FALSE))</f>
        <v>Expert MRI Buy 71</v>
      </c>
      <c r="P4663" s="116" t="e">
        <v>#N/A</v>
      </c>
      <c r="Q4663" s="116" t="e">
        <v>#N/A</v>
      </c>
    </row>
    <row r="4664" spans="1:17">
      <c r="A4664" s="4" t="s">
        <v>1314</v>
      </c>
      <c r="B4664" s="43">
        <v>71</v>
      </c>
      <c r="C4664" s="64" t="s">
        <v>954</v>
      </c>
      <c r="D4664" s="47">
        <v>44670</v>
      </c>
      <c r="E4664" s="59" t="s">
        <v>1</v>
      </c>
      <c r="F4664" s="41">
        <v>300</v>
      </c>
      <c r="G4664" s="41">
        <v>71.954979587975828</v>
      </c>
      <c r="H4664" s="47">
        <v>44865</v>
      </c>
      <c r="I4664" s="123">
        <v>93</v>
      </c>
      <c r="J4664" s="43">
        <f>IF(M4664="",IF(AND(H4664&lt;&gt; "",D4664&lt;&gt;""),IF(H4664&gt;=D4664,H4664-D4664,0),""),"")</f>
        <v>195</v>
      </c>
      <c r="K4664" s="42">
        <f>IF(M4664="",IF(I4664&lt;&gt;"",I4664-G4664,""),"")</f>
        <v>21.045020412024172</v>
      </c>
      <c r="L4664" s="44">
        <f>IF(M4664="",IF(K4664&lt;&gt;"",IF(G4664=0,IF(I4664=0,0,9.99),K4664/G4664),""),"")</f>
        <v>0.29247482985237255</v>
      </c>
      <c r="M4664" s="45"/>
      <c r="N4664" s="46" t="str">
        <f>TRIM(CONCATENATE(Table1[[#This Row],[Intake]]," ",Table1[[#This Row],[Batch Number]]))</f>
        <v>S-1/EB 71</v>
      </c>
      <c r="O4664" s="45" t="str">
        <f>IF(VLOOKUP(Table1[[#This Row],[Intake Batch Combo]],Sheet2!A:B,2,FALSE)="","",VLOOKUP(Table1[[#This Row],[Intake Batch Combo]],Sheet2!A:B,2,FALSE))</f>
        <v>Expert MRI Buy 71</v>
      </c>
      <c r="P4664" s="116" t="e">
        <v>#N/A</v>
      </c>
      <c r="Q4664" s="116" t="e">
        <v>#N/A</v>
      </c>
    </row>
    <row r="4665" spans="1:17">
      <c r="A4665" s="4" t="s">
        <v>1314</v>
      </c>
      <c r="B4665" s="43">
        <v>71</v>
      </c>
      <c r="C4665" s="64" t="s">
        <v>954</v>
      </c>
      <c r="D4665" s="47">
        <v>44670</v>
      </c>
      <c r="E4665" s="59" t="s">
        <v>1</v>
      </c>
      <c r="F4665" s="41">
        <v>300</v>
      </c>
      <c r="G4665" s="41">
        <v>71.954979587975828</v>
      </c>
      <c r="H4665" s="47">
        <v>44865</v>
      </c>
      <c r="I4665" s="123">
        <v>93</v>
      </c>
      <c r="J4665" s="43">
        <f>IF(M4665="",IF(AND(H4665&lt;&gt; "",D4665&lt;&gt;""),IF(H4665&gt;=D4665,H4665-D4665,0),""),"")</f>
        <v>195</v>
      </c>
      <c r="K4665" s="42">
        <f>IF(M4665="",IF(I4665&lt;&gt;"",I4665-G4665,""),"")</f>
        <v>21.045020412024172</v>
      </c>
      <c r="L4665" s="44">
        <f>IF(M4665="",IF(K4665&lt;&gt;"",IF(G4665=0,IF(I4665=0,0,9.99),K4665/G4665),""),"")</f>
        <v>0.29247482985237255</v>
      </c>
      <c r="M4665" s="45"/>
      <c r="N4665" s="46" t="str">
        <f>TRIM(CONCATENATE(Table1[[#This Row],[Intake]]," ",Table1[[#This Row],[Batch Number]]))</f>
        <v>S-1/EB 71</v>
      </c>
      <c r="O4665" s="45" t="str">
        <f>IF(VLOOKUP(Table1[[#This Row],[Intake Batch Combo]],Sheet2!A:B,2,FALSE)="","",VLOOKUP(Table1[[#This Row],[Intake Batch Combo]],Sheet2!A:B,2,FALSE))</f>
        <v>Expert MRI Buy 71</v>
      </c>
      <c r="P4665" s="116" t="e">
        <v>#N/A</v>
      </c>
      <c r="Q4665" s="116" t="e">
        <v>#N/A</v>
      </c>
    </row>
    <row r="4666" spans="1:17">
      <c r="A4666" s="4" t="s">
        <v>1314</v>
      </c>
      <c r="B4666" s="43">
        <v>71</v>
      </c>
      <c r="C4666" s="64" t="s">
        <v>954</v>
      </c>
      <c r="D4666" s="47">
        <v>44670</v>
      </c>
      <c r="E4666" s="59" t="s">
        <v>1</v>
      </c>
      <c r="F4666" s="41">
        <v>300</v>
      </c>
      <c r="G4666" s="41">
        <v>71.954979587975828</v>
      </c>
      <c r="H4666" s="47">
        <v>44865</v>
      </c>
      <c r="I4666" s="123">
        <v>93</v>
      </c>
      <c r="J4666" s="43">
        <f>IF(M4666="",IF(AND(H4666&lt;&gt; "",D4666&lt;&gt;""),IF(H4666&gt;=D4666,H4666-D4666,0),""),"")</f>
        <v>195</v>
      </c>
      <c r="K4666" s="42">
        <f>IF(M4666="",IF(I4666&lt;&gt;"",I4666-G4666,""),"")</f>
        <v>21.045020412024172</v>
      </c>
      <c r="L4666" s="44">
        <f>IF(M4666="",IF(K4666&lt;&gt;"",IF(G4666=0,IF(I4666=0,0,9.99),K4666/G4666),""),"")</f>
        <v>0.29247482985237255</v>
      </c>
      <c r="M4666" s="45"/>
      <c r="N4666" s="46" t="str">
        <f>TRIM(CONCATENATE(Table1[[#This Row],[Intake]]," ",Table1[[#This Row],[Batch Number]]))</f>
        <v>S-1/EB 71</v>
      </c>
      <c r="O4666" s="45" t="str">
        <f>IF(VLOOKUP(Table1[[#This Row],[Intake Batch Combo]],Sheet2!A:B,2,FALSE)="","",VLOOKUP(Table1[[#This Row],[Intake Batch Combo]],Sheet2!A:B,2,FALSE))</f>
        <v>Expert MRI Buy 71</v>
      </c>
      <c r="P4666" s="116" t="e">
        <v>#N/A</v>
      </c>
      <c r="Q4666" s="116" t="e">
        <v>#N/A</v>
      </c>
    </row>
    <row r="4667" spans="1:17">
      <c r="A4667" s="4" t="s">
        <v>1314</v>
      </c>
      <c r="B4667" s="43">
        <v>71</v>
      </c>
      <c r="C4667" s="64" t="s">
        <v>954</v>
      </c>
      <c r="D4667" s="47">
        <v>44670</v>
      </c>
      <c r="E4667" s="59" t="s">
        <v>1</v>
      </c>
      <c r="F4667" s="41">
        <v>300</v>
      </c>
      <c r="G4667" s="41">
        <v>71.954979587975828</v>
      </c>
      <c r="H4667" s="47">
        <v>44865</v>
      </c>
      <c r="I4667" s="123">
        <v>93</v>
      </c>
      <c r="J4667" s="43">
        <f>IF(M4667="",IF(AND(H4667&lt;&gt; "",D4667&lt;&gt;""),IF(H4667&gt;=D4667,H4667-D4667,0),""),"")</f>
        <v>195</v>
      </c>
      <c r="K4667" s="42">
        <f>IF(M4667="",IF(I4667&lt;&gt;"",I4667-G4667,""),"")</f>
        <v>21.045020412024172</v>
      </c>
      <c r="L4667" s="44">
        <f>IF(M4667="",IF(K4667&lt;&gt;"",IF(G4667=0,IF(I4667=0,0,9.99),K4667/G4667),""),"")</f>
        <v>0.29247482985237255</v>
      </c>
      <c r="M4667" s="45"/>
      <c r="N4667" s="46" t="str">
        <f>TRIM(CONCATENATE(Table1[[#This Row],[Intake]]," ",Table1[[#This Row],[Batch Number]]))</f>
        <v>S-1/EB 71</v>
      </c>
      <c r="O4667" s="45" t="str">
        <f>IF(VLOOKUP(Table1[[#This Row],[Intake Batch Combo]],Sheet2!A:B,2,FALSE)="","",VLOOKUP(Table1[[#This Row],[Intake Batch Combo]],Sheet2!A:B,2,FALSE))</f>
        <v>Expert MRI Buy 71</v>
      </c>
      <c r="P4667" s="116" t="e">
        <v>#N/A</v>
      </c>
      <c r="Q4667" s="116" t="e">
        <v>#N/A</v>
      </c>
    </row>
    <row r="4668" spans="1:17">
      <c r="A4668" s="4" t="s">
        <v>1314</v>
      </c>
      <c r="B4668" s="43">
        <v>71</v>
      </c>
      <c r="C4668" s="64" t="s">
        <v>1037</v>
      </c>
      <c r="D4668" s="47">
        <v>44670</v>
      </c>
      <c r="E4668" s="59" t="s">
        <v>1</v>
      </c>
      <c r="F4668" s="41">
        <v>300</v>
      </c>
      <c r="G4668" s="41">
        <v>71.954979587975828</v>
      </c>
      <c r="H4668" s="47">
        <v>44865</v>
      </c>
      <c r="I4668" s="123">
        <v>139.5</v>
      </c>
      <c r="J4668" s="43">
        <f>IF(M4668="",IF(AND(H4668&lt;&gt; "",D4668&lt;&gt;""),IF(H4668&gt;=D4668,H4668-D4668,0),""),"")</f>
        <v>195</v>
      </c>
      <c r="K4668" s="42">
        <f>IF(M4668="",IF(I4668&lt;&gt;"",I4668-G4668,""),"")</f>
        <v>67.545020412024172</v>
      </c>
      <c r="L4668" s="44">
        <f>IF(M4668="",IF(K4668&lt;&gt;"",IF(G4668=0,IF(I4668=0,0,9.99),K4668/G4668),""),"")</f>
        <v>0.93871224477855886</v>
      </c>
      <c r="M4668" s="45"/>
      <c r="N4668" s="46" t="str">
        <f>TRIM(CONCATENATE(Table1[[#This Row],[Intake]]," ",Table1[[#This Row],[Batch Number]]))</f>
        <v>S-1/EB 71</v>
      </c>
      <c r="O4668" s="45" t="str">
        <f>IF(VLOOKUP(Table1[[#This Row],[Intake Batch Combo]],Sheet2!A:B,2,FALSE)="","",VLOOKUP(Table1[[#This Row],[Intake Batch Combo]],Sheet2!A:B,2,FALSE))</f>
        <v>Expert MRI Buy 71</v>
      </c>
      <c r="P4668" s="116" t="e">
        <v>#N/A</v>
      </c>
      <c r="Q4668" s="116" t="e">
        <v>#N/A</v>
      </c>
    </row>
    <row r="4669" spans="1:17">
      <c r="A4669" s="4" t="s">
        <v>1314</v>
      </c>
      <c r="B4669" s="43">
        <v>71</v>
      </c>
      <c r="C4669" s="64" t="s">
        <v>1037</v>
      </c>
      <c r="D4669" s="47">
        <v>44670</v>
      </c>
      <c r="E4669" s="59" t="s">
        <v>1</v>
      </c>
      <c r="F4669" s="41">
        <v>300</v>
      </c>
      <c r="G4669" s="41">
        <v>71.954979587975828</v>
      </c>
      <c r="H4669" s="47">
        <v>44865</v>
      </c>
      <c r="I4669" s="123">
        <v>139.5</v>
      </c>
      <c r="J4669" s="43">
        <f>IF(M4669="",IF(AND(H4669&lt;&gt; "",D4669&lt;&gt;""),IF(H4669&gt;=D4669,H4669-D4669,0),""),"")</f>
        <v>195</v>
      </c>
      <c r="K4669" s="42">
        <f>IF(M4669="",IF(I4669&lt;&gt;"",I4669-G4669,""),"")</f>
        <v>67.545020412024172</v>
      </c>
      <c r="L4669" s="44">
        <f>IF(M4669="",IF(K4669&lt;&gt;"",IF(G4669=0,IF(I4669=0,0,9.99),K4669/G4669),""),"")</f>
        <v>0.93871224477855886</v>
      </c>
      <c r="M4669" s="45"/>
      <c r="N4669" s="46" t="str">
        <f>TRIM(CONCATENATE(Table1[[#This Row],[Intake]]," ",Table1[[#This Row],[Batch Number]]))</f>
        <v>S-1/EB 71</v>
      </c>
      <c r="O4669" s="45" t="str">
        <f>IF(VLOOKUP(Table1[[#This Row],[Intake Batch Combo]],Sheet2!A:B,2,FALSE)="","",VLOOKUP(Table1[[#This Row],[Intake Batch Combo]],Sheet2!A:B,2,FALSE))</f>
        <v>Expert MRI Buy 71</v>
      </c>
      <c r="P4669" s="116" t="e">
        <v>#N/A</v>
      </c>
      <c r="Q4669" s="116" t="e">
        <v>#N/A</v>
      </c>
    </row>
    <row r="4670" spans="1:17">
      <c r="A4670" s="4" t="s">
        <v>384</v>
      </c>
      <c r="B4670" s="15" t="s">
        <v>385</v>
      </c>
      <c r="C4670" s="15">
        <v>1022137</v>
      </c>
      <c r="D4670" s="30">
        <v>44579</v>
      </c>
      <c r="E4670" s="10" t="s">
        <v>0</v>
      </c>
      <c r="F4670" s="14">
        <v>400</v>
      </c>
      <c r="G4670" s="14">
        <v>82.56</v>
      </c>
      <c r="H4670" s="30">
        <v>44865</v>
      </c>
      <c r="I4670" s="123">
        <v>118.36109999999999</v>
      </c>
      <c r="J4670" s="15">
        <f>IF(M4670="",IF(AND(H4670&lt;&gt; "",D4670&lt;&gt;""),IF(H4670&gt;=D4670,H4670-D4670,0),""),"")</f>
        <v>286</v>
      </c>
      <c r="K4670" s="20">
        <f>IF(M4670="",IF(I4670&lt;&gt;"",I4670-G4670,""),"")</f>
        <v>35.801099999999991</v>
      </c>
      <c r="L4670" s="25">
        <f>IF(M4670="",IF(K4670&lt;&gt;"",IF(G4670=0,IF(I4670=0,0,9.99),K4670/G4670),""),"")</f>
        <v>0.43363735465116265</v>
      </c>
      <c r="M4670" s="112"/>
      <c r="N4670" s="33" t="str">
        <f>TRIM(CONCATENATE(Table1[[#This Row],[Intake]]," ",Table1[[#This Row],[Batch Number]]))</f>
        <v>S-1/TRC 33a</v>
      </c>
      <c r="O4670" s="35" t="str">
        <f>IF(VLOOKUP(Table1[[#This Row],[Intake Batch Combo]],Sheet2!A:B,2,FALSE)="","",VLOOKUP(Table1[[#This Row],[Intake Batch Combo]],Sheet2!A:B,2,FALSE))</f>
        <v>Texas Regional Center Batch 33a</v>
      </c>
      <c r="P4670" s="116" t="e">
        <v>#N/A</v>
      </c>
      <c r="Q4670" s="116" t="e">
        <v>#N/A</v>
      </c>
    </row>
    <row r="4671" spans="1:17">
      <c r="A4671" s="4" t="s">
        <v>384</v>
      </c>
      <c r="B4671" s="15" t="s">
        <v>385</v>
      </c>
      <c r="C4671" s="15">
        <v>1022137</v>
      </c>
      <c r="D4671" s="30">
        <v>44579</v>
      </c>
      <c r="E4671" s="10" t="s">
        <v>0</v>
      </c>
      <c r="F4671" s="14">
        <v>400</v>
      </c>
      <c r="G4671" s="14">
        <v>82.56</v>
      </c>
      <c r="H4671" s="30">
        <v>44865</v>
      </c>
      <c r="I4671" s="123">
        <v>465</v>
      </c>
      <c r="J4671" s="15">
        <f>IF(M4671="",IF(AND(H4671&lt;&gt; "",D4671&lt;&gt;""),IF(H4671&gt;=D4671,H4671-D4671,0),""),"")</f>
        <v>286</v>
      </c>
      <c r="K4671" s="20">
        <f>IF(M4671="",IF(I4671&lt;&gt;"",I4671-G4671,""),"")</f>
        <v>382.44</v>
      </c>
      <c r="L4671" s="25">
        <f>IF(M4671="",IF(K4671&lt;&gt;"",IF(G4671=0,IF(I4671=0,0,9.99),K4671/G4671),""),"")</f>
        <v>4.6322674418604652</v>
      </c>
      <c r="M4671" s="112"/>
      <c r="N4671" s="33" t="str">
        <f>TRIM(CONCATENATE(Table1[[#This Row],[Intake]]," ",Table1[[#This Row],[Batch Number]]))</f>
        <v>S-1/TRC 33a</v>
      </c>
      <c r="O4671" s="35" t="str">
        <f>IF(VLOOKUP(Table1[[#This Row],[Intake Batch Combo]],Sheet2!A:B,2,FALSE)="","",VLOOKUP(Table1[[#This Row],[Intake Batch Combo]],Sheet2!A:B,2,FALSE))</f>
        <v>Texas Regional Center Batch 33a</v>
      </c>
      <c r="P4671" s="116" t="e">
        <v>#N/A</v>
      </c>
      <c r="Q4671" s="116" t="e">
        <v>#N/A</v>
      </c>
    </row>
    <row r="4672" spans="1:17">
      <c r="A4672" s="4" t="s">
        <v>384</v>
      </c>
      <c r="B4672" s="15" t="s">
        <v>385</v>
      </c>
      <c r="C4672" s="15">
        <v>1020705</v>
      </c>
      <c r="D4672" s="30">
        <v>44579</v>
      </c>
      <c r="E4672" s="10" t="s">
        <v>0</v>
      </c>
      <c r="F4672" s="14">
        <v>750</v>
      </c>
      <c r="G4672" s="14">
        <v>154.80000000000001</v>
      </c>
      <c r="H4672" s="30">
        <v>44865</v>
      </c>
      <c r="I4672" s="123">
        <v>232.5</v>
      </c>
      <c r="J4672" s="15">
        <f>IF(M4672="",IF(AND(H4672&lt;&gt; "",D4672&lt;&gt;""),IF(H4672&gt;=D4672,H4672-D4672,0),""),"")</f>
        <v>286</v>
      </c>
      <c r="K4672" s="20">
        <f>IF(M4672="",IF(I4672&lt;&gt;"",I4672-G4672,""),"")</f>
        <v>77.699999999999989</v>
      </c>
      <c r="L4672" s="25">
        <f>IF(M4672="",IF(K4672&lt;&gt;"",IF(G4672=0,IF(I4672=0,0,9.99),K4672/G4672),""),"")</f>
        <v>0.50193798449612392</v>
      </c>
      <c r="M4672" s="112"/>
      <c r="N4672" s="33" t="str">
        <f>TRIM(CONCATENATE(Table1[[#This Row],[Intake]]," ",Table1[[#This Row],[Batch Number]]))</f>
        <v>S-1/TRC 33a</v>
      </c>
      <c r="O4672" s="35" t="str">
        <f>IF(VLOOKUP(Table1[[#This Row],[Intake Batch Combo]],Sheet2!A:B,2,FALSE)="","",VLOOKUP(Table1[[#This Row],[Intake Batch Combo]],Sheet2!A:B,2,FALSE))</f>
        <v>Texas Regional Center Batch 33a</v>
      </c>
      <c r="P4672" s="116" t="e">
        <v>#N/A</v>
      </c>
      <c r="Q4672" s="116" t="e">
        <v>#N/A</v>
      </c>
    </row>
    <row r="4673" spans="1:17">
      <c r="A4673" s="4" t="s">
        <v>384</v>
      </c>
      <c r="B4673" s="15" t="s">
        <v>385</v>
      </c>
      <c r="C4673" s="15">
        <v>1022137</v>
      </c>
      <c r="D4673" s="30">
        <v>44579</v>
      </c>
      <c r="E4673" s="10" t="s">
        <v>0</v>
      </c>
      <c r="F4673" s="14">
        <v>750</v>
      </c>
      <c r="G4673" s="14">
        <v>154.80000000000001</v>
      </c>
      <c r="H4673" s="30">
        <v>44865</v>
      </c>
      <c r="I4673" s="123">
        <v>465</v>
      </c>
      <c r="J4673" s="15">
        <f>IF(M4673="",IF(AND(H4673&lt;&gt; "",D4673&lt;&gt;""),IF(H4673&gt;=D4673,H4673-D4673,0),""),"")</f>
        <v>286</v>
      </c>
      <c r="K4673" s="20">
        <f>IF(M4673="",IF(I4673&lt;&gt;"",I4673-G4673,""),"")</f>
        <v>310.2</v>
      </c>
      <c r="L4673" s="25">
        <f>IF(M4673="",IF(K4673&lt;&gt;"",IF(G4673=0,IF(I4673=0,0,9.99),K4673/G4673),""),"")</f>
        <v>2.0038759689922476</v>
      </c>
      <c r="M4673" s="112"/>
      <c r="N4673" s="33" t="str">
        <f>TRIM(CONCATENATE(Table1[[#This Row],[Intake]]," ",Table1[[#This Row],[Batch Number]]))</f>
        <v>S-1/TRC 33a</v>
      </c>
      <c r="O4673" s="35" t="str">
        <f>IF(VLOOKUP(Table1[[#This Row],[Intake Batch Combo]],Sheet2!A:B,2,FALSE)="","",VLOOKUP(Table1[[#This Row],[Intake Batch Combo]],Sheet2!A:B,2,FALSE))</f>
        <v>Texas Regional Center Batch 33a</v>
      </c>
      <c r="P4673" s="116" t="e">
        <v>#N/A</v>
      </c>
      <c r="Q4673" s="116" t="e">
        <v>#N/A</v>
      </c>
    </row>
    <row r="4674" spans="1:17">
      <c r="A4674" s="4" t="s">
        <v>384</v>
      </c>
      <c r="B4674" s="15" t="s">
        <v>385</v>
      </c>
      <c r="C4674" s="15">
        <v>1022262</v>
      </c>
      <c r="D4674" s="30">
        <v>44579</v>
      </c>
      <c r="E4674" s="10" t="s">
        <v>0</v>
      </c>
      <c r="F4674" s="14">
        <v>750</v>
      </c>
      <c r="G4674" s="14">
        <v>154.80000000000001</v>
      </c>
      <c r="H4674" s="30">
        <v>44865</v>
      </c>
      <c r="I4674" s="123">
        <v>372</v>
      </c>
      <c r="J4674" s="15">
        <f>IF(M4674="",IF(AND(H4674&lt;&gt; "",D4674&lt;&gt;""),IF(H4674&gt;=D4674,H4674-D4674,0),""),"")</f>
        <v>286</v>
      </c>
      <c r="K4674" s="20">
        <f>IF(M4674="",IF(I4674&lt;&gt;"",I4674-G4674,""),"")</f>
        <v>217.2</v>
      </c>
      <c r="L4674" s="25">
        <f>IF(M4674="",IF(K4674&lt;&gt;"",IF(G4674=0,IF(I4674=0,0,9.99),K4674/G4674),""),"")</f>
        <v>1.4031007751937983</v>
      </c>
      <c r="M4674" s="112"/>
      <c r="N4674" s="33" t="str">
        <f>TRIM(CONCATENATE(Table1[[#This Row],[Intake]]," ",Table1[[#This Row],[Batch Number]]))</f>
        <v>S-1/TRC 33a</v>
      </c>
      <c r="O4674" s="35" t="str">
        <f>IF(VLOOKUP(Table1[[#This Row],[Intake Batch Combo]],Sheet2!A:B,2,FALSE)="","",VLOOKUP(Table1[[#This Row],[Intake Batch Combo]],Sheet2!A:B,2,FALSE))</f>
        <v>Texas Regional Center Batch 33a</v>
      </c>
      <c r="P4674" s="116" t="e">
        <v>#N/A</v>
      </c>
      <c r="Q4674" s="116" t="e">
        <v>#N/A</v>
      </c>
    </row>
    <row r="4675" spans="1:17">
      <c r="A4675" s="4" t="s">
        <v>384</v>
      </c>
      <c r="B4675" s="15" t="s">
        <v>385</v>
      </c>
      <c r="C4675" s="15">
        <v>1022286</v>
      </c>
      <c r="D4675" s="30">
        <v>44579</v>
      </c>
      <c r="E4675" s="10" t="s">
        <v>0</v>
      </c>
      <c r="F4675" s="14">
        <v>750</v>
      </c>
      <c r="G4675" s="14">
        <v>154.80000000000001</v>
      </c>
      <c r="H4675" s="30">
        <v>44865</v>
      </c>
      <c r="I4675" s="123">
        <v>348.75</v>
      </c>
      <c r="J4675" s="15">
        <f>IF(M4675="",IF(AND(H4675&lt;&gt; "",D4675&lt;&gt;""),IF(H4675&gt;=D4675,H4675-D4675,0),""),"")</f>
        <v>286</v>
      </c>
      <c r="K4675" s="20">
        <f>IF(M4675="",IF(I4675&lt;&gt;"",I4675-G4675,""),"")</f>
        <v>193.95</v>
      </c>
      <c r="L4675" s="25">
        <f>IF(M4675="",IF(K4675&lt;&gt;"",IF(G4675=0,IF(I4675=0,0,9.99),K4675/G4675),""),"")</f>
        <v>1.2529069767441858</v>
      </c>
      <c r="M4675" s="112"/>
      <c r="N4675" s="33" t="str">
        <f>TRIM(CONCATENATE(Table1[[#This Row],[Intake]]," ",Table1[[#This Row],[Batch Number]]))</f>
        <v>S-1/TRC 33a</v>
      </c>
      <c r="O4675" s="35" t="str">
        <f>IF(VLOOKUP(Table1[[#This Row],[Intake Batch Combo]],Sheet2!A:B,2,FALSE)="","",VLOOKUP(Table1[[#This Row],[Intake Batch Combo]],Sheet2!A:B,2,FALSE))</f>
        <v>Texas Regional Center Batch 33a</v>
      </c>
      <c r="P4675" s="116" t="e">
        <v>#N/A</v>
      </c>
      <c r="Q4675" s="116" t="e">
        <v>#N/A</v>
      </c>
    </row>
    <row r="4676" spans="1:17">
      <c r="A4676" s="4" t="s">
        <v>384</v>
      </c>
      <c r="B4676" s="15" t="s">
        <v>385</v>
      </c>
      <c r="C4676" s="15">
        <v>1022318</v>
      </c>
      <c r="D4676" s="30">
        <v>44579</v>
      </c>
      <c r="E4676" s="10" t="s">
        <v>0</v>
      </c>
      <c r="F4676" s="14">
        <v>750</v>
      </c>
      <c r="G4676" s="14">
        <v>154.80000000000001</v>
      </c>
      <c r="H4676" s="30">
        <v>44865</v>
      </c>
      <c r="I4676" s="123">
        <v>439.25759999999997</v>
      </c>
      <c r="J4676" s="15">
        <f>IF(M4676="",IF(AND(H4676&lt;&gt; "",D4676&lt;&gt;""),IF(H4676&gt;=D4676,H4676-D4676,0),""),"")</f>
        <v>286</v>
      </c>
      <c r="K4676" s="20">
        <f>IF(M4676="",IF(I4676&lt;&gt;"",I4676-G4676,""),"")</f>
        <v>284.45759999999996</v>
      </c>
      <c r="L4676" s="25">
        <f>IF(M4676="",IF(K4676&lt;&gt;"",IF(G4676=0,IF(I4676=0,0,9.99),K4676/G4676),""),"")</f>
        <v>1.8375813953488367</v>
      </c>
      <c r="M4676" s="112"/>
      <c r="N4676" s="33" t="str">
        <f>TRIM(CONCATENATE(Table1[[#This Row],[Intake]]," ",Table1[[#This Row],[Batch Number]]))</f>
        <v>S-1/TRC 33a</v>
      </c>
      <c r="O4676" s="35" t="str">
        <f>IF(VLOOKUP(Table1[[#This Row],[Intake Batch Combo]],Sheet2!A:B,2,FALSE)="","",VLOOKUP(Table1[[#This Row],[Intake Batch Combo]],Sheet2!A:B,2,FALSE))</f>
        <v>Texas Regional Center Batch 33a</v>
      </c>
      <c r="P4676" s="116" t="e">
        <v>#N/A</v>
      </c>
      <c r="Q4676" s="116" t="e">
        <v>#N/A</v>
      </c>
    </row>
    <row r="4677" spans="1:17">
      <c r="A4677" s="4" t="s">
        <v>384</v>
      </c>
      <c r="B4677" s="15" t="s">
        <v>385</v>
      </c>
      <c r="C4677" s="15">
        <v>1022416</v>
      </c>
      <c r="D4677" s="30">
        <v>44579</v>
      </c>
      <c r="E4677" s="10" t="s">
        <v>0</v>
      </c>
      <c r="F4677" s="14">
        <v>750</v>
      </c>
      <c r="G4677" s="14">
        <v>154.80000000000001</v>
      </c>
      <c r="H4677" s="30">
        <v>44865</v>
      </c>
      <c r="I4677" s="123">
        <v>238.3125</v>
      </c>
      <c r="J4677" s="15">
        <f>IF(M4677="",IF(AND(H4677&lt;&gt; "",D4677&lt;&gt;""),IF(H4677&gt;=D4677,H4677-D4677,0),""),"")</f>
        <v>286</v>
      </c>
      <c r="K4677" s="20">
        <f>IF(M4677="",IF(I4677&lt;&gt;"",I4677-G4677,""),"")</f>
        <v>83.512499999999989</v>
      </c>
      <c r="L4677" s="25">
        <f>IF(M4677="",IF(K4677&lt;&gt;"",IF(G4677=0,IF(I4677=0,0,9.99),K4677/G4677),""),"")</f>
        <v>0.53948643410852704</v>
      </c>
      <c r="M4677" s="112"/>
      <c r="N4677" s="33" t="str">
        <f>TRIM(CONCATENATE(Table1[[#This Row],[Intake]]," ",Table1[[#This Row],[Batch Number]]))</f>
        <v>S-1/TRC 33a</v>
      </c>
      <c r="O4677" s="35" t="str">
        <f>IF(VLOOKUP(Table1[[#This Row],[Intake Batch Combo]],Sheet2!A:B,2,FALSE)="","",VLOOKUP(Table1[[#This Row],[Intake Batch Combo]],Sheet2!A:B,2,FALSE))</f>
        <v>Texas Regional Center Batch 33a</v>
      </c>
      <c r="P4677" s="116" t="e">
        <v>#N/A</v>
      </c>
      <c r="Q4677" s="116" t="e">
        <v>#N/A</v>
      </c>
    </row>
    <row r="4678" spans="1:17">
      <c r="A4678" s="4" t="s">
        <v>384</v>
      </c>
      <c r="B4678" s="15" t="s">
        <v>385</v>
      </c>
      <c r="C4678" s="15">
        <v>1022433</v>
      </c>
      <c r="D4678" s="30">
        <v>44579</v>
      </c>
      <c r="E4678" s="10" t="s">
        <v>0</v>
      </c>
      <c r="F4678" s="14">
        <v>750</v>
      </c>
      <c r="G4678" s="14">
        <v>154.80000000000001</v>
      </c>
      <c r="H4678" s="30">
        <v>44865</v>
      </c>
      <c r="I4678" s="123">
        <v>333.59100000000001</v>
      </c>
      <c r="J4678" s="15">
        <f>IF(M4678="",IF(AND(H4678&lt;&gt; "",D4678&lt;&gt;""),IF(H4678&gt;=D4678,H4678-D4678,0),""),"")</f>
        <v>286</v>
      </c>
      <c r="K4678" s="20">
        <f>IF(M4678="",IF(I4678&lt;&gt;"",I4678-G4678,""),"")</f>
        <v>178.791</v>
      </c>
      <c r="L4678" s="25">
        <f>IF(M4678="",IF(K4678&lt;&gt;"",IF(G4678=0,IF(I4678=0,0,9.99),K4678/G4678),""),"")</f>
        <v>1.1549806201550386</v>
      </c>
      <c r="M4678" s="112"/>
      <c r="N4678" s="33" t="str">
        <f>TRIM(CONCATENATE(Table1[[#This Row],[Intake]]," ",Table1[[#This Row],[Batch Number]]))</f>
        <v>S-1/TRC 33a</v>
      </c>
      <c r="O4678" s="35" t="str">
        <f>IF(VLOOKUP(Table1[[#This Row],[Intake Batch Combo]],Sheet2!A:B,2,FALSE)="","",VLOOKUP(Table1[[#This Row],[Intake Batch Combo]],Sheet2!A:B,2,FALSE))</f>
        <v>Texas Regional Center Batch 33a</v>
      </c>
      <c r="P4678" s="116" t="e">
        <v>#N/A</v>
      </c>
      <c r="Q4678" s="116" t="e">
        <v>#N/A</v>
      </c>
    </row>
    <row r="4679" spans="1:17">
      <c r="A4679" s="4" t="s">
        <v>384</v>
      </c>
      <c r="B4679" s="15" t="s">
        <v>385</v>
      </c>
      <c r="C4679" s="15">
        <v>1022478</v>
      </c>
      <c r="D4679" s="30">
        <v>44579</v>
      </c>
      <c r="E4679" s="10" t="s">
        <v>0</v>
      </c>
      <c r="F4679" s="14">
        <v>750</v>
      </c>
      <c r="G4679" s="14">
        <v>154.80000000000001</v>
      </c>
      <c r="H4679" s="30">
        <v>44865</v>
      </c>
      <c r="I4679" s="123">
        <v>174.375</v>
      </c>
      <c r="J4679" s="15">
        <f>IF(M4679="",IF(AND(H4679&lt;&gt; "",D4679&lt;&gt;""),IF(H4679&gt;=D4679,H4679-D4679,0),""),"")</f>
        <v>286</v>
      </c>
      <c r="K4679" s="20">
        <f>IF(M4679="",IF(I4679&lt;&gt;"",I4679-G4679,""),"")</f>
        <v>19.574999999999989</v>
      </c>
      <c r="L4679" s="25">
        <f>IF(M4679="",IF(K4679&lt;&gt;"",IF(G4679=0,IF(I4679=0,0,9.99),K4679/G4679),""),"")</f>
        <v>0.12645348837209294</v>
      </c>
      <c r="M4679" s="112"/>
      <c r="N4679" s="33" t="str">
        <f>TRIM(CONCATENATE(Table1[[#This Row],[Intake]]," ",Table1[[#This Row],[Batch Number]]))</f>
        <v>S-1/TRC 33a</v>
      </c>
      <c r="O4679" s="35" t="str">
        <f>IF(VLOOKUP(Table1[[#This Row],[Intake Batch Combo]],Sheet2!A:B,2,FALSE)="","",VLOOKUP(Table1[[#This Row],[Intake Batch Combo]],Sheet2!A:B,2,FALSE))</f>
        <v>Texas Regional Center Batch 33a</v>
      </c>
      <c r="P4679" s="116" t="e">
        <v>#N/A</v>
      </c>
      <c r="Q4679" s="116" t="e">
        <v>#N/A</v>
      </c>
    </row>
    <row r="4680" spans="1:17">
      <c r="A4680" s="4" t="s">
        <v>384</v>
      </c>
      <c r="B4680" s="15" t="s">
        <v>385</v>
      </c>
      <c r="C4680" s="15">
        <v>1023180</v>
      </c>
      <c r="D4680" s="30">
        <v>44579</v>
      </c>
      <c r="E4680" s="10" t="s">
        <v>0</v>
      </c>
      <c r="F4680" s="14">
        <v>750</v>
      </c>
      <c r="G4680" s="14">
        <v>154.80000000000001</v>
      </c>
      <c r="H4680" s="30">
        <v>44865</v>
      </c>
      <c r="I4680" s="123">
        <v>303.26369999999997</v>
      </c>
      <c r="J4680" s="15">
        <f>IF(M4680="",IF(AND(H4680&lt;&gt; "",D4680&lt;&gt;""),IF(H4680&gt;=D4680,H4680-D4680,0),""),"")</f>
        <v>286</v>
      </c>
      <c r="K4680" s="20">
        <f>IF(M4680="",IF(I4680&lt;&gt;"",I4680-G4680,""),"")</f>
        <v>148.46369999999996</v>
      </c>
      <c r="L4680" s="25">
        <f>IF(M4680="",IF(K4680&lt;&gt;"",IF(G4680=0,IF(I4680=0,0,9.99),K4680/G4680),""),"")</f>
        <v>0.95906782945736402</v>
      </c>
      <c r="M4680" s="112"/>
      <c r="N4680" s="33" t="str">
        <f>TRIM(CONCATENATE(Table1[[#This Row],[Intake]]," ",Table1[[#This Row],[Batch Number]]))</f>
        <v>S-1/TRC 33a</v>
      </c>
      <c r="O4680" s="35" t="str">
        <f>IF(VLOOKUP(Table1[[#This Row],[Intake Batch Combo]],Sheet2!A:B,2,FALSE)="","",VLOOKUP(Table1[[#This Row],[Intake Batch Combo]],Sheet2!A:B,2,FALSE))</f>
        <v>Texas Regional Center Batch 33a</v>
      </c>
      <c r="P4680" s="116" t="e">
        <v>#N/A</v>
      </c>
      <c r="Q4680" s="116" t="e">
        <v>#N/A</v>
      </c>
    </row>
    <row r="4681" spans="1:17">
      <c r="A4681" s="4" t="s">
        <v>384</v>
      </c>
      <c r="B4681" s="15" t="s">
        <v>385</v>
      </c>
      <c r="C4681" s="15">
        <v>1023423</v>
      </c>
      <c r="D4681" s="30">
        <v>44579</v>
      </c>
      <c r="E4681" s="10" t="s">
        <v>0</v>
      </c>
      <c r="F4681" s="14">
        <v>750</v>
      </c>
      <c r="G4681" s="14">
        <v>154.80000000000001</v>
      </c>
      <c r="H4681" s="30">
        <v>44865</v>
      </c>
      <c r="I4681" s="123">
        <v>348.75</v>
      </c>
      <c r="J4681" s="15">
        <f>IF(M4681="",IF(AND(H4681&lt;&gt; "",D4681&lt;&gt;""),IF(H4681&gt;=D4681,H4681-D4681,0),""),"")</f>
        <v>286</v>
      </c>
      <c r="K4681" s="20">
        <f>IF(M4681="",IF(I4681&lt;&gt;"",I4681-G4681,""),"")</f>
        <v>193.95</v>
      </c>
      <c r="L4681" s="25">
        <f>IF(M4681="",IF(K4681&lt;&gt;"",IF(G4681=0,IF(I4681=0,0,9.99),K4681/G4681),""),"")</f>
        <v>1.2529069767441858</v>
      </c>
      <c r="M4681" s="112"/>
      <c r="N4681" s="33" t="str">
        <f>TRIM(CONCATENATE(Table1[[#This Row],[Intake]]," ",Table1[[#This Row],[Batch Number]]))</f>
        <v>S-1/TRC 33a</v>
      </c>
      <c r="O4681" s="35" t="str">
        <f>IF(VLOOKUP(Table1[[#This Row],[Intake Batch Combo]],Sheet2!A:B,2,FALSE)="","",VLOOKUP(Table1[[#This Row],[Intake Batch Combo]],Sheet2!A:B,2,FALSE))</f>
        <v>Texas Regional Center Batch 33a</v>
      </c>
      <c r="P4681" s="116" t="e">
        <v>#N/A</v>
      </c>
      <c r="Q4681" s="116" t="e">
        <v>#N/A</v>
      </c>
    </row>
    <row r="4682" spans="1:17">
      <c r="A4682" s="4" t="s">
        <v>384</v>
      </c>
      <c r="B4682" s="15" t="s">
        <v>385</v>
      </c>
      <c r="C4682" s="15">
        <v>1022609</v>
      </c>
      <c r="D4682" s="30">
        <v>44579</v>
      </c>
      <c r="E4682" s="10" t="s">
        <v>0</v>
      </c>
      <c r="F4682" s="14">
        <v>1050</v>
      </c>
      <c r="G4682" s="14">
        <v>216.72</v>
      </c>
      <c r="H4682" s="30">
        <v>44865</v>
      </c>
      <c r="I4682" s="123">
        <v>325.5</v>
      </c>
      <c r="J4682" s="15">
        <f>IF(M4682="",IF(AND(H4682&lt;&gt; "",D4682&lt;&gt;""),IF(H4682&gt;=D4682,H4682-D4682,0),""),"")</f>
        <v>286</v>
      </c>
      <c r="K4682" s="20">
        <f>IF(M4682="",IF(I4682&lt;&gt;"",I4682-G4682,""),"")</f>
        <v>108.78</v>
      </c>
      <c r="L4682" s="25">
        <f>IF(M4682="",IF(K4682&lt;&gt;"",IF(G4682=0,IF(I4682=0,0,9.99),K4682/G4682),""),"")</f>
        <v>0.50193798449612403</v>
      </c>
      <c r="M4682" s="112"/>
      <c r="N4682" s="33" t="str">
        <f>TRIM(CONCATENATE(Table1[[#This Row],[Intake]]," ",Table1[[#This Row],[Batch Number]]))</f>
        <v>S-1/TRC 33a</v>
      </c>
      <c r="O4682" s="35" t="str">
        <f>IF(VLOOKUP(Table1[[#This Row],[Intake Batch Combo]],Sheet2!A:B,2,FALSE)="","",VLOOKUP(Table1[[#This Row],[Intake Batch Combo]],Sheet2!A:B,2,FALSE))</f>
        <v>Texas Regional Center Batch 33a</v>
      </c>
      <c r="P4682" s="116" t="e">
        <v>#N/A</v>
      </c>
      <c r="Q4682" s="116" t="e">
        <v>#N/A</v>
      </c>
    </row>
    <row r="4683" spans="1:17">
      <c r="A4683" s="4" t="s">
        <v>1314</v>
      </c>
      <c r="B4683" s="43">
        <v>71</v>
      </c>
      <c r="C4683" s="64">
        <v>56684</v>
      </c>
      <c r="D4683" s="47">
        <v>44670</v>
      </c>
      <c r="E4683" s="59" t="s">
        <v>1</v>
      </c>
      <c r="F4683" s="41">
        <v>1695</v>
      </c>
      <c r="G4683" s="41">
        <v>406.54563467206344</v>
      </c>
      <c r="H4683" s="47">
        <v>44865</v>
      </c>
      <c r="I4683" s="123">
        <v>195.3</v>
      </c>
      <c r="J4683" s="43">
        <f>IF(M4683="",IF(AND(H4683&lt;&gt; "",D4683&lt;&gt;""),IF(H4683&gt;=D4683,H4683-D4683,0),""),"")</f>
        <v>195</v>
      </c>
      <c r="K4683" s="42">
        <f>IF(M4683="",IF(I4683&lt;&gt;"",I4683-G4683,""),"")</f>
        <v>-211.24563467206343</v>
      </c>
      <c r="L4683" s="44">
        <f>IF(M4683="",IF(K4683&lt;&gt;"",IF(G4683=0,IF(I4683=0,0,9.99),K4683/G4683),""),"")</f>
        <v>-0.51961112518761376</v>
      </c>
      <c r="M4683" s="45"/>
      <c r="N4683" s="46" t="str">
        <f>TRIM(CONCATENATE(Table1[[#This Row],[Intake]]," ",Table1[[#This Row],[Batch Number]]))</f>
        <v>S-1/EB 71</v>
      </c>
      <c r="O4683" s="45" t="str">
        <f>IF(VLOOKUP(Table1[[#This Row],[Intake Batch Combo]],Sheet2!A:B,2,FALSE)="","",VLOOKUP(Table1[[#This Row],[Intake Batch Combo]],Sheet2!A:B,2,FALSE))</f>
        <v>Expert MRI Buy 71</v>
      </c>
      <c r="P4683" s="116" t="e">
        <v>#N/A</v>
      </c>
      <c r="Q4683" s="116" t="e">
        <v>#N/A</v>
      </c>
    </row>
    <row r="4684" spans="1:17">
      <c r="A4684" s="4" t="s">
        <v>1314</v>
      </c>
      <c r="B4684" s="43">
        <v>71</v>
      </c>
      <c r="C4684" s="64">
        <v>56684</v>
      </c>
      <c r="D4684" s="47">
        <v>44670</v>
      </c>
      <c r="E4684" s="59" t="s">
        <v>1</v>
      </c>
      <c r="F4684" s="41">
        <v>1695</v>
      </c>
      <c r="G4684" s="41">
        <v>406.54563467206344</v>
      </c>
      <c r="H4684" s="47">
        <v>44865</v>
      </c>
      <c r="I4684" s="123">
        <v>195.3</v>
      </c>
      <c r="J4684" s="43">
        <f>IF(M4684="",IF(AND(H4684&lt;&gt; "",D4684&lt;&gt;""),IF(H4684&gt;=D4684,H4684-D4684,0),""),"")</f>
        <v>195</v>
      </c>
      <c r="K4684" s="42">
        <f>IF(M4684="",IF(I4684&lt;&gt;"",I4684-G4684,""),"")</f>
        <v>-211.24563467206343</v>
      </c>
      <c r="L4684" s="44">
        <f>IF(M4684="",IF(K4684&lt;&gt;"",IF(G4684=0,IF(I4684=0,0,9.99),K4684/G4684),""),"")</f>
        <v>-0.51961112518761376</v>
      </c>
      <c r="M4684" s="45"/>
      <c r="N4684" s="46" t="str">
        <f>TRIM(CONCATENATE(Table1[[#This Row],[Intake]]," ",Table1[[#This Row],[Batch Number]]))</f>
        <v>S-1/EB 71</v>
      </c>
      <c r="O4684" s="45" t="str">
        <f>IF(VLOOKUP(Table1[[#This Row],[Intake Batch Combo]],Sheet2!A:B,2,FALSE)="","",VLOOKUP(Table1[[#This Row],[Intake Batch Combo]],Sheet2!A:B,2,FALSE))</f>
        <v>Expert MRI Buy 71</v>
      </c>
      <c r="P4684" s="116" t="e">
        <v>#N/A</v>
      </c>
      <c r="Q4684" s="116" t="e">
        <v>#N/A</v>
      </c>
    </row>
    <row r="4685" spans="1:17">
      <c r="A4685" s="4" t="s">
        <v>1314</v>
      </c>
      <c r="B4685" s="43">
        <v>71</v>
      </c>
      <c r="C4685" s="64">
        <v>56684</v>
      </c>
      <c r="D4685" s="47">
        <v>44670</v>
      </c>
      <c r="E4685" s="59" t="s">
        <v>1</v>
      </c>
      <c r="F4685" s="41">
        <v>1695</v>
      </c>
      <c r="G4685" s="41">
        <v>406.54563467206344</v>
      </c>
      <c r="H4685" s="47">
        <v>44865</v>
      </c>
      <c r="I4685" s="123">
        <v>195.95099999999999</v>
      </c>
      <c r="J4685" s="43">
        <f>IF(M4685="",IF(AND(H4685&lt;&gt; "",D4685&lt;&gt;""),IF(H4685&gt;=D4685,H4685-D4685,0),""),"")</f>
        <v>195</v>
      </c>
      <c r="K4685" s="42">
        <f>IF(M4685="",IF(I4685&lt;&gt;"",I4685-G4685,""),"")</f>
        <v>-210.59463467206345</v>
      </c>
      <c r="L4685" s="44">
        <f>IF(M4685="",IF(K4685&lt;&gt;"",IF(G4685=0,IF(I4685=0,0,9.99),K4685/G4685),""),"")</f>
        <v>-0.5180098289382391</v>
      </c>
      <c r="M4685" s="45"/>
      <c r="N4685" s="46" t="str">
        <f>TRIM(CONCATENATE(Table1[[#This Row],[Intake]]," ",Table1[[#This Row],[Batch Number]]))</f>
        <v>S-1/EB 71</v>
      </c>
      <c r="O4685" s="45" t="str">
        <f>IF(VLOOKUP(Table1[[#This Row],[Intake Batch Combo]],Sheet2!A:B,2,FALSE)="","",VLOOKUP(Table1[[#This Row],[Intake Batch Combo]],Sheet2!A:B,2,FALSE))</f>
        <v>Expert MRI Buy 71</v>
      </c>
      <c r="P4685" s="116" t="e">
        <v>#N/A</v>
      </c>
      <c r="Q4685" s="116" t="e">
        <v>#N/A</v>
      </c>
    </row>
    <row r="4686" spans="1:17">
      <c r="A4686" s="4" t="s">
        <v>1314</v>
      </c>
      <c r="B4686" s="43">
        <v>71</v>
      </c>
      <c r="C4686" s="64">
        <v>87084</v>
      </c>
      <c r="D4686" s="47">
        <v>44670</v>
      </c>
      <c r="E4686" s="59" t="s">
        <v>1</v>
      </c>
      <c r="F4686" s="41">
        <v>1695</v>
      </c>
      <c r="G4686" s="41">
        <v>406.54563467206344</v>
      </c>
      <c r="H4686" s="47">
        <v>44865</v>
      </c>
      <c r="I4686" s="123">
        <v>465</v>
      </c>
      <c r="J4686" s="43">
        <f>IF(M4686="",IF(AND(H4686&lt;&gt; "",D4686&lt;&gt;""),IF(H4686&gt;=D4686,H4686-D4686,0),""),"")</f>
        <v>195</v>
      </c>
      <c r="K4686" s="42">
        <f>IF(M4686="",IF(I4686&lt;&gt;"",I4686-G4686,""),"")</f>
        <v>58.454365327936557</v>
      </c>
      <c r="L4686" s="44">
        <f>IF(M4686="",IF(K4686&lt;&gt;"",IF(G4686=0,IF(I4686=0,0,9.99),K4686/G4686),""),"")</f>
        <v>0.14378303526758632</v>
      </c>
      <c r="M4686" s="45"/>
      <c r="N4686" s="46" t="str">
        <f>TRIM(CONCATENATE(Table1[[#This Row],[Intake]]," ",Table1[[#This Row],[Batch Number]]))</f>
        <v>S-1/EB 71</v>
      </c>
      <c r="O4686" s="45" t="str">
        <f>IF(VLOOKUP(Table1[[#This Row],[Intake Batch Combo]],Sheet2!A:B,2,FALSE)="","",VLOOKUP(Table1[[#This Row],[Intake Batch Combo]],Sheet2!A:B,2,FALSE))</f>
        <v>Expert MRI Buy 71</v>
      </c>
      <c r="P4686" s="116" t="e">
        <v>#N/A</v>
      </c>
      <c r="Q4686" s="116" t="e">
        <v>#N/A</v>
      </c>
    </row>
    <row r="4687" spans="1:17">
      <c r="A4687" s="4" t="s">
        <v>1314</v>
      </c>
      <c r="B4687" s="43">
        <v>71</v>
      </c>
      <c r="C4687" s="64">
        <v>87084</v>
      </c>
      <c r="D4687" s="47">
        <v>44670</v>
      </c>
      <c r="E4687" s="59" t="s">
        <v>1</v>
      </c>
      <c r="F4687" s="41">
        <v>1695</v>
      </c>
      <c r="G4687" s="41">
        <v>406.54563467206344</v>
      </c>
      <c r="H4687" s="47">
        <v>44865</v>
      </c>
      <c r="I4687" s="123">
        <v>465</v>
      </c>
      <c r="J4687" s="43">
        <f>IF(M4687="",IF(AND(H4687&lt;&gt; "",D4687&lt;&gt;""),IF(H4687&gt;=D4687,H4687-D4687,0),""),"")</f>
        <v>195</v>
      </c>
      <c r="K4687" s="42">
        <f>IF(M4687="",IF(I4687&lt;&gt;"",I4687-G4687,""),"")</f>
        <v>58.454365327936557</v>
      </c>
      <c r="L4687" s="44">
        <f>IF(M4687="",IF(K4687&lt;&gt;"",IF(G4687=0,IF(I4687=0,0,9.99),K4687/G4687),""),"")</f>
        <v>0.14378303526758632</v>
      </c>
      <c r="M4687" s="45"/>
      <c r="N4687" s="46" t="str">
        <f>TRIM(CONCATENATE(Table1[[#This Row],[Intake]]," ",Table1[[#This Row],[Batch Number]]))</f>
        <v>S-1/EB 71</v>
      </c>
      <c r="O4687" s="45" t="str">
        <f>IF(VLOOKUP(Table1[[#This Row],[Intake Batch Combo]],Sheet2!A:B,2,FALSE)="","",VLOOKUP(Table1[[#This Row],[Intake Batch Combo]],Sheet2!A:B,2,FALSE))</f>
        <v>Expert MRI Buy 71</v>
      </c>
      <c r="P4687" s="116" t="e">
        <v>#N/A</v>
      </c>
      <c r="Q4687" s="116" t="e">
        <v>#N/A</v>
      </c>
    </row>
    <row r="4688" spans="1:17">
      <c r="A4688" s="4" t="s">
        <v>1314</v>
      </c>
      <c r="B4688" s="43">
        <v>71</v>
      </c>
      <c r="C4688" s="64">
        <v>87084</v>
      </c>
      <c r="D4688" s="47">
        <v>44670</v>
      </c>
      <c r="E4688" s="59" t="s">
        <v>1</v>
      </c>
      <c r="F4688" s="41">
        <v>1695</v>
      </c>
      <c r="G4688" s="41">
        <v>406.54563467206344</v>
      </c>
      <c r="H4688" s="47">
        <v>44865</v>
      </c>
      <c r="I4688" s="123">
        <v>465</v>
      </c>
      <c r="J4688" s="43">
        <f>IF(M4688="",IF(AND(H4688&lt;&gt; "",D4688&lt;&gt;""),IF(H4688&gt;=D4688,H4688-D4688,0),""),"")</f>
        <v>195</v>
      </c>
      <c r="K4688" s="42">
        <f>IF(M4688="",IF(I4688&lt;&gt;"",I4688-G4688,""),"")</f>
        <v>58.454365327936557</v>
      </c>
      <c r="L4688" s="44">
        <f>IF(M4688="",IF(K4688&lt;&gt;"",IF(G4688=0,IF(I4688=0,0,9.99),K4688/G4688),""),"")</f>
        <v>0.14378303526758632</v>
      </c>
      <c r="M4688" s="45"/>
      <c r="N4688" s="46" t="str">
        <f>TRIM(CONCATENATE(Table1[[#This Row],[Intake]]," ",Table1[[#This Row],[Batch Number]]))</f>
        <v>S-1/EB 71</v>
      </c>
      <c r="O4688" s="45" t="str">
        <f>IF(VLOOKUP(Table1[[#This Row],[Intake Batch Combo]],Sheet2!A:B,2,FALSE)="","",VLOOKUP(Table1[[#This Row],[Intake Batch Combo]],Sheet2!A:B,2,FALSE))</f>
        <v>Expert MRI Buy 71</v>
      </c>
      <c r="P4688" s="116" t="e">
        <v>#N/A</v>
      </c>
      <c r="Q4688" s="116" t="e">
        <v>#N/A</v>
      </c>
    </row>
    <row r="4689" spans="1:17">
      <c r="A4689" s="4" t="s">
        <v>1314</v>
      </c>
      <c r="B4689" s="43">
        <v>71</v>
      </c>
      <c r="C4689" s="64" t="s">
        <v>598</v>
      </c>
      <c r="D4689" s="47">
        <v>44670</v>
      </c>
      <c r="E4689" s="59" t="s">
        <v>1</v>
      </c>
      <c r="F4689" s="41">
        <v>1695</v>
      </c>
      <c r="G4689" s="41">
        <v>406.54563467206344</v>
      </c>
      <c r="H4689" s="47">
        <v>44865</v>
      </c>
      <c r="I4689" s="123">
        <v>465</v>
      </c>
      <c r="J4689" s="43">
        <f>IF(M4689="",IF(AND(H4689&lt;&gt; "",D4689&lt;&gt;""),IF(H4689&gt;=D4689,H4689-D4689,0),""),"")</f>
        <v>195</v>
      </c>
      <c r="K4689" s="42">
        <f>IF(M4689="",IF(I4689&lt;&gt;"",I4689-G4689,""),"")</f>
        <v>58.454365327936557</v>
      </c>
      <c r="L4689" s="44">
        <f>IF(M4689="",IF(K4689&lt;&gt;"",IF(G4689=0,IF(I4689=0,0,9.99),K4689/G4689),""),"")</f>
        <v>0.14378303526758632</v>
      </c>
      <c r="M4689" s="45"/>
      <c r="N4689" s="46" t="str">
        <f>TRIM(CONCATENATE(Table1[[#This Row],[Intake]]," ",Table1[[#This Row],[Batch Number]]))</f>
        <v>S-1/EB 71</v>
      </c>
      <c r="O4689" s="45" t="str">
        <f>IF(VLOOKUP(Table1[[#This Row],[Intake Batch Combo]],Sheet2!A:B,2,FALSE)="","",VLOOKUP(Table1[[#This Row],[Intake Batch Combo]],Sheet2!A:B,2,FALSE))</f>
        <v>Expert MRI Buy 71</v>
      </c>
      <c r="P4689" s="116" t="e">
        <v>#N/A</v>
      </c>
      <c r="Q4689" s="116" t="e">
        <v>#N/A</v>
      </c>
    </row>
    <row r="4690" spans="1:17">
      <c r="A4690" s="4" t="s">
        <v>1314</v>
      </c>
      <c r="B4690" s="43">
        <v>71</v>
      </c>
      <c r="C4690" s="64" t="s">
        <v>678</v>
      </c>
      <c r="D4690" s="47">
        <v>44670</v>
      </c>
      <c r="E4690" s="59" t="s">
        <v>1</v>
      </c>
      <c r="F4690" s="41">
        <v>1695</v>
      </c>
      <c r="G4690" s="41">
        <v>406.54563467206344</v>
      </c>
      <c r="H4690" s="47">
        <v>44865</v>
      </c>
      <c r="I4690" s="123">
        <v>418.5</v>
      </c>
      <c r="J4690" s="43">
        <f>IF(M4690="",IF(AND(H4690&lt;&gt; "",D4690&lt;&gt;""),IF(H4690&gt;=D4690,H4690-D4690,0),""),"")</f>
        <v>195</v>
      </c>
      <c r="K4690" s="42">
        <f>IF(M4690="",IF(I4690&lt;&gt;"",I4690-G4690,""),"")</f>
        <v>11.954365327936557</v>
      </c>
      <c r="L4690" s="44">
        <f>IF(M4690="",IF(K4690&lt;&gt;"",IF(G4690=0,IF(I4690=0,0,9.99),K4690/G4690),""),"")</f>
        <v>2.9404731740827677E-2</v>
      </c>
      <c r="M4690" s="45"/>
      <c r="N4690" s="46" t="str">
        <f>TRIM(CONCATENATE(Table1[[#This Row],[Intake]]," ",Table1[[#This Row],[Batch Number]]))</f>
        <v>S-1/EB 71</v>
      </c>
      <c r="O4690" s="45" t="str">
        <f>IF(VLOOKUP(Table1[[#This Row],[Intake Batch Combo]],Sheet2!A:B,2,FALSE)="","",VLOOKUP(Table1[[#This Row],[Intake Batch Combo]],Sheet2!A:B,2,FALSE))</f>
        <v>Expert MRI Buy 71</v>
      </c>
      <c r="P4690" s="116" t="e">
        <v>#N/A</v>
      </c>
      <c r="Q4690" s="116" t="e">
        <v>#N/A</v>
      </c>
    </row>
    <row r="4691" spans="1:17">
      <c r="A4691" s="4" t="s">
        <v>1314</v>
      </c>
      <c r="B4691" s="43">
        <v>71</v>
      </c>
      <c r="C4691" s="64" t="s">
        <v>679</v>
      </c>
      <c r="D4691" s="47">
        <v>44670</v>
      </c>
      <c r="E4691" s="59" t="s">
        <v>1</v>
      </c>
      <c r="F4691" s="41">
        <v>1695</v>
      </c>
      <c r="G4691" s="41">
        <v>406.54563467206344</v>
      </c>
      <c r="H4691" s="47">
        <v>44865</v>
      </c>
      <c r="I4691" s="123">
        <v>418.5</v>
      </c>
      <c r="J4691" s="43">
        <f>IF(M4691="",IF(AND(H4691&lt;&gt; "",D4691&lt;&gt;""),IF(H4691&gt;=D4691,H4691-D4691,0),""),"")</f>
        <v>195</v>
      </c>
      <c r="K4691" s="42">
        <f>IF(M4691="",IF(I4691&lt;&gt;"",I4691-G4691,""),"")</f>
        <v>11.954365327936557</v>
      </c>
      <c r="L4691" s="44">
        <f>IF(M4691="",IF(K4691&lt;&gt;"",IF(G4691=0,IF(I4691=0,0,9.99),K4691/G4691),""),"")</f>
        <v>2.9404731740827677E-2</v>
      </c>
      <c r="M4691" s="45"/>
      <c r="N4691" s="46" t="str">
        <f>TRIM(CONCATENATE(Table1[[#This Row],[Intake]]," ",Table1[[#This Row],[Batch Number]]))</f>
        <v>S-1/EB 71</v>
      </c>
      <c r="O4691" s="45" t="str">
        <f>IF(VLOOKUP(Table1[[#This Row],[Intake Batch Combo]],Sheet2!A:B,2,FALSE)="","",VLOOKUP(Table1[[#This Row],[Intake Batch Combo]],Sheet2!A:B,2,FALSE))</f>
        <v>Expert MRI Buy 71</v>
      </c>
      <c r="P4691" s="116" t="e">
        <v>#N/A</v>
      </c>
      <c r="Q4691" s="116" t="e">
        <v>#N/A</v>
      </c>
    </row>
    <row r="4692" spans="1:17">
      <c r="A4692" s="4" t="s">
        <v>1314</v>
      </c>
      <c r="B4692" s="43">
        <v>71</v>
      </c>
      <c r="C4692" s="64" t="s">
        <v>690</v>
      </c>
      <c r="D4692" s="47">
        <v>44670</v>
      </c>
      <c r="E4692" s="59" t="s">
        <v>1</v>
      </c>
      <c r="F4692" s="41">
        <v>1695</v>
      </c>
      <c r="G4692" s="41">
        <v>406.54563467206344</v>
      </c>
      <c r="H4692" s="47">
        <v>44865</v>
      </c>
      <c r="I4692" s="123">
        <v>465</v>
      </c>
      <c r="J4692" s="43">
        <f>IF(M4692="",IF(AND(H4692&lt;&gt; "",D4692&lt;&gt;""),IF(H4692&gt;=D4692,H4692-D4692,0),""),"")</f>
        <v>195</v>
      </c>
      <c r="K4692" s="42">
        <f>IF(M4692="",IF(I4692&lt;&gt;"",I4692-G4692,""),"")</f>
        <v>58.454365327936557</v>
      </c>
      <c r="L4692" s="44">
        <f>IF(M4692="",IF(K4692&lt;&gt;"",IF(G4692=0,IF(I4692=0,0,9.99),K4692/G4692),""),"")</f>
        <v>0.14378303526758632</v>
      </c>
      <c r="M4692" s="45"/>
      <c r="N4692" s="46" t="str">
        <f>TRIM(CONCATENATE(Table1[[#This Row],[Intake]]," ",Table1[[#This Row],[Batch Number]]))</f>
        <v>S-1/EB 71</v>
      </c>
      <c r="O4692" s="45" t="str">
        <f>IF(VLOOKUP(Table1[[#This Row],[Intake Batch Combo]],Sheet2!A:B,2,FALSE)="","",VLOOKUP(Table1[[#This Row],[Intake Batch Combo]],Sheet2!A:B,2,FALSE))</f>
        <v>Expert MRI Buy 71</v>
      </c>
      <c r="P4692" s="116" t="e">
        <v>#N/A</v>
      </c>
      <c r="Q4692" s="116" t="e">
        <v>#N/A</v>
      </c>
    </row>
    <row r="4693" spans="1:17">
      <c r="A4693" s="4" t="s">
        <v>1314</v>
      </c>
      <c r="B4693" s="43">
        <v>71</v>
      </c>
      <c r="C4693" s="64" t="s">
        <v>690</v>
      </c>
      <c r="D4693" s="47">
        <v>44670</v>
      </c>
      <c r="E4693" s="59" t="s">
        <v>1</v>
      </c>
      <c r="F4693" s="41">
        <v>1695</v>
      </c>
      <c r="G4693" s="41">
        <v>406.54563467206344</v>
      </c>
      <c r="H4693" s="47">
        <v>44865</v>
      </c>
      <c r="I4693" s="123">
        <v>465</v>
      </c>
      <c r="J4693" s="43">
        <f>IF(M4693="",IF(AND(H4693&lt;&gt; "",D4693&lt;&gt;""),IF(H4693&gt;=D4693,H4693-D4693,0),""),"")</f>
        <v>195</v>
      </c>
      <c r="K4693" s="42">
        <f>IF(M4693="",IF(I4693&lt;&gt;"",I4693-G4693,""),"")</f>
        <v>58.454365327936557</v>
      </c>
      <c r="L4693" s="44">
        <f>IF(M4693="",IF(K4693&lt;&gt;"",IF(G4693=0,IF(I4693=0,0,9.99),K4693/G4693),""),"")</f>
        <v>0.14378303526758632</v>
      </c>
      <c r="M4693" s="45"/>
      <c r="N4693" s="46" t="str">
        <f>TRIM(CONCATENATE(Table1[[#This Row],[Intake]]," ",Table1[[#This Row],[Batch Number]]))</f>
        <v>S-1/EB 71</v>
      </c>
      <c r="O4693" s="45" t="str">
        <f>IF(VLOOKUP(Table1[[#This Row],[Intake Batch Combo]],Sheet2!A:B,2,FALSE)="","",VLOOKUP(Table1[[#This Row],[Intake Batch Combo]],Sheet2!A:B,2,FALSE))</f>
        <v>Expert MRI Buy 71</v>
      </c>
      <c r="P4693" s="116" t="e">
        <v>#N/A</v>
      </c>
      <c r="Q4693" s="116" t="e">
        <v>#N/A</v>
      </c>
    </row>
    <row r="4694" spans="1:17">
      <c r="A4694" s="4" t="s">
        <v>1314</v>
      </c>
      <c r="B4694" s="43">
        <v>71</v>
      </c>
      <c r="C4694" s="64" t="s">
        <v>690</v>
      </c>
      <c r="D4694" s="47">
        <v>44670</v>
      </c>
      <c r="E4694" s="59" t="s">
        <v>1</v>
      </c>
      <c r="F4694" s="41">
        <v>1695</v>
      </c>
      <c r="G4694" s="41">
        <v>406.54563467206344</v>
      </c>
      <c r="H4694" s="47">
        <v>44865</v>
      </c>
      <c r="I4694" s="123">
        <v>465</v>
      </c>
      <c r="J4694" s="43">
        <f>IF(M4694="",IF(AND(H4694&lt;&gt; "",D4694&lt;&gt;""),IF(H4694&gt;=D4694,H4694-D4694,0),""),"")</f>
        <v>195</v>
      </c>
      <c r="K4694" s="42">
        <f>IF(M4694="",IF(I4694&lt;&gt;"",I4694-G4694,""),"")</f>
        <v>58.454365327936557</v>
      </c>
      <c r="L4694" s="44">
        <f>IF(M4694="",IF(K4694&lt;&gt;"",IF(G4694=0,IF(I4694=0,0,9.99),K4694/G4694),""),"")</f>
        <v>0.14378303526758632</v>
      </c>
      <c r="M4694" s="45"/>
      <c r="N4694" s="46" t="str">
        <f>TRIM(CONCATENATE(Table1[[#This Row],[Intake]]," ",Table1[[#This Row],[Batch Number]]))</f>
        <v>S-1/EB 71</v>
      </c>
      <c r="O4694" s="45" t="str">
        <f>IF(VLOOKUP(Table1[[#This Row],[Intake Batch Combo]],Sheet2!A:B,2,FALSE)="","",VLOOKUP(Table1[[#This Row],[Intake Batch Combo]],Sheet2!A:B,2,FALSE))</f>
        <v>Expert MRI Buy 71</v>
      </c>
      <c r="P4694" s="116" t="e">
        <v>#N/A</v>
      </c>
      <c r="Q4694" s="116" t="e">
        <v>#N/A</v>
      </c>
    </row>
    <row r="4695" spans="1:17">
      <c r="A4695" s="4" t="s">
        <v>1314</v>
      </c>
      <c r="B4695" s="43">
        <v>71</v>
      </c>
      <c r="C4695" s="64" t="s">
        <v>694</v>
      </c>
      <c r="D4695" s="47">
        <v>44670</v>
      </c>
      <c r="E4695" s="59" t="s">
        <v>1</v>
      </c>
      <c r="F4695" s="41">
        <v>1695</v>
      </c>
      <c r="G4695" s="41">
        <v>406.54563467206344</v>
      </c>
      <c r="H4695" s="47">
        <v>44865</v>
      </c>
      <c r="I4695" s="123">
        <v>697.5</v>
      </c>
      <c r="J4695" s="43">
        <f>IF(M4695="",IF(AND(H4695&lt;&gt; "",D4695&lt;&gt;""),IF(H4695&gt;=D4695,H4695-D4695,0),""),"")</f>
        <v>195</v>
      </c>
      <c r="K4695" s="42">
        <f>IF(M4695="",IF(I4695&lt;&gt;"",I4695-G4695,""),"")</f>
        <v>290.95436532793656</v>
      </c>
      <c r="L4695" s="44">
        <f>IF(M4695="",IF(K4695&lt;&gt;"",IF(G4695=0,IF(I4695=0,0,9.99),K4695/G4695),""),"")</f>
        <v>0.71567455290137949</v>
      </c>
      <c r="M4695" s="45"/>
      <c r="N4695" s="46" t="str">
        <f>TRIM(CONCATENATE(Table1[[#This Row],[Intake]]," ",Table1[[#This Row],[Batch Number]]))</f>
        <v>S-1/EB 71</v>
      </c>
      <c r="O4695" s="45" t="str">
        <f>IF(VLOOKUP(Table1[[#This Row],[Intake Batch Combo]],Sheet2!A:B,2,FALSE)="","",VLOOKUP(Table1[[#This Row],[Intake Batch Combo]],Sheet2!A:B,2,FALSE))</f>
        <v>Expert MRI Buy 71</v>
      </c>
      <c r="P4695" s="116" t="e">
        <v>#N/A</v>
      </c>
      <c r="Q4695" s="116" t="e">
        <v>#N/A</v>
      </c>
    </row>
    <row r="4696" spans="1:17">
      <c r="A4696" s="4" t="s">
        <v>1314</v>
      </c>
      <c r="B4696" s="43">
        <v>71</v>
      </c>
      <c r="C4696" s="64" t="s">
        <v>694</v>
      </c>
      <c r="D4696" s="47">
        <v>44670</v>
      </c>
      <c r="E4696" s="59" t="s">
        <v>1</v>
      </c>
      <c r="F4696" s="41">
        <v>1695</v>
      </c>
      <c r="G4696" s="41">
        <v>406.54563467206344</v>
      </c>
      <c r="H4696" s="47">
        <v>44865</v>
      </c>
      <c r="I4696" s="123">
        <v>697.5</v>
      </c>
      <c r="J4696" s="43">
        <f>IF(M4696="",IF(AND(H4696&lt;&gt; "",D4696&lt;&gt;""),IF(H4696&gt;=D4696,H4696-D4696,0),""),"")</f>
        <v>195</v>
      </c>
      <c r="K4696" s="42">
        <f>IF(M4696="",IF(I4696&lt;&gt;"",I4696-G4696,""),"")</f>
        <v>290.95436532793656</v>
      </c>
      <c r="L4696" s="44">
        <f>IF(M4696="",IF(K4696&lt;&gt;"",IF(G4696=0,IF(I4696=0,0,9.99),K4696/G4696),""),"")</f>
        <v>0.71567455290137949</v>
      </c>
      <c r="M4696" s="45"/>
      <c r="N4696" s="46" t="str">
        <f>TRIM(CONCATENATE(Table1[[#This Row],[Intake]]," ",Table1[[#This Row],[Batch Number]]))</f>
        <v>S-1/EB 71</v>
      </c>
      <c r="O4696" s="45" t="str">
        <f>IF(VLOOKUP(Table1[[#This Row],[Intake Batch Combo]],Sheet2!A:B,2,FALSE)="","",VLOOKUP(Table1[[#This Row],[Intake Batch Combo]],Sheet2!A:B,2,FALSE))</f>
        <v>Expert MRI Buy 71</v>
      </c>
      <c r="P4696" s="116" t="e">
        <v>#N/A</v>
      </c>
      <c r="Q4696" s="116" t="e">
        <v>#N/A</v>
      </c>
    </row>
    <row r="4697" spans="1:17">
      <c r="A4697" s="4" t="s">
        <v>1314</v>
      </c>
      <c r="B4697" s="43">
        <v>71</v>
      </c>
      <c r="C4697" s="64" t="s">
        <v>720</v>
      </c>
      <c r="D4697" s="47">
        <v>44670</v>
      </c>
      <c r="E4697" s="59" t="s">
        <v>1</v>
      </c>
      <c r="F4697" s="41">
        <v>1695</v>
      </c>
      <c r="G4697" s="41">
        <v>406.54563467206344</v>
      </c>
      <c r="H4697" s="47">
        <v>44865</v>
      </c>
      <c r="I4697" s="123">
        <v>465</v>
      </c>
      <c r="J4697" s="43">
        <f>IF(M4697="",IF(AND(H4697&lt;&gt; "",D4697&lt;&gt;""),IF(H4697&gt;=D4697,H4697-D4697,0),""),"")</f>
        <v>195</v>
      </c>
      <c r="K4697" s="42">
        <f>IF(M4697="",IF(I4697&lt;&gt;"",I4697-G4697,""),"")</f>
        <v>58.454365327936557</v>
      </c>
      <c r="L4697" s="44">
        <f>IF(M4697="",IF(K4697&lt;&gt;"",IF(G4697=0,IF(I4697=0,0,9.99),K4697/G4697),""),"")</f>
        <v>0.14378303526758632</v>
      </c>
      <c r="M4697" s="45"/>
      <c r="N4697" s="46" t="str">
        <f>TRIM(CONCATENATE(Table1[[#This Row],[Intake]]," ",Table1[[#This Row],[Batch Number]]))</f>
        <v>S-1/EB 71</v>
      </c>
      <c r="O4697" s="45" t="str">
        <f>IF(VLOOKUP(Table1[[#This Row],[Intake Batch Combo]],Sheet2!A:B,2,FALSE)="","",VLOOKUP(Table1[[#This Row],[Intake Batch Combo]],Sheet2!A:B,2,FALSE))</f>
        <v>Expert MRI Buy 71</v>
      </c>
      <c r="P4697" s="116" t="e">
        <v>#N/A</v>
      </c>
      <c r="Q4697" s="116" t="e">
        <v>#N/A</v>
      </c>
    </row>
    <row r="4698" spans="1:17">
      <c r="A4698" s="4" t="s">
        <v>1314</v>
      </c>
      <c r="B4698" s="43">
        <v>71</v>
      </c>
      <c r="C4698" s="64" t="s">
        <v>721</v>
      </c>
      <c r="D4698" s="47">
        <v>44670</v>
      </c>
      <c r="E4698" s="59" t="s">
        <v>1</v>
      </c>
      <c r="F4698" s="41">
        <v>1695</v>
      </c>
      <c r="G4698" s="41">
        <v>406.54563467206344</v>
      </c>
      <c r="H4698" s="47">
        <v>44865</v>
      </c>
      <c r="I4698" s="123">
        <v>465</v>
      </c>
      <c r="J4698" s="43">
        <f>IF(M4698="",IF(AND(H4698&lt;&gt; "",D4698&lt;&gt;""),IF(H4698&gt;=D4698,H4698-D4698,0),""),"")</f>
        <v>195</v>
      </c>
      <c r="K4698" s="42">
        <f>IF(M4698="",IF(I4698&lt;&gt;"",I4698-G4698,""),"")</f>
        <v>58.454365327936557</v>
      </c>
      <c r="L4698" s="44">
        <f>IF(M4698="",IF(K4698&lt;&gt;"",IF(G4698=0,IF(I4698=0,0,9.99),K4698/G4698),""),"")</f>
        <v>0.14378303526758632</v>
      </c>
      <c r="M4698" s="45"/>
      <c r="N4698" s="46" t="str">
        <f>TRIM(CONCATENATE(Table1[[#This Row],[Intake]]," ",Table1[[#This Row],[Batch Number]]))</f>
        <v>S-1/EB 71</v>
      </c>
      <c r="O4698" s="45" t="str">
        <f>IF(VLOOKUP(Table1[[#This Row],[Intake Batch Combo]],Sheet2!A:B,2,FALSE)="","",VLOOKUP(Table1[[#This Row],[Intake Batch Combo]],Sheet2!A:B,2,FALSE))</f>
        <v>Expert MRI Buy 71</v>
      </c>
      <c r="P4698" s="116" t="e">
        <v>#N/A</v>
      </c>
      <c r="Q4698" s="116" t="e">
        <v>#N/A</v>
      </c>
    </row>
    <row r="4699" spans="1:17">
      <c r="A4699" s="4" t="s">
        <v>1314</v>
      </c>
      <c r="B4699" s="43">
        <v>71</v>
      </c>
      <c r="C4699" s="64" t="s">
        <v>723</v>
      </c>
      <c r="D4699" s="47">
        <v>44670</v>
      </c>
      <c r="E4699" s="59" t="s">
        <v>1</v>
      </c>
      <c r="F4699" s="41">
        <v>1695</v>
      </c>
      <c r="G4699" s="41">
        <v>406.54563467206344</v>
      </c>
      <c r="H4699" s="47">
        <v>44865</v>
      </c>
      <c r="I4699" s="123">
        <v>465</v>
      </c>
      <c r="J4699" s="43">
        <f>IF(M4699="",IF(AND(H4699&lt;&gt; "",D4699&lt;&gt;""),IF(H4699&gt;=D4699,H4699-D4699,0),""),"")</f>
        <v>195</v>
      </c>
      <c r="K4699" s="42">
        <f>IF(M4699="",IF(I4699&lt;&gt;"",I4699-G4699,""),"")</f>
        <v>58.454365327936557</v>
      </c>
      <c r="L4699" s="44">
        <f>IF(M4699="",IF(K4699&lt;&gt;"",IF(G4699=0,IF(I4699=0,0,9.99),K4699/G4699),""),"")</f>
        <v>0.14378303526758632</v>
      </c>
      <c r="M4699" s="45"/>
      <c r="N4699" s="46" t="str">
        <f>TRIM(CONCATENATE(Table1[[#This Row],[Intake]]," ",Table1[[#This Row],[Batch Number]]))</f>
        <v>S-1/EB 71</v>
      </c>
      <c r="O4699" s="45" t="str">
        <f>IF(VLOOKUP(Table1[[#This Row],[Intake Batch Combo]],Sheet2!A:B,2,FALSE)="","",VLOOKUP(Table1[[#This Row],[Intake Batch Combo]],Sheet2!A:B,2,FALSE))</f>
        <v>Expert MRI Buy 71</v>
      </c>
      <c r="P4699" s="116" t="e">
        <v>#N/A</v>
      </c>
      <c r="Q4699" s="116" t="e">
        <v>#N/A</v>
      </c>
    </row>
    <row r="4700" spans="1:17">
      <c r="A4700" s="4" t="s">
        <v>1314</v>
      </c>
      <c r="B4700" s="43">
        <v>71</v>
      </c>
      <c r="C4700" s="64" t="s">
        <v>743</v>
      </c>
      <c r="D4700" s="47">
        <v>44670</v>
      </c>
      <c r="E4700" s="59" t="s">
        <v>1</v>
      </c>
      <c r="F4700" s="41">
        <v>1695</v>
      </c>
      <c r="G4700" s="41">
        <v>406.54563467206344</v>
      </c>
      <c r="H4700" s="47">
        <v>44865</v>
      </c>
      <c r="I4700" s="123">
        <v>372</v>
      </c>
      <c r="J4700" s="43">
        <f>IF(M4700="",IF(AND(H4700&lt;&gt; "",D4700&lt;&gt;""),IF(H4700&gt;=D4700,H4700-D4700,0),""),"")</f>
        <v>195</v>
      </c>
      <c r="K4700" s="42">
        <f>IF(M4700="",IF(I4700&lt;&gt;"",I4700-G4700,""),"")</f>
        <v>-34.545634672063443</v>
      </c>
      <c r="L4700" s="44">
        <f>IF(M4700="",IF(K4700&lt;&gt;"",IF(G4700=0,IF(I4700=0,0,9.99),K4700/G4700),""),"")</f>
        <v>-8.4973571785930957E-2</v>
      </c>
      <c r="M4700" s="45"/>
      <c r="N4700" s="46" t="str">
        <f>TRIM(CONCATENATE(Table1[[#This Row],[Intake]]," ",Table1[[#This Row],[Batch Number]]))</f>
        <v>S-1/EB 71</v>
      </c>
      <c r="O4700" s="45" t="str">
        <f>IF(VLOOKUP(Table1[[#This Row],[Intake Batch Combo]],Sheet2!A:B,2,FALSE)="","",VLOOKUP(Table1[[#This Row],[Intake Batch Combo]],Sheet2!A:B,2,FALSE))</f>
        <v>Expert MRI Buy 71</v>
      </c>
      <c r="P4700" s="116" t="e">
        <v>#N/A</v>
      </c>
      <c r="Q4700" s="116" t="e">
        <v>#N/A</v>
      </c>
    </row>
    <row r="4701" spans="1:17">
      <c r="A4701" s="4" t="s">
        <v>1314</v>
      </c>
      <c r="B4701" s="43">
        <v>71</v>
      </c>
      <c r="C4701" s="64" t="s">
        <v>743</v>
      </c>
      <c r="D4701" s="47">
        <v>44670</v>
      </c>
      <c r="E4701" s="59" t="s">
        <v>1</v>
      </c>
      <c r="F4701" s="41">
        <v>1695</v>
      </c>
      <c r="G4701" s="41">
        <v>406.54563467206344</v>
      </c>
      <c r="H4701" s="47">
        <v>44865</v>
      </c>
      <c r="I4701" s="123">
        <v>372</v>
      </c>
      <c r="J4701" s="43">
        <f>IF(M4701="",IF(AND(H4701&lt;&gt; "",D4701&lt;&gt;""),IF(H4701&gt;=D4701,H4701-D4701,0),""),"")</f>
        <v>195</v>
      </c>
      <c r="K4701" s="42">
        <f>IF(M4701="",IF(I4701&lt;&gt;"",I4701-G4701,""),"")</f>
        <v>-34.545634672063443</v>
      </c>
      <c r="L4701" s="44">
        <f>IF(M4701="",IF(K4701&lt;&gt;"",IF(G4701=0,IF(I4701=0,0,9.99),K4701/G4701),""),"")</f>
        <v>-8.4973571785930957E-2</v>
      </c>
      <c r="M4701" s="45"/>
      <c r="N4701" s="46" t="str">
        <f>TRIM(CONCATENATE(Table1[[#This Row],[Intake]]," ",Table1[[#This Row],[Batch Number]]))</f>
        <v>S-1/EB 71</v>
      </c>
      <c r="O4701" s="45" t="str">
        <f>IF(VLOOKUP(Table1[[#This Row],[Intake Batch Combo]],Sheet2!A:B,2,FALSE)="","",VLOOKUP(Table1[[#This Row],[Intake Batch Combo]],Sheet2!A:B,2,FALSE))</f>
        <v>Expert MRI Buy 71</v>
      </c>
      <c r="P4701" s="116" t="e">
        <v>#N/A</v>
      </c>
      <c r="Q4701" s="116" t="e">
        <v>#N/A</v>
      </c>
    </row>
    <row r="4702" spans="1:17">
      <c r="A4702" s="4" t="s">
        <v>1314</v>
      </c>
      <c r="B4702" s="43">
        <v>71</v>
      </c>
      <c r="C4702" s="64" t="s">
        <v>785</v>
      </c>
      <c r="D4702" s="47">
        <v>44670</v>
      </c>
      <c r="E4702" s="59" t="s">
        <v>1</v>
      </c>
      <c r="F4702" s="41">
        <v>1695</v>
      </c>
      <c r="G4702" s="41">
        <v>406.54563467206344</v>
      </c>
      <c r="H4702" s="47">
        <v>44865</v>
      </c>
      <c r="I4702" s="123">
        <v>511.5</v>
      </c>
      <c r="J4702" s="43">
        <f>IF(M4702="",IF(AND(H4702&lt;&gt; "",D4702&lt;&gt;""),IF(H4702&gt;=D4702,H4702-D4702,0),""),"")</f>
        <v>195</v>
      </c>
      <c r="K4702" s="42">
        <f>IF(M4702="",IF(I4702&lt;&gt;"",I4702-G4702,""),"")</f>
        <v>104.95436532793656</v>
      </c>
      <c r="L4702" s="44">
        <f>IF(M4702="",IF(K4702&lt;&gt;"",IF(G4702=0,IF(I4702=0,0,9.99),K4702/G4702),""),"")</f>
        <v>0.25816133879434494</v>
      </c>
      <c r="M4702" s="45"/>
      <c r="N4702" s="46" t="str">
        <f>TRIM(CONCATENATE(Table1[[#This Row],[Intake]]," ",Table1[[#This Row],[Batch Number]]))</f>
        <v>S-1/EB 71</v>
      </c>
      <c r="O4702" s="45" t="str">
        <f>IF(VLOOKUP(Table1[[#This Row],[Intake Batch Combo]],Sheet2!A:B,2,FALSE)="","",VLOOKUP(Table1[[#This Row],[Intake Batch Combo]],Sheet2!A:B,2,FALSE))</f>
        <v>Expert MRI Buy 71</v>
      </c>
      <c r="P4702" s="116" t="e">
        <v>#N/A</v>
      </c>
      <c r="Q4702" s="116" t="e">
        <v>#N/A</v>
      </c>
    </row>
    <row r="4703" spans="1:17">
      <c r="A4703" s="4" t="s">
        <v>1314</v>
      </c>
      <c r="B4703" s="43">
        <v>71</v>
      </c>
      <c r="C4703" s="64" t="s">
        <v>807</v>
      </c>
      <c r="D4703" s="47">
        <v>44670</v>
      </c>
      <c r="E4703" s="59" t="s">
        <v>1</v>
      </c>
      <c r="F4703" s="41">
        <v>1695</v>
      </c>
      <c r="G4703" s="41">
        <v>406.54563467206344</v>
      </c>
      <c r="H4703" s="47">
        <v>44865</v>
      </c>
      <c r="I4703" s="123">
        <v>418.5</v>
      </c>
      <c r="J4703" s="43">
        <f>IF(M4703="",IF(AND(H4703&lt;&gt; "",D4703&lt;&gt;""),IF(H4703&gt;=D4703,H4703-D4703,0),""),"")</f>
        <v>195</v>
      </c>
      <c r="K4703" s="42">
        <f>IF(M4703="",IF(I4703&lt;&gt;"",I4703-G4703,""),"")</f>
        <v>11.954365327936557</v>
      </c>
      <c r="L4703" s="44">
        <f>IF(M4703="",IF(K4703&lt;&gt;"",IF(G4703=0,IF(I4703=0,0,9.99),K4703/G4703),""),"")</f>
        <v>2.9404731740827677E-2</v>
      </c>
      <c r="M4703" s="45"/>
      <c r="N4703" s="46" t="str">
        <f>TRIM(CONCATENATE(Table1[[#This Row],[Intake]]," ",Table1[[#This Row],[Batch Number]]))</f>
        <v>S-1/EB 71</v>
      </c>
      <c r="O4703" s="45" t="str">
        <f>IF(VLOOKUP(Table1[[#This Row],[Intake Batch Combo]],Sheet2!A:B,2,FALSE)="","",VLOOKUP(Table1[[#This Row],[Intake Batch Combo]],Sheet2!A:B,2,FALSE))</f>
        <v>Expert MRI Buy 71</v>
      </c>
      <c r="P4703" s="116" t="e">
        <v>#N/A</v>
      </c>
      <c r="Q4703" s="116" t="e">
        <v>#N/A</v>
      </c>
    </row>
    <row r="4704" spans="1:17">
      <c r="A4704" s="4" t="s">
        <v>1314</v>
      </c>
      <c r="B4704" s="43">
        <v>71</v>
      </c>
      <c r="C4704" s="64" t="s">
        <v>807</v>
      </c>
      <c r="D4704" s="47">
        <v>44670</v>
      </c>
      <c r="E4704" s="59" t="s">
        <v>1</v>
      </c>
      <c r="F4704" s="41">
        <v>1695</v>
      </c>
      <c r="G4704" s="41">
        <v>406.54563467206344</v>
      </c>
      <c r="H4704" s="47">
        <v>44865</v>
      </c>
      <c r="I4704" s="123">
        <v>418.5</v>
      </c>
      <c r="J4704" s="43">
        <f>IF(M4704="",IF(AND(H4704&lt;&gt; "",D4704&lt;&gt;""),IF(H4704&gt;=D4704,H4704-D4704,0),""),"")</f>
        <v>195</v>
      </c>
      <c r="K4704" s="42">
        <f>IF(M4704="",IF(I4704&lt;&gt;"",I4704-G4704,""),"")</f>
        <v>11.954365327936557</v>
      </c>
      <c r="L4704" s="44">
        <f>IF(M4704="",IF(K4704&lt;&gt;"",IF(G4704=0,IF(I4704=0,0,9.99),K4704/G4704),""),"")</f>
        <v>2.9404731740827677E-2</v>
      </c>
      <c r="M4704" s="45"/>
      <c r="N4704" s="46" t="str">
        <f>TRIM(CONCATENATE(Table1[[#This Row],[Intake]]," ",Table1[[#This Row],[Batch Number]]))</f>
        <v>S-1/EB 71</v>
      </c>
      <c r="O4704" s="45" t="str">
        <f>IF(VLOOKUP(Table1[[#This Row],[Intake Batch Combo]],Sheet2!A:B,2,FALSE)="","",VLOOKUP(Table1[[#This Row],[Intake Batch Combo]],Sheet2!A:B,2,FALSE))</f>
        <v>Expert MRI Buy 71</v>
      </c>
      <c r="P4704" s="116" t="e">
        <v>#N/A</v>
      </c>
      <c r="Q4704" s="116" t="e">
        <v>#N/A</v>
      </c>
    </row>
    <row r="4705" spans="1:17">
      <c r="A4705" s="4" t="s">
        <v>1314</v>
      </c>
      <c r="B4705" s="43">
        <v>71</v>
      </c>
      <c r="C4705" s="64" t="s">
        <v>821</v>
      </c>
      <c r="D4705" s="47">
        <v>44670</v>
      </c>
      <c r="E4705" s="59" t="s">
        <v>1</v>
      </c>
      <c r="F4705" s="41">
        <v>1695</v>
      </c>
      <c r="G4705" s="41">
        <v>406.54563467206344</v>
      </c>
      <c r="H4705" s="47">
        <v>44865</v>
      </c>
      <c r="I4705" s="123">
        <v>465</v>
      </c>
      <c r="J4705" s="43">
        <f>IF(M4705="",IF(AND(H4705&lt;&gt; "",D4705&lt;&gt;""),IF(H4705&gt;=D4705,H4705-D4705,0),""),"")</f>
        <v>195</v>
      </c>
      <c r="K4705" s="42">
        <f>IF(M4705="",IF(I4705&lt;&gt;"",I4705-G4705,""),"")</f>
        <v>58.454365327936557</v>
      </c>
      <c r="L4705" s="44">
        <f>IF(M4705="",IF(K4705&lt;&gt;"",IF(G4705=0,IF(I4705=0,0,9.99),K4705/G4705),""),"")</f>
        <v>0.14378303526758632</v>
      </c>
      <c r="M4705" s="45"/>
      <c r="N4705" s="46" t="str">
        <f>TRIM(CONCATENATE(Table1[[#This Row],[Intake]]," ",Table1[[#This Row],[Batch Number]]))</f>
        <v>S-1/EB 71</v>
      </c>
      <c r="O4705" s="45" t="str">
        <f>IF(VLOOKUP(Table1[[#This Row],[Intake Batch Combo]],Sheet2!A:B,2,FALSE)="","",VLOOKUP(Table1[[#This Row],[Intake Batch Combo]],Sheet2!A:B,2,FALSE))</f>
        <v>Expert MRI Buy 71</v>
      </c>
      <c r="P4705" s="116" t="e">
        <v>#N/A</v>
      </c>
      <c r="Q4705" s="116" t="e">
        <v>#N/A</v>
      </c>
    </row>
    <row r="4706" spans="1:17">
      <c r="A4706" s="4" t="s">
        <v>1314</v>
      </c>
      <c r="B4706" s="43">
        <v>71</v>
      </c>
      <c r="C4706" s="64" t="s">
        <v>821</v>
      </c>
      <c r="D4706" s="47">
        <v>44670</v>
      </c>
      <c r="E4706" s="59" t="s">
        <v>1</v>
      </c>
      <c r="F4706" s="41">
        <v>1695</v>
      </c>
      <c r="G4706" s="41">
        <v>406.54563467206344</v>
      </c>
      <c r="H4706" s="47">
        <v>44865</v>
      </c>
      <c r="I4706" s="123">
        <v>465</v>
      </c>
      <c r="J4706" s="43">
        <f>IF(M4706="",IF(AND(H4706&lt;&gt; "",D4706&lt;&gt;""),IF(H4706&gt;=D4706,H4706-D4706,0),""),"")</f>
        <v>195</v>
      </c>
      <c r="K4706" s="42">
        <f>IF(M4706="",IF(I4706&lt;&gt;"",I4706-G4706,""),"")</f>
        <v>58.454365327936557</v>
      </c>
      <c r="L4706" s="44">
        <f>IF(M4706="",IF(K4706&lt;&gt;"",IF(G4706=0,IF(I4706=0,0,9.99),K4706/G4706),""),"")</f>
        <v>0.14378303526758632</v>
      </c>
      <c r="M4706" s="45"/>
      <c r="N4706" s="46" t="str">
        <f>TRIM(CONCATENATE(Table1[[#This Row],[Intake]]," ",Table1[[#This Row],[Batch Number]]))</f>
        <v>S-1/EB 71</v>
      </c>
      <c r="O4706" s="45" t="str">
        <f>IF(VLOOKUP(Table1[[#This Row],[Intake Batch Combo]],Sheet2!A:B,2,FALSE)="","",VLOOKUP(Table1[[#This Row],[Intake Batch Combo]],Sheet2!A:B,2,FALSE))</f>
        <v>Expert MRI Buy 71</v>
      </c>
      <c r="P4706" s="116" t="e">
        <v>#N/A</v>
      </c>
      <c r="Q4706" s="116" t="e">
        <v>#N/A</v>
      </c>
    </row>
    <row r="4707" spans="1:17">
      <c r="A4707" s="4" t="s">
        <v>1314</v>
      </c>
      <c r="B4707" s="43">
        <v>71</v>
      </c>
      <c r="C4707" s="64" t="s">
        <v>870</v>
      </c>
      <c r="D4707" s="47">
        <v>44670</v>
      </c>
      <c r="E4707" s="59" t="s">
        <v>1</v>
      </c>
      <c r="F4707" s="41">
        <v>1695</v>
      </c>
      <c r="G4707" s="41">
        <v>406.54563467206344</v>
      </c>
      <c r="H4707" s="47">
        <v>44865</v>
      </c>
      <c r="I4707" s="123">
        <v>437.1</v>
      </c>
      <c r="J4707" s="43">
        <f>IF(M4707="",IF(AND(H4707&lt;&gt; "",D4707&lt;&gt;""),IF(H4707&gt;=D4707,H4707-D4707,0),""),"")</f>
        <v>195</v>
      </c>
      <c r="K4707" s="42">
        <f>IF(M4707="",IF(I4707&lt;&gt;"",I4707-G4707,""),"")</f>
        <v>30.55436532793658</v>
      </c>
      <c r="L4707" s="44">
        <f>IF(M4707="",IF(K4707&lt;&gt;"",IF(G4707=0,IF(I4707=0,0,9.99),K4707/G4707),""),"")</f>
        <v>7.5156053151531191E-2</v>
      </c>
      <c r="M4707" s="45"/>
      <c r="N4707" s="46" t="str">
        <f>TRIM(CONCATENATE(Table1[[#This Row],[Intake]]," ",Table1[[#This Row],[Batch Number]]))</f>
        <v>S-1/EB 71</v>
      </c>
      <c r="O4707" s="45" t="str">
        <f>IF(VLOOKUP(Table1[[#This Row],[Intake Batch Combo]],Sheet2!A:B,2,FALSE)="","",VLOOKUP(Table1[[#This Row],[Intake Batch Combo]],Sheet2!A:B,2,FALSE))</f>
        <v>Expert MRI Buy 71</v>
      </c>
      <c r="P4707" s="116" t="e">
        <v>#N/A</v>
      </c>
      <c r="Q4707" s="116" t="e">
        <v>#N/A</v>
      </c>
    </row>
    <row r="4708" spans="1:17">
      <c r="A4708" s="4" t="s">
        <v>1314</v>
      </c>
      <c r="B4708" s="43">
        <v>71</v>
      </c>
      <c r="C4708" s="64" t="s">
        <v>870</v>
      </c>
      <c r="D4708" s="47">
        <v>44670</v>
      </c>
      <c r="E4708" s="59" t="s">
        <v>1</v>
      </c>
      <c r="F4708" s="41">
        <v>1695</v>
      </c>
      <c r="G4708" s="41">
        <v>406.54563467206344</v>
      </c>
      <c r="H4708" s="47">
        <v>44865</v>
      </c>
      <c r="I4708" s="123">
        <v>437.1</v>
      </c>
      <c r="J4708" s="43">
        <f>IF(M4708="",IF(AND(H4708&lt;&gt; "",D4708&lt;&gt;""),IF(H4708&gt;=D4708,H4708-D4708,0),""),"")</f>
        <v>195</v>
      </c>
      <c r="K4708" s="42">
        <f>IF(M4708="",IF(I4708&lt;&gt;"",I4708-G4708,""),"")</f>
        <v>30.55436532793658</v>
      </c>
      <c r="L4708" s="44">
        <f>IF(M4708="",IF(K4708&lt;&gt;"",IF(G4708=0,IF(I4708=0,0,9.99),K4708/G4708),""),"")</f>
        <v>7.5156053151531191E-2</v>
      </c>
      <c r="M4708" s="45"/>
      <c r="N4708" s="46" t="str">
        <f>TRIM(CONCATENATE(Table1[[#This Row],[Intake]]," ",Table1[[#This Row],[Batch Number]]))</f>
        <v>S-1/EB 71</v>
      </c>
      <c r="O4708" s="45" t="str">
        <f>IF(VLOOKUP(Table1[[#This Row],[Intake Batch Combo]],Sheet2!A:B,2,FALSE)="","",VLOOKUP(Table1[[#This Row],[Intake Batch Combo]],Sheet2!A:B,2,FALSE))</f>
        <v>Expert MRI Buy 71</v>
      </c>
      <c r="P4708" s="116" t="e">
        <v>#N/A</v>
      </c>
      <c r="Q4708" s="116" t="e">
        <v>#N/A</v>
      </c>
    </row>
    <row r="4709" spans="1:17">
      <c r="A4709" s="4" t="s">
        <v>1314</v>
      </c>
      <c r="B4709" s="43">
        <v>71</v>
      </c>
      <c r="C4709" s="64" t="s">
        <v>876</v>
      </c>
      <c r="D4709" s="47">
        <v>44670</v>
      </c>
      <c r="E4709" s="59" t="s">
        <v>1</v>
      </c>
      <c r="F4709" s="41">
        <v>1695</v>
      </c>
      <c r="G4709" s="41">
        <v>406.54563467206344</v>
      </c>
      <c r="H4709" s="47">
        <v>44865</v>
      </c>
      <c r="I4709" s="123">
        <v>651</v>
      </c>
      <c r="J4709" s="43">
        <f>IF(M4709="",IF(AND(H4709&lt;&gt; "",D4709&lt;&gt;""),IF(H4709&gt;=D4709,H4709-D4709,0),""),"")</f>
        <v>195</v>
      </c>
      <c r="K4709" s="42">
        <f>IF(M4709="",IF(I4709&lt;&gt;"",I4709-G4709,""),"")</f>
        <v>244.45436532793656</v>
      </c>
      <c r="L4709" s="44">
        <f>IF(M4709="",IF(K4709&lt;&gt;"",IF(G4709=0,IF(I4709=0,0,9.99),K4709/G4709),""),"")</f>
        <v>0.60129624937462078</v>
      </c>
      <c r="M4709" s="45"/>
      <c r="N4709" s="46" t="str">
        <f>TRIM(CONCATENATE(Table1[[#This Row],[Intake]]," ",Table1[[#This Row],[Batch Number]]))</f>
        <v>S-1/EB 71</v>
      </c>
      <c r="O4709" s="45" t="str">
        <f>IF(VLOOKUP(Table1[[#This Row],[Intake Batch Combo]],Sheet2!A:B,2,FALSE)="","",VLOOKUP(Table1[[#This Row],[Intake Batch Combo]],Sheet2!A:B,2,FALSE))</f>
        <v>Expert MRI Buy 71</v>
      </c>
      <c r="P4709" s="116" t="e">
        <v>#N/A</v>
      </c>
      <c r="Q4709" s="116" t="e">
        <v>#N/A</v>
      </c>
    </row>
    <row r="4710" spans="1:17">
      <c r="A4710" s="4" t="s">
        <v>1314</v>
      </c>
      <c r="B4710" s="43">
        <v>71</v>
      </c>
      <c r="C4710" s="64" t="s">
        <v>897</v>
      </c>
      <c r="D4710" s="47">
        <v>44670</v>
      </c>
      <c r="E4710" s="59" t="s">
        <v>1</v>
      </c>
      <c r="F4710" s="41">
        <v>1695</v>
      </c>
      <c r="G4710" s="41">
        <v>406.54563467206344</v>
      </c>
      <c r="H4710" s="47">
        <v>44865</v>
      </c>
      <c r="I4710" s="123">
        <v>465</v>
      </c>
      <c r="J4710" s="43">
        <f>IF(M4710="",IF(AND(H4710&lt;&gt; "",D4710&lt;&gt;""),IF(H4710&gt;=D4710,H4710-D4710,0),""),"")</f>
        <v>195</v>
      </c>
      <c r="K4710" s="42">
        <f>IF(M4710="",IF(I4710&lt;&gt;"",I4710-G4710,""),"")</f>
        <v>58.454365327936557</v>
      </c>
      <c r="L4710" s="44">
        <f>IF(M4710="",IF(K4710&lt;&gt;"",IF(G4710=0,IF(I4710=0,0,9.99),K4710/G4710),""),"")</f>
        <v>0.14378303526758632</v>
      </c>
      <c r="M4710" s="45"/>
      <c r="N4710" s="46" t="str">
        <f>TRIM(CONCATENATE(Table1[[#This Row],[Intake]]," ",Table1[[#This Row],[Batch Number]]))</f>
        <v>S-1/EB 71</v>
      </c>
      <c r="O4710" s="45" t="str">
        <f>IF(VLOOKUP(Table1[[#This Row],[Intake Batch Combo]],Sheet2!A:B,2,FALSE)="","",VLOOKUP(Table1[[#This Row],[Intake Batch Combo]],Sheet2!A:B,2,FALSE))</f>
        <v>Expert MRI Buy 71</v>
      </c>
      <c r="P4710" s="116" t="e">
        <v>#N/A</v>
      </c>
      <c r="Q4710" s="116" t="e">
        <v>#N/A</v>
      </c>
    </row>
    <row r="4711" spans="1:17">
      <c r="A4711" s="4" t="s">
        <v>1314</v>
      </c>
      <c r="B4711" s="43">
        <v>71</v>
      </c>
      <c r="C4711" s="64" t="s">
        <v>915</v>
      </c>
      <c r="D4711" s="47">
        <v>44670</v>
      </c>
      <c r="E4711" s="59" t="s">
        <v>1</v>
      </c>
      <c r="F4711" s="41">
        <v>1695</v>
      </c>
      <c r="G4711" s="41">
        <v>406.54563467206344</v>
      </c>
      <c r="H4711" s="47">
        <v>44865</v>
      </c>
      <c r="I4711" s="123">
        <v>511.5</v>
      </c>
      <c r="J4711" s="43">
        <f>IF(M4711="",IF(AND(H4711&lt;&gt; "",D4711&lt;&gt;""),IF(H4711&gt;=D4711,H4711-D4711,0),""),"")</f>
        <v>195</v>
      </c>
      <c r="K4711" s="42">
        <f>IF(M4711="",IF(I4711&lt;&gt;"",I4711-G4711,""),"")</f>
        <v>104.95436532793656</v>
      </c>
      <c r="L4711" s="44">
        <f>IF(M4711="",IF(K4711&lt;&gt;"",IF(G4711=0,IF(I4711=0,0,9.99),K4711/G4711),""),"")</f>
        <v>0.25816133879434494</v>
      </c>
      <c r="M4711" s="45"/>
      <c r="N4711" s="46" t="str">
        <f>TRIM(CONCATENATE(Table1[[#This Row],[Intake]]," ",Table1[[#This Row],[Batch Number]]))</f>
        <v>S-1/EB 71</v>
      </c>
      <c r="O4711" s="45" t="str">
        <f>IF(VLOOKUP(Table1[[#This Row],[Intake Batch Combo]],Sheet2!A:B,2,FALSE)="","",VLOOKUP(Table1[[#This Row],[Intake Batch Combo]],Sheet2!A:B,2,FALSE))</f>
        <v>Expert MRI Buy 71</v>
      </c>
      <c r="P4711" s="116" t="e">
        <v>#N/A</v>
      </c>
      <c r="Q4711" s="116" t="e">
        <v>#N/A</v>
      </c>
    </row>
    <row r="4712" spans="1:17">
      <c r="A4712" s="4" t="s">
        <v>1314</v>
      </c>
      <c r="B4712" s="43">
        <v>71</v>
      </c>
      <c r="C4712" s="64" t="s">
        <v>915</v>
      </c>
      <c r="D4712" s="47">
        <v>44670</v>
      </c>
      <c r="E4712" s="59" t="s">
        <v>1</v>
      </c>
      <c r="F4712" s="41">
        <v>1695</v>
      </c>
      <c r="G4712" s="41">
        <v>406.54563467206344</v>
      </c>
      <c r="H4712" s="47">
        <v>44865</v>
      </c>
      <c r="I4712" s="123">
        <v>511.5</v>
      </c>
      <c r="J4712" s="43">
        <f>IF(M4712="",IF(AND(H4712&lt;&gt; "",D4712&lt;&gt;""),IF(H4712&gt;=D4712,H4712-D4712,0),""),"")</f>
        <v>195</v>
      </c>
      <c r="K4712" s="42">
        <f>IF(M4712="",IF(I4712&lt;&gt;"",I4712-G4712,""),"")</f>
        <v>104.95436532793656</v>
      </c>
      <c r="L4712" s="44">
        <f>IF(M4712="",IF(K4712&lt;&gt;"",IF(G4712=0,IF(I4712=0,0,9.99),K4712/G4712),""),"")</f>
        <v>0.25816133879434494</v>
      </c>
      <c r="M4712" s="45"/>
      <c r="N4712" s="46" t="str">
        <f>TRIM(CONCATENATE(Table1[[#This Row],[Intake]]," ",Table1[[#This Row],[Batch Number]]))</f>
        <v>S-1/EB 71</v>
      </c>
      <c r="O4712" s="45" t="str">
        <f>IF(VLOOKUP(Table1[[#This Row],[Intake Batch Combo]],Sheet2!A:B,2,FALSE)="","",VLOOKUP(Table1[[#This Row],[Intake Batch Combo]],Sheet2!A:B,2,FALSE))</f>
        <v>Expert MRI Buy 71</v>
      </c>
      <c r="P4712" s="116" t="e">
        <v>#N/A</v>
      </c>
      <c r="Q4712" s="116" t="e">
        <v>#N/A</v>
      </c>
    </row>
    <row r="4713" spans="1:17">
      <c r="A4713" s="4" t="s">
        <v>1314</v>
      </c>
      <c r="B4713" s="43">
        <v>71</v>
      </c>
      <c r="C4713" s="64" t="s">
        <v>915</v>
      </c>
      <c r="D4713" s="47">
        <v>44670</v>
      </c>
      <c r="E4713" s="59" t="s">
        <v>1</v>
      </c>
      <c r="F4713" s="41">
        <v>1695</v>
      </c>
      <c r="G4713" s="41">
        <v>406.54563467206344</v>
      </c>
      <c r="H4713" s="47">
        <v>44865</v>
      </c>
      <c r="I4713" s="123">
        <v>511.5</v>
      </c>
      <c r="J4713" s="43">
        <f>IF(M4713="",IF(AND(H4713&lt;&gt; "",D4713&lt;&gt;""),IF(H4713&gt;=D4713,H4713-D4713,0),""),"")</f>
        <v>195</v>
      </c>
      <c r="K4713" s="42">
        <f>IF(M4713="",IF(I4713&lt;&gt;"",I4713-G4713,""),"")</f>
        <v>104.95436532793656</v>
      </c>
      <c r="L4713" s="44">
        <f>IF(M4713="",IF(K4713&lt;&gt;"",IF(G4713=0,IF(I4713=0,0,9.99),K4713/G4713),""),"")</f>
        <v>0.25816133879434494</v>
      </c>
      <c r="M4713" s="45"/>
      <c r="N4713" s="46" t="str">
        <f>TRIM(CONCATENATE(Table1[[#This Row],[Intake]]," ",Table1[[#This Row],[Batch Number]]))</f>
        <v>S-1/EB 71</v>
      </c>
      <c r="O4713" s="45" t="str">
        <f>IF(VLOOKUP(Table1[[#This Row],[Intake Batch Combo]],Sheet2!A:B,2,FALSE)="","",VLOOKUP(Table1[[#This Row],[Intake Batch Combo]],Sheet2!A:B,2,FALSE))</f>
        <v>Expert MRI Buy 71</v>
      </c>
      <c r="P4713" s="116" t="e">
        <v>#N/A</v>
      </c>
      <c r="Q4713" s="116" t="e">
        <v>#N/A</v>
      </c>
    </row>
    <row r="4714" spans="1:17">
      <c r="A4714" s="4" t="s">
        <v>1314</v>
      </c>
      <c r="B4714" s="43">
        <v>71</v>
      </c>
      <c r="C4714" s="64" t="s">
        <v>915</v>
      </c>
      <c r="D4714" s="47">
        <v>44670</v>
      </c>
      <c r="E4714" s="59" t="s">
        <v>1</v>
      </c>
      <c r="F4714" s="41">
        <v>1695</v>
      </c>
      <c r="G4714" s="41">
        <v>406.54563467206344</v>
      </c>
      <c r="H4714" s="47">
        <v>44865</v>
      </c>
      <c r="I4714" s="123">
        <v>511.5</v>
      </c>
      <c r="J4714" s="43">
        <f>IF(M4714="",IF(AND(H4714&lt;&gt; "",D4714&lt;&gt;""),IF(H4714&gt;=D4714,H4714-D4714,0),""),"")</f>
        <v>195</v>
      </c>
      <c r="K4714" s="42">
        <f>IF(M4714="",IF(I4714&lt;&gt;"",I4714-G4714,""),"")</f>
        <v>104.95436532793656</v>
      </c>
      <c r="L4714" s="44">
        <f>IF(M4714="",IF(K4714&lt;&gt;"",IF(G4714=0,IF(I4714=0,0,9.99),K4714/G4714),""),"")</f>
        <v>0.25816133879434494</v>
      </c>
      <c r="M4714" s="45"/>
      <c r="N4714" s="46" t="str">
        <f>TRIM(CONCATENATE(Table1[[#This Row],[Intake]]," ",Table1[[#This Row],[Batch Number]]))</f>
        <v>S-1/EB 71</v>
      </c>
      <c r="O4714" s="45" t="str">
        <f>IF(VLOOKUP(Table1[[#This Row],[Intake Batch Combo]],Sheet2!A:B,2,FALSE)="","",VLOOKUP(Table1[[#This Row],[Intake Batch Combo]],Sheet2!A:B,2,FALSE))</f>
        <v>Expert MRI Buy 71</v>
      </c>
      <c r="P4714" s="116" t="e">
        <v>#N/A</v>
      </c>
      <c r="Q4714" s="116" t="e">
        <v>#N/A</v>
      </c>
    </row>
    <row r="4715" spans="1:17">
      <c r="A4715" s="4" t="s">
        <v>1314</v>
      </c>
      <c r="B4715" s="43">
        <v>71</v>
      </c>
      <c r="C4715" s="64" t="s">
        <v>928</v>
      </c>
      <c r="D4715" s="47">
        <v>44670</v>
      </c>
      <c r="E4715" s="59" t="s">
        <v>1</v>
      </c>
      <c r="F4715" s="41">
        <v>1695</v>
      </c>
      <c r="G4715" s="41">
        <v>406.54563467206344</v>
      </c>
      <c r="H4715" s="47">
        <v>44865</v>
      </c>
      <c r="I4715" s="123">
        <v>790.5</v>
      </c>
      <c r="J4715" s="43">
        <f>IF(M4715="",IF(AND(H4715&lt;&gt; "",D4715&lt;&gt;""),IF(H4715&gt;=D4715,H4715-D4715,0),""),"")</f>
        <v>195</v>
      </c>
      <c r="K4715" s="42">
        <f>IF(M4715="",IF(I4715&lt;&gt;"",I4715-G4715,""),"")</f>
        <v>383.95436532793656</v>
      </c>
      <c r="L4715" s="44">
        <f>IF(M4715="",IF(K4715&lt;&gt;"",IF(G4715=0,IF(I4715=0,0,9.99),K4715/G4715),""),"")</f>
        <v>0.94443115995489668</v>
      </c>
      <c r="M4715" s="45"/>
      <c r="N4715" s="46" t="str">
        <f>TRIM(CONCATENATE(Table1[[#This Row],[Intake]]," ",Table1[[#This Row],[Batch Number]]))</f>
        <v>S-1/EB 71</v>
      </c>
      <c r="O4715" s="45" t="str">
        <f>IF(VLOOKUP(Table1[[#This Row],[Intake Batch Combo]],Sheet2!A:B,2,FALSE)="","",VLOOKUP(Table1[[#This Row],[Intake Batch Combo]],Sheet2!A:B,2,FALSE))</f>
        <v>Expert MRI Buy 71</v>
      </c>
      <c r="P4715" s="116" t="e">
        <v>#N/A</v>
      </c>
      <c r="Q4715" s="116" t="e">
        <v>#N/A</v>
      </c>
    </row>
    <row r="4716" spans="1:17">
      <c r="A4716" s="4" t="s">
        <v>1314</v>
      </c>
      <c r="B4716" s="43">
        <v>71</v>
      </c>
      <c r="C4716" s="64" t="s">
        <v>928</v>
      </c>
      <c r="D4716" s="47">
        <v>44670</v>
      </c>
      <c r="E4716" s="59" t="s">
        <v>1</v>
      </c>
      <c r="F4716" s="41">
        <v>1695</v>
      </c>
      <c r="G4716" s="41">
        <v>406.54563467206344</v>
      </c>
      <c r="H4716" s="47">
        <v>44865</v>
      </c>
      <c r="I4716" s="123">
        <v>790.5</v>
      </c>
      <c r="J4716" s="43">
        <f>IF(M4716="",IF(AND(H4716&lt;&gt; "",D4716&lt;&gt;""),IF(H4716&gt;=D4716,H4716-D4716,0),""),"")</f>
        <v>195</v>
      </c>
      <c r="K4716" s="42">
        <f>IF(M4716="",IF(I4716&lt;&gt;"",I4716-G4716,""),"")</f>
        <v>383.95436532793656</v>
      </c>
      <c r="L4716" s="44">
        <f>IF(M4716="",IF(K4716&lt;&gt;"",IF(G4716=0,IF(I4716=0,0,9.99),K4716/G4716),""),"")</f>
        <v>0.94443115995489668</v>
      </c>
      <c r="M4716" s="45"/>
      <c r="N4716" s="46" t="str">
        <f>TRIM(CONCATENATE(Table1[[#This Row],[Intake]]," ",Table1[[#This Row],[Batch Number]]))</f>
        <v>S-1/EB 71</v>
      </c>
      <c r="O4716" s="45" t="str">
        <f>IF(VLOOKUP(Table1[[#This Row],[Intake Batch Combo]],Sheet2!A:B,2,FALSE)="","",VLOOKUP(Table1[[#This Row],[Intake Batch Combo]],Sheet2!A:B,2,FALSE))</f>
        <v>Expert MRI Buy 71</v>
      </c>
      <c r="P4716" s="116" t="e">
        <v>#N/A</v>
      </c>
      <c r="Q4716" s="116" t="e">
        <v>#N/A</v>
      </c>
    </row>
    <row r="4717" spans="1:17">
      <c r="A4717" s="4" t="s">
        <v>1314</v>
      </c>
      <c r="B4717" s="43">
        <v>71</v>
      </c>
      <c r="C4717" s="64" t="s">
        <v>954</v>
      </c>
      <c r="D4717" s="47">
        <v>44670</v>
      </c>
      <c r="E4717" s="59" t="s">
        <v>1</v>
      </c>
      <c r="F4717" s="41">
        <v>1695</v>
      </c>
      <c r="G4717" s="41">
        <v>406.54563467206344</v>
      </c>
      <c r="H4717" s="47">
        <v>44865</v>
      </c>
      <c r="I4717" s="123">
        <v>372</v>
      </c>
      <c r="J4717" s="43">
        <f>IF(M4717="",IF(AND(H4717&lt;&gt; "",D4717&lt;&gt;""),IF(H4717&gt;=D4717,H4717-D4717,0),""),"")</f>
        <v>195</v>
      </c>
      <c r="K4717" s="42">
        <f>IF(M4717="",IF(I4717&lt;&gt;"",I4717-G4717,""),"")</f>
        <v>-34.545634672063443</v>
      </c>
      <c r="L4717" s="44">
        <f>IF(M4717="",IF(K4717&lt;&gt;"",IF(G4717=0,IF(I4717=0,0,9.99),K4717/G4717),""),"")</f>
        <v>-8.4973571785930957E-2</v>
      </c>
      <c r="M4717" s="45"/>
      <c r="N4717" s="46" t="str">
        <f>TRIM(CONCATENATE(Table1[[#This Row],[Intake]]," ",Table1[[#This Row],[Batch Number]]))</f>
        <v>S-1/EB 71</v>
      </c>
      <c r="O4717" s="45" t="str">
        <f>IF(VLOOKUP(Table1[[#This Row],[Intake Batch Combo]],Sheet2!A:B,2,FALSE)="","",VLOOKUP(Table1[[#This Row],[Intake Batch Combo]],Sheet2!A:B,2,FALSE))</f>
        <v>Expert MRI Buy 71</v>
      </c>
      <c r="P4717" s="116" t="e">
        <v>#N/A</v>
      </c>
      <c r="Q4717" s="116" t="e">
        <v>#N/A</v>
      </c>
    </row>
    <row r="4718" spans="1:17">
      <c r="A4718" s="4" t="s">
        <v>1314</v>
      </c>
      <c r="B4718" s="43">
        <v>71</v>
      </c>
      <c r="C4718" s="108" t="s">
        <v>954</v>
      </c>
      <c r="D4718" s="47">
        <v>44670</v>
      </c>
      <c r="E4718" s="59" t="s">
        <v>1</v>
      </c>
      <c r="F4718" s="41">
        <v>1695</v>
      </c>
      <c r="G4718" s="41">
        <v>406.54563467206344</v>
      </c>
      <c r="H4718" s="47">
        <v>44865</v>
      </c>
      <c r="I4718" s="123">
        <v>372</v>
      </c>
      <c r="J4718" s="43">
        <f>IF(M4718="",IF(AND(H4718&lt;&gt; "",D4718&lt;&gt;""),IF(H4718&gt;=D4718,H4718-D4718,0),""),"")</f>
        <v>195</v>
      </c>
      <c r="K4718" s="42">
        <f>IF(M4718="",IF(I4718&lt;&gt;"",I4718-G4718,""),"")</f>
        <v>-34.545634672063443</v>
      </c>
      <c r="L4718" s="44">
        <f>IF(M4718="",IF(K4718&lt;&gt;"",IF(G4718=0,IF(I4718=0,0,9.99),K4718/G4718),""),"")</f>
        <v>-8.4973571785930957E-2</v>
      </c>
      <c r="M4718" s="45"/>
      <c r="N4718" s="46" t="str">
        <f>TRIM(CONCATENATE(Table1[[#This Row],[Intake]]," ",Table1[[#This Row],[Batch Number]]))</f>
        <v>S-1/EB 71</v>
      </c>
      <c r="O4718" s="45" t="str">
        <f>IF(VLOOKUP(Table1[[#This Row],[Intake Batch Combo]],Sheet2!A:B,2,FALSE)="","",VLOOKUP(Table1[[#This Row],[Intake Batch Combo]],Sheet2!A:B,2,FALSE))</f>
        <v>Expert MRI Buy 71</v>
      </c>
      <c r="P4718" s="116" t="e">
        <v>#N/A</v>
      </c>
      <c r="Q4718" s="116" t="e">
        <v>#N/A</v>
      </c>
    </row>
    <row r="4719" spans="1:17">
      <c r="A4719" s="4" t="s">
        <v>1314</v>
      </c>
      <c r="B4719" s="43">
        <v>71</v>
      </c>
      <c r="C4719" s="64" t="s">
        <v>980</v>
      </c>
      <c r="D4719" s="47">
        <v>44670</v>
      </c>
      <c r="E4719" s="59" t="s">
        <v>1</v>
      </c>
      <c r="F4719" s="41">
        <v>1695</v>
      </c>
      <c r="G4719" s="41">
        <v>406.54563467206344</v>
      </c>
      <c r="H4719" s="47">
        <v>44865</v>
      </c>
      <c r="I4719" s="123">
        <v>465</v>
      </c>
      <c r="J4719" s="43">
        <f>IF(M4719="",IF(AND(H4719&lt;&gt; "",D4719&lt;&gt;""),IF(H4719&gt;=D4719,H4719-D4719,0),""),"")</f>
        <v>195</v>
      </c>
      <c r="K4719" s="42">
        <f>IF(M4719="",IF(I4719&lt;&gt;"",I4719-G4719,""),"")</f>
        <v>58.454365327936557</v>
      </c>
      <c r="L4719" s="44">
        <f>IF(M4719="",IF(K4719&lt;&gt;"",IF(G4719=0,IF(I4719=0,0,9.99),K4719/G4719),""),"")</f>
        <v>0.14378303526758632</v>
      </c>
      <c r="M4719" s="45"/>
      <c r="N4719" s="46" t="str">
        <f>TRIM(CONCATENATE(Table1[[#This Row],[Intake]]," ",Table1[[#This Row],[Batch Number]]))</f>
        <v>S-1/EB 71</v>
      </c>
      <c r="O4719" s="45" t="str">
        <f>IF(VLOOKUP(Table1[[#This Row],[Intake Batch Combo]],Sheet2!A:B,2,FALSE)="","",VLOOKUP(Table1[[#This Row],[Intake Batch Combo]],Sheet2!A:B,2,FALSE))</f>
        <v>Expert MRI Buy 71</v>
      </c>
      <c r="P4719" s="116" t="e">
        <v>#N/A</v>
      </c>
      <c r="Q4719" s="116" t="e">
        <v>#N/A</v>
      </c>
    </row>
    <row r="4720" spans="1:17">
      <c r="A4720" s="4" t="s">
        <v>1314</v>
      </c>
      <c r="B4720" s="43">
        <v>71</v>
      </c>
      <c r="C4720" s="64" t="s">
        <v>982</v>
      </c>
      <c r="D4720" s="47">
        <v>44670</v>
      </c>
      <c r="E4720" s="59" t="s">
        <v>1</v>
      </c>
      <c r="F4720" s="41">
        <v>1695</v>
      </c>
      <c r="G4720" s="41">
        <v>406.54563467206344</v>
      </c>
      <c r="H4720" s="47">
        <v>44865</v>
      </c>
      <c r="I4720" s="123">
        <v>604.5</v>
      </c>
      <c r="J4720" s="43">
        <f>IF(M4720="",IF(AND(H4720&lt;&gt; "",D4720&lt;&gt;""),IF(H4720&gt;=D4720,H4720-D4720,0),""),"")</f>
        <v>195</v>
      </c>
      <c r="K4720" s="42">
        <f>IF(M4720="",IF(I4720&lt;&gt;"",I4720-G4720,""),"")</f>
        <v>197.95436532793656</v>
      </c>
      <c r="L4720" s="44">
        <f>IF(M4720="",IF(K4720&lt;&gt;"",IF(G4720=0,IF(I4720=0,0,9.99),K4720/G4720),""),"")</f>
        <v>0.48691794584786219</v>
      </c>
      <c r="M4720" s="45"/>
      <c r="N4720" s="46" t="str">
        <f>TRIM(CONCATENATE(Table1[[#This Row],[Intake]]," ",Table1[[#This Row],[Batch Number]]))</f>
        <v>S-1/EB 71</v>
      </c>
      <c r="O4720" s="45" t="str">
        <f>IF(VLOOKUP(Table1[[#This Row],[Intake Batch Combo]],Sheet2!A:B,2,FALSE)="","",VLOOKUP(Table1[[#This Row],[Intake Batch Combo]],Sheet2!A:B,2,FALSE))</f>
        <v>Expert MRI Buy 71</v>
      </c>
      <c r="P4720" s="116" t="e">
        <v>#N/A</v>
      </c>
      <c r="Q4720" s="116" t="e">
        <v>#N/A</v>
      </c>
    </row>
    <row r="4721" spans="1:17">
      <c r="A4721" s="4" t="s">
        <v>1314</v>
      </c>
      <c r="B4721" s="43">
        <v>71</v>
      </c>
      <c r="C4721" s="64" t="s">
        <v>985</v>
      </c>
      <c r="D4721" s="47">
        <v>44670</v>
      </c>
      <c r="E4721" s="59" t="s">
        <v>1</v>
      </c>
      <c r="F4721" s="41">
        <v>1695</v>
      </c>
      <c r="G4721" s="41">
        <v>406.54563467206344</v>
      </c>
      <c r="H4721" s="47">
        <v>44865</v>
      </c>
      <c r="I4721" s="123">
        <v>465</v>
      </c>
      <c r="J4721" s="43">
        <f>IF(M4721="",IF(AND(H4721&lt;&gt; "",D4721&lt;&gt;""),IF(H4721&gt;=D4721,H4721-D4721,0),""),"")</f>
        <v>195</v>
      </c>
      <c r="K4721" s="42">
        <f>IF(M4721="",IF(I4721&lt;&gt;"",I4721-G4721,""),"")</f>
        <v>58.454365327936557</v>
      </c>
      <c r="L4721" s="44">
        <f>IF(M4721="",IF(K4721&lt;&gt;"",IF(G4721=0,IF(I4721=0,0,9.99),K4721/G4721),""),"")</f>
        <v>0.14378303526758632</v>
      </c>
      <c r="M4721" s="45"/>
      <c r="N4721" s="46" t="str">
        <f>TRIM(CONCATENATE(Table1[[#This Row],[Intake]]," ",Table1[[#This Row],[Batch Number]]))</f>
        <v>S-1/EB 71</v>
      </c>
      <c r="O4721" s="45" t="str">
        <f>IF(VLOOKUP(Table1[[#This Row],[Intake Batch Combo]],Sheet2!A:B,2,FALSE)="","",VLOOKUP(Table1[[#This Row],[Intake Batch Combo]],Sheet2!A:B,2,FALSE))</f>
        <v>Expert MRI Buy 71</v>
      </c>
      <c r="P4721" s="116" t="e">
        <v>#N/A</v>
      </c>
      <c r="Q4721" s="116" t="e">
        <v>#N/A</v>
      </c>
    </row>
    <row r="4722" spans="1:17">
      <c r="A4722" s="4" t="s">
        <v>1314</v>
      </c>
      <c r="B4722" s="43">
        <v>71</v>
      </c>
      <c r="C4722" s="64" t="s">
        <v>1000</v>
      </c>
      <c r="D4722" s="47">
        <v>44670</v>
      </c>
      <c r="E4722" s="59" t="s">
        <v>1</v>
      </c>
      <c r="F4722" s="41">
        <v>1695</v>
      </c>
      <c r="G4722" s="41">
        <v>406.54563467206344</v>
      </c>
      <c r="H4722" s="47">
        <v>44865</v>
      </c>
      <c r="I4722" s="123">
        <v>465</v>
      </c>
      <c r="J4722" s="43">
        <f>IF(M4722="",IF(AND(H4722&lt;&gt; "",D4722&lt;&gt;""),IF(H4722&gt;=D4722,H4722-D4722,0),""),"")</f>
        <v>195</v>
      </c>
      <c r="K4722" s="42">
        <f>IF(M4722="",IF(I4722&lt;&gt;"",I4722-G4722,""),"")</f>
        <v>58.454365327936557</v>
      </c>
      <c r="L4722" s="44">
        <f>IF(M4722="",IF(K4722&lt;&gt;"",IF(G4722=0,IF(I4722=0,0,9.99),K4722/G4722),""),"")</f>
        <v>0.14378303526758632</v>
      </c>
      <c r="M4722" s="45"/>
      <c r="N4722" s="46" t="str">
        <f>TRIM(CONCATENATE(Table1[[#This Row],[Intake]]," ",Table1[[#This Row],[Batch Number]]))</f>
        <v>S-1/EB 71</v>
      </c>
      <c r="O4722" s="45" t="str">
        <f>IF(VLOOKUP(Table1[[#This Row],[Intake Batch Combo]],Sheet2!A:B,2,FALSE)="","",VLOOKUP(Table1[[#This Row],[Intake Batch Combo]],Sheet2!A:B,2,FALSE))</f>
        <v>Expert MRI Buy 71</v>
      </c>
      <c r="P4722" s="116" t="e">
        <v>#N/A</v>
      </c>
      <c r="Q4722" s="116" t="e">
        <v>#N/A</v>
      </c>
    </row>
    <row r="4723" spans="1:17">
      <c r="A4723" s="4" t="s">
        <v>1314</v>
      </c>
      <c r="B4723" s="43">
        <v>71</v>
      </c>
      <c r="C4723" s="64" t="s">
        <v>1037</v>
      </c>
      <c r="D4723" s="47">
        <v>44670</v>
      </c>
      <c r="E4723" s="59" t="s">
        <v>1</v>
      </c>
      <c r="F4723" s="41">
        <v>1695</v>
      </c>
      <c r="G4723" s="41">
        <v>406.54563467206344</v>
      </c>
      <c r="H4723" s="47">
        <v>44865</v>
      </c>
      <c r="I4723" s="123">
        <v>372</v>
      </c>
      <c r="J4723" s="43">
        <f>IF(M4723="",IF(AND(H4723&lt;&gt; "",D4723&lt;&gt;""),IF(H4723&gt;=D4723,H4723-D4723,0),""),"")</f>
        <v>195</v>
      </c>
      <c r="K4723" s="42">
        <f>IF(M4723="",IF(I4723&lt;&gt;"",I4723-G4723,""),"")</f>
        <v>-34.545634672063443</v>
      </c>
      <c r="L4723" s="44">
        <f>IF(M4723="",IF(K4723&lt;&gt;"",IF(G4723=0,IF(I4723=0,0,9.99),K4723/G4723),""),"")</f>
        <v>-8.4973571785930957E-2</v>
      </c>
      <c r="M4723" s="45"/>
      <c r="N4723" s="46" t="str">
        <f>TRIM(CONCATENATE(Table1[[#This Row],[Intake]]," ",Table1[[#This Row],[Batch Number]]))</f>
        <v>S-1/EB 71</v>
      </c>
      <c r="O4723" s="45" t="str">
        <f>IF(VLOOKUP(Table1[[#This Row],[Intake Batch Combo]],Sheet2!A:B,2,FALSE)="","",VLOOKUP(Table1[[#This Row],[Intake Batch Combo]],Sheet2!A:B,2,FALSE))</f>
        <v>Expert MRI Buy 71</v>
      </c>
      <c r="P4723" s="116" t="e">
        <v>#N/A</v>
      </c>
      <c r="Q4723" s="116" t="e">
        <v>#N/A</v>
      </c>
    </row>
    <row r="4724" spans="1:17">
      <c r="A4724" s="4" t="s">
        <v>1314</v>
      </c>
      <c r="B4724" s="43">
        <v>71</v>
      </c>
      <c r="C4724" s="64" t="s">
        <v>1037</v>
      </c>
      <c r="D4724" s="47">
        <v>44670</v>
      </c>
      <c r="E4724" s="59" t="s">
        <v>1</v>
      </c>
      <c r="F4724" s="41">
        <v>1695</v>
      </c>
      <c r="G4724" s="41">
        <v>406.54563467206344</v>
      </c>
      <c r="H4724" s="47">
        <v>44865</v>
      </c>
      <c r="I4724" s="123">
        <v>372</v>
      </c>
      <c r="J4724" s="43">
        <f>IF(M4724="",IF(AND(H4724&lt;&gt; "",D4724&lt;&gt;""),IF(H4724&gt;=D4724,H4724-D4724,0),""),"")</f>
        <v>195</v>
      </c>
      <c r="K4724" s="42">
        <f>IF(M4724="",IF(I4724&lt;&gt;"",I4724-G4724,""),"")</f>
        <v>-34.545634672063443</v>
      </c>
      <c r="L4724" s="44">
        <f>IF(M4724="",IF(K4724&lt;&gt;"",IF(G4724=0,IF(I4724=0,0,9.99),K4724/G4724),""),"")</f>
        <v>-8.4973571785930957E-2</v>
      </c>
      <c r="M4724" s="45"/>
      <c r="N4724" s="46" t="str">
        <f>TRIM(CONCATENATE(Table1[[#This Row],[Intake]]," ",Table1[[#This Row],[Batch Number]]))</f>
        <v>S-1/EB 71</v>
      </c>
      <c r="O4724" s="45" t="str">
        <f>IF(VLOOKUP(Table1[[#This Row],[Intake Batch Combo]],Sheet2!A:B,2,FALSE)="","",VLOOKUP(Table1[[#This Row],[Intake Batch Combo]],Sheet2!A:B,2,FALSE))</f>
        <v>Expert MRI Buy 71</v>
      </c>
      <c r="P4724" s="116" t="e">
        <v>#N/A</v>
      </c>
      <c r="Q4724" s="116" t="e">
        <v>#N/A</v>
      </c>
    </row>
    <row r="4725" spans="1:17">
      <c r="A4725" s="4" t="s">
        <v>1314</v>
      </c>
      <c r="B4725" s="43">
        <v>71</v>
      </c>
      <c r="C4725" s="64" t="s">
        <v>1037</v>
      </c>
      <c r="D4725" s="47">
        <v>44670</v>
      </c>
      <c r="E4725" s="59" t="s">
        <v>1</v>
      </c>
      <c r="F4725" s="41">
        <v>1695</v>
      </c>
      <c r="G4725" s="41">
        <v>406.54563467206344</v>
      </c>
      <c r="H4725" s="47">
        <v>44865</v>
      </c>
      <c r="I4725" s="123">
        <v>372</v>
      </c>
      <c r="J4725" s="43">
        <f>IF(M4725="",IF(AND(H4725&lt;&gt; "",D4725&lt;&gt;""),IF(H4725&gt;=D4725,H4725-D4725,0),""),"")</f>
        <v>195</v>
      </c>
      <c r="K4725" s="42">
        <f>IF(M4725="",IF(I4725&lt;&gt;"",I4725-G4725,""),"")</f>
        <v>-34.545634672063443</v>
      </c>
      <c r="L4725" s="44">
        <f>IF(M4725="",IF(K4725&lt;&gt;"",IF(G4725=0,IF(I4725=0,0,9.99),K4725/G4725),""),"")</f>
        <v>-8.4973571785930957E-2</v>
      </c>
      <c r="M4725" s="45"/>
      <c r="N4725" s="46" t="str">
        <f>TRIM(CONCATENATE(Table1[[#This Row],[Intake]]," ",Table1[[#This Row],[Batch Number]]))</f>
        <v>S-1/EB 71</v>
      </c>
      <c r="O4725" s="45" t="str">
        <f>IF(VLOOKUP(Table1[[#This Row],[Intake Batch Combo]],Sheet2!A:B,2,FALSE)="","",VLOOKUP(Table1[[#This Row],[Intake Batch Combo]],Sheet2!A:B,2,FALSE))</f>
        <v>Expert MRI Buy 71</v>
      </c>
      <c r="P4725" s="116" t="e">
        <v>#N/A</v>
      </c>
      <c r="Q4725" s="116" t="e">
        <v>#N/A</v>
      </c>
    </row>
    <row r="4726" spans="1:17">
      <c r="A4726" s="4" t="s">
        <v>1316</v>
      </c>
      <c r="B4726" s="38">
        <v>97</v>
      </c>
      <c r="C4726" s="15" t="s">
        <v>412</v>
      </c>
      <c r="D4726" s="39">
        <v>44631</v>
      </c>
      <c r="E4726" s="10" t="s">
        <v>1</v>
      </c>
      <c r="F4726" s="36">
        <v>1695</v>
      </c>
      <c r="G4726" s="36">
        <v>408.58132852990423</v>
      </c>
      <c r="H4726" s="39">
        <v>44865</v>
      </c>
      <c r="I4726" s="123">
        <v>418.5</v>
      </c>
      <c r="J4726" s="38">
        <f>IF(M4726="",IF(AND(H4726&lt;&gt; "",D4726&lt;&gt;""),IF(H4726&gt;=D4726,H4726-D4726,0),""),"")</f>
        <v>234</v>
      </c>
      <c r="K4726" s="37">
        <f>IF(M4726="",IF(I4726&lt;&gt;"",I4726-G4726,""),"")</f>
        <v>9.9186714700957737</v>
      </c>
      <c r="L4726" s="31">
        <f>IF(M4726="",IF(K4726&lt;&gt;"",IF(G4726=0,IF(I4726=0,0,9.99),K4726/G4726),""),"")</f>
        <v>2.4275880412312632E-2</v>
      </c>
      <c r="M4726" s="35"/>
      <c r="N4726" s="33" t="str">
        <f>TRIM(CONCATENATE(Table1[[#This Row],[Intake]]," ",Table1[[#This Row],[Batch Number]]))</f>
        <v>S-1/OS 97</v>
      </c>
      <c r="O4726" s="35" t="str">
        <f>IF(VLOOKUP(Table1[[#This Row],[Intake Batch Combo]],Sheet2!A:B,2,FALSE)="","",VLOOKUP(Table1[[#This Row],[Intake Batch Combo]],Sheet2!A:B,2,FALSE))</f>
        <v>One Source Diagnostics Buy 97.2</v>
      </c>
      <c r="P4726" s="116" t="s">
        <v>2384</v>
      </c>
      <c r="Q4726" s="116" t="e">
        <v>#N/A</v>
      </c>
    </row>
    <row r="4727" spans="1:17">
      <c r="A4727" s="4" t="s">
        <v>1316</v>
      </c>
      <c r="B4727" s="38">
        <v>97</v>
      </c>
      <c r="C4727" s="15" t="s">
        <v>412</v>
      </c>
      <c r="D4727" s="39">
        <v>44631</v>
      </c>
      <c r="E4727" s="10" t="s">
        <v>1</v>
      </c>
      <c r="F4727" s="36">
        <v>1695</v>
      </c>
      <c r="G4727" s="36">
        <v>408.58132852990423</v>
      </c>
      <c r="H4727" s="39">
        <v>44865</v>
      </c>
      <c r="I4727" s="123">
        <v>418.5</v>
      </c>
      <c r="J4727" s="38">
        <f>IF(M4727="",IF(AND(H4727&lt;&gt; "",D4727&lt;&gt;""),IF(H4727&gt;=D4727,H4727-D4727,0),""),"")</f>
        <v>234</v>
      </c>
      <c r="K4727" s="37">
        <f>IF(M4727="",IF(I4727&lt;&gt;"",I4727-G4727,""),"")</f>
        <v>9.9186714700957737</v>
      </c>
      <c r="L4727" s="31">
        <f>IF(M4727="",IF(K4727&lt;&gt;"",IF(G4727=0,IF(I4727=0,0,9.99),K4727/G4727),""),"")</f>
        <v>2.4275880412312632E-2</v>
      </c>
      <c r="M4727" s="35"/>
      <c r="N4727" s="33" t="str">
        <f>TRIM(CONCATENATE(Table1[[#This Row],[Intake]]," ",Table1[[#This Row],[Batch Number]]))</f>
        <v>S-1/OS 97</v>
      </c>
      <c r="O4727" s="35" t="str">
        <f>IF(VLOOKUP(Table1[[#This Row],[Intake Batch Combo]],Sheet2!A:B,2,FALSE)="","",VLOOKUP(Table1[[#This Row],[Intake Batch Combo]],Sheet2!A:B,2,FALSE))</f>
        <v>One Source Diagnostics Buy 97.2</v>
      </c>
      <c r="P4727" s="116" t="s">
        <v>2384</v>
      </c>
      <c r="Q4727" s="116" t="e">
        <v>#N/A</v>
      </c>
    </row>
    <row r="4728" spans="1:17">
      <c r="A4728" s="4" t="s">
        <v>1316</v>
      </c>
      <c r="B4728" s="38">
        <v>97</v>
      </c>
      <c r="C4728" s="15" t="s">
        <v>414</v>
      </c>
      <c r="D4728" s="39">
        <v>44631</v>
      </c>
      <c r="E4728" s="10" t="s">
        <v>1</v>
      </c>
      <c r="F4728" s="36">
        <v>1695</v>
      </c>
      <c r="G4728" s="36">
        <v>408.58132852990423</v>
      </c>
      <c r="H4728" s="39">
        <v>44865</v>
      </c>
      <c r="I4728" s="123">
        <v>232.5</v>
      </c>
      <c r="J4728" s="38">
        <f>IF(M4728="",IF(AND(H4728&lt;&gt; "",D4728&lt;&gt;""),IF(H4728&gt;=D4728,H4728-D4728,0),""),"")</f>
        <v>234</v>
      </c>
      <c r="K4728" s="37">
        <f>IF(M4728="",IF(I4728&lt;&gt;"",I4728-G4728,""),"")</f>
        <v>-176.08132852990423</v>
      </c>
      <c r="L4728" s="31">
        <f>IF(M4728="",IF(K4728&lt;&gt;"",IF(G4728=0,IF(I4728=0,0,9.99),K4728/G4728),""),"")</f>
        <v>-0.43095784421538186</v>
      </c>
      <c r="M4728" s="35"/>
      <c r="N4728" s="33" t="str">
        <f>TRIM(CONCATENATE(Table1[[#This Row],[Intake]]," ",Table1[[#This Row],[Batch Number]]))</f>
        <v>S-1/OS 97</v>
      </c>
      <c r="O4728" s="35" t="str">
        <f>IF(VLOOKUP(Table1[[#This Row],[Intake Batch Combo]],Sheet2!A:B,2,FALSE)="","",VLOOKUP(Table1[[#This Row],[Intake Batch Combo]],Sheet2!A:B,2,FALSE))</f>
        <v>One Source Diagnostics Buy 97.2</v>
      </c>
      <c r="P4728" s="116" t="s">
        <v>2384</v>
      </c>
      <c r="Q4728" s="116" t="e">
        <v>#N/A</v>
      </c>
    </row>
    <row r="4729" spans="1:17">
      <c r="A4729" s="4" t="s">
        <v>1316</v>
      </c>
      <c r="B4729" s="38">
        <v>97</v>
      </c>
      <c r="C4729" s="15" t="s">
        <v>414</v>
      </c>
      <c r="D4729" s="39">
        <v>44631</v>
      </c>
      <c r="E4729" s="10" t="s">
        <v>1</v>
      </c>
      <c r="F4729" s="36">
        <v>1695</v>
      </c>
      <c r="G4729" s="36">
        <v>408.58132852990423</v>
      </c>
      <c r="H4729" s="39">
        <v>44865</v>
      </c>
      <c r="I4729" s="123">
        <v>790.5</v>
      </c>
      <c r="J4729" s="38">
        <f>IF(M4729="",IF(AND(H4729&lt;&gt; "",D4729&lt;&gt;""),IF(H4729&gt;=D4729,H4729-D4729,0),""),"")</f>
        <v>234</v>
      </c>
      <c r="K4729" s="37">
        <f>IF(M4729="",IF(I4729&lt;&gt;"",I4729-G4729,""),"")</f>
        <v>381.91867147009577</v>
      </c>
      <c r="L4729" s="31">
        <f>IF(M4729="",IF(K4729&lt;&gt;"",IF(G4729=0,IF(I4729=0,0,9.99),K4729/G4729),""),"")</f>
        <v>0.93474332966770168</v>
      </c>
      <c r="M4729" s="35"/>
      <c r="N4729" s="33" t="str">
        <f>TRIM(CONCATENATE(Table1[[#This Row],[Intake]]," ",Table1[[#This Row],[Batch Number]]))</f>
        <v>S-1/OS 97</v>
      </c>
      <c r="O4729" s="35" t="str">
        <f>IF(VLOOKUP(Table1[[#This Row],[Intake Batch Combo]],Sheet2!A:B,2,FALSE)="","",VLOOKUP(Table1[[#This Row],[Intake Batch Combo]],Sheet2!A:B,2,FALSE))</f>
        <v>One Source Diagnostics Buy 97.2</v>
      </c>
      <c r="P4729" s="116" t="s">
        <v>2384</v>
      </c>
      <c r="Q4729" s="116" t="e">
        <v>#N/A</v>
      </c>
    </row>
    <row r="4730" spans="1:17">
      <c r="A4730" s="4" t="s">
        <v>1316</v>
      </c>
      <c r="B4730" s="38">
        <v>97</v>
      </c>
      <c r="C4730" s="15" t="s">
        <v>428</v>
      </c>
      <c r="D4730" s="39">
        <v>44631</v>
      </c>
      <c r="E4730" s="10" t="s">
        <v>1</v>
      </c>
      <c r="F4730" s="36">
        <v>1695</v>
      </c>
      <c r="G4730" s="36">
        <v>408.58132852990423</v>
      </c>
      <c r="H4730" s="39">
        <v>44865</v>
      </c>
      <c r="I4730" s="123">
        <v>558</v>
      </c>
      <c r="J4730" s="38">
        <f>IF(M4730="",IF(AND(H4730&lt;&gt; "",D4730&lt;&gt;""),IF(H4730&gt;=D4730,H4730-D4730,0),""),"")</f>
        <v>234</v>
      </c>
      <c r="K4730" s="37">
        <f>IF(M4730="",IF(I4730&lt;&gt;"",I4730-G4730,""),"")</f>
        <v>149.41867147009577</v>
      </c>
      <c r="L4730" s="31">
        <f>IF(M4730="",IF(K4730&lt;&gt;"",IF(G4730=0,IF(I4730=0,0,9.99),K4730/G4730),""),"")</f>
        <v>0.36570117388308349</v>
      </c>
      <c r="M4730" s="35"/>
      <c r="N4730" s="33" t="str">
        <f>TRIM(CONCATENATE(Table1[[#This Row],[Intake]]," ",Table1[[#This Row],[Batch Number]]))</f>
        <v>S-1/OS 97</v>
      </c>
      <c r="O4730" s="35" t="str">
        <f>IF(VLOOKUP(Table1[[#This Row],[Intake Batch Combo]],Sheet2!A:B,2,FALSE)="","",VLOOKUP(Table1[[#This Row],[Intake Batch Combo]],Sheet2!A:B,2,FALSE))</f>
        <v>One Source Diagnostics Buy 97.2</v>
      </c>
      <c r="P4730" s="116" t="s">
        <v>2384</v>
      </c>
      <c r="Q4730" s="116" t="e">
        <v>#N/A</v>
      </c>
    </row>
    <row r="4731" spans="1:17">
      <c r="A4731" s="4" t="s">
        <v>1316</v>
      </c>
      <c r="B4731" s="38">
        <v>97</v>
      </c>
      <c r="C4731" s="15" t="s">
        <v>454</v>
      </c>
      <c r="D4731" s="39">
        <v>44631</v>
      </c>
      <c r="E4731" s="10" t="s">
        <v>1</v>
      </c>
      <c r="F4731" s="36">
        <v>1695</v>
      </c>
      <c r="G4731" s="36">
        <v>408.58132852990423</v>
      </c>
      <c r="H4731" s="39">
        <v>44865</v>
      </c>
      <c r="I4731" s="123">
        <v>424.92630000000003</v>
      </c>
      <c r="J4731" s="38">
        <f>IF(M4731="",IF(AND(H4731&lt;&gt; "",D4731&lt;&gt;""),IF(H4731&gt;=D4731,H4731-D4731,0),""),"")</f>
        <v>234</v>
      </c>
      <c r="K4731" s="37">
        <f>IF(M4731="",IF(I4731&lt;&gt;"",I4731-G4731,""),"")</f>
        <v>16.3449714700958</v>
      </c>
      <c r="L4731" s="31">
        <f>IF(M4731="",IF(K4731&lt;&gt;"",IF(G4731=0,IF(I4731=0,0,9.99),K4731/G4731),""),"")</f>
        <v>4.000420559819954E-2</v>
      </c>
      <c r="M4731" s="35"/>
      <c r="N4731" s="33" t="str">
        <f>TRIM(CONCATENATE(Table1[[#This Row],[Intake]]," ",Table1[[#This Row],[Batch Number]]))</f>
        <v>S-1/OS 97</v>
      </c>
      <c r="O4731" s="35" t="str">
        <f>IF(VLOOKUP(Table1[[#This Row],[Intake Batch Combo]],Sheet2!A:B,2,FALSE)="","",VLOOKUP(Table1[[#This Row],[Intake Batch Combo]],Sheet2!A:B,2,FALSE))</f>
        <v>One Source Diagnostics Buy 97.2</v>
      </c>
      <c r="P4731" s="116" t="s">
        <v>2384</v>
      </c>
      <c r="Q4731" s="116" t="e">
        <v>#N/A</v>
      </c>
    </row>
    <row r="4732" spans="1:17">
      <c r="A4732" s="4" t="s">
        <v>1316</v>
      </c>
      <c r="B4732" s="38">
        <v>97</v>
      </c>
      <c r="C4732" s="15" t="s">
        <v>454</v>
      </c>
      <c r="D4732" s="39">
        <v>44631</v>
      </c>
      <c r="E4732" s="10" t="s">
        <v>1</v>
      </c>
      <c r="F4732" s="36">
        <v>1695</v>
      </c>
      <c r="G4732" s="36">
        <v>408.58132852990423</v>
      </c>
      <c r="H4732" s="39">
        <v>44865</v>
      </c>
      <c r="I4732" s="123">
        <v>424.92630000000003</v>
      </c>
      <c r="J4732" s="38">
        <f>IF(M4732="",IF(AND(H4732&lt;&gt; "",D4732&lt;&gt;""),IF(H4732&gt;=D4732,H4732-D4732,0),""),"")</f>
        <v>234</v>
      </c>
      <c r="K4732" s="37">
        <f>IF(M4732="",IF(I4732&lt;&gt;"",I4732-G4732,""),"")</f>
        <v>16.3449714700958</v>
      </c>
      <c r="L4732" s="31">
        <f>IF(M4732="",IF(K4732&lt;&gt;"",IF(G4732=0,IF(I4732=0,0,9.99),K4732/G4732),""),"")</f>
        <v>4.000420559819954E-2</v>
      </c>
      <c r="M4732" s="35"/>
      <c r="N4732" s="33" t="str">
        <f>TRIM(CONCATENATE(Table1[[#This Row],[Intake]]," ",Table1[[#This Row],[Batch Number]]))</f>
        <v>S-1/OS 97</v>
      </c>
      <c r="O4732" s="35" t="str">
        <f>IF(VLOOKUP(Table1[[#This Row],[Intake Batch Combo]],Sheet2!A:B,2,FALSE)="","",VLOOKUP(Table1[[#This Row],[Intake Batch Combo]],Sheet2!A:B,2,FALSE))</f>
        <v>One Source Diagnostics Buy 97.2</v>
      </c>
      <c r="P4732" s="116" t="s">
        <v>2384</v>
      </c>
      <c r="Q4732" s="116" t="e">
        <v>#N/A</v>
      </c>
    </row>
    <row r="4733" spans="1:17">
      <c r="A4733" s="4" t="s">
        <v>1316</v>
      </c>
      <c r="B4733" s="38">
        <v>97</v>
      </c>
      <c r="C4733" s="15" t="s">
        <v>505</v>
      </c>
      <c r="D4733" s="39">
        <v>44631</v>
      </c>
      <c r="E4733" s="10" t="s">
        <v>1</v>
      </c>
      <c r="F4733" s="36">
        <v>1695</v>
      </c>
      <c r="G4733" s="36">
        <v>408.58132852990423</v>
      </c>
      <c r="H4733" s="39">
        <v>44865</v>
      </c>
      <c r="I4733" s="123">
        <v>434.15189999999996</v>
      </c>
      <c r="J4733" s="38">
        <f>IF(M4733="",IF(AND(H4733&lt;&gt; "",D4733&lt;&gt;""),IF(H4733&gt;=D4733,H4733-D4733,0),""),"")</f>
        <v>234</v>
      </c>
      <c r="K4733" s="37">
        <f>IF(M4733="",IF(I4733&lt;&gt;"",I4733-G4733,""),"")</f>
        <v>25.570571470095729</v>
      </c>
      <c r="L4733" s="31">
        <f>IF(M4733="",IF(K4733&lt;&gt;"",IF(G4733=0,IF(I4733=0,0,9.99),K4733/G4733),""),"")</f>
        <v>6.2583798339733016E-2</v>
      </c>
      <c r="M4733" s="35"/>
      <c r="N4733" s="33" t="str">
        <f>TRIM(CONCATENATE(Table1[[#This Row],[Intake]]," ",Table1[[#This Row],[Batch Number]]))</f>
        <v>S-1/OS 97</v>
      </c>
      <c r="O4733" s="35" t="str">
        <f>IF(VLOOKUP(Table1[[#This Row],[Intake Batch Combo]],Sheet2!A:B,2,FALSE)="","",VLOOKUP(Table1[[#This Row],[Intake Batch Combo]],Sheet2!A:B,2,FALSE))</f>
        <v>One Source Diagnostics Buy 97.2</v>
      </c>
      <c r="P4733" s="116" t="s">
        <v>2384</v>
      </c>
      <c r="Q4733" s="116" t="e">
        <v>#N/A</v>
      </c>
    </row>
    <row r="4734" spans="1:17">
      <c r="A4734" s="4" t="s">
        <v>1316</v>
      </c>
      <c r="B4734" s="38">
        <v>97</v>
      </c>
      <c r="C4734" s="15" t="s">
        <v>505</v>
      </c>
      <c r="D4734" s="39">
        <v>44631</v>
      </c>
      <c r="E4734" s="10" t="s">
        <v>1</v>
      </c>
      <c r="F4734" s="36">
        <v>1695</v>
      </c>
      <c r="G4734" s="36">
        <v>408.58132852990423</v>
      </c>
      <c r="H4734" s="39">
        <v>44865</v>
      </c>
      <c r="I4734" s="123">
        <v>434.31</v>
      </c>
      <c r="J4734" s="38">
        <f>IF(M4734="",IF(AND(H4734&lt;&gt; "",D4734&lt;&gt;""),IF(H4734&gt;=D4734,H4734-D4734,0),""),"")</f>
        <v>234</v>
      </c>
      <c r="K4734" s="37">
        <f>IF(M4734="",IF(I4734&lt;&gt;"",I4734-G4734,""),"")</f>
        <v>25.728671470095776</v>
      </c>
      <c r="L4734" s="31">
        <f>IF(M4734="",IF(K4734&lt;&gt;"",IF(G4734=0,IF(I4734=0,0,9.99),K4734/G4734),""),"")</f>
        <v>6.2970747005666669E-2</v>
      </c>
      <c r="M4734" s="35"/>
      <c r="N4734" s="33" t="str">
        <f>TRIM(CONCATENATE(Table1[[#This Row],[Intake]]," ",Table1[[#This Row],[Batch Number]]))</f>
        <v>S-1/OS 97</v>
      </c>
      <c r="O4734" s="35" t="str">
        <f>IF(VLOOKUP(Table1[[#This Row],[Intake Batch Combo]],Sheet2!A:B,2,FALSE)="","",VLOOKUP(Table1[[#This Row],[Intake Batch Combo]],Sheet2!A:B,2,FALSE))</f>
        <v>One Source Diagnostics Buy 97.2</v>
      </c>
      <c r="P4734" s="116" t="s">
        <v>2384</v>
      </c>
      <c r="Q4734" s="116" t="e">
        <v>#N/A</v>
      </c>
    </row>
    <row r="4735" spans="1:17">
      <c r="A4735" s="4" t="s">
        <v>1316</v>
      </c>
      <c r="B4735" s="38">
        <v>97</v>
      </c>
      <c r="C4735" s="15" t="s">
        <v>505</v>
      </c>
      <c r="D4735" s="39">
        <v>44631</v>
      </c>
      <c r="E4735" s="10" t="s">
        <v>1</v>
      </c>
      <c r="F4735" s="36">
        <v>1695</v>
      </c>
      <c r="G4735" s="36">
        <v>408.58132852990423</v>
      </c>
      <c r="H4735" s="39">
        <v>44865</v>
      </c>
      <c r="I4735" s="123">
        <v>434.31</v>
      </c>
      <c r="J4735" s="38">
        <f>IF(M4735="",IF(AND(H4735&lt;&gt; "",D4735&lt;&gt;""),IF(H4735&gt;=D4735,H4735-D4735,0),""),"")</f>
        <v>234</v>
      </c>
      <c r="K4735" s="37">
        <f>IF(M4735="",IF(I4735&lt;&gt;"",I4735-G4735,""),"")</f>
        <v>25.728671470095776</v>
      </c>
      <c r="L4735" s="31">
        <f>IF(M4735="",IF(K4735&lt;&gt;"",IF(G4735=0,IF(I4735=0,0,9.99),K4735/G4735),""),"")</f>
        <v>6.2970747005666669E-2</v>
      </c>
      <c r="M4735" s="35"/>
      <c r="N4735" s="33" t="str">
        <f>TRIM(CONCATENATE(Table1[[#This Row],[Intake]]," ",Table1[[#This Row],[Batch Number]]))</f>
        <v>S-1/OS 97</v>
      </c>
      <c r="O4735" s="35" t="str">
        <f>IF(VLOOKUP(Table1[[#This Row],[Intake Batch Combo]],Sheet2!A:B,2,FALSE)="","",VLOOKUP(Table1[[#This Row],[Intake Batch Combo]],Sheet2!A:B,2,FALSE))</f>
        <v>One Source Diagnostics Buy 97.2</v>
      </c>
      <c r="P4735" s="116" t="s">
        <v>2384</v>
      </c>
      <c r="Q4735" s="116" t="e">
        <v>#N/A</v>
      </c>
    </row>
    <row r="4736" spans="1:17">
      <c r="A4736" s="4" t="s">
        <v>1316</v>
      </c>
      <c r="B4736" s="38">
        <v>97</v>
      </c>
      <c r="C4736" s="15" t="s">
        <v>528</v>
      </c>
      <c r="D4736" s="39">
        <v>44631</v>
      </c>
      <c r="E4736" s="10" t="s">
        <v>1</v>
      </c>
      <c r="F4736" s="36">
        <v>1695</v>
      </c>
      <c r="G4736" s="36">
        <v>408.58132852990423</v>
      </c>
      <c r="H4736" s="39">
        <v>44865</v>
      </c>
      <c r="I4736" s="123">
        <v>558</v>
      </c>
      <c r="J4736" s="38">
        <f>IF(M4736="",IF(AND(H4736&lt;&gt; "",D4736&lt;&gt;""),IF(H4736&gt;=D4736,H4736-D4736,0),""),"")</f>
        <v>234</v>
      </c>
      <c r="K4736" s="37">
        <f>IF(M4736="",IF(I4736&lt;&gt;"",I4736-G4736,""),"")</f>
        <v>149.41867147009577</v>
      </c>
      <c r="L4736" s="31">
        <f>IF(M4736="",IF(K4736&lt;&gt;"",IF(G4736=0,IF(I4736=0,0,9.99),K4736/G4736),""),"")</f>
        <v>0.36570117388308349</v>
      </c>
      <c r="M4736" s="35"/>
      <c r="N4736" s="33" t="str">
        <f>TRIM(CONCATENATE(Table1[[#This Row],[Intake]]," ",Table1[[#This Row],[Batch Number]]))</f>
        <v>S-1/OS 97</v>
      </c>
      <c r="O4736" s="35" t="str">
        <f>IF(VLOOKUP(Table1[[#This Row],[Intake Batch Combo]],Sheet2!A:B,2,FALSE)="","",VLOOKUP(Table1[[#This Row],[Intake Batch Combo]],Sheet2!A:B,2,FALSE))</f>
        <v>One Source Diagnostics Buy 97.2</v>
      </c>
      <c r="P4736" s="116" t="s">
        <v>2384</v>
      </c>
      <c r="Q4736" s="116" t="e">
        <v>#N/A</v>
      </c>
    </row>
    <row r="4737" spans="1:17">
      <c r="A4737" s="4" t="s">
        <v>1316</v>
      </c>
      <c r="B4737" s="38">
        <v>97</v>
      </c>
      <c r="C4737" s="15" t="s">
        <v>528</v>
      </c>
      <c r="D4737" s="39">
        <v>44631</v>
      </c>
      <c r="E4737" s="10" t="s">
        <v>1</v>
      </c>
      <c r="F4737" s="36">
        <v>1695</v>
      </c>
      <c r="G4737" s="36">
        <v>408.58132852990423</v>
      </c>
      <c r="H4737" s="39">
        <v>44865</v>
      </c>
      <c r="I4737" s="123">
        <v>558</v>
      </c>
      <c r="J4737" s="38">
        <f>IF(M4737="",IF(AND(H4737&lt;&gt; "",D4737&lt;&gt;""),IF(H4737&gt;=D4737,H4737-D4737,0),""),"")</f>
        <v>234</v>
      </c>
      <c r="K4737" s="37">
        <f>IF(M4737="",IF(I4737&lt;&gt;"",I4737-G4737,""),"")</f>
        <v>149.41867147009577</v>
      </c>
      <c r="L4737" s="31">
        <f>IF(M4737="",IF(K4737&lt;&gt;"",IF(G4737=0,IF(I4737=0,0,9.99),K4737/G4737),""),"")</f>
        <v>0.36570117388308349</v>
      </c>
      <c r="M4737" s="35"/>
      <c r="N4737" s="33" t="str">
        <f>TRIM(CONCATENATE(Table1[[#This Row],[Intake]]," ",Table1[[#This Row],[Batch Number]]))</f>
        <v>S-1/OS 97</v>
      </c>
      <c r="O4737" s="35" t="str">
        <f>IF(VLOOKUP(Table1[[#This Row],[Intake Batch Combo]],Sheet2!A:B,2,FALSE)="","",VLOOKUP(Table1[[#This Row],[Intake Batch Combo]],Sheet2!A:B,2,FALSE))</f>
        <v>One Source Diagnostics Buy 97.2</v>
      </c>
      <c r="P4737" s="116" t="s">
        <v>2384</v>
      </c>
      <c r="Q4737" s="116" t="e">
        <v>#N/A</v>
      </c>
    </row>
    <row r="4738" spans="1:17">
      <c r="A4738" s="4" t="s">
        <v>1316</v>
      </c>
      <c r="B4738" s="38">
        <v>97</v>
      </c>
      <c r="C4738" s="15" t="s">
        <v>533</v>
      </c>
      <c r="D4738" s="39">
        <v>44631</v>
      </c>
      <c r="E4738" s="10" t="s">
        <v>1</v>
      </c>
      <c r="F4738" s="36">
        <v>1695</v>
      </c>
      <c r="G4738" s="36">
        <v>408.58132852990423</v>
      </c>
      <c r="H4738" s="39">
        <v>44865</v>
      </c>
      <c r="I4738" s="123">
        <v>418.5</v>
      </c>
      <c r="J4738" s="38">
        <f>IF(M4738="",IF(AND(H4738&lt;&gt; "",D4738&lt;&gt;""),IF(H4738&gt;=D4738,H4738-D4738,0),""),"")</f>
        <v>234</v>
      </c>
      <c r="K4738" s="37">
        <f>IF(M4738="",IF(I4738&lt;&gt;"",I4738-G4738,""),"")</f>
        <v>9.9186714700957737</v>
      </c>
      <c r="L4738" s="31">
        <f>IF(M4738="",IF(K4738&lt;&gt;"",IF(G4738=0,IF(I4738=0,0,9.99),K4738/G4738),""),"")</f>
        <v>2.4275880412312632E-2</v>
      </c>
      <c r="M4738" s="35"/>
      <c r="N4738" s="33" t="str">
        <f>TRIM(CONCATENATE(Table1[[#This Row],[Intake]]," ",Table1[[#This Row],[Batch Number]]))</f>
        <v>S-1/OS 97</v>
      </c>
      <c r="O4738" s="35" t="str">
        <f>IF(VLOOKUP(Table1[[#This Row],[Intake Batch Combo]],Sheet2!A:B,2,FALSE)="","",VLOOKUP(Table1[[#This Row],[Intake Batch Combo]],Sheet2!A:B,2,FALSE))</f>
        <v>One Source Diagnostics Buy 97.2</v>
      </c>
      <c r="P4738" s="116" t="s">
        <v>2384</v>
      </c>
      <c r="Q4738" s="116" t="e">
        <v>#N/A</v>
      </c>
    </row>
    <row r="4739" spans="1:17">
      <c r="A4739" s="4" t="s">
        <v>1316</v>
      </c>
      <c r="B4739" s="38">
        <v>97</v>
      </c>
      <c r="C4739" s="15" t="s">
        <v>533</v>
      </c>
      <c r="D4739" s="39">
        <v>44631</v>
      </c>
      <c r="E4739" s="10" t="s">
        <v>1</v>
      </c>
      <c r="F4739" s="36">
        <v>1695</v>
      </c>
      <c r="G4739" s="36">
        <v>408.58132852990423</v>
      </c>
      <c r="H4739" s="39">
        <v>44865</v>
      </c>
      <c r="I4739" s="123">
        <v>418.5</v>
      </c>
      <c r="J4739" s="38">
        <f>IF(M4739="",IF(AND(H4739&lt;&gt; "",D4739&lt;&gt;""),IF(H4739&gt;=D4739,H4739-D4739,0),""),"")</f>
        <v>234</v>
      </c>
      <c r="K4739" s="37">
        <f>IF(M4739="",IF(I4739&lt;&gt;"",I4739-G4739,""),"")</f>
        <v>9.9186714700957737</v>
      </c>
      <c r="L4739" s="31">
        <f>IF(M4739="",IF(K4739&lt;&gt;"",IF(G4739=0,IF(I4739=0,0,9.99),K4739/G4739),""),"")</f>
        <v>2.4275880412312632E-2</v>
      </c>
      <c r="M4739" s="35"/>
      <c r="N4739" s="33" t="str">
        <f>TRIM(CONCATENATE(Table1[[#This Row],[Intake]]," ",Table1[[#This Row],[Batch Number]]))</f>
        <v>S-1/OS 97</v>
      </c>
      <c r="O4739" s="35" t="str">
        <f>IF(VLOOKUP(Table1[[#This Row],[Intake Batch Combo]],Sheet2!A:B,2,FALSE)="","",VLOOKUP(Table1[[#This Row],[Intake Batch Combo]],Sheet2!A:B,2,FALSE))</f>
        <v>One Source Diagnostics Buy 97.2</v>
      </c>
      <c r="P4739" s="116" t="s">
        <v>2384</v>
      </c>
      <c r="Q4739" s="116" t="e">
        <v>#N/A</v>
      </c>
    </row>
    <row r="4740" spans="1:17">
      <c r="A4740" s="4" t="s">
        <v>1316</v>
      </c>
      <c r="B4740" s="15">
        <v>90</v>
      </c>
      <c r="C4740" s="15">
        <v>2656</v>
      </c>
      <c r="D4740" s="30">
        <v>44559</v>
      </c>
      <c r="E4740" s="10" t="s">
        <v>1</v>
      </c>
      <c r="F4740" s="14">
        <v>1695</v>
      </c>
      <c r="G4740" s="14">
        <v>435.04260145388702</v>
      </c>
      <c r="H4740" s="30">
        <v>44865</v>
      </c>
      <c r="I4740" s="123">
        <v>558</v>
      </c>
      <c r="J4740" s="21">
        <f>IF(M4740="",IF(AND(H4740&lt;&gt; "",D4740&lt;&gt;""),IF(H4740&gt;=D4740,H4740-D4740,0),""),"")</f>
        <v>306</v>
      </c>
      <c r="K4740" s="20">
        <f>IF(M4740="",IF(I4740&lt;&gt;"",I4740-G4740,""),"")</f>
        <v>122.95739854611298</v>
      </c>
      <c r="L4740" s="25">
        <f>IF(M4740="",IF(K4740&lt;&gt;"",IF(G4740=0,IF(I4740=0,0,9.99),K4740/G4740),""),"")</f>
        <v>0.2826330068255305</v>
      </c>
      <c r="M4740" s="28"/>
      <c r="N4740" s="31" t="str">
        <f>TRIM(CONCATENATE(Table1[[#This Row],[Intake]]," ",Table1[[#This Row],[Batch Number]]))</f>
        <v>S-1/OS 90</v>
      </c>
      <c r="O4740" s="34" t="str">
        <f>IF(VLOOKUP(Table1[[#This Row],[Intake Batch Combo]],Sheet2!A:B,2,FALSE)="","",VLOOKUP(Table1[[#This Row],[Intake Batch Combo]],Sheet2!A:B,2,FALSE))</f>
        <v>OSD Buy 90</v>
      </c>
      <c r="P4740" s="116" t="e">
        <v>#N/A</v>
      </c>
      <c r="Q4740" s="116" t="e">
        <v>#N/A</v>
      </c>
    </row>
    <row r="4741" spans="1:17">
      <c r="A4741" s="4" t="s">
        <v>1316</v>
      </c>
      <c r="B4741" s="15">
        <v>90</v>
      </c>
      <c r="C4741" s="15" t="s">
        <v>31</v>
      </c>
      <c r="D4741" s="30">
        <v>44559</v>
      </c>
      <c r="E4741" s="10" t="s">
        <v>1</v>
      </c>
      <c r="F4741" s="14">
        <v>1695</v>
      </c>
      <c r="G4741" s="14">
        <v>435.04260145388702</v>
      </c>
      <c r="H4741" s="30">
        <v>44865</v>
      </c>
      <c r="I4741" s="123">
        <v>232.5</v>
      </c>
      <c r="J4741" s="21">
        <f>IF(M4741="",IF(AND(H4741&lt;&gt; "",D4741&lt;&gt;""),IF(H4741&gt;=D4741,H4741-D4741,0),""),"")</f>
        <v>306</v>
      </c>
      <c r="K4741" s="20">
        <f>IF(M4741="",IF(I4741&lt;&gt;"",I4741-G4741,""),"")</f>
        <v>-202.54260145388702</v>
      </c>
      <c r="L4741" s="25">
        <f>IF(M4741="",IF(K4741&lt;&gt;"",IF(G4741=0,IF(I4741=0,0,9.99),K4741/G4741),""),"")</f>
        <v>-0.46556958048936231</v>
      </c>
      <c r="M4741" s="28"/>
      <c r="N4741" s="31" t="str">
        <f>TRIM(CONCATENATE(Table1[[#This Row],[Intake]]," ",Table1[[#This Row],[Batch Number]]))</f>
        <v>S-1/OS 90</v>
      </c>
      <c r="O4741" s="34" t="str">
        <f>IF(VLOOKUP(Table1[[#This Row],[Intake Batch Combo]],Sheet2!A:B,2,FALSE)="","",VLOOKUP(Table1[[#This Row],[Intake Batch Combo]],Sheet2!A:B,2,FALSE))</f>
        <v>OSD Buy 90</v>
      </c>
      <c r="P4741" s="116" t="e">
        <v>#N/A</v>
      </c>
      <c r="Q4741" s="116" t="e">
        <v>#N/A</v>
      </c>
    </row>
    <row r="4742" spans="1:17">
      <c r="A4742" s="4" t="s">
        <v>1316</v>
      </c>
      <c r="B4742" s="15">
        <v>90</v>
      </c>
      <c r="C4742" s="15" t="s">
        <v>90</v>
      </c>
      <c r="D4742" s="30">
        <v>44559</v>
      </c>
      <c r="E4742" s="10" t="s">
        <v>1</v>
      </c>
      <c r="F4742" s="14">
        <v>1695</v>
      </c>
      <c r="G4742" s="14">
        <v>435.04260145388702</v>
      </c>
      <c r="H4742" s="30">
        <v>44865</v>
      </c>
      <c r="I4742" s="123">
        <v>651</v>
      </c>
      <c r="J4742" s="21">
        <f>IF(M4742="",IF(AND(H4742&lt;&gt; "",D4742&lt;&gt;""),IF(H4742&gt;=D4742,H4742-D4742,0),""),"")</f>
        <v>306</v>
      </c>
      <c r="K4742" s="20">
        <f>IF(M4742="",IF(I4742&lt;&gt;"",I4742-G4742,""),"")</f>
        <v>215.95739854611298</v>
      </c>
      <c r="L4742" s="25">
        <f>IF(M4742="",IF(K4742&lt;&gt;"",IF(G4742=0,IF(I4742=0,0,9.99),K4742/G4742),""),"")</f>
        <v>0.49640517462978556</v>
      </c>
      <c r="M4742" s="28"/>
      <c r="N4742" s="31" t="str">
        <f>TRIM(CONCATENATE(Table1[[#This Row],[Intake]]," ",Table1[[#This Row],[Batch Number]]))</f>
        <v>S-1/OS 90</v>
      </c>
      <c r="O4742" s="34" t="str">
        <f>IF(VLOOKUP(Table1[[#This Row],[Intake Batch Combo]],Sheet2!A:B,2,FALSE)="","",VLOOKUP(Table1[[#This Row],[Intake Batch Combo]],Sheet2!A:B,2,FALSE))</f>
        <v>OSD Buy 90</v>
      </c>
      <c r="P4742" s="116" t="e">
        <v>#N/A</v>
      </c>
      <c r="Q4742" s="116" t="e">
        <v>#N/A</v>
      </c>
    </row>
    <row r="4743" spans="1:17">
      <c r="A4743" s="4" t="s">
        <v>1316</v>
      </c>
      <c r="B4743" s="15">
        <v>90</v>
      </c>
      <c r="C4743" s="15" t="s">
        <v>114</v>
      </c>
      <c r="D4743" s="30">
        <v>44559</v>
      </c>
      <c r="E4743" s="10" t="s">
        <v>1</v>
      </c>
      <c r="F4743" s="14">
        <v>1695</v>
      </c>
      <c r="G4743" s="14">
        <v>435.04260145388702</v>
      </c>
      <c r="H4743" s="30">
        <v>44865</v>
      </c>
      <c r="I4743" s="123">
        <v>651</v>
      </c>
      <c r="J4743" s="21">
        <f>IF(M4743="",IF(AND(H4743&lt;&gt; "",D4743&lt;&gt;""),IF(H4743&gt;=D4743,H4743-D4743,0),""),"")</f>
        <v>306</v>
      </c>
      <c r="K4743" s="20">
        <f>IF(M4743="",IF(I4743&lt;&gt;"",I4743-G4743,""),"")</f>
        <v>215.95739854611298</v>
      </c>
      <c r="L4743" s="25">
        <f>IF(M4743="",IF(K4743&lt;&gt;"",IF(G4743=0,IF(I4743=0,0,9.99),K4743/G4743),""),"")</f>
        <v>0.49640517462978556</v>
      </c>
      <c r="M4743" s="28"/>
      <c r="N4743" s="31" t="str">
        <f>TRIM(CONCATENATE(Table1[[#This Row],[Intake]]," ",Table1[[#This Row],[Batch Number]]))</f>
        <v>S-1/OS 90</v>
      </c>
      <c r="O4743" s="34" t="str">
        <f>IF(VLOOKUP(Table1[[#This Row],[Intake Batch Combo]],Sheet2!A:B,2,FALSE)="","",VLOOKUP(Table1[[#This Row],[Intake Batch Combo]],Sheet2!A:B,2,FALSE))</f>
        <v>OSD Buy 90</v>
      </c>
      <c r="P4743" s="116" t="e">
        <v>#N/A</v>
      </c>
      <c r="Q4743" s="116" t="e">
        <v>#N/A</v>
      </c>
    </row>
    <row r="4744" spans="1:17">
      <c r="A4744" s="4" t="s">
        <v>1316</v>
      </c>
      <c r="B4744" s="15">
        <v>90</v>
      </c>
      <c r="C4744" s="15" t="s">
        <v>122</v>
      </c>
      <c r="D4744" s="30">
        <v>44559</v>
      </c>
      <c r="E4744" s="10" t="s">
        <v>1</v>
      </c>
      <c r="F4744" s="14">
        <v>1695</v>
      </c>
      <c r="G4744" s="14">
        <v>435.04260145388702</v>
      </c>
      <c r="H4744" s="30">
        <v>44865</v>
      </c>
      <c r="I4744" s="123">
        <v>930</v>
      </c>
      <c r="J4744" s="21">
        <f>IF(M4744="",IF(AND(H4744&lt;&gt; "",D4744&lt;&gt;""),IF(H4744&gt;=D4744,H4744-D4744,0),""),"")</f>
        <v>306</v>
      </c>
      <c r="K4744" s="20">
        <f>IF(M4744="",IF(I4744&lt;&gt;"",I4744-G4744,""),"")</f>
        <v>494.95739854611298</v>
      </c>
      <c r="L4744" s="25">
        <f>IF(M4744="",IF(K4744&lt;&gt;"",IF(G4744=0,IF(I4744=0,0,9.99),K4744/G4744),""),"")</f>
        <v>1.1377216780425508</v>
      </c>
      <c r="M4744" s="28"/>
      <c r="N4744" s="31" t="str">
        <f>TRIM(CONCATENATE(Table1[[#This Row],[Intake]]," ",Table1[[#This Row],[Batch Number]]))</f>
        <v>S-1/OS 90</v>
      </c>
      <c r="O4744" s="34" t="str">
        <f>IF(VLOOKUP(Table1[[#This Row],[Intake Batch Combo]],Sheet2!A:B,2,FALSE)="","",VLOOKUP(Table1[[#This Row],[Intake Batch Combo]],Sheet2!A:B,2,FALSE))</f>
        <v>OSD Buy 90</v>
      </c>
      <c r="P4744" s="116" t="e">
        <v>#N/A</v>
      </c>
      <c r="Q4744" s="116" t="e">
        <v>#N/A</v>
      </c>
    </row>
    <row r="4745" spans="1:17">
      <c r="A4745" s="4" t="s">
        <v>1316</v>
      </c>
      <c r="B4745" s="15">
        <v>90</v>
      </c>
      <c r="C4745" s="15" t="s">
        <v>125</v>
      </c>
      <c r="D4745" s="30">
        <v>44559</v>
      </c>
      <c r="E4745" s="10" t="s">
        <v>1</v>
      </c>
      <c r="F4745" s="14">
        <v>1695</v>
      </c>
      <c r="G4745" s="14">
        <v>435.04260145388702</v>
      </c>
      <c r="H4745" s="30">
        <v>44865</v>
      </c>
      <c r="I4745" s="123">
        <v>930</v>
      </c>
      <c r="J4745" s="21">
        <f>IF(M4745="",IF(AND(H4745&lt;&gt; "",D4745&lt;&gt;""),IF(H4745&gt;=D4745,H4745-D4745,0),""),"")</f>
        <v>306</v>
      </c>
      <c r="K4745" s="20">
        <f>IF(M4745="",IF(I4745&lt;&gt;"",I4745-G4745,""),"")</f>
        <v>494.95739854611298</v>
      </c>
      <c r="L4745" s="25">
        <f>IF(M4745="",IF(K4745&lt;&gt;"",IF(G4745=0,IF(I4745=0,0,9.99),K4745/G4745),""),"")</f>
        <v>1.1377216780425508</v>
      </c>
      <c r="M4745" s="28"/>
      <c r="N4745" s="31" t="str">
        <f>TRIM(CONCATENATE(Table1[[#This Row],[Intake]]," ",Table1[[#This Row],[Batch Number]]))</f>
        <v>S-1/OS 90</v>
      </c>
      <c r="O4745" s="34" t="str">
        <f>IF(VLOOKUP(Table1[[#This Row],[Intake Batch Combo]],Sheet2!A:B,2,FALSE)="","",VLOOKUP(Table1[[#This Row],[Intake Batch Combo]],Sheet2!A:B,2,FALSE))</f>
        <v>OSD Buy 90</v>
      </c>
      <c r="P4745" s="116" t="e">
        <v>#N/A</v>
      </c>
      <c r="Q4745" s="116" t="e">
        <v>#N/A</v>
      </c>
    </row>
    <row r="4746" spans="1:17">
      <c r="A4746" s="4" t="s">
        <v>1316</v>
      </c>
      <c r="B4746" s="15">
        <v>90</v>
      </c>
      <c r="C4746" s="15" t="s">
        <v>127</v>
      </c>
      <c r="D4746" s="30">
        <v>44559</v>
      </c>
      <c r="E4746" s="10" t="s">
        <v>1</v>
      </c>
      <c r="F4746" s="14">
        <v>1695</v>
      </c>
      <c r="G4746" s="14">
        <v>435.04260145388702</v>
      </c>
      <c r="H4746" s="30">
        <v>44865</v>
      </c>
      <c r="I4746" s="123">
        <v>558</v>
      </c>
      <c r="J4746" s="21">
        <f>IF(M4746="",IF(AND(H4746&lt;&gt; "",D4746&lt;&gt;""),IF(H4746&gt;=D4746,H4746-D4746,0),""),"")</f>
        <v>306</v>
      </c>
      <c r="K4746" s="20">
        <f>IF(M4746="",IF(I4746&lt;&gt;"",I4746-G4746,""),"")</f>
        <v>122.95739854611298</v>
      </c>
      <c r="L4746" s="25">
        <f>IF(M4746="",IF(K4746&lt;&gt;"",IF(G4746=0,IF(I4746=0,0,9.99),K4746/G4746),""),"")</f>
        <v>0.2826330068255305</v>
      </c>
      <c r="M4746" s="28"/>
      <c r="N4746" s="31" t="str">
        <f>TRIM(CONCATENATE(Table1[[#This Row],[Intake]]," ",Table1[[#This Row],[Batch Number]]))</f>
        <v>S-1/OS 90</v>
      </c>
      <c r="O4746" s="34" t="str">
        <f>IF(VLOOKUP(Table1[[#This Row],[Intake Batch Combo]],Sheet2!A:B,2,FALSE)="","",VLOOKUP(Table1[[#This Row],[Intake Batch Combo]],Sheet2!A:B,2,FALSE))</f>
        <v>OSD Buy 90</v>
      </c>
      <c r="P4746" s="116" t="e">
        <v>#N/A</v>
      </c>
      <c r="Q4746" s="116" t="e">
        <v>#N/A</v>
      </c>
    </row>
    <row r="4747" spans="1:17">
      <c r="A4747" s="4" t="s">
        <v>1316</v>
      </c>
      <c r="B4747" s="15">
        <v>90</v>
      </c>
      <c r="C4747" s="15" t="s">
        <v>132</v>
      </c>
      <c r="D4747" s="30">
        <v>44559</v>
      </c>
      <c r="E4747" s="10" t="s">
        <v>1</v>
      </c>
      <c r="F4747" s="14">
        <v>1695</v>
      </c>
      <c r="G4747" s="14">
        <v>435.04260145388702</v>
      </c>
      <c r="H4747" s="30">
        <v>44865</v>
      </c>
      <c r="I4747" s="123">
        <v>372</v>
      </c>
      <c r="J4747" s="21">
        <f>IF(M4747="",IF(AND(H4747&lt;&gt; "",D4747&lt;&gt;""),IF(H4747&gt;=D4747,H4747-D4747,0),""),"")</f>
        <v>306</v>
      </c>
      <c r="K4747" s="20">
        <f>IF(M4747="",IF(I4747&lt;&gt;"",I4747-G4747,""),"")</f>
        <v>-63.042601453887016</v>
      </c>
      <c r="L4747" s="25">
        <f>IF(M4747="",IF(K4747&lt;&gt;"",IF(G4747=0,IF(I4747=0,0,9.99),K4747/G4747),""),"")</f>
        <v>-0.14491132878297969</v>
      </c>
      <c r="M4747" s="28"/>
      <c r="N4747" s="31" t="str">
        <f>TRIM(CONCATENATE(Table1[[#This Row],[Intake]]," ",Table1[[#This Row],[Batch Number]]))</f>
        <v>S-1/OS 90</v>
      </c>
      <c r="O4747" s="34" t="str">
        <f>IF(VLOOKUP(Table1[[#This Row],[Intake Batch Combo]],Sheet2!A:B,2,FALSE)="","",VLOOKUP(Table1[[#This Row],[Intake Batch Combo]],Sheet2!A:B,2,FALSE))</f>
        <v>OSD Buy 90</v>
      </c>
      <c r="P4747" s="116" t="e">
        <v>#N/A</v>
      </c>
      <c r="Q4747" s="116" t="e">
        <v>#N/A</v>
      </c>
    </row>
    <row r="4748" spans="1:17">
      <c r="A4748" s="4" t="s">
        <v>1316</v>
      </c>
      <c r="B4748" s="15">
        <v>90</v>
      </c>
      <c r="C4748" s="15" t="s">
        <v>132</v>
      </c>
      <c r="D4748" s="30">
        <v>44559</v>
      </c>
      <c r="E4748" s="10" t="s">
        <v>1</v>
      </c>
      <c r="F4748" s="14">
        <v>1695</v>
      </c>
      <c r="G4748" s="14">
        <v>435.04260145388702</v>
      </c>
      <c r="H4748" s="30">
        <v>44865</v>
      </c>
      <c r="I4748" s="123">
        <v>372</v>
      </c>
      <c r="J4748" s="21">
        <f>IF(M4748="",IF(AND(H4748&lt;&gt; "",D4748&lt;&gt;""),IF(H4748&gt;=D4748,H4748-D4748,0),""),"")</f>
        <v>306</v>
      </c>
      <c r="K4748" s="20">
        <f>IF(M4748="",IF(I4748&lt;&gt;"",I4748-G4748,""),"")</f>
        <v>-63.042601453887016</v>
      </c>
      <c r="L4748" s="25">
        <f>IF(M4748="",IF(K4748&lt;&gt;"",IF(G4748=0,IF(I4748=0,0,9.99),K4748/G4748),""),"")</f>
        <v>-0.14491132878297969</v>
      </c>
      <c r="M4748" s="28"/>
      <c r="N4748" s="31" t="str">
        <f>TRIM(CONCATENATE(Table1[[#This Row],[Intake]]," ",Table1[[#This Row],[Batch Number]]))</f>
        <v>S-1/OS 90</v>
      </c>
      <c r="O4748" s="34" t="str">
        <f>IF(VLOOKUP(Table1[[#This Row],[Intake Batch Combo]],Sheet2!A:B,2,FALSE)="","",VLOOKUP(Table1[[#This Row],[Intake Batch Combo]],Sheet2!A:B,2,FALSE))</f>
        <v>OSD Buy 90</v>
      </c>
      <c r="P4748" s="116" t="e">
        <v>#N/A</v>
      </c>
      <c r="Q4748" s="116" t="e">
        <v>#N/A</v>
      </c>
    </row>
    <row r="4749" spans="1:17">
      <c r="A4749" s="4" t="s">
        <v>1316</v>
      </c>
      <c r="B4749" s="15">
        <v>90</v>
      </c>
      <c r="C4749" s="15" t="s">
        <v>158</v>
      </c>
      <c r="D4749" s="30">
        <v>44559</v>
      </c>
      <c r="E4749" s="10" t="s">
        <v>1</v>
      </c>
      <c r="F4749" s="14">
        <v>1695</v>
      </c>
      <c r="G4749" s="14">
        <v>435.04260145388702</v>
      </c>
      <c r="H4749" s="30">
        <v>44865</v>
      </c>
      <c r="I4749" s="123">
        <v>465</v>
      </c>
      <c r="J4749" s="21">
        <f>IF(M4749="",IF(AND(H4749&lt;&gt; "",D4749&lt;&gt;""),IF(H4749&gt;=D4749,H4749-D4749,0),""),"")</f>
        <v>306</v>
      </c>
      <c r="K4749" s="20">
        <f>IF(M4749="",IF(I4749&lt;&gt;"",I4749-G4749,""),"")</f>
        <v>29.957398546112984</v>
      </c>
      <c r="L4749" s="25">
        <f>IF(M4749="",IF(K4749&lt;&gt;"",IF(G4749=0,IF(I4749=0,0,9.99),K4749/G4749),""),"")</f>
        <v>6.8860839021275391E-2</v>
      </c>
      <c r="M4749" s="28"/>
      <c r="N4749" s="31" t="str">
        <f>TRIM(CONCATENATE(Table1[[#This Row],[Intake]]," ",Table1[[#This Row],[Batch Number]]))</f>
        <v>S-1/OS 90</v>
      </c>
      <c r="O4749" s="34" t="str">
        <f>IF(VLOOKUP(Table1[[#This Row],[Intake Batch Combo]],Sheet2!A:B,2,FALSE)="","",VLOOKUP(Table1[[#This Row],[Intake Batch Combo]],Sheet2!A:B,2,FALSE))</f>
        <v>OSD Buy 90</v>
      </c>
      <c r="P4749" s="116" t="e">
        <v>#N/A</v>
      </c>
      <c r="Q4749" s="116" t="e">
        <v>#N/A</v>
      </c>
    </row>
    <row r="4750" spans="1:17">
      <c r="A4750" s="4" t="s">
        <v>1316</v>
      </c>
      <c r="B4750" s="15">
        <v>90</v>
      </c>
      <c r="C4750" s="15" t="s">
        <v>158</v>
      </c>
      <c r="D4750" s="30">
        <v>44559</v>
      </c>
      <c r="E4750" s="10" t="s">
        <v>1</v>
      </c>
      <c r="F4750" s="14">
        <v>1695</v>
      </c>
      <c r="G4750" s="14">
        <v>435.04260145388702</v>
      </c>
      <c r="H4750" s="30">
        <v>44865</v>
      </c>
      <c r="I4750" s="123">
        <v>465</v>
      </c>
      <c r="J4750" s="21">
        <f>IF(M4750="",IF(AND(H4750&lt;&gt; "",D4750&lt;&gt;""),IF(H4750&gt;=D4750,H4750-D4750,0),""),"")</f>
        <v>306</v>
      </c>
      <c r="K4750" s="20">
        <f>IF(M4750="",IF(I4750&lt;&gt;"",I4750-G4750,""),"")</f>
        <v>29.957398546112984</v>
      </c>
      <c r="L4750" s="25">
        <f>IF(M4750="",IF(K4750&lt;&gt;"",IF(G4750=0,IF(I4750=0,0,9.99),K4750/G4750),""),"")</f>
        <v>6.8860839021275391E-2</v>
      </c>
      <c r="M4750" s="28"/>
      <c r="N4750" s="31" t="str">
        <f>TRIM(CONCATENATE(Table1[[#This Row],[Intake]]," ",Table1[[#This Row],[Batch Number]]))</f>
        <v>S-1/OS 90</v>
      </c>
      <c r="O4750" s="34" t="str">
        <f>IF(VLOOKUP(Table1[[#This Row],[Intake Batch Combo]],Sheet2!A:B,2,FALSE)="","",VLOOKUP(Table1[[#This Row],[Intake Batch Combo]],Sheet2!A:B,2,FALSE))</f>
        <v>OSD Buy 90</v>
      </c>
      <c r="P4750" s="116" t="e">
        <v>#N/A</v>
      </c>
      <c r="Q4750" s="116" t="e">
        <v>#N/A</v>
      </c>
    </row>
    <row r="4751" spans="1:17">
      <c r="A4751" s="4" t="s">
        <v>1316</v>
      </c>
      <c r="B4751" s="15">
        <v>90</v>
      </c>
      <c r="C4751" s="15" t="s">
        <v>159</v>
      </c>
      <c r="D4751" s="30">
        <v>44559</v>
      </c>
      <c r="E4751" s="10" t="s">
        <v>1</v>
      </c>
      <c r="F4751" s="14">
        <v>1695</v>
      </c>
      <c r="G4751" s="14">
        <v>435.04260145388702</v>
      </c>
      <c r="H4751" s="30">
        <v>44865</v>
      </c>
      <c r="I4751" s="123">
        <v>465</v>
      </c>
      <c r="J4751" s="21">
        <f>IF(M4751="",IF(AND(H4751&lt;&gt; "",D4751&lt;&gt;""),IF(H4751&gt;=D4751,H4751-D4751,0),""),"")</f>
        <v>306</v>
      </c>
      <c r="K4751" s="20">
        <f>IF(M4751="",IF(I4751&lt;&gt;"",I4751-G4751,""),"")</f>
        <v>29.957398546112984</v>
      </c>
      <c r="L4751" s="25">
        <f>IF(M4751="",IF(K4751&lt;&gt;"",IF(G4751=0,IF(I4751=0,0,9.99),K4751/G4751),""),"")</f>
        <v>6.8860839021275391E-2</v>
      </c>
      <c r="M4751" s="28"/>
      <c r="N4751" s="31" t="str">
        <f>TRIM(CONCATENATE(Table1[[#This Row],[Intake]]," ",Table1[[#This Row],[Batch Number]]))</f>
        <v>S-1/OS 90</v>
      </c>
      <c r="O4751" s="34" t="str">
        <f>IF(VLOOKUP(Table1[[#This Row],[Intake Batch Combo]],Sheet2!A:B,2,FALSE)="","",VLOOKUP(Table1[[#This Row],[Intake Batch Combo]],Sheet2!A:B,2,FALSE))</f>
        <v>OSD Buy 90</v>
      </c>
      <c r="P4751" s="116" t="e">
        <v>#N/A</v>
      </c>
      <c r="Q4751" s="116" t="e">
        <v>#N/A</v>
      </c>
    </row>
    <row r="4752" spans="1:17">
      <c r="A4752" s="4" t="s">
        <v>1316</v>
      </c>
      <c r="B4752" s="15">
        <v>90</v>
      </c>
      <c r="C4752" s="15" t="s">
        <v>159</v>
      </c>
      <c r="D4752" s="30">
        <v>44559</v>
      </c>
      <c r="E4752" s="10" t="s">
        <v>1</v>
      </c>
      <c r="F4752" s="14">
        <v>1695</v>
      </c>
      <c r="G4752" s="14">
        <v>435.04260145388702</v>
      </c>
      <c r="H4752" s="30">
        <v>44865</v>
      </c>
      <c r="I4752" s="123">
        <v>465</v>
      </c>
      <c r="J4752" s="21">
        <f>IF(M4752="",IF(AND(H4752&lt;&gt; "",D4752&lt;&gt;""),IF(H4752&gt;=D4752,H4752-D4752,0),""),"")</f>
        <v>306</v>
      </c>
      <c r="K4752" s="20">
        <f>IF(M4752="",IF(I4752&lt;&gt;"",I4752-G4752,""),"")</f>
        <v>29.957398546112984</v>
      </c>
      <c r="L4752" s="25">
        <f>IF(M4752="",IF(K4752&lt;&gt;"",IF(G4752=0,IF(I4752=0,0,9.99),K4752/G4752),""),"")</f>
        <v>6.8860839021275391E-2</v>
      </c>
      <c r="M4752" s="28"/>
      <c r="N4752" s="31" t="str">
        <f>TRIM(CONCATENATE(Table1[[#This Row],[Intake]]," ",Table1[[#This Row],[Batch Number]]))</f>
        <v>S-1/OS 90</v>
      </c>
      <c r="O4752" s="34" t="str">
        <f>IF(VLOOKUP(Table1[[#This Row],[Intake Batch Combo]],Sheet2!A:B,2,FALSE)="","",VLOOKUP(Table1[[#This Row],[Intake Batch Combo]],Sheet2!A:B,2,FALSE))</f>
        <v>OSD Buy 90</v>
      </c>
      <c r="P4752" s="116" t="e">
        <v>#N/A</v>
      </c>
      <c r="Q4752" s="116" t="e">
        <v>#N/A</v>
      </c>
    </row>
    <row r="4753" spans="1:17">
      <c r="A4753" s="4" t="s">
        <v>1316</v>
      </c>
      <c r="B4753" s="15">
        <v>90</v>
      </c>
      <c r="C4753" s="15" t="s">
        <v>160</v>
      </c>
      <c r="D4753" s="30">
        <v>44559</v>
      </c>
      <c r="E4753" s="10" t="s">
        <v>1</v>
      </c>
      <c r="F4753" s="14">
        <v>1695</v>
      </c>
      <c r="G4753" s="14">
        <v>435.04260145388702</v>
      </c>
      <c r="H4753" s="30">
        <v>44865</v>
      </c>
      <c r="I4753" s="123">
        <v>465</v>
      </c>
      <c r="J4753" s="21">
        <f>IF(M4753="",IF(AND(H4753&lt;&gt; "",D4753&lt;&gt;""),IF(H4753&gt;=D4753,H4753-D4753,0),""),"")</f>
        <v>306</v>
      </c>
      <c r="K4753" s="20">
        <f>IF(M4753="",IF(I4753&lt;&gt;"",I4753-G4753,""),"")</f>
        <v>29.957398546112984</v>
      </c>
      <c r="L4753" s="25">
        <f>IF(M4753="",IF(K4753&lt;&gt;"",IF(G4753=0,IF(I4753=0,0,9.99),K4753/G4753),""),"")</f>
        <v>6.8860839021275391E-2</v>
      </c>
      <c r="M4753" s="28"/>
      <c r="N4753" s="31" t="str">
        <f>TRIM(CONCATENATE(Table1[[#This Row],[Intake]]," ",Table1[[#This Row],[Batch Number]]))</f>
        <v>S-1/OS 90</v>
      </c>
      <c r="O4753" s="34" t="str">
        <f>IF(VLOOKUP(Table1[[#This Row],[Intake Batch Combo]],Sheet2!A:B,2,FALSE)="","",VLOOKUP(Table1[[#This Row],[Intake Batch Combo]],Sheet2!A:B,2,FALSE))</f>
        <v>OSD Buy 90</v>
      </c>
      <c r="P4753" s="116" t="e">
        <v>#N/A</v>
      </c>
      <c r="Q4753" s="116" t="e">
        <v>#N/A</v>
      </c>
    </row>
    <row r="4754" spans="1:17">
      <c r="A4754" s="4" t="s">
        <v>1316</v>
      </c>
      <c r="B4754" s="15">
        <v>90</v>
      </c>
      <c r="C4754" s="15" t="s">
        <v>160</v>
      </c>
      <c r="D4754" s="30">
        <v>44559</v>
      </c>
      <c r="E4754" s="10" t="s">
        <v>1</v>
      </c>
      <c r="F4754" s="14">
        <v>1695</v>
      </c>
      <c r="G4754" s="14">
        <v>435.04260145388702</v>
      </c>
      <c r="H4754" s="30">
        <v>44865</v>
      </c>
      <c r="I4754" s="123">
        <v>465</v>
      </c>
      <c r="J4754" s="21">
        <f>IF(M4754="",IF(AND(H4754&lt;&gt; "",D4754&lt;&gt;""),IF(H4754&gt;=D4754,H4754-D4754,0),""),"")</f>
        <v>306</v>
      </c>
      <c r="K4754" s="20">
        <f>IF(M4754="",IF(I4754&lt;&gt;"",I4754-G4754,""),"")</f>
        <v>29.957398546112984</v>
      </c>
      <c r="L4754" s="25">
        <f>IF(M4754="",IF(K4754&lt;&gt;"",IF(G4754=0,IF(I4754=0,0,9.99),K4754/G4754),""),"")</f>
        <v>6.8860839021275391E-2</v>
      </c>
      <c r="M4754" s="28"/>
      <c r="N4754" s="31" t="str">
        <f>TRIM(CONCATENATE(Table1[[#This Row],[Intake]]," ",Table1[[#This Row],[Batch Number]]))</f>
        <v>S-1/OS 90</v>
      </c>
      <c r="O4754" s="34" t="str">
        <f>IF(VLOOKUP(Table1[[#This Row],[Intake Batch Combo]],Sheet2!A:B,2,FALSE)="","",VLOOKUP(Table1[[#This Row],[Intake Batch Combo]],Sheet2!A:B,2,FALSE))</f>
        <v>OSD Buy 90</v>
      </c>
      <c r="P4754" s="116" t="e">
        <v>#N/A</v>
      </c>
      <c r="Q4754" s="116" t="e">
        <v>#N/A</v>
      </c>
    </row>
    <row r="4755" spans="1:17">
      <c r="A4755" s="4" t="s">
        <v>1316</v>
      </c>
      <c r="B4755" s="15">
        <v>90</v>
      </c>
      <c r="C4755" s="15" t="s">
        <v>183</v>
      </c>
      <c r="D4755" s="30">
        <v>44559</v>
      </c>
      <c r="E4755" s="10" t="s">
        <v>1</v>
      </c>
      <c r="F4755" s="14">
        <v>1695</v>
      </c>
      <c r="G4755" s="14">
        <v>435.04260145388702</v>
      </c>
      <c r="H4755" s="30">
        <v>44865</v>
      </c>
      <c r="I4755" s="123">
        <v>613.13040000000001</v>
      </c>
      <c r="J4755" s="21">
        <f>IF(M4755="",IF(AND(H4755&lt;&gt; "",D4755&lt;&gt;""),IF(H4755&gt;=D4755,H4755-D4755,0),""),"")</f>
        <v>306</v>
      </c>
      <c r="K4755" s="20">
        <f>IF(M4755="",IF(I4755&lt;&gt;"",I4755-G4755,""),"")</f>
        <v>178.08779854611299</v>
      </c>
      <c r="L4755" s="25">
        <f>IF(M4755="",IF(K4755&lt;&gt;"",IF(G4755=0,IF(I4755=0,0,9.99),K4755/G4755),""),"")</f>
        <v>0.40935714789989291</v>
      </c>
      <c r="M4755" s="28"/>
      <c r="N4755" s="31" t="str">
        <f>TRIM(CONCATENATE(Table1[[#This Row],[Intake]]," ",Table1[[#This Row],[Batch Number]]))</f>
        <v>S-1/OS 90</v>
      </c>
      <c r="O4755" s="34" t="str">
        <f>IF(VLOOKUP(Table1[[#This Row],[Intake Batch Combo]],Sheet2!A:B,2,FALSE)="","",VLOOKUP(Table1[[#This Row],[Intake Batch Combo]],Sheet2!A:B,2,FALSE))</f>
        <v>OSD Buy 90</v>
      </c>
      <c r="P4755" s="116" t="e">
        <v>#N/A</v>
      </c>
      <c r="Q4755" s="116" t="e">
        <v>#N/A</v>
      </c>
    </row>
    <row r="4756" spans="1:17">
      <c r="A4756" s="4" t="s">
        <v>1316</v>
      </c>
      <c r="B4756" s="15">
        <v>90</v>
      </c>
      <c r="C4756" s="15" t="s">
        <v>207</v>
      </c>
      <c r="D4756" s="30">
        <v>44559</v>
      </c>
      <c r="E4756" s="10" t="s">
        <v>1</v>
      </c>
      <c r="F4756" s="14">
        <v>1695</v>
      </c>
      <c r="G4756" s="14">
        <v>435.04260145388702</v>
      </c>
      <c r="H4756" s="30">
        <v>44865</v>
      </c>
      <c r="I4756" s="123">
        <v>465</v>
      </c>
      <c r="J4756" s="21">
        <f>IF(M4756="",IF(AND(H4756&lt;&gt; "",D4756&lt;&gt;""),IF(H4756&gt;=D4756,H4756-D4756,0),""),"")</f>
        <v>306</v>
      </c>
      <c r="K4756" s="20">
        <f>IF(M4756="",IF(I4756&lt;&gt;"",I4756-G4756,""),"")</f>
        <v>29.957398546112984</v>
      </c>
      <c r="L4756" s="25">
        <f>IF(M4756="",IF(K4756&lt;&gt;"",IF(G4756=0,IF(I4756=0,0,9.99),K4756/G4756),""),"")</f>
        <v>6.8860839021275391E-2</v>
      </c>
      <c r="M4756" s="28"/>
      <c r="N4756" s="31" t="str">
        <f>TRIM(CONCATENATE(Table1[[#This Row],[Intake]]," ",Table1[[#This Row],[Batch Number]]))</f>
        <v>S-1/OS 90</v>
      </c>
      <c r="O4756" s="34" t="str">
        <f>IF(VLOOKUP(Table1[[#This Row],[Intake Batch Combo]],Sheet2!A:B,2,FALSE)="","",VLOOKUP(Table1[[#This Row],[Intake Batch Combo]],Sheet2!A:B,2,FALSE))</f>
        <v>OSD Buy 90</v>
      </c>
      <c r="P4756" s="116" t="e">
        <v>#N/A</v>
      </c>
      <c r="Q4756" s="116" t="e">
        <v>#N/A</v>
      </c>
    </row>
    <row r="4757" spans="1:17">
      <c r="A4757" s="4" t="s">
        <v>1316</v>
      </c>
      <c r="B4757" s="15">
        <v>90</v>
      </c>
      <c r="C4757" s="15" t="s">
        <v>207</v>
      </c>
      <c r="D4757" s="30">
        <v>44559</v>
      </c>
      <c r="E4757" s="10" t="s">
        <v>1</v>
      </c>
      <c r="F4757" s="14">
        <v>1695</v>
      </c>
      <c r="G4757" s="14">
        <v>435.04260145388702</v>
      </c>
      <c r="H4757" s="30">
        <v>44865</v>
      </c>
      <c r="I4757" s="123">
        <v>465</v>
      </c>
      <c r="J4757" s="21">
        <f>IF(M4757="",IF(AND(H4757&lt;&gt; "",D4757&lt;&gt;""),IF(H4757&gt;=D4757,H4757-D4757,0),""),"")</f>
        <v>306</v>
      </c>
      <c r="K4757" s="20">
        <f>IF(M4757="",IF(I4757&lt;&gt;"",I4757-G4757,""),"")</f>
        <v>29.957398546112984</v>
      </c>
      <c r="L4757" s="25">
        <f>IF(M4757="",IF(K4757&lt;&gt;"",IF(G4757=0,IF(I4757=0,0,9.99),K4757/G4757),""),"")</f>
        <v>6.8860839021275391E-2</v>
      </c>
      <c r="M4757" s="28"/>
      <c r="N4757" s="31" t="str">
        <f>TRIM(CONCATENATE(Table1[[#This Row],[Intake]]," ",Table1[[#This Row],[Batch Number]]))</f>
        <v>S-1/OS 90</v>
      </c>
      <c r="O4757" s="34" t="str">
        <f>IF(VLOOKUP(Table1[[#This Row],[Intake Batch Combo]],Sheet2!A:B,2,FALSE)="","",VLOOKUP(Table1[[#This Row],[Intake Batch Combo]],Sheet2!A:B,2,FALSE))</f>
        <v>OSD Buy 90</v>
      </c>
      <c r="P4757" s="116" t="e">
        <v>#N/A</v>
      </c>
      <c r="Q4757" s="116" t="e">
        <v>#N/A</v>
      </c>
    </row>
    <row r="4758" spans="1:17">
      <c r="A4758" s="4" t="s">
        <v>1316</v>
      </c>
      <c r="B4758" s="15">
        <v>90</v>
      </c>
      <c r="C4758" s="15" t="s">
        <v>232</v>
      </c>
      <c r="D4758" s="30">
        <v>44559</v>
      </c>
      <c r="E4758" s="10" t="s">
        <v>1</v>
      </c>
      <c r="F4758" s="14">
        <v>1695</v>
      </c>
      <c r="G4758" s="14">
        <v>435.04260145388702</v>
      </c>
      <c r="H4758" s="30">
        <v>44865</v>
      </c>
      <c r="I4758" s="123">
        <v>697.5</v>
      </c>
      <c r="J4758" s="21">
        <f>IF(M4758="",IF(AND(H4758&lt;&gt; "",D4758&lt;&gt;""),IF(H4758&gt;=D4758,H4758-D4758,0),""),"")</f>
        <v>306</v>
      </c>
      <c r="K4758" s="20">
        <f>IF(M4758="",IF(I4758&lt;&gt;"",I4758-G4758,""),"")</f>
        <v>262.45739854611298</v>
      </c>
      <c r="L4758" s="25">
        <f>IF(M4758="",IF(K4758&lt;&gt;"",IF(G4758=0,IF(I4758=0,0,9.99),K4758/G4758),""),"")</f>
        <v>0.60329125853191312</v>
      </c>
      <c r="M4758" s="28"/>
      <c r="N4758" s="31" t="str">
        <f>TRIM(CONCATENATE(Table1[[#This Row],[Intake]]," ",Table1[[#This Row],[Batch Number]]))</f>
        <v>S-1/OS 90</v>
      </c>
      <c r="O4758" s="34" t="str">
        <f>IF(VLOOKUP(Table1[[#This Row],[Intake Batch Combo]],Sheet2!A:B,2,FALSE)="","",VLOOKUP(Table1[[#This Row],[Intake Batch Combo]],Sheet2!A:B,2,FALSE))</f>
        <v>OSD Buy 90</v>
      </c>
      <c r="P4758" s="116" t="e">
        <v>#N/A</v>
      </c>
      <c r="Q4758" s="116" t="e">
        <v>#N/A</v>
      </c>
    </row>
    <row r="4759" spans="1:17">
      <c r="A4759" s="4" t="s">
        <v>1316</v>
      </c>
      <c r="B4759" s="15">
        <v>90</v>
      </c>
      <c r="C4759" s="15" t="s">
        <v>232</v>
      </c>
      <c r="D4759" s="30">
        <v>44559</v>
      </c>
      <c r="E4759" s="10" t="s">
        <v>1</v>
      </c>
      <c r="F4759" s="14">
        <v>1695</v>
      </c>
      <c r="G4759" s="14">
        <v>435.04260145388702</v>
      </c>
      <c r="H4759" s="30">
        <v>44865</v>
      </c>
      <c r="I4759" s="123">
        <v>697.5</v>
      </c>
      <c r="J4759" s="21">
        <f>IF(M4759="",IF(AND(H4759&lt;&gt; "",D4759&lt;&gt;""),IF(H4759&gt;=D4759,H4759-D4759,0),""),"")</f>
        <v>306</v>
      </c>
      <c r="K4759" s="20">
        <f>IF(M4759="",IF(I4759&lt;&gt;"",I4759-G4759,""),"")</f>
        <v>262.45739854611298</v>
      </c>
      <c r="L4759" s="25">
        <f>IF(M4759="",IF(K4759&lt;&gt;"",IF(G4759=0,IF(I4759=0,0,9.99),K4759/G4759),""),"")</f>
        <v>0.60329125853191312</v>
      </c>
      <c r="M4759" s="28"/>
      <c r="N4759" s="31" t="str">
        <f>TRIM(CONCATENATE(Table1[[#This Row],[Intake]]," ",Table1[[#This Row],[Batch Number]]))</f>
        <v>S-1/OS 90</v>
      </c>
      <c r="O4759" s="34" t="str">
        <f>IF(VLOOKUP(Table1[[#This Row],[Intake Batch Combo]],Sheet2!A:B,2,FALSE)="","",VLOOKUP(Table1[[#This Row],[Intake Batch Combo]],Sheet2!A:B,2,FALSE))</f>
        <v>OSD Buy 90</v>
      </c>
      <c r="P4759" s="116" t="e">
        <v>#N/A</v>
      </c>
      <c r="Q4759" s="116" t="e">
        <v>#N/A</v>
      </c>
    </row>
    <row r="4760" spans="1:17">
      <c r="A4760" s="4" t="s">
        <v>1316</v>
      </c>
      <c r="B4760" s="15">
        <v>90</v>
      </c>
      <c r="C4760" s="15" t="s">
        <v>285</v>
      </c>
      <c r="D4760" s="30">
        <v>44559</v>
      </c>
      <c r="E4760" s="10" t="s">
        <v>1</v>
      </c>
      <c r="F4760" s="14">
        <v>1695</v>
      </c>
      <c r="G4760" s="14">
        <v>435.04260145388702</v>
      </c>
      <c r="H4760" s="30">
        <v>44865</v>
      </c>
      <c r="I4760" s="123">
        <v>186</v>
      </c>
      <c r="J4760" s="21">
        <f>IF(M4760="",IF(AND(H4760&lt;&gt; "",D4760&lt;&gt;""),IF(H4760&gt;=D4760,H4760-D4760,0),""),"")</f>
        <v>306</v>
      </c>
      <c r="K4760" s="20">
        <f>IF(M4760="",IF(I4760&lt;&gt;"",I4760-G4760,""),"")</f>
        <v>-249.04260145388702</v>
      </c>
      <c r="L4760" s="25">
        <f>IF(M4760="",IF(K4760&lt;&gt;"",IF(G4760=0,IF(I4760=0,0,9.99),K4760/G4760),""),"")</f>
        <v>-0.57245566439148987</v>
      </c>
      <c r="M4760" s="28"/>
      <c r="N4760" s="31" t="str">
        <f>TRIM(CONCATENATE(Table1[[#This Row],[Intake]]," ",Table1[[#This Row],[Batch Number]]))</f>
        <v>S-1/OS 90</v>
      </c>
      <c r="O4760" s="34" t="str">
        <f>IF(VLOOKUP(Table1[[#This Row],[Intake Batch Combo]],Sheet2!A:B,2,FALSE)="","",VLOOKUP(Table1[[#This Row],[Intake Batch Combo]],Sheet2!A:B,2,FALSE))</f>
        <v>OSD Buy 90</v>
      </c>
      <c r="P4760" s="116" t="e">
        <v>#N/A</v>
      </c>
      <c r="Q4760" s="116" t="e">
        <v>#N/A</v>
      </c>
    </row>
    <row r="4761" spans="1:17">
      <c r="A4761" s="4" t="s">
        <v>1316</v>
      </c>
      <c r="B4761" s="15">
        <v>90</v>
      </c>
      <c r="C4761" s="15" t="s">
        <v>285</v>
      </c>
      <c r="D4761" s="30">
        <v>44559</v>
      </c>
      <c r="E4761" s="10" t="s">
        <v>1</v>
      </c>
      <c r="F4761" s="14">
        <v>1695</v>
      </c>
      <c r="G4761" s="14">
        <v>435.04260145388702</v>
      </c>
      <c r="H4761" s="30">
        <v>44865</v>
      </c>
      <c r="I4761" s="123">
        <v>186</v>
      </c>
      <c r="J4761" s="21">
        <f>IF(M4761="",IF(AND(H4761&lt;&gt; "",D4761&lt;&gt;""),IF(H4761&gt;=D4761,H4761-D4761,0),""),"")</f>
        <v>306</v>
      </c>
      <c r="K4761" s="20">
        <f>IF(M4761="",IF(I4761&lt;&gt;"",I4761-G4761,""),"")</f>
        <v>-249.04260145388702</v>
      </c>
      <c r="L4761" s="25">
        <f>IF(M4761="",IF(K4761&lt;&gt;"",IF(G4761=0,IF(I4761=0,0,9.99),K4761/G4761),""),"")</f>
        <v>-0.57245566439148987</v>
      </c>
      <c r="M4761" s="28"/>
      <c r="N4761" s="31" t="str">
        <f>TRIM(CONCATENATE(Table1[[#This Row],[Intake]]," ",Table1[[#This Row],[Batch Number]]))</f>
        <v>S-1/OS 90</v>
      </c>
      <c r="O4761" s="34" t="str">
        <f>IF(VLOOKUP(Table1[[#This Row],[Intake Batch Combo]],Sheet2!A:B,2,FALSE)="","",VLOOKUP(Table1[[#This Row],[Intake Batch Combo]],Sheet2!A:B,2,FALSE))</f>
        <v>OSD Buy 90</v>
      </c>
      <c r="P4761" s="116" t="e">
        <v>#N/A</v>
      </c>
      <c r="Q4761" s="116" t="e">
        <v>#N/A</v>
      </c>
    </row>
    <row r="4762" spans="1:17">
      <c r="A4762" s="4" t="s">
        <v>1316</v>
      </c>
      <c r="B4762" s="15">
        <v>90</v>
      </c>
      <c r="C4762" s="15" t="s">
        <v>292</v>
      </c>
      <c r="D4762" s="30">
        <v>44559</v>
      </c>
      <c r="E4762" s="10" t="s">
        <v>1</v>
      </c>
      <c r="F4762" s="14">
        <v>1695</v>
      </c>
      <c r="G4762" s="14">
        <v>435.04260145388702</v>
      </c>
      <c r="H4762" s="30">
        <v>44865</v>
      </c>
      <c r="I4762" s="123">
        <v>697.5</v>
      </c>
      <c r="J4762" s="21">
        <f>IF(M4762="",IF(AND(H4762&lt;&gt; "",D4762&lt;&gt;""),IF(H4762&gt;=D4762,H4762-D4762,0),""),"")</f>
        <v>306</v>
      </c>
      <c r="K4762" s="20">
        <f>IF(M4762="",IF(I4762&lt;&gt;"",I4762-G4762,""),"")</f>
        <v>262.45739854611298</v>
      </c>
      <c r="L4762" s="25">
        <f>IF(M4762="",IF(K4762&lt;&gt;"",IF(G4762=0,IF(I4762=0,0,9.99),K4762/G4762),""),"")</f>
        <v>0.60329125853191312</v>
      </c>
      <c r="M4762" s="28"/>
      <c r="N4762" s="31" t="str">
        <f>TRIM(CONCATENATE(Table1[[#This Row],[Intake]]," ",Table1[[#This Row],[Batch Number]]))</f>
        <v>S-1/OS 90</v>
      </c>
      <c r="O4762" s="34" t="str">
        <f>IF(VLOOKUP(Table1[[#This Row],[Intake Batch Combo]],Sheet2!A:B,2,FALSE)="","",VLOOKUP(Table1[[#This Row],[Intake Batch Combo]],Sheet2!A:B,2,FALSE))</f>
        <v>OSD Buy 90</v>
      </c>
      <c r="P4762" s="116" t="e">
        <v>#N/A</v>
      </c>
      <c r="Q4762" s="116" t="e">
        <v>#N/A</v>
      </c>
    </row>
    <row r="4763" spans="1:17">
      <c r="A4763" s="4" t="s">
        <v>1316</v>
      </c>
      <c r="B4763" s="15">
        <v>90</v>
      </c>
      <c r="C4763" s="15" t="s">
        <v>336</v>
      </c>
      <c r="D4763" s="30">
        <v>44559</v>
      </c>
      <c r="E4763" s="10" t="s">
        <v>1</v>
      </c>
      <c r="F4763" s="14">
        <v>1695</v>
      </c>
      <c r="G4763" s="14">
        <v>435.04260145388702</v>
      </c>
      <c r="H4763" s="30">
        <v>44865</v>
      </c>
      <c r="I4763" s="123">
        <v>511.5</v>
      </c>
      <c r="J4763" s="21">
        <f>IF(M4763="",IF(AND(H4763&lt;&gt; "",D4763&lt;&gt;""),IF(H4763&gt;=D4763,H4763-D4763,0),""),"")</f>
        <v>306</v>
      </c>
      <c r="K4763" s="20">
        <f>IF(M4763="",IF(I4763&lt;&gt;"",I4763-G4763,""),"")</f>
        <v>76.457398546112984</v>
      </c>
      <c r="L4763" s="25">
        <f>IF(M4763="",IF(K4763&lt;&gt;"",IF(G4763=0,IF(I4763=0,0,9.99),K4763/G4763),""),"")</f>
        <v>0.17574692292340294</v>
      </c>
      <c r="M4763" s="28"/>
      <c r="N4763" s="31" t="str">
        <f>TRIM(CONCATENATE(Table1[[#This Row],[Intake]]," ",Table1[[#This Row],[Batch Number]]))</f>
        <v>S-1/OS 90</v>
      </c>
      <c r="O4763" s="34" t="str">
        <f>IF(VLOOKUP(Table1[[#This Row],[Intake Batch Combo]],Sheet2!A:B,2,FALSE)="","",VLOOKUP(Table1[[#This Row],[Intake Batch Combo]],Sheet2!A:B,2,FALSE))</f>
        <v>OSD Buy 90</v>
      </c>
      <c r="P4763" s="116" t="e">
        <v>#N/A</v>
      </c>
      <c r="Q4763" s="116" t="e">
        <v>#N/A</v>
      </c>
    </row>
    <row r="4764" spans="1:17">
      <c r="A4764" s="4" t="s">
        <v>1316</v>
      </c>
      <c r="B4764" s="15">
        <v>90</v>
      </c>
      <c r="C4764" s="15" t="s">
        <v>366</v>
      </c>
      <c r="D4764" s="30">
        <v>44559</v>
      </c>
      <c r="E4764" s="10" t="s">
        <v>1</v>
      </c>
      <c r="F4764" s="14">
        <v>1695</v>
      </c>
      <c r="G4764" s="14">
        <v>435.04260145388702</v>
      </c>
      <c r="H4764" s="30">
        <v>44865</v>
      </c>
      <c r="I4764" s="123">
        <v>697.5</v>
      </c>
      <c r="J4764" s="21">
        <f>IF(M4764="",IF(AND(H4764&lt;&gt; "",D4764&lt;&gt;""),IF(H4764&gt;=D4764,H4764-D4764,0),""),"")</f>
        <v>306</v>
      </c>
      <c r="K4764" s="20">
        <f>IF(M4764="",IF(I4764&lt;&gt;"",I4764-G4764,""),"")</f>
        <v>262.45739854611298</v>
      </c>
      <c r="L4764" s="25">
        <f>IF(M4764="",IF(K4764&lt;&gt;"",IF(G4764=0,IF(I4764=0,0,9.99),K4764/G4764),""),"")</f>
        <v>0.60329125853191312</v>
      </c>
      <c r="M4764" s="28"/>
      <c r="N4764" s="31" t="str">
        <f>TRIM(CONCATENATE(Table1[[#This Row],[Intake]]," ",Table1[[#This Row],[Batch Number]]))</f>
        <v>S-1/OS 90</v>
      </c>
      <c r="O4764" s="34" t="str">
        <f>IF(VLOOKUP(Table1[[#This Row],[Intake Batch Combo]],Sheet2!A:B,2,FALSE)="","",VLOOKUP(Table1[[#This Row],[Intake Batch Combo]],Sheet2!A:B,2,FALSE))</f>
        <v>OSD Buy 90</v>
      </c>
      <c r="P4764" s="116" t="e">
        <v>#N/A</v>
      </c>
      <c r="Q4764" s="116" t="e">
        <v>#N/A</v>
      </c>
    </row>
    <row r="4765" spans="1:17">
      <c r="A4765" s="4" t="s">
        <v>1316</v>
      </c>
      <c r="B4765" s="15">
        <v>90</v>
      </c>
      <c r="C4765" s="15" t="s">
        <v>366</v>
      </c>
      <c r="D4765" s="30">
        <v>44559</v>
      </c>
      <c r="E4765" s="10" t="s">
        <v>1</v>
      </c>
      <c r="F4765" s="14">
        <v>1695</v>
      </c>
      <c r="G4765" s="14">
        <v>435.04260145388702</v>
      </c>
      <c r="H4765" s="30">
        <v>44865</v>
      </c>
      <c r="I4765" s="123">
        <v>697.5</v>
      </c>
      <c r="J4765" s="21">
        <f>IF(M4765="",IF(AND(H4765&lt;&gt; "",D4765&lt;&gt;""),IF(H4765&gt;=D4765,H4765-D4765,0),""),"")</f>
        <v>306</v>
      </c>
      <c r="K4765" s="20">
        <f>IF(M4765="",IF(I4765&lt;&gt;"",I4765-G4765,""),"")</f>
        <v>262.45739854611298</v>
      </c>
      <c r="L4765" s="25">
        <f>IF(M4765="",IF(K4765&lt;&gt;"",IF(G4765=0,IF(I4765=0,0,9.99),K4765/G4765),""),"")</f>
        <v>0.60329125853191312</v>
      </c>
      <c r="M4765" s="28"/>
      <c r="N4765" s="31" t="str">
        <f>TRIM(CONCATENATE(Table1[[#This Row],[Intake]]," ",Table1[[#This Row],[Batch Number]]))</f>
        <v>S-1/OS 90</v>
      </c>
      <c r="O4765" s="34" t="str">
        <f>IF(VLOOKUP(Table1[[#This Row],[Intake Batch Combo]],Sheet2!A:B,2,FALSE)="","",VLOOKUP(Table1[[#This Row],[Intake Batch Combo]],Sheet2!A:B,2,FALSE))</f>
        <v>OSD Buy 90</v>
      </c>
      <c r="P4765" s="116" t="e">
        <v>#N/A</v>
      </c>
      <c r="Q4765" s="116" t="e">
        <v>#N/A</v>
      </c>
    </row>
    <row r="4766" spans="1:17">
      <c r="A4766" s="4" t="s">
        <v>384</v>
      </c>
      <c r="B4766" s="15" t="s">
        <v>385</v>
      </c>
      <c r="C4766" s="15">
        <v>1022459</v>
      </c>
      <c r="D4766" s="30">
        <v>44579</v>
      </c>
      <c r="E4766" s="10" t="s">
        <v>0</v>
      </c>
      <c r="F4766" s="14">
        <v>2500</v>
      </c>
      <c r="G4766" s="14">
        <v>516</v>
      </c>
      <c r="H4766" s="30">
        <v>44865</v>
      </c>
      <c r="I4766" s="123">
        <v>930</v>
      </c>
      <c r="J4766" s="15">
        <f>IF(M4766="",IF(AND(H4766&lt;&gt; "",D4766&lt;&gt;""),IF(H4766&gt;=D4766,H4766-D4766,0),""),"")</f>
        <v>286</v>
      </c>
      <c r="K4766" s="20">
        <f>IF(M4766="",IF(I4766&lt;&gt;"",I4766-G4766,""),"")</f>
        <v>414</v>
      </c>
      <c r="L4766" s="25">
        <f>IF(M4766="",IF(K4766&lt;&gt;"",IF(G4766=0,IF(I4766=0,0,9.99),K4766/G4766),""),"")</f>
        <v>0.80232558139534882</v>
      </c>
      <c r="M4766" s="112"/>
      <c r="N4766" s="33" t="str">
        <f>TRIM(CONCATENATE(Table1[[#This Row],[Intake]]," ",Table1[[#This Row],[Batch Number]]))</f>
        <v>S-1/TRC 33a</v>
      </c>
      <c r="O4766" s="35" t="str">
        <f>IF(VLOOKUP(Table1[[#This Row],[Intake Batch Combo]],Sheet2!A:B,2,FALSE)="","",VLOOKUP(Table1[[#This Row],[Intake Batch Combo]],Sheet2!A:B,2,FALSE))</f>
        <v>Texas Regional Center Batch 33a</v>
      </c>
      <c r="P4766" s="116" t="e">
        <v>#N/A</v>
      </c>
      <c r="Q4766" s="116" t="e">
        <v>#N/A</v>
      </c>
    </row>
    <row r="4767" spans="1:17">
      <c r="A4767" s="4" t="s">
        <v>384</v>
      </c>
      <c r="B4767" s="15" t="s">
        <v>385</v>
      </c>
      <c r="C4767" s="15">
        <v>1019281</v>
      </c>
      <c r="D4767" s="30">
        <v>44579</v>
      </c>
      <c r="E4767" s="10" t="s">
        <v>0</v>
      </c>
      <c r="F4767" s="14">
        <v>21940</v>
      </c>
      <c r="G4767" s="14">
        <v>4528.4160000000002</v>
      </c>
      <c r="H4767" s="30">
        <v>44865</v>
      </c>
      <c r="I4767" s="123">
        <v>4110.7209000000003</v>
      </c>
      <c r="J4767" s="15">
        <f>IF(M4767="",IF(AND(H4767&lt;&gt; "",D4767&lt;&gt;""),IF(H4767&gt;=D4767,H4767-D4767,0),""),"")</f>
        <v>286</v>
      </c>
      <c r="K4767" s="20">
        <f>IF(M4767="",IF(I4767&lt;&gt;"",I4767-G4767,""),"")</f>
        <v>-417.69509999999991</v>
      </c>
      <c r="L4767" s="25">
        <f>IF(M4767="",IF(K4767&lt;&gt;"",IF(G4767=0,IF(I4767=0,0,9.99),K4767/G4767),""),"")</f>
        <v>-9.223867683534373E-2</v>
      </c>
      <c r="M4767" s="112"/>
      <c r="N4767" s="33" t="str">
        <f>TRIM(CONCATENATE(Table1[[#This Row],[Intake]]," ",Table1[[#This Row],[Batch Number]]))</f>
        <v>S-1/TRC 33a</v>
      </c>
      <c r="O4767" s="35" t="str">
        <f>IF(VLOOKUP(Table1[[#This Row],[Intake Batch Combo]],Sheet2!A:B,2,FALSE)="","",VLOOKUP(Table1[[#This Row],[Intake Batch Combo]],Sheet2!A:B,2,FALSE))</f>
        <v>Texas Regional Center Batch 33a</v>
      </c>
      <c r="P4767" s="116" t="e">
        <v>#N/A</v>
      </c>
      <c r="Q4767" s="116" t="e">
        <v>#N/A</v>
      </c>
    </row>
    <row r="4768" spans="1:17">
      <c r="A4768" s="4" t="s">
        <v>384</v>
      </c>
      <c r="B4768" s="15" t="s">
        <v>385</v>
      </c>
      <c r="C4768" s="15">
        <v>1016817</v>
      </c>
      <c r="D4768" s="30">
        <v>44579</v>
      </c>
      <c r="E4768" s="10" t="s">
        <v>0</v>
      </c>
      <c r="F4768" s="14">
        <v>45734.8</v>
      </c>
      <c r="G4768" s="14">
        <v>9439.6627200000021</v>
      </c>
      <c r="H4768" s="30">
        <v>44865</v>
      </c>
      <c r="I4768" s="123">
        <v>4386.3543</v>
      </c>
      <c r="J4768" s="15">
        <f>IF(M4768="",IF(AND(H4768&lt;&gt; "",D4768&lt;&gt;""),IF(H4768&gt;=D4768,H4768-D4768,0),""),"")</f>
        <v>286</v>
      </c>
      <c r="K4768" s="20">
        <f>IF(M4768="",IF(I4768&lt;&gt;"",I4768-G4768,""),"")</f>
        <v>-5053.3084200000021</v>
      </c>
      <c r="L4768" s="25">
        <f>IF(M4768="",IF(K4768&lt;&gt;"",IF(G4768=0,IF(I4768=0,0,9.99),K4768/G4768),""),"")</f>
        <v>-0.53532722194548932</v>
      </c>
      <c r="M4768" s="112"/>
      <c r="N4768" s="33" t="str">
        <f>TRIM(CONCATENATE(Table1[[#This Row],[Intake]]," ",Table1[[#This Row],[Batch Number]]))</f>
        <v>S-1/TRC 33a</v>
      </c>
      <c r="O4768" s="35" t="str">
        <f>IF(VLOOKUP(Table1[[#This Row],[Intake Batch Combo]],Sheet2!A:B,2,FALSE)="","",VLOOKUP(Table1[[#This Row],[Intake Batch Combo]],Sheet2!A:B,2,FALSE))</f>
        <v>Texas Regional Center Batch 33a</v>
      </c>
      <c r="P4768" s="116" t="e">
        <v>#N/A</v>
      </c>
      <c r="Q4768" s="116" t="e">
        <v>#N/A</v>
      </c>
    </row>
    <row r="4769" spans="1:17">
      <c r="A4769" s="4" t="s">
        <v>1316</v>
      </c>
      <c r="B4769" s="15">
        <v>90</v>
      </c>
      <c r="C4769" s="15" t="s">
        <v>104</v>
      </c>
      <c r="D4769" s="30">
        <v>44559</v>
      </c>
      <c r="E4769" s="10" t="s">
        <v>1</v>
      </c>
      <c r="F4769" s="14">
        <v>300</v>
      </c>
      <c r="G4769" s="14">
        <v>0</v>
      </c>
      <c r="H4769" s="30">
        <v>44834</v>
      </c>
      <c r="I4769" s="123">
        <v>139.5</v>
      </c>
      <c r="J4769" s="21">
        <f>IF(M4769="",IF(AND(H4769&lt;&gt; "",D4769&lt;&gt;""),IF(H4769&gt;=D4769,H4769-D4769,0),""),"")</f>
        <v>275</v>
      </c>
      <c r="K4769" s="20">
        <f>IF(M4769="",IF(I4769&lt;&gt;"",I4769-G4769,""),"")</f>
        <v>139.5</v>
      </c>
      <c r="L4769" s="25">
        <f>IF(M4769="",IF(K4769&lt;&gt;"",IF(G4769=0,IF(I4769=0,0,9.99),K4769/G4769),""),"")</f>
        <v>9.99</v>
      </c>
      <c r="M4769" s="28"/>
      <c r="N4769" s="31" t="str">
        <f>TRIM(CONCATENATE(Table1[[#This Row],[Intake]]," ",Table1[[#This Row],[Batch Number]]))</f>
        <v>S-1/OS 90</v>
      </c>
      <c r="O4769" s="34" t="str">
        <f>IF(VLOOKUP(Table1[[#This Row],[Intake Batch Combo]],Sheet2!A:B,2,FALSE)="","",VLOOKUP(Table1[[#This Row],[Intake Batch Combo]],Sheet2!A:B,2,FALSE))</f>
        <v>OSD Buy 90</v>
      </c>
      <c r="P4769" s="116" t="e">
        <v>#N/A</v>
      </c>
      <c r="Q4769" s="116" t="e">
        <v>#N/A</v>
      </c>
    </row>
    <row r="4770" spans="1:17">
      <c r="A4770" s="4" t="s">
        <v>1316</v>
      </c>
      <c r="B4770" s="15">
        <v>90</v>
      </c>
      <c r="C4770" s="15" t="s">
        <v>104</v>
      </c>
      <c r="D4770" s="30">
        <v>44559</v>
      </c>
      <c r="E4770" s="10" t="s">
        <v>1</v>
      </c>
      <c r="F4770" s="14">
        <v>300</v>
      </c>
      <c r="G4770" s="14">
        <v>0</v>
      </c>
      <c r="H4770" s="30">
        <v>44834</v>
      </c>
      <c r="I4770" s="123">
        <v>139.5</v>
      </c>
      <c r="J4770" s="21">
        <f>IF(M4770="",IF(AND(H4770&lt;&gt; "",D4770&lt;&gt;""),IF(H4770&gt;=D4770,H4770-D4770,0),""),"")</f>
        <v>275</v>
      </c>
      <c r="K4770" s="20">
        <f>IF(M4770="",IF(I4770&lt;&gt;"",I4770-G4770,""),"")</f>
        <v>139.5</v>
      </c>
      <c r="L4770" s="25">
        <f>IF(M4770="",IF(K4770&lt;&gt;"",IF(G4770=0,IF(I4770=0,0,9.99),K4770/G4770),""),"")</f>
        <v>9.99</v>
      </c>
      <c r="M4770" s="28"/>
      <c r="N4770" s="31" t="str">
        <f>TRIM(CONCATENATE(Table1[[#This Row],[Intake]]," ",Table1[[#This Row],[Batch Number]]))</f>
        <v>S-1/OS 90</v>
      </c>
      <c r="O4770" s="34" t="str">
        <f>IF(VLOOKUP(Table1[[#This Row],[Intake Batch Combo]],Sheet2!A:B,2,FALSE)="","",VLOOKUP(Table1[[#This Row],[Intake Batch Combo]],Sheet2!A:B,2,FALSE))</f>
        <v>OSD Buy 90</v>
      </c>
      <c r="P4770" s="116" t="e">
        <v>#N/A</v>
      </c>
      <c r="Q4770" s="116" t="e">
        <v>#N/A</v>
      </c>
    </row>
    <row r="4771" spans="1:17">
      <c r="A4771" s="4" t="s">
        <v>1316</v>
      </c>
      <c r="B4771" s="15">
        <v>90</v>
      </c>
      <c r="C4771" s="15" t="s">
        <v>140</v>
      </c>
      <c r="D4771" s="30">
        <v>44559</v>
      </c>
      <c r="E4771" s="10" t="s">
        <v>1</v>
      </c>
      <c r="F4771" s="14">
        <v>300</v>
      </c>
      <c r="G4771" s="14">
        <v>0</v>
      </c>
      <c r="H4771" s="30">
        <v>44834</v>
      </c>
      <c r="I4771" s="123">
        <v>116.25</v>
      </c>
      <c r="J4771" s="21">
        <f>IF(M4771="",IF(AND(H4771&lt;&gt; "",D4771&lt;&gt;""),IF(H4771&gt;=D4771,H4771-D4771,0),""),"")</f>
        <v>275</v>
      </c>
      <c r="K4771" s="20">
        <f>IF(M4771="",IF(I4771&lt;&gt;"",I4771-G4771,""),"")</f>
        <v>116.25</v>
      </c>
      <c r="L4771" s="25">
        <f>IF(M4771="",IF(K4771&lt;&gt;"",IF(G4771=0,IF(I4771=0,0,9.99),K4771/G4771),""),"")</f>
        <v>9.99</v>
      </c>
      <c r="M4771" s="28"/>
      <c r="N4771" s="31" t="str">
        <f>TRIM(CONCATENATE(Table1[[#This Row],[Intake]]," ",Table1[[#This Row],[Batch Number]]))</f>
        <v>S-1/OS 90</v>
      </c>
      <c r="O4771" s="34" t="str">
        <f>IF(VLOOKUP(Table1[[#This Row],[Intake Batch Combo]],Sheet2!A:B,2,FALSE)="","",VLOOKUP(Table1[[#This Row],[Intake Batch Combo]],Sheet2!A:B,2,FALSE))</f>
        <v>OSD Buy 90</v>
      </c>
      <c r="P4771" s="116" t="e">
        <v>#N/A</v>
      </c>
      <c r="Q4771" s="116" t="e">
        <v>#N/A</v>
      </c>
    </row>
    <row r="4772" spans="1:17">
      <c r="A4772" s="4" t="s">
        <v>1316</v>
      </c>
      <c r="B4772" s="15">
        <v>90</v>
      </c>
      <c r="C4772" s="15" t="s">
        <v>140</v>
      </c>
      <c r="D4772" s="30">
        <v>44559</v>
      </c>
      <c r="E4772" s="10" t="s">
        <v>1</v>
      </c>
      <c r="F4772" s="14">
        <v>300</v>
      </c>
      <c r="G4772" s="14">
        <v>0</v>
      </c>
      <c r="H4772" s="30">
        <v>44834</v>
      </c>
      <c r="I4772" s="123">
        <v>232.5</v>
      </c>
      <c r="J4772" s="21">
        <f>IF(M4772="",IF(AND(H4772&lt;&gt; "",D4772&lt;&gt;""),IF(H4772&gt;=D4772,H4772-D4772,0),""),"")</f>
        <v>275</v>
      </c>
      <c r="K4772" s="20">
        <f>IF(M4772="",IF(I4772&lt;&gt;"",I4772-G4772,""),"")</f>
        <v>232.5</v>
      </c>
      <c r="L4772" s="25">
        <f>IF(M4772="",IF(K4772&lt;&gt;"",IF(G4772=0,IF(I4772=0,0,9.99),K4772/G4772),""),"")</f>
        <v>9.99</v>
      </c>
      <c r="M4772" s="28"/>
      <c r="N4772" s="31" t="str">
        <f>TRIM(CONCATENATE(Table1[[#This Row],[Intake]]," ",Table1[[#This Row],[Batch Number]]))</f>
        <v>S-1/OS 90</v>
      </c>
      <c r="O4772" s="34" t="str">
        <f>IF(VLOOKUP(Table1[[#This Row],[Intake Batch Combo]],Sheet2!A:B,2,FALSE)="","",VLOOKUP(Table1[[#This Row],[Intake Batch Combo]],Sheet2!A:B,2,FALSE))</f>
        <v>OSD Buy 90</v>
      </c>
      <c r="P4772" s="116" t="e">
        <v>#N/A</v>
      </c>
      <c r="Q4772" s="116" t="e">
        <v>#N/A</v>
      </c>
    </row>
    <row r="4773" spans="1:17">
      <c r="A4773" s="4" t="s">
        <v>1316</v>
      </c>
      <c r="B4773" s="15">
        <v>90</v>
      </c>
      <c r="C4773" s="15" t="s">
        <v>186</v>
      </c>
      <c r="D4773" s="30">
        <v>44559</v>
      </c>
      <c r="E4773" s="10" t="s">
        <v>0</v>
      </c>
      <c r="F4773" s="109">
        <v>250</v>
      </c>
      <c r="G4773" s="14">
        <v>64.165575435676601</v>
      </c>
      <c r="H4773" s="30">
        <v>44834</v>
      </c>
      <c r="I4773" s="123">
        <v>306.89999999999998</v>
      </c>
      <c r="J4773" s="21">
        <f>IF(M4773="",IF(AND(H4773&lt;&gt; "",D4773&lt;&gt;""),IF(H4773&gt;=D4773,H4773-D4773,0),""),"")</f>
        <v>275</v>
      </c>
      <c r="K4773" s="20">
        <f>IF(M4773="",IF(I4773&lt;&gt;"",I4773-G4773,""),"")</f>
        <v>242.73442456432338</v>
      </c>
      <c r="L4773" s="25">
        <f>IF(M4773="",IF(K4773&lt;&gt;"",IF(G4773=0,IF(I4773=0,0,9.99),K4773/G4773),""),"")</f>
        <v>3.7829384824523991</v>
      </c>
      <c r="M4773" s="28"/>
      <c r="N4773" s="31" t="str">
        <f>TRIM(CONCATENATE(Table1[[#This Row],[Intake]]," ",Table1[[#This Row],[Batch Number]]))</f>
        <v>S-1/OS 90</v>
      </c>
      <c r="O4773" s="34" t="str">
        <f>IF(VLOOKUP(Table1[[#This Row],[Intake Batch Combo]],Sheet2!A:B,2,FALSE)="","",VLOOKUP(Table1[[#This Row],[Intake Batch Combo]],Sheet2!A:B,2,FALSE))</f>
        <v>OSD Buy 90</v>
      </c>
      <c r="P4773" s="116" t="e">
        <v>#N/A</v>
      </c>
      <c r="Q4773" s="116" t="e">
        <v>#N/A</v>
      </c>
    </row>
    <row r="4774" spans="1:17">
      <c r="A4774" s="4" t="s">
        <v>1314</v>
      </c>
      <c r="B4774" s="43">
        <v>71</v>
      </c>
      <c r="C4774" s="64" t="s">
        <v>647</v>
      </c>
      <c r="D4774" s="47">
        <v>44670</v>
      </c>
      <c r="E4774" s="59" t="s">
        <v>1</v>
      </c>
      <c r="F4774" s="41">
        <v>300</v>
      </c>
      <c r="G4774" s="41">
        <v>71.954979587975828</v>
      </c>
      <c r="H4774" s="47">
        <v>44834</v>
      </c>
      <c r="I4774" s="123">
        <v>116.25</v>
      </c>
      <c r="J4774" s="43">
        <f>IF(M4774="",IF(AND(H4774&lt;&gt; "",D4774&lt;&gt;""),IF(H4774&gt;=D4774,H4774-D4774,0),""),"")</f>
        <v>164</v>
      </c>
      <c r="K4774" s="42">
        <f>IF(M4774="",IF(I4774&lt;&gt;"",I4774-G4774,""),"")</f>
        <v>44.295020412024172</v>
      </c>
      <c r="L4774" s="44">
        <f>IF(M4774="",IF(K4774&lt;&gt;"",IF(G4774=0,IF(I4774=0,0,9.99),K4774/G4774),""),"")</f>
        <v>0.61559353731546573</v>
      </c>
      <c r="M4774" s="45"/>
      <c r="N4774" s="46" t="str">
        <f>TRIM(CONCATENATE(Table1[[#This Row],[Intake]]," ",Table1[[#This Row],[Batch Number]]))</f>
        <v>S-1/EB 71</v>
      </c>
      <c r="O4774" s="45" t="str">
        <f>IF(VLOOKUP(Table1[[#This Row],[Intake Batch Combo]],Sheet2!A:B,2,FALSE)="","",VLOOKUP(Table1[[#This Row],[Intake Batch Combo]],Sheet2!A:B,2,FALSE))</f>
        <v>Expert MRI Buy 71</v>
      </c>
      <c r="P4774" s="116" t="e">
        <v>#N/A</v>
      </c>
      <c r="Q4774" s="116" t="e">
        <v>#N/A</v>
      </c>
    </row>
    <row r="4775" spans="1:17">
      <c r="A4775" s="4" t="s">
        <v>1314</v>
      </c>
      <c r="B4775" s="43">
        <v>71</v>
      </c>
      <c r="C4775" s="64" t="s">
        <v>647</v>
      </c>
      <c r="D4775" s="47">
        <v>44670</v>
      </c>
      <c r="E4775" s="59" t="s">
        <v>1</v>
      </c>
      <c r="F4775" s="41">
        <v>300</v>
      </c>
      <c r="G4775" s="41">
        <v>71.954979587975828</v>
      </c>
      <c r="H4775" s="47">
        <v>44834</v>
      </c>
      <c r="I4775" s="123">
        <v>116.25</v>
      </c>
      <c r="J4775" s="43">
        <f>IF(M4775="",IF(AND(H4775&lt;&gt; "",D4775&lt;&gt;""),IF(H4775&gt;=D4775,H4775-D4775,0),""),"")</f>
        <v>164</v>
      </c>
      <c r="K4775" s="42">
        <f>IF(M4775="",IF(I4775&lt;&gt;"",I4775-G4775,""),"")</f>
        <v>44.295020412024172</v>
      </c>
      <c r="L4775" s="44">
        <f>IF(M4775="",IF(K4775&lt;&gt;"",IF(G4775=0,IF(I4775=0,0,9.99),K4775/G4775),""),"")</f>
        <v>0.61559353731546573</v>
      </c>
      <c r="M4775" s="45"/>
      <c r="N4775" s="46" t="str">
        <f>TRIM(CONCATENATE(Table1[[#This Row],[Intake]]," ",Table1[[#This Row],[Batch Number]]))</f>
        <v>S-1/EB 71</v>
      </c>
      <c r="O4775" s="45" t="str">
        <f>IF(VLOOKUP(Table1[[#This Row],[Intake Batch Combo]],Sheet2!A:B,2,FALSE)="","",VLOOKUP(Table1[[#This Row],[Intake Batch Combo]],Sheet2!A:B,2,FALSE))</f>
        <v>Expert MRI Buy 71</v>
      </c>
      <c r="P4775" s="116" t="e">
        <v>#N/A</v>
      </c>
      <c r="Q4775" s="116" t="e">
        <v>#N/A</v>
      </c>
    </row>
    <row r="4776" spans="1:17">
      <c r="A4776" s="4" t="s">
        <v>1314</v>
      </c>
      <c r="B4776" s="43">
        <v>71</v>
      </c>
      <c r="C4776" s="64" t="s">
        <v>775</v>
      </c>
      <c r="D4776" s="47">
        <v>44670</v>
      </c>
      <c r="E4776" s="59" t="s">
        <v>1</v>
      </c>
      <c r="F4776" s="41">
        <v>300</v>
      </c>
      <c r="G4776" s="41">
        <v>71.954979587975828</v>
      </c>
      <c r="H4776" s="47">
        <v>44834</v>
      </c>
      <c r="I4776" s="123">
        <v>46.5</v>
      </c>
      <c r="J4776" s="43">
        <f>IF(M4776="",IF(AND(H4776&lt;&gt; "",D4776&lt;&gt;""),IF(H4776&gt;=D4776,H4776-D4776,0),""),"")</f>
        <v>164</v>
      </c>
      <c r="K4776" s="42">
        <f>IF(M4776="",IF(I4776&lt;&gt;"",I4776-G4776,""),"")</f>
        <v>-25.454979587975828</v>
      </c>
      <c r="L4776" s="44">
        <f>IF(M4776="",IF(K4776&lt;&gt;"",IF(G4776=0,IF(I4776=0,0,9.99),K4776/G4776),""),"")</f>
        <v>-0.3537625850738137</v>
      </c>
      <c r="M4776" s="45"/>
      <c r="N4776" s="46" t="str">
        <f>TRIM(CONCATENATE(Table1[[#This Row],[Intake]]," ",Table1[[#This Row],[Batch Number]]))</f>
        <v>S-1/EB 71</v>
      </c>
      <c r="O4776" s="45" t="str">
        <f>IF(VLOOKUP(Table1[[#This Row],[Intake Batch Combo]],Sheet2!A:B,2,FALSE)="","",VLOOKUP(Table1[[#This Row],[Intake Batch Combo]],Sheet2!A:B,2,FALSE))</f>
        <v>Expert MRI Buy 71</v>
      </c>
      <c r="P4776" s="116" t="e">
        <v>#N/A</v>
      </c>
      <c r="Q4776" s="116" t="e">
        <v>#N/A</v>
      </c>
    </row>
    <row r="4777" spans="1:17">
      <c r="A4777" s="4" t="s">
        <v>1314</v>
      </c>
      <c r="B4777" s="43">
        <v>71</v>
      </c>
      <c r="C4777" s="64" t="s">
        <v>775</v>
      </c>
      <c r="D4777" s="47">
        <v>44670</v>
      </c>
      <c r="E4777" s="59" t="s">
        <v>1</v>
      </c>
      <c r="F4777" s="41">
        <v>300</v>
      </c>
      <c r="G4777" s="41">
        <v>71.954979587975828</v>
      </c>
      <c r="H4777" s="47">
        <v>44834</v>
      </c>
      <c r="I4777" s="123">
        <v>46.5</v>
      </c>
      <c r="J4777" s="43">
        <f>IF(M4777="",IF(AND(H4777&lt;&gt; "",D4777&lt;&gt;""),IF(H4777&gt;=D4777,H4777-D4777,0),""),"")</f>
        <v>164</v>
      </c>
      <c r="K4777" s="42">
        <f>IF(M4777="",IF(I4777&lt;&gt;"",I4777-G4777,""),"")</f>
        <v>-25.454979587975828</v>
      </c>
      <c r="L4777" s="44">
        <f>IF(M4777="",IF(K4777&lt;&gt;"",IF(G4777=0,IF(I4777=0,0,9.99),K4777/G4777),""),"")</f>
        <v>-0.3537625850738137</v>
      </c>
      <c r="M4777" s="45"/>
      <c r="N4777" s="46" t="str">
        <f>TRIM(CONCATENATE(Table1[[#This Row],[Intake]]," ",Table1[[#This Row],[Batch Number]]))</f>
        <v>S-1/EB 71</v>
      </c>
      <c r="O4777" s="45" t="str">
        <f>IF(VLOOKUP(Table1[[#This Row],[Intake Batch Combo]],Sheet2!A:B,2,FALSE)="","",VLOOKUP(Table1[[#This Row],[Intake Batch Combo]],Sheet2!A:B,2,FALSE))</f>
        <v>Expert MRI Buy 71</v>
      </c>
      <c r="P4777" s="116" t="e">
        <v>#N/A</v>
      </c>
      <c r="Q4777" s="116" t="e">
        <v>#N/A</v>
      </c>
    </row>
    <row r="4778" spans="1:17">
      <c r="A4778" s="4" t="s">
        <v>1314</v>
      </c>
      <c r="B4778" s="43">
        <v>71</v>
      </c>
      <c r="C4778" s="64" t="s">
        <v>775</v>
      </c>
      <c r="D4778" s="47">
        <v>44670</v>
      </c>
      <c r="E4778" s="59" t="s">
        <v>1</v>
      </c>
      <c r="F4778" s="41">
        <v>300</v>
      </c>
      <c r="G4778" s="41">
        <v>71.954979587975828</v>
      </c>
      <c r="H4778" s="47">
        <v>44834</v>
      </c>
      <c r="I4778" s="123">
        <v>46.5</v>
      </c>
      <c r="J4778" s="43">
        <f>IF(M4778="",IF(AND(H4778&lt;&gt; "",D4778&lt;&gt;""),IF(H4778&gt;=D4778,H4778-D4778,0),""),"")</f>
        <v>164</v>
      </c>
      <c r="K4778" s="42">
        <f>IF(M4778="",IF(I4778&lt;&gt;"",I4778-G4778,""),"")</f>
        <v>-25.454979587975828</v>
      </c>
      <c r="L4778" s="44">
        <f>IF(M4778="",IF(K4778&lt;&gt;"",IF(G4778=0,IF(I4778=0,0,9.99),K4778/G4778),""),"")</f>
        <v>-0.3537625850738137</v>
      </c>
      <c r="M4778" s="45"/>
      <c r="N4778" s="46" t="str">
        <f>TRIM(CONCATENATE(Table1[[#This Row],[Intake]]," ",Table1[[#This Row],[Batch Number]]))</f>
        <v>S-1/EB 71</v>
      </c>
      <c r="O4778" s="45" t="str">
        <f>IF(VLOOKUP(Table1[[#This Row],[Intake Batch Combo]],Sheet2!A:B,2,FALSE)="","",VLOOKUP(Table1[[#This Row],[Intake Batch Combo]],Sheet2!A:B,2,FALSE))</f>
        <v>Expert MRI Buy 71</v>
      </c>
      <c r="P4778" s="116" t="e">
        <v>#N/A</v>
      </c>
      <c r="Q4778" s="116" t="e">
        <v>#N/A</v>
      </c>
    </row>
    <row r="4779" spans="1:17">
      <c r="A4779" s="4" t="s">
        <v>1314</v>
      </c>
      <c r="B4779" s="43">
        <v>71</v>
      </c>
      <c r="C4779" s="64" t="s">
        <v>775</v>
      </c>
      <c r="D4779" s="47">
        <v>44670</v>
      </c>
      <c r="E4779" s="59" t="s">
        <v>1</v>
      </c>
      <c r="F4779" s="41">
        <v>300</v>
      </c>
      <c r="G4779" s="41">
        <v>71.954979587975828</v>
      </c>
      <c r="H4779" s="47">
        <v>44834</v>
      </c>
      <c r="I4779" s="123">
        <v>53.94</v>
      </c>
      <c r="J4779" s="43">
        <f>IF(M4779="",IF(AND(H4779&lt;&gt; "",D4779&lt;&gt;""),IF(H4779&gt;=D4779,H4779-D4779,0),""),"")</f>
        <v>164</v>
      </c>
      <c r="K4779" s="42">
        <f>IF(M4779="",IF(I4779&lt;&gt;"",I4779-G4779,""),"")</f>
        <v>-18.01497958797583</v>
      </c>
      <c r="L4779" s="44">
        <f>IF(M4779="",IF(K4779&lt;&gt;"",IF(G4779=0,IF(I4779=0,0,9.99),K4779/G4779),""),"")</f>
        <v>-0.25036459868562394</v>
      </c>
      <c r="M4779" s="45"/>
      <c r="N4779" s="46" t="str">
        <f>TRIM(CONCATENATE(Table1[[#This Row],[Intake]]," ",Table1[[#This Row],[Batch Number]]))</f>
        <v>S-1/EB 71</v>
      </c>
      <c r="O4779" s="45" t="str">
        <f>IF(VLOOKUP(Table1[[#This Row],[Intake Batch Combo]],Sheet2!A:B,2,FALSE)="","",VLOOKUP(Table1[[#This Row],[Intake Batch Combo]],Sheet2!A:B,2,FALSE))</f>
        <v>Expert MRI Buy 71</v>
      </c>
      <c r="P4779" s="116" t="e">
        <v>#N/A</v>
      </c>
      <c r="Q4779" s="116" t="e">
        <v>#N/A</v>
      </c>
    </row>
    <row r="4780" spans="1:17">
      <c r="A4780" s="4" t="s">
        <v>1316</v>
      </c>
      <c r="B4780" s="15">
        <v>90</v>
      </c>
      <c r="C4780" s="15" t="s">
        <v>176</v>
      </c>
      <c r="D4780" s="30">
        <v>44559</v>
      </c>
      <c r="E4780" s="10" t="s">
        <v>0</v>
      </c>
      <c r="F4780" s="14">
        <v>1100</v>
      </c>
      <c r="G4780" s="14">
        <v>282.328531916977</v>
      </c>
      <c r="H4780" s="30">
        <v>44834</v>
      </c>
      <c r="I4780" s="123">
        <v>465</v>
      </c>
      <c r="J4780" s="21">
        <f>IF(M4780="",IF(AND(H4780&lt;&gt; "",D4780&lt;&gt;""),IF(H4780&gt;=D4780,H4780-D4780,0),""),"")</f>
        <v>275</v>
      </c>
      <c r="K4780" s="20">
        <f>IF(M4780="",IF(I4780&lt;&gt;"",I4780-G4780,""),"")</f>
        <v>182.671468083023</v>
      </c>
      <c r="L4780" s="25">
        <f>IF(M4780="",IF(K4780&lt;&gt;"",IF(G4780=0,IF(I4780=0,0,9.99),K4780/G4780),""),"")</f>
        <v>0.64701738376460061</v>
      </c>
      <c r="M4780" s="28"/>
      <c r="N4780" s="31" t="str">
        <f>TRIM(CONCATENATE(Table1[[#This Row],[Intake]]," ",Table1[[#This Row],[Batch Number]]))</f>
        <v>S-1/OS 90</v>
      </c>
      <c r="O4780" s="34" t="str">
        <f>IF(VLOOKUP(Table1[[#This Row],[Intake Batch Combo]],Sheet2!A:B,2,FALSE)="","",VLOOKUP(Table1[[#This Row],[Intake Batch Combo]],Sheet2!A:B,2,FALSE))</f>
        <v>OSD Buy 90</v>
      </c>
      <c r="P4780" s="116" t="e">
        <v>#N/A</v>
      </c>
      <c r="Q4780" s="116" t="e">
        <v>#N/A</v>
      </c>
    </row>
    <row r="4781" spans="1:17">
      <c r="A4781" s="4" t="s">
        <v>1316</v>
      </c>
      <c r="B4781" s="15">
        <v>90</v>
      </c>
      <c r="C4781" s="15" t="s">
        <v>176</v>
      </c>
      <c r="D4781" s="30">
        <v>44559</v>
      </c>
      <c r="E4781" s="10" t="s">
        <v>0</v>
      </c>
      <c r="F4781" s="14">
        <v>1100</v>
      </c>
      <c r="G4781" s="14">
        <v>282.328531916977</v>
      </c>
      <c r="H4781" s="30">
        <v>44834</v>
      </c>
      <c r="I4781" s="123">
        <v>465</v>
      </c>
      <c r="J4781" s="21">
        <f>IF(M4781="",IF(AND(H4781&lt;&gt; "",D4781&lt;&gt;""),IF(H4781&gt;=D4781,H4781-D4781,0),""),"")</f>
        <v>275</v>
      </c>
      <c r="K4781" s="20">
        <f>IF(M4781="",IF(I4781&lt;&gt;"",I4781-G4781,""),"")</f>
        <v>182.671468083023</v>
      </c>
      <c r="L4781" s="25">
        <f>IF(M4781="",IF(K4781&lt;&gt;"",IF(G4781=0,IF(I4781=0,0,9.99),K4781/G4781),""),"")</f>
        <v>0.64701738376460061</v>
      </c>
      <c r="M4781" s="28"/>
      <c r="N4781" s="31" t="str">
        <f>TRIM(CONCATENATE(Table1[[#This Row],[Intake]]," ",Table1[[#This Row],[Batch Number]]))</f>
        <v>S-1/OS 90</v>
      </c>
      <c r="O4781" s="34" t="str">
        <f>IF(VLOOKUP(Table1[[#This Row],[Intake Batch Combo]],Sheet2!A:B,2,FALSE)="","",VLOOKUP(Table1[[#This Row],[Intake Batch Combo]],Sheet2!A:B,2,FALSE))</f>
        <v>OSD Buy 90</v>
      </c>
      <c r="P4781" s="116" t="e">
        <v>#N/A</v>
      </c>
      <c r="Q4781" s="116" t="e">
        <v>#N/A</v>
      </c>
    </row>
    <row r="4782" spans="1:17">
      <c r="A4782" s="4" t="s">
        <v>1316</v>
      </c>
      <c r="B4782" s="15">
        <v>90</v>
      </c>
      <c r="C4782" s="15" t="s">
        <v>362</v>
      </c>
      <c r="D4782" s="30">
        <v>44559</v>
      </c>
      <c r="E4782" s="10" t="s">
        <v>0</v>
      </c>
      <c r="F4782" s="14">
        <v>1100</v>
      </c>
      <c r="G4782" s="14">
        <v>282.328531916977</v>
      </c>
      <c r="H4782" s="30">
        <v>44834</v>
      </c>
      <c r="I4782" s="123">
        <v>558</v>
      </c>
      <c r="J4782" s="21">
        <f>IF(M4782="",IF(AND(H4782&lt;&gt; "",D4782&lt;&gt;""),IF(H4782&gt;=D4782,H4782-D4782,0),""),"")</f>
        <v>275</v>
      </c>
      <c r="K4782" s="20">
        <f>IF(M4782="",IF(I4782&lt;&gt;"",I4782-G4782,""),"")</f>
        <v>275.671468083023</v>
      </c>
      <c r="L4782" s="25">
        <f>IF(M4782="",IF(K4782&lt;&gt;"",IF(G4782=0,IF(I4782=0,0,9.99),K4782/G4782),""),"")</f>
        <v>0.97642086051752075</v>
      </c>
      <c r="M4782" s="28"/>
      <c r="N4782" s="31" t="str">
        <f>TRIM(CONCATENATE(Table1[[#This Row],[Intake]]," ",Table1[[#This Row],[Batch Number]]))</f>
        <v>S-1/OS 90</v>
      </c>
      <c r="O4782" s="34" t="str">
        <f>IF(VLOOKUP(Table1[[#This Row],[Intake Batch Combo]],Sheet2!A:B,2,FALSE)="","",VLOOKUP(Table1[[#This Row],[Intake Batch Combo]],Sheet2!A:B,2,FALSE))</f>
        <v>OSD Buy 90</v>
      </c>
      <c r="P4782" s="116" t="e">
        <v>#N/A</v>
      </c>
      <c r="Q4782" s="116" t="e">
        <v>#N/A</v>
      </c>
    </row>
    <row r="4783" spans="1:17">
      <c r="A4783" s="4" t="s">
        <v>1314</v>
      </c>
      <c r="B4783" s="43">
        <v>71</v>
      </c>
      <c r="C4783" s="64">
        <v>52978</v>
      </c>
      <c r="D4783" s="47">
        <v>44670</v>
      </c>
      <c r="E4783" s="59" t="s">
        <v>1</v>
      </c>
      <c r="F4783" s="41">
        <v>1695</v>
      </c>
      <c r="G4783" s="41">
        <v>406.54563467206344</v>
      </c>
      <c r="H4783" s="47">
        <v>44834</v>
      </c>
      <c r="I4783" s="123">
        <v>465</v>
      </c>
      <c r="J4783" s="43">
        <f>IF(M4783="",IF(AND(H4783&lt;&gt; "",D4783&lt;&gt;""),IF(H4783&gt;=D4783,H4783-D4783,0),""),"")</f>
        <v>164</v>
      </c>
      <c r="K4783" s="42">
        <f>IF(M4783="",IF(I4783&lt;&gt;"",I4783-G4783,""),"")</f>
        <v>58.454365327936557</v>
      </c>
      <c r="L4783" s="44">
        <f>IF(M4783="",IF(K4783&lt;&gt;"",IF(G4783=0,IF(I4783=0,0,9.99),K4783/G4783),""),"")</f>
        <v>0.14378303526758632</v>
      </c>
      <c r="M4783" s="45"/>
      <c r="N4783" s="46" t="str">
        <f>TRIM(CONCATENATE(Table1[[#This Row],[Intake]]," ",Table1[[#This Row],[Batch Number]]))</f>
        <v>S-1/EB 71</v>
      </c>
      <c r="O4783" s="45" t="str">
        <f>IF(VLOOKUP(Table1[[#This Row],[Intake Batch Combo]],Sheet2!A:B,2,FALSE)="","",VLOOKUP(Table1[[#This Row],[Intake Batch Combo]],Sheet2!A:B,2,FALSE))</f>
        <v>Expert MRI Buy 71</v>
      </c>
      <c r="P4783" s="116" t="e">
        <v>#N/A</v>
      </c>
      <c r="Q4783" s="116" t="e">
        <v>#N/A</v>
      </c>
    </row>
    <row r="4784" spans="1:17">
      <c r="A4784" s="4" t="s">
        <v>1314</v>
      </c>
      <c r="B4784" s="43">
        <v>71</v>
      </c>
      <c r="C4784" s="64">
        <v>52978</v>
      </c>
      <c r="D4784" s="47">
        <v>44670</v>
      </c>
      <c r="E4784" s="59" t="s">
        <v>1</v>
      </c>
      <c r="F4784" s="41">
        <v>1695</v>
      </c>
      <c r="G4784" s="41">
        <v>406.54563467206344</v>
      </c>
      <c r="H4784" s="47">
        <v>44834</v>
      </c>
      <c r="I4784" s="123">
        <v>465</v>
      </c>
      <c r="J4784" s="43">
        <f>IF(M4784="",IF(AND(H4784&lt;&gt; "",D4784&lt;&gt;""),IF(H4784&gt;=D4784,H4784-D4784,0),""),"")</f>
        <v>164</v>
      </c>
      <c r="K4784" s="42">
        <f>IF(M4784="",IF(I4784&lt;&gt;"",I4784-G4784,""),"")</f>
        <v>58.454365327936557</v>
      </c>
      <c r="L4784" s="44">
        <f>IF(M4784="",IF(K4784&lt;&gt;"",IF(G4784=0,IF(I4784=0,0,9.99),K4784/G4784),""),"")</f>
        <v>0.14378303526758632</v>
      </c>
      <c r="M4784" s="45"/>
      <c r="N4784" s="46" t="str">
        <f>TRIM(CONCATENATE(Table1[[#This Row],[Intake]]," ",Table1[[#This Row],[Batch Number]]))</f>
        <v>S-1/EB 71</v>
      </c>
      <c r="O4784" s="45" t="str">
        <f>IF(VLOOKUP(Table1[[#This Row],[Intake Batch Combo]],Sheet2!A:B,2,FALSE)="","",VLOOKUP(Table1[[#This Row],[Intake Batch Combo]],Sheet2!A:B,2,FALSE))</f>
        <v>Expert MRI Buy 71</v>
      </c>
      <c r="P4784" s="116" t="e">
        <v>#N/A</v>
      </c>
      <c r="Q4784" s="116" t="e">
        <v>#N/A</v>
      </c>
    </row>
    <row r="4785" spans="1:17">
      <c r="A4785" s="4" t="s">
        <v>1314</v>
      </c>
      <c r="B4785" s="43">
        <v>71</v>
      </c>
      <c r="C4785" s="64">
        <v>52978</v>
      </c>
      <c r="D4785" s="47">
        <v>44670</v>
      </c>
      <c r="E4785" s="59" t="s">
        <v>1</v>
      </c>
      <c r="F4785" s="41">
        <v>1695</v>
      </c>
      <c r="G4785" s="41">
        <v>406.54563467206344</v>
      </c>
      <c r="H4785" s="47">
        <v>44834</v>
      </c>
      <c r="I4785" s="123">
        <v>465</v>
      </c>
      <c r="J4785" s="43">
        <f>IF(M4785="",IF(AND(H4785&lt;&gt; "",D4785&lt;&gt;""),IF(H4785&gt;=D4785,H4785-D4785,0),""),"")</f>
        <v>164</v>
      </c>
      <c r="K4785" s="42">
        <f>IF(M4785="",IF(I4785&lt;&gt;"",I4785-G4785,""),"")</f>
        <v>58.454365327936557</v>
      </c>
      <c r="L4785" s="44">
        <f>IF(M4785="",IF(K4785&lt;&gt;"",IF(G4785=0,IF(I4785=0,0,9.99),K4785/G4785),""),"")</f>
        <v>0.14378303526758632</v>
      </c>
      <c r="M4785" s="45"/>
      <c r="N4785" s="46" t="str">
        <f>TRIM(CONCATENATE(Table1[[#This Row],[Intake]]," ",Table1[[#This Row],[Batch Number]]))</f>
        <v>S-1/EB 71</v>
      </c>
      <c r="O4785" s="45" t="str">
        <f>IF(VLOOKUP(Table1[[#This Row],[Intake Batch Combo]],Sheet2!A:B,2,FALSE)="","",VLOOKUP(Table1[[#This Row],[Intake Batch Combo]],Sheet2!A:B,2,FALSE))</f>
        <v>Expert MRI Buy 71</v>
      </c>
      <c r="P4785" s="116" t="e">
        <v>#N/A</v>
      </c>
      <c r="Q4785" s="116" t="e">
        <v>#N/A</v>
      </c>
    </row>
    <row r="4786" spans="1:17">
      <c r="A4786" s="4" t="s">
        <v>1314</v>
      </c>
      <c r="B4786" s="43">
        <v>71</v>
      </c>
      <c r="C4786" s="64" t="s">
        <v>571</v>
      </c>
      <c r="D4786" s="47">
        <v>44670</v>
      </c>
      <c r="E4786" s="59" t="s">
        <v>1</v>
      </c>
      <c r="F4786" s="41">
        <v>1695</v>
      </c>
      <c r="G4786" s="41">
        <v>406.54563467206344</v>
      </c>
      <c r="H4786" s="47">
        <v>44834</v>
      </c>
      <c r="I4786" s="123">
        <v>232.5</v>
      </c>
      <c r="J4786" s="43">
        <f>IF(M4786="",IF(AND(H4786&lt;&gt; "",D4786&lt;&gt;""),IF(H4786&gt;=D4786,H4786-D4786,0),""),"")</f>
        <v>164</v>
      </c>
      <c r="K4786" s="42">
        <f>IF(M4786="",IF(I4786&lt;&gt;"",I4786-G4786,""),"")</f>
        <v>-174.04563467206344</v>
      </c>
      <c r="L4786" s="44">
        <f>IF(M4786="",IF(K4786&lt;&gt;"",IF(G4786=0,IF(I4786=0,0,9.99),K4786/G4786),""),"")</f>
        <v>-0.42810848236620686</v>
      </c>
      <c r="M4786" s="45"/>
      <c r="N4786" s="46" t="str">
        <f>TRIM(CONCATENATE(Table1[[#This Row],[Intake]]," ",Table1[[#This Row],[Batch Number]]))</f>
        <v>S-1/EB 71</v>
      </c>
      <c r="O4786" s="45" t="str">
        <f>IF(VLOOKUP(Table1[[#This Row],[Intake Batch Combo]],Sheet2!A:B,2,FALSE)="","",VLOOKUP(Table1[[#This Row],[Intake Batch Combo]],Sheet2!A:B,2,FALSE))</f>
        <v>Expert MRI Buy 71</v>
      </c>
      <c r="P4786" s="116" t="e">
        <v>#N/A</v>
      </c>
      <c r="Q4786" s="116" t="e">
        <v>#N/A</v>
      </c>
    </row>
    <row r="4787" spans="1:17">
      <c r="A4787" s="4" t="s">
        <v>1314</v>
      </c>
      <c r="B4787" s="43">
        <v>71</v>
      </c>
      <c r="C4787" s="64" t="s">
        <v>584</v>
      </c>
      <c r="D4787" s="47">
        <v>44670</v>
      </c>
      <c r="E4787" s="59" t="s">
        <v>1</v>
      </c>
      <c r="F4787" s="41">
        <v>1695</v>
      </c>
      <c r="G4787" s="41">
        <v>406.54563467206344</v>
      </c>
      <c r="H4787" s="47">
        <v>44834</v>
      </c>
      <c r="I4787" s="123">
        <v>413.34780000000001</v>
      </c>
      <c r="J4787" s="43">
        <f>IF(M4787="",IF(AND(H4787&lt;&gt; "",D4787&lt;&gt;""),IF(H4787&gt;=D4787,H4787-D4787,0),""),"")</f>
        <v>164</v>
      </c>
      <c r="K4787" s="42">
        <f>IF(M4787="",IF(I4787&lt;&gt;"",I4787-G4787,""),"")</f>
        <v>6.8021653279365637</v>
      </c>
      <c r="L4787" s="44">
        <f>IF(M4787="",IF(K4787&lt;&gt;"",IF(G4787=0,IF(I4787=0,0,9.99),K4787/G4787),""),"")</f>
        <v>1.6731615710062837E-2</v>
      </c>
      <c r="M4787" s="45"/>
      <c r="N4787" s="46" t="str">
        <f>TRIM(CONCATENATE(Table1[[#This Row],[Intake]]," ",Table1[[#This Row],[Batch Number]]))</f>
        <v>S-1/EB 71</v>
      </c>
      <c r="O4787" s="45" t="str">
        <f>IF(VLOOKUP(Table1[[#This Row],[Intake Batch Combo]],Sheet2!A:B,2,FALSE)="","",VLOOKUP(Table1[[#This Row],[Intake Batch Combo]],Sheet2!A:B,2,FALSE))</f>
        <v>Expert MRI Buy 71</v>
      </c>
      <c r="P4787" s="116" t="e">
        <v>#N/A</v>
      </c>
      <c r="Q4787" s="116" t="e">
        <v>#N/A</v>
      </c>
    </row>
    <row r="4788" spans="1:17">
      <c r="A4788" s="4" t="s">
        <v>1314</v>
      </c>
      <c r="B4788" s="43">
        <v>71</v>
      </c>
      <c r="C4788" s="64" t="s">
        <v>584</v>
      </c>
      <c r="D4788" s="47">
        <v>44670</v>
      </c>
      <c r="E4788" s="59" t="s">
        <v>1</v>
      </c>
      <c r="F4788" s="41">
        <v>1695</v>
      </c>
      <c r="G4788" s="41">
        <v>406.54563467206344</v>
      </c>
      <c r="H4788" s="47">
        <v>44834</v>
      </c>
      <c r="I4788" s="123">
        <v>418.5</v>
      </c>
      <c r="J4788" s="43">
        <f>IF(M4788="",IF(AND(H4788&lt;&gt; "",D4788&lt;&gt;""),IF(H4788&gt;=D4788,H4788-D4788,0),""),"")</f>
        <v>164</v>
      </c>
      <c r="K4788" s="42">
        <f>IF(M4788="",IF(I4788&lt;&gt;"",I4788-G4788,""),"")</f>
        <v>11.954365327936557</v>
      </c>
      <c r="L4788" s="44">
        <f>IF(M4788="",IF(K4788&lt;&gt;"",IF(G4788=0,IF(I4788=0,0,9.99),K4788/G4788),""),"")</f>
        <v>2.9404731740827677E-2</v>
      </c>
      <c r="M4788" s="45"/>
      <c r="N4788" s="46" t="str">
        <f>TRIM(CONCATENATE(Table1[[#This Row],[Intake]]," ",Table1[[#This Row],[Batch Number]]))</f>
        <v>S-1/EB 71</v>
      </c>
      <c r="O4788" s="45" t="str">
        <f>IF(VLOOKUP(Table1[[#This Row],[Intake Batch Combo]],Sheet2!A:B,2,FALSE)="","",VLOOKUP(Table1[[#This Row],[Intake Batch Combo]],Sheet2!A:B,2,FALSE))</f>
        <v>Expert MRI Buy 71</v>
      </c>
      <c r="P4788" s="116" t="e">
        <v>#N/A</v>
      </c>
      <c r="Q4788" s="116" t="e">
        <v>#N/A</v>
      </c>
    </row>
    <row r="4789" spans="1:17">
      <c r="A4789" s="4" t="s">
        <v>1314</v>
      </c>
      <c r="B4789" s="43">
        <v>71</v>
      </c>
      <c r="C4789" s="64" t="s">
        <v>647</v>
      </c>
      <c r="D4789" s="47">
        <v>44670</v>
      </c>
      <c r="E4789" s="59" t="s">
        <v>1</v>
      </c>
      <c r="F4789" s="41">
        <v>1695</v>
      </c>
      <c r="G4789" s="41">
        <v>406.54563467206344</v>
      </c>
      <c r="H4789" s="47">
        <v>44834</v>
      </c>
      <c r="I4789" s="123">
        <v>465</v>
      </c>
      <c r="J4789" s="43">
        <f>IF(M4789="",IF(AND(H4789&lt;&gt; "",D4789&lt;&gt;""),IF(H4789&gt;=D4789,H4789-D4789,0),""),"")</f>
        <v>164</v>
      </c>
      <c r="K4789" s="42">
        <f>IF(M4789="",IF(I4789&lt;&gt;"",I4789-G4789,""),"")</f>
        <v>58.454365327936557</v>
      </c>
      <c r="L4789" s="44">
        <f>IF(M4789="",IF(K4789&lt;&gt;"",IF(G4789=0,IF(I4789=0,0,9.99),K4789/G4789),""),"")</f>
        <v>0.14378303526758632</v>
      </c>
      <c r="M4789" s="45"/>
      <c r="N4789" s="46" t="str">
        <f>TRIM(CONCATENATE(Table1[[#This Row],[Intake]]," ",Table1[[#This Row],[Batch Number]]))</f>
        <v>S-1/EB 71</v>
      </c>
      <c r="O4789" s="45" t="str">
        <f>IF(VLOOKUP(Table1[[#This Row],[Intake Batch Combo]],Sheet2!A:B,2,FALSE)="","",VLOOKUP(Table1[[#This Row],[Intake Batch Combo]],Sheet2!A:B,2,FALSE))</f>
        <v>Expert MRI Buy 71</v>
      </c>
      <c r="P4789" s="116" t="e">
        <v>#N/A</v>
      </c>
      <c r="Q4789" s="116" t="e">
        <v>#N/A</v>
      </c>
    </row>
    <row r="4790" spans="1:17">
      <c r="A4790" s="4" t="s">
        <v>1314</v>
      </c>
      <c r="B4790" s="43">
        <v>71</v>
      </c>
      <c r="C4790" s="64" t="s">
        <v>647</v>
      </c>
      <c r="D4790" s="47">
        <v>44670</v>
      </c>
      <c r="E4790" s="59" t="s">
        <v>1</v>
      </c>
      <c r="F4790" s="41">
        <v>1695</v>
      </c>
      <c r="G4790" s="41">
        <v>406.54563467206344</v>
      </c>
      <c r="H4790" s="47">
        <v>44834</v>
      </c>
      <c r="I4790" s="123">
        <v>465</v>
      </c>
      <c r="J4790" s="43">
        <f>IF(M4790="",IF(AND(H4790&lt;&gt; "",D4790&lt;&gt;""),IF(H4790&gt;=D4790,H4790-D4790,0),""),"")</f>
        <v>164</v>
      </c>
      <c r="K4790" s="42">
        <f>IF(M4790="",IF(I4790&lt;&gt;"",I4790-G4790,""),"")</f>
        <v>58.454365327936557</v>
      </c>
      <c r="L4790" s="44">
        <f>IF(M4790="",IF(K4790&lt;&gt;"",IF(G4790=0,IF(I4790=0,0,9.99),K4790/G4790),""),"")</f>
        <v>0.14378303526758632</v>
      </c>
      <c r="M4790" s="45"/>
      <c r="N4790" s="46" t="str">
        <f>TRIM(CONCATENATE(Table1[[#This Row],[Intake]]," ",Table1[[#This Row],[Batch Number]]))</f>
        <v>S-1/EB 71</v>
      </c>
      <c r="O4790" s="45" t="str">
        <f>IF(VLOOKUP(Table1[[#This Row],[Intake Batch Combo]],Sheet2!A:B,2,FALSE)="","",VLOOKUP(Table1[[#This Row],[Intake Batch Combo]],Sheet2!A:B,2,FALSE))</f>
        <v>Expert MRI Buy 71</v>
      </c>
      <c r="P4790" s="116" t="e">
        <v>#N/A</v>
      </c>
      <c r="Q4790" s="116" t="e">
        <v>#N/A</v>
      </c>
    </row>
    <row r="4791" spans="1:17">
      <c r="A4791" s="4" t="s">
        <v>1314</v>
      </c>
      <c r="B4791" s="43">
        <v>71</v>
      </c>
      <c r="C4791" s="64" t="s">
        <v>659</v>
      </c>
      <c r="D4791" s="47">
        <v>44670</v>
      </c>
      <c r="E4791" s="59" t="s">
        <v>1</v>
      </c>
      <c r="F4791" s="41">
        <v>1695</v>
      </c>
      <c r="G4791" s="41">
        <v>406.54563467206344</v>
      </c>
      <c r="H4791" s="47">
        <v>44834</v>
      </c>
      <c r="I4791" s="123">
        <v>558</v>
      </c>
      <c r="J4791" s="43">
        <f>IF(M4791="",IF(AND(H4791&lt;&gt; "",D4791&lt;&gt;""),IF(H4791&gt;=D4791,H4791-D4791,0),""),"")</f>
        <v>164</v>
      </c>
      <c r="K4791" s="42">
        <f>IF(M4791="",IF(I4791&lt;&gt;"",I4791-G4791,""),"")</f>
        <v>151.45436532793656</v>
      </c>
      <c r="L4791" s="44">
        <f>IF(M4791="",IF(K4791&lt;&gt;"",IF(G4791=0,IF(I4791=0,0,9.99),K4791/G4791),""),"")</f>
        <v>0.37253964232110359</v>
      </c>
      <c r="M4791" s="45"/>
      <c r="N4791" s="46" t="str">
        <f>TRIM(CONCATENATE(Table1[[#This Row],[Intake]]," ",Table1[[#This Row],[Batch Number]]))</f>
        <v>S-1/EB 71</v>
      </c>
      <c r="O4791" s="45" t="str">
        <f>IF(VLOOKUP(Table1[[#This Row],[Intake Batch Combo]],Sheet2!A:B,2,FALSE)="","",VLOOKUP(Table1[[#This Row],[Intake Batch Combo]],Sheet2!A:B,2,FALSE))</f>
        <v>Expert MRI Buy 71</v>
      </c>
      <c r="P4791" s="116" t="e">
        <v>#N/A</v>
      </c>
      <c r="Q4791" s="116" t="e">
        <v>#N/A</v>
      </c>
    </row>
    <row r="4792" spans="1:17">
      <c r="A4792" s="4" t="s">
        <v>1314</v>
      </c>
      <c r="B4792" s="43">
        <v>71</v>
      </c>
      <c r="C4792" s="64" t="s">
        <v>688</v>
      </c>
      <c r="D4792" s="47">
        <v>44670</v>
      </c>
      <c r="E4792" s="59" t="s">
        <v>1</v>
      </c>
      <c r="F4792" s="41">
        <v>1695</v>
      </c>
      <c r="G4792" s="41">
        <v>406.54563467206344</v>
      </c>
      <c r="H4792" s="47">
        <v>44834</v>
      </c>
      <c r="I4792" s="123">
        <v>525.45000000000005</v>
      </c>
      <c r="J4792" s="43">
        <f>IF(M4792="",IF(AND(H4792&lt;&gt; "",D4792&lt;&gt;""),IF(H4792&gt;=D4792,H4792-D4792,0),""),"")</f>
        <v>164</v>
      </c>
      <c r="K4792" s="42">
        <f>IF(M4792="",IF(I4792&lt;&gt;"",I4792-G4792,""),"")</f>
        <v>118.9043653279366</v>
      </c>
      <c r="L4792" s="44">
        <f>IF(M4792="",IF(K4792&lt;&gt;"",IF(G4792=0,IF(I4792=0,0,9.99),K4792/G4792),""),"")</f>
        <v>0.29247482985237266</v>
      </c>
      <c r="M4792" s="45"/>
      <c r="N4792" s="46" t="str">
        <f>TRIM(CONCATENATE(Table1[[#This Row],[Intake]]," ",Table1[[#This Row],[Batch Number]]))</f>
        <v>S-1/EB 71</v>
      </c>
      <c r="O4792" s="45" t="str">
        <f>IF(VLOOKUP(Table1[[#This Row],[Intake Batch Combo]],Sheet2!A:B,2,FALSE)="","",VLOOKUP(Table1[[#This Row],[Intake Batch Combo]],Sheet2!A:B,2,FALSE))</f>
        <v>Expert MRI Buy 71</v>
      </c>
      <c r="P4792" s="116" t="e">
        <v>#N/A</v>
      </c>
      <c r="Q4792" s="116" t="e">
        <v>#N/A</v>
      </c>
    </row>
    <row r="4793" spans="1:17">
      <c r="A4793" s="4" t="s">
        <v>1314</v>
      </c>
      <c r="B4793" s="43">
        <v>71</v>
      </c>
      <c r="C4793" s="64" t="s">
        <v>760</v>
      </c>
      <c r="D4793" s="47">
        <v>44670</v>
      </c>
      <c r="E4793" s="59" t="s">
        <v>1</v>
      </c>
      <c r="F4793" s="41">
        <v>1695</v>
      </c>
      <c r="G4793" s="41">
        <v>406.54563467206344</v>
      </c>
      <c r="H4793" s="47">
        <v>44834</v>
      </c>
      <c r="I4793" s="123">
        <v>488.25</v>
      </c>
      <c r="J4793" s="43">
        <f>IF(M4793="",IF(AND(H4793&lt;&gt; "",D4793&lt;&gt;""),IF(H4793&gt;=D4793,H4793-D4793,0),""),"")</f>
        <v>164</v>
      </c>
      <c r="K4793" s="42">
        <f>IF(M4793="",IF(I4793&lt;&gt;"",I4793-G4793,""),"")</f>
        <v>81.704365327936557</v>
      </c>
      <c r="L4793" s="44">
        <f>IF(M4793="",IF(K4793&lt;&gt;"",IF(G4793=0,IF(I4793=0,0,9.99),K4793/G4793),""),"")</f>
        <v>0.20097218703096562</v>
      </c>
      <c r="M4793" s="45"/>
      <c r="N4793" s="46" t="str">
        <f>TRIM(CONCATENATE(Table1[[#This Row],[Intake]]," ",Table1[[#This Row],[Batch Number]]))</f>
        <v>S-1/EB 71</v>
      </c>
      <c r="O4793" s="45" t="str">
        <f>IF(VLOOKUP(Table1[[#This Row],[Intake Batch Combo]],Sheet2!A:B,2,FALSE)="","",VLOOKUP(Table1[[#This Row],[Intake Batch Combo]],Sheet2!A:B,2,FALSE))</f>
        <v>Expert MRI Buy 71</v>
      </c>
      <c r="P4793" s="116" t="e">
        <v>#N/A</v>
      </c>
      <c r="Q4793" s="116" t="e">
        <v>#N/A</v>
      </c>
    </row>
    <row r="4794" spans="1:17">
      <c r="A4794" s="4" t="s">
        <v>1314</v>
      </c>
      <c r="B4794" s="43">
        <v>71</v>
      </c>
      <c r="C4794" s="64" t="s">
        <v>760</v>
      </c>
      <c r="D4794" s="47">
        <v>44670</v>
      </c>
      <c r="E4794" s="59" t="s">
        <v>1</v>
      </c>
      <c r="F4794" s="41">
        <v>1695</v>
      </c>
      <c r="G4794" s="41">
        <v>406.54563467206344</v>
      </c>
      <c r="H4794" s="47">
        <v>44834</v>
      </c>
      <c r="I4794" s="123">
        <v>488.25</v>
      </c>
      <c r="J4794" s="43">
        <f>IF(M4794="",IF(AND(H4794&lt;&gt; "",D4794&lt;&gt;""),IF(H4794&gt;=D4794,H4794-D4794,0),""),"")</f>
        <v>164</v>
      </c>
      <c r="K4794" s="42">
        <f>IF(M4794="",IF(I4794&lt;&gt;"",I4794-G4794,""),"")</f>
        <v>81.704365327936557</v>
      </c>
      <c r="L4794" s="44">
        <f>IF(M4794="",IF(K4794&lt;&gt;"",IF(G4794=0,IF(I4794=0,0,9.99),K4794/G4794),""),"")</f>
        <v>0.20097218703096562</v>
      </c>
      <c r="M4794" s="45"/>
      <c r="N4794" s="46" t="str">
        <f>TRIM(CONCATENATE(Table1[[#This Row],[Intake]]," ",Table1[[#This Row],[Batch Number]]))</f>
        <v>S-1/EB 71</v>
      </c>
      <c r="O4794" s="45" t="str">
        <f>IF(VLOOKUP(Table1[[#This Row],[Intake Batch Combo]],Sheet2!A:B,2,FALSE)="","",VLOOKUP(Table1[[#This Row],[Intake Batch Combo]],Sheet2!A:B,2,FALSE))</f>
        <v>Expert MRI Buy 71</v>
      </c>
      <c r="P4794" s="116" t="e">
        <v>#N/A</v>
      </c>
      <c r="Q4794" s="116" t="e">
        <v>#N/A</v>
      </c>
    </row>
    <row r="4795" spans="1:17">
      <c r="A4795" s="4" t="s">
        <v>1314</v>
      </c>
      <c r="B4795" s="43">
        <v>71</v>
      </c>
      <c r="C4795" s="64" t="s">
        <v>775</v>
      </c>
      <c r="D4795" s="47">
        <v>44670</v>
      </c>
      <c r="E4795" s="59" t="s">
        <v>1</v>
      </c>
      <c r="F4795" s="41">
        <v>1695</v>
      </c>
      <c r="G4795" s="41">
        <v>406.54563467206344</v>
      </c>
      <c r="H4795" s="47">
        <v>44834</v>
      </c>
      <c r="I4795" s="123">
        <v>465</v>
      </c>
      <c r="J4795" s="43">
        <f>IF(M4795="",IF(AND(H4795&lt;&gt; "",D4795&lt;&gt;""),IF(H4795&gt;=D4795,H4795-D4795,0),""),"")</f>
        <v>164</v>
      </c>
      <c r="K4795" s="42">
        <f>IF(M4795="",IF(I4795&lt;&gt;"",I4795-G4795,""),"")</f>
        <v>58.454365327936557</v>
      </c>
      <c r="L4795" s="44">
        <f>IF(M4795="",IF(K4795&lt;&gt;"",IF(G4795=0,IF(I4795=0,0,9.99),K4795/G4795),""),"")</f>
        <v>0.14378303526758632</v>
      </c>
      <c r="M4795" s="45"/>
      <c r="N4795" s="46" t="str">
        <f>TRIM(CONCATENATE(Table1[[#This Row],[Intake]]," ",Table1[[#This Row],[Batch Number]]))</f>
        <v>S-1/EB 71</v>
      </c>
      <c r="O4795" s="45" t="str">
        <f>IF(VLOOKUP(Table1[[#This Row],[Intake Batch Combo]],Sheet2!A:B,2,FALSE)="","",VLOOKUP(Table1[[#This Row],[Intake Batch Combo]],Sheet2!A:B,2,FALSE))</f>
        <v>Expert MRI Buy 71</v>
      </c>
      <c r="P4795" s="116" t="e">
        <v>#N/A</v>
      </c>
      <c r="Q4795" s="116" t="e">
        <v>#N/A</v>
      </c>
    </row>
    <row r="4796" spans="1:17">
      <c r="A4796" s="4" t="s">
        <v>1314</v>
      </c>
      <c r="B4796" s="43">
        <v>71</v>
      </c>
      <c r="C4796" s="64" t="s">
        <v>775</v>
      </c>
      <c r="D4796" s="47">
        <v>44670</v>
      </c>
      <c r="E4796" s="59" t="s">
        <v>1</v>
      </c>
      <c r="F4796" s="41">
        <v>1695</v>
      </c>
      <c r="G4796" s="41">
        <v>406.54563467206344</v>
      </c>
      <c r="H4796" s="47">
        <v>44834</v>
      </c>
      <c r="I4796" s="123">
        <v>465</v>
      </c>
      <c r="J4796" s="43">
        <f>IF(M4796="",IF(AND(H4796&lt;&gt; "",D4796&lt;&gt;""),IF(H4796&gt;=D4796,H4796-D4796,0),""),"")</f>
        <v>164</v>
      </c>
      <c r="K4796" s="42">
        <f>IF(M4796="",IF(I4796&lt;&gt;"",I4796-G4796,""),"")</f>
        <v>58.454365327936557</v>
      </c>
      <c r="L4796" s="44">
        <f>IF(M4796="",IF(K4796&lt;&gt;"",IF(G4796=0,IF(I4796=0,0,9.99),K4796/G4796),""),"")</f>
        <v>0.14378303526758632</v>
      </c>
      <c r="M4796" s="45"/>
      <c r="N4796" s="46" t="str">
        <f>TRIM(CONCATENATE(Table1[[#This Row],[Intake]]," ",Table1[[#This Row],[Batch Number]]))</f>
        <v>S-1/EB 71</v>
      </c>
      <c r="O4796" s="45" t="str">
        <f>IF(VLOOKUP(Table1[[#This Row],[Intake Batch Combo]],Sheet2!A:B,2,FALSE)="","",VLOOKUP(Table1[[#This Row],[Intake Batch Combo]],Sheet2!A:B,2,FALSE))</f>
        <v>Expert MRI Buy 71</v>
      </c>
      <c r="P4796" s="116" t="e">
        <v>#N/A</v>
      </c>
      <c r="Q4796" s="116" t="e">
        <v>#N/A</v>
      </c>
    </row>
    <row r="4797" spans="1:17">
      <c r="A4797" s="4" t="s">
        <v>1314</v>
      </c>
      <c r="B4797" s="43">
        <v>71</v>
      </c>
      <c r="C4797" s="64" t="s">
        <v>787</v>
      </c>
      <c r="D4797" s="47">
        <v>44670</v>
      </c>
      <c r="E4797" s="59" t="s">
        <v>1</v>
      </c>
      <c r="F4797" s="41">
        <v>1695</v>
      </c>
      <c r="G4797" s="41">
        <v>406.54563467206344</v>
      </c>
      <c r="H4797" s="47">
        <v>44834</v>
      </c>
      <c r="I4797" s="123">
        <v>465</v>
      </c>
      <c r="J4797" s="43">
        <f>IF(M4797="",IF(AND(H4797&lt;&gt; "",D4797&lt;&gt;""),IF(H4797&gt;=D4797,H4797-D4797,0),""),"")</f>
        <v>164</v>
      </c>
      <c r="K4797" s="42">
        <f>IF(M4797="",IF(I4797&lt;&gt;"",I4797-G4797,""),"")</f>
        <v>58.454365327936557</v>
      </c>
      <c r="L4797" s="44">
        <f>IF(M4797="",IF(K4797&lt;&gt;"",IF(G4797=0,IF(I4797=0,0,9.99),K4797/G4797),""),"")</f>
        <v>0.14378303526758632</v>
      </c>
      <c r="M4797" s="45"/>
      <c r="N4797" s="46" t="str">
        <f>TRIM(CONCATENATE(Table1[[#This Row],[Intake]]," ",Table1[[#This Row],[Batch Number]]))</f>
        <v>S-1/EB 71</v>
      </c>
      <c r="O4797" s="45" t="str">
        <f>IF(VLOOKUP(Table1[[#This Row],[Intake Batch Combo]],Sheet2!A:B,2,FALSE)="","",VLOOKUP(Table1[[#This Row],[Intake Batch Combo]],Sheet2!A:B,2,FALSE))</f>
        <v>Expert MRI Buy 71</v>
      </c>
      <c r="P4797" s="116" t="e">
        <v>#N/A</v>
      </c>
      <c r="Q4797" s="116" t="e">
        <v>#N/A</v>
      </c>
    </row>
    <row r="4798" spans="1:17">
      <c r="A4798" s="4" t="s">
        <v>1314</v>
      </c>
      <c r="B4798" s="43">
        <v>71</v>
      </c>
      <c r="C4798" s="64" t="s">
        <v>789</v>
      </c>
      <c r="D4798" s="47">
        <v>44670</v>
      </c>
      <c r="E4798" s="59" t="s">
        <v>1</v>
      </c>
      <c r="F4798" s="41">
        <v>1695</v>
      </c>
      <c r="G4798" s="41">
        <v>406.54563467206344</v>
      </c>
      <c r="H4798" s="47">
        <v>44834</v>
      </c>
      <c r="I4798" s="123">
        <v>465</v>
      </c>
      <c r="J4798" s="43">
        <f>IF(M4798="",IF(AND(H4798&lt;&gt; "",D4798&lt;&gt;""),IF(H4798&gt;=D4798,H4798-D4798,0),""),"")</f>
        <v>164</v>
      </c>
      <c r="K4798" s="42">
        <f>IF(M4798="",IF(I4798&lt;&gt;"",I4798-G4798,""),"")</f>
        <v>58.454365327936557</v>
      </c>
      <c r="L4798" s="44">
        <f>IF(M4798="",IF(K4798&lt;&gt;"",IF(G4798=0,IF(I4798=0,0,9.99),K4798/G4798),""),"")</f>
        <v>0.14378303526758632</v>
      </c>
      <c r="M4798" s="45"/>
      <c r="N4798" s="46" t="str">
        <f>TRIM(CONCATENATE(Table1[[#This Row],[Intake]]," ",Table1[[#This Row],[Batch Number]]))</f>
        <v>S-1/EB 71</v>
      </c>
      <c r="O4798" s="45" t="str">
        <f>IF(VLOOKUP(Table1[[#This Row],[Intake Batch Combo]],Sheet2!A:B,2,FALSE)="","",VLOOKUP(Table1[[#This Row],[Intake Batch Combo]],Sheet2!A:B,2,FALSE))</f>
        <v>Expert MRI Buy 71</v>
      </c>
      <c r="P4798" s="116" t="e">
        <v>#N/A</v>
      </c>
      <c r="Q4798" s="116" t="e">
        <v>#N/A</v>
      </c>
    </row>
    <row r="4799" spans="1:17">
      <c r="A4799" s="4" t="s">
        <v>1314</v>
      </c>
      <c r="B4799" s="43">
        <v>71</v>
      </c>
      <c r="C4799" s="64" t="s">
        <v>789</v>
      </c>
      <c r="D4799" s="47">
        <v>44670</v>
      </c>
      <c r="E4799" s="59" t="s">
        <v>1</v>
      </c>
      <c r="F4799" s="41">
        <v>1695</v>
      </c>
      <c r="G4799" s="41">
        <v>406.54563467206344</v>
      </c>
      <c r="H4799" s="47">
        <v>44834</v>
      </c>
      <c r="I4799" s="123">
        <v>465</v>
      </c>
      <c r="J4799" s="43">
        <f>IF(M4799="",IF(AND(H4799&lt;&gt; "",D4799&lt;&gt;""),IF(H4799&gt;=D4799,H4799-D4799,0),""),"")</f>
        <v>164</v>
      </c>
      <c r="K4799" s="42">
        <f>IF(M4799="",IF(I4799&lt;&gt;"",I4799-G4799,""),"")</f>
        <v>58.454365327936557</v>
      </c>
      <c r="L4799" s="44">
        <f>IF(M4799="",IF(K4799&lt;&gt;"",IF(G4799=0,IF(I4799=0,0,9.99),K4799/G4799),""),"")</f>
        <v>0.14378303526758632</v>
      </c>
      <c r="M4799" s="45"/>
      <c r="N4799" s="46" t="str">
        <f>TRIM(CONCATENATE(Table1[[#This Row],[Intake]]," ",Table1[[#This Row],[Batch Number]]))</f>
        <v>S-1/EB 71</v>
      </c>
      <c r="O4799" s="45" t="str">
        <f>IF(VLOOKUP(Table1[[#This Row],[Intake Batch Combo]],Sheet2!A:B,2,FALSE)="","",VLOOKUP(Table1[[#This Row],[Intake Batch Combo]],Sheet2!A:B,2,FALSE))</f>
        <v>Expert MRI Buy 71</v>
      </c>
      <c r="P4799" s="116" t="e">
        <v>#N/A</v>
      </c>
      <c r="Q4799" s="116" t="e">
        <v>#N/A</v>
      </c>
    </row>
    <row r="4800" spans="1:17">
      <c r="A4800" s="4" t="s">
        <v>1314</v>
      </c>
      <c r="B4800" s="43">
        <v>71</v>
      </c>
      <c r="C4800" s="64" t="s">
        <v>814</v>
      </c>
      <c r="D4800" s="47">
        <v>44670</v>
      </c>
      <c r="E4800" s="59" t="s">
        <v>1</v>
      </c>
      <c r="F4800" s="41">
        <v>1695</v>
      </c>
      <c r="G4800" s="41">
        <v>406.54563467206344</v>
      </c>
      <c r="H4800" s="47">
        <v>44834</v>
      </c>
      <c r="I4800" s="123">
        <v>465</v>
      </c>
      <c r="J4800" s="43">
        <f>IF(M4800="",IF(AND(H4800&lt;&gt; "",D4800&lt;&gt;""),IF(H4800&gt;=D4800,H4800-D4800,0),""),"")</f>
        <v>164</v>
      </c>
      <c r="K4800" s="42">
        <f>IF(M4800="",IF(I4800&lt;&gt;"",I4800-G4800,""),"")</f>
        <v>58.454365327936557</v>
      </c>
      <c r="L4800" s="44">
        <f>IF(M4800="",IF(K4800&lt;&gt;"",IF(G4800=0,IF(I4800=0,0,9.99),K4800/G4800),""),"")</f>
        <v>0.14378303526758632</v>
      </c>
      <c r="M4800" s="45"/>
      <c r="N4800" s="46" t="str">
        <f>TRIM(CONCATENATE(Table1[[#This Row],[Intake]]," ",Table1[[#This Row],[Batch Number]]))</f>
        <v>S-1/EB 71</v>
      </c>
      <c r="O4800" s="45" t="str">
        <f>IF(VLOOKUP(Table1[[#This Row],[Intake Batch Combo]],Sheet2!A:B,2,FALSE)="","",VLOOKUP(Table1[[#This Row],[Intake Batch Combo]],Sheet2!A:B,2,FALSE))</f>
        <v>Expert MRI Buy 71</v>
      </c>
      <c r="P4800" s="116" t="e">
        <v>#N/A</v>
      </c>
      <c r="Q4800" s="116" t="e">
        <v>#N/A</v>
      </c>
    </row>
    <row r="4801" spans="1:17">
      <c r="A4801" s="4" t="s">
        <v>1314</v>
      </c>
      <c r="B4801" s="43">
        <v>71</v>
      </c>
      <c r="C4801" s="64" t="s">
        <v>1023</v>
      </c>
      <c r="D4801" s="47">
        <v>44670</v>
      </c>
      <c r="E4801" s="59" t="s">
        <v>1</v>
      </c>
      <c r="F4801" s="41">
        <v>1695</v>
      </c>
      <c r="G4801" s="41">
        <v>406.54563467206344</v>
      </c>
      <c r="H4801" s="47">
        <v>44834</v>
      </c>
      <c r="I4801" s="123">
        <v>465</v>
      </c>
      <c r="J4801" s="43">
        <f>IF(M4801="",IF(AND(H4801&lt;&gt; "",D4801&lt;&gt;""),IF(H4801&gt;=D4801,H4801-D4801,0),""),"")</f>
        <v>164</v>
      </c>
      <c r="K4801" s="42">
        <f>IF(M4801="",IF(I4801&lt;&gt;"",I4801-G4801,""),"")</f>
        <v>58.454365327936557</v>
      </c>
      <c r="L4801" s="44">
        <f>IF(M4801="",IF(K4801&lt;&gt;"",IF(G4801=0,IF(I4801=0,0,9.99),K4801/G4801),""),"")</f>
        <v>0.14378303526758632</v>
      </c>
      <c r="M4801" s="45"/>
      <c r="N4801" s="46" t="str">
        <f>TRIM(CONCATENATE(Table1[[#This Row],[Intake]]," ",Table1[[#This Row],[Batch Number]]))</f>
        <v>S-1/EB 71</v>
      </c>
      <c r="O4801" s="45" t="str">
        <f>IF(VLOOKUP(Table1[[#This Row],[Intake Batch Combo]],Sheet2!A:B,2,FALSE)="","",VLOOKUP(Table1[[#This Row],[Intake Batch Combo]],Sheet2!A:B,2,FALSE))</f>
        <v>Expert MRI Buy 71</v>
      </c>
      <c r="P4801" s="116" t="e">
        <v>#N/A</v>
      </c>
      <c r="Q4801" s="116" t="e">
        <v>#N/A</v>
      </c>
    </row>
    <row r="4802" spans="1:17">
      <c r="A4802" s="4" t="s">
        <v>1314</v>
      </c>
      <c r="B4802" s="43">
        <v>71</v>
      </c>
      <c r="C4802" s="64" t="s">
        <v>1023</v>
      </c>
      <c r="D4802" s="47">
        <v>44670</v>
      </c>
      <c r="E4802" s="59" t="s">
        <v>1</v>
      </c>
      <c r="F4802" s="41">
        <v>1695</v>
      </c>
      <c r="G4802" s="41">
        <v>406.54563467206344</v>
      </c>
      <c r="H4802" s="47">
        <v>44834</v>
      </c>
      <c r="I4802" s="123">
        <v>465</v>
      </c>
      <c r="J4802" s="43">
        <f>IF(M4802="",IF(AND(H4802&lt;&gt; "",D4802&lt;&gt;""),IF(H4802&gt;=D4802,H4802-D4802,0),""),"")</f>
        <v>164</v>
      </c>
      <c r="K4802" s="42">
        <f>IF(M4802="",IF(I4802&lt;&gt;"",I4802-G4802,""),"")</f>
        <v>58.454365327936557</v>
      </c>
      <c r="L4802" s="44">
        <f>IF(M4802="",IF(K4802&lt;&gt;"",IF(G4802=0,IF(I4802=0,0,9.99),K4802/G4802),""),"")</f>
        <v>0.14378303526758632</v>
      </c>
      <c r="M4802" s="45"/>
      <c r="N4802" s="46" t="str">
        <f>TRIM(CONCATENATE(Table1[[#This Row],[Intake]]," ",Table1[[#This Row],[Batch Number]]))</f>
        <v>S-1/EB 71</v>
      </c>
      <c r="O4802" s="45" t="str">
        <f>IF(VLOOKUP(Table1[[#This Row],[Intake Batch Combo]],Sheet2!A:B,2,FALSE)="","",VLOOKUP(Table1[[#This Row],[Intake Batch Combo]],Sheet2!A:B,2,FALSE))</f>
        <v>Expert MRI Buy 71</v>
      </c>
      <c r="P4802" s="116" t="e">
        <v>#N/A</v>
      </c>
      <c r="Q4802" s="116" t="e">
        <v>#N/A</v>
      </c>
    </row>
    <row r="4803" spans="1:17">
      <c r="A4803" s="4" t="s">
        <v>1316</v>
      </c>
      <c r="B4803" s="38">
        <v>97</v>
      </c>
      <c r="C4803" s="15" t="s">
        <v>541</v>
      </c>
      <c r="D4803" s="39">
        <v>44631</v>
      </c>
      <c r="E4803" s="10" t="s">
        <v>1</v>
      </c>
      <c r="F4803" s="36">
        <v>1695</v>
      </c>
      <c r="G4803" s="36">
        <v>408.58132852990423</v>
      </c>
      <c r="H4803" s="39">
        <v>44834</v>
      </c>
      <c r="I4803" s="123">
        <v>465.03</v>
      </c>
      <c r="J4803" s="38">
        <f>IF(M4803="",IF(AND(H4803&lt;&gt; "",D4803&lt;&gt;""),IF(H4803&gt;=D4803,H4803-D4803,0),""),"")</f>
        <v>203</v>
      </c>
      <c r="K4803" s="37">
        <f>IF(M4803="",IF(I4803&lt;&gt;"",I4803-G4803,""),"")</f>
        <v>56.448671470095746</v>
      </c>
      <c r="L4803" s="31">
        <f>IF(M4803="",IF(K4803&lt;&gt;"",IF(G4803=0,IF(I4803=0,0,9.99),K4803/G4803),""),"")</f>
        <v>0.13815773636353099</v>
      </c>
      <c r="M4803" s="35"/>
      <c r="N4803" s="33" t="str">
        <f>TRIM(CONCATENATE(Table1[[#This Row],[Intake]]," ",Table1[[#This Row],[Batch Number]]))</f>
        <v>S-1/OS 97</v>
      </c>
      <c r="O4803" s="35" t="str">
        <f>IF(VLOOKUP(Table1[[#This Row],[Intake Batch Combo]],Sheet2!A:B,2,FALSE)="","",VLOOKUP(Table1[[#This Row],[Intake Batch Combo]],Sheet2!A:B,2,FALSE))</f>
        <v>One Source Diagnostics Buy 97.2</v>
      </c>
      <c r="P4803" s="116" t="s">
        <v>2384</v>
      </c>
      <c r="Q4803" s="116" t="e">
        <v>#N/A</v>
      </c>
    </row>
    <row r="4804" spans="1:17">
      <c r="A4804" s="4" t="s">
        <v>1316</v>
      </c>
      <c r="B4804" s="38">
        <v>97</v>
      </c>
      <c r="C4804" s="15" t="s">
        <v>548</v>
      </c>
      <c r="D4804" s="39">
        <v>44631</v>
      </c>
      <c r="E4804" s="10" t="s">
        <v>1</v>
      </c>
      <c r="F4804" s="36">
        <v>1695</v>
      </c>
      <c r="G4804" s="36">
        <v>408.58132852990423</v>
      </c>
      <c r="H4804" s="39">
        <v>44834</v>
      </c>
      <c r="I4804" s="123">
        <v>511.5</v>
      </c>
      <c r="J4804" s="38">
        <f>IF(M4804="",IF(AND(H4804&lt;&gt; "",D4804&lt;&gt;""),IF(H4804&gt;=D4804,H4804-D4804,0),""),"")</f>
        <v>203</v>
      </c>
      <c r="K4804" s="37">
        <f>IF(M4804="",IF(I4804&lt;&gt;"",I4804-G4804,""),"")</f>
        <v>102.91867147009577</v>
      </c>
      <c r="L4804" s="31">
        <f>IF(M4804="",IF(K4804&lt;&gt;"",IF(G4804=0,IF(I4804=0,0,9.99),K4804/G4804),""),"")</f>
        <v>0.25189274272615986</v>
      </c>
      <c r="M4804" s="35"/>
      <c r="N4804" s="33" t="str">
        <f>TRIM(CONCATENATE(Table1[[#This Row],[Intake]]," ",Table1[[#This Row],[Batch Number]]))</f>
        <v>S-1/OS 97</v>
      </c>
      <c r="O4804" s="35" t="str">
        <f>IF(VLOOKUP(Table1[[#This Row],[Intake Batch Combo]],Sheet2!A:B,2,FALSE)="","",VLOOKUP(Table1[[#This Row],[Intake Batch Combo]],Sheet2!A:B,2,FALSE))</f>
        <v>One Source Diagnostics Buy 97.2</v>
      </c>
      <c r="P4804" s="116" t="s">
        <v>2384</v>
      </c>
      <c r="Q4804" s="116" t="e">
        <v>#N/A</v>
      </c>
    </row>
    <row r="4805" spans="1:17">
      <c r="A4805" s="4" t="s">
        <v>1316</v>
      </c>
      <c r="B4805" s="15">
        <v>90</v>
      </c>
      <c r="C4805" s="15" t="s">
        <v>9</v>
      </c>
      <c r="D4805" s="30">
        <v>44559</v>
      </c>
      <c r="E4805" s="10" t="s">
        <v>1</v>
      </c>
      <c r="F4805" s="14">
        <v>1695</v>
      </c>
      <c r="G4805" s="14">
        <v>435.04260145388702</v>
      </c>
      <c r="H4805" s="30">
        <v>44834</v>
      </c>
      <c r="I4805" s="123">
        <v>309.99689999999998</v>
      </c>
      <c r="J4805" s="21">
        <f>IF(M4805="",IF(AND(H4805&lt;&gt; "",D4805&lt;&gt;""),IF(H4805&gt;=D4805,H4805-D4805,0),""),"")</f>
        <v>275</v>
      </c>
      <c r="K4805" s="20">
        <f>IF(M4805="",IF(I4805&lt;&gt;"",I4805-G4805,""),"")</f>
        <v>-125.04570145388703</v>
      </c>
      <c r="L4805" s="25">
        <f>IF(M4805="",IF(K4805&lt;&gt;"",IF(G4805=0,IF(I4805=0,0,9.99),K4805/G4805),""),"")</f>
        <v>-0.28743323305807661</v>
      </c>
      <c r="M4805" s="28"/>
      <c r="N4805" s="31" t="str">
        <f>TRIM(CONCATENATE(Table1[[#This Row],[Intake]]," ",Table1[[#This Row],[Batch Number]]))</f>
        <v>S-1/OS 90</v>
      </c>
      <c r="O4805" s="34" t="str">
        <f>IF(VLOOKUP(Table1[[#This Row],[Intake Batch Combo]],Sheet2!A:B,2,FALSE)="","",VLOOKUP(Table1[[#This Row],[Intake Batch Combo]],Sheet2!A:B,2,FALSE))</f>
        <v>OSD Buy 90</v>
      </c>
      <c r="P4805" s="116" t="e">
        <v>#N/A</v>
      </c>
      <c r="Q4805" s="116" t="e">
        <v>#N/A</v>
      </c>
    </row>
    <row r="4806" spans="1:17">
      <c r="A4806" s="4" t="s">
        <v>1316</v>
      </c>
      <c r="B4806" s="15">
        <v>90</v>
      </c>
      <c r="C4806" s="15" t="s">
        <v>63</v>
      </c>
      <c r="D4806" s="30">
        <v>44559</v>
      </c>
      <c r="E4806" s="10" t="s">
        <v>1</v>
      </c>
      <c r="F4806" s="14">
        <v>1695</v>
      </c>
      <c r="G4806" s="14">
        <v>435.04260145388702</v>
      </c>
      <c r="H4806" s="30">
        <v>44834</v>
      </c>
      <c r="I4806" s="123">
        <v>558</v>
      </c>
      <c r="J4806" s="21">
        <f>IF(M4806="",IF(AND(H4806&lt;&gt; "",D4806&lt;&gt;""),IF(H4806&gt;=D4806,H4806-D4806,0),""),"")</f>
        <v>275</v>
      </c>
      <c r="K4806" s="20">
        <f>IF(M4806="",IF(I4806&lt;&gt;"",I4806-G4806,""),"")</f>
        <v>122.95739854611298</v>
      </c>
      <c r="L4806" s="25">
        <f>IF(M4806="",IF(K4806&lt;&gt;"",IF(G4806=0,IF(I4806=0,0,9.99),K4806/G4806),""),"")</f>
        <v>0.2826330068255305</v>
      </c>
      <c r="M4806" s="28"/>
      <c r="N4806" s="31" t="str">
        <f>TRIM(CONCATENATE(Table1[[#This Row],[Intake]]," ",Table1[[#This Row],[Batch Number]]))</f>
        <v>S-1/OS 90</v>
      </c>
      <c r="O4806" s="34" t="str">
        <f>IF(VLOOKUP(Table1[[#This Row],[Intake Batch Combo]],Sheet2!A:B,2,FALSE)="","",VLOOKUP(Table1[[#This Row],[Intake Batch Combo]],Sheet2!A:B,2,FALSE))</f>
        <v>OSD Buy 90</v>
      </c>
      <c r="P4806" s="116" t="e">
        <v>#N/A</v>
      </c>
      <c r="Q4806" s="116" t="e">
        <v>#N/A</v>
      </c>
    </row>
    <row r="4807" spans="1:17">
      <c r="A4807" s="4" t="s">
        <v>1316</v>
      </c>
      <c r="B4807" s="15">
        <v>90</v>
      </c>
      <c r="C4807" s="15" t="s">
        <v>63</v>
      </c>
      <c r="D4807" s="30">
        <v>44559</v>
      </c>
      <c r="E4807" s="10" t="s">
        <v>1</v>
      </c>
      <c r="F4807" s="14">
        <v>1695</v>
      </c>
      <c r="G4807" s="14">
        <v>435.04260145388702</v>
      </c>
      <c r="H4807" s="30">
        <v>44834</v>
      </c>
      <c r="I4807" s="123">
        <v>558</v>
      </c>
      <c r="J4807" s="21">
        <f>IF(M4807="",IF(AND(H4807&lt;&gt; "",D4807&lt;&gt;""),IF(H4807&gt;=D4807,H4807-D4807,0),""),"")</f>
        <v>275</v>
      </c>
      <c r="K4807" s="20">
        <f>IF(M4807="",IF(I4807&lt;&gt;"",I4807-G4807,""),"")</f>
        <v>122.95739854611298</v>
      </c>
      <c r="L4807" s="25">
        <f>IF(M4807="",IF(K4807&lt;&gt;"",IF(G4807=0,IF(I4807=0,0,9.99),K4807/G4807),""),"")</f>
        <v>0.2826330068255305</v>
      </c>
      <c r="M4807" s="28"/>
      <c r="N4807" s="31" t="str">
        <f>TRIM(CONCATENATE(Table1[[#This Row],[Intake]]," ",Table1[[#This Row],[Batch Number]]))</f>
        <v>S-1/OS 90</v>
      </c>
      <c r="O4807" s="34" t="str">
        <f>IF(VLOOKUP(Table1[[#This Row],[Intake Batch Combo]],Sheet2!A:B,2,FALSE)="","",VLOOKUP(Table1[[#This Row],[Intake Batch Combo]],Sheet2!A:B,2,FALSE))</f>
        <v>OSD Buy 90</v>
      </c>
      <c r="P4807" s="116" t="e">
        <v>#N/A</v>
      </c>
      <c r="Q4807" s="116" t="e">
        <v>#N/A</v>
      </c>
    </row>
    <row r="4808" spans="1:17">
      <c r="A4808" s="4" t="s">
        <v>1316</v>
      </c>
      <c r="B4808" s="15">
        <v>90</v>
      </c>
      <c r="C4808" s="15" t="s">
        <v>104</v>
      </c>
      <c r="D4808" s="30">
        <v>44559</v>
      </c>
      <c r="E4808" s="10" t="s">
        <v>1</v>
      </c>
      <c r="F4808" s="14">
        <v>1695</v>
      </c>
      <c r="G4808" s="14">
        <v>435.04260145388702</v>
      </c>
      <c r="H4808" s="30">
        <v>44834</v>
      </c>
      <c r="I4808" s="123">
        <v>232.5</v>
      </c>
      <c r="J4808" s="21">
        <f>IF(M4808="",IF(AND(H4808&lt;&gt; "",D4808&lt;&gt;""),IF(H4808&gt;=D4808,H4808-D4808,0),""),"")</f>
        <v>275</v>
      </c>
      <c r="K4808" s="20">
        <f>IF(M4808="",IF(I4808&lt;&gt;"",I4808-G4808,""),"")</f>
        <v>-202.54260145388702</v>
      </c>
      <c r="L4808" s="25">
        <f>IF(M4808="",IF(K4808&lt;&gt;"",IF(G4808=0,IF(I4808=0,0,9.99),K4808/G4808),""),"")</f>
        <v>-0.46556958048936231</v>
      </c>
      <c r="M4808" s="28"/>
      <c r="N4808" s="31" t="str">
        <f>TRIM(CONCATENATE(Table1[[#This Row],[Intake]]," ",Table1[[#This Row],[Batch Number]]))</f>
        <v>S-1/OS 90</v>
      </c>
      <c r="O4808" s="34" t="str">
        <f>IF(VLOOKUP(Table1[[#This Row],[Intake Batch Combo]],Sheet2!A:B,2,FALSE)="","",VLOOKUP(Table1[[#This Row],[Intake Batch Combo]],Sheet2!A:B,2,FALSE))</f>
        <v>OSD Buy 90</v>
      </c>
      <c r="P4808" s="116" t="e">
        <v>#N/A</v>
      </c>
      <c r="Q4808" s="116" t="e">
        <v>#N/A</v>
      </c>
    </row>
    <row r="4809" spans="1:17">
      <c r="A4809" s="4" t="s">
        <v>1316</v>
      </c>
      <c r="B4809" s="15">
        <v>90</v>
      </c>
      <c r="C4809" s="15" t="s">
        <v>134</v>
      </c>
      <c r="D4809" s="30">
        <v>44559</v>
      </c>
      <c r="E4809" s="10" t="s">
        <v>1</v>
      </c>
      <c r="F4809" s="14">
        <v>1695</v>
      </c>
      <c r="G4809" s="14">
        <v>435.04260145388702</v>
      </c>
      <c r="H4809" s="30">
        <v>44834</v>
      </c>
      <c r="I4809" s="123">
        <v>558</v>
      </c>
      <c r="J4809" s="21">
        <f>IF(M4809="",IF(AND(H4809&lt;&gt; "",D4809&lt;&gt;""),IF(H4809&gt;=D4809,H4809-D4809,0),""),"")</f>
        <v>275</v>
      </c>
      <c r="K4809" s="20">
        <f>IF(M4809="",IF(I4809&lt;&gt;"",I4809-G4809,""),"")</f>
        <v>122.95739854611298</v>
      </c>
      <c r="L4809" s="25">
        <f>IF(M4809="",IF(K4809&lt;&gt;"",IF(G4809=0,IF(I4809=0,0,9.99),K4809/G4809),""),"")</f>
        <v>0.2826330068255305</v>
      </c>
      <c r="M4809" s="28"/>
      <c r="N4809" s="31" t="str">
        <f>TRIM(CONCATENATE(Table1[[#This Row],[Intake]]," ",Table1[[#This Row],[Batch Number]]))</f>
        <v>S-1/OS 90</v>
      </c>
      <c r="O4809" s="34" t="str">
        <f>IF(VLOOKUP(Table1[[#This Row],[Intake Batch Combo]],Sheet2!A:B,2,FALSE)="","",VLOOKUP(Table1[[#This Row],[Intake Batch Combo]],Sheet2!A:B,2,FALSE))</f>
        <v>OSD Buy 90</v>
      </c>
      <c r="P4809" s="116" t="e">
        <v>#N/A</v>
      </c>
      <c r="Q4809" s="116" t="e">
        <v>#N/A</v>
      </c>
    </row>
    <row r="4810" spans="1:17">
      <c r="A4810" s="4" t="s">
        <v>1316</v>
      </c>
      <c r="B4810" s="15">
        <v>90</v>
      </c>
      <c r="C4810" s="15" t="s">
        <v>134</v>
      </c>
      <c r="D4810" s="30">
        <v>44559</v>
      </c>
      <c r="E4810" s="10" t="s">
        <v>1</v>
      </c>
      <c r="F4810" s="14">
        <v>1695</v>
      </c>
      <c r="G4810" s="14">
        <v>435.04260145388702</v>
      </c>
      <c r="H4810" s="30">
        <v>44834</v>
      </c>
      <c r="I4810" s="123">
        <v>558</v>
      </c>
      <c r="J4810" s="21">
        <f>IF(M4810="",IF(AND(H4810&lt;&gt; "",D4810&lt;&gt;""),IF(H4810&gt;=D4810,H4810-D4810,0),""),"")</f>
        <v>275</v>
      </c>
      <c r="K4810" s="20">
        <f>IF(M4810="",IF(I4810&lt;&gt;"",I4810-G4810,""),"")</f>
        <v>122.95739854611298</v>
      </c>
      <c r="L4810" s="25">
        <f>IF(M4810="",IF(K4810&lt;&gt;"",IF(G4810=0,IF(I4810=0,0,9.99),K4810/G4810),""),"")</f>
        <v>0.2826330068255305</v>
      </c>
      <c r="M4810" s="28"/>
      <c r="N4810" s="31" t="str">
        <f>TRIM(CONCATENATE(Table1[[#This Row],[Intake]]," ",Table1[[#This Row],[Batch Number]]))</f>
        <v>S-1/OS 90</v>
      </c>
      <c r="O4810" s="34" t="str">
        <f>IF(VLOOKUP(Table1[[#This Row],[Intake Batch Combo]],Sheet2!A:B,2,FALSE)="","",VLOOKUP(Table1[[#This Row],[Intake Batch Combo]],Sheet2!A:B,2,FALSE))</f>
        <v>OSD Buy 90</v>
      </c>
      <c r="P4810" s="116" t="e">
        <v>#N/A</v>
      </c>
      <c r="Q4810" s="116" t="e">
        <v>#N/A</v>
      </c>
    </row>
    <row r="4811" spans="1:17">
      <c r="A4811" s="4" t="s">
        <v>1316</v>
      </c>
      <c r="B4811" s="15">
        <v>90</v>
      </c>
      <c r="C4811" s="15" t="s">
        <v>140</v>
      </c>
      <c r="D4811" s="30">
        <v>44559</v>
      </c>
      <c r="E4811" s="10" t="s">
        <v>1</v>
      </c>
      <c r="F4811" s="14">
        <v>1695</v>
      </c>
      <c r="G4811" s="14">
        <v>435.04260145388702</v>
      </c>
      <c r="H4811" s="30">
        <v>44834</v>
      </c>
      <c r="I4811" s="123">
        <v>232.5</v>
      </c>
      <c r="J4811" s="21">
        <f>IF(M4811="",IF(AND(H4811&lt;&gt; "",D4811&lt;&gt;""),IF(H4811&gt;=D4811,H4811-D4811,0),""),"")</f>
        <v>275</v>
      </c>
      <c r="K4811" s="20">
        <f>IF(M4811="",IF(I4811&lt;&gt;"",I4811-G4811,""),"")</f>
        <v>-202.54260145388702</v>
      </c>
      <c r="L4811" s="25">
        <f>IF(M4811="",IF(K4811&lt;&gt;"",IF(G4811=0,IF(I4811=0,0,9.99),K4811/G4811),""),"")</f>
        <v>-0.46556958048936231</v>
      </c>
      <c r="M4811" s="28"/>
      <c r="N4811" s="31" t="str">
        <f>TRIM(CONCATENATE(Table1[[#This Row],[Intake]]," ",Table1[[#This Row],[Batch Number]]))</f>
        <v>S-1/OS 90</v>
      </c>
      <c r="O4811" s="34" t="str">
        <f>IF(VLOOKUP(Table1[[#This Row],[Intake Batch Combo]],Sheet2!A:B,2,FALSE)="","",VLOOKUP(Table1[[#This Row],[Intake Batch Combo]],Sheet2!A:B,2,FALSE))</f>
        <v>OSD Buy 90</v>
      </c>
      <c r="P4811" s="116" t="e">
        <v>#N/A</v>
      </c>
      <c r="Q4811" s="116" t="e">
        <v>#N/A</v>
      </c>
    </row>
    <row r="4812" spans="1:17">
      <c r="A4812" s="4" t="s">
        <v>1316</v>
      </c>
      <c r="B4812" s="15">
        <v>90</v>
      </c>
      <c r="C4812" s="15" t="s">
        <v>170</v>
      </c>
      <c r="D4812" s="30">
        <v>44559</v>
      </c>
      <c r="E4812" s="10" t="s">
        <v>1</v>
      </c>
      <c r="F4812" s="14">
        <v>1695</v>
      </c>
      <c r="G4812" s="14">
        <v>435.04260145388702</v>
      </c>
      <c r="H4812" s="30">
        <v>44834</v>
      </c>
      <c r="I4812" s="123">
        <v>930</v>
      </c>
      <c r="J4812" s="21">
        <f>IF(M4812="",IF(AND(H4812&lt;&gt; "",D4812&lt;&gt;""),IF(H4812&gt;=D4812,H4812-D4812,0),""),"")</f>
        <v>275</v>
      </c>
      <c r="K4812" s="20">
        <f>IF(M4812="",IF(I4812&lt;&gt;"",I4812-G4812,""),"")</f>
        <v>494.95739854611298</v>
      </c>
      <c r="L4812" s="25">
        <f>IF(M4812="",IF(K4812&lt;&gt;"",IF(G4812=0,IF(I4812=0,0,9.99),K4812/G4812),""),"")</f>
        <v>1.1377216780425508</v>
      </c>
      <c r="M4812" s="28"/>
      <c r="N4812" s="31" t="str">
        <f>TRIM(CONCATENATE(Table1[[#This Row],[Intake]]," ",Table1[[#This Row],[Batch Number]]))</f>
        <v>S-1/OS 90</v>
      </c>
      <c r="O4812" s="34" t="str">
        <f>IF(VLOOKUP(Table1[[#This Row],[Intake Batch Combo]],Sheet2!A:B,2,FALSE)="","",VLOOKUP(Table1[[#This Row],[Intake Batch Combo]],Sheet2!A:B,2,FALSE))</f>
        <v>OSD Buy 90</v>
      </c>
      <c r="P4812" s="116" t="e">
        <v>#N/A</v>
      </c>
      <c r="Q4812" s="116" t="e">
        <v>#N/A</v>
      </c>
    </row>
    <row r="4813" spans="1:17">
      <c r="A4813" s="4" t="s">
        <v>1316</v>
      </c>
      <c r="B4813" s="15">
        <v>90</v>
      </c>
      <c r="C4813" s="15" t="s">
        <v>170</v>
      </c>
      <c r="D4813" s="30">
        <v>44559</v>
      </c>
      <c r="E4813" s="10" t="s">
        <v>1</v>
      </c>
      <c r="F4813" s="14">
        <v>1695</v>
      </c>
      <c r="G4813" s="14">
        <v>435.04260145388702</v>
      </c>
      <c r="H4813" s="30">
        <v>44834</v>
      </c>
      <c r="I4813" s="123">
        <v>1395</v>
      </c>
      <c r="J4813" s="21">
        <f>IF(M4813="",IF(AND(H4813&lt;&gt; "",D4813&lt;&gt;""),IF(H4813&gt;=D4813,H4813-D4813,0),""),"")</f>
        <v>275</v>
      </c>
      <c r="K4813" s="20">
        <f>IF(M4813="",IF(I4813&lt;&gt;"",I4813-G4813,""),"")</f>
        <v>959.95739854611293</v>
      </c>
      <c r="L4813" s="25">
        <f>IF(M4813="",IF(K4813&lt;&gt;"",IF(G4813=0,IF(I4813=0,0,9.99),K4813/G4813),""),"")</f>
        <v>2.206582517063826</v>
      </c>
      <c r="M4813" s="28"/>
      <c r="N4813" s="31" t="str">
        <f>TRIM(CONCATENATE(Table1[[#This Row],[Intake]]," ",Table1[[#This Row],[Batch Number]]))</f>
        <v>S-1/OS 90</v>
      </c>
      <c r="O4813" s="34" t="str">
        <f>IF(VLOOKUP(Table1[[#This Row],[Intake Batch Combo]],Sheet2!A:B,2,FALSE)="","",VLOOKUP(Table1[[#This Row],[Intake Batch Combo]],Sheet2!A:B,2,FALSE))</f>
        <v>OSD Buy 90</v>
      </c>
      <c r="P4813" s="116" t="e">
        <v>#N/A</v>
      </c>
      <c r="Q4813" s="116" t="e">
        <v>#N/A</v>
      </c>
    </row>
    <row r="4814" spans="1:17">
      <c r="A4814" s="4" t="s">
        <v>1316</v>
      </c>
      <c r="B4814" s="15">
        <v>90</v>
      </c>
      <c r="C4814" s="15" t="s">
        <v>170</v>
      </c>
      <c r="D4814" s="30">
        <v>44559</v>
      </c>
      <c r="E4814" s="10" t="s">
        <v>1</v>
      </c>
      <c r="F4814" s="14">
        <v>1695</v>
      </c>
      <c r="G4814" s="14">
        <v>435.04260145388702</v>
      </c>
      <c r="H4814" s="30">
        <v>44834</v>
      </c>
      <c r="I4814" s="123">
        <v>1395</v>
      </c>
      <c r="J4814" s="21">
        <f>IF(M4814="",IF(AND(H4814&lt;&gt; "",D4814&lt;&gt;""),IF(H4814&gt;=D4814,H4814-D4814,0),""),"")</f>
        <v>275</v>
      </c>
      <c r="K4814" s="20">
        <f>IF(M4814="",IF(I4814&lt;&gt;"",I4814-G4814,""),"")</f>
        <v>959.95739854611293</v>
      </c>
      <c r="L4814" s="25">
        <f>IF(M4814="",IF(K4814&lt;&gt;"",IF(G4814=0,IF(I4814=0,0,9.99),K4814/G4814),""),"")</f>
        <v>2.206582517063826</v>
      </c>
      <c r="M4814" s="28"/>
      <c r="N4814" s="31" t="str">
        <f>TRIM(CONCATENATE(Table1[[#This Row],[Intake]]," ",Table1[[#This Row],[Batch Number]]))</f>
        <v>S-1/OS 90</v>
      </c>
      <c r="O4814" s="34" t="str">
        <f>IF(VLOOKUP(Table1[[#This Row],[Intake Batch Combo]],Sheet2!A:B,2,FALSE)="","",VLOOKUP(Table1[[#This Row],[Intake Batch Combo]],Sheet2!A:B,2,FALSE))</f>
        <v>OSD Buy 90</v>
      </c>
      <c r="P4814" s="116" t="e">
        <v>#N/A</v>
      </c>
      <c r="Q4814" s="116" t="e">
        <v>#N/A</v>
      </c>
    </row>
    <row r="4815" spans="1:17">
      <c r="A4815" s="4" t="s">
        <v>1316</v>
      </c>
      <c r="B4815" s="15">
        <v>90</v>
      </c>
      <c r="C4815" s="15" t="s">
        <v>186</v>
      </c>
      <c r="D4815" s="30">
        <v>44559</v>
      </c>
      <c r="E4815" s="10" t="s">
        <v>1</v>
      </c>
      <c r="F4815" s="14">
        <v>1695</v>
      </c>
      <c r="G4815" s="14">
        <v>435.04260145388702</v>
      </c>
      <c r="H4815" s="30">
        <v>44834</v>
      </c>
      <c r="I4815" s="123">
        <v>314.2749</v>
      </c>
      <c r="J4815" s="21">
        <f>IF(M4815="",IF(AND(H4815&lt;&gt; "",D4815&lt;&gt;""),IF(H4815&gt;=D4815,H4815-D4815,0),""),"")</f>
        <v>275</v>
      </c>
      <c r="K4815" s="20">
        <f>IF(M4815="",IF(I4815&lt;&gt;"",I4815-G4815,""),"")</f>
        <v>-120.76770145388701</v>
      </c>
      <c r="L4815" s="25">
        <f>IF(M4815="",IF(K4815&lt;&gt;"",IF(G4815=0,IF(I4815=0,0,9.99),K4815/G4815),""),"")</f>
        <v>-0.27759971333908079</v>
      </c>
      <c r="M4815" s="28"/>
      <c r="N4815" s="31" t="str">
        <f>TRIM(CONCATENATE(Table1[[#This Row],[Intake]]," ",Table1[[#This Row],[Batch Number]]))</f>
        <v>S-1/OS 90</v>
      </c>
      <c r="O4815" s="34" t="str">
        <f>IF(VLOOKUP(Table1[[#This Row],[Intake Batch Combo]],Sheet2!A:B,2,FALSE)="","",VLOOKUP(Table1[[#This Row],[Intake Batch Combo]],Sheet2!A:B,2,FALSE))</f>
        <v>OSD Buy 90</v>
      </c>
      <c r="P4815" s="116" t="e">
        <v>#N/A</v>
      </c>
      <c r="Q4815" s="116" t="e">
        <v>#N/A</v>
      </c>
    </row>
    <row r="4816" spans="1:17">
      <c r="A4816" s="4" t="s">
        <v>1316</v>
      </c>
      <c r="B4816" s="15">
        <v>90</v>
      </c>
      <c r="C4816" s="15" t="s">
        <v>188</v>
      </c>
      <c r="D4816" s="30">
        <v>44559</v>
      </c>
      <c r="E4816" s="10" t="s">
        <v>1</v>
      </c>
      <c r="F4816" s="14">
        <v>1695</v>
      </c>
      <c r="G4816" s="14">
        <v>435.04260145388702</v>
      </c>
      <c r="H4816" s="30">
        <v>44834</v>
      </c>
      <c r="I4816" s="123">
        <v>558</v>
      </c>
      <c r="J4816" s="21">
        <f>IF(M4816="",IF(AND(H4816&lt;&gt; "",D4816&lt;&gt;""),IF(H4816&gt;=D4816,H4816-D4816,0),""),"")</f>
        <v>275</v>
      </c>
      <c r="K4816" s="20">
        <f>IF(M4816="",IF(I4816&lt;&gt;"",I4816-G4816,""),"")</f>
        <v>122.95739854611298</v>
      </c>
      <c r="L4816" s="25">
        <f>IF(M4816="",IF(K4816&lt;&gt;"",IF(G4816=0,IF(I4816=0,0,9.99),K4816/G4816),""),"")</f>
        <v>0.2826330068255305</v>
      </c>
      <c r="M4816" s="28"/>
      <c r="N4816" s="31" t="str">
        <f>TRIM(CONCATENATE(Table1[[#This Row],[Intake]]," ",Table1[[#This Row],[Batch Number]]))</f>
        <v>S-1/OS 90</v>
      </c>
      <c r="O4816" s="34" t="str">
        <f>IF(VLOOKUP(Table1[[#This Row],[Intake Batch Combo]],Sheet2!A:B,2,FALSE)="","",VLOOKUP(Table1[[#This Row],[Intake Batch Combo]],Sheet2!A:B,2,FALSE))</f>
        <v>OSD Buy 90</v>
      </c>
      <c r="P4816" s="116" t="e">
        <v>#N/A</v>
      </c>
      <c r="Q4816" s="116" t="e">
        <v>#N/A</v>
      </c>
    </row>
    <row r="4817" spans="1:17">
      <c r="A4817" s="4" t="s">
        <v>1316</v>
      </c>
      <c r="B4817" s="15">
        <v>90</v>
      </c>
      <c r="C4817" s="15" t="s">
        <v>188</v>
      </c>
      <c r="D4817" s="30">
        <v>44559</v>
      </c>
      <c r="E4817" s="10" t="s">
        <v>1</v>
      </c>
      <c r="F4817" s="14">
        <v>1695</v>
      </c>
      <c r="G4817" s="14">
        <v>435.04260145388702</v>
      </c>
      <c r="H4817" s="30">
        <v>44834</v>
      </c>
      <c r="I4817" s="123">
        <v>558</v>
      </c>
      <c r="J4817" s="21">
        <f>IF(M4817="",IF(AND(H4817&lt;&gt; "",D4817&lt;&gt;""),IF(H4817&gt;=D4817,H4817-D4817,0),""),"")</f>
        <v>275</v>
      </c>
      <c r="K4817" s="20">
        <f>IF(M4817="",IF(I4817&lt;&gt;"",I4817-G4817,""),"")</f>
        <v>122.95739854611298</v>
      </c>
      <c r="L4817" s="25">
        <f>IF(M4817="",IF(K4817&lt;&gt;"",IF(G4817=0,IF(I4817=0,0,9.99),K4817/G4817),""),"")</f>
        <v>0.2826330068255305</v>
      </c>
      <c r="M4817" s="28"/>
      <c r="N4817" s="31" t="str">
        <f>TRIM(CONCATENATE(Table1[[#This Row],[Intake]]," ",Table1[[#This Row],[Batch Number]]))</f>
        <v>S-1/OS 90</v>
      </c>
      <c r="O4817" s="34" t="str">
        <f>IF(VLOOKUP(Table1[[#This Row],[Intake Batch Combo]],Sheet2!A:B,2,FALSE)="","",VLOOKUP(Table1[[#This Row],[Intake Batch Combo]],Sheet2!A:B,2,FALSE))</f>
        <v>OSD Buy 90</v>
      </c>
      <c r="P4817" s="116" t="e">
        <v>#N/A</v>
      </c>
      <c r="Q4817" s="116" t="e">
        <v>#N/A</v>
      </c>
    </row>
    <row r="4818" spans="1:17">
      <c r="A4818" s="4" t="s">
        <v>1316</v>
      </c>
      <c r="B4818" s="15">
        <v>90</v>
      </c>
      <c r="C4818" s="15" t="s">
        <v>201</v>
      </c>
      <c r="D4818" s="30">
        <v>44559</v>
      </c>
      <c r="E4818" s="10" t="s">
        <v>1</v>
      </c>
      <c r="F4818" s="14">
        <v>1695</v>
      </c>
      <c r="G4818" s="14">
        <v>435.04260145388702</v>
      </c>
      <c r="H4818" s="30">
        <v>44834</v>
      </c>
      <c r="I4818" s="123">
        <v>372</v>
      </c>
      <c r="J4818" s="21">
        <f>IF(M4818="",IF(AND(H4818&lt;&gt; "",D4818&lt;&gt;""),IF(H4818&gt;=D4818,H4818-D4818,0),""),"")</f>
        <v>275</v>
      </c>
      <c r="K4818" s="20">
        <f>IF(M4818="",IF(I4818&lt;&gt;"",I4818-G4818,""),"")</f>
        <v>-63.042601453887016</v>
      </c>
      <c r="L4818" s="25">
        <f>IF(M4818="",IF(K4818&lt;&gt;"",IF(G4818=0,IF(I4818=0,0,9.99),K4818/G4818),""),"")</f>
        <v>-0.14491132878297969</v>
      </c>
      <c r="M4818" s="28"/>
      <c r="N4818" s="31" t="str">
        <f>TRIM(CONCATENATE(Table1[[#This Row],[Intake]]," ",Table1[[#This Row],[Batch Number]]))</f>
        <v>S-1/OS 90</v>
      </c>
      <c r="O4818" s="34" t="str">
        <f>IF(VLOOKUP(Table1[[#This Row],[Intake Batch Combo]],Sheet2!A:B,2,FALSE)="","",VLOOKUP(Table1[[#This Row],[Intake Batch Combo]],Sheet2!A:B,2,FALSE))</f>
        <v>OSD Buy 90</v>
      </c>
      <c r="P4818" s="116" t="e">
        <v>#N/A</v>
      </c>
      <c r="Q4818" s="116" t="e">
        <v>#N/A</v>
      </c>
    </row>
    <row r="4819" spans="1:17">
      <c r="A4819" s="4" t="s">
        <v>1316</v>
      </c>
      <c r="B4819" s="15">
        <v>90</v>
      </c>
      <c r="C4819" s="15" t="s">
        <v>204</v>
      </c>
      <c r="D4819" s="30">
        <v>44559</v>
      </c>
      <c r="E4819" s="10" t="s">
        <v>1</v>
      </c>
      <c r="F4819" s="14">
        <v>1695</v>
      </c>
      <c r="G4819" s="14">
        <v>435.04260145388702</v>
      </c>
      <c r="H4819" s="30">
        <v>44834</v>
      </c>
      <c r="I4819" s="123">
        <v>465</v>
      </c>
      <c r="J4819" s="21">
        <f>IF(M4819="",IF(AND(H4819&lt;&gt; "",D4819&lt;&gt;""),IF(H4819&gt;=D4819,H4819-D4819,0),""),"")</f>
        <v>275</v>
      </c>
      <c r="K4819" s="20">
        <f>IF(M4819="",IF(I4819&lt;&gt;"",I4819-G4819,""),"")</f>
        <v>29.957398546112984</v>
      </c>
      <c r="L4819" s="25">
        <f>IF(M4819="",IF(K4819&lt;&gt;"",IF(G4819=0,IF(I4819=0,0,9.99),K4819/G4819),""),"")</f>
        <v>6.8860839021275391E-2</v>
      </c>
      <c r="M4819" s="28"/>
      <c r="N4819" s="31" t="str">
        <f>TRIM(CONCATENATE(Table1[[#This Row],[Intake]]," ",Table1[[#This Row],[Batch Number]]))</f>
        <v>S-1/OS 90</v>
      </c>
      <c r="O4819" s="34" t="str">
        <f>IF(VLOOKUP(Table1[[#This Row],[Intake Batch Combo]],Sheet2!A:B,2,FALSE)="","",VLOOKUP(Table1[[#This Row],[Intake Batch Combo]],Sheet2!A:B,2,FALSE))</f>
        <v>OSD Buy 90</v>
      </c>
      <c r="P4819" s="116" t="e">
        <v>#N/A</v>
      </c>
      <c r="Q4819" s="116" t="e">
        <v>#N/A</v>
      </c>
    </row>
    <row r="4820" spans="1:17">
      <c r="A4820" s="4" t="s">
        <v>1316</v>
      </c>
      <c r="B4820" s="15">
        <v>90</v>
      </c>
      <c r="C4820" s="15" t="s">
        <v>204</v>
      </c>
      <c r="D4820" s="30">
        <v>44559</v>
      </c>
      <c r="E4820" s="10" t="s">
        <v>1</v>
      </c>
      <c r="F4820" s="14">
        <v>1695</v>
      </c>
      <c r="G4820" s="14">
        <v>435.04260145388702</v>
      </c>
      <c r="H4820" s="30">
        <v>44834</v>
      </c>
      <c r="I4820" s="123">
        <v>465</v>
      </c>
      <c r="J4820" s="21">
        <f>IF(M4820="",IF(AND(H4820&lt;&gt; "",D4820&lt;&gt;""),IF(H4820&gt;=D4820,H4820-D4820,0),""),"")</f>
        <v>275</v>
      </c>
      <c r="K4820" s="20">
        <f>IF(M4820="",IF(I4820&lt;&gt;"",I4820-G4820,""),"")</f>
        <v>29.957398546112984</v>
      </c>
      <c r="L4820" s="25">
        <f>IF(M4820="",IF(K4820&lt;&gt;"",IF(G4820=0,IF(I4820=0,0,9.99),K4820/G4820),""),"")</f>
        <v>6.8860839021275391E-2</v>
      </c>
      <c r="M4820" s="28"/>
      <c r="N4820" s="31" t="str">
        <f>TRIM(CONCATENATE(Table1[[#This Row],[Intake]]," ",Table1[[#This Row],[Batch Number]]))</f>
        <v>S-1/OS 90</v>
      </c>
      <c r="O4820" s="34" t="str">
        <f>IF(VLOOKUP(Table1[[#This Row],[Intake Batch Combo]],Sheet2!A:B,2,FALSE)="","",VLOOKUP(Table1[[#This Row],[Intake Batch Combo]],Sheet2!A:B,2,FALSE))</f>
        <v>OSD Buy 90</v>
      </c>
      <c r="P4820" s="116" t="e">
        <v>#N/A</v>
      </c>
      <c r="Q4820" s="116" t="e">
        <v>#N/A</v>
      </c>
    </row>
    <row r="4821" spans="1:17">
      <c r="A4821" s="4" t="s">
        <v>1316</v>
      </c>
      <c r="B4821" s="15">
        <v>90</v>
      </c>
      <c r="C4821" s="15" t="s">
        <v>226</v>
      </c>
      <c r="D4821" s="30">
        <v>44559</v>
      </c>
      <c r="E4821" s="10" t="s">
        <v>1</v>
      </c>
      <c r="F4821" s="14">
        <v>1695</v>
      </c>
      <c r="G4821" s="14">
        <v>435.04260145388702</v>
      </c>
      <c r="H4821" s="30">
        <v>44834</v>
      </c>
      <c r="I4821" s="123">
        <v>465</v>
      </c>
      <c r="J4821" s="21">
        <f>IF(M4821="",IF(AND(H4821&lt;&gt; "",D4821&lt;&gt;""),IF(H4821&gt;=D4821,H4821-D4821,0),""),"")</f>
        <v>275</v>
      </c>
      <c r="K4821" s="20">
        <f>IF(M4821="",IF(I4821&lt;&gt;"",I4821-G4821,""),"")</f>
        <v>29.957398546112984</v>
      </c>
      <c r="L4821" s="25">
        <f>IF(M4821="",IF(K4821&lt;&gt;"",IF(G4821=0,IF(I4821=0,0,9.99),K4821/G4821),""),"")</f>
        <v>6.8860839021275391E-2</v>
      </c>
      <c r="M4821" s="28"/>
      <c r="N4821" s="31" t="str">
        <f>TRIM(CONCATENATE(Table1[[#This Row],[Intake]]," ",Table1[[#This Row],[Batch Number]]))</f>
        <v>S-1/OS 90</v>
      </c>
      <c r="O4821" s="34" t="str">
        <f>IF(VLOOKUP(Table1[[#This Row],[Intake Batch Combo]],Sheet2!A:B,2,FALSE)="","",VLOOKUP(Table1[[#This Row],[Intake Batch Combo]],Sheet2!A:B,2,FALSE))</f>
        <v>OSD Buy 90</v>
      </c>
      <c r="P4821" s="116" t="e">
        <v>#N/A</v>
      </c>
      <c r="Q4821" s="116" t="e">
        <v>#N/A</v>
      </c>
    </row>
    <row r="4822" spans="1:17">
      <c r="A4822" s="4" t="s">
        <v>1316</v>
      </c>
      <c r="B4822" s="15">
        <v>90</v>
      </c>
      <c r="C4822" s="15" t="s">
        <v>246</v>
      </c>
      <c r="D4822" s="30">
        <v>44559</v>
      </c>
      <c r="E4822" s="10" t="s">
        <v>1</v>
      </c>
      <c r="F4822" s="14">
        <v>1695</v>
      </c>
      <c r="G4822" s="14">
        <v>435.04260145388702</v>
      </c>
      <c r="H4822" s="30">
        <v>44834</v>
      </c>
      <c r="I4822" s="123">
        <v>465</v>
      </c>
      <c r="J4822" s="21">
        <f>IF(M4822="",IF(AND(H4822&lt;&gt; "",D4822&lt;&gt;""),IF(H4822&gt;=D4822,H4822-D4822,0),""),"")</f>
        <v>275</v>
      </c>
      <c r="K4822" s="20">
        <f>IF(M4822="",IF(I4822&lt;&gt;"",I4822-G4822,""),"")</f>
        <v>29.957398546112984</v>
      </c>
      <c r="L4822" s="25">
        <f>IF(M4822="",IF(K4822&lt;&gt;"",IF(G4822=0,IF(I4822=0,0,9.99),K4822/G4822),""),"")</f>
        <v>6.8860839021275391E-2</v>
      </c>
      <c r="M4822" s="28"/>
      <c r="N4822" s="31" t="str">
        <f>TRIM(CONCATENATE(Table1[[#This Row],[Intake]]," ",Table1[[#This Row],[Batch Number]]))</f>
        <v>S-1/OS 90</v>
      </c>
      <c r="O4822" s="34" t="str">
        <f>IF(VLOOKUP(Table1[[#This Row],[Intake Batch Combo]],Sheet2!A:B,2,FALSE)="","",VLOOKUP(Table1[[#This Row],[Intake Batch Combo]],Sheet2!A:B,2,FALSE))</f>
        <v>OSD Buy 90</v>
      </c>
      <c r="P4822" s="116" t="e">
        <v>#N/A</v>
      </c>
      <c r="Q4822" s="116" t="e">
        <v>#N/A</v>
      </c>
    </row>
    <row r="4823" spans="1:17">
      <c r="A4823" s="4" t="s">
        <v>1316</v>
      </c>
      <c r="B4823" s="15">
        <v>90</v>
      </c>
      <c r="C4823" s="15" t="s">
        <v>246</v>
      </c>
      <c r="D4823" s="30">
        <v>44559</v>
      </c>
      <c r="E4823" s="10" t="s">
        <v>1</v>
      </c>
      <c r="F4823" s="14">
        <v>1695</v>
      </c>
      <c r="G4823" s="14">
        <v>435.04260145388702</v>
      </c>
      <c r="H4823" s="30">
        <v>44834</v>
      </c>
      <c r="I4823" s="123">
        <v>465</v>
      </c>
      <c r="J4823" s="21">
        <f>IF(M4823="",IF(AND(H4823&lt;&gt; "",D4823&lt;&gt;""),IF(H4823&gt;=D4823,H4823-D4823,0),""),"")</f>
        <v>275</v>
      </c>
      <c r="K4823" s="20">
        <f>IF(M4823="",IF(I4823&lt;&gt;"",I4823-G4823,""),"")</f>
        <v>29.957398546112984</v>
      </c>
      <c r="L4823" s="25">
        <f>IF(M4823="",IF(K4823&lt;&gt;"",IF(G4823=0,IF(I4823=0,0,9.99),K4823/G4823),""),"")</f>
        <v>6.8860839021275391E-2</v>
      </c>
      <c r="M4823" s="28"/>
      <c r="N4823" s="31" t="str">
        <f>TRIM(CONCATENATE(Table1[[#This Row],[Intake]]," ",Table1[[#This Row],[Batch Number]]))</f>
        <v>S-1/OS 90</v>
      </c>
      <c r="O4823" s="34" t="str">
        <f>IF(VLOOKUP(Table1[[#This Row],[Intake Batch Combo]],Sheet2!A:B,2,FALSE)="","",VLOOKUP(Table1[[#This Row],[Intake Batch Combo]],Sheet2!A:B,2,FALSE))</f>
        <v>OSD Buy 90</v>
      </c>
      <c r="P4823" s="116" t="e">
        <v>#N/A</v>
      </c>
      <c r="Q4823" s="116" t="e">
        <v>#N/A</v>
      </c>
    </row>
    <row r="4824" spans="1:17">
      <c r="A4824" s="4" t="s">
        <v>1316</v>
      </c>
      <c r="B4824" s="15">
        <v>90</v>
      </c>
      <c r="C4824" s="15" t="s">
        <v>246</v>
      </c>
      <c r="D4824" s="30">
        <v>44559</v>
      </c>
      <c r="E4824" s="10" t="s">
        <v>1</v>
      </c>
      <c r="F4824" s="14">
        <v>1695</v>
      </c>
      <c r="G4824" s="14">
        <v>435.04260145388702</v>
      </c>
      <c r="H4824" s="30">
        <v>44834</v>
      </c>
      <c r="I4824" s="123">
        <v>465</v>
      </c>
      <c r="J4824" s="21">
        <f>IF(M4824="",IF(AND(H4824&lt;&gt; "",D4824&lt;&gt;""),IF(H4824&gt;=D4824,H4824-D4824,0),""),"")</f>
        <v>275</v>
      </c>
      <c r="K4824" s="20">
        <f>IF(M4824="",IF(I4824&lt;&gt;"",I4824-G4824,""),"")</f>
        <v>29.957398546112984</v>
      </c>
      <c r="L4824" s="25">
        <f>IF(M4824="",IF(K4824&lt;&gt;"",IF(G4824=0,IF(I4824=0,0,9.99),K4824/G4824),""),"")</f>
        <v>6.8860839021275391E-2</v>
      </c>
      <c r="M4824" s="28"/>
      <c r="N4824" s="31" t="str">
        <f>TRIM(CONCATENATE(Table1[[#This Row],[Intake]]," ",Table1[[#This Row],[Batch Number]]))</f>
        <v>S-1/OS 90</v>
      </c>
      <c r="O4824" s="34" t="str">
        <f>IF(VLOOKUP(Table1[[#This Row],[Intake Batch Combo]],Sheet2!A:B,2,FALSE)="","",VLOOKUP(Table1[[#This Row],[Intake Batch Combo]],Sheet2!A:B,2,FALSE))</f>
        <v>OSD Buy 90</v>
      </c>
      <c r="P4824" s="116" t="e">
        <v>#N/A</v>
      </c>
      <c r="Q4824" s="116" t="e">
        <v>#N/A</v>
      </c>
    </row>
    <row r="4825" spans="1:17">
      <c r="A4825" s="4" t="s">
        <v>1316</v>
      </c>
      <c r="B4825" s="15">
        <v>90</v>
      </c>
      <c r="C4825" s="15" t="s">
        <v>287</v>
      </c>
      <c r="D4825" s="30">
        <v>44559</v>
      </c>
      <c r="E4825" s="10" t="s">
        <v>1</v>
      </c>
      <c r="F4825" s="14">
        <v>1695</v>
      </c>
      <c r="G4825" s="14">
        <v>435.04260145388702</v>
      </c>
      <c r="H4825" s="30">
        <v>44834</v>
      </c>
      <c r="I4825" s="123">
        <v>465</v>
      </c>
      <c r="J4825" s="21">
        <f>IF(M4825="",IF(AND(H4825&lt;&gt; "",D4825&lt;&gt;""),IF(H4825&gt;=D4825,H4825-D4825,0),""),"")</f>
        <v>275</v>
      </c>
      <c r="K4825" s="20">
        <f>IF(M4825="",IF(I4825&lt;&gt;"",I4825-G4825,""),"")</f>
        <v>29.957398546112984</v>
      </c>
      <c r="L4825" s="25">
        <f>IF(M4825="",IF(K4825&lt;&gt;"",IF(G4825=0,IF(I4825=0,0,9.99),K4825/G4825),""),"")</f>
        <v>6.8860839021275391E-2</v>
      </c>
      <c r="M4825" s="28"/>
      <c r="N4825" s="31" t="str">
        <f>TRIM(CONCATENATE(Table1[[#This Row],[Intake]]," ",Table1[[#This Row],[Batch Number]]))</f>
        <v>S-1/OS 90</v>
      </c>
      <c r="O4825" s="34" t="str">
        <f>IF(VLOOKUP(Table1[[#This Row],[Intake Batch Combo]],Sheet2!A:B,2,FALSE)="","",VLOOKUP(Table1[[#This Row],[Intake Batch Combo]],Sheet2!A:B,2,FALSE))</f>
        <v>OSD Buy 90</v>
      </c>
      <c r="P4825" s="116" t="e">
        <v>#N/A</v>
      </c>
      <c r="Q4825" s="116" t="e">
        <v>#N/A</v>
      </c>
    </row>
    <row r="4826" spans="1:17">
      <c r="A4826" s="4" t="s">
        <v>1316</v>
      </c>
      <c r="B4826" s="15">
        <v>90</v>
      </c>
      <c r="C4826" s="15" t="s">
        <v>287</v>
      </c>
      <c r="D4826" s="30">
        <v>44559</v>
      </c>
      <c r="E4826" s="10" t="s">
        <v>1</v>
      </c>
      <c r="F4826" s="14">
        <v>1695</v>
      </c>
      <c r="G4826" s="14">
        <v>435.04260145388702</v>
      </c>
      <c r="H4826" s="30">
        <v>44834</v>
      </c>
      <c r="I4826" s="123">
        <v>465</v>
      </c>
      <c r="J4826" s="21">
        <f>IF(M4826="",IF(AND(H4826&lt;&gt; "",D4826&lt;&gt;""),IF(H4826&gt;=D4826,H4826-D4826,0),""),"")</f>
        <v>275</v>
      </c>
      <c r="K4826" s="20">
        <f>IF(M4826="",IF(I4826&lt;&gt;"",I4826-G4826,""),"")</f>
        <v>29.957398546112984</v>
      </c>
      <c r="L4826" s="25">
        <f>IF(M4826="",IF(K4826&lt;&gt;"",IF(G4826=0,IF(I4826=0,0,9.99),K4826/G4826),""),"")</f>
        <v>6.8860839021275391E-2</v>
      </c>
      <c r="M4826" s="28"/>
      <c r="N4826" s="31" t="str">
        <f>TRIM(CONCATENATE(Table1[[#This Row],[Intake]]," ",Table1[[#This Row],[Batch Number]]))</f>
        <v>S-1/OS 90</v>
      </c>
      <c r="O4826" s="34" t="str">
        <f>IF(VLOOKUP(Table1[[#This Row],[Intake Batch Combo]],Sheet2!A:B,2,FALSE)="","",VLOOKUP(Table1[[#This Row],[Intake Batch Combo]],Sheet2!A:B,2,FALSE))</f>
        <v>OSD Buy 90</v>
      </c>
      <c r="P4826" s="116" t="e">
        <v>#N/A</v>
      </c>
      <c r="Q4826" s="116" t="e">
        <v>#N/A</v>
      </c>
    </row>
    <row r="4827" spans="1:17">
      <c r="A4827" s="4" t="s">
        <v>1316</v>
      </c>
      <c r="B4827" s="15">
        <v>90</v>
      </c>
      <c r="C4827" s="15" t="s">
        <v>308</v>
      </c>
      <c r="D4827" s="30">
        <v>44559</v>
      </c>
      <c r="E4827" s="10" t="s">
        <v>1</v>
      </c>
      <c r="F4827" s="14">
        <v>1695</v>
      </c>
      <c r="G4827" s="14">
        <v>435.04260145388702</v>
      </c>
      <c r="H4827" s="30">
        <v>44834</v>
      </c>
      <c r="I4827" s="123">
        <v>465</v>
      </c>
      <c r="J4827" s="21">
        <f>IF(M4827="",IF(AND(H4827&lt;&gt; "",D4827&lt;&gt;""),IF(H4827&gt;=D4827,H4827-D4827,0),""),"")</f>
        <v>275</v>
      </c>
      <c r="K4827" s="20">
        <f>IF(M4827="",IF(I4827&lt;&gt;"",I4827-G4827,""),"")</f>
        <v>29.957398546112984</v>
      </c>
      <c r="L4827" s="25">
        <f>IF(M4827="",IF(K4827&lt;&gt;"",IF(G4827=0,IF(I4827=0,0,9.99),K4827/G4827),""),"")</f>
        <v>6.8860839021275391E-2</v>
      </c>
      <c r="M4827" s="28"/>
      <c r="N4827" s="31" t="str">
        <f>TRIM(CONCATENATE(Table1[[#This Row],[Intake]]," ",Table1[[#This Row],[Batch Number]]))</f>
        <v>S-1/OS 90</v>
      </c>
      <c r="O4827" s="34" t="str">
        <f>IF(VLOOKUP(Table1[[#This Row],[Intake Batch Combo]],Sheet2!A:B,2,FALSE)="","",VLOOKUP(Table1[[#This Row],[Intake Batch Combo]],Sheet2!A:B,2,FALSE))</f>
        <v>OSD Buy 90</v>
      </c>
      <c r="P4827" s="116" t="e">
        <v>#N/A</v>
      </c>
      <c r="Q4827" s="116" t="e">
        <v>#N/A</v>
      </c>
    </row>
    <row r="4828" spans="1:17">
      <c r="A4828" s="4" t="s">
        <v>1316</v>
      </c>
      <c r="B4828" s="15">
        <v>90</v>
      </c>
      <c r="C4828" s="15" t="s">
        <v>308</v>
      </c>
      <c r="D4828" s="30">
        <v>44559</v>
      </c>
      <c r="E4828" s="10" t="s">
        <v>1</v>
      </c>
      <c r="F4828" s="14">
        <v>1695</v>
      </c>
      <c r="G4828" s="14">
        <v>435.04260145388702</v>
      </c>
      <c r="H4828" s="30">
        <v>44834</v>
      </c>
      <c r="I4828" s="123">
        <v>465</v>
      </c>
      <c r="J4828" s="21">
        <f>IF(M4828="",IF(AND(H4828&lt;&gt; "",D4828&lt;&gt;""),IF(H4828&gt;=D4828,H4828-D4828,0),""),"")</f>
        <v>275</v>
      </c>
      <c r="K4828" s="20">
        <f>IF(M4828="",IF(I4828&lt;&gt;"",I4828-G4828,""),"")</f>
        <v>29.957398546112984</v>
      </c>
      <c r="L4828" s="25">
        <f>IF(M4828="",IF(K4828&lt;&gt;"",IF(G4828=0,IF(I4828=0,0,9.99),K4828/G4828),""),"")</f>
        <v>6.8860839021275391E-2</v>
      </c>
      <c r="M4828" s="28"/>
      <c r="N4828" s="31" t="str">
        <f>TRIM(CONCATENATE(Table1[[#This Row],[Intake]]," ",Table1[[#This Row],[Batch Number]]))</f>
        <v>S-1/OS 90</v>
      </c>
      <c r="O4828" s="34" t="str">
        <f>IF(VLOOKUP(Table1[[#This Row],[Intake Batch Combo]],Sheet2!A:B,2,FALSE)="","",VLOOKUP(Table1[[#This Row],[Intake Batch Combo]],Sheet2!A:B,2,FALSE))</f>
        <v>OSD Buy 90</v>
      </c>
      <c r="P4828" s="116" t="e">
        <v>#N/A</v>
      </c>
      <c r="Q4828" s="116" t="e">
        <v>#N/A</v>
      </c>
    </row>
    <row r="4829" spans="1:17">
      <c r="A4829" s="4" t="s">
        <v>1316</v>
      </c>
      <c r="B4829" s="15">
        <v>90</v>
      </c>
      <c r="C4829" s="15" t="s">
        <v>308</v>
      </c>
      <c r="D4829" s="30">
        <v>44559</v>
      </c>
      <c r="E4829" s="10" t="s">
        <v>1</v>
      </c>
      <c r="F4829" s="14">
        <v>1695</v>
      </c>
      <c r="G4829" s="14">
        <v>435.04260145388702</v>
      </c>
      <c r="H4829" s="30">
        <v>44834</v>
      </c>
      <c r="I4829" s="123">
        <v>465</v>
      </c>
      <c r="J4829" s="21">
        <f>IF(M4829="",IF(AND(H4829&lt;&gt; "",D4829&lt;&gt;""),IF(H4829&gt;=D4829,H4829-D4829,0),""),"")</f>
        <v>275</v>
      </c>
      <c r="K4829" s="20">
        <f>IF(M4829="",IF(I4829&lt;&gt;"",I4829-G4829,""),"")</f>
        <v>29.957398546112984</v>
      </c>
      <c r="L4829" s="25">
        <f>IF(M4829="",IF(K4829&lt;&gt;"",IF(G4829=0,IF(I4829=0,0,9.99),K4829/G4829),""),"")</f>
        <v>6.8860839021275391E-2</v>
      </c>
      <c r="M4829" s="28"/>
      <c r="N4829" s="31" t="str">
        <f>TRIM(CONCATENATE(Table1[[#This Row],[Intake]]," ",Table1[[#This Row],[Batch Number]]))</f>
        <v>S-1/OS 90</v>
      </c>
      <c r="O4829" s="34" t="str">
        <f>IF(VLOOKUP(Table1[[#This Row],[Intake Batch Combo]],Sheet2!A:B,2,FALSE)="","",VLOOKUP(Table1[[#This Row],[Intake Batch Combo]],Sheet2!A:B,2,FALSE))</f>
        <v>OSD Buy 90</v>
      </c>
      <c r="P4829" s="116" t="e">
        <v>#N/A</v>
      </c>
      <c r="Q4829" s="116" t="e">
        <v>#N/A</v>
      </c>
    </row>
    <row r="4830" spans="1:17">
      <c r="A4830" s="4" t="s">
        <v>1316</v>
      </c>
      <c r="B4830" s="15">
        <v>90</v>
      </c>
      <c r="C4830" s="15" t="s">
        <v>329</v>
      </c>
      <c r="D4830" s="30">
        <v>44559</v>
      </c>
      <c r="E4830" s="10" t="s">
        <v>1</v>
      </c>
      <c r="F4830" s="14">
        <v>1695</v>
      </c>
      <c r="G4830" s="14">
        <v>435.04260145388702</v>
      </c>
      <c r="H4830" s="30">
        <v>44834</v>
      </c>
      <c r="I4830" s="123">
        <v>465</v>
      </c>
      <c r="J4830" s="21">
        <f>IF(M4830="",IF(AND(H4830&lt;&gt; "",D4830&lt;&gt;""),IF(H4830&gt;=D4830,H4830-D4830,0),""),"")</f>
        <v>275</v>
      </c>
      <c r="K4830" s="20">
        <f>IF(M4830="",IF(I4830&lt;&gt;"",I4830-G4830,""),"")</f>
        <v>29.957398546112984</v>
      </c>
      <c r="L4830" s="25">
        <f>IF(M4830="",IF(K4830&lt;&gt;"",IF(G4830=0,IF(I4830=0,0,9.99),K4830/G4830),""),"")</f>
        <v>6.8860839021275391E-2</v>
      </c>
      <c r="M4830" s="28"/>
      <c r="N4830" s="31" t="str">
        <f>TRIM(CONCATENATE(Table1[[#This Row],[Intake]]," ",Table1[[#This Row],[Batch Number]]))</f>
        <v>S-1/OS 90</v>
      </c>
      <c r="O4830" s="34" t="str">
        <f>IF(VLOOKUP(Table1[[#This Row],[Intake Batch Combo]],Sheet2!A:B,2,FALSE)="","",VLOOKUP(Table1[[#This Row],[Intake Batch Combo]],Sheet2!A:B,2,FALSE))</f>
        <v>OSD Buy 90</v>
      </c>
      <c r="P4830" s="116" t="e">
        <v>#N/A</v>
      </c>
      <c r="Q4830" s="116" t="e">
        <v>#N/A</v>
      </c>
    </row>
    <row r="4831" spans="1:17">
      <c r="A4831" s="4" t="s">
        <v>1316</v>
      </c>
      <c r="B4831" s="15">
        <v>90</v>
      </c>
      <c r="C4831" s="15" t="s">
        <v>362</v>
      </c>
      <c r="D4831" s="30">
        <v>44559</v>
      </c>
      <c r="E4831" s="10" t="s">
        <v>1</v>
      </c>
      <c r="F4831" s="14">
        <v>1695</v>
      </c>
      <c r="G4831" s="14">
        <v>435.04260145388702</v>
      </c>
      <c r="H4831" s="30">
        <v>44834</v>
      </c>
      <c r="I4831" s="123">
        <v>558</v>
      </c>
      <c r="J4831" s="21">
        <f>IF(M4831="",IF(AND(H4831&lt;&gt; "",D4831&lt;&gt;""),IF(H4831&gt;=D4831,H4831-D4831,0),""),"")</f>
        <v>275</v>
      </c>
      <c r="K4831" s="20">
        <f>IF(M4831="",IF(I4831&lt;&gt;"",I4831-G4831,""),"")</f>
        <v>122.95739854611298</v>
      </c>
      <c r="L4831" s="25">
        <f>IF(M4831="",IF(K4831&lt;&gt;"",IF(G4831=0,IF(I4831=0,0,9.99),K4831/G4831),""),"")</f>
        <v>0.2826330068255305</v>
      </c>
      <c r="M4831" s="28"/>
      <c r="N4831" s="31" t="str">
        <f>TRIM(CONCATENATE(Table1[[#This Row],[Intake]]," ",Table1[[#This Row],[Batch Number]]))</f>
        <v>S-1/OS 90</v>
      </c>
      <c r="O4831" s="34" t="str">
        <f>IF(VLOOKUP(Table1[[#This Row],[Intake Batch Combo]],Sheet2!A:B,2,FALSE)="","",VLOOKUP(Table1[[#This Row],[Intake Batch Combo]],Sheet2!A:B,2,FALSE))</f>
        <v>OSD Buy 90</v>
      </c>
      <c r="P4831" s="116" t="e">
        <v>#N/A</v>
      </c>
      <c r="Q4831" s="116" t="e">
        <v>#N/A</v>
      </c>
    </row>
    <row r="4832" spans="1:17">
      <c r="A4832" s="4" t="s">
        <v>1316</v>
      </c>
      <c r="B4832" s="15">
        <v>90</v>
      </c>
      <c r="C4832" s="15" t="s">
        <v>362</v>
      </c>
      <c r="D4832" s="30">
        <v>44559</v>
      </c>
      <c r="E4832" s="10" t="s">
        <v>1</v>
      </c>
      <c r="F4832" s="14">
        <v>1695</v>
      </c>
      <c r="G4832" s="14">
        <v>435.04260145388702</v>
      </c>
      <c r="H4832" s="30">
        <v>44834</v>
      </c>
      <c r="I4832" s="123">
        <v>558</v>
      </c>
      <c r="J4832" s="21">
        <f>IF(M4832="",IF(AND(H4832&lt;&gt; "",D4832&lt;&gt;""),IF(H4832&gt;=D4832,H4832-D4832,0),""),"")</f>
        <v>275</v>
      </c>
      <c r="K4832" s="20">
        <f>IF(M4832="",IF(I4832&lt;&gt;"",I4832-G4832,""),"")</f>
        <v>122.95739854611298</v>
      </c>
      <c r="L4832" s="25">
        <f>IF(M4832="",IF(K4832&lt;&gt;"",IF(G4832=0,IF(I4832=0,0,9.99),K4832/G4832),""),"")</f>
        <v>0.2826330068255305</v>
      </c>
      <c r="M4832" s="28"/>
      <c r="N4832" s="31" t="str">
        <f>TRIM(CONCATENATE(Table1[[#This Row],[Intake]]," ",Table1[[#This Row],[Batch Number]]))</f>
        <v>S-1/OS 90</v>
      </c>
      <c r="O4832" s="34" t="str">
        <f>IF(VLOOKUP(Table1[[#This Row],[Intake Batch Combo]],Sheet2!A:B,2,FALSE)="","",VLOOKUP(Table1[[#This Row],[Intake Batch Combo]],Sheet2!A:B,2,FALSE))</f>
        <v>OSD Buy 90</v>
      </c>
      <c r="P4832" s="116" t="e">
        <v>#N/A</v>
      </c>
      <c r="Q4832" s="116" t="e">
        <v>#N/A</v>
      </c>
    </row>
    <row r="4833" spans="1:17">
      <c r="A4833" s="4" t="s">
        <v>1316</v>
      </c>
      <c r="B4833" s="15">
        <v>90</v>
      </c>
      <c r="C4833" s="15" t="s">
        <v>362</v>
      </c>
      <c r="D4833" s="30">
        <v>44559</v>
      </c>
      <c r="E4833" s="10" t="s">
        <v>1</v>
      </c>
      <c r="F4833" s="14">
        <v>1695</v>
      </c>
      <c r="G4833" s="14">
        <v>435.04260145388702</v>
      </c>
      <c r="H4833" s="30">
        <v>44834</v>
      </c>
      <c r="I4833" s="123">
        <v>558</v>
      </c>
      <c r="J4833" s="21">
        <f>IF(M4833="",IF(AND(H4833&lt;&gt; "",D4833&lt;&gt;""),IF(H4833&gt;=D4833,H4833-D4833,0),""),"")</f>
        <v>275</v>
      </c>
      <c r="K4833" s="20">
        <f>IF(M4833="",IF(I4833&lt;&gt;"",I4833-G4833,""),"")</f>
        <v>122.95739854611298</v>
      </c>
      <c r="L4833" s="25">
        <f>IF(M4833="",IF(K4833&lt;&gt;"",IF(G4833=0,IF(I4833=0,0,9.99),K4833/G4833),""),"")</f>
        <v>0.2826330068255305</v>
      </c>
      <c r="M4833" s="28"/>
      <c r="N4833" s="31" t="str">
        <f>TRIM(CONCATENATE(Table1[[#This Row],[Intake]]," ",Table1[[#This Row],[Batch Number]]))</f>
        <v>S-1/OS 90</v>
      </c>
      <c r="O4833" s="34" t="str">
        <f>IF(VLOOKUP(Table1[[#This Row],[Intake Batch Combo]],Sheet2!A:B,2,FALSE)="","",VLOOKUP(Table1[[#This Row],[Intake Batch Combo]],Sheet2!A:B,2,FALSE))</f>
        <v>OSD Buy 90</v>
      </c>
      <c r="P4833" s="116" t="e">
        <v>#N/A</v>
      </c>
      <c r="Q4833" s="116" t="e">
        <v>#N/A</v>
      </c>
    </row>
    <row r="4834" spans="1:17">
      <c r="A4834" s="4" t="s">
        <v>5</v>
      </c>
      <c r="B4834" s="15">
        <v>2</v>
      </c>
      <c r="C4834" s="15"/>
      <c r="D4834" s="72">
        <v>44501</v>
      </c>
      <c r="E4834" s="10" t="s">
        <v>0</v>
      </c>
      <c r="F4834" s="14">
        <v>46361</v>
      </c>
      <c r="G4834" s="14">
        <v>16371.8076375</v>
      </c>
      <c r="H4834" s="72">
        <v>44819</v>
      </c>
      <c r="I4834" s="123">
        <v>18566.169999999998</v>
      </c>
      <c r="J4834" s="21">
        <f>IF(M4834="",IF(AND(H4834&lt;&gt; "",D4834&lt;&gt;""),IF(H4834&gt;=D4834,H4834-D4834,0),""),"")</f>
        <v>318</v>
      </c>
      <c r="K4834" s="20">
        <f>IF(M4834="",IF(I4834&lt;&gt;"",I4834-G4834,""),"")</f>
        <v>2194.3623624999982</v>
      </c>
      <c r="L4834" s="25">
        <f>IF(M4834="",IF(K4834&lt;&gt;"",IF(G4834=0,IF(I4834=0,0,9.99),K4834/G4834),""),"")</f>
        <v>0.13403299202427477</v>
      </c>
      <c r="M4834" s="28"/>
      <c r="N4834" s="31" t="str">
        <f>TRIM(CONCATENATE(Table1[[#This Row],[Intake]]," ",Table1[[#This Row],[Batch Number]]))</f>
        <v>S-1/CSP 2</v>
      </c>
      <c r="O4834" s="34" t="str">
        <f>IF(VLOOKUP(Table1[[#This Row],[Intake Batch Combo]],Sheet2!A:B,2,FALSE)="","",VLOOKUP(Table1[[#This Row],[Intake Batch Combo]],Sheet2!A:B,2,FALSE))</f>
        <v>Comprehensive Spine and Pain Batch 02</v>
      </c>
      <c r="P4834" s="116" t="e">
        <v>#N/A</v>
      </c>
      <c r="Q4834" s="116" t="e">
        <v>#N/A</v>
      </c>
    </row>
    <row r="4835" spans="1:17">
      <c r="A4835" s="4" t="s">
        <v>1316</v>
      </c>
      <c r="B4835" s="15">
        <v>90</v>
      </c>
      <c r="C4835" s="15" t="s">
        <v>126</v>
      </c>
      <c r="D4835" s="30">
        <v>44559</v>
      </c>
      <c r="E4835" s="10" t="s">
        <v>0</v>
      </c>
      <c r="F4835" s="109">
        <v>250</v>
      </c>
      <c r="G4835" s="14">
        <v>64.165575435676601</v>
      </c>
      <c r="H4835" s="30">
        <v>44804</v>
      </c>
      <c r="I4835" s="123">
        <v>92.618700000000004</v>
      </c>
      <c r="J4835" s="21">
        <f>IF(M4835="",IF(AND(H4835&lt;&gt; "",D4835&lt;&gt;""),IF(H4835&gt;=D4835,H4835-D4835,0),""),"")</f>
        <v>245</v>
      </c>
      <c r="K4835" s="20">
        <f>IF(M4835="",IF(I4835&lt;&gt;"",I4835-G4835,""),"")</f>
        <v>28.453124564323403</v>
      </c>
      <c r="L4835" s="25">
        <f>IF(M4835="",IF(K4835&lt;&gt;"",IF(G4835=0,IF(I4835=0,0,9.99),K4835/G4835),""),"")</f>
        <v>0.44343285899222568</v>
      </c>
      <c r="M4835" s="28"/>
      <c r="N4835" s="31" t="str">
        <f>TRIM(CONCATENATE(Table1[[#This Row],[Intake]]," ",Table1[[#This Row],[Batch Number]]))</f>
        <v>S-1/OS 90</v>
      </c>
      <c r="O4835" s="34" t="str">
        <f>IF(VLOOKUP(Table1[[#This Row],[Intake Batch Combo]],Sheet2!A:B,2,FALSE)="","",VLOOKUP(Table1[[#This Row],[Intake Batch Combo]],Sheet2!A:B,2,FALSE))</f>
        <v>OSD Buy 90</v>
      </c>
      <c r="P4835" s="116" t="e">
        <v>#N/A</v>
      </c>
      <c r="Q4835" s="116" t="e">
        <v>#N/A</v>
      </c>
    </row>
    <row r="4836" spans="1:17">
      <c r="A4836" s="4" t="s">
        <v>1314</v>
      </c>
      <c r="B4836" s="43">
        <v>71</v>
      </c>
      <c r="C4836" s="64" t="s">
        <v>839</v>
      </c>
      <c r="D4836" s="47">
        <v>44670</v>
      </c>
      <c r="E4836" s="59" t="s">
        <v>1</v>
      </c>
      <c r="F4836" s="41">
        <v>300</v>
      </c>
      <c r="G4836" s="41">
        <v>71.954979587975828</v>
      </c>
      <c r="H4836" s="47">
        <v>44804</v>
      </c>
      <c r="I4836" s="123">
        <v>66.959999999999994</v>
      </c>
      <c r="J4836" s="43">
        <f>IF(M4836="",IF(AND(H4836&lt;&gt; "",D4836&lt;&gt;""),IF(H4836&gt;=D4836,H4836-D4836,0),""),"")</f>
        <v>134</v>
      </c>
      <c r="K4836" s="42">
        <f>IF(M4836="",IF(I4836&lt;&gt;"",I4836-G4836,""),"")</f>
        <v>-4.9949795879758341</v>
      </c>
      <c r="L4836" s="44">
        <f>IF(M4836="",IF(K4836&lt;&gt;"",IF(G4836=0,IF(I4836=0,0,9.99),K4836/G4836),""),"")</f>
        <v>-6.9418122506291827E-2</v>
      </c>
      <c r="M4836" s="45"/>
      <c r="N4836" s="46" t="str">
        <f>TRIM(CONCATENATE(Table1[[#This Row],[Intake]]," ",Table1[[#This Row],[Batch Number]]))</f>
        <v>S-1/EB 71</v>
      </c>
      <c r="O4836" s="45" t="str">
        <f>IF(VLOOKUP(Table1[[#This Row],[Intake Batch Combo]],Sheet2!A:B,2,FALSE)="","",VLOOKUP(Table1[[#This Row],[Intake Batch Combo]],Sheet2!A:B,2,FALSE))</f>
        <v>Expert MRI Buy 71</v>
      </c>
      <c r="P4836" s="116" t="e">
        <v>#N/A</v>
      </c>
      <c r="Q4836" s="116" t="e">
        <v>#N/A</v>
      </c>
    </row>
    <row r="4837" spans="1:17">
      <c r="A4837" s="4" t="s">
        <v>1314</v>
      </c>
      <c r="B4837" s="43">
        <v>71</v>
      </c>
      <c r="C4837" s="64" t="s">
        <v>839</v>
      </c>
      <c r="D4837" s="47">
        <v>44670</v>
      </c>
      <c r="E4837" s="59" t="s">
        <v>1</v>
      </c>
      <c r="F4837" s="41">
        <v>300</v>
      </c>
      <c r="G4837" s="41">
        <v>71.954979587975828</v>
      </c>
      <c r="H4837" s="47">
        <v>44804</v>
      </c>
      <c r="I4837" s="123">
        <v>66.959999999999994</v>
      </c>
      <c r="J4837" s="43">
        <f>IF(M4837="",IF(AND(H4837&lt;&gt; "",D4837&lt;&gt;""),IF(H4837&gt;=D4837,H4837-D4837,0),""),"")</f>
        <v>134</v>
      </c>
      <c r="K4837" s="42">
        <f>IF(M4837="",IF(I4837&lt;&gt;"",I4837-G4837,""),"")</f>
        <v>-4.9949795879758341</v>
      </c>
      <c r="L4837" s="44">
        <f>IF(M4837="",IF(K4837&lt;&gt;"",IF(G4837=0,IF(I4837=0,0,9.99),K4837/G4837),""),"")</f>
        <v>-6.9418122506291827E-2</v>
      </c>
      <c r="M4837" s="45"/>
      <c r="N4837" s="46" t="str">
        <f>TRIM(CONCATENATE(Table1[[#This Row],[Intake]]," ",Table1[[#This Row],[Batch Number]]))</f>
        <v>S-1/EB 71</v>
      </c>
      <c r="O4837" s="45" t="str">
        <f>IF(VLOOKUP(Table1[[#This Row],[Intake Batch Combo]],Sheet2!A:B,2,FALSE)="","",VLOOKUP(Table1[[#This Row],[Intake Batch Combo]],Sheet2!A:B,2,FALSE))</f>
        <v>Expert MRI Buy 71</v>
      </c>
      <c r="P4837" s="116" t="e">
        <v>#N/A</v>
      </c>
      <c r="Q4837" s="116" t="e">
        <v>#N/A</v>
      </c>
    </row>
    <row r="4838" spans="1:17">
      <c r="A4838" s="4" t="s">
        <v>384</v>
      </c>
      <c r="B4838" s="15" t="s">
        <v>385</v>
      </c>
      <c r="C4838" s="15">
        <v>1019518</v>
      </c>
      <c r="D4838" s="30">
        <v>44579</v>
      </c>
      <c r="E4838" s="10" t="s">
        <v>0</v>
      </c>
      <c r="F4838" s="14">
        <v>400</v>
      </c>
      <c r="G4838" s="14">
        <v>82.56</v>
      </c>
      <c r="H4838" s="30">
        <v>44804</v>
      </c>
      <c r="I4838" s="123">
        <v>93</v>
      </c>
      <c r="J4838" s="15">
        <f>IF(M4838="",IF(AND(H4838&lt;&gt; "",D4838&lt;&gt;""),IF(H4838&gt;=D4838,H4838-D4838,0),""),"")</f>
        <v>225</v>
      </c>
      <c r="K4838" s="20">
        <f>IF(M4838="",IF(I4838&lt;&gt;"",I4838-G4838,""),"")</f>
        <v>10.439999999999998</v>
      </c>
      <c r="L4838" s="25">
        <f>IF(M4838="",IF(K4838&lt;&gt;"",IF(G4838=0,IF(I4838=0,0,9.99),K4838/G4838),""),"")</f>
        <v>0.126453488372093</v>
      </c>
      <c r="M4838" s="112"/>
      <c r="N4838" s="33" t="str">
        <f>TRIM(CONCATENATE(Table1[[#This Row],[Intake]]," ",Table1[[#This Row],[Batch Number]]))</f>
        <v>S-1/TRC 33a</v>
      </c>
      <c r="O4838" s="35" t="str">
        <f>IF(VLOOKUP(Table1[[#This Row],[Intake Batch Combo]],Sheet2!A:B,2,FALSE)="","",VLOOKUP(Table1[[#This Row],[Intake Batch Combo]],Sheet2!A:B,2,FALSE))</f>
        <v>Texas Regional Center Batch 33a</v>
      </c>
      <c r="P4838" s="116" t="e">
        <v>#N/A</v>
      </c>
      <c r="Q4838" s="116" t="e">
        <v>#N/A</v>
      </c>
    </row>
    <row r="4839" spans="1:17">
      <c r="A4839" s="4" t="s">
        <v>384</v>
      </c>
      <c r="B4839" s="15" t="s">
        <v>385</v>
      </c>
      <c r="C4839" s="15">
        <v>1021183</v>
      </c>
      <c r="D4839" s="30">
        <v>44579</v>
      </c>
      <c r="E4839" s="10" t="s">
        <v>0</v>
      </c>
      <c r="F4839" s="14">
        <v>400</v>
      </c>
      <c r="G4839" s="14">
        <v>82.56</v>
      </c>
      <c r="H4839" s="30">
        <v>44804</v>
      </c>
      <c r="I4839" s="123">
        <v>133.53870000000001</v>
      </c>
      <c r="J4839" s="15">
        <f>IF(M4839="",IF(AND(H4839&lt;&gt; "",D4839&lt;&gt;""),IF(H4839&gt;=D4839,H4839-D4839,0),""),"")</f>
        <v>225</v>
      </c>
      <c r="K4839" s="20">
        <f>IF(M4839="",IF(I4839&lt;&gt;"",I4839-G4839,""),"")</f>
        <v>50.978700000000003</v>
      </c>
      <c r="L4839" s="25">
        <f>IF(M4839="",IF(K4839&lt;&gt;"",IF(G4839=0,IF(I4839=0,0,9.99),K4839/G4839),""),"")</f>
        <v>0.61747456395348843</v>
      </c>
      <c r="M4839" s="112"/>
      <c r="N4839" s="33" t="str">
        <f>TRIM(CONCATENATE(Table1[[#This Row],[Intake]]," ",Table1[[#This Row],[Batch Number]]))</f>
        <v>S-1/TRC 33a</v>
      </c>
      <c r="O4839" s="35" t="str">
        <f>IF(VLOOKUP(Table1[[#This Row],[Intake Batch Combo]],Sheet2!A:B,2,FALSE)="","",VLOOKUP(Table1[[#This Row],[Intake Batch Combo]],Sheet2!A:B,2,FALSE))</f>
        <v>Texas Regional Center Batch 33a</v>
      </c>
      <c r="P4839" s="116" t="e">
        <v>#N/A</v>
      </c>
      <c r="Q4839" s="116" t="e">
        <v>#N/A</v>
      </c>
    </row>
    <row r="4840" spans="1:17">
      <c r="A4840" s="4" t="s">
        <v>384</v>
      </c>
      <c r="B4840" s="15" t="s">
        <v>385</v>
      </c>
      <c r="C4840" s="15">
        <v>1021509</v>
      </c>
      <c r="D4840" s="30">
        <v>44579</v>
      </c>
      <c r="E4840" s="10" t="s">
        <v>0</v>
      </c>
      <c r="F4840" s="14">
        <v>400</v>
      </c>
      <c r="G4840" s="14">
        <v>82.56</v>
      </c>
      <c r="H4840" s="30">
        <v>44804</v>
      </c>
      <c r="I4840" s="123">
        <v>162.75</v>
      </c>
      <c r="J4840" s="15">
        <f>IF(M4840="",IF(AND(H4840&lt;&gt; "",D4840&lt;&gt;""),IF(H4840&gt;=D4840,H4840-D4840,0),""),"")</f>
        <v>225</v>
      </c>
      <c r="K4840" s="20">
        <f>IF(M4840="",IF(I4840&lt;&gt;"",I4840-G4840,""),"")</f>
        <v>80.19</v>
      </c>
      <c r="L4840" s="25">
        <f>IF(M4840="",IF(K4840&lt;&gt;"",IF(G4840=0,IF(I4840=0,0,9.99),K4840/G4840),""),"")</f>
        <v>0.97129360465116277</v>
      </c>
      <c r="M4840" s="112"/>
      <c r="N4840" s="33" t="str">
        <f>TRIM(CONCATENATE(Table1[[#This Row],[Intake]]," ",Table1[[#This Row],[Batch Number]]))</f>
        <v>S-1/TRC 33a</v>
      </c>
      <c r="O4840" s="35" t="str">
        <f>IF(VLOOKUP(Table1[[#This Row],[Intake Batch Combo]],Sheet2!A:B,2,FALSE)="","",VLOOKUP(Table1[[#This Row],[Intake Batch Combo]],Sheet2!A:B,2,FALSE))</f>
        <v>Texas Regional Center Batch 33a</v>
      </c>
      <c r="P4840" s="116" t="e">
        <v>#N/A</v>
      </c>
      <c r="Q4840" s="116" t="e">
        <v>#N/A</v>
      </c>
    </row>
    <row r="4841" spans="1:17">
      <c r="A4841" s="4" t="s">
        <v>384</v>
      </c>
      <c r="B4841" s="15" t="s">
        <v>385</v>
      </c>
      <c r="C4841" s="15">
        <v>1019518</v>
      </c>
      <c r="D4841" s="30">
        <v>44579</v>
      </c>
      <c r="E4841" s="10" t="s">
        <v>0</v>
      </c>
      <c r="F4841" s="14">
        <v>750</v>
      </c>
      <c r="G4841" s="14">
        <v>154.80000000000001</v>
      </c>
      <c r="H4841" s="30">
        <v>44804</v>
      </c>
      <c r="I4841" s="123">
        <v>441.75</v>
      </c>
      <c r="J4841" s="15">
        <f>IF(M4841="",IF(AND(H4841&lt;&gt; "",D4841&lt;&gt;""),IF(H4841&gt;=D4841,H4841-D4841,0),""),"")</f>
        <v>225</v>
      </c>
      <c r="K4841" s="20">
        <f>IF(M4841="",IF(I4841&lt;&gt;"",I4841-G4841,""),"")</f>
        <v>286.95</v>
      </c>
      <c r="L4841" s="25">
        <f>IF(M4841="",IF(K4841&lt;&gt;"",IF(G4841=0,IF(I4841=0,0,9.99),K4841/G4841),""),"")</f>
        <v>1.8536821705426354</v>
      </c>
      <c r="M4841" s="112"/>
      <c r="N4841" s="33" t="str">
        <f>TRIM(CONCATENATE(Table1[[#This Row],[Intake]]," ",Table1[[#This Row],[Batch Number]]))</f>
        <v>S-1/TRC 33a</v>
      </c>
      <c r="O4841" s="35" t="str">
        <f>IF(VLOOKUP(Table1[[#This Row],[Intake Batch Combo]],Sheet2!A:B,2,FALSE)="","",VLOOKUP(Table1[[#This Row],[Intake Batch Combo]],Sheet2!A:B,2,FALSE))</f>
        <v>Texas Regional Center Batch 33a</v>
      </c>
      <c r="P4841" s="116" t="e">
        <v>#N/A</v>
      </c>
      <c r="Q4841" s="116" t="e">
        <v>#N/A</v>
      </c>
    </row>
    <row r="4842" spans="1:17">
      <c r="A4842" s="4" t="s">
        <v>384</v>
      </c>
      <c r="B4842" s="15" t="s">
        <v>385</v>
      </c>
      <c r="C4842" s="15">
        <v>1019519</v>
      </c>
      <c r="D4842" s="30">
        <v>44579</v>
      </c>
      <c r="E4842" s="10" t="s">
        <v>0</v>
      </c>
      <c r="F4842" s="14">
        <v>750</v>
      </c>
      <c r="G4842" s="14">
        <v>154.80000000000001</v>
      </c>
      <c r="H4842" s="30">
        <v>44804</v>
      </c>
      <c r="I4842" s="123">
        <v>186</v>
      </c>
      <c r="J4842" s="15">
        <f>IF(M4842="",IF(AND(H4842&lt;&gt; "",D4842&lt;&gt;""),IF(H4842&gt;=D4842,H4842-D4842,0),""),"")</f>
        <v>225</v>
      </c>
      <c r="K4842" s="20">
        <f>IF(M4842="",IF(I4842&lt;&gt;"",I4842-G4842,""),"")</f>
        <v>31.199999999999989</v>
      </c>
      <c r="L4842" s="25">
        <f>IF(M4842="",IF(K4842&lt;&gt;"",IF(G4842=0,IF(I4842=0,0,9.99),K4842/G4842),""),"")</f>
        <v>0.20155038759689914</v>
      </c>
      <c r="M4842" s="112"/>
      <c r="N4842" s="33" t="str">
        <f>TRIM(CONCATENATE(Table1[[#This Row],[Intake]]," ",Table1[[#This Row],[Batch Number]]))</f>
        <v>S-1/TRC 33a</v>
      </c>
      <c r="O4842" s="35" t="str">
        <f>IF(VLOOKUP(Table1[[#This Row],[Intake Batch Combo]],Sheet2!A:B,2,FALSE)="","",VLOOKUP(Table1[[#This Row],[Intake Batch Combo]],Sheet2!A:B,2,FALSE))</f>
        <v>Texas Regional Center Batch 33a</v>
      </c>
      <c r="P4842" s="116" t="e">
        <v>#N/A</v>
      </c>
      <c r="Q4842" s="116" t="e">
        <v>#N/A</v>
      </c>
    </row>
    <row r="4843" spans="1:17">
      <c r="A4843" s="4" t="s">
        <v>384</v>
      </c>
      <c r="B4843" s="15" t="s">
        <v>385</v>
      </c>
      <c r="C4843" s="15">
        <v>1021509</v>
      </c>
      <c r="D4843" s="30">
        <v>44579</v>
      </c>
      <c r="E4843" s="10" t="s">
        <v>0</v>
      </c>
      <c r="F4843" s="14">
        <v>750</v>
      </c>
      <c r="G4843" s="14">
        <v>154.80000000000001</v>
      </c>
      <c r="H4843" s="30">
        <v>44804</v>
      </c>
      <c r="I4843" s="123">
        <v>372</v>
      </c>
      <c r="J4843" s="15">
        <f>IF(M4843="",IF(AND(H4843&lt;&gt; "",D4843&lt;&gt;""),IF(H4843&gt;=D4843,H4843-D4843,0),""),"")</f>
        <v>225</v>
      </c>
      <c r="K4843" s="20">
        <f>IF(M4843="",IF(I4843&lt;&gt;"",I4843-G4843,""),"")</f>
        <v>217.2</v>
      </c>
      <c r="L4843" s="25">
        <f>IF(M4843="",IF(K4843&lt;&gt;"",IF(G4843=0,IF(I4843=0,0,9.99),K4843/G4843),""),"")</f>
        <v>1.4031007751937983</v>
      </c>
      <c r="M4843" s="112"/>
      <c r="N4843" s="33" t="str">
        <f>TRIM(CONCATENATE(Table1[[#This Row],[Intake]]," ",Table1[[#This Row],[Batch Number]]))</f>
        <v>S-1/TRC 33a</v>
      </c>
      <c r="O4843" s="35" t="str">
        <f>IF(VLOOKUP(Table1[[#This Row],[Intake Batch Combo]],Sheet2!A:B,2,FALSE)="","",VLOOKUP(Table1[[#This Row],[Intake Batch Combo]],Sheet2!A:B,2,FALSE))</f>
        <v>Texas Regional Center Batch 33a</v>
      </c>
      <c r="P4843" s="116" t="e">
        <v>#N/A</v>
      </c>
      <c r="Q4843" s="116" t="e">
        <v>#N/A</v>
      </c>
    </row>
    <row r="4844" spans="1:17">
      <c r="A4844" s="4" t="s">
        <v>384</v>
      </c>
      <c r="B4844" s="15" t="s">
        <v>385</v>
      </c>
      <c r="C4844" s="15">
        <v>1022222</v>
      </c>
      <c r="D4844" s="30">
        <v>44579</v>
      </c>
      <c r="E4844" s="10" t="s">
        <v>0</v>
      </c>
      <c r="F4844" s="14">
        <v>750</v>
      </c>
      <c r="G4844" s="14">
        <v>154.80000000000001</v>
      </c>
      <c r="H4844" s="30">
        <v>44804</v>
      </c>
      <c r="I4844" s="123">
        <v>279</v>
      </c>
      <c r="J4844" s="15">
        <f>IF(M4844="",IF(AND(H4844&lt;&gt; "",D4844&lt;&gt;""),IF(H4844&gt;=D4844,H4844-D4844,0),""),"")</f>
        <v>225</v>
      </c>
      <c r="K4844" s="20">
        <f>IF(M4844="",IF(I4844&lt;&gt;"",I4844-G4844,""),"")</f>
        <v>124.19999999999999</v>
      </c>
      <c r="L4844" s="25">
        <f>IF(M4844="",IF(K4844&lt;&gt;"",IF(G4844=0,IF(I4844=0,0,9.99),K4844/G4844),""),"")</f>
        <v>0.80232558139534871</v>
      </c>
      <c r="M4844" s="112"/>
      <c r="N4844" s="33" t="str">
        <f>TRIM(CONCATENATE(Table1[[#This Row],[Intake]]," ",Table1[[#This Row],[Batch Number]]))</f>
        <v>S-1/TRC 33a</v>
      </c>
      <c r="O4844" s="35" t="str">
        <f>IF(VLOOKUP(Table1[[#This Row],[Intake Batch Combo]],Sheet2!A:B,2,FALSE)="","",VLOOKUP(Table1[[#This Row],[Intake Batch Combo]],Sheet2!A:B,2,FALSE))</f>
        <v>Texas Regional Center Batch 33a</v>
      </c>
      <c r="P4844" s="116" t="e">
        <v>#N/A</v>
      </c>
      <c r="Q4844" s="116" t="e">
        <v>#N/A</v>
      </c>
    </row>
    <row r="4845" spans="1:17">
      <c r="A4845" s="4" t="s">
        <v>384</v>
      </c>
      <c r="B4845" s="15" t="s">
        <v>385</v>
      </c>
      <c r="C4845" s="15">
        <v>1022673</v>
      </c>
      <c r="D4845" s="30">
        <v>44579</v>
      </c>
      <c r="E4845" s="10" t="s">
        <v>0</v>
      </c>
      <c r="F4845" s="14">
        <v>750</v>
      </c>
      <c r="G4845" s="14">
        <v>154.80000000000001</v>
      </c>
      <c r="H4845" s="30">
        <v>44804</v>
      </c>
      <c r="I4845" s="123">
        <v>348.75</v>
      </c>
      <c r="J4845" s="15">
        <f>IF(M4845="",IF(AND(H4845&lt;&gt; "",D4845&lt;&gt;""),IF(H4845&gt;=D4845,H4845-D4845,0),""),"")</f>
        <v>225</v>
      </c>
      <c r="K4845" s="20">
        <f>IF(M4845="",IF(I4845&lt;&gt;"",I4845-G4845,""),"")</f>
        <v>193.95</v>
      </c>
      <c r="L4845" s="25">
        <f>IF(M4845="",IF(K4845&lt;&gt;"",IF(G4845=0,IF(I4845=0,0,9.99),K4845/G4845),""),"")</f>
        <v>1.2529069767441858</v>
      </c>
      <c r="M4845" s="112"/>
      <c r="N4845" s="33" t="str">
        <f>TRIM(CONCATENATE(Table1[[#This Row],[Intake]]," ",Table1[[#This Row],[Batch Number]]))</f>
        <v>S-1/TRC 33a</v>
      </c>
      <c r="O4845" s="35" t="str">
        <f>IF(VLOOKUP(Table1[[#This Row],[Intake Batch Combo]],Sheet2!A:B,2,FALSE)="","",VLOOKUP(Table1[[#This Row],[Intake Batch Combo]],Sheet2!A:B,2,FALSE))</f>
        <v>Texas Regional Center Batch 33a</v>
      </c>
      <c r="P4845" s="116" t="e">
        <v>#N/A</v>
      </c>
      <c r="Q4845" s="116" t="e">
        <v>#N/A</v>
      </c>
    </row>
    <row r="4846" spans="1:17">
      <c r="A4846" s="4" t="s">
        <v>384</v>
      </c>
      <c r="B4846" s="15" t="s">
        <v>385</v>
      </c>
      <c r="C4846" s="15">
        <v>1022874</v>
      </c>
      <c r="D4846" s="30">
        <v>44579</v>
      </c>
      <c r="E4846" s="10" t="s">
        <v>0</v>
      </c>
      <c r="F4846" s="14">
        <v>750</v>
      </c>
      <c r="G4846" s="14">
        <v>154.80000000000001</v>
      </c>
      <c r="H4846" s="30">
        <v>44804</v>
      </c>
      <c r="I4846" s="123">
        <v>279</v>
      </c>
      <c r="J4846" s="15">
        <f>IF(M4846="",IF(AND(H4846&lt;&gt; "",D4846&lt;&gt;""),IF(H4846&gt;=D4846,H4846-D4846,0),""),"")</f>
        <v>225</v>
      </c>
      <c r="K4846" s="20">
        <f>IF(M4846="",IF(I4846&lt;&gt;"",I4846-G4846,""),"")</f>
        <v>124.19999999999999</v>
      </c>
      <c r="L4846" s="25">
        <f>IF(M4846="",IF(K4846&lt;&gt;"",IF(G4846=0,IF(I4846=0,0,9.99),K4846/G4846),""),"")</f>
        <v>0.80232558139534871</v>
      </c>
      <c r="M4846" s="112"/>
      <c r="N4846" s="33" t="str">
        <f>TRIM(CONCATENATE(Table1[[#This Row],[Intake]]," ",Table1[[#This Row],[Batch Number]]))</f>
        <v>S-1/TRC 33a</v>
      </c>
      <c r="O4846" s="35" t="str">
        <f>IF(VLOOKUP(Table1[[#This Row],[Intake Batch Combo]],Sheet2!A:B,2,FALSE)="","",VLOOKUP(Table1[[#This Row],[Intake Batch Combo]],Sheet2!A:B,2,FALSE))</f>
        <v>Texas Regional Center Batch 33a</v>
      </c>
      <c r="P4846" s="116" t="e">
        <v>#N/A</v>
      </c>
      <c r="Q4846" s="116" t="e">
        <v>#N/A</v>
      </c>
    </row>
    <row r="4847" spans="1:17">
      <c r="A4847" s="4" t="s">
        <v>384</v>
      </c>
      <c r="B4847" s="15" t="s">
        <v>385</v>
      </c>
      <c r="C4847" s="15">
        <v>1023040</v>
      </c>
      <c r="D4847" s="30">
        <v>44579</v>
      </c>
      <c r="E4847" s="10" t="s">
        <v>0</v>
      </c>
      <c r="F4847" s="14">
        <v>750</v>
      </c>
      <c r="G4847" s="14">
        <v>154.80000000000001</v>
      </c>
      <c r="H4847" s="30">
        <v>44804</v>
      </c>
      <c r="I4847" s="123">
        <v>517.49850000000004</v>
      </c>
      <c r="J4847" s="15">
        <f>IF(M4847="",IF(AND(H4847&lt;&gt; "",D4847&lt;&gt;""),IF(H4847&gt;=D4847,H4847-D4847,0),""),"")</f>
        <v>225</v>
      </c>
      <c r="K4847" s="20">
        <f>IF(M4847="",IF(I4847&lt;&gt;"",I4847-G4847,""),"")</f>
        <v>362.69850000000002</v>
      </c>
      <c r="L4847" s="25">
        <f>IF(M4847="",IF(K4847&lt;&gt;"",IF(G4847=0,IF(I4847=0,0,9.99),K4847/G4847),""),"")</f>
        <v>2.3430135658914728</v>
      </c>
      <c r="M4847" s="112"/>
      <c r="N4847" s="33" t="str">
        <f>TRIM(CONCATENATE(Table1[[#This Row],[Intake]]," ",Table1[[#This Row],[Batch Number]]))</f>
        <v>S-1/TRC 33a</v>
      </c>
      <c r="O4847" s="35" t="str">
        <f>IF(VLOOKUP(Table1[[#This Row],[Intake Batch Combo]],Sheet2!A:B,2,FALSE)="","",VLOOKUP(Table1[[#This Row],[Intake Batch Combo]],Sheet2!A:B,2,FALSE))</f>
        <v>Texas Regional Center Batch 33a</v>
      </c>
      <c r="P4847" s="116" t="e">
        <v>#N/A</v>
      </c>
      <c r="Q4847" s="116" t="e">
        <v>#N/A</v>
      </c>
    </row>
    <row r="4848" spans="1:17">
      <c r="A4848" s="4" t="s">
        <v>384</v>
      </c>
      <c r="B4848" s="15" t="s">
        <v>385</v>
      </c>
      <c r="C4848" s="15">
        <v>1023479</v>
      </c>
      <c r="D4848" s="30">
        <v>44579</v>
      </c>
      <c r="E4848" s="10" t="s">
        <v>0</v>
      </c>
      <c r="F4848" s="14">
        <v>750</v>
      </c>
      <c r="G4848" s="14">
        <v>154.80000000000001</v>
      </c>
      <c r="H4848" s="30">
        <v>44804</v>
      </c>
      <c r="I4848" s="123">
        <v>348.75</v>
      </c>
      <c r="J4848" s="15">
        <f>IF(M4848="",IF(AND(H4848&lt;&gt; "",D4848&lt;&gt;""),IF(H4848&gt;=D4848,H4848-D4848,0),""),"")</f>
        <v>225</v>
      </c>
      <c r="K4848" s="20">
        <f>IF(M4848="",IF(I4848&lt;&gt;"",I4848-G4848,""),"")</f>
        <v>193.95</v>
      </c>
      <c r="L4848" s="25">
        <f>IF(M4848="",IF(K4848&lt;&gt;"",IF(G4848=0,IF(I4848=0,0,9.99),K4848/G4848),""),"")</f>
        <v>1.2529069767441858</v>
      </c>
      <c r="M4848" s="112"/>
      <c r="N4848" s="33" t="str">
        <f>TRIM(CONCATENATE(Table1[[#This Row],[Intake]]," ",Table1[[#This Row],[Batch Number]]))</f>
        <v>S-1/TRC 33a</v>
      </c>
      <c r="O4848" s="35" t="str">
        <f>IF(VLOOKUP(Table1[[#This Row],[Intake Batch Combo]],Sheet2!A:B,2,FALSE)="","",VLOOKUP(Table1[[#This Row],[Intake Batch Combo]],Sheet2!A:B,2,FALSE))</f>
        <v>Texas Regional Center Batch 33a</v>
      </c>
      <c r="P4848" s="116" t="e">
        <v>#N/A</v>
      </c>
      <c r="Q4848" s="116" t="e">
        <v>#N/A</v>
      </c>
    </row>
    <row r="4849" spans="1:17">
      <c r="A4849" s="4" t="s">
        <v>1314</v>
      </c>
      <c r="B4849" s="43">
        <v>71</v>
      </c>
      <c r="C4849" s="64" t="s">
        <v>582</v>
      </c>
      <c r="D4849" s="47">
        <v>44670</v>
      </c>
      <c r="E4849" s="59" t="s">
        <v>1</v>
      </c>
      <c r="F4849" s="41">
        <v>1695</v>
      </c>
      <c r="G4849" s="41">
        <v>406.54563467206344</v>
      </c>
      <c r="H4849" s="30">
        <v>44804</v>
      </c>
      <c r="I4849" s="123">
        <v>465</v>
      </c>
      <c r="J4849" s="43">
        <f>IF(M4849="",IF(AND(H4849&lt;&gt; "",D4849&lt;&gt;""),IF(H4849&gt;=D4849,H4849-D4849,0),""),"")</f>
        <v>134</v>
      </c>
      <c r="K4849" s="42">
        <f>IF(M4849="",IF(I4849&lt;&gt;"",I4849-G4849,""),"")</f>
        <v>58.454365327936557</v>
      </c>
      <c r="L4849" s="44">
        <f>IF(M4849="",IF(K4849&lt;&gt;"",IF(G4849=0,IF(I4849=0,0,9.99),K4849/G4849),""),"")</f>
        <v>0.14378303526758632</v>
      </c>
      <c r="M4849" s="45"/>
      <c r="N4849" s="46" t="str">
        <f>TRIM(CONCATENATE(Table1[[#This Row],[Intake]]," ",Table1[[#This Row],[Batch Number]]))</f>
        <v>S-1/EB 71</v>
      </c>
      <c r="O4849" s="45" t="str">
        <f>IF(VLOOKUP(Table1[[#This Row],[Intake Batch Combo]],Sheet2!A:B,2,FALSE)="","",VLOOKUP(Table1[[#This Row],[Intake Batch Combo]],Sheet2!A:B,2,FALSE))</f>
        <v>Expert MRI Buy 71</v>
      </c>
      <c r="P4849" s="116" t="e">
        <v>#N/A</v>
      </c>
      <c r="Q4849" s="116" t="e">
        <v>#N/A</v>
      </c>
    </row>
    <row r="4850" spans="1:17">
      <c r="A4850" s="4" t="s">
        <v>1314</v>
      </c>
      <c r="B4850" s="43">
        <v>71</v>
      </c>
      <c r="C4850" s="64" t="s">
        <v>595</v>
      </c>
      <c r="D4850" s="47">
        <v>44670</v>
      </c>
      <c r="E4850" s="59" t="s">
        <v>1</v>
      </c>
      <c r="F4850" s="41">
        <v>1695</v>
      </c>
      <c r="G4850" s="41">
        <v>406.54563467206344</v>
      </c>
      <c r="H4850" s="30">
        <v>44804</v>
      </c>
      <c r="I4850" s="123">
        <v>558</v>
      </c>
      <c r="J4850" s="43">
        <f>IF(M4850="",IF(AND(H4850&lt;&gt; "",D4850&lt;&gt;""),IF(H4850&gt;=D4850,H4850-D4850,0),""),"")</f>
        <v>134</v>
      </c>
      <c r="K4850" s="42">
        <f>IF(M4850="",IF(I4850&lt;&gt;"",I4850-G4850,""),"")</f>
        <v>151.45436532793656</v>
      </c>
      <c r="L4850" s="44">
        <f>IF(M4850="",IF(K4850&lt;&gt;"",IF(G4850=0,IF(I4850=0,0,9.99),K4850/G4850),""),"")</f>
        <v>0.37253964232110359</v>
      </c>
      <c r="M4850" s="45"/>
      <c r="N4850" s="46" t="str">
        <f>TRIM(CONCATENATE(Table1[[#This Row],[Intake]]," ",Table1[[#This Row],[Batch Number]]))</f>
        <v>S-1/EB 71</v>
      </c>
      <c r="O4850" s="45" t="str">
        <f>IF(VLOOKUP(Table1[[#This Row],[Intake Batch Combo]],Sheet2!A:B,2,FALSE)="","",VLOOKUP(Table1[[#This Row],[Intake Batch Combo]],Sheet2!A:B,2,FALSE))</f>
        <v>Expert MRI Buy 71</v>
      </c>
      <c r="P4850" s="116" t="e">
        <v>#N/A</v>
      </c>
      <c r="Q4850" s="116" t="e">
        <v>#N/A</v>
      </c>
    </row>
    <row r="4851" spans="1:17">
      <c r="A4851" s="4" t="s">
        <v>1314</v>
      </c>
      <c r="B4851" s="43">
        <v>71</v>
      </c>
      <c r="C4851" s="64" t="s">
        <v>601</v>
      </c>
      <c r="D4851" s="47">
        <v>44670</v>
      </c>
      <c r="E4851" s="59" t="s">
        <v>1</v>
      </c>
      <c r="F4851" s="41">
        <v>1695</v>
      </c>
      <c r="G4851" s="41">
        <v>406.54563467206344</v>
      </c>
      <c r="H4851" s="30">
        <v>44804</v>
      </c>
      <c r="I4851" s="123">
        <v>558</v>
      </c>
      <c r="J4851" s="43">
        <f>IF(M4851="",IF(AND(H4851&lt;&gt; "",D4851&lt;&gt;""),IF(H4851&gt;=D4851,H4851-D4851,0),""),"")</f>
        <v>134</v>
      </c>
      <c r="K4851" s="42">
        <f>IF(M4851="",IF(I4851&lt;&gt;"",I4851-G4851,""),"")</f>
        <v>151.45436532793656</v>
      </c>
      <c r="L4851" s="44">
        <f>IF(M4851="",IF(K4851&lt;&gt;"",IF(G4851=0,IF(I4851=0,0,9.99),K4851/G4851),""),"")</f>
        <v>0.37253964232110359</v>
      </c>
      <c r="M4851" s="45"/>
      <c r="N4851" s="46" t="str">
        <f>TRIM(CONCATENATE(Table1[[#This Row],[Intake]]," ",Table1[[#This Row],[Batch Number]]))</f>
        <v>S-1/EB 71</v>
      </c>
      <c r="O4851" s="45" t="str">
        <f>IF(VLOOKUP(Table1[[#This Row],[Intake Batch Combo]],Sheet2!A:B,2,FALSE)="","",VLOOKUP(Table1[[#This Row],[Intake Batch Combo]],Sheet2!A:B,2,FALSE))</f>
        <v>Expert MRI Buy 71</v>
      </c>
      <c r="P4851" s="116" t="e">
        <v>#N/A</v>
      </c>
      <c r="Q4851" s="116" t="e">
        <v>#N/A</v>
      </c>
    </row>
    <row r="4852" spans="1:17">
      <c r="A4852" s="4" t="s">
        <v>1314</v>
      </c>
      <c r="B4852" s="43">
        <v>71</v>
      </c>
      <c r="C4852" s="64" t="s">
        <v>636</v>
      </c>
      <c r="D4852" s="47">
        <v>44670</v>
      </c>
      <c r="E4852" s="59" t="s">
        <v>1</v>
      </c>
      <c r="F4852" s="41">
        <v>1695</v>
      </c>
      <c r="G4852" s="41">
        <v>406.54563467206344</v>
      </c>
      <c r="H4852" s="30">
        <v>44804</v>
      </c>
      <c r="I4852" s="123">
        <v>478.95</v>
      </c>
      <c r="J4852" s="43">
        <f>IF(M4852="",IF(AND(H4852&lt;&gt; "",D4852&lt;&gt;""),IF(H4852&gt;=D4852,H4852-D4852,0),""),"")</f>
        <v>134</v>
      </c>
      <c r="K4852" s="42">
        <f>IF(M4852="",IF(I4852&lt;&gt;"",I4852-G4852,""),"")</f>
        <v>72.404365327936546</v>
      </c>
      <c r="L4852" s="44">
        <f>IF(M4852="",IF(K4852&lt;&gt;"",IF(G4852=0,IF(I4852=0,0,9.99),K4852/G4852),""),"")</f>
        <v>0.17809652632561387</v>
      </c>
      <c r="M4852" s="45"/>
      <c r="N4852" s="46" t="str">
        <f>TRIM(CONCATENATE(Table1[[#This Row],[Intake]]," ",Table1[[#This Row],[Batch Number]]))</f>
        <v>S-1/EB 71</v>
      </c>
      <c r="O4852" s="45" t="str">
        <f>IF(VLOOKUP(Table1[[#This Row],[Intake Batch Combo]],Sheet2!A:B,2,FALSE)="","",VLOOKUP(Table1[[#This Row],[Intake Batch Combo]],Sheet2!A:B,2,FALSE))</f>
        <v>Expert MRI Buy 71</v>
      </c>
      <c r="P4852" s="116" t="e">
        <v>#N/A</v>
      </c>
      <c r="Q4852" s="116" t="e">
        <v>#N/A</v>
      </c>
    </row>
    <row r="4853" spans="1:17">
      <c r="A4853" s="4" t="s">
        <v>1314</v>
      </c>
      <c r="B4853" s="43">
        <v>71</v>
      </c>
      <c r="C4853" s="64" t="s">
        <v>637</v>
      </c>
      <c r="D4853" s="47">
        <v>44670</v>
      </c>
      <c r="E4853" s="59" t="s">
        <v>1</v>
      </c>
      <c r="F4853" s="41">
        <v>1695</v>
      </c>
      <c r="G4853" s="41">
        <v>406.54563467206344</v>
      </c>
      <c r="H4853" s="47">
        <v>44804</v>
      </c>
      <c r="I4853" s="123">
        <v>465</v>
      </c>
      <c r="J4853" s="43">
        <f>IF(M4853="",IF(AND(H4853&lt;&gt; "",D4853&lt;&gt;""),IF(H4853&gt;=D4853,H4853-D4853,0),""),"")</f>
        <v>134</v>
      </c>
      <c r="K4853" s="42">
        <f>IF(M4853="",IF(I4853&lt;&gt;"",I4853-G4853,""),"")</f>
        <v>58.454365327936557</v>
      </c>
      <c r="L4853" s="44">
        <f>IF(M4853="",IF(K4853&lt;&gt;"",IF(G4853=0,IF(I4853=0,0,9.99),K4853/G4853),""),"")</f>
        <v>0.14378303526758632</v>
      </c>
      <c r="M4853" s="45"/>
      <c r="N4853" s="46" t="str">
        <f>TRIM(CONCATENATE(Table1[[#This Row],[Intake]]," ",Table1[[#This Row],[Batch Number]]))</f>
        <v>S-1/EB 71</v>
      </c>
      <c r="O4853" s="45" t="str">
        <f>IF(VLOOKUP(Table1[[#This Row],[Intake Batch Combo]],Sheet2!A:B,2,FALSE)="","",VLOOKUP(Table1[[#This Row],[Intake Batch Combo]],Sheet2!A:B,2,FALSE))</f>
        <v>Expert MRI Buy 71</v>
      </c>
      <c r="P4853" s="116" t="e">
        <v>#N/A</v>
      </c>
      <c r="Q4853" s="116" t="e">
        <v>#N/A</v>
      </c>
    </row>
    <row r="4854" spans="1:17">
      <c r="A4854" s="4" t="s">
        <v>1314</v>
      </c>
      <c r="B4854" s="43">
        <v>71</v>
      </c>
      <c r="C4854" s="64" t="s">
        <v>648</v>
      </c>
      <c r="D4854" s="47">
        <v>44670</v>
      </c>
      <c r="E4854" s="59" t="s">
        <v>1</v>
      </c>
      <c r="F4854" s="41">
        <v>1695</v>
      </c>
      <c r="G4854" s="41">
        <v>406.54563467206344</v>
      </c>
      <c r="H4854" s="47">
        <v>44804</v>
      </c>
      <c r="I4854" s="123">
        <v>441.75</v>
      </c>
      <c r="J4854" s="43">
        <f>IF(M4854="",IF(AND(H4854&lt;&gt; "",D4854&lt;&gt;""),IF(H4854&gt;=D4854,H4854-D4854,0),""),"")</f>
        <v>134</v>
      </c>
      <c r="K4854" s="42">
        <f>IF(M4854="",IF(I4854&lt;&gt;"",I4854-G4854,""),"")</f>
        <v>35.204365327936557</v>
      </c>
      <c r="L4854" s="44">
        <f>IF(M4854="",IF(K4854&lt;&gt;"",IF(G4854=0,IF(I4854=0,0,9.99),K4854/G4854),""),"")</f>
        <v>8.6593883504206992E-2</v>
      </c>
      <c r="M4854" s="45"/>
      <c r="N4854" s="46" t="str">
        <f>TRIM(CONCATENATE(Table1[[#This Row],[Intake]]," ",Table1[[#This Row],[Batch Number]]))</f>
        <v>S-1/EB 71</v>
      </c>
      <c r="O4854" s="45" t="str">
        <f>IF(VLOOKUP(Table1[[#This Row],[Intake Batch Combo]],Sheet2!A:B,2,FALSE)="","",VLOOKUP(Table1[[#This Row],[Intake Batch Combo]],Sheet2!A:B,2,FALSE))</f>
        <v>Expert MRI Buy 71</v>
      </c>
      <c r="P4854" s="116" t="e">
        <v>#N/A</v>
      </c>
      <c r="Q4854" s="116" t="e">
        <v>#N/A</v>
      </c>
    </row>
    <row r="4855" spans="1:17">
      <c r="A4855" s="4" t="s">
        <v>1314</v>
      </c>
      <c r="B4855" s="43">
        <v>71</v>
      </c>
      <c r="C4855" s="64" t="s">
        <v>648</v>
      </c>
      <c r="D4855" s="47">
        <v>44670</v>
      </c>
      <c r="E4855" s="59" t="s">
        <v>1</v>
      </c>
      <c r="F4855" s="41">
        <v>1695</v>
      </c>
      <c r="G4855" s="41">
        <v>406.54563467206344</v>
      </c>
      <c r="H4855" s="47">
        <v>44804</v>
      </c>
      <c r="I4855" s="123">
        <v>441.75</v>
      </c>
      <c r="J4855" s="43">
        <f>IF(M4855="",IF(AND(H4855&lt;&gt; "",D4855&lt;&gt;""),IF(H4855&gt;=D4855,H4855-D4855,0),""),"")</f>
        <v>134</v>
      </c>
      <c r="K4855" s="42">
        <f>IF(M4855="",IF(I4855&lt;&gt;"",I4855-G4855,""),"")</f>
        <v>35.204365327936557</v>
      </c>
      <c r="L4855" s="44">
        <f>IF(M4855="",IF(K4855&lt;&gt;"",IF(G4855=0,IF(I4855=0,0,9.99),K4855/G4855),""),"")</f>
        <v>8.6593883504206992E-2</v>
      </c>
      <c r="M4855" s="45"/>
      <c r="N4855" s="46" t="str">
        <f>TRIM(CONCATENATE(Table1[[#This Row],[Intake]]," ",Table1[[#This Row],[Batch Number]]))</f>
        <v>S-1/EB 71</v>
      </c>
      <c r="O4855" s="45" t="str">
        <f>IF(VLOOKUP(Table1[[#This Row],[Intake Batch Combo]],Sheet2!A:B,2,FALSE)="","",VLOOKUP(Table1[[#This Row],[Intake Batch Combo]],Sheet2!A:B,2,FALSE))</f>
        <v>Expert MRI Buy 71</v>
      </c>
      <c r="P4855" s="116" t="e">
        <v>#N/A</v>
      </c>
      <c r="Q4855" s="116" t="e">
        <v>#N/A</v>
      </c>
    </row>
    <row r="4856" spans="1:17">
      <c r="A4856" s="4" t="s">
        <v>1314</v>
      </c>
      <c r="B4856" s="43">
        <v>71</v>
      </c>
      <c r="C4856" s="64" t="s">
        <v>682</v>
      </c>
      <c r="D4856" s="47">
        <v>44670</v>
      </c>
      <c r="E4856" s="59" t="s">
        <v>1</v>
      </c>
      <c r="F4856" s="41">
        <v>1695</v>
      </c>
      <c r="G4856" s="41">
        <v>406.54563467206344</v>
      </c>
      <c r="H4856" s="47">
        <v>44804</v>
      </c>
      <c r="I4856" s="123">
        <v>651</v>
      </c>
      <c r="J4856" s="43">
        <f>IF(M4856="",IF(AND(H4856&lt;&gt; "",D4856&lt;&gt;""),IF(H4856&gt;=D4856,H4856-D4856,0),""),"")</f>
        <v>134</v>
      </c>
      <c r="K4856" s="42">
        <f>IF(M4856="",IF(I4856&lt;&gt;"",I4856-G4856,""),"")</f>
        <v>244.45436532793656</v>
      </c>
      <c r="L4856" s="44">
        <f>IF(M4856="",IF(K4856&lt;&gt;"",IF(G4856=0,IF(I4856=0,0,9.99),K4856/G4856),""),"")</f>
        <v>0.60129624937462078</v>
      </c>
      <c r="M4856" s="45"/>
      <c r="N4856" s="46" t="str">
        <f>TRIM(CONCATENATE(Table1[[#This Row],[Intake]]," ",Table1[[#This Row],[Batch Number]]))</f>
        <v>S-1/EB 71</v>
      </c>
      <c r="O4856" s="45" t="str">
        <f>IF(VLOOKUP(Table1[[#This Row],[Intake Batch Combo]],Sheet2!A:B,2,FALSE)="","",VLOOKUP(Table1[[#This Row],[Intake Batch Combo]],Sheet2!A:B,2,FALSE))</f>
        <v>Expert MRI Buy 71</v>
      </c>
      <c r="P4856" s="116" t="e">
        <v>#N/A</v>
      </c>
      <c r="Q4856" s="116" t="e">
        <v>#N/A</v>
      </c>
    </row>
    <row r="4857" spans="1:17">
      <c r="A4857" s="4" t="s">
        <v>1314</v>
      </c>
      <c r="B4857" s="43">
        <v>71</v>
      </c>
      <c r="C4857" s="64" t="s">
        <v>747</v>
      </c>
      <c r="D4857" s="47">
        <v>44670</v>
      </c>
      <c r="E4857" s="59" t="s">
        <v>1</v>
      </c>
      <c r="F4857" s="41">
        <v>1695</v>
      </c>
      <c r="G4857" s="41">
        <v>406.54563467206344</v>
      </c>
      <c r="H4857" s="47">
        <v>44804</v>
      </c>
      <c r="I4857" s="123">
        <v>325.5</v>
      </c>
      <c r="J4857" s="43">
        <f>IF(M4857="",IF(AND(H4857&lt;&gt; "",D4857&lt;&gt;""),IF(H4857&gt;=D4857,H4857-D4857,0),""),"")</f>
        <v>134</v>
      </c>
      <c r="K4857" s="42">
        <f>IF(M4857="",IF(I4857&lt;&gt;"",I4857-G4857,""),"")</f>
        <v>-81.045634672063443</v>
      </c>
      <c r="L4857" s="44">
        <f>IF(M4857="",IF(K4857&lt;&gt;"",IF(G4857=0,IF(I4857=0,0,9.99),K4857/G4857),""),"")</f>
        <v>-0.19935187531268958</v>
      </c>
      <c r="M4857" s="45"/>
      <c r="N4857" s="46" t="str">
        <f>TRIM(CONCATENATE(Table1[[#This Row],[Intake]]," ",Table1[[#This Row],[Batch Number]]))</f>
        <v>S-1/EB 71</v>
      </c>
      <c r="O4857" s="45" t="str">
        <f>IF(VLOOKUP(Table1[[#This Row],[Intake Batch Combo]],Sheet2!A:B,2,FALSE)="","",VLOOKUP(Table1[[#This Row],[Intake Batch Combo]],Sheet2!A:B,2,FALSE))</f>
        <v>Expert MRI Buy 71</v>
      </c>
      <c r="P4857" s="116" t="e">
        <v>#N/A</v>
      </c>
      <c r="Q4857" s="116" t="e">
        <v>#N/A</v>
      </c>
    </row>
    <row r="4858" spans="1:17">
      <c r="A4858" s="4" t="s">
        <v>1314</v>
      </c>
      <c r="B4858" s="43">
        <v>71</v>
      </c>
      <c r="C4858" s="64" t="s">
        <v>767</v>
      </c>
      <c r="D4858" s="47">
        <v>44670</v>
      </c>
      <c r="E4858" s="59" t="s">
        <v>1</v>
      </c>
      <c r="F4858" s="41">
        <v>1695</v>
      </c>
      <c r="G4858" s="41">
        <v>406.54563467206344</v>
      </c>
      <c r="H4858" s="47">
        <v>44804</v>
      </c>
      <c r="I4858" s="123">
        <v>465</v>
      </c>
      <c r="J4858" s="43">
        <f>IF(M4858="",IF(AND(H4858&lt;&gt; "",D4858&lt;&gt;""),IF(H4858&gt;=D4858,H4858-D4858,0),""),"")</f>
        <v>134</v>
      </c>
      <c r="K4858" s="42">
        <f>IF(M4858="",IF(I4858&lt;&gt;"",I4858-G4858,""),"")</f>
        <v>58.454365327936557</v>
      </c>
      <c r="L4858" s="44">
        <f>IF(M4858="",IF(K4858&lt;&gt;"",IF(G4858=0,IF(I4858=0,0,9.99),K4858/G4858),""),"")</f>
        <v>0.14378303526758632</v>
      </c>
      <c r="M4858" s="45"/>
      <c r="N4858" s="46" t="str">
        <f>TRIM(CONCATENATE(Table1[[#This Row],[Intake]]," ",Table1[[#This Row],[Batch Number]]))</f>
        <v>S-1/EB 71</v>
      </c>
      <c r="O4858" s="45" t="str">
        <f>IF(VLOOKUP(Table1[[#This Row],[Intake Batch Combo]],Sheet2!A:B,2,FALSE)="","",VLOOKUP(Table1[[#This Row],[Intake Batch Combo]],Sheet2!A:B,2,FALSE))</f>
        <v>Expert MRI Buy 71</v>
      </c>
      <c r="P4858" s="116" t="e">
        <v>#N/A</v>
      </c>
      <c r="Q4858" s="116" t="e">
        <v>#N/A</v>
      </c>
    </row>
    <row r="4859" spans="1:17">
      <c r="A4859" s="4" t="s">
        <v>1314</v>
      </c>
      <c r="B4859" s="43">
        <v>71</v>
      </c>
      <c r="C4859" s="64" t="s">
        <v>768</v>
      </c>
      <c r="D4859" s="47">
        <v>44670</v>
      </c>
      <c r="E4859" s="59" t="s">
        <v>1</v>
      </c>
      <c r="F4859" s="41">
        <v>1695</v>
      </c>
      <c r="G4859" s="41">
        <v>406.54563467206344</v>
      </c>
      <c r="H4859" s="47">
        <v>44804</v>
      </c>
      <c r="I4859" s="123">
        <v>511.5</v>
      </c>
      <c r="J4859" s="43">
        <f>IF(M4859="",IF(AND(H4859&lt;&gt; "",D4859&lt;&gt;""),IF(H4859&gt;=D4859,H4859-D4859,0),""),"")</f>
        <v>134</v>
      </c>
      <c r="K4859" s="42">
        <f>IF(M4859="",IF(I4859&lt;&gt;"",I4859-G4859,""),"")</f>
        <v>104.95436532793656</v>
      </c>
      <c r="L4859" s="44">
        <f>IF(M4859="",IF(K4859&lt;&gt;"",IF(G4859=0,IF(I4859=0,0,9.99),K4859/G4859),""),"")</f>
        <v>0.25816133879434494</v>
      </c>
      <c r="M4859" s="45"/>
      <c r="N4859" s="46" t="str">
        <f>TRIM(CONCATENATE(Table1[[#This Row],[Intake]]," ",Table1[[#This Row],[Batch Number]]))</f>
        <v>S-1/EB 71</v>
      </c>
      <c r="O4859" s="45" t="str">
        <f>IF(VLOOKUP(Table1[[#This Row],[Intake Batch Combo]],Sheet2!A:B,2,FALSE)="","",VLOOKUP(Table1[[#This Row],[Intake Batch Combo]],Sheet2!A:B,2,FALSE))</f>
        <v>Expert MRI Buy 71</v>
      </c>
      <c r="P4859" s="116" t="e">
        <v>#N/A</v>
      </c>
      <c r="Q4859" s="116" t="e">
        <v>#N/A</v>
      </c>
    </row>
    <row r="4860" spans="1:17">
      <c r="A4860" s="4" t="s">
        <v>1314</v>
      </c>
      <c r="B4860" s="43">
        <v>71</v>
      </c>
      <c r="C4860" s="64" t="s">
        <v>768</v>
      </c>
      <c r="D4860" s="47">
        <v>44670</v>
      </c>
      <c r="E4860" s="59" t="s">
        <v>1</v>
      </c>
      <c r="F4860" s="41">
        <v>1695</v>
      </c>
      <c r="G4860" s="41">
        <v>406.54563467206344</v>
      </c>
      <c r="H4860" s="47">
        <v>44804</v>
      </c>
      <c r="I4860" s="123">
        <v>511.5</v>
      </c>
      <c r="J4860" s="43">
        <f>IF(M4860="",IF(AND(H4860&lt;&gt; "",D4860&lt;&gt;""),IF(H4860&gt;=D4860,H4860-D4860,0),""),"")</f>
        <v>134</v>
      </c>
      <c r="K4860" s="42">
        <f>IF(M4860="",IF(I4860&lt;&gt;"",I4860-G4860,""),"")</f>
        <v>104.95436532793656</v>
      </c>
      <c r="L4860" s="44">
        <f>IF(M4860="",IF(K4860&lt;&gt;"",IF(G4860=0,IF(I4860=0,0,9.99),K4860/G4860),""),"")</f>
        <v>0.25816133879434494</v>
      </c>
      <c r="M4860" s="45"/>
      <c r="N4860" s="46" t="str">
        <f>TRIM(CONCATENATE(Table1[[#This Row],[Intake]]," ",Table1[[#This Row],[Batch Number]]))</f>
        <v>S-1/EB 71</v>
      </c>
      <c r="O4860" s="45" t="str">
        <f>IF(VLOOKUP(Table1[[#This Row],[Intake Batch Combo]],Sheet2!A:B,2,FALSE)="","",VLOOKUP(Table1[[#This Row],[Intake Batch Combo]],Sheet2!A:B,2,FALSE))</f>
        <v>Expert MRI Buy 71</v>
      </c>
      <c r="P4860" s="116" t="e">
        <v>#N/A</v>
      </c>
      <c r="Q4860" s="116" t="e">
        <v>#N/A</v>
      </c>
    </row>
    <row r="4861" spans="1:17">
      <c r="A4861" s="4" t="s">
        <v>1314</v>
      </c>
      <c r="B4861" s="43">
        <v>71</v>
      </c>
      <c r="C4861" s="64" t="s">
        <v>819</v>
      </c>
      <c r="D4861" s="47">
        <v>44670</v>
      </c>
      <c r="E4861" s="59" t="s">
        <v>1</v>
      </c>
      <c r="F4861" s="41">
        <v>1695</v>
      </c>
      <c r="G4861" s="41">
        <v>406.54563467206344</v>
      </c>
      <c r="H4861" s="47">
        <v>44804</v>
      </c>
      <c r="I4861" s="123">
        <v>465</v>
      </c>
      <c r="J4861" s="43">
        <f>IF(M4861="",IF(AND(H4861&lt;&gt; "",D4861&lt;&gt;""),IF(H4861&gt;=D4861,H4861-D4861,0),""),"")</f>
        <v>134</v>
      </c>
      <c r="K4861" s="42">
        <f>IF(M4861="",IF(I4861&lt;&gt;"",I4861-G4861,""),"")</f>
        <v>58.454365327936557</v>
      </c>
      <c r="L4861" s="44">
        <f>IF(M4861="",IF(K4861&lt;&gt;"",IF(G4861=0,IF(I4861=0,0,9.99),K4861/G4861),""),"")</f>
        <v>0.14378303526758632</v>
      </c>
      <c r="M4861" s="45"/>
      <c r="N4861" s="46" t="str">
        <f>TRIM(CONCATENATE(Table1[[#This Row],[Intake]]," ",Table1[[#This Row],[Batch Number]]))</f>
        <v>S-1/EB 71</v>
      </c>
      <c r="O4861" s="45" t="str">
        <f>IF(VLOOKUP(Table1[[#This Row],[Intake Batch Combo]],Sheet2!A:B,2,FALSE)="","",VLOOKUP(Table1[[#This Row],[Intake Batch Combo]],Sheet2!A:B,2,FALSE))</f>
        <v>Expert MRI Buy 71</v>
      </c>
      <c r="P4861" s="116" t="e">
        <v>#N/A</v>
      </c>
      <c r="Q4861" s="116" t="e">
        <v>#N/A</v>
      </c>
    </row>
    <row r="4862" spans="1:17">
      <c r="A4862" s="4" t="s">
        <v>1314</v>
      </c>
      <c r="B4862" s="43">
        <v>71</v>
      </c>
      <c r="C4862" s="64" t="s">
        <v>819</v>
      </c>
      <c r="D4862" s="47">
        <v>44670</v>
      </c>
      <c r="E4862" s="59" t="s">
        <v>1</v>
      </c>
      <c r="F4862" s="41">
        <v>1695</v>
      </c>
      <c r="G4862" s="41">
        <v>406.54563467206344</v>
      </c>
      <c r="H4862" s="47">
        <v>44804</v>
      </c>
      <c r="I4862" s="123">
        <v>465</v>
      </c>
      <c r="J4862" s="43">
        <f>IF(M4862="",IF(AND(H4862&lt;&gt; "",D4862&lt;&gt;""),IF(H4862&gt;=D4862,H4862-D4862,0),""),"")</f>
        <v>134</v>
      </c>
      <c r="K4862" s="42">
        <f>IF(M4862="",IF(I4862&lt;&gt;"",I4862-G4862,""),"")</f>
        <v>58.454365327936557</v>
      </c>
      <c r="L4862" s="44">
        <f>IF(M4862="",IF(K4862&lt;&gt;"",IF(G4862=0,IF(I4862=0,0,9.99),K4862/G4862),""),"")</f>
        <v>0.14378303526758632</v>
      </c>
      <c r="M4862" s="45"/>
      <c r="N4862" s="46" t="str">
        <f>TRIM(CONCATENATE(Table1[[#This Row],[Intake]]," ",Table1[[#This Row],[Batch Number]]))</f>
        <v>S-1/EB 71</v>
      </c>
      <c r="O4862" s="45" t="str">
        <f>IF(VLOOKUP(Table1[[#This Row],[Intake Batch Combo]],Sheet2!A:B,2,FALSE)="","",VLOOKUP(Table1[[#This Row],[Intake Batch Combo]],Sheet2!A:B,2,FALSE))</f>
        <v>Expert MRI Buy 71</v>
      </c>
      <c r="P4862" s="116" t="e">
        <v>#N/A</v>
      </c>
      <c r="Q4862" s="116" t="e">
        <v>#N/A</v>
      </c>
    </row>
    <row r="4863" spans="1:17">
      <c r="A4863" s="4" t="s">
        <v>1314</v>
      </c>
      <c r="B4863" s="43">
        <v>71</v>
      </c>
      <c r="C4863" s="64" t="s">
        <v>839</v>
      </c>
      <c r="D4863" s="47">
        <v>44670</v>
      </c>
      <c r="E4863" s="59" t="s">
        <v>1</v>
      </c>
      <c r="F4863" s="41">
        <v>1695</v>
      </c>
      <c r="G4863" s="41">
        <v>406.54563467206344</v>
      </c>
      <c r="H4863" s="47">
        <v>44804</v>
      </c>
      <c r="I4863" s="123">
        <v>377.58</v>
      </c>
      <c r="J4863" s="43">
        <f>IF(M4863="",IF(AND(H4863&lt;&gt; "",D4863&lt;&gt;""),IF(H4863&gt;=D4863,H4863-D4863,0),""),"")</f>
        <v>134</v>
      </c>
      <c r="K4863" s="42">
        <f>IF(M4863="",IF(I4863&lt;&gt;"",I4863-G4863,""),"")</f>
        <v>-28.965634672063459</v>
      </c>
      <c r="L4863" s="44">
        <f>IF(M4863="",IF(K4863&lt;&gt;"",IF(G4863=0,IF(I4863=0,0,9.99),K4863/G4863),""),"")</f>
        <v>-7.1248175362719962E-2</v>
      </c>
      <c r="M4863" s="45"/>
      <c r="N4863" s="46" t="str">
        <f>TRIM(CONCATENATE(Table1[[#This Row],[Intake]]," ",Table1[[#This Row],[Batch Number]]))</f>
        <v>S-1/EB 71</v>
      </c>
      <c r="O4863" s="45" t="str">
        <f>IF(VLOOKUP(Table1[[#This Row],[Intake Batch Combo]],Sheet2!A:B,2,FALSE)="","",VLOOKUP(Table1[[#This Row],[Intake Batch Combo]],Sheet2!A:B,2,FALSE))</f>
        <v>Expert MRI Buy 71</v>
      </c>
      <c r="P4863" s="116" t="e">
        <v>#N/A</v>
      </c>
      <c r="Q4863" s="116" t="e">
        <v>#N/A</v>
      </c>
    </row>
    <row r="4864" spans="1:17">
      <c r="A4864" s="4" t="s">
        <v>1314</v>
      </c>
      <c r="B4864" s="43">
        <v>71</v>
      </c>
      <c r="C4864" s="64" t="s">
        <v>853</v>
      </c>
      <c r="D4864" s="47">
        <v>44670</v>
      </c>
      <c r="E4864" s="59" t="s">
        <v>1</v>
      </c>
      <c r="F4864" s="41">
        <v>1695</v>
      </c>
      <c r="G4864" s="41">
        <v>406.54563467206344</v>
      </c>
      <c r="H4864" s="47">
        <v>44804</v>
      </c>
      <c r="I4864" s="123">
        <v>620.0030999999999</v>
      </c>
      <c r="J4864" s="43">
        <f>IF(M4864="",IF(AND(H4864&lt;&gt; "",D4864&lt;&gt;""),IF(H4864&gt;=D4864,H4864-D4864,0),""),"")</f>
        <v>134</v>
      </c>
      <c r="K4864" s="42">
        <f>IF(M4864="",IF(I4864&lt;&gt;"",I4864-G4864,""),"")</f>
        <v>213.45746532793646</v>
      </c>
      <c r="L4864" s="44">
        <f>IF(M4864="",IF(K4864&lt;&gt;"",IF(G4864=0,IF(I4864=0,0,9.99),K4864/G4864),""),"")</f>
        <v>0.52505167224368332</v>
      </c>
      <c r="M4864" s="45"/>
      <c r="N4864" s="46" t="str">
        <f>TRIM(CONCATENATE(Table1[[#This Row],[Intake]]," ",Table1[[#This Row],[Batch Number]]))</f>
        <v>S-1/EB 71</v>
      </c>
      <c r="O4864" s="45" t="str">
        <f>IF(VLOOKUP(Table1[[#This Row],[Intake Batch Combo]],Sheet2!A:B,2,FALSE)="","",VLOOKUP(Table1[[#This Row],[Intake Batch Combo]],Sheet2!A:B,2,FALSE))</f>
        <v>Expert MRI Buy 71</v>
      </c>
      <c r="P4864" s="116" t="e">
        <v>#N/A</v>
      </c>
      <c r="Q4864" s="116" t="e">
        <v>#N/A</v>
      </c>
    </row>
    <row r="4865" spans="1:17">
      <c r="A4865" s="4" t="s">
        <v>1314</v>
      </c>
      <c r="B4865" s="43">
        <v>71</v>
      </c>
      <c r="C4865" s="64" t="s">
        <v>873</v>
      </c>
      <c r="D4865" s="47">
        <v>44670</v>
      </c>
      <c r="E4865" s="59" t="s">
        <v>1</v>
      </c>
      <c r="F4865" s="41">
        <v>1695</v>
      </c>
      <c r="G4865" s="41">
        <v>406.54563467206344</v>
      </c>
      <c r="H4865" s="47">
        <v>44804</v>
      </c>
      <c r="I4865" s="123">
        <v>651</v>
      </c>
      <c r="J4865" s="43">
        <f>IF(M4865="",IF(AND(H4865&lt;&gt; "",D4865&lt;&gt;""),IF(H4865&gt;=D4865,H4865-D4865,0),""),"")</f>
        <v>134</v>
      </c>
      <c r="K4865" s="42">
        <f>IF(M4865="",IF(I4865&lt;&gt;"",I4865-G4865,""),"")</f>
        <v>244.45436532793656</v>
      </c>
      <c r="L4865" s="44">
        <f>IF(M4865="",IF(K4865&lt;&gt;"",IF(G4865=0,IF(I4865=0,0,9.99),K4865/G4865),""),"")</f>
        <v>0.60129624937462078</v>
      </c>
      <c r="M4865" s="45"/>
      <c r="N4865" s="46" t="str">
        <f>TRIM(CONCATENATE(Table1[[#This Row],[Intake]]," ",Table1[[#This Row],[Batch Number]]))</f>
        <v>S-1/EB 71</v>
      </c>
      <c r="O4865" s="45" t="str">
        <f>IF(VLOOKUP(Table1[[#This Row],[Intake Batch Combo]],Sheet2!A:B,2,FALSE)="","",VLOOKUP(Table1[[#This Row],[Intake Batch Combo]],Sheet2!A:B,2,FALSE))</f>
        <v>Expert MRI Buy 71</v>
      </c>
      <c r="P4865" s="116" t="e">
        <v>#N/A</v>
      </c>
      <c r="Q4865" s="116" t="e">
        <v>#N/A</v>
      </c>
    </row>
    <row r="4866" spans="1:17">
      <c r="A4866" s="4" t="s">
        <v>1314</v>
      </c>
      <c r="B4866" s="43">
        <v>71</v>
      </c>
      <c r="C4866" s="64" t="s">
        <v>892</v>
      </c>
      <c r="D4866" s="47">
        <v>44670</v>
      </c>
      <c r="E4866" s="59" t="s">
        <v>1</v>
      </c>
      <c r="F4866" s="41">
        <v>1695</v>
      </c>
      <c r="G4866" s="41">
        <v>406.54563467206344</v>
      </c>
      <c r="H4866" s="47">
        <v>44804</v>
      </c>
      <c r="I4866" s="123">
        <v>348.75</v>
      </c>
      <c r="J4866" s="43">
        <f>IF(M4866="",IF(AND(H4866&lt;&gt; "",D4866&lt;&gt;""),IF(H4866&gt;=D4866,H4866-D4866,0),""),"")</f>
        <v>134</v>
      </c>
      <c r="K4866" s="42">
        <f>IF(M4866="",IF(I4866&lt;&gt;"",I4866-G4866,""),"")</f>
        <v>-57.795634672063443</v>
      </c>
      <c r="L4866" s="44">
        <f>IF(M4866="",IF(K4866&lt;&gt;"",IF(G4866=0,IF(I4866=0,0,9.99),K4866/G4866),""),"")</f>
        <v>-0.14216272354931025</v>
      </c>
      <c r="M4866" s="45"/>
      <c r="N4866" s="46" t="str">
        <f>TRIM(CONCATENATE(Table1[[#This Row],[Intake]]," ",Table1[[#This Row],[Batch Number]]))</f>
        <v>S-1/EB 71</v>
      </c>
      <c r="O4866" s="45" t="str">
        <f>IF(VLOOKUP(Table1[[#This Row],[Intake Batch Combo]],Sheet2!A:B,2,FALSE)="","",VLOOKUP(Table1[[#This Row],[Intake Batch Combo]],Sheet2!A:B,2,FALSE))</f>
        <v>Expert MRI Buy 71</v>
      </c>
      <c r="P4866" s="116" t="e">
        <v>#N/A</v>
      </c>
      <c r="Q4866" s="116" t="e">
        <v>#N/A</v>
      </c>
    </row>
    <row r="4867" spans="1:17">
      <c r="A4867" s="4" t="s">
        <v>1314</v>
      </c>
      <c r="B4867" s="43">
        <v>71</v>
      </c>
      <c r="C4867" s="64" t="s">
        <v>892</v>
      </c>
      <c r="D4867" s="47">
        <v>44670</v>
      </c>
      <c r="E4867" s="59" t="s">
        <v>1</v>
      </c>
      <c r="F4867" s="41">
        <v>1695</v>
      </c>
      <c r="G4867" s="41">
        <v>406.54563467206344</v>
      </c>
      <c r="H4867" s="47">
        <v>44804</v>
      </c>
      <c r="I4867" s="123">
        <v>348.75</v>
      </c>
      <c r="J4867" s="43">
        <f>IF(M4867="",IF(AND(H4867&lt;&gt; "",D4867&lt;&gt;""),IF(H4867&gt;=D4867,H4867-D4867,0),""),"")</f>
        <v>134</v>
      </c>
      <c r="K4867" s="42">
        <f>IF(M4867="",IF(I4867&lt;&gt;"",I4867-G4867,""),"")</f>
        <v>-57.795634672063443</v>
      </c>
      <c r="L4867" s="44">
        <f>IF(M4867="",IF(K4867&lt;&gt;"",IF(G4867=0,IF(I4867=0,0,9.99),K4867/G4867),""),"")</f>
        <v>-0.14216272354931025</v>
      </c>
      <c r="M4867" s="45"/>
      <c r="N4867" s="46" t="str">
        <f>TRIM(CONCATENATE(Table1[[#This Row],[Intake]]," ",Table1[[#This Row],[Batch Number]]))</f>
        <v>S-1/EB 71</v>
      </c>
      <c r="O4867" s="45" t="str">
        <f>IF(VLOOKUP(Table1[[#This Row],[Intake Batch Combo]],Sheet2!A:B,2,FALSE)="","",VLOOKUP(Table1[[#This Row],[Intake Batch Combo]],Sheet2!A:B,2,FALSE))</f>
        <v>Expert MRI Buy 71</v>
      </c>
      <c r="P4867" s="116" t="e">
        <v>#N/A</v>
      </c>
      <c r="Q4867" s="116" t="e">
        <v>#N/A</v>
      </c>
    </row>
    <row r="4868" spans="1:17">
      <c r="A4868" s="4" t="s">
        <v>1314</v>
      </c>
      <c r="B4868" s="43">
        <v>71</v>
      </c>
      <c r="C4868" s="64" t="s">
        <v>988</v>
      </c>
      <c r="D4868" s="47">
        <v>44670</v>
      </c>
      <c r="E4868" s="59" t="s">
        <v>1</v>
      </c>
      <c r="F4868" s="41">
        <v>1695</v>
      </c>
      <c r="G4868" s="41">
        <v>406.54563467206344</v>
      </c>
      <c r="H4868" s="47">
        <v>44804</v>
      </c>
      <c r="I4868" s="123">
        <v>651</v>
      </c>
      <c r="J4868" s="43">
        <f>IF(M4868="",IF(AND(H4868&lt;&gt; "",D4868&lt;&gt;""),IF(H4868&gt;=D4868,H4868-D4868,0),""),"")</f>
        <v>134</v>
      </c>
      <c r="K4868" s="42">
        <f>IF(M4868="",IF(I4868&lt;&gt;"",I4868-G4868,""),"")</f>
        <v>244.45436532793656</v>
      </c>
      <c r="L4868" s="44">
        <f>IF(M4868="",IF(K4868&lt;&gt;"",IF(G4868=0,IF(I4868=0,0,9.99),K4868/G4868),""),"")</f>
        <v>0.60129624937462078</v>
      </c>
      <c r="M4868" s="45"/>
      <c r="N4868" s="46" t="str">
        <f>TRIM(CONCATENATE(Table1[[#This Row],[Intake]]," ",Table1[[#This Row],[Batch Number]]))</f>
        <v>S-1/EB 71</v>
      </c>
      <c r="O4868" s="45" t="str">
        <f>IF(VLOOKUP(Table1[[#This Row],[Intake Batch Combo]],Sheet2!A:B,2,FALSE)="","",VLOOKUP(Table1[[#This Row],[Intake Batch Combo]],Sheet2!A:B,2,FALSE))</f>
        <v>Expert MRI Buy 71</v>
      </c>
      <c r="P4868" s="116" t="e">
        <v>#N/A</v>
      </c>
      <c r="Q4868" s="116" t="e">
        <v>#N/A</v>
      </c>
    </row>
    <row r="4869" spans="1:17">
      <c r="A4869" s="4" t="s">
        <v>1314</v>
      </c>
      <c r="B4869" s="43">
        <v>71</v>
      </c>
      <c r="C4869" s="64" t="s">
        <v>988</v>
      </c>
      <c r="D4869" s="47">
        <v>44670</v>
      </c>
      <c r="E4869" s="59" t="s">
        <v>1</v>
      </c>
      <c r="F4869" s="41">
        <v>1695</v>
      </c>
      <c r="G4869" s="41">
        <v>406.54563467206344</v>
      </c>
      <c r="H4869" s="47">
        <v>44804</v>
      </c>
      <c r="I4869" s="123">
        <v>651</v>
      </c>
      <c r="J4869" s="43">
        <f>IF(M4869="",IF(AND(H4869&lt;&gt; "",D4869&lt;&gt;""),IF(H4869&gt;=D4869,H4869-D4869,0),""),"")</f>
        <v>134</v>
      </c>
      <c r="K4869" s="42">
        <f>IF(M4869="",IF(I4869&lt;&gt;"",I4869-G4869,""),"")</f>
        <v>244.45436532793656</v>
      </c>
      <c r="L4869" s="44">
        <f>IF(M4869="",IF(K4869&lt;&gt;"",IF(G4869=0,IF(I4869=0,0,9.99),K4869/G4869),""),"")</f>
        <v>0.60129624937462078</v>
      </c>
      <c r="M4869" s="45"/>
      <c r="N4869" s="46" t="str">
        <f>TRIM(CONCATENATE(Table1[[#This Row],[Intake]]," ",Table1[[#This Row],[Batch Number]]))</f>
        <v>S-1/EB 71</v>
      </c>
      <c r="O4869" s="45" t="str">
        <f>IF(VLOOKUP(Table1[[#This Row],[Intake Batch Combo]],Sheet2!A:B,2,FALSE)="","",VLOOKUP(Table1[[#This Row],[Intake Batch Combo]],Sheet2!A:B,2,FALSE))</f>
        <v>Expert MRI Buy 71</v>
      </c>
      <c r="P4869" s="116" t="e">
        <v>#N/A</v>
      </c>
      <c r="Q4869" s="116" t="e">
        <v>#N/A</v>
      </c>
    </row>
    <row r="4870" spans="1:17">
      <c r="A4870" s="4" t="s">
        <v>1314</v>
      </c>
      <c r="B4870" s="43">
        <v>71</v>
      </c>
      <c r="C4870" s="64" t="s">
        <v>1013</v>
      </c>
      <c r="D4870" s="47">
        <v>44670</v>
      </c>
      <c r="E4870" s="59" t="s">
        <v>1</v>
      </c>
      <c r="F4870" s="41">
        <v>1695</v>
      </c>
      <c r="G4870" s="41">
        <v>406.54563467206344</v>
      </c>
      <c r="H4870" s="47">
        <v>44804</v>
      </c>
      <c r="I4870" s="123">
        <v>201.43799999999999</v>
      </c>
      <c r="J4870" s="43">
        <f>IF(M4870="",IF(AND(H4870&lt;&gt; "",D4870&lt;&gt;""),IF(H4870&gt;=D4870,H4870-D4870,0),""),"")</f>
        <v>134</v>
      </c>
      <c r="K4870" s="42">
        <f>IF(M4870="",IF(I4870&lt;&gt;"",I4870-G4870,""),"")</f>
        <v>-205.10763467206345</v>
      </c>
      <c r="L4870" s="44">
        <f>IF(M4870="",IF(K4870&lt;&gt;"",IF(G4870=0,IF(I4870=0,0,9.99),K4870/G4870),""),"")</f>
        <v>-0.50451318912208165</v>
      </c>
      <c r="M4870" s="45"/>
      <c r="N4870" s="46" t="str">
        <f>TRIM(CONCATENATE(Table1[[#This Row],[Intake]]," ",Table1[[#This Row],[Batch Number]]))</f>
        <v>S-1/EB 71</v>
      </c>
      <c r="O4870" s="45" t="str">
        <f>IF(VLOOKUP(Table1[[#This Row],[Intake Batch Combo]],Sheet2!A:B,2,FALSE)="","",VLOOKUP(Table1[[#This Row],[Intake Batch Combo]],Sheet2!A:B,2,FALSE))</f>
        <v>Expert MRI Buy 71</v>
      </c>
      <c r="P4870" s="116" t="e">
        <v>#N/A</v>
      </c>
      <c r="Q4870" s="116" t="e">
        <v>#N/A</v>
      </c>
    </row>
    <row r="4871" spans="1:17">
      <c r="A4871" s="4" t="s">
        <v>1316</v>
      </c>
      <c r="B4871" s="38">
        <v>97</v>
      </c>
      <c r="C4871" s="15" t="s">
        <v>460</v>
      </c>
      <c r="D4871" s="39">
        <v>44631</v>
      </c>
      <c r="E4871" s="10" t="s">
        <v>1</v>
      </c>
      <c r="F4871" s="36">
        <v>1695</v>
      </c>
      <c r="G4871" s="36">
        <v>408.58132852990423</v>
      </c>
      <c r="H4871" s="30">
        <v>44804</v>
      </c>
      <c r="I4871" s="123">
        <v>465</v>
      </c>
      <c r="J4871" s="38">
        <f>IF(M4871="",IF(AND(H4871&lt;&gt; "",D4871&lt;&gt;""),IF(H4871&gt;=D4871,H4871-D4871,0),""),"")</f>
        <v>173</v>
      </c>
      <c r="K4871" s="37">
        <f>IF(M4871="",IF(I4871&lt;&gt;"",I4871-G4871,""),"")</f>
        <v>56.418671470095774</v>
      </c>
      <c r="L4871" s="31">
        <f>IF(M4871="",IF(K4871&lt;&gt;"",IF(G4871=0,IF(I4871=0,0,9.99),K4871/G4871),""),"")</f>
        <v>0.13808431156923626</v>
      </c>
      <c r="M4871" s="35"/>
      <c r="N4871" s="33" t="str">
        <f>TRIM(CONCATENATE(Table1[[#This Row],[Intake]]," ",Table1[[#This Row],[Batch Number]]))</f>
        <v>S-1/OS 97</v>
      </c>
      <c r="O4871" s="35" t="str">
        <f>IF(VLOOKUP(Table1[[#This Row],[Intake Batch Combo]],Sheet2!A:B,2,FALSE)="","",VLOOKUP(Table1[[#This Row],[Intake Batch Combo]],Sheet2!A:B,2,FALSE))</f>
        <v>One Source Diagnostics Buy 97.2</v>
      </c>
      <c r="P4871" s="116" t="s">
        <v>2384</v>
      </c>
      <c r="Q4871" s="116" t="e">
        <v>#N/A</v>
      </c>
    </row>
    <row r="4872" spans="1:17">
      <c r="A4872" s="4" t="s">
        <v>1316</v>
      </c>
      <c r="B4872" s="15">
        <v>90</v>
      </c>
      <c r="C4872" s="15" t="s">
        <v>21</v>
      </c>
      <c r="D4872" s="30">
        <v>44559</v>
      </c>
      <c r="E4872" s="10" t="s">
        <v>1</v>
      </c>
      <c r="F4872" s="14">
        <v>1695</v>
      </c>
      <c r="G4872" s="14">
        <v>435.04260145388702</v>
      </c>
      <c r="H4872" s="30">
        <v>44804</v>
      </c>
      <c r="I4872" s="123">
        <v>744</v>
      </c>
      <c r="J4872" s="21">
        <f>IF(M4872="",IF(AND(H4872&lt;&gt; "",D4872&lt;&gt;""),IF(H4872&gt;=D4872,H4872-D4872,0),""),"")</f>
        <v>245</v>
      </c>
      <c r="K4872" s="20">
        <f>IF(M4872="",IF(I4872&lt;&gt;"",I4872-G4872,""),"")</f>
        <v>308.95739854611298</v>
      </c>
      <c r="L4872" s="25">
        <f>IF(M4872="",IF(K4872&lt;&gt;"",IF(G4872=0,IF(I4872=0,0,9.99),K4872/G4872),""),"")</f>
        <v>0.71017734243404063</v>
      </c>
      <c r="M4872" s="28"/>
      <c r="N4872" s="31" t="str">
        <f>TRIM(CONCATENATE(Table1[[#This Row],[Intake]]," ",Table1[[#This Row],[Batch Number]]))</f>
        <v>S-1/OS 90</v>
      </c>
      <c r="O4872" s="34" t="str">
        <f>IF(VLOOKUP(Table1[[#This Row],[Intake Batch Combo]],Sheet2!A:B,2,FALSE)="","",VLOOKUP(Table1[[#This Row],[Intake Batch Combo]],Sheet2!A:B,2,FALSE))</f>
        <v>OSD Buy 90</v>
      </c>
      <c r="P4872" s="116" t="e">
        <v>#N/A</v>
      </c>
      <c r="Q4872" s="116" t="e">
        <v>#N/A</v>
      </c>
    </row>
    <row r="4873" spans="1:17">
      <c r="A4873" s="4" t="s">
        <v>1316</v>
      </c>
      <c r="B4873" s="15">
        <v>90</v>
      </c>
      <c r="C4873" s="15" t="s">
        <v>180</v>
      </c>
      <c r="D4873" s="30">
        <v>44559</v>
      </c>
      <c r="E4873" s="10" t="s">
        <v>1</v>
      </c>
      <c r="F4873" s="14">
        <v>1695</v>
      </c>
      <c r="G4873" s="14">
        <v>435.04260145388702</v>
      </c>
      <c r="H4873" s="30">
        <v>44804</v>
      </c>
      <c r="I4873" s="123">
        <v>620.0030999999999</v>
      </c>
      <c r="J4873" s="21">
        <f>IF(M4873="",IF(AND(H4873&lt;&gt; "",D4873&lt;&gt;""),IF(H4873&gt;=D4873,H4873-D4873,0),""),"")</f>
        <v>245</v>
      </c>
      <c r="K4873" s="20">
        <f>IF(M4873="",IF(I4873&lt;&gt;"",I4873-G4873,""),"")</f>
        <v>184.96049854611289</v>
      </c>
      <c r="L4873" s="25">
        <f>IF(M4873="",IF(K4873&lt;&gt;"",IF(G4873=0,IF(I4873=0,0,9.99),K4873/G4873),""),"")</f>
        <v>0.42515491110062714</v>
      </c>
      <c r="M4873" s="28"/>
      <c r="N4873" s="31" t="str">
        <f>TRIM(CONCATENATE(Table1[[#This Row],[Intake]]," ",Table1[[#This Row],[Batch Number]]))</f>
        <v>S-1/OS 90</v>
      </c>
      <c r="O4873" s="34" t="str">
        <f>IF(VLOOKUP(Table1[[#This Row],[Intake Batch Combo]],Sheet2!A:B,2,FALSE)="","",VLOOKUP(Table1[[#This Row],[Intake Batch Combo]],Sheet2!A:B,2,FALSE))</f>
        <v>OSD Buy 90</v>
      </c>
      <c r="P4873" s="116" t="e">
        <v>#N/A</v>
      </c>
      <c r="Q4873" s="116" t="e">
        <v>#N/A</v>
      </c>
    </row>
    <row r="4874" spans="1:17">
      <c r="A4874" s="4" t="s">
        <v>1316</v>
      </c>
      <c r="B4874" s="15">
        <v>90</v>
      </c>
      <c r="C4874" s="15" t="s">
        <v>223</v>
      </c>
      <c r="D4874" s="30">
        <v>44559</v>
      </c>
      <c r="E4874" s="10" t="s">
        <v>1</v>
      </c>
      <c r="F4874" s="14">
        <v>1695</v>
      </c>
      <c r="G4874" s="14">
        <v>435.04260145388702</v>
      </c>
      <c r="H4874" s="30">
        <v>44804</v>
      </c>
      <c r="I4874" s="123">
        <v>790.5</v>
      </c>
      <c r="J4874" s="21">
        <f>IF(M4874="",IF(AND(H4874&lt;&gt; "",D4874&lt;&gt;""),IF(H4874&gt;=D4874,H4874-D4874,0),""),"")</f>
        <v>245</v>
      </c>
      <c r="K4874" s="20">
        <f>IF(M4874="",IF(I4874&lt;&gt;"",I4874-G4874,""),"")</f>
        <v>355.45739854611298</v>
      </c>
      <c r="L4874" s="25">
        <f>IF(M4874="",IF(K4874&lt;&gt;"",IF(G4874=0,IF(I4874=0,0,9.99),K4874/G4874),""),"")</f>
        <v>0.81706342633616813</v>
      </c>
      <c r="M4874" s="28"/>
      <c r="N4874" s="31" t="str">
        <f>TRIM(CONCATENATE(Table1[[#This Row],[Intake]]," ",Table1[[#This Row],[Batch Number]]))</f>
        <v>S-1/OS 90</v>
      </c>
      <c r="O4874" s="34" t="str">
        <f>IF(VLOOKUP(Table1[[#This Row],[Intake Batch Combo]],Sheet2!A:B,2,FALSE)="","",VLOOKUP(Table1[[#This Row],[Intake Batch Combo]],Sheet2!A:B,2,FALSE))</f>
        <v>OSD Buy 90</v>
      </c>
      <c r="P4874" s="116" t="e">
        <v>#N/A</v>
      </c>
      <c r="Q4874" s="116" t="e">
        <v>#N/A</v>
      </c>
    </row>
    <row r="4875" spans="1:17">
      <c r="A4875" s="4" t="s">
        <v>1316</v>
      </c>
      <c r="B4875" s="15">
        <v>90</v>
      </c>
      <c r="C4875" s="15" t="s">
        <v>227</v>
      </c>
      <c r="D4875" s="30">
        <v>44559</v>
      </c>
      <c r="E4875" s="10" t="s">
        <v>1</v>
      </c>
      <c r="F4875" s="14">
        <v>1695</v>
      </c>
      <c r="G4875" s="14">
        <v>435.04260145388702</v>
      </c>
      <c r="H4875" s="30">
        <v>44804</v>
      </c>
      <c r="I4875" s="123">
        <v>558</v>
      </c>
      <c r="J4875" s="21">
        <f>IF(M4875="",IF(AND(H4875&lt;&gt; "",D4875&lt;&gt;""),IF(H4875&gt;=D4875,H4875-D4875,0),""),"")</f>
        <v>245</v>
      </c>
      <c r="K4875" s="20">
        <f>IF(M4875="",IF(I4875&lt;&gt;"",I4875-G4875,""),"")</f>
        <v>122.95739854611298</v>
      </c>
      <c r="L4875" s="25">
        <f>IF(M4875="",IF(K4875&lt;&gt;"",IF(G4875=0,IF(I4875=0,0,9.99),K4875/G4875),""),"")</f>
        <v>0.2826330068255305</v>
      </c>
      <c r="M4875" s="28"/>
      <c r="N4875" s="31" t="str">
        <f>TRIM(CONCATENATE(Table1[[#This Row],[Intake]]," ",Table1[[#This Row],[Batch Number]]))</f>
        <v>S-1/OS 90</v>
      </c>
      <c r="O4875" s="34" t="str">
        <f>IF(VLOOKUP(Table1[[#This Row],[Intake Batch Combo]],Sheet2!A:B,2,FALSE)="","",VLOOKUP(Table1[[#This Row],[Intake Batch Combo]],Sheet2!A:B,2,FALSE))</f>
        <v>OSD Buy 90</v>
      </c>
      <c r="P4875" s="116" t="e">
        <v>#N/A</v>
      </c>
      <c r="Q4875" s="116" t="e">
        <v>#N/A</v>
      </c>
    </row>
    <row r="4876" spans="1:17">
      <c r="A4876" s="4" t="s">
        <v>1316</v>
      </c>
      <c r="B4876" s="15">
        <v>90</v>
      </c>
      <c r="C4876" s="15">
        <v>76318</v>
      </c>
      <c r="D4876" s="30">
        <v>44559</v>
      </c>
      <c r="E4876" s="10" t="s">
        <v>1</v>
      </c>
      <c r="F4876" s="14">
        <v>1695</v>
      </c>
      <c r="G4876" s="14">
        <v>435.04260145388702</v>
      </c>
      <c r="H4876" s="30">
        <v>44804</v>
      </c>
      <c r="I4876" s="123">
        <v>558</v>
      </c>
      <c r="J4876" s="21">
        <f>IF(M4876="",IF(AND(H4876&lt;&gt; "",D4876&lt;&gt;""),IF(H4876&gt;=D4876,H4876-D4876,0),""),"")</f>
        <v>245</v>
      </c>
      <c r="K4876" s="20">
        <f>IF(M4876="",IF(I4876&lt;&gt;"",I4876-G4876,""),"")</f>
        <v>122.95739854611298</v>
      </c>
      <c r="L4876" s="25">
        <f>IF(M4876="",IF(K4876&lt;&gt;"",IF(G4876=0,IF(I4876=0,0,9.99),K4876/G4876),""),"")</f>
        <v>0.2826330068255305</v>
      </c>
      <c r="M4876" s="28"/>
      <c r="N4876" s="31" t="str">
        <f>TRIM(CONCATENATE(Table1[[#This Row],[Intake]]," ",Table1[[#This Row],[Batch Number]]))</f>
        <v>S-1/OS 90</v>
      </c>
      <c r="O4876" s="34" t="str">
        <f>IF(VLOOKUP(Table1[[#This Row],[Intake Batch Combo]],Sheet2!A:B,2,FALSE)="","",VLOOKUP(Table1[[#This Row],[Intake Batch Combo]],Sheet2!A:B,2,FALSE))</f>
        <v>OSD Buy 90</v>
      </c>
      <c r="P4876" s="116" t="e">
        <v>#N/A</v>
      </c>
      <c r="Q4876" s="116" t="e">
        <v>#N/A</v>
      </c>
    </row>
    <row r="4877" spans="1:17">
      <c r="A4877" s="4" t="s">
        <v>1316</v>
      </c>
      <c r="B4877" s="15">
        <v>90</v>
      </c>
      <c r="C4877" s="15" t="s">
        <v>49</v>
      </c>
      <c r="D4877" s="30">
        <v>44559</v>
      </c>
      <c r="E4877" s="10" t="s">
        <v>1</v>
      </c>
      <c r="F4877" s="14">
        <v>1695</v>
      </c>
      <c r="G4877" s="14">
        <v>435.04260145388702</v>
      </c>
      <c r="H4877" s="30">
        <v>44804</v>
      </c>
      <c r="I4877" s="123">
        <v>465</v>
      </c>
      <c r="J4877" s="21">
        <f>IF(M4877="",IF(AND(H4877&lt;&gt; "",D4877&lt;&gt;""),IF(H4877&gt;=D4877,H4877-D4877,0),""),"")</f>
        <v>245</v>
      </c>
      <c r="K4877" s="20">
        <f>IF(M4877="",IF(I4877&lt;&gt;"",I4877-G4877,""),"")</f>
        <v>29.957398546112984</v>
      </c>
      <c r="L4877" s="25">
        <f>IF(M4877="",IF(K4877&lt;&gt;"",IF(G4877=0,IF(I4877=0,0,9.99),K4877/G4877),""),"")</f>
        <v>6.8860839021275391E-2</v>
      </c>
      <c r="M4877" s="28"/>
      <c r="N4877" s="31" t="str">
        <f>TRIM(CONCATENATE(Table1[[#This Row],[Intake]]," ",Table1[[#This Row],[Batch Number]]))</f>
        <v>S-1/OS 90</v>
      </c>
      <c r="O4877" s="34" t="str">
        <f>IF(VLOOKUP(Table1[[#This Row],[Intake Batch Combo]],Sheet2!A:B,2,FALSE)="","",VLOOKUP(Table1[[#This Row],[Intake Batch Combo]],Sheet2!A:B,2,FALSE))</f>
        <v>OSD Buy 90</v>
      </c>
      <c r="P4877" s="116" t="e">
        <v>#N/A</v>
      </c>
      <c r="Q4877" s="116" t="e">
        <v>#N/A</v>
      </c>
    </row>
    <row r="4878" spans="1:17">
      <c r="A4878" s="4" t="s">
        <v>1316</v>
      </c>
      <c r="B4878" s="15">
        <v>90</v>
      </c>
      <c r="C4878" s="15" t="s">
        <v>116</v>
      </c>
      <c r="D4878" s="30">
        <v>44559</v>
      </c>
      <c r="E4878" s="10" t="s">
        <v>1</v>
      </c>
      <c r="F4878" s="14">
        <v>1695</v>
      </c>
      <c r="G4878" s="14">
        <v>435.04260145388702</v>
      </c>
      <c r="H4878" s="30">
        <v>44804</v>
      </c>
      <c r="I4878" s="123">
        <v>465</v>
      </c>
      <c r="J4878" s="21">
        <f>IF(M4878="",IF(AND(H4878&lt;&gt; "",D4878&lt;&gt;""),IF(H4878&gt;=D4878,H4878-D4878,0),""),"")</f>
        <v>245</v>
      </c>
      <c r="K4878" s="20">
        <f>IF(M4878="",IF(I4878&lt;&gt;"",I4878-G4878,""),"")</f>
        <v>29.957398546112984</v>
      </c>
      <c r="L4878" s="25">
        <f>IF(M4878="",IF(K4878&lt;&gt;"",IF(G4878=0,IF(I4878=0,0,9.99),K4878/G4878),""),"")</f>
        <v>6.8860839021275391E-2</v>
      </c>
      <c r="M4878" s="28"/>
      <c r="N4878" s="31" t="str">
        <f>TRIM(CONCATENATE(Table1[[#This Row],[Intake]]," ",Table1[[#This Row],[Batch Number]]))</f>
        <v>S-1/OS 90</v>
      </c>
      <c r="O4878" s="34" t="str">
        <f>IF(VLOOKUP(Table1[[#This Row],[Intake Batch Combo]],Sheet2!A:B,2,FALSE)="","",VLOOKUP(Table1[[#This Row],[Intake Batch Combo]],Sheet2!A:B,2,FALSE))</f>
        <v>OSD Buy 90</v>
      </c>
      <c r="P4878" s="116" t="e">
        <v>#N/A</v>
      </c>
      <c r="Q4878" s="116" t="e">
        <v>#N/A</v>
      </c>
    </row>
    <row r="4879" spans="1:17">
      <c r="A4879" s="4" t="s">
        <v>1316</v>
      </c>
      <c r="B4879" s="15">
        <v>90</v>
      </c>
      <c r="C4879" s="15" t="s">
        <v>166</v>
      </c>
      <c r="D4879" s="30">
        <v>44559</v>
      </c>
      <c r="E4879" s="10" t="s">
        <v>1</v>
      </c>
      <c r="F4879" s="14">
        <v>1695</v>
      </c>
      <c r="G4879" s="14">
        <v>435.04260145388702</v>
      </c>
      <c r="H4879" s="30">
        <v>44804</v>
      </c>
      <c r="I4879" s="123">
        <v>558</v>
      </c>
      <c r="J4879" s="21">
        <f>IF(M4879="",IF(AND(H4879&lt;&gt; "",D4879&lt;&gt;""),IF(H4879&gt;=D4879,H4879-D4879,0),""),"")</f>
        <v>245</v>
      </c>
      <c r="K4879" s="20">
        <f>IF(M4879="",IF(I4879&lt;&gt;"",I4879-G4879,""),"")</f>
        <v>122.95739854611298</v>
      </c>
      <c r="L4879" s="25">
        <f>IF(M4879="",IF(K4879&lt;&gt;"",IF(G4879=0,IF(I4879=0,0,9.99),K4879/G4879),""),"")</f>
        <v>0.2826330068255305</v>
      </c>
      <c r="M4879" s="28"/>
      <c r="N4879" s="31" t="str">
        <f>TRIM(CONCATENATE(Table1[[#This Row],[Intake]]," ",Table1[[#This Row],[Batch Number]]))</f>
        <v>S-1/OS 90</v>
      </c>
      <c r="O4879" s="34" t="str">
        <f>IF(VLOOKUP(Table1[[#This Row],[Intake Batch Combo]],Sheet2!A:B,2,FALSE)="","",VLOOKUP(Table1[[#This Row],[Intake Batch Combo]],Sheet2!A:B,2,FALSE))</f>
        <v>OSD Buy 90</v>
      </c>
      <c r="P4879" s="116" t="e">
        <v>#N/A</v>
      </c>
      <c r="Q4879" s="116" t="e">
        <v>#N/A</v>
      </c>
    </row>
    <row r="4880" spans="1:17">
      <c r="A4880" s="4" t="s">
        <v>1316</v>
      </c>
      <c r="B4880" s="15">
        <v>90</v>
      </c>
      <c r="C4880" s="15" t="s">
        <v>166</v>
      </c>
      <c r="D4880" s="30">
        <v>44559</v>
      </c>
      <c r="E4880" s="10" t="s">
        <v>1</v>
      </c>
      <c r="F4880" s="14">
        <v>1695</v>
      </c>
      <c r="G4880" s="14">
        <v>435.04260145388702</v>
      </c>
      <c r="H4880" s="30">
        <v>44804</v>
      </c>
      <c r="I4880" s="123">
        <v>558</v>
      </c>
      <c r="J4880" s="21">
        <f>IF(M4880="",IF(AND(H4880&lt;&gt; "",D4880&lt;&gt;""),IF(H4880&gt;=D4880,H4880-D4880,0),""),"")</f>
        <v>245</v>
      </c>
      <c r="K4880" s="20">
        <f>IF(M4880="",IF(I4880&lt;&gt;"",I4880-G4880,""),"")</f>
        <v>122.95739854611298</v>
      </c>
      <c r="L4880" s="25">
        <f>IF(M4880="",IF(K4880&lt;&gt;"",IF(G4880=0,IF(I4880=0,0,9.99),K4880/G4880),""),"")</f>
        <v>0.2826330068255305</v>
      </c>
      <c r="M4880" s="28"/>
      <c r="N4880" s="31" t="str">
        <f>TRIM(CONCATENATE(Table1[[#This Row],[Intake]]," ",Table1[[#This Row],[Batch Number]]))</f>
        <v>S-1/OS 90</v>
      </c>
      <c r="O4880" s="34" t="str">
        <f>IF(VLOOKUP(Table1[[#This Row],[Intake Batch Combo]],Sheet2!A:B,2,FALSE)="","",VLOOKUP(Table1[[#This Row],[Intake Batch Combo]],Sheet2!A:B,2,FALSE))</f>
        <v>OSD Buy 90</v>
      </c>
      <c r="P4880" s="116" t="e">
        <v>#N/A</v>
      </c>
      <c r="Q4880" s="116" t="e">
        <v>#N/A</v>
      </c>
    </row>
    <row r="4881" spans="1:17">
      <c r="A4881" s="4" t="s">
        <v>1316</v>
      </c>
      <c r="B4881" s="15">
        <v>90</v>
      </c>
      <c r="C4881" s="15" t="s">
        <v>203</v>
      </c>
      <c r="D4881" s="30">
        <v>44559</v>
      </c>
      <c r="E4881" s="10" t="s">
        <v>1</v>
      </c>
      <c r="F4881" s="14">
        <v>1695</v>
      </c>
      <c r="G4881" s="14">
        <v>435.04260145388702</v>
      </c>
      <c r="H4881" s="30">
        <v>44804</v>
      </c>
      <c r="I4881" s="123">
        <v>558</v>
      </c>
      <c r="J4881" s="21">
        <f>IF(M4881="",IF(AND(H4881&lt;&gt; "",D4881&lt;&gt;""),IF(H4881&gt;=D4881,H4881-D4881,0),""),"")</f>
        <v>245</v>
      </c>
      <c r="K4881" s="20">
        <f>IF(M4881="",IF(I4881&lt;&gt;"",I4881-G4881,""),"")</f>
        <v>122.95739854611298</v>
      </c>
      <c r="L4881" s="25">
        <f>IF(M4881="",IF(K4881&lt;&gt;"",IF(G4881=0,IF(I4881=0,0,9.99),K4881/G4881),""),"")</f>
        <v>0.2826330068255305</v>
      </c>
      <c r="M4881" s="28"/>
      <c r="N4881" s="31" t="str">
        <f>TRIM(CONCATENATE(Table1[[#This Row],[Intake]]," ",Table1[[#This Row],[Batch Number]]))</f>
        <v>S-1/OS 90</v>
      </c>
      <c r="O4881" s="34" t="str">
        <f>IF(VLOOKUP(Table1[[#This Row],[Intake Batch Combo]],Sheet2!A:B,2,FALSE)="","",VLOOKUP(Table1[[#This Row],[Intake Batch Combo]],Sheet2!A:B,2,FALSE))</f>
        <v>OSD Buy 90</v>
      </c>
      <c r="P4881" s="116" t="e">
        <v>#N/A</v>
      </c>
      <c r="Q4881" s="116" t="e">
        <v>#N/A</v>
      </c>
    </row>
    <row r="4882" spans="1:17">
      <c r="A4882" s="4" t="s">
        <v>1316</v>
      </c>
      <c r="B4882" s="15">
        <v>90</v>
      </c>
      <c r="C4882" s="15" t="s">
        <v>251</v>
      </c>
      <c r="D4882" s="30">
        <v>44559</v>
      </c>
      <c r="E4882" s="10" t="s">
        <v>1</v>
      </c>
      <c r="F4882" s="14">
        <v>1695</v>
      </c>
      <c r="G4882" s="14">
        <v>435.04260145388702</v>
      </c>
      <c r="H4882" s="30">
        <v>44804</v>
      </c>
      <c r="I4882" s="123">
        <v>977.3370000000001</v>
      </c>
      <c r="J4882" s="21">
        <f>IF(M4882="",IF(AND(H4882&lt;&gt; "",D4882&lt;&gt;""),IF(H4882&gt;=D4882,H4882-D4882,0),""),"")</f>
        <v>245</v>
      </c>
      <c r="K4882" s="20">
        <f>IF(M4882="",IF(I4882&lt;&gt;"",I4882-G4882,""),"")</f>
        <v>542.29439854611314</v>
      </c>
      <c r="L4882" s="25">
        <f>IF(M4882="",IF(K4882&lt;&gt;"",IF(G4882=0,IF(I4882=0,0,9.99),K4882/G4882),""),"")</f>
        <v>1.246531711454917</v>
      </c>
      <c r="M4882" s="28"/>
      <c r="N4882" s="31" t="str">
        <f>TRIM(CONCATENATE(Table1[[#This Row],[Intake]]," ",Table1[[#This Row],[Batch Number]]))</f>
        <v>S-1/OS 90</v>
      </c>
      <c r="O4882" s="34" t="str">
        <f>IF(VLOOKUP(Table1[[#This Row],[Intake Batch Combo]],Sheet2!A:B,2,FALSE)="","",VLOOKUP(Table1[[#This Row],[Intake Batch Combo]],Sheet2!A:B,2,FALSE))</f>
        <v>OSD Buy 90</v>
      </c>
      <c r="P4882" s="116" t="e">
        <v>#N/A</v>
      </c>
      <c r="Q4882" s="116" t="e">
        <v>#N/A</v>
      </c>
    </row>
    <row r="4883" spans="1:17">
      <c r="A4883" s="4" t="s">
        <v>1316</v>
      </c>
      <c r="B4883" s="15">
        <v>90</v>
      </c>
      <c r="C4883" s="15" t="s">
        <v>286</v>
      </c>
      <c r="D4883" s="30">
        <v>44559</v>
      </c>
      <c r="E4883" s="10" t="s">
        <v>1</v>
      </c>
      <c r="F4883" s="14">
        <v>1695</v>
      </c>
      <c r="G4883" s="14">
        <v>435.04260145388702</v>
      </c>
      <c r="H4883" s="30">
        <v>44804</v>
      </c>
      <c r="I4883" s="123">
        <v>488.25</v>
      </c>
      <c r="J4883" s="21">
        <f>IF(M4883="",IF(AND(H4883&lt;&gt; "",D4883&lt;&gt;""),IF(H4883&gt;=D4883,H4883-D4883,0),""),"")</f>
        <v>245</v>
      </c>
      <c r="K4883" s="20">
        <f>IF(M4883="",IF(I4883&lt;&gt;"",I4883-G4883,""),"")</f>
        <v>53.207398546112984</v>
      </c>
      <c r="L4883" s="25">
        <f>IF(M4883="",IF(K4883&lt;&gt;"",IF(G4883=0,IF(I4883=0,0,9.99),K4883/G4883),""),"")</f>
        <v>0.12230388097233917</v>
      </c>
      <c r="M4883" s="28"/>
      <c r="N4883" s="31" t="str">
        <f>TRIM(CONCATENATE(Table1[[#This Row],[Intake]]," ",Table1[[#This Row],[Batch Number]]))</f>
        <v>S-1/OS 90</v>
      </c>
      <c r="O4883" s="34" t="str">
        <f>IF(VLOOKUP(Table1[[#This Row],[Intake Batch Combo]],Sheet2!A:B,2,FALSE)="","",VLOOKUP(Table1[[#This Row],[Intake Batch Combo]],Sheet2!A:B,2,FALSE))</f>
        <v>OSD Buy 90</v>
      </c>
      <c r="P4883" s="116" t="e">
        <v>#N/A</v>
      </c>
      <c r="Q4883" s="116" t="e">
        <v>#N/A</v>
      </c>
    </row>
    <row r="4884" spans="1:17">
      <c r="A4884" s="4" t="s">
        <v>1316</v>
      </c>
      <c r="B4884" s="15">
        <v>90</v>
      </c>
      <c r="C4884" s="15" t="s">
        <v>286</v>
      </c>
      <c r="D4884" s="30">
        <v>44559</v>
      </c>
      <c r="E4884" s="10" t="s">
        <v>1</v>
      </c>
      <c r="F4884" s="14">
        <v>1695</v>
      </c>
      <c r="G4884" s="14">
        <v>435.04260145388702</v>
      </c>
      <c r="H4884" s="30">
        <v>44804</v>
      </c>
      <c r="I4884" s="123">
        <v>488.25</v>
      </c>
      <c r="J4884" s="21">
        <f>IF(M4884="",IF(AND(H4884&lt;&gt; "",D4884&lt;&gt;""),IF(H4884&gt;=D4884,H4884-D4884,0),""),"")</f>
        <v>245</v>
      </c>
      <c r="K4884" s="20">
        <f>IF(M4884="",IF(I4884&lt;&gt;"",I4884-G4884,""),"")</f>
        <v>53.207398546112984</v>
      </c>
      <c r="L4884" s="25">
        <f>IF(M4884="",IF(K4884&lt;&gt;"",IF(G4884=0,IF(I4884=0,0,9.99),K4884/G4884),""),"")</f>
        <v>0.12230388097233917</v>
      </c>
      <c r="M4884" s="28"/>
      <c r="N4884" s="31" t="str">
        <f>TRIM(CONCATENATE(Table1[[#This Row],[Intake]]," ",Table1[[#This Row],[Batch Number]]))</f>
        <v>S-1/OS 90</v>
      </c>
      <c r="O4884" s="34" t="str">
        <f>IF(VLOOKUP(Table1[[#This Row],[Intake Batch Combo]],Sheet2!A:B,2,FALSE)="","",VLOOKUP(Table1[[#This Row],[Intake Batch Combo]],Sheet2!A:B,2,FALSE))</f>
        <v>OSD Buy 90</v>
      </c>
      <c r="P4884" s="116" t="e">
        <v>#N/A</v>
      </c>
      <c r="Q4884" s="116" t="e">
        <v>#N/A</v>
      </c>
    </row>
    <row r="4885" spans="1:17">
      <c r="A4885" s="4" t="s">
        <v>1316</v>
      </c>
      <c r="B4885" s="15">
        <v>90</v>
      </c>
      <c r="C4885" s="15" t="s">
        <v>333</v>
      </c>
      <c r="D4885" s="30">
        <v>44559</v>
      </c>
      <c r="E4885" s="10" t="s">
        <v>1</v>
      </c>
      <c r="F4885" s="14">
        <v>1695</v>
      </c>
      <c r="G4885" s="14">
        <v>435.04260145388702</v>
      </c>
      <c r="H4885" s="30">
        <v>44804</v>
      </c>
      <c r="I4885" s="123">
        <v>558</v>
      </c>
      <c r="J4885" s="21">
        <f>IF(M4885="",IF(AND(H4885&lt;&gt; "",D4885&lt;&gt;""),IF(H4885&gt;=D4885,H4885-D4885,0),""),"")</f>
        <v>245</v>
      </c>
      <c r="K4885" s="20">
        <f>IF(M4885="",IF(I4885&lt;&gt;"",I4885-G4885,""),"")</f>
        <v>122.95739854611298</v>
      </c>
      <c r="L4885" s="25">
        <f>IF(M4885="",IF(K4885&lt;&gt;"",IF(G4885=0,IF(I4885=0,0,9.99),K4885/G4885),""),"")</f>
        <v>0.2826330068255305</v>
      </c>
      <c r="M4885" s="28"/>
      <c r="N4885" s="31" t="str">
        <f>TRIM(CONCATENATE(Table1[[#This Row],[Intake]]," ",Table1[[#This Row],[Batch Number]]))</f>
        <v>S-1/OS 90</v>
      </c>
      <c r="O4885" s="34" t="str">
        <f>IF(VLOOKUP(Table1[[#This Row],[Intake Batch Combo]],Sheet2!A:B,2,FALSE)="","",VLOOKUP(Table1[[#This Row],[Intake Batch Combo]],Sheet2!A:B,2,FALSE))</f>
        <v>OSD Buy 90</v>
      </c>
      <c r="P4885" s="116" t="e">
        <v>#N/A</v>
      </c>
      <c r="Q4885" s="116" t="e">
        <v>#N/A</v>
      </c>
    </row>
    <row r="4886" spans="1:17">
      <c r="A4886" s="4" t="s">
        <v>1316</v>
      </c>
      <c r="B4886" s="15">
        <v>90</v>
      </c>
      <c r="C4886" s="15" t="s">
        <v>333</v>
      </c>
      <c r="D4886" s="30">
        <v>44559</v>
      </c>
      <c r="E4886" s="10" t="s">
        <v>1</v>
      </c>
      <c r="F4886" s="14">
        <v>1695</v>
      </c>
      <c r="G4886" s="14">
        <v>435.04260145388702</v>
      </c>
      <c r="H4886" s="30">
        <v>44804</v>
      </c>
      <c r="I4886" s="123">
        <v>558</v>
      </c>
      <c r="J4886" s="21">
        <f>IF(M4886="",IF(AND(H4886&lt;&gt; "",D4886&lt;&gt;""),IF(H4886&gt;=D4886,H4886-D4886,0),""),"")</f>
        <v>245</v>
      </c>
      <c r="K4886" s="20">
        <f>IF(M4886="",IF(I4886&lt;&gt;"",I4886-G4886,""),"")</f>
        <v>122.95739854611298</v>
      </c>
      <c r="L4886" s="25">
        <f>IF(M4886="",IF(K4886&lt;&gt;"",IF(G4886=0,IF(I4886=0,0,9.99),K4886/G4886),""),"")</f>
        <v>0.2826330068255305</v>
      </c>
      <c r="M4886" s="28"/>
      <c r="N4886" s="31" t="str">
        <f>TRIM(CONCATENATE(Table1[[#This Row],[Intake]]," ",Table1[[#This Row],[Batch Number]]))</f>
        <v>S-1/OS 90</v>
      </c>
      <c r="O4886" s="34" t="str">
        <f>IF(VLOOKUP(Table1[[#This Row],[Intake Batch Combo]],Sheet2!A:B,2,FALSE)="","",VLOOKUP(Table1[[#This Row],[Intake Batch Combo]],Sheet2!A:B,2,FALSE))</f>
        <v>OSD Buy 90</v>
      </c>
      <c r="P4886" s="116" t="e">
        <v>#N/A</v>
      </c>
      <c r="Q4886" s="116" t="e">
        <v>#N/A</v>
      </c>
    </row>
    <row r="4887" spans="1:17">
      <c r="A4887" s="4" t="s">
        <v>1316</v>
      </c>
      <c r="B4887" s="15">
        <v>90</v>
      </c>
      <c r="C4887" s="15" t="s">
        <v>339</v>
      </c>
      <c r="D4887" s="30">
        <v>44559</v>
      </c>
      <c r="E4887" s="10" t="s">
        <v>1</v>
      </c>
      <c r="F4887" s="14">
        <v>1695</v>
      </c>
      <c r="G4887" s="14">
        <v>435.04260145388702</v>
      </c>
      <c r="H4887" s="30">
        <v>44804</v>
      </c>
      <c r="I4887" s="123">
        <v>465</v>
      </c>
      <c r="J4887" s="21">
        <f>IF(M4887="",IF(AND(H4887&lt;&gt; "",D4887&lt;&gt;""),IF(H4887&gt;=D4887,H4887-D4887,0),""),"")</f>
        <v>245</v>
      </c>
      <c r="K4887" s="20">
        <f>IF(M4887="",IF(I4887&lt;&gt;"",I4887-G4887,""),"")</f>
        <v>29.957398546112984</v>
      </c>
      <c r="L4887" s="25">
        <f>IF(M4887="",IF(K4887&lt;&gt;"",IF(G4887=0,IF(I4887=0,0,9.99),K4887/G4887),""),"")</f>
        <v>6.8860839021275391E-2</v>
      </c>
      <c r="M4887" s="28"/>
      <c r="N4887" s="31" t="str">
        <f>TRIM(CONCATENATE(Table1[[#This Row],[Intake]]," ",Table1[[#This Row],[Batch Number]]))</f>
        <v>S-1/OS 90</v>
      </c>
      <c r="O4887" s="34" t="str">
        <f>IF(VLOOKUP(Table1[[#This Row],[Intake Batch Combo]],Sheet2!A:B,2,FALSE)="","",VLOOKUP(Table1[[#This Row],[Intake Batch Combo]],Sheet2!A:B,2,FALSE))</f>
        <v>OSD Buy 90</v>
      </c>
      <c r="P4887" s="116" t="e">
        <v>#N/A</v>
      </c>
      <c r="Q4887" s="116" t="e">
        <v>#N/A</v>
      </c>
    </row>
    <row r="4888" spans="1:17">
      <c r="A4888" s="4" t="s">
        <v>1316</v>
      </c>
      <c r="B4888" s="15">
        <v>90</v>
      </c>
      <c r="C4888" s="15" t="s">
        <v>344</v>
      </c>
      <c r="D4888" s="30">
        <v>44559</v>
      </c>
      <c r="E4888" s="10" t="s">
        <v>1</v>
      </c>
      <c r="F4888" s="14">
        <v>1695</v>
      </c>
      <c r="G4888" s="14">
        <v>435.04260145388702</v>
      </c>
      <c r="H4888" s="30">
        <v>44804</v>
      </c>
      <c r="I4888" s="123">
        <v>418.5</v>
      </c>
      <c r="J4888" s="21">
        <f>IF(M4888="",IF(AND(H4888&lt;&gt; "",D4888&lt;&gt;""),IF(H4888&gt;=D4888,H4888-D4888,0),""),"")</f>
        <v>245</v>
      </c>
      <c r="K4888" s="20">
        <f>IF(M4888="",IF(I4888&lt;&gt;"",I4888-G4888,""),"")</f>
        <v>-16.542601453887016</v>
      </c>
      <c r="L4888" s="25">
        <f>IF(M4888="",IF(K4888&lt;&gt;"",IF(G4888=0,IF(I4888=0,0,9.99),K4888/G4888),""),"")</f>
        <v>-3.8025244880852141E-2</v>
      </c>
      <c r="M4888" s="28"/>
      <c r="N4888" s="31" t="str">
        <f>TRIM(CONCATENATE(Table1[[#This Row],[Intake]]," ",Table1[[#This Row],[Batch Number]]))</f>
        <v>S-1/OS 90</v>
      </c>
      <c r="O4888" s="34" t="str">
        <f>IF(VLOOKUP(Table1[[#This Row],[Intake Batch Combo]],Sheet2!A:B,2,FALSE)="","",VLOOKUP(Table1[[#This Row],[Intake Batch Combo]],Sheet2!A:B,2,FALSE))</f>
        <v>OSD Buy 90</v>
      </c>
      <c r="P4888" s="116" t="e">
        <v>#N/A</v>
      </c>
      <c r="Q4888" s="116" t="e">
        <v>#N/A</v>
      </c>
    </row>
    <row r="4889" spans="1:17">
      <c r="A4889" s="4" t="s">
        <v>1316</v>
      </c>
      <c r="B4889" s="15">
        <v>90</v>
      </c>
      <c r="C4889" s="15" t="s">
        <v>344</v>
      </c>
      <c r="D4889" s="30">
        <v>44559</v>
      </c>
      <c r="E4889" s="10" t="s">
        <v>1</v>
      </c>
      <c r="F4889" s="14">
        <v>1695</v>
      </c>
      <c r="G4889" s="14">
        <v>435.04260145388702</v>
      </c>
      <c r="H4889" s="30">
        <v>44804</v>
      </c>
      <c r="I4889" s="123">
        <v>418.5</v>
      </c>
      <c r="J4889" s="21">
        <f>IF(M4889="",IF(AND(H4889&lt;&gt; "",D4889&lt;&gt;""),IF(H4889&gt;=D4889,H4889-D4889,0),""),"")</f>
        <v>245</v>
      </c>
      <c r="K4889" s="20">
        <f>IF(M4889="",IF(I4889&lt;&gt;"",I4889-G4889,""),"")</f>
        <v>-16.542601453887016</v>
      </c>
      <c r="L4889" s="25">
        <f>IF(M4889="",IF(K4889&lt;&gt;"",IF(G4889=0,IF(I4889=0,0,9.99),K4889/G4889),""),"")</f>
        <v>-3.8025244880852141E-2</v>
      </c>
      <c r="M4889" s="28"/>
      <c r="N4889" s="31" t="str">
        <f>TRIM(CONCATENATE(Table1[[#This Row],[Intake]]," ",Table1[[#This Row],[Batch Number]]))</f>
        <v>S-1/OS 90</v>
      </c>
      <c r="O4889" s="34" t="str">
        <f>IF(VLOOKUP(Table1[[#This Row],[Intake Batch Combo]],Sheet2!A:B,2,FALSE)="","",VLOOKUP(Table1[[#This Row],[Intake Batch Combo]],Sheet2!A:B,2,FALSE))</f>
        <v>OSD Buy 90</v>
      </c>
      <c r="P4889" s="116" t="e">
        <v>#N/A</v>
      </c>
      <c r="Q4889" s="116" t="e">
        <v>#N/A</v>
      </c>
    </row>
    <row r="4890" spans="1:17">
      <c r="A4890" s="4" t="s">
        <v>1316</v>
      </c>
      <c r="B4890" s="15">
        <v>90</v>
      </c>
      <c r="C4890" s="15" t="s">
        <v>351</v>
      </c>
      <c r="D4890" s="30">
        <v>44559</v>
      </c>
      <c r="E4890" s="10" t="s">
        <v>1</v>
      </c>
      <c r="F4890" s="14">
        <v>1695</v>
      </c>
      <c r="G4890" s="14">
        <v>435.04260145388702</v>
      </c>
      <c r="H4890" s="30">
        <v>44804</v>
      </c>
      <c r="I4890" s="123">
        <v>465</v>
      </c>
      <c r="J4890" s="21">
        <f>IF(M4890="",IF(AND(H4890&lt;&gt; "",D4890&lt;&gt;""),IF(H4890&gt;=D4890,H4890-D4890,0),""),"")</f>
        <v>245</v>
      </c>
      <c r="K4890" s="20">
        <f>IF(M4890="",IF(I4890&lt;&gt;"",I4890-G4890,""),"")</f>
        <v>29.957398546112984</v>
      </c>
      <c r="L4890" s="25">
        <f>IF(M4890="",IF(K4890&lt;&gt;"",IF(G4890=0,IF(I4890=0,0,9.99),K4890/G4890),""),"")</f>
        <v>6.8860839021275391E-2</v>
      </c>
      <c r="M4890" s="28"/>
      <c r="N4890" s="31" t="str">
        <f>TRIM(CONCATENATE(Table1[[#This Row],[Intake]]," ",Table1[[#This Row],[Batch Number]]))</f>
        <v>S-1/OS 90</v>
      </c>
      <c r="O4890" s="34" t="str">
        <f>IF(VLOOKUP(Table1[[#This Row],[Intake Batch Combo]],Sheet2!A:B,2,FALSE)="","",VLOOKUP(Table1[[#This Row],[Intake Batch Combo]],Sheet2!A:B,2,FALSE))</f>
        <v>OSD Buy 90</v>
      </c>
      <c r="P4890" s="116" t="e">
        <v>#N/A</v>
      </c>
      <c r="Q4890" s="116" t="e">
        <v>#N/A</v>
      </c>
    </row>
    <row r="4891" spans="1:17">
      <c r="A4891" s="4" t="s">
        <v>1316</v>
      </c>
      <c r="B4891" s="15">
        <v>90</v>
      </c>
      <c r="C4891" s="15" t="s">
        <v>354</v>
      </c>
      <c r="D4891" s="30">
        <v>44559</v>
      </c>
      <c r="E4891" s="10" t="s">
        <v>1</v>
      </c>
      <c r="F4891" s="14">
        <v>1695</v>
      </c>
      <c r="G4891" s="14">
        <v>435.04260145388702</v>
      </c>
      <c r="H4891" s="30">
        <v>44804</v>
      </c>
      <c r="I4891" s="123">
        <v>465</v>
      </c>
      <c r="J4891" s="21">
        <f>IF(M4891="",IF(AND(H4891&lt;&gt; "",D4891&lt;&gt;""),IF(H4891&gt;=D4891,H4891-D4891,0),""),"")</f>
        <v>245</v>
      </c>
      <c r="K4891" s="20">
        <f>IF(M4891="",IF(I4891&lt;&gt;"",I4891-G4891,""),"")</f>
        <v>29.957398546112984</v>
      </c>
      <c r="L4891" s="25">
        <f>IF(M4891="",IF(K4891&lt;&gt;"",IF(G4891=0,IF(I4891=0,0,9.99),K4891/G4891),""),"")</f>
        <v>6.8860839021275391E-2</v>
      </c>
      <c r="M4891" s="28"/>
      <c r="N4891" s="31" t="str">
        <f>TRIM(CONCATENATE(Table1[[#This Row],[Intake]]," ",Table1[[#This Row],[Batch Number]]))</f>
        <v>S-1/OS 90</v>
      </c>
      <c r="O4891" s="34" t="str">
        <f>IF(VLOOKUP(Table1[[#This Row],[Intake Batch Combo]],Sheet2!A:B,2,FALSE)="","",VLOOKUP(Table1[[#This Row],[Intake Batch Combo]],Sheet2!A:B,2,FALSE))</f>
        <v>OSD Buy 90</v>
      </c>
      <c r="P4891" s="116" t="e">
        <v>#N/A</v>
      </c>
      <c r="Q4891" s="116" t="e">
        <v>#N/A</v>
      </c>
    </row>
    <row r="4892" spans="1:17">
      <c r="A4892" s="4" t="s">
        <v>1316</v>
      </c>
      <c r="B4892" s="15">
        <v>90</v>
      </c>
      <c r="C4892" s="15" t="s">
        <v>354</v>
      </c>
      <c r="D4892" s="30">
        <v>44559</v>
      </c>
      <c r="E4892" s="10" t="s">
        <v>1</v>
      </c>
      <c r="F4892" s="14">
        <v>1695</v>
      </c>
      <c r="G4892" s="14">
        <v>435.04260145388702</v>
      </c>
      <c r="H4892" s="30">
        <v>44804</v>
      </c>
      <c r="I4892" s="123">
        <v>465</v>
      </c>
      <c r="J4892" s="21">
        <f>IF(M4892="",IF(AND(H4892&lt;&gt; "",D4892&lt;&gt;""),IF(H4892&gt;=D4892,H4892-D4892,0),""),"")</f>
        <v>245</v>
      </c>
      <c r="K4892" s="20">
        <f>IF(M4892="",IF(I4892&lt;&gt;"",I4892-G4892,""),"")</f>
        <v>29.957398546112984</v>
      </c>
      <c r="L4892" s="25">
        <f>IF(M4892="",IF(K4892&lt;&gt;"",IF(G4892=0,IF(I4892=0,0,9.99),K4892/G4892),""),"")</f>
        <v>6.8860839021275391E-2</v>
      </c>
      <c r="M4892" s="28"/>
      <c r="N4892" s="31" t="str">
        <f>TRIM(CONCATENATE(Table1[[#This Row],[Intake]]," ",Table1[[#This Row],[Batch Number]]))</f>
        <v>S-1/OS 90</v>
      </c>
      <c r="O4892" s="34" t="str">
        <f>IF(VLOOKUP(Table1[[#This Row],[Intake Batch Combo]],Sheet2!A:B,2,FALSE)="","",VLOOKUP(Table1[[#This Row],[Intake Batch Combo]],Sheet2!A:B,2,FALSE))</f>
        <v>OSD Buy 90</v>
      </c>
      <c r="P4892" s="116" t="e">
        <v>#N/A</v>
      </c>
      <c r="Q4892" s="116" t="e">
        <v>#N/A</v>
      </c>
    </row>
    <row r="4893" spans="1:17">
      <c r="A4893" s="4" t="s">
        <v>384</v>
      </c>
      <c r="B4893" s="15" t="s">
        <v>385</v>
      </c>
      <c r="C4893" s="15">
        <v>1021215</v>
      </c>
      <c r="D4893" s="30">
        <v>44579</v>
      </c>
      <c r="E4893" s="10" t="s">
        <v>0</v>
      </c>
      <c r="F4893" s="14">
        <v>30435.93</v>
      </c>
      <c r="G4893" s="14">
        <v>6281.9759519999998</v>
      </c>
      <c r="H4893" s="30">
        <v>44804</v>
      </c>
      <c r="I4893" s="123">
        <v>4550.7503999999999</v>
      </c>
      <c r="J4893" s="15">
        <f>IF(M4893="",IF(AND(H4893&lt;&gt; "",D4893&lt;&gt;""),IF(H4893&gt;=D4893,H4893-D4893,0),""),"")</f>
        <v>225</v>
      </c>
      <c r="K4893" s="20">
        <f>IF(M4893="",IF(I4893&lt;&gt;"",I4893-G4893,""),"")</f>
        <v>-1731.2255519999999</v>
      </c>
      <c r="L4893" s="25">
        <f>IF(M4893="",IF(K4893&lt;&gt;"",IF(G4893=0,IF(I4893=0,0,9.99),K4893/G4893),""),"")</f>
        <v>-0.27558614761153738</v>
      </c>
      <c r="M4893" s="112"/>
      <c r="N4893" s="33" t="str">
        <f>TRIM(CONCATENATE(Table1[[#This Row],[Intake]]," ",Table1[[#This Row],[Batch Number]]))</f>
        <v>S-1/TRC 33a</v>
      </c>
      <c r="O4893" s="35" t="str">
        <f>IF(VLOOKUP(Table1[[#This Row],[Intake Batch Combo]],Sheet2!A:B,2,FALSE)="","",VLOOKUP(Table1[[#This Row],[Intake Batch Combo]],Sheet2!A:B,2,FALSE))</f>
        <v>Texas Regional Center Batch 33a</v>
      </c>
      <c r="P4893" s="116" t="e">
        <v>#N/A</v>
      </c>
      <c r="Q4893" s="116" t="e">
        <v>#N/A</v>
      </c>
    </row>
    <row r="4894" spans="1:17">
      <c r="A4894" s="4" t="s">
        <v>1316</v>
      </c>
      <c r="B4894" s="15">
        <v>90</v>
      </c>
      <c r="C4894" s="15" t="s">
        <v>36</v>
      </c>
      <c r="D4894" s="30">
        <v>44559</v>
      </c>
      <c r="E4894" s="10" t="s">
        <v>1</v>
      </c>
      <c r="F4894" s="14">
        <v>300</v>
      </c>
      <c r="G4894" s="14">
        <v>0</v>
      </c>
      <c r="H4894" s="47">
        <v>44771</v>
      </c>
      <c r="I4894" s="123">
        <v>0</v>
      </c>
      <c r="J4894" s="21">
        <f>IF(M4894="",IF(AND(H4894&lt;&gt; "",D4894&lt;&gt;""),IF(H4894&gt;=D4894,H4894-D4894,0),""),"")</f>
        <v>212</v>
      </c>
      <c r="K4894" s="20">
        <f>IF(M4894="",IF(I4894&lt;&gt;"",I4894-G4894,""),"")</f>
        <v>0</v>
      </c>
      <c r="L4894" s="25">
        <f>IF(M4894="",IF(K4894&lt;&gt;"",IF(G4894=0,IF(I4894=0,0,9.99),K4894/G4894),""),"")</f>
        <v>0</v>
      </c>
      <c r="M4894" s="28"/>
      <c r="N4894" s="31" t="str">
        <f>TRIM(CONCATENATE(Table1[[#This Row],[Intake]]," ",Table1[[#This Row],[Batch Number]]))</f>
        <v>S-1/OS 90</v>
      </c>
      <c r="O4894" s="34" t="str">
        <f>IF(VLOOKUP(Table1[[#This Row],[Intake Batch Combo]],Sheet2!A:B,2,FALSE)="","",VLOOKUP(Table1[[#This Row],[Intake Batch Combo]],Sheet2!A:B,2,FALSE))</f>
        <v>OSD Buy 90</v>
      </c>
      <c r="P4894" s="116" t="e">
        <v>#N/A</v>
      </c>
      <c r="Q4894" s="116" t="e">
        <v>#N/A</v>
      </c>
    </row>
    <row r="4895" spans="1:17">
      <c r="A4895" s="4" t="s">
        <v>1316</v>
      </c>
      <c r="B4895" s="15">
        <v>90</v>
      </c>
      <c r="C4895" s="15" t="s">
        <v>36</v>
      </c>
      <c r="D4895" s="30">
        <v>44559</v>
      </c>
      <c r="E4895" s="10" t="s">
        <v>1</v>
      </c>
      <c r="F4895" s="14">
        <v>300</v>
      </c>
      <c r="G4895" s="14">
        <v>0</v>
      </c>
      <c r="H4895" s="47">
        <v>44771</v>
      </c>
      <c r="I4895" s="123">
        <v>0</v>
      </c>
      <c r="J4895" s="21">
        <f>IF(M4895="",IF(AND(H4895&lt;&gt; "",D4895&lt;&gt;""),IF(H4895&gt;=D4895,H4895-D4895,0),""),"")</f>
        <v>212</v>
      </c>
      <c r="K4895" s="20">
        <f>IF(M4895="",IF(I4895&lt;&gt;"",I4895-G4895,""),"")</f>
        <v>0</v>
      </c>
      <c r="L4895" s="25">
        <f>IF(M4895="",IF(K4895&lt;&gt;"",IF(G4895=0,IF(I4895=0,0,9.99),K4895/G4895),""),"")</f>
        <v>0</v>
      </c>
      <c r="M4895" s="28"/>
      <c r="N4895" s="31" t="str">
        <f>TRIM(CONCATENATE(Table1[[#This Row],[Intake]]," ",Table1[[#This Row],[Batch Number]]))</f>
        <v>S-1/OS 90</v>
      </c>
      <c r="O4895" s="34" t="str">
        <f>IF(VLOOKUP(Table1[[#This Row],[Intake Batch Combo]],Sheet2!A:B,2,FALSE)="","",VLOOKUP(Table1[[#This Row],[Intake Batch Combo]],Sheet2!A:B,2,FALSE))</f>
        <v>OSD Buy 90</v>
      </c>
      <c r="P4895" s="116" t="e">
        <v>#N/A</v>
      </c>
      <c r="Q4895" s="116" t="e">
        <v>#N/A</v>
      </c>
    </row>
    <row r="4896" spans="1:17">
      <c r="A4896" s="4" t="s">
        <v>1316</v>
      </c>
      <c r="B4896" s="15">
        <v>90</v>
      </c>
      <c r="C4896" s="15" t="s">
        <v>202</v>
      </c>
      <c r="D4896" s="30">
        <v>44559</v>
      </c>
      <c r="E4896" s="10" t="s">
        <v>1</v>
      </c>
      <c r="F4896" s="14">
        <v>300</v>
      </c>
      <c r="G4896" s="14">
        <v>0</v>
      </c>
      <c r="H4896" s="47">
        <v>44771</v>
      </c>
      <c r="I4896" s="123">
        <v>0</v>
      </c>
      <c r="J4896" s="21">
        <f>IF(M4896="",IF(AND(H4896&lt;&gt; "",D4896&lt;&gt;""),IF(H4896&gt;=D4896,H4896-D4896,0),""),"")</f>
        <v>212</v>
      </c>
      <c r="K4896" s="20">
        <f>IF(M4896="",IF(I4896&lt;&gt;"",I4896-G4896,""),"")</f>
        <v>0</v>
      </c>
      <c r="L4896" s="25">
        <f>IF(M4896="",IF(K4896&lt;&gt;"",IF(G4896=0,IF(I4896=0,0,9.99),K4896/G4896),""),"")</f>
        <v>0</v>
      </c>
      <c r="M4896" s="28"/>
      <c r="N4896" s="31" t="str">
        <f>TRIM(CONCATENATE(Table1[[#This Row],[Intake]]," ",Table1[[#This Row],[Batch Number]]))</f>
        <v>S-1/OS 90</v>
      </c>
      <c r="O4896" s="34" t="str">
        <f>IF(VLOOKUP(Table1[[#This Row],[Intake Batch Combo]],Sheet2!A:B,2,FALSE)="","",VLOOKUP(Table1[[#This Row],[Intake Batch Combo]],Sheet2!A:B,2,FALSE))</f>
        <v>OSD Buy 90</v>
      </c>
      <c r="P4896" s="116" t="e">
        <v>#N/A</v>
      </c>
      <c r="Q4896" s="116" t="e">
        <v>#N/A</v>
      </c>
    </row>
    <row r="4897" spans="1:17">
      <c r="A4897" s="4" t="s">
        <v>1316</v>
      </c>
      <c r="B4897" s="15">
        <v>90</v>
      </c>
      <c r="C4897" s="15" t="s">
        <v>202</v>
      </c>
      <c r="D4897" s="30">
        <v>44559</v>
      </c>
      <c r="E4897" s="10" t="s">
        <v>1</v>
      </c>
      <c r="F4897" s="14">
        <v>300</v>
      </c>
      <c r="G4897" s="14">
        <v>0</v>
      </c>
      <c r="H4897" s="47">
        <v>44771</v>
      </c>
      <c r="I4897" s="123">
        <v>0</v>
      </c>
      <c r="J4897" s="21">
        <f>IF(M4897="",IF(AND(H4897&lt;&gt; "",D4897&lt;&gt;""),IF(H4897&gt;=D4897,H4897-D4897,0),""),"")</f>
        <v>212</v>
      </c>
      <c r="K4897" s="20">
        <f>IF(M4897="",IF(I4897&lt;&gt;"",I4897-G4897,""),"")</f>
        <v>0</v>
      </c>
      <c r="L4897" s="25">
        <f>IF(M4897="",IF(K4897&lt;&gt;"",IF(G4897=0,IF(I4897=0,0,9.99),K4897/G4897),""),"")</f>
        <v>0</v>
      </c>
      <c r="M4897" s="28"/>
      <c r="N4897" s="31" t="str">
        <f>TRIM(CONCATENATE(Table1[[#This Row],[Intake]]," ",Table1[[#This Row],[Batch Number]]))</f>
        <v>S-1/OS 90</v>
      </c>
      <c r="O4897" s="34" t="str">
        <f>IF(VLOOKUP(Table1[[#This Row],[Intake Batch Combo]],Sheet2!A:B,2,FALSE)="","",VLOOKUP(Table1[[#This Row],[Intake Batch Combo]],Sheet2!A:B,2,FALSE))</f>
        <v>OSD Buy 90</v>
      </c>
      <c r="P4897" s="116" t="e">
        <v>#N/A</v>
      </c>
      <c r="Q4897" s="116" t="e">
        <v>#N/A</v>
      </c>
    </row>
    <row r="4898" spans="1:17">
      <c r="A4898" s="4" t="s">
        <v>1316</v>
      </c>
      <c r="B4898" s="15">
        <v>90</v>
      </c>
      <c r="C4898" s="15" t="s">
        <v>202</v>
      </c>
      <c r="D4898" s="30">
        <v>44559</v>
      </c>
      <c r="E4898" s="10" t="s">
        <v>1</v>
      </c>
      <c r="F4898" s="14">
        <v>300</v>
      </c>
      <c r="G4898" s="14">
        <v>0</v>
      </c>
      <c r="H4898" s="47">
        <v>44771</v>
      </c>
      <c r="I4898" s="123">
        <v>0</v>
      </c>
      <c r="J4898" s="21">
        <f>IF(M4898="",IF(AND(H4898&lt;&gt; "",D4898&lt;&gt;""),IF(H4898&gt;=D4898,H4898-D4898,0),""),"")</f>
        <v>212</v>
      </c>
      <c r="K4898" s="20">
        <f>IF(M4898="",IF(I4898&lt;&gt;"",I4898-G4898,""),"")</f>
        <v>0</v>
      </c>
      <c r="L4898" s="25">
        <f>IF(M4898="",IF(K4898&lt;&gt;"",IF(G4898=0,IF(I4898=0,0,9.99),K4898/G4898),""),"")</f>
        <v>0</v>
      </c>
      <c r="M4898" s="28"/>
      <c r="N4898" s="31" t="str">
        <f>TRIM(CONCATENATE(Table1[[#This Row],[Intake]]," ",Table1[[#This Row],[Batch Number]]))</f>
        <v>S-1/OS 90</v>
      </c>
      <c r="O4898" s="34" t="str">
        <f>IF(VLOOKUP(Table1[[#This Row],[Intake Batch Combo]],Sheet2!A:B,2,FALSE)="","",VLOOKUP(Table1[[#This Row],[Intake Batch Combo]],Sheet2!A:B,2,FALSE))</f>
        <v>OSD Buy 90</v>
      </c>
      <c r="P4898" s="116" t="e">
        <v>#N/A</v>
      </c>
      <c r="Q4898" s="116" t="e">
        <v>#N/A</v>
      </c>
    </row>
    <row r="4899" spans="1:17">
      <c r="A4899" s="4" t="s">
        <v>1316</v>
      </c>
      <c r="B4899" s="15">
        <v>90</v>
      </c>
      <c r="C4899" s="15" t="s">
        <v>202</v>
      </c>
      <c r="D4899" s="30">
        <v>44559</v>
      </c>
      <c r="E4899" s="10" t="s">
        <v>1</v>
      </c>
      <c r="F4899" s="14">
        <v>300</v>
      </c>
      <c r="G4899" s="14">
        <v>0</v>
      </c>
      <c r="H4899" s="47">
        <v>44771</v>
      </c>
      <c r="I4899" s="123">
        <v>0</v>
      </c>
      <c r="J4899" s="21">
        <f>IF(M4899="",IF(AND(H4899&lt;&gt; "",D4899&lt;&gt;""),IF(H4899&gt;=D4899,H4899-D4899,0),""),"")</f>
        <v>212</v>
      </c>
      <c r="K4899" s="20">
        <f>IF(M4899="",IF(I4899&lt;&gt;"",I4899-G4899,""),"")</f>
        <v>0</v>
      </c>
      <c r="L4899" s="25">
        <f>IF(M4899="",IF(K4899&lt;&gt;"",IF(G4899=0,IF(I4899=0,0,9.99),K4899/G4899),""),"")</f>
        <v>0</v>
      </c>
      <c r="M4899" s="28"/>
      <c r="N4899" s="31" t="str">
        <f>TRIM(CONCATENATE(Table1[[#This Row],[Intake]]," ",Table1[[#This Row],[Batch Number]]))</f>
        <v>S-1/OS 90</v>
      </c>
      <c r="O4899" s="34" t="str">
        <f>IF(VLOOKUP(Table1[[#This Row],[Intake Batch Combo]],Sheet2!A:B,2,FALSE)="","",VLOOKUP(Table1[[#This Row],[Intake Batch Combo]],Sheet2!A:B,2,FALSE))</f>
        <v>OSD Buy 90</v>
      </c>
      <c r="P4899" s="116" t="e">
        <v>#N/A</v>
      </c>
      <c r="Q4899" s="116" t="e">
        <v>#N/A</v>
      </c>
    </row>
    <row r="4900" spans="1:17">
      <c r="A4900" s="4" t="s">
        <v>1316</v>
      </c>
      <c r="B4900" s="15">
        <v>90</v>
      </c>
      <c r="C4900" s="15" t="s">
        <v>206</v>
      </c>
      <c r="D4900" s="30">
        <v>44559</v>
      </c>
      <c r="E4900" s="10" t="s">
        <v>1</v>
      </c>
      <c r="F4900" s="14">
        <v>300</v>
      </c>
      <c r="G4900" s="14">
        <v>0</v>
      </c>
      <c r="H4900" s="47">
        <v>44771</v>
      </c>
      <c r="I4900" s="123">
        <v>0</v>
      </c>
      <c r="J4900" s="21">
        <f>IF(M4900="",IF(AND(H4900&lt;&gt; "",D4900&lt;&gt;""),IF(H4900&gt;=D4900,H4900-D4900,0),""),"")</f>
        <v>212</v>
      </c>
      <c r="K4900" s="20">
        <f>IF(M4900="",IF(I4900&lt;&gt;"",I4900-G4900,""),"")</f>
        <v>0</v>
      </c>
      <c r="L4900" s="25">
        <f>IF(M4900="",IF(K4900&lt;&gt;"",IF(G4900=0,IF(I4900=0,0,9.99),K4900/G4900),""),"")</f>
        <v>0</v>
      </c>
      <c r="M4900" s="28"/>
      <c r="N4900" s="31" t="str">
        <f>TRIM(CONCATENATE(Table1[[#This Row],[Intake]]," ",Table1[[#This Row],[Batch Number]]))</f>
        <v>S-1/OS 90</v>
      </c>
      <c r="O4900" s="34" t="str">
        <f>IF(VLOOKUP(Table1[[#This Row],[Intake Batch Combo]],Sheet2!A:B,2,FALSE)="","",VLOOKUP(Table1[[#This Row],[Intake Batch Combo]],Sheet2!A:B,2,FALSE))</f>
        <v>OSD Buy 90</v>
      </c>
      <c r="P4900" s="116" t="e">
        <v>#N/A</v>
      </c>
      <c r="Q4900" s="116" t="e">
        <v>#N/A</v>
      </c>
    </row>
    <row r="4901" spans="1:17">
      <c r="A4901" s="4" t="s">
        <v>1316</v>
      </c>
      <c r="B4901" s="15">
        <v>90</v>
      </c>
      <c r="C4901" s="15" t="s">
        <v>206</v>
      </c>
      <c r="D4901" s="30">
        <v>44559</v>
      </c>
      <c r="E4901" s="10" t="s">
        <v>1</v>
      </c>
      <c r="F4901" s="14">
        <v>300</v>
      </c>
      <c r="G4901" s="14">
        <v>0</v>
      </c>
      <c r="H4901" s="47">
        <v>44771</v>
      </c>
      <c r="I4901" s="123">
        <v>0</v>
      </c>
      <c r="J4901" s="21">
        <f>IF(M4901="",IF(AND(H4901&lt;&gt; "",D4901&lt;&gt;""),IF(H4901&gt;=D4901,H4901-D4901,0),""),"")</f>
        <v>212</v>
      </c>
      <c r="K4901" s="20">
        <f>IF(M4901="",IF(I4901&lt;&gt;"",I4901-G4901,""),"")</f>
        <v>0</v>
      </c>
      <c r="L4901" s="25">
        <f>IF(M4901="",IF(K4901&lt;&gt;"",IF(G4901=0,IF(I4901=0,0,9.99),K4901/G4901),""),"")</f>
        <v>0</v>
      </c>
      <c r="M4901" s="28"/>
      <c r="N4901" s="31" t="str">
        <f>TRIM(CONCATENATE(Table1[[#This Row],[Intake]]," ",Table1[[#This Row],[Batch Number]]))</f>
        <v>S-1/OS 90</v>
      </c>
      <c r="O4901" s="34" t="str">
        <f>IF(VLOOKUP(Table1[[#This Row],[Intake Batch Combo]],Sheet2!A:B,2,FALSE)="","",VLOOKUP(Table1[[#This Row],[Intake Batch Combo]],Sheet2!A:B,2,FALSE))</f>
        <v>OSD Buy 90</v>
      </c>
      <c r="P4901" s="116" t="e">
        <v>#N/A</v>
      </c>
      <c r="Q4901" s="116" t="e">
        <v>#N/A</v>
      </c>
    </row>
    <row r="4902" spans="1:17">
      <c r="A4902" s="4" t="s">
        <v>1316</v>
      </c>
      <c r="B4902" s="15">
        <v>90</v>
      </c>
      <c r="C4902" s="15" t="s">
        <v>206</v>
      </c>
      <c r="D4902" s="30">
        <v>44559</v>
      </c>
      <c r="E4902" s="10" t="s">
        <v>1</v>
      </c>
      <c r="F4902" s="14">
        <v>300</v>
      </c>
      <c r="G4902" s="14">
        <v>0</v>
      </c>
      <c r="H4902" s="47">
        <v>44771</v>
      </c>
      <c r="I4902" s="123">
        <v>0</v>
      </c>
      <c r="J4902" s="21">
        <f>IF(M4902="",IF(AND(H4902&lt;&gt; "",D4902&lt;&gt;""),IF(H4902&gt;=D4902,H4902-D4902,0),""),"")</f>
        <v>212</v>
      </c>
      <c r="K4902" s="20">
        <f>IF(M4902="",IF(I4902&lt;&gt;"",I4902-G4902,""),"")</f>
        <v>0</v>
      </c>
      <c r="L4902" s="25">
        <f>IF(M4902="",IF(K4902&lt;&gt;"",IF(G4902=0,IF(I4902=0,0,9.99),K4902/G4902),""),"")</f>
        <v>0</v>
      </c>
      <c r="M4902" s="28"/>
      <c r="N4902" s="31" t="str">
        <f>TRIM(CONCATENATE(Table1[[#This Row],[Intake]]," ",Table1[[#This Row],[Batch Number]]))</f>
        <v>S-1/OS 90</v>
      </c>
      <c r="O4902" s="34" t="str">
        <f>IF(VLOOKUP(Table1[[#This Row],[Intake Batch Combo]],Sheet2!A:B,2,FALSE)="","",VLOOKUP(Table1[[#This Row],[Intake Batch Combo]],Sheet2!A:B,2,FALSE))</f>
        <v>OSD Buy 90</v>
      </c>
      <c r="P4902" s="116" t="e">
        <v>#N/A</v>
      </c>
      <c r="Q4902" s="116" t="e">
        <v>#N/A</v>
      </c>
    </row>
    <row r="4903" spans="1:17">
      <c r="A4903" s="4" t="s">
        <v>1316</v>
      </c>
      <c r="B4903" s="15">
        <v>90</v>
      </c>
      <c r="C4903" s="15" t="s">
        <v>206</v>
      </c>
      <c r="D4903" s="30">
        <v>44559</v>
      </c>
      <c r="E4903" s="10" t="s">
        <v>1</v>
      </c>
      <c r="F4903" s="14">
        <v>300</v>
      </c>
      <c r="G4903" s="14">
        <v>0</v>
      </c>
      <c r="H4903" s="47">
        <v>44771</v>
      </c>
      <c r="I4903" s="123">
        <v>0</v>
      </c>
      <c r="J4903" s="21">
        <f>IF(M4903="",IF(AND(H4903&lt;&gt; "",D4903&lt;&gt;""),IF(H4903&gt;=D4903,H4903-D4903,0),""),"")</f>
        <v>212</v>
      </c>
      <c r="K4903" s="20">
        <f>IF(M4903="",IF(I4903&lt;&gt;"",I4903-G4903,""),"")</f>
        <v>0</v>
      </c>
      <c r="L4903" s="25">
        <f>IF(M4903="",IF(K4903&lt;&gt;"",IF(G4903=0,IF(I4903=0,0,9.99),K4903/G4903),""),"")</f>
        <v>0</v>
      </c>
      <c r="M4903" s="28"/>
      <c r="N4903" s="31" t="str">
        <f>TRIM(CONCATENATE(Table1[[#This Row],[Intake]]," ",Table1[[#This Row],[Batch Number]]))</f>
        <v>S-1/OS 90</v>
      </c>
      <c r="O4903" s="34" t="str">
        <f>IF(VLOOKUP(Table1[[#This Row],[Intake Batch Combo]],Sheet2!A:B,2,FALSE)="","",VLOOKUP(Table1[[#This Row],[Intake Batch Combo]],Sheet2!A:B,2,FALSE))</f>
        <v>OSD Buy 90</v>
      </c>
      <c r="P4903" s="116" t="e">
        <v>#N/A</v>
      </c>
      <c r="Q4903" s="116" t="e">
        <v>#N/A</v>
      </c>
    </row>
    <row r="4904" spans="1:17">
      <c r="A4904" s="4" t="s">
        <v>1316</v>
      </c>
      <c r="B4904" s="15">
        <v>90</v>
      </c>
      <c r="C4904" s="15" t="s">
        <v>206</v>
      </c>
      <c r="D4904" s="30">
        <v>44559</v>
      </c>
      <c r="E4904" s="10" t="s">
        <v>1</v>
      </c>
      <c r="F4904" s="14">
        <v>300</v>
      </c>
      <c r="G4904" s="14">
        <v>0</v>
      </c>
      <c r="H4904" s="47">
        <v>44771</v>
      </c>
      <c r="I4904" s="123">
        <v>0</v>
      </c>
      <c r="J4904" s="21">
        <f>IF(M4904="",IF(AND(H4904&lt;&gt; "",D4904&lt;&gt;""),IF(H4904&gt;=D4904,H4904-D4904,0),""),"")</f>
        <v>212</v>
      </c>
      <c r="K4904" s="20">
        <f>IF(M4904="",IF(I4904&lt;&gt;"",I4904-G4904,""),"")</f>
        <v>0</v>
      </c>
      <c r="L4904" s="25">
        <f>IF(M4904="",IF(K4904&lt;&gt;"",IF(G4904=0,IF(I4904=0,0,9.99),K4904/G4904),""),"")</f>
        <v>0</v>
      </c>
      <c r="M4904" s="28"/>
      <c r="N4904" s="31" t="str">
        <f>TRIM(CONCATENATE(Table1[[#This Row],[Intake]]," ",Table1[[#This Row],[Batch Number]]))</f>
        <v>S-1/OS 90</v>
      </c>
      <c r="O4904" s="34" t="str">
        <f>IF(VLOOKUP(Table1[[#This Row],[Intake Batch Combo]],Sheet2!A:B,2,FALSE)="","",VLOOKUP(Table1[[#This Row],[Intake Batch Combo]],Sheet2!A:B,2,FALSE))</f>
        <v>OSD Buy 90</v>
      </c>
      <c r="P4904" s="116" t="e">
        <v>#N/A</v>
      </c>
      <c r="Q4904" s="116" t="e">
        <v>#N/A</v>
      </c>
    </row>
    <row r="4905" spans="1:17">
      <c r="A4905" s="4" t="s">
        <v>1316</v>
      </c>
      <c r="B4905" s="15">
        <v>90</v>
      </c>
      <c r="C4905" s="15" t="s">
        <v>206</v>
      </c>
      <c r="D4905" s="30">
        <v>44559</v>
      </c>
      <c r="E4905" s="10" t="s">
        <v>1</v>
      </c>
      <c r="F4905" s="14">
        <v>300</v>
      </c>
      <c r="G4905" s="14">
        <v>0</v>
      </c>
      <c r="H4905" s="47">
        <v>44771</v>
      </c>
      <c r="I4905" s="123">
        <v>0</v>
      </c>
      <c r="J4905" s="21">
        <f>IF(M4905="",IF(AND(H4905&lt;&gt; "",D4905&lt;&gt;""),IF(H4905&gt;=D4905,H4905-D4905,0),""),"")</f>
        <v>212</v>
      </c>
      <c r="K4905" s="20">
        <f>IF(M4905="",IF(I4905&lt;&gt;"",I4905-G4905,""),"")</f>
        <v>0</v>
      </c>
      <c r="L4905" s="25">
        <f>IF(M4905="",IF(K4905&lt;&gt;"",IF(G4905=0,IF(I4905=0,0,9.99),K4905/G4905),""),"")</f>
        <v>0</v>
      </c>
      <c r="M4905" s="28"/>
      <c r="N4905" s="31" t="str">
        <f>TRIM(CONCATENATE(Table1[[#This Row],[Intake]]," ",Table1[[#This Row],[Batch Number]]))</f>
        <v>S-1/OS 90</v>
      </c>
      <c r="O4905" s="34" t="str">
        <f>IF(VLOOKUP(Table1[[#This Row],[Intake Batch Combo]],Sheet2!A:B,2,FALSE)="","",VLOOKUP(Table1[[#This Row],[Intake Batch Combo]],Sheet2!A:B,2,FALSE))</f>
        <v>OSD Buy 90</v>
      </c>
      <c r="P4905" s="116" t="e">
        <v>#N/A</v>
      </c>
      <c r="Q4905" s="116" t="e">
        <v>#N/A</v>
      </c>
    </row>
    <row r="4906" spans="1:17">
      <c r="A4906" s="4" t="s">
        <v>1316</v>
      </c>
      <c r="B4906" s="15">
        <v>90</v>
      </c>
      <c r="C4906" s="15" t="s">
        <v>270</v>
      </c>
      <c r="D4906" s="30">
        <v>44559</v>
      </c>
      <c r="E4906" s="10" t="s">
        <v>1</v>
      </c>
      <c r="F4906" s="14">
        <v>300</v>
      </c>
      <c r="G4906" s="14">
        <v>0</v>
      </c>
      <c r="H4906" s="47">
        <v>44771</v>
      </c>
      <c r="I4906" s="123">
        <v>0</v>
      </c>
      <c r="J4906" s="21">
        <f>IF(M4906="",IF(AND(H4906&lt;&gt; "",D4906&lt;&gt;""),IF(H4906&gt;=D4906,H4906-D4906,0),""),"")</f>
        <v>212</v>
      </c>
      <c r="K4906" s="20">
        <f>IF(M4906="",IF(I4906&lt;&gt;"",I4906-G4906,""),"")</f>
        <v>0</v>
      </c>
      <c r="L4906" s="25">
        <f>IF(M4906="",IF(K4906&lt;&gt;"",IF(G4906=0,IF(I4906=0,0,9.99),K4906/G4906),""),"")</f>
        <v>0</v>
      </c>
      <c r="M4906" s="28"/>
      <c r="N4906" s="31" t="str">
        <f>TRIM(CONCATENATE(Table1[[#This Row],[Intake]]," ",Table1[[#This Row],[Batch Number]]))</f>
        <v>S-1/OS 90</v>
      </c>
      <c r="O4906" s="34" t="str">
        <f>IF(VLOOKUP(Table1[[#This Row],[Intake Batch Combo]],Sheet2!A:B,2,FALSE)="","",VLOOKUP(Table1[[#This Row],[Intake Batch Combo]],Sheet2!A:B,2,FALSE))</f>
        <v>OSD Buy 90</v>
      </c>
      <c r="P4906" s="116" t="e">
        <v>#N/A</v>
      </c>
      <c r="Q4906" s="116" t="e">
        <v>#N/A</v>
      </c>
    </row>
    <row r="4907" spans="1:17">
      <c r="A4907" s="4" t="s">
        <v>1316</v>
      </c>
      <c r="B4907" s="15">
        <v>90</v>
      </c>
      <c r="C4907" s="15" t="s">
        <v>270</v>
      </c>
      <c r="D4907" s="30">
        <v>44559</v>
      </c>
      <c r="E4907" s="10" t="s">
        <v>1</v>
      </c>
      <c r="F4907" s="14">
        <v>300</v>
      </c>
      <c r="G4907" s="14">
        <v>0</v>
      </c>
      <c r="H4907" s="47">
        <v>44771</v>
      </c>
      <c r="I4907" s="123">
        <v>0</v>
      </c>
      <c r="J4907" s="21">
        <f>IF(M4907="",IF(AND(H4907&lt;&gt; "",D4907&lt;&gt;""),IF(H4907&gt;=D4907,H4907-D4907,0),""),"")</f>
        <v>212</v>
      </c>
      <c r="K4907" s="20">
        <f>IF(M4907="",IF(I4907&lt;&gt;"",I4907-G4907,""),"")</f>
        <v>0</v>
      </c>
      <c r="L4907" s="25">
        <f>IF(M4907="",IF(K4907&lt;&gt;"",IF(G4907=0,IF(I4907=0,0,9.99),K4907/G4907),""),"")</f>
        <v>0</v>
      </c>
      <c r="M4907" s="28"/>
      <c r="N4907" s="31" t="str">
        <f>TRIM(CONCATENATE(Table1[[#This Row],[Intake]]," ",Table1[[#This Row],[Batch Number]]))</f>
        <v>S-1/OS 90</v>
      </c>
      <c r="O4907" s="34" t="str">
        <f>IF(VLOOKUP(Table1[[#This Row],[Intake Batch Combo]],Sheet2!A:B,2,FALSE)="","",VLOOKUP(Table1[[#This Row],[Intake Batch Combo]],Sheet2!A:B,2,FALSE))</f>
        <v>OSD Buy 90</v>
      </c>
      <c r="P4907" s="116" t="e">
        <v>#N/A</v>
      </c>
      <c r="Q4907" s="116" t="e">
        <v>#N/A</v>
      </c>
    </row>
    <row r="4908" spans="1:17">
      <c r="A4908" s="4" t="s">
        <v>1316</v>
      </c>
      <c r="B4908" s="15">
        <v>90</v>
      </c>
      <c r="C4908" s="15" t="s">
        <v>270</v>
      </c>
      <c r="D4908" s="30">
        <v>44559</v>
      </c>
      <c r="E4908" s="10" t="s">
        <v>1</v>
      </c>
      <c r="F4908" s="14">
        <v>300</v>
      </c>
      <c r="G4908" s="14">
        <v>0</v>
      </c>
      <c r="H4908" s="47">
        <v>44771</v>
      </c>
      <c r="I4908" s="123">
        <v>0</v>
      </c>
      <c r="J4908" s="21">
        <f>IF(M4908="",IF(AND(H4908&lt;&gt; "",D4908&lt;&gt;""),IF(H4908&gt;=D4908,H4908-D4908,0),""),"")</f>
        <v>212</v>
      </c>
      <c r="K4908" s="20">
        <f>IF(M4908="",IF(I4908&lt;&gt;"",I4908-G4908,""),"")</f>
        <v>0</v>
      </c>
      <c r="L4908" s="25">
        <f>IF(M4908="",IF(K4908&lt;&gt;"",IF(G4908=0,IF(I4908=0,0,9.99),K4908/G4908),""),"")</f>
        <v>0</v>
      </c>
      <c r="M4908" s="28"/>
      <c r="N4908" s="31" t="str">
        <f>TRIM(CONCATENATE(Table1[[#This Row],[Intake]]," ",Table1[[#This Row],[Batch Number]]))</f>
        <v>S-1/OS 90</v>
      </c>
      <c r="O4908" s="34" t="str">
        <f>IF(VLOOKUP(Table1[[#This Row],[Intake Batch Combo]],Sheet2!A:B,2,FALSE)="","",VLOOKUP(Table1[[#This Row],[Intake Batch Combo]],Sheet2!A:B,2,FALSE))</f>
        <v>OSD Buy 90</v>
      </c>
      <c r="P4908" s="116" t="e">
        <v>#N/A</v>
      </c>
      <c r="Q4908" s="116" t="e">
        <v>#N/A</v>
      </c>
    </row>
    <row r="4909" spans="1:17">
      <c r="A4909" s="4" t="s">
        <v>1316</v>
      </c>
      <c r="B4909" s="15">
        <v>90</v>
      </c>
      <c r="C4909" s="15" t="s">
        <v>270</v>
      </c>
      <c r="D4909" s="30">
        <v>44559</v>
      </c>
      <c r="E4909" s="10" t="s">
        <v>1</v>
      </c>
      <c r="F4909" s="14">
        <v>300</v>
      </c>
      <c r="G4909" s="14">
        <v>0</v>
      </c>
      <c r="H4909" s="47">
        <v>44771</v>
      </c>
      <c r="I4909" s="123">
        <v>0</v>
      </c>
      <c r="J4909" s="21">
        <f>IF(M4909="",IF(AND(H4909&lt;&gt; "",D4909&lt;&gt;""),IF(H4909&gt;=D4909,H4909-D4909,0),""),"")</f>
        <v>212</v>
      </c>
      <c r="K4909" s="20">
        <f>IF(M4909="",IF(I4909&lt;&gt;"",I4909-G4909,""),"")</f>
        <v>0</v>
      </c>
      <c r="L4909" s="25">
        <f>IF(M4909="",IF(K4909&lt;&gt;"",IF(G4909=0,IF(I4909=0,0,9.99),K4909/G4909),""),"")</f>
        <v>0</v>
      </c>
      <c r="M4909" s="28"/>
      <c r="N4909" s="31" t="str">
        <f>TRIM(CONCATENATE(Table1[[#This Row],[Intake]]," ",Table1[[#This Row],[Batch Number]]))</f>
        <v>S-1/OS 90</v>
      </c>
      <c r="O4909" s="34" t="str">
        <f>IF(VLOOKUP(Table1[[#This Row],[Intake Batch Combo]],Sheet2!A:B,2,FALSE)="","",VLOOKUP(Table1[[#This Row],[Intake Batch Combo]],Sheet2!A:B,2,FALSE))</f>
        <v>OSD Buy 90</v>
      </c>
      <c r="P4909" s="116" t="e">
        <v>#N/A</v>
      </c>
      <c r="Q4909" s="116" t="e">
        <v>#N/A</v>
      </c>
    </row>
    <row r="4910" spans="1:17">
      <c r="A4910" s="4" t="s">
        <v>1316</v>
      </c>
      <c r="B4910" s="15">
        <v>90</v>
      </c>
      <c r="C4910" s="15" t="s">
        <v>299</v>
      </c>
      <c r="D4910" s="30">
        <v>44559</v>
      </c>
      <c r="E4910" s="10" t="s">
        <v>1</v>
      </c>
      <c r="F4910" s="14">
        <v>300</v>
      </c>
      <c r="G4910" s="14">
        <v>0</v>
      </c>
      <c r="H4910" s="47">
        <v>44771</v>
      </c>
      <c r="I4910" s="123">
        <v>0</v>
      </c>
      <c r="J4910" s="21">
        <f>IF(M4910="",IF(AND(H4910&lt;&gt; "",D4910&lt;&gt;""),IF(H4910&gt;=D4910,H4910-D4910,0),""),"")</f>
        <v>212</v>
      </c>
      <c r="K4910" s="20">
        <f>IF(M4910="",IF(I4910&lt;&gt;"",I4910-G4910,""),"")</f>
        <v>0</v>
      </c>
      <c r="L4910" s="25">
        <f>IF(M4910="",IF(K4910&lt;&gt;"",IF(G4910=0,IF(I4910=0,0,9.99),K4910/G4910),""),"")</f>
        <v>0</v>
      </c>
      <c r="M4910" s="28"/>
      <c r="N4910" s="31" t="str">
        <f>TRIM(CONCATENATE(Table1[[#This Row],[Intake]]," ",Table1[[#This Row],[Batch Number]]))</f>
        <v>S-1/OS 90</v>
      </c>
      <c r="O4910" s="34" t="str">
        <f>IF(VLOOKUP(Table1[[#This Row],[Intake Batch Combo]],Sheet2!A:B,2,FALSE)="","",VLOOKUP(Table1[[#This Row],[Intake Batch Combo]],Sheet2!A:B,2,FALSE))</f>
        <v>OSD Buy 90</v>
      </c>
      <c r="P4910" s="116" t="e">
        <v>#N/A</v>
      </c>
      <c r="Q4910" s="116" t="e">
        <v>#N/A</v>
      </c>
    </row>
    <row r="4911" spans="1:17">
      <c r="A4911" s="4" t="s">
        <v>1316</v>
      </c>
      <c r="B4911" s="15">
        <v>90</v>
      </c>
      <c r="C4911" s="15" t="s">
        <v>299</v>
      </c>
      <c r="D4911" s="30">
        <v>44559</v>
      </c>
      <c r="E4911" s="10" t="s">
        <v>1</v>
      </c>
      <c r="F4911" s="14">
        <v>300</v>
      </c>
      <c r="G4911" s="14">
        <v>0</v>
      </c>
      <c r="H4911" s="47">
        <v>44771</v>
      </c>
      <c r="I4911" s="123">
        <v>0</v>
      </c>
      <c r="J4911" s="21">
        <f>IF(M4911="",IF(AND(H4911&lt;&gt; "",D4911&lt;&gt;""),IF(H4911&gt;=D4911,H4911-D4911,0),""),"")</f>
        <v>212</v>
      </c>
      <c r="K4911" s="20">
        <f>IF(M4911="",IF(I4911&lt;&gt;"",I4911-G4911,""),"")</f>
        <v>0</v>
      </c>
      <c r="L4911" s="25">
        <f>IF(M4911="",IF(K4911&lt;&gt;"",IF(G4911=0,IF(I4911=0,0,9.99),K4911/G4911),""),"")</f>
        <v>0</v>
      </c>
      <c r="M4911" s="28"/>
      <c r="N4911" s="31" t="str">
        <f>TRIM(CONCATENATE(Table1[[#This Row],[Intake]]," ",Table1[[#This Row],[Batch Number]]))</f>
        <v>S-1/OS 90</v>
      </c>
      <c r="O4911" s="34" t="str">
        <f>IF(VLOOKUP(Table1[[#This Row],[Intake Batch Combo]],Sheet2!A:B,2,FALSE)="","",VLOOKUP(Table1[[#This Row],[Intake Batch Combo]],Sheet2!A:B,2,FALSE))</f>
        <v>OSD Buy 90</v>
      </c>
      <c r="P4911" s="116" t="e">
        <v>#N/A</v>
      </c>
      <c r="Q4911" s="116" t="e">
        <v>#N/A</v>
      </c>
    </row>
    <row r="4912" spans="1:17">
      <c r="A4912" s="4" t="s">
        <v>1316</v>
      </c>
      <c r="B4912" s="15">
        <v>90</v>
      </c>
      <c r="C4912" s="15" t="s">
        <v>299</v>
      </c>
      <c r="D4912" s="30">
        <v>44559</v>
      </c>
      <c r="E4912" s="10" t="s">
        <v>1</v>
      </c>
      <c r="F4912" s="14">
        <v>300</v>
      </c>
      <c r="G4912" s="14">
        <v>0</v>
      </c>
      <c r="H4912" s="47">
        <v>44771</v>
      </c>
      <c r="I4912" s="123">
        <v>0</v>
      </c>
      <c r="J4912" s="21">
        <f>IF(M4912="",IF(AND(H4912&lt;&gt; "",D4912&lt;&gt;""),IF(H4912&gt;=D4912,H4912-D4912,0),""),"")</f>
        <v>212</v>
      </c>
      <c r="K4912" s="20">
        <f>IF(M4912="",IF(I4912&lt;&gt;"",I4912-G4912,""),"")</f>
        <v>0</v>
      </c>
      <c r="L4912" s="25">
        <f>IF(M4912="",IF(K4912&lt;&gt;"",IF(G4912=0,IF(I4912=0,0,9.99),K4912/G4912),""),"")</f>
        <v>0</v>
      </c>
      <c r="M4912" s="28"/>
      <c r="N4912" s="31" t="str">
        <f>TRIM(CONCATENATE(Table1[[#This Row],[Intake]]," ",Table1[[#This Row],[Batch Number]]))</f>
        <v>S-1/OS 90</v>
      </c>
      <c r="O4912" s="34" t="str">
        <f>IF(VLOOKUP(Table1[[#This Row],[Intake Batch Combo]],Sheet2!A:B,2,FALSE)="","",VLOOKUP(Table1[[#This Row],[Intake Batch Combo]],Sheet2!A:B,2,FALSE))</f>
        <v>OSD Buy 90</v>
      </c>
      <c r="P4912" s="116" t="e">
        <v>#N/A</v>
      </c>
      <c r="Q4912" s="116" t="e">
        <v>#N/A</v>
      </c>
    </row>
    <row r="4913" spans="1:17">
      <c r="A4913" s="4" t="s">
        <v>1316</v>
      </c>
      <c r="B4913" s="15">
        <v>90</v>
      </c>
      <c r="C4913" s="15" t="s">
        <v>299</v>
      </c>
      <c r="D4913" s="30">
        <v>44559</v>
      </c>
      <c r="E4913" s="10" t="s">
        <v>1</v>
      </c>
      <c r="F4913" s="14">
        <v>300</v>
      </c>
      <c r="G4913" s="14">
        <v>0</v>
      </c>
      <c r="H4913" s="47">
        <v>44771</v>
      </c>
      <c r="I4913" s="123">
        <v>0</v>
      </c>
      <c r="J4913" s="21">
        <f>IF(M4913="",IF(AND(H4913&lt;&gt; "",D4913&lt;&gt;""),IF(H4913&gt;=D4913,H4913-D4913,0),""),"")</f>
        <v>212</v>
      </c>
      <c r="K4913" s="20">
        <f>IF(M4913="",IF(I4913&lt;&gt;"",I4913-G4913,""),"")</f>
        <v>0</v>
      </c>
      <c r="L4913" s="25">
        <f>IF(M4913="",IF(K4913&lt;&gt;"",IF(G4913=0,IF(I4913=0,0,9.99),K4913/G4913),""),"")</f>
        <v>0</v>
      </c>
      <c r="M4913" s="28"/>
      <c r="N4913" s="31" t="str">
        <f>TRIM(CONCATENATE(Table1[[#This Row],[Intake]]," ",Table1[[#This Row],[Batch Number]]))</f>
        <v>S-1/OS 90</v>
      </c>
      <c r="O4913" s="34" t="str">
        <f>IF(VLOOKUP(Table1[[#This Row],[Intake Batch Combo]],Sheet2!A:B,2,FALSE)="","",VLOOKUP(Table1[[#This Row],[Intake Batch Combo]],Sheet2!A:B,2,FALSE))</f>
        <v>OSD Buy 90</v>
      </c>
      <c r="P4913" s="116" t="e">
        <v>#N/A</v>
      </c>
      <c r="Q4913" s="116" t="e">
        <v>#N/A</v>
      </c>
    </row>
    <row r="4914" spans="1:17">
      <c r="A4914" s="4" t="s">
        <v>1314</v>
      </c>
      <c r="B4914" s="43">
        <v>71</v>
      </c>
      <c r="C4914" s="64" t="s">
        <v>934</v>
      </c>
      <c r="D4914" s="47">
        <v>44670</v>
      </c>
      <c r="E4914" s="59" t="s">
        <v>0</v>
      </c>
      <c r="F4914" s="41">
        <v>250</v>
      </c>
      <c r="G4914" s="41">
        <v>59.962482989979854</v>
      </c>
      <c r="H4914" s="47">
        <v>44771</v>
      </c>
      <c r="I4914" s="123">
        <v>65.099999999999994</v>
      </c>
      <c r="J4914" s="43">
        <f>IF(M4914="",IF(AND(H4914&lt;&gt; "",D4914&lt;&gt;""),IF(H4914&gt;=D4914,H4914-D4914,0),""),"")</f>
        <v>101</v>
      </c>
      <c r="K4914" s="42">
        <f>IF(M4914="",IF(I4914&lt;&gt;"",I4914-G4914,""),"")</f>
        <v>5.1375170100201402</v>
      </c>
      <c r="L4914" s="44">
        <f>IF(M4914="",IF(K4914&lt;&gt;"",IF(G4914=0,IF(I4914=0,0,9.99),K4914/G4914),""),"")</f>
        <v>8.5678857075992917E-2</v>
      </c>
      <c r="M4914" s="45"/>
      <c r="N4914" s="46" t="str">
        <f>TRIM(CONCATENATE(Table1[[#This Row],[Intake]]," ",Table1[[#This Row],[Batch Number]]))</f>
        <v>S-1/EB 71</v>
      </c>
      <c r="O4914" s="45" t="str">
        <f>IF(VLOOKUP(Table1[[#This Row],[Intake Batch Combo]],Sheet2!A:B,2,FALSE)="","",VLOOKUP(Table1[[#This Row],[Intake Batch Combo]],Sheet2!A:B,2,FALSE))</f>
        <v>Expert MRI Buy 71</v>
      </c>
      <c r="P4914" s="116" t="e">
        <v>#N/A</v>
      </c>
      <c r="Q4914" s="116" t="e">
        <v>#N/A</v>
      </c>
    </row>
    <row r="4915" spans="1:17">
      <c r="A4915" s="4" t="s">
        <v>1314</v>
      </c>
      <c r="B4915" s="43">
        <v>71</v>
      </c>
      <c r="C4915" s="64" t="s">
        <v>934</v>
      </c>
      <c r="D4915" s="47">
        <v>44670</v>
      </c>
      <c r="E4915" s="59" t="s">
        <v>0</v>
      </c>
      <c r="F4915" s="41">
        <v>250</v>
      </c>
      <c r="G4915" s="41">
        <v>59.962482989979854</v>
      </c>
      <c r="H4915" s="47">
        <v>44771</v>
      </c>
      <c r="I4915" s="123">
        <v>66.392700000000005</v>
      </c>
      <c r="J4915" s="43">
        <f>IF(M4915="",IF(AND(H4915&lt;&gt; "",D4915&lt;&gt;""),IF(H4915&gt;=D4915,H4915-D4915,0),""),"")</f>
        <v>101</v>
      </c>
      <c r="K4915" s="42">
        <f>IF(M4915="",IF(I4915&lt;&gt;"",I4915-G4915,""),"")</f>
        <v>6.4302170100201508</v>
      </c>
      <c r="L4915" s="44">
        <f>IF(M4915="",IF(K4915&lt;&gt;"",IF(G4915=0,IF(I4915=0,0,9.99),K4915/G4915),""),"")</f>
        <v>0.10723733723793066</v>
      </c>
      <c r="M4915" s="45"/>
      <c r="N4915" s="46" t="str">
        <f>TRIM(CONCATENATE(Table1[[#This Row],[Intake]]," ",Table1[[#This Row],[Batch Number]]))</f>
        <v>S-1/EB 71</v>
      </c>
      <c r="O4915" s="45" t="str">
        <f>IF(VLOOKUP(Table1[[#This Row],[Intake Batch Combo]],Sheet2!A:B,2,FALSE)="","",VLOOKUP(Table1[[#This Row],[Intake Batch Combo]],Sheet2!A:B,2,FALSE))</f>
        <v>Expert MRI Buy 71</v>
      </c>
      <c r="P4915" s="116" t="e">
        <v>#N/A</v>
      </c>
      <c r="Q4915" s="116" t="e">
        <v>#N/A</v>
      </c>
    </row>
    <row r="4916" spans="1:17">
      <c r="A4916" s="4" t="s">
        <v>1316</v>
      </c>
      <c r="B4916" s="15">
        <v>90</v>
      </c>
      <c r="C4916" s="15" t="s">
        <v>103</v>
      </c>
      <c r="D4916" s="30">
        <v>44559</v>
      </c>
      <c r="E4916" s="10" t="s">
        <v>0</v>
      </c>
      <c r="F4916" s="109">
        <v>250</v>
      </c>
      <c r="G4916" s="14">
        <v>64.165575435676601</v>
      </c>
      <c r="H4916" s="47">
        <v>44771</v>
      </c>
      <c r="I4916" s="123">
        <v>102.3</v>
      </c>
      <c r="J4916" s="21">
        <f>IF(M4916="",IF(AND(H4916&lt;&gt; "",D4916&lt;&gt;""),IF(H4916&gt;=D4916,H4916-D4916,0),""),"")</f>
        <v>212</v>
      </c>
      <c r="K4916" s="20">
        <f>IF(M4916="",IF(I4916&lt;&gt;"",I4916-G4916,""),"")</f>
        <v>38.134424564323396</v>
      </c>
      <c r="L4916" s="25">
        <f>IF(M4916="",IF(K4916&lt;&gt;"",IF(G4916=0,IF(I4916=0,0,9.99),K4916/G4916),""),"")</f>
        <v>0.59431282748413305</v>
      </c>
      <c r="M4916" s="28"/>
      <c r="N4916" s="31" t="str">
        <f>TRIM(CONCATENATE(Table1[[#This Row],[Intake]]," ",Table1[[#This Row],[Batch Number]]))</f>
        <v>S-1/OS 90</v>
      </c>
      <c r="O4916" s="34" t="str">
        <f>IF(VLOOKUP(Table1[[#This Row],[Intake Batch Combo]],Sheet2!A:B,2,FALSE)="","",VLOOKUP(Table1[[#This Row],[Intake Batch Combo]],Sheet2!A:B,2,FALSE))</f>
        <v>OSD Buy 90</v>
      </c>
      <c r="P4916" s="116" t="e">
        <v>#N/A</v>
      </c>
      <c r="Q4916" s="116" t="e">
        <v>#N/A</v>
      </c>
    </row>
    <row r="4917" spans="1:17">
      <c r="A4917" s="4" t="s">
        <v>1316</v>
      </c>
      <c r="B4917" s="15">
        <v>90</v>
      </c>
      <c r="C4917" s="15" t="s">
        <v>302</v>
      </c>
      <c r="D4917" s="30">
        <v>44559</v>
      </c>
      <c r="E4917" s="10" t="s">
        <v>0</v>
      </c>
      <c r="F4917" s="109">
        <v>250</v>
      </c>
      <c r="G4917" s="14">
        <v>64.165575435676601</v>
      </c>
      <c r="H4917" s="47">
        <v>44771</v>
      </c>
      <c r="I4917" s="123">
        <v>58.59</v>
      </c>
      <c r="J4917" s="21">
        <f>IF(M4917="",IF(AND(H4917&lt;&gt; "",D4917&lt;&gt;""),IF(H4917&gt;=D4917,H4917-D4917,0),""),"")</f>
        <v>212</v>
      </c>
      <c r="K4917" s="20">
        <f>IF(M4917="",IF(I4917&lt;&gt;"",I4917-G4917,""),"")</f>
        <v>-5.5755754356765976</v>
      </c>
      <c r="L4917" s="25">
        <f>IF(M4917="",IF(K4917&lt;&gt;"",IF(G4917=0,IF(I4917=0,0,9.99),K4917/G4917),""),"")</f>
        <v>-8.6893562440905514E-2</v>
      </c>
      <c r="M4917" s="28"/>
      <c r="N4917" s="31" t="str">
        <f>TRIM(CONCATENATE(Table1[[#This Row],[Intake]]," ",Table1[[#This Row],[Batch Number]]))</f>
        <v>S-1/OS 90</v>
      </c>
      <c r="O4917" s="34" t="str">
        <f>IF(VLOOKUP(Table1[[#This Row],[Intake Batch Combo]],Sheet2!A:B,2,FALSE)="","",VLOOKUP(Table1[[#This Row],[Intake Batch Combo]],Sheet2!A:B,2,FALSE))</f>
        <v>OSD Buy 90</v>
      </c>
      <c r="P4917" s="116" t="e">
        <v>#N/A</v>
      </c>
      <c r="Q4917" s="116" t="e">
        <v>#N/A</v>
      </c>
    </row>
    <row r="4918" spans="1:17">
      <c r="A4918" s="4" t="s">
        <v>1316</v>
      </c>
      <c r="B4918" s="15">
        <v>90</v>
      </c>
      <c r="C4918" s="15" t="s">
        <v>302</v>
      </c>
      <c r="D4918" s="30">
        <v>44559</v>
      </c>
      <c r="E4918" s="10" t="s">
        <v>0</v>
      </c>
      <c r="F4918" s="109">
        <v>250</v>
      </c>
      <c r="G4918" s="14">
        <v>64.165575435676601</v>
      </c>
      <c r="H4918" s="47">
        <v>44771</v>
      </c>
      <c r="I4918" s="123">
        <v>60.45</v>
      </c>
      <c r="J4918" s="21">
        <f>IF(M4918="",IF(AND(H4918&lt;&gt; "",D4918&lt;&gt;""),IF(H4918&gt;=D4918,H4918-D4918,0),""),"")</f>
        <v>212</v>
      </c>
      <c r="K4918" s="20">
        <f>IF(M4918="",IF(I4918&lt;&gt;"",I4918-G4918,""),"")</f>
        <v>-3.7155754356765982</v>
      </c>
      <c r="L4918" s="25">
        <f>IF(M4918="",IF(K4918&lt;&gt;"",IF(G4918=0,IF(I4918=0,0,9.99),K4918/G4918),""),"")</f>
        <v>-5.7906056486648552E-2</v>
      </c>
      <c r="M4918" s="28"/>
      <c r="N4918" s="31" t="str">
        <f>TRIM(CONCATENATE(Table1[[#This Row],[Intake]]," ",Table1[[#This Row],[Batch Number]]))</f>
        <v>S-1/OS 90</v>
      </c>
      <c r="O4918" s="34" t="str">
        <f>IF(VLOOKUP(Table1[[#This Row],[Intake Batch Combo]],Sheet2!A:B,2,FALSE)="","",VLOOKUP(Table1[[#This Row],[Intake Batch Combo]],Sheet2!A:B,2,FALSE))</f>
        <v>OSD Buy 90</v>
      </c>
      <c r="P4918" s="116" t="e">
        <v>#N/A</v>
      </c>
      <c r="Q4918" s="116" t="e">
        <v>#N/A</v>
      </c>
    </row>
    <row r="4919" spans="1:17">
      <c r="A4919" s="4" t="s">
        <v>1316</v>
      </c>
      <c r="B4919" s="15">
        <v>90</v>
      </c>
      <c r="C4919" s="15" t="s">
        <v>303</v>
      </c>
      <c r="D4919" s="30">
        <v>44559</v>
      </c>
      <c r="E4919" s="10" t="s">
        <v>0</v>
      </c>
      <c r="F4919" s="109">
        <v>250</v>
      </c>
      <c r="G4919" s="14">
        <v>64.165575435676601</v>
      </c>
      <c r="H4919" s="47">
        <v>44771</v>
      </c>
      <c r="I4919" s="123">
        <v>279</v>
      </c>
      <c r="J4919" s="21">
        <f>IF(M4919="",IF(AND(H4919&lt;&gt; "",D4919&lt;&gt;""),IF(H4919&gt;=D4919,H4919-D4919,0),""),"")</f>
        <v>212</v>
      </c>
      <c r="K4919" s="20">
        <f>IF(M4919="",IF(I4919&lt;&gt;"",I4919-G4919,""),"")</f>
        <v>214.8344245643234</v>
      </c>
      <c r="L4919" s="25">
        <f>IF(M4919="",IF(K4919&lt;&gt;"",IF(G4919=0,IF(I4919=0,0,9.99),K4919/G4919),""),"")</f>
        <v>3.3481258931385449</v>
      </c>
      <c r="M4919" s="28"/>
      <c r="N4919" s="31" t="str">
        <f>TRIM(CONCATENATE(Table1[[#This Row],[Intake]]," ",Table1[[#This Row],[Batch Number]]))</f>
        <v>S-1/OS 90</v>
      </c>
      <c r="O4919" s="34" t="str">
        <f>IF(VLOOKUP(Table1[[#This Row],[Intake Batch Combo]],Sheet2!A:B,2,FALSE)="","",VLOOKUP(Table1[[#This Row],[Intake Batch Combo]],Sheet2!A:B,2,FALSE))</f>
        <v>OSD Buy 90</v>
      </c>
      <c r="P4919" s="116" t="e">
        <v>#N/A</v>
      </c>
      <c r="Q4919" s="116" t="e">
        <v>#N/A</v>
      </c>
    </row>
    <row r="4920" spans="1:17">
      <c r="A4920" s="4" t="s">
        <v>1316</v>
      </c>
      <c r="B4920" s="38">
        <v>97</v>
      </c>
      <c r="C4920" s="15" t="s">
        <v>457</v>
      </c>
      <c r="D4920" s="39">
        <v>44631</v>
      </c>
      <c r="E4920" s="10" t="s">
        <v>1</v>
      </c>
      <c r="F4920" s="36">
        <v>300</v>
      </c>
      <c r="G4920" s="36">
        <v>72.315279385823771</v>
      </c>
      <c r="H4920" s="47">
        <v>44771</v>
      </c>
      <c r="I4920" s="123">
        <v>93</v>
      </c>
      <c r="J4920" s="38">
        <f>IF(M4920="",IF(AND(H4920&lt;&gt; "",D4920&lt;&gt;""),IF(H4920&gt;=D4920,H4920-D4920,0),""),"")</f>
        <v>140</v>
      </c>
      <c r="K4920" s="37">
        <f>IF(M4920="",IF(I4920&lt;&gt;"",I4920-G4920,""),"")</f>
        <v>20.684720614176229</v>
      </c>
      <c r="L4920" s="31">
        <f>IF(M4920="",IF(K4920&lt;&gt;"",IF(G4920=0,IF(I4920=0,0,9.99),K4920/G4920),""),"")</f>
        <v>0.2860352720732367</v>
      </c>
      <c r="M4920" s="35"/>
      <c r="N4920" s="33" t="str">
        <f>TRIM(CONCATENATE(Table1[[#This Row],[Intake]]," ",Table1[[#This Row],[Batch Number]]))</f>
        <v>S-1/OS 97</v>
      </c>
      <c r="O4920" s="35" t="str">
        <f>IF(VLOOKUP(Table1[[#This Row],[Intake Batch Combo]],Sheet2!A:B,2,FALSE)="","",VLOOKUP(Table1[[#This Row],[Intake Batch Combo]],Sheet2!A:B,2,FALSE))</f>
        <v>One Source Diagnostics Buy 97.2</v>
      </c>
      <c r="P4920" s="116" t="s">
        <v>2384</v>
      </c>
      <c r="Q4920" s="116" t="e">
        <v>#N/A</v>
      </c>
    </row>
    <row r="4921" spans="1:17">
      <c r="A4921" s="4" t="s">
        <v>1316</v>
      </c>
      <c r="B4921" s="38">
        <v>97</v>
      </c>
      <c r="C4921" s="15" t="s">
        <v>457</v>
      </c>
      <c r="D4921" s="39">
        <v>44631</v>
      </c>
      <c r="E4921" s="10" t="s">
        <v>1</v>
      </c>
      <c r="F4921" s="36">
        <v>300</v>
      </c>
      <c r="G4921" s="36">
        <v>72.315279385823771</v>
      </c>
      <c r="H4921" s="47">
        <v>44771</v>
      </c>
      <c r="I4921" s="123">
        <v>93</v>
      </c>
      <c r="J4921" s="38">
        <f>IF(M4921="",IF(AND(H4921&lt;&gt; "",D4921&lt;&gt;""),IF(H4921&gt;=D4921,H4921-D4921,0),""),"")</f>
        <v>140</v>
      </c>
      <c r="K4921" s="37">
        <f>IF(M4921="",IF(I4921&lt;&gt;"",I4921-G4921,""),"")</f>
        <v>20.684720614176229</v>
      </c>
      <c r="L4921" s="31">
        <f>IF(M4921="",IF(K4921&lt;&gt;"",IF(G4921=0,IF(I4921=0,0,9.99),K4921/G4921),""),"")</f>
        <v>0.2860352720732367</v>
      </c>
      <c r="M4921" s="35"/>
      <c r="N4921" s="33" t="str">
        <f>TRIM(CONCATENATE(Table1[[#This Row],[Intake]]," ",Table1[[#This Row],[Batch Number]]))</f>
        <v>S-1/OS 97</v>
      </c>
      <c r="O4921" s="35" t="str">
        <f>IF(VLOOKUP(Table1[[#This Row],[Intake Batch Combo]],Sheet2!A:B,2,FALSE)="","",VLOOKUP(Table1[[#This Row],[Intake Batch Combo]],Sheet2!A:B,2,FALSE))</f>
        <v>One Source Diagnostics Buy 97.2</v>
      </c>
      <c r="P4921" s="116" t="s">
        <v>2384</v>
      </c>
      <c r="Q4921" s="116" t="e">
        <v>#N/A</v>
      </c>
    </row>
    <row r="4922" spans="1:17">
      <c r="A4922" s="4" t="s">
        <v>1316</v>
      </c>
      <c r="B4922" s="38">
        <v>97</v>
      </c>
      <c r="C4922" s="15" t="s">
        <v>457</v>
      </c>
      <c r="D4922" s="39">
        <v>44631</v>
      </c>
      <c r="E4922" s="10" t="s">
        <v>1</v>
      </c>
      <c r="F4922" s="36">
        <v>300</v>
      </c>
      <c r="G4922" s="36">
        <v>72.315279385823771</v>
      </c>
      <c r="H4922" s="47">
        <v>44771</v>
      </c>
      <c r="I4922" s="123">
        <v>93</v>
      </c>
      <c r="J4922" s="38">
        <f>IF(M4922="",IF(AND(H4922&lt;&gt; "",D4922&lt;&gt;""),IF(H4922&gt;=D4922,H4922-D4922,0),""),"")</f>
        <v>140</v>
      </c>
      <c r="K4922" s="37">
        <f>IF(M4922="",IF(I4922&lt;&gt;"",I4922-G4922,""),"")</f>
        <v>20.684720614176229</v>
      </c>
      <c r="L4922" s="31">
        <f>IF(M4922="",IF(K4922&lt;&gt;"",IF(G4922=0,IF(I4922=0,0,9.99),K4922/G4922),""),"")</f>
        <v>0.2860352720732367</v>
      </c>
      <c r="M4922" s="35"/>
      <c r="N4922" s="33" t="str">
        <f>TRIM(CONCATENATE(Table1[[#This Row],[Intake]]," ",Table1[[#This Row],[Batch Number]]))</f>
        <v>S-1/OS 97</v>
      </c>
      <c r="O4922" s="35" t="str">
        <f>IF(VLOOKUP(Table1[[#This Row],[Intake Batch Combo]],Sheet2!A:B,2,FALSE)="","",VLOOKUP(Table1[[#This Row],[Intake Batch Combo]],Sheet2!A:B,2,FALSE))</f>
        <v>One Source Diagnostics Buy 97.2</v>
      </c>
      <c r="P4922" s="116" t="s">
        <v>2384</v>
      </c>
      <c r="Q4922" s="116" t="e">
        <v>#N/A</v>
      </c>
    </row>
    <row r="4923" spans="1:17">
      <c r="A4923" s="4" t="s">
        <v>1316</v>
      </c>
      <c r="B4923" s="38">
        <v>97</v>
      </c>
      <c r="C4923" s="15" t="s">
        <v>457</v>
      </c>
      <c r="D4923" s="39">
        <v>44631</v>
      </c>
      <c r="E4923" s="10" t="s">
        <v>1</v>
      </c>
      <c r="F4923" s="36">
        <v>300</v>
      </c>
      <c r="G4923" s="36">
        <v>72.315279385823771</v>
      </c>
      <c r="H4923" s="47">
        <v>44771</v>
      </c>
      <c r="I4923" s="123">
        <v>93</v>
      </c>
      <c r="J4923" s="38">
        <f>IF(M4923="",IF(AND(H4923&lt;&gt; "",D4923&lt;&gt;""),IF(H4923&gt;=D4923,H4923-D4923,0),""),"")</f>
        <v>140</v>
      </c>
      <c r="K4923" s="37">
        <f>IF(M4923="",IF(I4923&lt;&gt;"",I4923-G4923,""),"")</f>
        <v>20.684720614176229</v>
      </c>
      <c r="L4923" s="31">
        <f>IF(M4923="",IF(K4923&lt;&gt;"",IF(G4923=0,IF(I4923=0,0,9.99),K4923/G4923),""),"")</f>
        <v>0.2860352720732367</v>
      </c>
      <c r="M4923" s="35"/>
      <c r="N4923" s="33" t="str">
        <f>TRIM(CONCATENATE(Table1[[#This Row],[Intake]]," ",Table1[[#This Row],[Batch Number]]))</f>
        <v>S-1/OS 97</v>
      </c>
      <c r="O4923" s="35" t="str">
        <f>IF(VLOOKUP(Table1[[#This Row],[Intake Batch Combo]],Sheet2!A:B,2,FALSE)="","",VLOOKUP(Table1[[#This Row],[Intake Batch Combo]],Sheet2!A:B,2,FALSE))</f>
        <v>One Source Diagnostics Buy 97.2</v>
      </c>
      <c r="P4923" s="116" t="s">
        <v>2384</v>
      </c>
      <c r="Q4923" s="116" t="e">
        <v>#N/A</v>
      </c>
    </row>
    <row r="4924" spans="1:17">
      <c r="A4924" s="4" t="s">
        <v>384</v>
      </c>
      <c r="B4924" s="15" t="s">
        <v>385</v>
      </c>
      <c r="C4924" s="15">
        <v>1012014</v>
      </c>
      <c r="D4924" s="30">
        <v>44579</v>
      </c>
      <c r="E4924" s="10" t="s">
        <v>0</v>
      </c>
      <c r="F4924" s="14">
        <v>400</v>
      </c>
      <c r="G4924" s="14">
        <v>82.56</v>
      </c>
      <c r="H4924" s="47">
        <v>44771</v>
      </c>
      <c r="I4924" s="123">
        <v>100.44</v>
      </c>
      <c r="J4924" s="15">
        <f>IF(M4924="",IF(AND(H4924&lt;&gt; "",D4924&lt;&gt;""),IF(H4924&gt;=D4924,H4924-D4924,0),""),"")</f>
        <v>192</v>
      </c>
      <c r="K4924" s="20">
        <f>IF(M4924="",IF(I4924&lt;&gt;"",I4924-G4924,""),"")</f>
        <v>17.879999999999995</v>
      </c>
      <c r="L4924" s="25">
        <f>IF(M4924="",IF(K4924&lt;&gt;"",IF(G4924=0,IF(I4924=0,0,9.99),K4924/G4924),""),"")</f>
        <v>0.21656976744186041</v>
      </c>
      <c r="M4924" s="112"/>
      <c r="N4924" s="33" t="str">
        <f>TRIM(CONCATENATE(Table1[[#This Row],[Intake]]," ",Table1[[#This Row],[Batch Number]]))</f>
        <v>S-1/TRC 33a</v>
      </c>
      <c r="O4924" s="35" t="str">
        <f>IF(VLOOKUP(Table1[[#This Row],[Intake Batch Combo]],Sheet2!A:B,2,FALSE)="","",VLOOKUP(Table1[[#This Row],[Intake Batch Combo]],Sheet2!A:B,2,FALSE))</f>
        <v>Texas Regional Center Batch 33a</v>
      </c>
      <c r="P4924" s="116" t="e">
        <v>#N/A</v>
      </c>
      <c r="Q4924" s="116" t="e">
        <v>#N/A</v>
      </c>
    </row>
    <row r="4925" spans="1:17">
      <c r="A4925" s="4" t="s">
        <v>384</v>
      </c>
      <c r="B4925" s="15" t="s">
        <v>385</v>
      </c>
      <c r="C4925" s="15">
        <v>1020974</v>
      </c>
      <c r="D4925" s="30">
        <v>44579</v>
      </c>
      <c r="E4925" s="10" t="s">
        <v>0</v>
      </c>
      <c r="F4925" s="14">
        <v>400</v>
      </c>
      <c r="G4925" s="14">
        <v>82.56</v>
      </c>
      <c r="H4925" s="47">
        <v>44771</v>
      </c>
      <c r="I4925" s="123">
        <v>95.789999999999992</v>
      </c>
      <c r="J4925" s="15">
        <f>IF(M4925="",IF(AND(H4925&lt;&gt; "",D4925&lt;&gt;""),IF(H4925&gt;=D4925,H4925-D4925,0),""),"")</f>
        <v>192</v>
      </c>
      <c r="K4925" s="20">
        <f>IF(M4925="",IF(I4925&lt;&gt;"",I4925-G4925,""),"")</f>
        <v>13.22999999999999</v>
      </c>
      <c r="L4925" s="25">
        <f>IF(M4925="",IF(K4925&lt;&gt;"",IF(G4925=0,IF(I4925=0,0,9.99),K4925/G4925),""),"")</f>
        <v>0.16024709302325568</v>
      </c>
      <c r="M4925" s="112"/>
      <c r="N4925" s="33" t="str">
        <f>TRIM(CONCATENATE(Table1[[#This Row],[Intake]]," ",Table1[[#This Row],[Batch Number]]))</f>
        <v>S-1/TRC 33a</v>
      </c>
      <c r="O4925" s="35" t="str">
        <f>IF(VLOOKUP(Table1[[#This Row],[Intake Batch Combo]],Sheet2!A:B,2,FALSE)="","",VLOOKUP(Table1[[#This Row],[Intake Batch Combo]],Sheet2!A:B,2,FALSE))</f>
        <v>Texas Regional Center Batch 33a</v>
      </c>
      <c r="P4925" s="116" t="e">
        <v>#N/A</v>
      </c>
      <c r="Q4925" s="116" t="e">
        <v>#N/A</v>
      </c>
    </row>
    <row r="4926" spans="1:17">
      <c r="A4926" s="4" t="s">
        <v>384</v>
      </c>
      <c r="B4926" s="15" t="s">
        <v>385</v>
      </c>
      <c r="C4926" s="15">
        <v>1020974</v>
      </c>
      <c r="D4926" s="30">
        <v>44579</v>
      </c>
      <c r="E4926" s="10" t="s">
        <v>0</v>
      </c>
      <c r="F4926" s="14">
        <v>400</v>
      </c>
      <c r="G4926" s="14">
        <v>82.56</v>
      </c>
      <c r="H4926" s="47">
        <v>44771</v>
      </c>
      <c r="I4926" s="123">
        <v>96.208500000000001</v>
      </c>
      <c r="J4926" s="15">
        <f>IF(M4926="",IF(AND(H4926&lt;&gt; "",D4926&lt;&gt;""),IF(H4926&gt;=D4926,H4926-D4926,0),""),"")</f>
        <v>192</v>
      </c>
      <c r="K4926" s="20">
        <f>IF(M4926="",IF(I4926&lt;&gt;"",I4926-G4926,""),"")</f>
        <v>13.648499999999999</v>
      </c>
      <c r="L4926" s="25">
        <f>IF(M4926="",IF(K4926&lt;&gt;"",IF(G4926=0,IF(I4926=0,0,9.99),K4926/G4926),""),"")</f>
        <v>0.16531613372093021</v>
      </c>
      <c r="M4926" s="112"/>
      <c r="N4926" s="33" t="str">
        <f>TRIM(CONCATENATE(Table1[[#This Row],[Intake]]," ",Table1[[#This Row],[Batch Number]]))</f>
        <v>S-1/TRC 33a</v>
      </c>
      <c r="O4926" s="35" t="str">
        <f>IF(VLOOKUP(Table1[[#This Row],[Intake Batch Combo]],Sheet2!A:B,2,FALSE)="","",VLOOKUP(Table1[[#This Row],[Intake Batch Combo]],Sheet2!A:B,2,FALSE))</f>
        <v>Texas Regional Center Batch 33a</v>
      </c>
      <c r="P4926" s="116" t="e">
        <v>#N/A</v>
      </c>
      <c r="Q4926" s="116" t="e">
        <v>#N/A</v>
      </c>
    </row>
    <row r="4927" spans="1:17">
      <c r="A4927" s="4" t="s">
        <v>384</v>
      </c>
      <c r="B4927" s="15" t="s">
        <v>385</v>
      </c>
      <c r="C4927" s="15">
        <v>1021474</v>
      </c>
      <c r="D4927" s="30">
        <v>44579</v>
      </c>
      <c r="E4927" s="10" t="s">
        <v>0</v>
      </c>
      <c r="F4927" s="14">
        <v>400</v>
      </c>
      <c r="G4927" s="14">
        <v>82.56</v>
      </c>
      <c r="H4927" s="47">
        <v>44771</v>
      </c>
      <c r="I4927" s="123">
        <v>162.75</v>
      </c>
      <c r="J4927" s="15">
        <f>IF(M4927="",IF(AND(H4927&lt;&gt; "",D4927&lt;&gt;""),IF(H4927&gt;=D4927,H4927-D4927,0),""),"")</f>
        <v>192</v>
      </c>
      <c r="K4927" s="20">
        <f>IF(M4927="",IF(I4927&lt;&gt;"",I4927-G4927,""),"")</f>
        <v>80.19</v>
      </c>
      <c r="L4927" s="25">
        <f>IF(M4927="",IF(K4927&lt;&gt;"",IF(G4927=0,IF(I4927=0,0,9.99),K4927/G4927),""),"")</f>
        <v>0.97129360465116277</v>
      </c>
      <c r="M4927" s="112"/>
      <c r="N4927" s="33" t="str">
        <f>TRIM(CONCATENATE(Table1[[#This Row],[Intake]]," ",Table1[[#This Row],[Batch Number]]))</f>
        <v>S-1/TRC 33a</v>
      </c>
      <c r="O4927" s="35" t="str">
        <f>IF(VLOOKUP(Table1[[#This Row],[Intake Batch Combo]],Sheet2!A:B,2,FALSE)="","",VLOOKUP(Table1[[#This Row],[Intake Batch Combo]],Sheet2!A:B,2,FALSE))</f>
        <v>Texas Regional Center Batch 33a</v>
      </c>
      <c r="P4927" s="116" t="e">
        <v>#N/A</v>
      </c>
      <c r="Q4927" s="116" t="e">
        <v>#N/A</v>
      </c>
    </row>
    <row r="4928" spans="1:17">
      <c r="A4928" s="4" t="s">
        <v>384</v>
      </c>
      <c r="B4928" s="15" t="s">
        <v>385</v>
      </c>
      <c r="C4928" s="15">
        <v>1021329</v>
      </c>
      <c r="D4928" s="30">
        <v>44579</v>
      </c>
      <c r="E4928" s="10" t="s">
        <v>0</v>
      </c>
      <c r="F4928" s="14">
        <v>750</v>
      </c>
      <c r="G4928" s="14">
        <v>154.80000000000001</v>
      </c>
      <c r="H4928" s="47">
        <v>44771</v>
      </c>
      <c r="I4928" s="123">
        <v>151.59</v>
      </c>
      <c r="J4928" s="15">
        <f>IF(M4928="",IF(AND(H4928&lt;&gt; "",D4928&lt;&gt;""),IF(H4928&gt;=D4928,H4928-D4928,0),""),"")</f>
        <v>192</v>
      </c>
      <c r="K4928" s="20">
        <f>IF(M4928="",IF(I4928&lt;&gt;"",I4928-G4928,""),"")</f>
        <v>-3.210000000000008</v>
      </c>
      <c r="L4928" s="25">
        <f>IF(M4928="",IF(K4928&lt;&gt;"",IF(G4928=0,IF(I4928=0,0,9.99),K4928/G4928),""),"")</f>
        <v>-2.0736434108527182E-2</v>
      </c>
      <c r="M4928" s="112"/>
      <c r="N4928" s="33" t="str">
        <f>TRIM(CONCATENATE(Table1[[#This Row],[Intake]]," ",Table1[[#This Row],[Batch Number]]))</f>
        <v>S-1/TRC 33a</v>
      </c>
      <c r="O4928" s="35" t="str">
        <f>IF(VLOOKUP(Table1[[#This Row],[Intake Batch Combo]],Sheet2!A:B,2,FALSE)="","",VLOOKUP(Table1[[#This Row],[Intake Batch Combo]],Sheet2!A:B,2,FALSE))</f>
        <v>Texas Regional Center Batch 33a</v>
      </c>
      <c r="P4928" s="116" t="e">
        <v>#N/A</v>
      </c>
      <c r="Q4928" s="116" t="e">
        <v>#N/A</v>
      </c>
    </row>
    <row r="4929" spans="1:17">
      <c r="A4929" s="4" t="s">
        <v>384</v>
      </c>
      <c r="B4929" s="15" t="s">
        <v>385</v>
      </c>
      <c r="C4929" s="15">
        <v>1021474</v>
      </c>
      <c r="D4929" s="30">
        <v>44579</v>
      </c>
      <c r="E4929" s="10" t="s">
        <v>0</v>
      </c>
      <c r="F4929" s="14">
        <v>750</v>
      </c>
      <c r="G4929" s="14">
        <v>154.80000000000001</v>
      </c>
      <c r="H4929" s="47">
        <v>44771</v>
      </c>
      <c r="I4929" s="123">
        <v>279</v>
      </c>
      <c r="J4929" s="15">
        <f>IF(M4929="",IF(AND(H4929&lt;&gt; "",D4929&lt;&gt;""),IF(H4929&gt;=D4929,H4929-D4929,0),""),"")</f>
        <v>192</v>
      </c>
      <c r="K4929" s="20">
        <f>IF(M4929="",IF(I4929&lt;&gt;"",I4929-G4929,""),"")</f>
        <v>124.19999999999999</v>
      </c>
      <c r="L4929" s="25">
        <f>IF(M4929="",IF(K4929&lt;&gt;"",IF(G4929=0,IF(I4929=0,0,9.99),K4929/G4929),""),"")</f>
        <v>0.80232558139534871</v>
      </c>
      <c r="M4929" s="112"/>
      <c r="N4929" s="33" t="str">
        <f>TRIM(CONCATENATE(Table1[[#This Row],[Intake]]," ",Table1[[#This Row],[Batch Number]]))</f>
        <v>S-1/TRC 33a</v>
      </c>
      <c r="O4929" s="35" t="str">
        <f>IF(VLOOKUP(Table1[[#This Row],[Intake Batch Combo]],Sheet2!A:B,2,FALSE)="","",VLOOKUP(Table1[[#This Row],[Intake Batch Combo]],Sheet2!A:B,2,FALSE))</f>
        <v>Texas Regional Center Batch 33a</v>
      </c>
      <c r="P4929" s="116" t="e">
        <v>#N/A</v>
      </c>
      <c r="Q4929" s="116" t="e">
        <v>#N/A</v>
      </c>
    </row>
    <row r="4930" spans="1:17">
      <c r="A4930" s="4" t="s">
        <v>384</v>
      </c>
      <c r="B4930" s="15" t="s">
        <v>385</v>
      </c>
      <c r="C4930" s="15">
        <v>1023146</v>
      </c>
      <c r="D4930" s="30">
        <v>44579</v>
      </c>
      <c r="E4930" s="10" t="s">
        <v>0</v>
      </c>
      <c r="F4930" s="14">
        <v>750</v>
      </c>
      <c r="G4930" s="14">
        <v>154.80000000000001</v>
      </c>
      <c r="H4930" s="47">
        <v>44771</v>
      </c>
      <c r="I4930" s="123">
        <v>279</v>
      </c>
      <c r="J4930" s="15">
        <f>IF(M4930="",IF(AND(H4930&lt;&gt; "",D4930&lt;&gt;""),IF(H4930&gt;=D4930,H4930-D4930,0),""),"")</f>
        <v>192</v>
      </c>
      <c r="K4930" s="20">
        <f>IF(M4930="",IF(I4930&lt;&gt;"",I4930-G4930,""),"")</f>
        <v>124.19999999999999</v>
      </c>
      <c r="L4930" s="25">
        <f>IF(M4930="",IF(K4930&lt;&gt;"",IF(G4930=0,IF(I4930=0,0,9.99),K4930/G4930),""),"")</f>
        <v>0.80232558139534871</v>
      </c>
      <c r="M4930" s="112"/>
      <c r="N4930" s="33" t="str">
        <f>TRIM(CONCATENATE(Table1[[#This Row],[Intake]]," ",Table1[[#This Row],[Batch Number]]))</f>
        <v>S-1/TRC 33a</v>
      </c>
      <c r="O4930" s="35" t="str">
        <f>IF(VLOOKUP(Table1[[#This Row],[Intake Batch Combo]],Sheet2!A:B,2,FALSE)="","",VLOOKUP(Table1[[#This Row],[Intake Batch Combo]],Sheet2!A:B,2,FALSE))</f>
        <v>Texas Regional Center Batch 33a</v>
      </c>
      <c r="P4930" s="116" t="e">
        <v>#N/A</v>
      </c>
      <c r="Q4930" s="116" t="e">
        <v>#N/A</v>
      </c>
    </row>
    <row r="4931" spans="1:17">
      <c r="A4931" s="4" t="s">
        <v>384</v>
      </c>
      <c r="B4931" s="15" t="s">
        <v>385</v>
      </c>
      <c r="C4931" s="15">
        <v>1023160</v>
      </c>
      <c r="D4931" s="30">
        <v>44579</v>
      </c>
      <c r="E4931" s="10" t="s">
        <v>0</v>
      </c>
      <c r="F4931" s="14">
        <v>750</v>
      </c>
      <c r="G4931" s="14">
        <v>154.80000000000001</v>
      </c>
      <c r="H4931" s="47">
        <v>44771</v>
      </c>
      <c r="I4931" s="123">
        <v>465</v>
      </c>
      <c r="J4931" s="15">
        <f>IF(M4931="",IF(AND(H4931&lt;&gt; "",D4931&lt;&gt;""),IF(H4931&gt;=D4931,H4931-D4931,0),""),"")</f>
        <v>192</v>
      </c>
      <c r="K4931" s="20">
        <f>IF(M4931="",IF(I4931&lt;&gt;"",I4931-G4931,""),"")</f>
        <v>310.2</v>
      </c>
      <c r="L4931" s="25">
        <f>IF(M4931="",IF(K4931&lt;&gt;"",IF(G4931=0,IF(I4931=0,0,9.99),K4931/G4931),""),"")</f>
        <v>2.0038759689922476</v>
      </c>
      <c r="M4931" s="112"/>
      <c r="N4931" s="33" t="str">
        <f>TRIM(CONCATENATE(Table1[[#This Row],[Intake]]," ",Table1[[#This Row],[Batch Number]]))</f>
        <v>S-1/TRC 33a</v>
      </c>
      <c r="O4931" s="35" t="str">
        <f>IF(VLOOKUP(Table1[[#This Row],[Intake Batch Combo]],Sheet2!A:B,2,FALSE)="","",VLOOKUP(Table1[[#This Row],[Intake Batch Combo]],Sheet2!A:B,2,FALSE))</f>
        <v>Texas Regional Center Batch 33a</v>
      </c>
      <c r="P4931" s="116" t="e">
        <v>#N/A</v>
      </c>
      <c r="Q4931" s="116" t="e">
        <v>#N/A</v>
      </c>
    </row>
    <row r="4932" spans="1:17">
      <c r="A4932" s="4" t="s">
        <v>384</v>
      </c>
      <c r="B4932" s="15" t="s">
        <v>385</v>
      </c>
      <c r="C4932" s="15">
        <v>1023161</v>
      </c>
      <c r="D4932" s="30">
        <v>44579</v>
      </c>
      <c r="E4932" s="10" t="s">
        <v>0</v>
      </c>
      <c r="F4932" s="14">
        <v>750</v>
      </c>
      <c r="G4932" s="14">
        <v>154.80000000000001</v>
      </c>
      <c r="H4932" s="47">
        <v>44771</v>
      </c>
      <c r="I4932" s="123">
        <v>465</v>
      </c>
      <c r="J4932" s="15">
        <f>IF(M4932="",IF(AND(H4932&lt;&gt; "",D4932&lt;&gt;""),IF(H4932&gt;=D4932,H4932-D4932,0),""),"")</f>
        <v>192</v>
      </c>
      <c r="K4932" s="20">
        <f>IF(M4932="",IF(I4932&lt;&gt;"",I4932-G4932,""),"")</f>
        <v>310.2</v>
      </c>
      <c r="L4932" s="25">
        <f>IF(M4932="",IF(K4932&lt;&gt;"",IF(G4932=0,IF(I4932=0,0,9.99),K4932/G4932),""),"")</f>
        <v>2.0038759689922476</v>
      </c>
      <c r="M4932" s="112"/>
      <c r="N4932" s="33" t="str">
        <f>TRIM(CONCATENATE(Table1[[#This Row],[Intake]]," ",Table1[[#This Row],[Batch Number]]))</f>
        <v>S-1/TRC 33a</v>
      </c>
      <c r="O4932" s="35" t="str">
        <f>IF(VLOOKUP(Table1[[#This Row],[Intake Batch Combo]],Sheet2!A:B,2,FALSE)="","",VLOOKUP(Table1[[#This Row],[Intake Batch Combo]],Sheet2!A:B,2,FALSE))</f>
        <v>Texas Regional Center Batch 33a</v>
      </c>
      <c r="P4932" s="116" t="e">
        <v>#N/A</v>
      </c>
      <c r="Q4932" s="116" t="e">
        <v>#N/A</v>
      </c>
    </row>
    <row r="4933" spans="1:17">
      <c r="A4933" s="4" t="s">
        <v>384</v>
      </c>
      <c r="B4933" s="15" t="s">
        <v>385</v>
      </c>
      <c r="C4933" s="15">
        <v>1022487</v>
      </c>
      <c r="D4933" s="30">
        <v>44579</v>
      </c>
      <c r="E4933" s="10" t="s">
        <v>0</v>
      </c>
      <c r="F4933" s="14">
        <v>1050</v>
      </c>
      <c r="G4933" s="14">
        <v>216.72</v>
      </c>
      <c r="H4933" s="47">
        <v>44771</v>
      </c>
      <c r="I4933" s="123">
        <v>434.00310000000002</v>
      </c>
      <c r="J4933" s="15">
        <f>IF(M4933="",IF(AND(H4933&lt;&gt; "",D4933&lt;&gt;""),IF(H4933&gt;=D4933,H4933-D4933,0),""),"")</f>
        <v>192</v>
      </c>
      <c r="K4933" s="20">
        <f>IF(M4933="",IF(I4933&lt;&gt;"",I4933-G4933,""),"")</f>
        <v>217.28310000000002</v>
      </c>
      <c r="L4933" s="25">
        <f>IF(M4933="",IF(K4933&lt;&gt;"",IF(G4933=0,IF(I4933=0,0,9.99),K4933/G4933),""),"")</f>
        <v>1.0025982834994465</v>
      </c>
      <c r="M4933" s="112"/>
      <c r="N4933" s="33" t="str">
        <f>TRIM(CONCATENATE(Table1[[#This Row],[Intake]]," ",Table1[[#This Row],[Batch Number]]))</f>
        <v>S-1/TRC 33a</v>
      </c>
      <c r="O4933" s="35" t="str">
        <f>IF(VLOOKUP(Table1[[#This Row],[Intake Batch Combo]],Sheet2!A:B,2,FALSE)="","",VLOOKUP(Table1[[#This Row],[Intake Batch Combo]],Sheet2!A:B,2,FALSE))</f>
        <v>Texas Regional Center Batch 33a</v>
      </c>
      <c r="P4933" s="116" t="e">
        <v>#N/A</v>
      </c>
      <c r="Q4933" s="116" t="e">
        <v>#N/A</v>
      </c>
    </row>
    <row r="4934" spans="1:17">
      <c r="A4934" s="4" t="s">
        <v>384</v>
      </c>
      <c r="B4934" s="15" t="s">
        <v>385</v>
      </c>
      <c r="C4934" s="15">
        <v>1022523</v>
      </c>
      <c r="D4934" s="30">
        <v>44579</v>
      </c>
      <c r="E4934" s="10" t="s">
        <v>0</v>
      </c>
      <c r="F4934" s="14">
        <v>1050</v>
      </c>
      <c r="G4934" s="14">
        <v>216.72</v>
      </c>
      <c r="H4934" s="47">
        <v>44771</v>
      </c>
      <c r="I4934" s="123">
        <v>488.25</v>
      </c>
      <c r="J4934" s="15">
        <f>IF(M4934="",IF(AND(H4934&lt;&gt; "",D4934&lt;&gt;""),IF(H4934&gt;=D4934,H4934-D4934,0),""),"")</f>
        <v>192</v>
      </c>
      <c r="K4934" s="20">
        <f>IF(M4934="",IF(I4934&lt;&gt;"",I4934-G4934,""),"")</f>
        <v>271.52999999999997</v>
      </c>
      <c r="L4934" s="25">
        <f>IF(M4934="",IF(K4934&lt;&gt;"",IF(G4934=0,IF(I4934=0,0,9.99),K4934/G4934),""),"")</f>
        <v>1.2529069767441858</v>
      </c>
      <c r="M4934" s="112"/>
      <c r="N4934" s="33" t="str">
        <f>TRIM(CONCATENATE(Table1[[#This Row],[Intake]]," ",Table1[[#This Row],[Batch Number]]))</f>
        <v>S-1/TRC 33a</v>
      </c>
      <c r="O4934" s="35" t="str">
        <f>IF(VLOOKUP(Table1[[#This Row],[Intake Batch Combo]],Sheet2!A:B,2,FALSE)="","",VLOOKUP(Table1[[#This Row],[Intake Batch Combo]],Sheet2!A:B,2,FALSE))</f>
        <v>Texas Regional Center Batch 33a</v>
      </c>
      <c r="P4934" s="116" t="e">
        <v>#N/A</v>
      </c>
      <c r="Q4934" s="116" t="e">
        <v>#N/A</v>
      </c>
    </row>
    <row r="4935" spans="1:17">
      <c r="A4935" s="4" t="s">
        <v>1314</v>
      </c>
      <c r="B4935" s="43">
        <v>71</v>
      </c>
      <c r="C4935" s="64" t="s">
        <v>558</v>
      </c>
      <c r="D4935" s="47">
        <v>44670</v>
      </c>
      <c r="E4935" s="59" t="s">
        <v>0</v>
      </c>
      <c r="F4935" s="41">
        <v>1100</v>
      </c>
      <c r="G4935" s="41">
        <v>263.83492515591138</v>
      </c>
      <c r="H4935" s="47">
        <v>44771</v>
      </c>
      <c r="I4935" s="123">
        <v>465</v>
      </c>
      <c r="J4935" s="43">
        <f>IF(M4935="",IF(AND(H4935&lt;&gt; "",D4935&lt;&gt;""),IF(H4935&gt;=D4935,H4935-D4935,0),""),"")</f>
        <v>101</v>
      </c>
      <c r="K4935" s="42">
        <f>IF(M4935="",IF(I4935&lt;&gt;"",I4935-G4935,""),"")</f>
        <v>201.16507484408862</v>
      </c>
      <c r="L4935" s="44">
        <f>IF(M4935="",IF(K4935&lt;&gt;"",IF(G4935=0,IF(I4935=0,0,9.99),K4935/G4935),""),"")</f>
        <v>0.7624656770714171</v>
      </c>
      <c r="M4935" s="45"/>
      <c r="N4935" s="46" t="str">
        <f>TRIM(CONCATENATE(Table1[[#This Row],[Intake]]," ",Table1[[#This Row],[Batch Number]]))</f>
        <v>S-1/EB 71</v>
      </c>
      <c r="O4935" s="45" t="str">
        <f>IF(VLOOKUP(Table1[[#This Row],[Intake Batch Combo]],Sheet2!A:B,2,FALSE)="","",VLOOKUP(Table1[[#This Row],[Intake Batch Combo]],Sheet2!A:B,2,FALSE))</f>
        <v>Expert MRI Buy 71</v>
      </c>
      <c r="P4935" s="116" t="e">
        <v>#N/A</v>
      </c>
      <c r="Q4935" s="116" t="e">
        <v>#N/A</v>
      </c>
    </row>
    <row r="4936" spans="1:17">
      <c r="A4936" s="4" t="s">
        <v>1314</v>
      </c>
      <c r="B4936" s="43">
        <v>71</v>
      </c>
      <c r="C4936" s="64">
        <v>79446</v>
      </c>
      <c r="D4936" s="47">
        <v>44670</v>
      </c>
      <c r="E4936" s="59" t="s">
        <v>1</v>
      </c>
      <c r="F4936" s="41">
        <v>1695</v>
      </c>
      <c r="G4936" s="41">
        <v>406.54563467206344</v>
      </c>
      <c r="H4936" s="47">
        <v>44771</v>
      </c>
      <c r="I4936" s="123">
        <v>511.5</v>
      </c>
      <c r="J4936" s="43">
        <f>IF(M4936="",IF(AND(H4936&lt;&gt; "",D4936&lt;&gt;""),IF(H4936&gt;=D4936,H4936-D4936,0),""),"")</f>
        <v>101</v>
      </c>
      <c r="K4936" s="42">
        <f>IF(M4936="",IF(I4936&lt;&gt;"",I4936-G4936,""),"")</f>
        <v>104.95436532793656</v>
      </c>
      <c r="L4936" s="44">
        <f>IF(M4936="",IF(K4936&lt;&gt;"",IF(G4936=0,IF(I4936=0,0,9.99),K4936/G4936),""),"")</f>
        <v>0.25816133879434494</v>
      </c>
      <c r="M4936" s="45"/>
      <c r="N4936" s="46" t="str">
        <f>TRIM(CONCATENATE(Table1[[#This Row],[Intake]]," ",Table1[[#This Row],[Batch Number]]))</f>
        <v>S-1/EB 71</v>
      </c>
      <c r="O4936" s="45" t="str">
        <f>IF(VLOOKUP(Table1[[#This Row],[Intake Batch Combo]],Sheet2!A:B,2,FALSE)="","",VLOOKUP(Table1[[#This Row],[Intake Batch Combo]],Sheet2!A:B,2,FALSE))</f>
        <v>Expert MRI Buy 71</v>
      </c>
      <c r="P4936" s="116" t="e">
        <v>#N/A</v>
      </c>
      <c r="Q4936" s="116" t="e">
        <v>#N/A</v>
      </c>
    </row>
    <row r="4937" spans="1:17">
      <c r="A4937" s="4" t="s">
        <v>1314</v>
      </c>
      <c r="B4937" s="43">
        <v>71</v>
      </c>
      <c r="C4937" s="64">
        <v>79446</v>
      </c>
      <c r="D4937" s="47">
        <v>44670</v>
      </c>
      <c r="E4937" s="59" t="s">
        <v>1</v>
      </c>
      <c r="F4937" s="41">
        <v>1695</v>
      </c>
      <c r="G4937" s="41">
        <v>406.54563467206344</v>
      </c>
      <c r="H4937" s="47">
        <v>44771</v>
      </c>
      <c r="I4937" s="123">
        <v>597.62729999999999</v>
      </c>
      <c r="J4937" s="43">
        <f>IF(M4937="",IF(AND(H4937&lt;&gt; "",D4937&lt;&gt;""),IF(H4937&gt;=D4937,H4937-D4937,0),""),"")</f>
        <v>101</v>
      </c>
      <c r="K4937" s="42">
        <f>IF(M4937="",IF(I4937&lt;&gt;"",I4937-G4937,""),"")</f>
        <v>191.08166532793655</v>
      </c>
      <c r="L4937" s="44">
        <f>IF(M4937="",IF(K4937&lt;&gt;"",IF(G4937=0,IF(I4937=0,0,9.99),K4937/G4937),""),"")</f>
        <v>0.47001283258660725</v>
      </c>
      <c r="M4937" s="45"/>
      <c r="N4937" s="46" t="str">
        <f>TRIM(CONCATENATE(Table1[[#This Row],[Intake]]," ",Table1[[#This Row],[Batch Number]]))</f>
        <v>S-1/EB 71</v>
      </c>
      <c r="O4937" s="45" t="str">
        <f>IF(VLOOKUP(Table1[[#This Row],[Intake Batch Combo]],Sheet2!A:B,2,FALSE)="","",VLOOKUP(Table1[[#This Row],[Intake Batch Combo]],Sheet2!A:B,2,FALSE))</f>
        <v>Expert MRI Buy 71</v>
      </c>
      <c r="P4937" s="116" t="e">
        <v>#N/A</v>
      </c>
      <c r="Q4937" s="116" t="e">
        <v>#N/A</v>
      </c>
    </row>
    <row r="4938" spans="1:17">
      <c r="A4938" s="4" t="s">
        <v>1314</v>
      </c>
      <c r="B4938" s="43">
        <v>71</v>
      </c>
      <c r="C4938" s="64" t="s">
        <v>625</v>
      </c>
      <c r="D4938" s="47">
        <v>44670</v>
      </c>
      <c r="E4938" s="59" t="s">
        <v>1</v>
      </c>
      <c r="F4938" s="41">
        <v>1695</v>
      </c>
      <c r="G4938" s="41">
        <v>406.54563467206344</v>
      </c>
      <c r="H4938" s="47">
        <v>44771</v>
      </c>
      <c r="I4938" s="123">
        <v>511.5</v>
      </c>
      <c r="J4938" s="43">
        <f>IF(M4938="",IF(AND(H4938&lt;&gt; "",D4938&lt;&gt;""),IF(H4938&gt;=D4938,H4938-D4938,0),""),"")</f>
        <v>101</v>
      </c>
      <c r="K4938" s="42">
        <f>IF(M4938="",IF(I4938&lt;&gt;"",I4938-G4938,""),"")</f>
        <v>104.95436532793656</v>
      </c>
      <c r="L4938" s="44">
        <f>IF(M4938="",IF(K4938&lt;&gt;"",IF(G4938=0,IF(I4938=0,0,9.99),K4938/G4938),""),"")</f>
        <v>0.25816133879434494</v>
      </c>
      <c r="M4938" s="45"/>
      <c r="N4938" s="46" t="str">
        <f>TRIM(CONCATENATE(Table1[[#This Row],[Intake]]," ",Table1[[#This Row],[Batch Number]]))</f>
        <v>S-1/EB 71</v>
      </c>
      <c r="O4938" s="45" t="str">
        <f>IF(VLOOKUP(Table1[[#This Row],[Intake Batch Combo]],Sheet2!A:B,2,FALSE)="","",VLOOKUP(Table1[[#This Row],[Intake Batch Combo]],Sheet2!A:B,2,FALSE))</f>
        <v>Expert MRI Buy 71</v>
      </c>
      <c r="P4938" s="116" t="e">
        <v>#N/A</v>
      </c>
      <c r="Q4938" s="116" t="e">
        <v>#N/A</v>
      </c>
    </row>
    <row r="4939" spans="1:17">
      <c r="A4939" s="4" t="s">
        <v>1314</v>
      </c>
      <c r="B4939" s="43">
        <v>71</v>
      </c>
      <c r="C4939" s="64" t="s">
        <v>707</v>
      </c>
      <c r="D4939" s="47">
        <v>44670</v>
      </c>
      <c r="E4939" s="59" t="s">
        <v>1</v>
      </c>
      <c r="F4939" s="41">
        <v>1695</v>
      </c>
      <c r="G4939" s="41">
        <v>406.54563467206344</v>
      </c>
      <c r="H4939" s="47">
        <v>44771</v>
      </c>
      <c r="I4939" s="123">
        <v>511.5</v>
      </c>
      <c r="J4939" s="43">
        <f>IF(M4939="",IF(AND(H4939&lt;&gt; "",D4939&lt;&gt;""),IF(H4939&gt;=D4939,H4939-D4939,0),""),"")</f>
        <v>101</v>
      </c>
      <c r="K4939" s="42">
        <f>IF(M4939="",IF(I4939&lt;&gt;"",I4939-G4939,""),"")</f>
        <v>104.95436532793656</v>
      </c>
      <c r="L4939" s="44">
        <f>IF(M4939="",IF(K4939&lt;&gt;"",IF(G4939=0,IF(I4939=0,0,9.99),K4939/G4939),""),"")</f>
        <v>0.25816133879434494</v>
      </c>
      <c r="M4939" s="45"/>
      <c r="N4939" s="46" t="str">
        <f>TRIM(CONCATENATE(Table1[[#This Row],[Intake]]," ",Table1[[#This Row],[Batch Number]]))</f>
        <v>S-1/EB 71</v>
      </c>
      <c r="O4939" s="45" t="str">
        <f>IF(VLOOKUP(Table1[[#This Row],[Intake Batch Combo]],Sheet2!A:B,2,FALSE)="","",VLOOKUP(Table1[[#This Row],[Intake Batch Combo]],Sheet2!A:B,2,FALSE))</f>
        <v>Expert MRI Buy 71</v>
      </c>
      <c r="P4939" s="116" t="e">
        <v>#N/A</v>
      </c>
      <c r="Q4939" s="116" t="e">
        <v>#N/A</v>
      </c>
    </row>
    <row r="4940" spans="1:17">
      <c r="A4940" s="4" t="s">
        <v>1314</v>
      </c>
      <c r="B4940" s="43">
        <v>71</v>
      </c>
      <c r="C4940" s="64" t="s">
        <v>707</v>
      </c>
      <c r="D4940" s="47">
        <v>44670</v>
      </c>
      <c r="E4940" s="59" t="s">
        <v>1</v>
      </c>
      <c r="F4940" s="41">
        <v>1695</v>
      </c>
      <c r="G4940" s="41">
        <v>406.54563467206344</v>
      </c>
      <c r="H4940" s="47">
        <v>44771</v>
      </c>
      <c r="I4940" s="123">
        <v>511.5</v>
      </c>
      <c r="J4940" s="43">
        <f>IF(M4940="",IF(AND(H4940&lt;&gt; "",D4940&lt;&gt;""),IF(H4940&gt;=D4940,H4940-D4940,0),""),"")</f>
        <v>101</v>
      </c>
      <c r="K4940" s="42">
        <f>IF(M4940="",IF(I4940&lt;&gt;"",I4940-G4940,""),"")</f>
        <v>104.95436532793656</v>
      </c>
      <c r="L4940" s="44">
        <f>IF(M4940="",IF(K4940&lt;&gt;"",IF(G4940=0,IF(I4940=0,0,9.99),K4940/G4940),""),"")</f>
        <v>0.25816133879434494</v>
      </c>
      <c r="M4940" s="45"/>
      <c r="N4940" s="46" t="str">
        <f>TRIM(CONCATENATE(Table1[[#This Row],[Intake]]," ",Table1[[#This Row],[Batch Number]]))</f>
        <v>S-1/EB 71</v>
      </c>
      <c r="O4940" s="45" t="str">
        <f>IF(VLOOKUP(Table1[[#This Row],[Intake Batch Combo]],Sheet2!A:B,2,FALSE)="","",VLOOKUP(Table1[[#This Row],[Intake Batch Combo]],Sheet2!A:B,2,FALSE))</f>
        <v>Expert MRI Buy 71</v>
      </c>
      <c r="P4940" s="116" t="e">
        <v>#N/A</v>
      </c>
      <c r="Q4940" s="116" t="e">
        <v>#N/A</v>
      </c>
    </row>
    <row r="4941" spans="1:17">
      <c r="A4941" s="4" t="s">
        <v>1314</v>
      </c>
      <c r="B4941" s="43">
        <v>71</v>
      </c>
      <c r="C4941" s="64" t="s">
        <v>724</v>
      </c>
      <c r="D4941" s="47">
        <v>44670</v>
      </c>
      <c r="E4941" s="59" t="s">
        <v>1</v>
      </c>
      <c r="F4941" s="41">
        <v>1695</v>
      </c>
      <c r="G4941" s="41">
        <v>406.54563467206344</v>
      </c>
      <c r="H4941" s="47">
        <v>44771</v>
      </c>
      <c r="I4941" s="123">
        <v>511.5</v>
      </c>
      <c r="J4941" s="43">
        <f>IF(M4941="",IF(AND(H4941&lt;&gt; "",D4941&lt;&gt;""),IF(H4941&gt;=D4941,H4941-D4941,0),""),"")</f>
        <v>101</v>
      </c>
      <c r="K4941" s="42">
        <f>IF(M4941="",IF(I4941&lt;&gt;"",I4941-G4941,""),"")</f>
        <v>104.95436532793656</v>
      </c>
      <c r="L4941" s="44">
        <f>IF(M4941="",IF(K4941&lt;&gt;"",IF(G4941=0,IF(I4941=0,0,9.99),K4941/G4941),""),"")</f>
        <v>0.25816133879434494</v>
      </c>
      <c r="M4941" s="45"/>
      <c r="N4941" s="46" t="str">
        <f>TRIM(CONCATENATE(Table1[[#This Row],[Intake]]," ",Table1[[#This Row],[Batch Number]]))</f>
        <v>S-1/EB 71</v>
      </c>
      <c r="O4941" s="45" t="str">
        <f>IF(VLOOKUP(Table1[[#This Row],[Intake Batch Combo]],Sheet2!A:B,2,FALSE)="","",VLOOKUP(Table1[[#This Row],[Intake Batch Combo]],Sheet2!A:B,2,FALSE))</f>
        <v>Expert MRI Buy 71</v>
      </c>
      <c r="P4941" s="116" t="e">
        <v>#N/A</v>
      </c>
      <c r="Q4941" s="116" t="e">
        <v>#N/A</v>
      </c>
    </row>
    <row r="4942" spans="1:17">
      <c r="A4942" s="4" t="s">
        <v>1314</v>
      </c>
      <c r="B4942" s="43">
        <v>71</v>
      </c>
      <c r="C4942" s="64" t="s">
        <v>724</v>
      </c>
      <c r="D4942" s="47">
        <v>44670</v>
      </c>
      <c r="E4942" s="59" t="s">
        <v>1</v>
      </c>
      <c r="F4942" s="41">
        <v>1695</v>
      </c>
      <c r="G4942" s="41">
        <v>406.54563467206344</v>
      </c>
      <c r="H4942" s="47">
        <v>44771</v>
      </c>
      <c r="I4942" s="123">
        <v>511.5</v>
      </c>
      <c r="J4942" s="43">
        <f>IF(M4942="",IF(AND(H4942&lt;&gt; "",D4942&lt;&gt;""),IF(H4942&gt;=D4942,H4942-D4942,0),""),"")</f>
        <v>101</v>
      </c>
      <c r="K4942" s="42">
        <f>IF(M4942="",IF(I4942&lt;&gt;"",I4942-G4942,""),"")</f>
        <v>104.95436532793656</v>
      </c>
      <c r="L4942" s="44">
        <f>IF(M4942="",IF(K4942&lt;&gt;"",IF(G4942=0,IF(I4942=0,0,9.99),K4942/G4942),""),"")</f>
        <v>0.25816133879434494</v>
      </c>
      <c r="M4942" s="45"/>
      <c r="N4942" s="46" t="str">
        <f>TRIM(CONCATENATE(Table1[[#This Row],[Intake]]," ",Table1[[#This Row],[Batch Number]]))</f>
        <v>S-1/EB 71</v>
      </c>
      <c r="O4942" s="45" t="str">
        <f>IF(VLOOKUP(Table1[[#This Row],[Intake Batch Combo]],Sheet2!A:B,2,FALSE)="","",VLOOKUP(Table1[[#This Row],[Intake Batch Combo]],Sheet2!A:B,2,FALSE))</f>
        <v>Expert MRI Buy 71</v>
      </c>
      <c r="P4942" s="116" t="e">
        <v>#N/A</v>
      </c>
      <c r="Q4942" s="116" t="e">
        <v>#N/A</v>
      </c>
    </row>
    <row r="4943" spans="1:17">
      <c r="A4943" s="4" t="s">
        <v>1314</v>
      </c>
      <c r="B4943" s="43">
        <v>71</v>
      </c>
      <c r="C4943" s="64" t="s">
        <v>793</v>
      </c>
      <c r="D4943" s="47">
        <v>44670</v>
      </c>
      <c r="E4943" s="59" t="s">
        <v>1</v>
      </c>
      <c r="F4943" s="41">
        <v>1695</v>
      </c>
      <c r="G4943" s="41">
        <v>406.54563467206344</v>
      </c>
      <c r="H4943" s="47">
        <v>44771</v>
      </c>
      <c r="I4943" s="123">
        <v>465</v>
      </c>
      <c r="J4943" s="43">
        <f>IF(M4943="",IF(AND(H4943&lt;&gt; "",D4943&lt;&gt;""),IF(H4943&gt;=D4943,H4943-D4943,0),""),"")</f>
        <v>101</v>
      </c>
      <c r="K4943" s="42">
        <f>IF(M4943="",IF(I4943&lt;&gt;"",I4943-G4943,""),"")</f>
        <v>58.454365327936557</v>
      </c>
      <c r="L4943" s="44">
        <f>IF(M4943="",IF(K4943&lt;&gt;"",IF(G4943=0,IF(I4943=0,0,9.99),K4943/G4943),""),"")</f>
        <v>0.14378303526758632</v>
      </c>
      <c r="M4943" s="45"/>
      <c r="N4943" s="46" t="str">
        <f>TRIM(CONCATENATE(Table1[[#This Row],[Intake]]," ",Table1[[#This Row],[Batch Number]]))</f>
        <v>S-1/EB 71</v>
      </c>
      <c r="O4943" s="45" t="str">
        <f>IF(VLOOKUP(Table1[[#This Row],[Intake Batch Combo]],Sheet2!A:B,2,FALSE)="","",VLOOKUP(Table1[[#This Row],[Intake Batch Combo]],Sheet2!A:B,2,FALSE))</f>
        <v>Expert MRI Buy 71</v>
      </c>
      <c r="P4943" s="116" t="e">
        <v>#N/A</v>
      </c>
      <c r="Q4943" s="116" t="e">
        <v>#N/A</v>
      </c>
    </row>
    <row r="4944" spans="1:17">
      <c r="A4944" s="4" t="s">
        <v>1314</v>
      </c>
      <c r="B4944" s="43">
        <v>71</v>
      </c>
      <c r="C4944" s="64" t="s">
        <v>793</v>
      </c>
      <c r="D4944" s="47">
        <v>44670</v>
      </c>
      <c r="E4944" s="59" t="s">
        <v>1</v>
      </c>
      <c r="F4944" s="41">
        <v>1695</v>
      </c>
      <c r="G4944" s="41">
        <v>406.54563467206344</v>
      </c>
      <c r="H4944" s="47">
        <v>44771</v>
      </c>
      <c r="I4944" s="123">
        <v>465</v>
      </c>
      <c r="J4944" s="43">
        <f>IF(M4944="",IF(AND(H4944&lt;&gt; "",D4944&lt;&gt;""),IF(H4944&gt;=D4944,H4944-D4944,0),""),"")</f>
        <v>101</v>
      </c>
      <c r="K4944" s="42">
        <f>IF(M4944="",IF(I4944&lt;&gt;"",I4944-G4944,""),"")</f>
        <v>58.454365327936557</v>
      </c>
      <c r="L4944" s="44">
        <f>IF(M4944="",IF(K4944&lt;&gt;"",IF(G4944=0,IF(I4944=0,0,9.99),K4944/G4944),""),"")</f>
        <v>0.14378303526758632</v>
      </c>
      <c r="M4944" s="45"/>
      <c r="N4944" s="46" t="str">
        <f>TRIM(CONCATENATE(Table1[[#This Row],[Intake]]," ",Table1[[#This Row],[Batch Number]]))</f>
        <v>S-1/EB 71</v>
      </c>
      <c r="O4944" s="45" t="str">
        <f>IF(VLOOKUP(Table1[[#This Row],[Intake Batch Combo]],Sheet2!A:B,2,FALSE)="","",VLOOKUP(Table1[[#This Row],[Intake Batch Combo]],Sheet2!A:B,2,FALSE))</f>
        <v>Expert MRI Buy 71</v>
      </c>
      <c r="P4944" s="116" t="e">
        <v>#N/A</v>
      </c>
      <c r="Q4944" s="116" t="e">
        <v>#N/A</v>
      </c>
    </row>
    <row r="4945" spans="1:17">
      <c r="A4945" s="4" t="s">
        <v>1314</v>
      </c>
      <c r="B4945" s="43">
        <v>71</v>
      </c>
      <c r="C4945" s="64" t="s">
        <v>855</v>
      </c>
      <c r="D4945" s="47">
        <v>44670</v>
      </c>
      <c r="E4945" s="59" t="s">
        <v>1</v>
      </c>
      <c r="F4945" s="41">
        <v>1695</v>
      </c>
      <c r="G4945" s="41">
        <v>406.54563467206344</v>
      </c>
      <c r="H4945" s="47">
        <v>44771</v>
      </c>
      <c r="I4945" s="123">
        <v>409.2</v>
      </c>
      <c r="J4945" s="43">
        <f>IF(M4945="",IF(AND(H4945&lt;&gt; "",D4945&lt;&gt;""),IF(H4945&gt;=D4945,H4945-D4945,0),""),"")</f>
        <v>101</v>
      </c>
      <c r="K4945" s="42">
        <f>IF(M4945="",IF(I4945&lt;&gt;"",I4945-G4945,""),"")</f>
        <v>2.6543653279365458</v>
      </c>
      <c r="L4945" s="44">
        <f>IF(M4945="",IF(K4945&lt;&gt;"",IF(G4945=0,IF(I4945=0,0,9.99),K4945/G4945),""),"")</f>
        <v>6.5290710354759234E-3</v>
      </c>
      <c r="M4945" s="45"/>
      <c r="N4945" s="46" t="str">
        <f>TRIM(CONCATENATE(Table1[[#This Row],[Intake]]," ",Table1[[#This Row],[Batch Number]]))</f>
        <v>S-1/EB 71</v>
      </c>
      <c r="O4945" s="45" t="str">
        <f>IF(VLOOKUP(Table1[[#This Row],[Intake Batch Combo]],Sheet2!A:B,2,FALSE)="","",VLOOKUP(Table1[[#This Row],[Intake Batch Combo]],Sheet2!A:B,2,FALSE))</f>
        <v>Expert MRI Buy 71</v>
      </c>
      <c r="P4945" s="116" t="e">
        <v>#N/A</v>
      </c>
      <c r="Q4945" s="116" t="e">
        <v>#N/A</v>
      </c>
    </row>
    <row r="4946" spans="1:17">
      <c r="A4946" s="4" t="s">
        <v>1314</v>
      </c>
      <c r="B4946" s="43">
        <v>71</v>
      </c>
      <c r="C4946" s="64" t="s">
        <v>855</v>
      </c>
      <c r="D4946" s="47">
        <v>44670</v>
      </c>
      <c r="E4946" s="59" t="s">
        <v>1</v>
      </c>
      <c r="F4946" s="41">
        <v>1695</v>
      </c>
      <c r="G4946" s="41">
        <v>406.54563467206344</v>
      </c>
      <c r="H4946" s="47">
        <v>44771</v>
      </c>
      <c r="I4946" s="123">
        <v>416.13779999999997</v>
      </c>
      <c r="J4946" s="43">
        <f>IF(M4946="",IF(AND(H4946&lt;&gt; "",D4946&lt;&gt;""),IF(H4946&gt;=D4946,H4946-D4946,0),""),"")</f>
        <v>101</v>
      </c>
      <c r="K4946" s="42">
        <f>IF(M4946="",IF(I4946&lt;&gt;"",I4946-G4946,""),"")</f>
        <v>9.5921653279365273</v>
      </c>
      <c r="L4946" s="44">
        <f>IF(M4946="",IF(K4946&lt;&gt;"",IF(G4946=0,IF(I4946=0,0,9.99),K4946/G4946),""),"")</f>
        <v>2.3594313921668265E-2</v>
      </c>
      <c r="M4946" s="45"/>
      <c r="N4946" s="46" t="str">
        <f>TRIM(CONCATENATE(Table1[[#This Row],[Intake]]," ",Table1[[#This Row],[Batch Number]]))</f>
        <v>S-1/EB 71</v>
      </c>
      <c r="O4946" s="45" t="str">
        <f>IF(VLOOKUP(Table1[[#This Row],[Intake Batch Combo]],Sheet2!A:B,2,FALSE)="","",VLOOKUP(Table1[[#This Row],[Intake Batch Combo]],Sheet2!A:B,2,FALSE))</f>
        <v>Expert MRI Buy 71</v>
      </c>
      <c r="P4946" s="116" t="e">
        <v>#N/A</v>
      </c>
      <c r="Q4946" s="116" t="e">
        <v>#N/A</v>
      </c>
    </row>
    <row r="4947" spans="1:17">
      <c r="A4947" s="4" t="s">
        <v>1314</v>
      </c>
      <c r="B4947" s="43">
        <v>71</v>
      </c>
      <c r="C4947" s="64" t="s">
        <v>1016</v>
      </c>
      <c r="D4947" s="47">
        <v>44670</v>
      </c>
      <c r="E4947" s="59" t="s">
        <v>1</v>
      </c>
      <c r="F4947" s="41">
        <v>1695</v>
      </c>
      <c r="G4947" s="41">
        <v>406.54563467206344</v>
      </c>
      <c r="H4947" s="47">
        <v>44771</v>
      </c>
      <c r="I4947" s="123">
        <v>651</v>
      </c>
      <c r="J4947" s="43">
        <f>IF(M4947="",IF(AND(H4947&lt;&gt; "",D4947&lt;&gt;""),IF(H4947&gt;=D4947,H4947-D4947,0),""),"")</f>
        <v>101</v>
      </c>
      <c r="K4947" s="42">
        <f>IF(M4947="",IF(I4947&lt;&gt;"",I4947-G4947,""),"")</f>
        <v>244.45436532793656</v>
      </c>
      <c r="L4947" s="44">
        <f>IF(M4947="",IF(K4947&lt;&gt;"",IF(G4947=0,IF(I4947=0,0,9.99),K4947/G4947),""),"")</f>
        <v>0.60129624937462078</v>
      </c>
      <c r="M4947" s="45"/>
      <c r="N4947" s="46" t="str">
        <f>TRIM(CONCATENATE(Table1[[#This Row],[Intake]]," ",Table1[[#This Row],[Batch Number]]))</f>
        <v>S-1/EB 71</v>
      </c>
      <c r="O4947" s="45" t="str">
        <f>IF(VLOOKUP(Table1[[#This Row],[Intake Batch Combo]],Sheet2!A:B,2,FALSE)="","",VLOOKUP(Table1[[#This Row],[Intake Batch Combo]],Sheet2!A:B,2,FALSE))</f>
        <v>Expert MRI Buy 71</v>
      </c>
      <c r="P4947" s="116" t="e">
        <v>#N/A</v>
      </c>
      <c r="Q4947" s="116" t="e">
        <v>#N/A</v>
      </c>
    </row>
    <row r="4948" spans="1:17">
      <c r="A4948" s="4" t="s">
        <v>1314</v>
      </c>
      <c r="B4948" s="43">
        <v>71</v>
      </c>
      <c r="C4948" s="64" t="s">
        <v>1028</v>
      </c>
      <c r="D4948" s="47">
        <v>44670</v>
      </c>
      <c r="E4948" s="59" t="s">
        <v>1</v>
      </c>
      <c r="F4948" s="41">
        <v>1695</v>
      </c>
      <c r="G4948" s="41">
        <v>406.54563467206344</v>
      </c>
      <c r="H4948" s="47">
        <v>44771</v>
      </c>
      <c r="I4948" s="123">
        <v>511.5</v>
      </c>
      <c r="J4948" s="43">
        <f>IF(M4948="",IF(AND(H4948&lt;&gt; "",D4948&lt;&gt;""),IF(H4948&gt;=D4948,H4948-D4948,0),""),"")</f>
        <v>101</v>
      </c>
      <c r="K4948" s="42">
        <f>IF(M4948="",IF(I4948&lt;&gt;"",I4948-G4948,""),"")</f>
        <v>104.95436532793656</v>
      </c>
      <c r="L4948" s="44">
        <f>IF(M4948="",IF(K4948&lt;&gt;"",IF(G4948=0,IF(I4948=0,0,9.99),K4948/G4948),""),"")</f>
        <v>0.25816133879434494</v>
      </c>
      <c r="M4948" s="45"/>
      <c r="N4948" s="46" t="str">
        <f>TRIM(CONCATENATE(Table1[[#This Row],[Intake]]," ",Table1[[#This Row],[Batch Number]]))</f>
        <v>S-1/EB 71</v>
      </c>
      <c r="O4948" s="45" t="str">
        <f>IF(VLOOKUP(Table1[[#This Row],[Intake Batch Combo]],Sheet2!A:B,2,FALSE)="","",VLOOKUP(Table1[[#This Row],[Intake Batch Combo]],Sheet2!A:B,2,FALSE))</f>
        <v>Expert MRI Buy 71</v>
      </c>
      <c r="P4948" s="116" t="e">
        <v>#N/A</v>
      </c>
      <c r="Q4948" s="116" t="e">
        <v>#N/A</v>
      </c>
    </row>
    <row r="4949" spans="1:17">
      <c r="A4949" s="4" t="s">
        <v>1314</v>
      </c>
      <c r="B4949" s="43">
        <v>71</v>
      </c>
      <c r="C4949" s="64" t="s">
        <v>1028</v>
      </c>
      <c r="D4949" s="47">
        <v>44670</v>
      </c>
      <c r="E4949" s="59" t="s">
        <v>1</v>
      </c>
      <c r="F4949" s="41">
        <v>1695</v>
      </c>
      <c r="G4949" s="41">
        <v>406.54563467206344</v>
      </c>
      <c r="H4949" s="47">
        <v>44771</v>
      </c>
      <c r="I4949" s="123">
        <v>511.5</v>
      </c>
      <c r="J4949" s="43">
        <f>IF(M4949="",IF(AND(H4949&lt;&gt; "",D4949&lt;&gt;""),IF(H4949&gt;=D4949,H4949-D4949,0),""),"")</f>
        <v>101</v>
      </c>
      <c r="K4949" s="42">
        <f>IF(M4949="",IF(I4949&lt;&gt;"",I4949-G4949,""),"")</f>
        <v>104.95436532793656</v>
      </c>
      <c r="L4949" s="44">
        <f>IF(M4949="",IF(K4949&lt;&gt;"",IF(G4949=0,IF(I4949=0,0,9.99),K4949/G4949),""),"")</f>
        <v>0.25816133879434494</v>
      </c>
      <c r="M4949" s="45"/>
      <c r="N4949" s="46" t="str">
        <f>TRIM(CONCATENATE(Table1[[#This Row],[Intake]]," ",Table1[[#This Row],[Batch Number]]))</f>
        <v>S-1/EB 71</v>
      </c>
      <c r="O4949" s="45" t="str">
        <f>IF(VLOOKUP(Table1[[#This Row],[Intake Batch Combo]],Sheet2!A:B,2,FALSE)="","",VLOOKUP(Table1[[#This Row],[Intake Batch Combo]],Sheet2!A:B,2,FALSE))</f>
        <v>Expert MRI Buy 71</v>
      </c>
      <c r="P4949" s="116" t="e">
        <v>#N/A</v>
      </c>
      <c r="Q4949" s="116" t="e">
        <v>#N/A</v>
      </c>
    </row>
    <row r="4950" spans="1:17">
      <c r="A4950" s="4" t="s">
        <v>1314</v>
      </c>
      <c r="B4950" s="43">
        <v>71</v>
      </c>
      <c r="C4950" s="64" t="s">
        <v>1030</v>
      </c>
      <c r="D4950" s="47">
        <v>44670</v>
      </c>
      <c r="E4950" s="59" t="s">
        <v>1</v>
      </c>
      <c r="F4950" s="41">
        <v>1695</v>
      </c>
      <c r="G4950" s="41">
        <v>406.54563467206344</v>
      </c>
      <c r="H4950" s="47">
        <v>44771</v>
      </c>
      <c r="I4950" s="123">
        <v>465</v>
      </c>
      <c r="J4950" s="43">
        <f>IF(M4950="",IF(AND(H4950&lt;&gt; "",D4950&lt;&gt;""),IF(H4950&gt;=D4950,H4950-D4950,0),""),"")</f>
        <v>101</v>
      </c>
      <c r="K4950" s="42">
        <f>IF(M4950="",IF(I4950&lt;&gt;"",I4950-G4950,""),"")</f>
        <v>58.454365327936557</v>
      </c>
      <c r="L4950" s="44">
        <f>IF(M4950="",IF(K4950&lt;&gt;"",IF(G4950=0,IF(I4950=0,0,9.99),K4950/G4950),""),"")</f>
        <v>0.14378303526758632</v>
      </c>
      <c r="M4950" s="45"/>
      <c r="N4950" s="46" t="str">
        <f>TRIM(CONCATENATE(Table1[[#This Row],[Intake]]," ",Table1[[#This Row],[Batch Number]]))</f>
        <v>S-1/EB 71</v>
      </c>
      <c r="O4950" s="45" t="str">
        <f>IF(VLOOKUP(Table1[[#This Row],[Intake Batch Combo]],Sheet2!A:B,2,FALSE)="","",VLOOKUP(Table1[[#This Row],[Intake Batch Combo]],Sheet2!A:B,2,FALSE))</f>
        <v>Expert MRI Buy 71</v>
      </c>
      <c r="P4950" s="116" t="e">
        <v>#N/A</v>
      </c>
      <c r="Q4950" s="116" t="e">
        <v>#N/A</v>
      </c>
    </row>
    <row r="4951" spans="1:17">
      <c r="A4951" s="4" t="s">
        <v>1314</v>
      </c>
      <c r="B4951" s="43">
        <v>71</v>
      </c>
      <c r="C4951" s="64" t="s">
        <v>1030</v>
      </c>
      <c r="D4951" s="47">
        <v>44670</v>
      </c>
      <c r="E4951" s="59" t="s">
        <v>1</v>
      </c>
      <c r="F4951" s="41">
        <v>1695</v>
      </c>
      <c r="G4951" s="41">
        <v>406.54563467206344</v>
      </c>
      <c r="H4951" s="47">
        <v>44771</v>
      </c>
      <c r="I4951" s="123">
        <v>465</v>
      </c>
      <c r="J4951" s="43">
        <f>IF(M4951="",IF(AND(H4951&lt;&gt; "",D4951&lt;&gt;""),IF(H4951&gt;=D4951,H4951-D4951,0),""),"")</f>
        <v>101</v>
      </c>
      <c r="K4951" s="42">
        <f>IF(M4951="",IF(I4951&lt;&gt;"",I4951-G4951,""),"")</f>
        <v>58.454365327936557</v>
      </c>
      <c r="L4951" s="44">
        <f>IF(M4951="",IF(K4951&lt;&gt;"",IF(G4951=0,IF(I4951=0,0,9.99),K4951/G4951),""),"")</f>
        <v>0.14378303526758632</v>
      </c>
      <c r="M4951" s="45"/>
      <c r="N4951" s="46" t="str">
        <f>TRIM(CONCATENATE(Table1[[#This Row],[Intake]]," ",Table1[[#This Row],[Batch Number]]))</f>
        <v>S-1/EB 71</v>
      </c>
      <c r="O4951" s="45" t="str">
        <f>IF(VLOOKUP(Table1[[#This Row],[Intake Batch Combo]],Sheet2!A:B,2,FALSE)="","",VLOOKUP(Table1[[#This Row],[Intake Batch Combo]],Sheet2!A:B,2,FALSE))</f>
        <v>Expert MRI Buy 71</v>
      </c>
      <c r="P4951" s="116" t="e">
        <v>#N/A</v>
      </c>
      <c r="Q4951" s="116" t="e">
        <v>#N/A</v>
      </c>
    </row>
    <row r="4952" spans="1:17">
      <c r="A4952" s="4" t="s">
        <v>1314</v>
      </c>
      <c r="B4952" s="43">
        <v>71</v>
      </c>
      <c r="C4952" s="64" t="s">
        <v>1031</v>
      </c>
      <c r="D4952" s="47">
        <v>44670</v>
      </c>
      <c r="E4952" s="59" t="s">
        <v>1</v>
      </c>
      <c r="F4952" s="41">
        <v>1695</v>
      </c>
      <c r="G4952" s="41">
        <v>406.54563467206344</v>
      </c>
      <c r="H4952" s="47">
        <v>44771</v>
      </c>
      <c r="I4952" s="123">
        <v>465</v>
      </c>
      <c r="J4952" s="43">
        <f>IF(M4952="",IF(AND(H4952&lt;&gt; "",D4952&lt;&gt;""),IF(H4952&gt;=D4952,H4952-D4952,0),""),"")</f>
        <v>101</v>
      </c>
      <c r="K4952" s="42">
        <f>IF(M4952="",IF(I4952&lt;&gt;"",I4952-G4952,""),"")</f>
        <v>58.454365327936557</v>
      </c>
      <c r="L4952" s="44">
        <f>IF(M4952="",IF(K4952&lt;&gt;"",IF(G4952=0,IF(I4952=0,0,9.99),K4952/G4952),""),"")</f>
        <v>0.14378303526758632</v>
      </c>
      <c r="M4952" s="45"/>
      <c r="N4952" s="46" t="str">
        <f>TRIM(CONCATENATE(Table1[[#This Row],[Intake]]," ",Table1[[#This Row],[Batch Number]]))</f>
        <v>S-1/EB 71</v>
      </c>
      <c r="O4952" s="45" t="str">
        <f>IF(VLOOKUP(Table1[[#This Row],[Intake Batch Combo]],Sheet2!A:B,2,FALSE)="","",VLOOKUP(Table1[[#This Row],[Intake Batch Combo]],Sheet2!A:B,2,FALSE))</f>
        <v>Expert MRI Buy 71</v>
      </c>
      <c r="P4952" s="116" t="e">
        <v>#N/A</v>
      </c>
      <c r="Q4952" s="116" t="e">
        <v>#N/A</v>
      </c>
    </row>
    <row r="4953" spans="1:17">
      <c r="A4953" s="4" t="s">
        <v>1314</v>
      </c>
      <c r="B4953" s="43">
        <v>71</v>
      </c>
      <c r="C4953" s="64" t="s">
        <v>1031</v>
      </c>
      <c r="D4953" s="47">
        <v>44670</v>
      </c>
      <c r="E4953" s="59" t="s">
        <v>1</v>
      </c>
      <c r="F4953" s="41">
        <v>1695</v>
      </c>
      <c r="G4953" s="41">
        <v>406.54563467206344</v>
      </c>
      <c r="H4953" s="47">
        <v>44771</v>
      </c>
      <c r="I4953" s="123">
        <v>465</v>
      </c>
      <c r="J4953" s="43">
        <f>IF(M4953="",IF(AND(H4953&lt;&gt; "",D4953&lt;&gt;""),IF(H4953&gt;=D4953,H4953-D4953,0),""),"")</f>
        <v>101</v>
      </c>
      <c r="K4953" s="42">
        <f>IF(M4953="",IF(I4953&lt;&gt;"",I4953-G4953,""),"")</f>
        <v>58.454365327936557</v>
      </c>
      <c r="L4953" s="44">
        <f>IF(M4953="",IF(K4953&lt;&gt;"",IF(G4953=0,IF(I4953=0,0,9.99),K4953/G4953),""),"")</f>
        <v>0.14378303526758632</v>
      </c>
      <c r="M4953" s="45"/>
      <c r="N4953" s="46" t="str">
        <f>TRIM(CONCATENATE(Table1[[#This Row],[Intake]]," ",Table1[[#This Row],[Batch Number]]))</f>
        <v>S-1/EB 71</v>
      </c>
      <c r="O4953" s="45" t="str">
        <f>IF(VLOOKUP(Table1[[#This Row],[Intake Batch Combo]],Sheet2!A:B,2,FALSE)="","",VLOOKUP(Table1[[#This Row],[Intake Batch Combo]],Sheet2!A:B,2,FALSE))</f>
        <v>Expert MRI Buy 71</v>
      </c>
      <c r="P4953" s="116" t="e">
        <v>#N/A</v>
      </c>
      <c r="Q4953" s="116" t="e">
        <v>#N/A</v>
      </c>
    </row>
    <row r="4954" spans="1:17">
      <c r="A4954" s="4" t="s">
        <v>1316</v>
      </c>
      <c r="B4954" s="38">
        <v>97</v>
      </c>
      <c r="C4954" s="15" t="s">
        <v>439</v>
      </c>
      <c r="D4954" s="39">
        <v>44631</v>
      </c>
      <c r="E4954" s="10" t="s">
        <v>1</v>
      </c>
      <c r="F4954" s="36">
        <v>1695</v>
      </c>
      <c r="G4954" s="36">
        <v>408.58132852990423</v>
      </c>
      <c r="H4954" s="47">
        <v>44771</v>
      </c>
      <c r="I4954" s="123">
        <v>465</v>
      </c>
      <c r="J4954" s="38">
        <f>IF(M4954="",IF(AND(H4954&lt;&gt; "",D4954&lt;&gt;""),IF(H4954&gt;=D4954,H4954-D4954,0),""),"")</f>
        <v>140</v>
      </c>
      <c r="K4954" s="37">
        <f>IF(M4954="",IF(I4954&lt;&gt;"",I4954-G4954,""),"")</f>
        <v>56.418671470095774</v>
      </c>
      <c r="L4954" s="31">
        <f>IF(M4954="",IF(K4954&lt;&gt;"",IF(G4954=0,IF(I4954=0,0,9.99),K4954/G4954),""),"")</f>
        <v>0.13808431156923626</v>
      </c>
      <c r="M4954" s="35"/>
      <c r="N4954" s="33" t="str">
        <f>TRIM(CONCATENATE(Table1[[#This Row],[Intake]]," ",Table1[[#This Row],[Batch Number]]))</f>
        <v>S-1/OS 97</v>
      </c>
      <c r="O4954" s="35" t="str">
        <f>IF(VLOOKUP(Table1[[#This Row],[Intake Batch Combo]],Sheet2!A:B,2,FALSE)="","",VLOOKUP(Table1[[#This Row],[Intake Batch Combo]],Sheet2!A:B,2,FALSE))</f>
        <v>One Source Diagnostics Buy 97.2</v>
      </c>
      <c r="P4954" s="116" t="s">
        <v>2384</v>
      </c>
      <c r="Q4954" s="116" t="e">
        <v>#N/A</v>
      </c>
    </row>
    <row r="4955" spans="1:17">
      <c r="A4955" s="4" t="s">
        <v>1316</v>
      </c>
      <c r="B4955" s="38">
        <v>97</v>
      </c>
      <c r="C4955" s="15" t="s">
        <v>457</v>
      </c>
      <c r="D4955" s="39">
        <v>44631</v>
      </c>
      <c r="E4955" s="10" t="s">
        <v>1</v>
      </c>
      <c r="F4955" s="36">
        <v>1695</v>
      </c>
      <c r="G4955" s="36">
        <v>408.58132852990423</v>
      </c>
      <c r="H4955" s="47">
        <v>44771</v>
      </c>
      <c r="I4955" s="123">
        <v>511.5</v>
      </c>
      <c r="J4955" s="38">
        <f>IF(M4955="",IF(AND(H4955&lt;&gt; "",D4955&lt;&gt;""),IF(H4955&gt;=D4955,H4955-D4955,0),""),"")</f>
        <v>140</v>
      </c>
      <c r="K4955" s="37">
        <f>IF(M4955="",IF(I4955&lt;&gt;"",I4955-G4955,""),"")</f>
        <v>102.91867147009577</v>
      </c>
      <c r="L4955" s="31">
        <f>IF(M4955="",IF(K4955&lt;&gt;"",IF(G4955=0,IF(I4955=0,0,9.99),K4955/G4955),""),"")</f>
        <v>0.25189274272615986</v>
      </c>
      <c r="M4955" s="35"/>
      <c r="N4955" s="33" t="str">
        <f>TRIM(CONCATENATE(Table1[[#This Row],[Intake]]," ",Table1[[#This Row],[Batch Number]]))</f>
        <v>S-1/OS 97</v>
      </c>
      <c r="O4955" s="35" t="str">
        <f>IF(VLOOKUP(Table1[[#This Row],[Intake Batch Combo]],Sheet2!A:B,2,FALSE)="","",VLOOKUP(Table1[[#This Row],[Intake Batch Combo]],Sheet2!A:B,2,FALSE))</f>
        <v>One Source Diagnostics Buy 97.2</v>
      </c>
      <c r="P4955" s="116" t="s">
        <v>2384</v>
      </c>
      <c r="Q4955" s="116" t="e">
        <v>#N/A</v>
      </c>
    </row>
    <row r="4956" spans="1:17">
      <c r="A4956" s="4" t="s">
        <v>1316</v>
      </c>
      <c r="B4956" s="38">
        <v>97</v>
      </c>
      <c r="C4956" s="15" t="s">
        <v>457</v>
      </c>
      <c r="D4956" s="39">
        <v>44631</v>
      </c>
      <c r="E4956" s="10" t="s">
        <v>1</v>
      </c>
      <c r="F4956" s="36">
        <v>1695</v>
      </c>
      <c r="G4956" s="36">
        <v>408.58132852990423</v>
      </c>
      <c r="H4956" s="47">
        <v>44771</v>
      </c>
      <c r="I4956" s="123">
        <v>511.5</v>
      </c>
      <c r="J4956" s="38">
        <f>IF(M4956="",IF(AND(H4956&lt;&gt; "",D4956&lt;&gt;""),IF(H4956&gt;=D4956,H4956-D4956,0),""),"")</f>
        <v>140</v>
      </c>
      <c r="K4956" s="37">
        <f>IF(M4956="",IF(I4956&lt;&gt;"",I4956-G4956,""),"")</f>
        <v>102.91867147009577</v>
      </c>
      <c r="L4956" s="31">
        <f>IF(M4956="",IF(K4956&lt;&gt;"",IF(G4956=0,IF(I4956=0,0,9.99),K4956/G4956),""),"")</f>
        <v>0.25189274272615986</v>
      </c>
      <c r="M4956" s="35"/>
      <c r="N4956" s="33" t="str">
        <f>TRIM(CONCATENATE(Table1[[#This Row],[Intake]]," ",Table1[[#This Row],[Batch Number]]))</f>
        <v>S-1/OS 97</v>
      </c>
      <c r="O4956" s="35" t="str">
        <f>IF(VLOOKUP(Table1[[#This Row],[Intake Batch Combo]],Sheet2!A:B,2,FALSE)="","",VLOOKUP(Table1[[#This Row],[Intake Batch Combo]],Sheet2!A:B,2,FALSE))</f>
        <v>One Source Diagnostics Buy 97.2</v>
      </c>
      <c r="P4956" s="116" t="s">
        <v>2384</v>
      </c>
      <c r="Q4956" s="116" t="e">
        <v>#N/A</v>
      </c>
    </row>
    <row r="4957" spans="1:17">
      <c r="A4957" s="4" t="s">
        <v>1316</v>
      </c>
      <c r="B4957" s="38">
        <v>97</v>
      </c>
      <c r="C4957" s="15" t="s">
        <v>459</v>
      </c>
      <c r="D4957" s="39">
        <v>44631</v>
      </c>
      <c r="E4957" s="10" t="s">
        <v>1</v>
      </c>
      <c r="F4957" s="36">
        <v>1695</v>
      </c>
      <c r="G4957" s="36">
        <v>408.58132852990423</v>
      </c>
      <c r="H4957" s="47">
        <v>44771</v>
      </c>
      <c r="I4957" s="123">
        <v>511.5</v>
      </c>
      <c r="J4957" s="38">
        <f>IF(M4957="",IF(AND(H4957&lt;&gt; "",D4957&lt;&gt;""),IF(H4957&gt;=D4957,H4957-D4957,0),""),"")</f>
        <v>140</v>
      </c>
      <c r="K4957" s="37">
        <f>IF(M4957="",IF(I4957&lt;&gt;"",I4957-G4957,""),"")</f>
        <v>102.91867147009577</v>
      </c>
      <c r="L4957" s="31">
        <f>IF(M4957="",IF(K4957&lt;&gt;"",IF(G4957=0,IF(I4957=0,0,9.99),K4957/G4957),""),"")</f>
        <v>0.25189274272615986</v>
      </c>
      <c r="M4957" s="35"/>
      <c r="N4957" s="33" t="str">
        <f>TRIM(CONCATENATE(Table1[[#This Row],[Intake]]," ",Table1[[#This Row],[Batch Number]]))</f>
        <v>S-1/OS 97</v>
      </c>
      <c r="O4957" s="35" t="str">
        <f>IF(VLOOKUP(Table1[[#This Row],[Intake Batch Combo]],Sheet2!A:B,2,FALSE)="","",VLOOKUP(Table1[[#This Row],[Intake Batch Combo]],Sheet2!A:B,2,FALSE))</f>
        <v>One Source Diagnostics Buy 97.2</v>
      </c>
      <c r="P4957" s="116" t="s">
        <v>2384</v>
      </c>
      <c r="Q4957" s="116" t="e">
        <v>#N/A</v>
      </c>
    </row>
    <row r="4958" spans="1:17">
      <c r="A4958" s="4" t="s">
        <v>1316</v>
      </c>
      <c r="B4958" s="38">
        <v>97</v>
      </c>
      <c r="C4958" s="15" t="s">
        <v>459</v>
      </c>
      <c r="D4958" s="39">
        <v>44631</v>
      </c>
      <c r="E4958" s="10" t="s">
        <v>1</v>
      </c>
      <c r="F4958" s="36">
        <v>1695</v>
      </c>
      <c r="G4958" s="36">
        <v>408.58132852990423</v>
      </c>
      <c r="H4958" s="47">
        <v>44771</v>
      </c>
      <c r="I4958" s="123">
        <v>511.5</v>
      </c>
      <c r="J4958" s="38">
        <f>IF(M4958="",IF(AND(H4958&lt;&gt; "",D4958&lt;&gt;""),IF(H4958&gt;=D4958,H4958-D4958,0),""),"")</f>
        <v>140</v>
      </c>
      <c r="K4958" s="37">
        <f>IF(M4958="",IF(I4958&lt;&gt;"",I4958-G4958,""),"")</f>
        <v>102.91867147009577</v>
      </c>
      <c r="L4958" s="31">
        <f>IF(M4958="",IF(K4958&lt;&gt;"",IF(G4958=0,IF(I4958=0,0,9.99),K4958/G4958),""),"")</f>
        <v>0.25189274272615986</v>
      </c>
      <c r="M4958" s="35"/>
      <c r="N4958" s="33" t="str">
        <f>TRIM(CONCATENATE(Table1[[#This Row],[Intake]]," ",Table1[[#This Row],[Batch Number]]))</f>
        <v>S-1/OS 97</v>
      </c>
      <c r="O4958" s="35" t="str">
        <f>IF(VLOOKUP(Table1[[#This Row],[Intake Batch Combo]],Sheet2!A:B,2,FALSE)="","",VLOOKUP(Table1[[#This Row],[Intake Batch Combo]],Sheet2!A:B,2,FALSE))</f>
        <v>One Source Diagnostics Buy 97.2</v>
      </c>
      <c r="P4958" s="116" t="s">
        <v>2384</v>
      </c>
      <c r="Q4958" s="116" t="e">
        <v>#N/A</v>
      </c>
    </row>
    <row r="4959" spans="1:17">
      <c r="A4959" s="4" t="s">
        <v>1316</v>
      </c>
      <c r="B4959" s="38">
        <v>97</v>
      </c>
      <c r="C4959" s="15" t="s">
        <v>461</v>
      </c>
      <c r="D4959" s="39">
        <v>44631</v>
      </c>
      <c r="E4959" s="10" t="s">
        <v>1</v>
      </c>
      <c r="F4959" s="36">
        <v>1695</v>
      </c>
      <c r="G4959" s="36">
        <v>408.58132852990423</v>
      </c>
      <c r="H4959" s="47">
        <v>44771</v>
      </c>
      <c r="I4959" s="123">
        <v>465</v>
      </c>
      <c r="J4959" s="38">
        <f>IF(M4959="",IF(AND(H4959&lt;&gt; "",D4959&lt;&gt;""),IF(H4959&gt;=D4959,H4959-D4959,0),""),"")</f>
        <v>140</v>
      </c>
      <c r="K4959" s="37">
        <f>IF(M4959="",IF(I4959&lt;&gt;"",I4959-G4959,""),"")</f>
        <v>56.418671470095774</v>
      </c>
      <c r="L4959" s="31">
        <f>IF(M4959="",IF(K4959&lt;&gt;"",IF(G4959=0,IF(I4959=0,0,9.99),K4959/G4959),""),"")</f>
        <v>0.13808431156923626</v>
      </c>
      <c r="M4959" s="35"/>
      <c r="N4959" s="33" t="str">
        <f>TRIM(CONCATENATE(Table1[[#This Row],[Intake]]," ",Table1[[#This Row],[Batch Number]]))</f>
        <v>S-1/OS 97</v>
      </c>
      <c r="O4959" s="35" t="str">
        <f>IF(VLOOKUP(Table1[[#This Row],[Intake Batch Combo]],Sheet2!A:B,2,FALSE)="","",VLOOKUP(Table1[[#This Row],[Intake Batch Combo]],Sheet2!A:B,2,FALSE))</f>
        <v>One Source Diagnostics Buy 97.2</v>
      </c>
      <c r="P4959" s="116" t="s">
        <v>2384</v>
      </c>
      <c r="Q4959" s="116" t="e">
        <v>#N/A</v>
      </c>
    </row>
    <row r="4960" spans="1:17">
      <c r="A4960" s="4" t="s">
        <v>1316</v>
      </c>
      <c r="B4960" s="38">
        <v>97</v>
      </c>
      <c r="C4960" s="15" t="s">
        <v>461</v>
      </c>
      <c r="D4960" s="39">
        <v>44631</v>
      </c>
      <c r="E4960" s="10" t="s">
        <v>1</v>
      </c>
      <c r="F4960" s="36">
        <v>1695</v>
      </c>
      <c r="G4960" s="36">
        <v>408.58132852990423</v>
      </c>
      <c r="H4960" s="47">
        <v>44771</v>
      </c>
      <c r="I4960" s="123">
        <v>465</v>
      </c>
      <c r="J4960" s="38">
        <f>IF(M4960="",IF(AND(H4960&lt;&gt; "",D4960&lt;&gt;""),IF(H4960&gt;=D4960,H4960-D4960,0),""),"")</f>
        <v>140</v>
      </c>
      <c r="K4960" s="37">
        <f>IF(M4960="",IF(I4960&lt;&gt;"",I4960-G4960,""),"")</f>
        <v>56.418671470095774</v>
      </c>
      <c r="L4960" s="31">
        <f>IF(M4960="",IF(K4960&lt;&gt;"",IF(G4960=0,IF(I4960=0,0,9.99),K4960/G4960),""),"")</f>
        <v>0.13808431156923626</v>
      </c>
      <c r="M4960" s="35"/>
      <c r="N4960" s="33" t="str">
        <f>TRIM(CONCATENATE(Table1[[#This Row],[Intake]]," ",Table1[[#This Row],[Batch Number]]))</f>
        <v>S-1/OS 97</v>
      </c>
      <c r="O4960" s="35" t="str">
        <f>IF(VLOOKUP(Table1[[#This Row],[Intake Batch Combo]],Sheet2!A:B,2,FALSE)="","",VLOOKUP(Table1[[#This Row],[Intake Batch Combo]],Sheet2!A:B,2,FALSE))</f>
        <v>One Source Diagnostics Buy 97.2</v>
      </c>
      <c r="P4960" s="116" t="s">
        <v>2384</v>
      </c>
      <c r="Q4960" s="116" t="e">
        <v>#N/A</v>
      </c>
    </row>
    <row r="4961" spans="1:17">
      <c r="A4961" s="4" t="s">
        <v>1316</v>
      </c>
      <c r="B4961" s="38">
        <v>97</v>
      </c>
      <c r="C4961" s="15" t="s">
        <v>461</v>
      </c>
      <c r="D4961" s="39">
        <v>44631</v>
      </c>
      <c r="E4961" s="10" t="s">
        <v>1</v>
      </c>
      <c r="F4961" s="36">
        <v>1695</v>
      </c>
      <c r="G4961" s="36">
        <v>408.58132852990423</v>
      </c>
      <c r="H4961" s="47">
        <v>44771</v>
      </c>
      <c r="I4961" s="123">
        <v>465</v>
      </c>
      <c r="J4961" s="38">
        <f>IF(M4961="",IF(AND(H4961&lt;&gt; "",D4961&lt;&gt;""),IF(H4961&gt;=D4961,H4961-D4961,0),""),"")</f>
        <v>140</v>
      </c>
      <c r="K4961" s="37">
        <f>IF(M4961="",IF(I4961&lt;&gt;"",I4961-G4961,""),"")</f>
        <v>56.418671470095774</v>
      </c>
      <c r="L4961" s="31">
        <f>IF(M4961="",IF(K4961&lt;&gt;"",IF(G4961=0,IF(I4961=0,0,9.99),K4961/G4961),""),"")</f>
        <v>0.13808431156923626</v>
      </c>
      <c r="M4961" s="35"/>
      <c r="N4961" s="33" t="str">
        <f>TRIM(CONCATENATE(Table1[[#This Row],[Intake]]," ",Table1[[#This Row],[Batch Number]]))</f>
        <v>S-1/OS 97</v>
      </c>
      <c r="O4961" s="35" t="str">
        <f>IF(VLOOKUP(Table1[[#This Row],[Intake Batch Combo]],Sheet2!A:B,2,FALSE)="","",VLOOKUP(Table1[[#This Row],[Intake Batch Combo]],Sheet2!A:B,2,FALSE))</f>
        <v>One Source Diagnostics Buy 97.2</v>
      </c>
      <c r="P4961" s="116" t="s">
        <v>2384</v>
      </c>
      <c r="Q4961" s="116" t="e">
        <v>#N/A</v>
      </c>
    </row>
    <row r="4962" spans="1:17">
      <c r="A4962" s="4" t="s">
        <v>1316</v>
      </c>
      <c r="B4962" s="38">
        <v>97</v>
      </c>
      <c r="C4962" s="15" t="s">
        <v>504</v>
      </c>
      <c r="D4962" s="39">
        <v>44631</v>
      </c>
      <c r="E4962" s="10" t="s">
        <v>1</v>
      </c>
      <c r="F4962" s="36">
        <v>1695</v>
      </c>
      <c r="G4962" s="36">
        <v>408.58132852990423</v>
      </c>
      <c r="H4962" s="47">
        <v>44771</v>
      </c>
      <c r="I4962" s="123">
        <v>465</v>
      </c>
      <c r="J4962" s="38">
        <f>IF(M4962="",IF(AND(H4962&lt;&gt; "",D4962&lt;&gt;""),IF(H4962&gt;=D4962,H4962-D4962,0),""),"")</f>
        <v>140</v>
      </c>
      <c r="K4962" s="37">
        <f>IF(M4962="",IF(I4962&lt;&gt;"",I4962-G4962,""),"")</f>
        <v>56.418671470095774</v>
      </c>
      <c r="L4962" s="31">
        <f>IF(M4962="",IF(K4962&lt;&gt;"",IF(G4962=0,IF(I4962=0,0,9.99),K4962/G4962),""),"")</f>
        <v>0.13808431156923626</v>
      </c>
      <c r="M4962" s="35"/>
      <c r="N4962" s="33" t="str">
        <f>TRIM(CONCATENATE(Table1[[#This Row],[Intake]]," ",Table1[[#This Row],[Batch Number]]))</f>
        <v>S-1/OS 97</v>
      </c>
      <c r="O4962" s="35" t="str">
        <f>IF(VLOOKUP(Table1[[#This Row],[Intake Batch Combo]],Sheet2!A:B,2,FALSE)="","",VLOOKUP(Table1[[#This Row],[Intake Batch Combo]],Sheet2!A:B,2,FALSE))</f>
        <v>One Source Diagnostics Buy 97.2</v>
      </c>
      <c r="P4962" s="116" t="s">
        <v>2384</v>
      </c>
      <c r="Q4962" s="116" t="e">
        <v>#N/A</v>
      </c>
    </row>
    <row r="4963" spans="1:17">
      <c r="A4963" s="4" t="s">
        <v>1316</v>
      </c>
      <c r="B4963" s="15">
        <v>90</v>
      </c>
      <c r="C4963" s="15">
        <v>84329</v>
      </c>
      <c r="D4963" s="30">
        <v>44559</v>
      </c>
      <c r="E4963" s="10" t="s">
        <v>1</v>
      </c>
      <c r="F4963" s="14">
        <v>1695</v>
      </c>
      <c r="G4963" s="14">
        <v>435.04260145388702</v>
      </c>
      <c r="H4963" s="47">
        <v>44771</v>
      </c>
      <c r="I4963" s="123">
        <v>466.2276</v>
      </c>
      <c r="J4963" s="21">
        <f>IF(M4963="",IF(AND(H4963&lt;&gt; "",D4963&lt;&gt;""),IF(H4963&gt;=D4963,H4963-D4963,0),""),"")</f>
        <v>212</v>
      </c>
      <c r="K4963" s="20">
        <f>IF(M4963="",IF(I4963&lt;&gt;"",I4963-G4963,""),"")</f>
        <v>31.184998546112979</v>
      </c>
      <c r="L4963" s="25">
        <f>IF(M4963="",IF(K4963&lt;&gt;"",IF(G4963=0,IF(I4963=0,0,9.99),K4963/G4963),""),"")</f>
        <v>7.1682631636291558E-2</v>
      </c>
      <c r="M4963" s="28"/>
      <c r="N4963" s="31" t="str">
        <f>TRIM(CONCATENATE(Table1[[#This Row],[Intake]]," ",Table1[[#This Row],[Batch Number]]))</f>
        <v>S-1/OS 90</v>
      </c>
      <c r="O4963" s="34" t="str">
        <f>IF(VLOOKUP(Table1[[#This Row],[Intake Batch Combo]],Sheet2!A:B,2,FALSE)="","",VLOOKUP(Table1[[#This Row],[Intake Batch Combo]],Sheet2!A:B,2,FALSE))</f>
        <v>OSD Buy 90</v>
      </c>
      <c r="P4963" s="116" t="e">
        <v>#N/A</v>
      </c>
      <c r="Q4963" s="116" t="e">
        <v>#N/A</v>
      </c>
    </row>
    <row r="4964" spans="1:17">
      <c r="A4964" s="4" t="s">
        <v>1316</v>
      </c>
      <c r="B4964" s="15">
        <v>90</v>
      </c>
      <c r="C4964" s="15">
        <v>96294</v>
      </c>
      <c r="D4964" s="30">
        <v>44559</v>
      </c>
      <c r="E4964" s="10" t="s">
        <v>1</v>
      </c>
      <c r="F4964" s="14">
        <v>1695</v>
      </c>
      <c r="G4964" s="14">
        <v>435.04260145388702</v>
      </c>
      <c r="H4964" s="47">
        <v>44771</v>
      </c>
      <c r="I4964" s="123">
        <v>495.99690000000004</v>
      </c>
      <c r="J4964" s="21">
        <f>IF(M4964="",IF(AND(H4964&lt;&gt; "",D4964&lt;&gt;""),IF(H4964&gt;=D4964,H4964-D4964,0),""),"")</f>
        <v>212</v>
      </c>
      <c r="K4964" s="20">
        <f>IF(M4964="",IF(I4964&lt;&gt;"",I4964-G4964,""),"")</f>
        <v>60.954298546113023</v>
      </c>
      <c r="L4964" s="25">
        <f>IF(M4964="",IF(K4964&lt;&gt;"",IF(G4964=0,IF(I4964=0,0,9.99),K4964/G4964),""),"")</f>
        <v>0.14011110255043371</v>
      </c>
      <c r="M4964" s="28"/>
      <c r="N4964" s="31" t="str">
        <f>TRIM(CONCATENATE(Table1[[#This Row],[Intake]]," ",Table1[[#This Row],[Batch Number]]))</f>
        <v>S-1/OS 90</v>
      </c>
      <c r="O4964" s="34" t="str">
        <f>IF(VLOOKUP(Table1[[#This Row],[Intake Batch Combo]],Sheet2!A:B,2,FALSE)="","",VLOOKUP(Table1[[#This Row],[Intake Batch Combo]],Sheet2!A:B,2,FALSE))</f>
        <v>OSD Buy 90</v>
      </c>
      <c r="P4964" s="116" t="e">
        <v>#N/A</v>
      </c>
      <c r="Q4964" s="116" t="e">
        <v>#N/A</v>
      </c>
    </row>
    <row r="4965" spans="1:17">
      <c r="A4965" s="4" t="s">
        <v>1316</v>
      </c>
      <c r="B4965" s="15">
        <v>90</v>
      </c>
      <c r="C4965" s="15">
        <v>96294</v>
      </c>
      <c r="D4965" s="30">
        <v>44559</v>
      </c>
      <c r="E4965" s="10" t="s">
        <v>1</v>
      </c>
      <c r="F4965" s="14">
        <v>1695</v>
      </c>
      <c r="G4965" s="14">
        <v>435.04260145388702</v>
      </c>
      <c r="H4965" s="47">
        <v>44771</v>
      </c>
      <c r="I4965" s="123">
        <v>495.99690000000004</v>
      </c>
      <c r="J4965" s="21">
        <f>IF(M4965="",IF(AND(H4965&lt;&gt; "",D4965&lt;&gt;""),IF(H4965&gt;=D4965,H4965-D4965,0),""),"")</f>
        <v>212</v>
      </c>
      <c r="K4965" s="20">
        <f>IF(M4965="",IF(I4965&lt;&gt;"",I4965-G4965,""),"")</f>
        <v>60.954298546113023</v>
      </c>
      <c r="L4965" s="25">
        <f>IF(M4965="",IF(K4965&lt;&gt;"",IF(G4965=0,IF(I4965=0,0,9.99),K4965/G4965),""),"")</f>
        <v>0.14011110255043371</v>
      </c>
      <c r="M4965" s="28"/>
      <c r="N4965" s="31" t="str">
        <f>TRIM(CONCATENATE(Table1[[#This Row],[Intake]]," ",Table1[[#This Row],[Batch Number]]))</f>
        <v>S-1/OS 90</v>
      </c>
      <c r="O4965" s="34" t="str">
        <f>IF(VLOOKUP(Table1[[#This Row],[Intake Batch Combo]],Sheet2!A:B,2,FALSE)="","",VLOOKUP(Table1[[#This Row],[Intake Batch Combo]],Sheet2!A:B,2,FALSE))</f>
        <v>OSD Buy 90</v>
      </c>
      <c r="P4965" s="116" t="e">
        <v>#N/A</v>
      </c>
      <c r="Q4965" s="116" t="e">
        <v>#N/A</v>
      </c>
    </row>
    <row r="4966" spans="1:17">
      <c r="A4966" s="4" t="s">
        <v>1316</v>
      </c>
      <c r="B4966" s="15">
        <v>90</v>
      </c>
      <c r="C4966" s="15">
        <v>96294</v>
      </c>
      <c r="D4966" s="30">
        <v>44559</v>
      </c>
      <c r="E4966" s="10" t="s">
        <v>1</v>
      </c>
      <c r="F4966" s="14">
        <v>1695</v>
      </c>
      <c r="G4966" s="14">
        <v>435.04260145388702</v>
      </c>
      <c r="H4966" s="47">
        <v>44771</v>
      </c>
      <c r="I4966" s="123">
        <v>496.00620000000004</v>
      </c>
      <c r="J4966" s="21">
        <f>IF(M4966="",IF(AND(H4966&lt;&gt; "",D4966&lt;&gt;""),IF(H4966&gt;=D4966,H4966-D4966,0),""),"")</f>
        <v>212</v>
      </c>
      <c r="K4966" s="20">
        <f>IF(M4966="",IF(I4966&lt;&gt;"",I4966-G4966,""),"")</f>
        <v>60.963598546113019</v>
      </c>
      <c r="L4966" s="25">
        <f>IF(M4966="",IF(K4966&lt;&gt;"",IF(G4966=0,IF(I4966=0,0,9.99),K4966/G4966),""),"")</f>
        <v>0.14013247976721413</v>
      </c>
      <c r="M4966" s="28"/>
      <c r="N4966" s="31" t="str">
        <f>TRIM(CONCATENATE(Table1[[#This Row],[Intake]]," ",Table1[[#This Row],[Batch Number]]))</f>
        <v>S-1/OS 90</v>
      </c>
      <c r="O4966" s="34" t="str">
        <f>IF(VLOOKUP(Table1[[#This Row],[Intake Batch Combo]],Sheet2!A:B,2,FALSE)="","",VLOOKUP(Table1[[#This Row],[Intake Batch Combo]],Sheet2!A:B,2,FALSE))</f>
        <v>OSD Buy 90</v>
      </c>
      <c r="P4966" s="116" t="e">
        <v>#N/A</v>
      </c>
      <c r="Q4966" s="116" t="e">
        <v>#N/A</v>
      </c>
    </row>
    <row r="4967" spans="1:17">
      <c r="A4967" s="4" t="s">
        <v>1316</v>
      </c>
      <c r="B4967" s="15">
        <v>90</v>
      </c>
      <c r="C4967" s="15" t="s">
        <v>27</v>
      </c>
      <c r="D4967" s="30">
        <v>44559</v>
      </c>
      <c r="E4967" s="10" t="s">
        <v>1</v>
      </c>
      <c r="F4967" s="14">
        <v>1695</v>
      </c>
      <c r="G4967" s="14">
        <v>435.04260145388702</v>
      </c>
      <c r="H4967" s="47">
        <v>44771</v>
      </c>
      <c r="I4967" s="123">
        <v>486.27839999999998</v>
      </c>
      <c r="J4967" s="21">
        <f>IF(M4967="",IF(AND(H4967&lt;&gt; "",D4967&lt;&gt;""),IF(H4967&gt;=D4967,H4967-D4967,0),""),"")</f>
        <v>212</v>
      </c>
      <c r="K4967" s="20">
        <f>IF(M4967="",IF(I4967&lt;&gt;"",I4967-G4967,""),"")</f>
        <v>51.23579854611296</v>
      </c>
      <c r="L4967" s="25">
        <f>IF(M4967="",IF(K4967&lt;&gt;"",IF(G4967=0,IF(I4967=0,0,9.99),K4967/G4967),""),"")</f>
        <v>0.1177719110148889</v>
      </c>
      <c r="M4967" s="28"/>
      <c r="N4967" s="31" t="str">
        <f>TRIM(CONCATENATE(Table1[[#This Row],[Intake]]," ",Table1[[#This Row],[Batch Number]]))</f>
        <v>S-1/OS 90</v>
      </c>
      <c r="O4967" s="34" t="str">
        <f>IF(VLOOKUP(Table1[[#This Row],[Intake Batch Combo]],Sheet2!A:B,2,FALSE)="","",VLOOKUP(Table1[[#This Row],[Intake Batch Combo]],Sheet2!A:B,2,FALSE))</f>
        <v>OSD Buy 90</v>
      </c>
      <c r="P4967" s="116" t="e">
        <v>#N/A</v>
      </c>
      <c r="Q4967" s="116" t="e">
        <v>#N/A</v>
      </c>
    </row>
    <row r="4968" spans="1:17">
      <c r="A4968" s="4" t="s">
        <v>1316</v>
      </c>
      <c r="B4968" s="15">
        <v>90</v>
      </c>
      <c r="C4968" s="15" t="s">
        <v>29</v>
      </c>
      <c r="D4968" s="30">
        <v>44559</v>
      </c>
      <c r="E4968" s="10" t="s">
        <v>1</v>
      </c>
      <c r="F4968" s="14">
        <v>1695</v>
      </c>
      <c r="G4968" s="14">
        <v>435.04260145388702</v>
      </c>
      <c r="H4968" s="47">
        <v>44771</v>
      </c>
      <c r="I4968" s="123">
        <v>451.45920000000001</v>
      </c>
      <c r="J4968" s="21">
        <f>IF(M4968="",IF(AND(H4968&lt;&gt; "",D4968&lt;&gt;""),IF(H4968&gt;=D4968,H4968-D4968,0),""),"")</f>
        <v>212</v>
      </c>
      <c r="K4968" s="20">
        <f>IF(M4968="",IF(I4968&lt;&gt;"",I4968-G4968,""),"")</f>
        <v>16.416598546112994</v>
      </c>
      <c r="L4968" s="25">
        <f>IF(M4968="",IF(K4968&lt;&gt;"",IF(G4968=0,IF(I4968=0,0,9.99),K4968/G4968),""),"")</f>
        <v>3.7735611388975882E-2</v>
      </c>
      <c r="M4968" s="28"/>
      <c r="N4968" s="31" t="str">
        <f>TRIM(CONCATENATE(Table1[[#This Row],[Intake]]," ",Table1[[#This Row],[Batch Number]]))</f>
        <v>S-1/OS 90</v>
      </c>
      <c r="O4968" s="34" t="str">
        <f>IF(VLOOKUP(Table1[[#This Row],[Intake Batch Combo]],Sheet2!A:B,2,FALSE)="","",VLOOKUP(Table1[[#This Row],[Intake Batch Combo]],Sheet2!A:B,2,FALSE))</f>
        <v>OSD Buy 90</v>
      </c>
      <c r="P4968" s="116" t="e">
        <v>#N/A</v>
      </c>
      <c r="Q4968" s="116" t="e">
        <v>#N/A</v>
      </c>
    </row>
    <row r="4969" spans="1:17">
      <c r="A4969" s="4" t="s">
        <v>1316</v>
      </c>
      <c r="B4969" s="15">
        <v>90</v>
      </c>
      <c r="C4969" s="15" t="s">
        <v>36</v>
      </c>
      <c r="D4969" s="30">
        <v>44559</v>
      </c>
      <c r="E4969" s="10" t="s">
        <v>1</v>
      </c>
      <c r="F4969" s="14">
        <v>1695</v>
      </c>
      <c r="G4969" s="14">
        <v>435.04260145388702</v>
      </c>
      <c r="H4969" s="47">
        <v>44771</v>
      </c>
      <c r="I4969" s="123">
        <v>911.46510000000001</v>
      </c>
      <c r="J4969" s="21">
        <f>IF(M4969="",IF(AND(H4969&lt;&gt; "",D4969&lt;&gt;""),IF(H4969&gt;=D4969,H4969-D4969,0),""),"")</f>
        <v>212</v>
      </c>
      <c r="K4969" s="20">
        <f>IF(M4969="",IF(I4969&lt;&gt;"",I4969-G4969,""),"")</f>
        <v>476.42249854611299</v>
      </c>
      <c r="L4969" s="25">
        <f>IF(M4969="",IF(K4969&lt;&gt;"",IF(G4969=0,IF(I4969=0,0,9.99),K4969/G4969),""),"")</f>
        <v>1.0951168849991628</v>
      </c>
      <c r="M4969" s="28"/>
      <c r="N4969" s="31" t="str">
        <f>TRIM(CONCATENATE(Table1[[#This Row],[Intake]]," ",Table1[[#This Row],[Batch Number]]))</f>
        <v>S-1/OS 90</v>
      </c>
      <c r="O4969" s="34" t="str">
        <f>IF(VLOOKUP(Table1[[#This Row],[Intake Batch Combo]],Sheet2!A:B,2,FALSE)="","",VLOOKUP(Table1[[#This Row],[Intake Batch Combo]],Sheet2!A:B,2,FALSE))</f>
        <v>OSD Buy 90</v>
      </c>
      <c r="P4969" s="116" t="e">
        <v>#N/A</v>
      </c>
      <c r="Q4969" s="116" t="e">
        <v>#N/A</v>
      </c>
    </row>
    <row r="4970" spans="1:17">
      <c r="A4970" s="4" t="s">
        <v>1316</v>
      </c>
      <c r="B4970" s="15">
        <v>90</v>
      </c>
      <c r="C4970" s="15" t="s">
        <v>36</v>
      </c>
      <c r="D4970" s="30">
        <v>44559</v>
      </c>
      <c r="E4970" s="10" t="s">
        <v>1</v>
      </c>
      <c r="F4970" s="14">
        <v>1695</v>
      </c>
      <c r="G4970" s="14">
        <v>435.04260145388702</v>
      </c>
      <c r="H4970" s="47">
        <v>44771</v>
      </c>
      <c r="I4970" s="123">
        <v>930</v>
      </c>
      <c r="J4970" s="21">
        <f>IF(M4970="",IF(AND(H4970&lt;&gt; "",D4970&lt;&gt;""),IF(H4970&gt;=D4970,H4970-D4970,0),""),"")</f>
        <v>212</v>
      </c>
      <c r="K4970" s="20">
        <f>IF(M4970="",IF(I4970&lt;&gt;"",I4970-G4970,""),"")</f>
        <v>494.95739854611298</v>
      </c>
      <c r="L4970" s="25">
        <f>IF(M4970="",IF(K4970&lt;&gt;"",IF(G4970=0,IF(I4970=0,0,9.99),K4970/G4970),""),"")</f>
        <v>1.1377216780425508</v>
      </c>
      <c r="M4970" s="28"/>
      <c r="N4970" s="31" t="str">
        <f>TRIM(CONCATENATE(Table1[[#This Row],[Intake]]," ",Table1[[#This Row],[Batch Number]]))</f>
        <v>S-1/OS 90</v>
      </c>
      <c r="O4970" s="34" t="str">
        <f>IF(VLOOKUP(Table1[[#This Row],[Intake Batch Combo]],Sheet2!A:B,2,FALSE)="","",VLOOKUP(Table1[[#This Row],[Intake Batch Combo]],Sheet2!A:B,2,FALSE))</f>
        <v>OSD Buy 90</v>
      </c>
      <c r="P4970" s="116" t="e">
        <v>#N/A</v>
      </c>
      <c r="Q4970" s="116" t="e">
        <v>#N/A</v>
      </c>
    </row>
    <row r="4971" spans="1:17">
      <c r="A4971" s="4" t="s">
        <v>1316</v>
      </c>
      <c r="B4971" s="15">
        <v>90</v>
      </c>
      <c r="C4971" s="15" t="s">
        <v>67</v>
      </c>
      <c r="D4971" s="30">
        <v>44559</v>
      </c>
      <c r="E4971" s="10" t="s">
        <v>1</v>
      </c>
      <c r="F4971" s="14">
        <v>1695</v>
      </c>
      <c r="G4971" s="14">
        <v>435.04260145388702</v>
      </c>
      <c r="H4971" s="47">
        <v>44771</v>
      </c>
      <c r="I4971" s="123">
        <v>558</v>
      </c>
      <c r="J4971" s="21">
        <f>IF(M4971="",IF(AND(H4971&lt;&gt; "",D4971&lt;&gt;""),IF(H4971&gt;=D4971,H4971-D4971,0),""),"")</f>
        <v>212</v>
      </c>
      <c r="K4971" s="20">
        <f>IF(M4971="",IF(I4971&lt;&gt;"",I4971-G4971,""),"")</f>
        <v>122.95739854611298</v>
      </c>
      <c r="L4971" s="25">
        <f>IF(M4971="",IF(K4971&lt;&gt;"",IF(G4971=0,IF(I4971=0,0,9.99),K4971/G4971),""),"")</f>
        <v>0.2826330068255305</v>
      </c>
      <c r="M4971" s="28"/>
      <c r="N4971" s="31" t="str">
        <f>TRIM(CONCATENATE(Table1[[#This Row],[Intake]]," ",Table1[[#This Row],[Batch Number]]))</f>
        <v>S-1/OS 90</v>
      </c>
      <c r="O4971" s="34" t="str">
        <f>IF(VLOOKUP(Table1[[#This Row],[Intake Batch Combo]],Sheet2!A:B,2,FALSE)="","",VLOOKUP(Table1[[#This Row],[Intake Batch Combo]],Sheet2!A:B,2,FALSE))</f>
        <v>OSD Buy 90</v>
      </c>
      <c r="P4971" s="116" t="e">
        <v>#N/A</v>
      </c>
      <c r="Q4971" s="116" t="e">
        <v>#N/A</v>
      </c>
    </row>
    <row r="4972" spans="1:17">
      <c r="A4972" s="4" t="s">
        <v>1316</v>
      </c>
      <c r="B4972" s="15">
        <v>90</v>
      </c>
      <c r="C4972" s="15" t="s">
        <v>67</v>
      </c>
      <c r="D4972" s="30">
        <v>44559</v>
      </c>
      <c r="E4972" s="10" t="s">
        <v>1</v>
      </c>
      <c r="F4972" s="14">
        <v>1695</v>
      </c>
      <c r="G4972" s="14">
        <v>435.04260145388702</v>
      </c>
      <c r="H4972" s="47">
        <v>44771</v>
      </c>
      <c r="I4972" s="123">
        <v>567.96030000000007</v>
      </c>
      <c r="J4972" s="21">
        <f>IF(M4972="",IF(AND(H4972&lt;&gt; "",D4972&lt;&gt;""),IF(H4972&gt;=D4972,H4972-D4972,0),""),"")</f>
        <v>212</v>
      </c>
      <c r="K4972" s="20">
        <f>IF(M4972="",IF(I4972&lt;&gt;"",I4972-G4972,""),"")</f>
        <v>132.91769854611306</v>
      </c>
      <c r="L4972" s="25">
        <f>IF(M4972="",IF(K4972&lt;&gt;"",IF(G4972=0,IF(I4972=0,0,9.99),K4972/G4972),""),"")</f>
        <v>0.30552800599736635</v>
      </c>
      <c r="M4972" s="28"/>
      <c r="N4972" s="31" t="str">
        <f>TRIM(CONCATENATE(Table1[[#This Row],[Intake]]," ",Table1[[#This Row],[Batch Number]]))</f>
        <v>S-1/OS 90</v>
      </c>
      <c r="O4972" s="34" t="str">
        <f>IF(VLOOKUP(Table1[[#This Row],[Intake Batch Combo]],Sheet2!A:B,2,FALSE)="","",VLOOKUP(Table1[[#This Row],[Intake Batch Combo]],Sheet2!A:B,2,FALSE))</f>
        <v>OSD Buy 90</v>
      </c>
      <c r="P4972" s="116" t="e">
        <v>#N/A</v>
      </c>
      <c r="Q4972" s="116" t="e">
        <v>#N/A</v>
      </c>
    </row>
    <row r="4973" spans="1:17">
      <c r="A4973" s="4" t="s">
        <v>1316</v>
      </c>
      <c r="B4973" s="15">
        <v>90</v>
      </c>
      <c r="C4973" s="15" t="s">
        <v>72</v>
      </c>
      <c r="D4973" s="30">
        <v>44559</v>
      </c>
      <c r="E4973" s="10" t="s">
        <v>1</v>
      </c>
      <c r="F4973" s="14">
        <v>1695</v>
      </c>
      <c r="G4973" s="14">
        <v>435.04260145388702</v>
      </c>
      <c r="H4973" s="47">
        <v>44771</v>
      </c>
      <c r="I4973" s="123">
        <v>558</v>
      </c>
      <c r="J4973" s="21">
        <f>IF(M4973="",IF(AND(H4973&lt;&gt; "",D4973&lt;&gt;""),IF(H4973&gt;=D4973,H4973-D4973,0),""),"")</f>
        <v>212</v>
      </c>
      <c r="K4973" s="20">
        <f>IF(M4973="",IF(I4973&lt;&gt;"",I4973-G4973,""),"")</f>
        <v>122.95739854611298</v>
      </c>
      <c r="L4973" s="25">
        <f>IF(M4973="",IF(K4973&lt;&gt;"",IF(G4973=0,IF(I4973=0,0,9.99),K4973/G4973),""),"")</f>
        <v>0.2826330068255305</v>
      </c>
      <c r="M4973" s="28"/>
      <c r="N4973" s="31" t="str">
        <f>TRIM(CONCATENATE(Table1[[#This Row],[Intake]]," ",Table1[[#This Row],[Batch Number]]))</f>
        <v>S-1/OS 90</v>
      </c>
      <c r="O4973" s="34" t="str">
        <f>IF(VLOOKUP(Table1[[#This Row],[Intake Batch Combo]],Sheet2!A:B,2,FALSE)="","",VLOOKUP(Table1[[#This Row],[Intake Batch Combo]],Sheet2!A:B,2,FALSE))</f>
        <v>OSD Buy 90</v>
      </c>
      <c r="P4973" s="116" t="e">
        <v>#N/A</v>
      </c>
      <c r="Q4973" s="116" t="e">
        <v>#N/A</v>
      </c>
    </row>
    <row r="4974" spans="1:17">
      <c r="A4974" s="4" t="s">
        <v>1316</v>
      </c>
      <c r="B4974" s="15">
        <v>90</v>
      </c>
      <c r="C4974" s="15" t="s">
        <v>75</v>
      </c>
      <c r="D4974" s="30">
        <v>44559</v>
      </c>
      <c r="E4974" s="10" t="s">
        <v>1</v>
      </c>
      <c r="F4974" s="14">
        <v>1695</v>
      </c>
      <c r="G4974" s="14">
        <v>435.04260145388702</v>
      </c>
      <c r="H4974" s="47">
        <v>44771</v>
      </c>
      <c r="I4974" s="123">
        <v>502.2</v>
      </c>
      <c r="J4974" s="21">
        <f>IF(M4974="",IF(AND(H4974&lt;&gt; "",D4974&lt;&gt;""),IF(H4974&gt;=D4974,H4974-D4974,0),""),"")</f>
        <v>212</v>
      </c>
      <c r="K4974" s="20">
        <f>IF(M4974="",IF(I4974&lt;&gt;"",I4974-G4974,""),"")</f>
        <v>67.157398546112972</v>
      </c>
      <c r="L4974" s="25">
        <f>IF(M4974="",IF(K4974&lt;&gt;"",IF(G4974=0,IF(I4974=0,0,9.99),K4974/G4974),""),"")</f>
        <v>0.1543697061429774</v>
      </c>
      <c r="M4974" s="28"/>
      <c r="N4974" s="31" t="str">
        <f>TRIM(CONCATENATE(Table1[[#This Row],[Intake]]," ",Table1[[#This Row],[Batch Number]]))</f>
        <v>S-1/OS 90</v>
      </c>
      <c r="O4974" s="34" t="str">
        <f>IF(VLOOKUP(Table1[[#This Row],[Intake Batch Combo]],Sheet2!A:B,2,FALSE)="","",VLOOKUP(Table1[[#This Row],[Intake Batch Combo]],Sheet2!A:B,2,FALSE))</f>
        <v>OSD Buy 90</v>
      </c>
      <c r="P4974" s="116" t="e">
        <v>#N/A</v>
      </c>
      <c r="Q4974" s="116" t="e">
        <v>#N/A</v>
      </c>
    </row>
    <row r="4975" spans="1:17">
      <c r="A4975" s="4" t="s">
        <v>1316</v>
      </c>
      <c r="B4975" s="15">
        <v>90</v>
      </c>
      <c r="C4975" s="15" t="s">
        <v>85</v>
      </c>
      <c r="D4975" s="30">
        <v>44559</v>
      </c>
      <c r="E4975" s="10" t="s">
        <v>1</v>
      </c>
      <c r="F4975" s="14">
        <v>1695</v>
      </c>
      <c r="G4975" s="14">
        <v>435.04260145388702</v>
      </c>
      <c r="H4975" s="47">
        <v>44771</v>
      </c>
      <c r="I4975" s="123">
        <v>465</v>
      </c>
      <c r="J4975" s="21">
        <f>IF(M4975="",IF(AND(H4975&lt;&gt; "",D4975&lt;&gt;""),IF(H4975&gt;=D4975,H4975-D4975,0),""),"")</f>
        <v>212</v>
      </c>
      <c r="K4975" s="20">
        <f>IF(M4975="",IF(I4975&lt;&gt;"",I4975-G4975,""),"")</f>
        <v>29.957398546112984</v>
      </c>
      <c r="L4975" s="25">
        <f>IF(M4975="",IF(K4975&lt;&gt;"",IF(G4975=0,IF(I4975=0,0,9.99),K4975/G4975),""),"")</f>
        <v>6.8860839021275391E-2</v>
      </c>
      <c r="M4975" s="28"/>
      <c r="N4975" s="31" t="str">
        <f>TRIM(CONCATENATE(Table1[[#This Row],[Intake]]," ",Table1[[#This Row],[Batch Number]]))</f>
        <v>S-1/OS 90</v>
      </c>
      <c r="O4975" s="34" t="str">
        <f>IF(VLOOKUP(Table1[[#This Row],[Intake Batch Combo]],Sheet2!A:B,2,FALSE)="","",VLOOKUP(Table1[[#This Row],[Intake Batch Combo]],Sheet2!A:B,2,FALSE))</f>
        <v>OSD Buy 90</v>
      </c>
      <c r="P4975" s="116" t="e">
        <v>#N/A</v>
      </c>
      <c r="Q4975" s="116" t="e">
        <v>#N/A</v>
      </c>
    </row>
    <row r="4976" spans="1:17">
      <c r="A4976" s="4" t="s">
        <v>1316</v>
      </c>
      <c r="B4976" s="15">
        <v>90</v>
      </c>
      <c r="C4976" s="15" t="s">
        <v>135</v>
      </c>
      <c r="D4976" s="30">
        <v>44559</v>
      </c>
      <c r="E4976" s="10" t="s">
        <v>1</v>
      </c>
      <c r="F4976" s="14">
        <v>1695</v>
      </c>
      <c r="G4976" s="14">
        <v>435.04260145388702</v>
      </c>
      <c r="H4976" s="47">
        <v>44771</v>
      </c>
      <c r="I4976" s="123">
        <v>302.25</v>
      </c>
      <c r="J4976" s="21">
        <f>IF(M4976="",IF(AND(H4976&lt;&gt; "",D4976&lt;&gt;""),IF(H4976&gt;=D4976,H4976-D4976,0),""),"")</f>
        <v>212</v>
      </c>
      <c r="K4976" s="20">
        <f>IF(M4976="",IF(I4976&lt;&gt;"",I4976-G4976,""),"")</f>
        <v>-132.79260145388702</v>
      </c>
      <c r="L4976" s="25">
        <f>IF(M4976="",IF(K4976&lt;&gt;"",IF(G4976=0,IF(I4976=0,0,9.99),K4976/G4976),""),"")</f>
        <v>-0.305240454636171</v>
      </c>
      <c r="M4976" s="28"/>
      <c r="N4976" s="31" t="str">
        <f>TRIM(CONCATENATE(Table1[[#This Row],[Intake]]," ",Table1[[#This Row],[Batch Number]]))</f>
        <v>S-1/OS 90</v>
      </c>
      <c r="O4976" s="34" t="str">
        <f>IF(VLOOKUP(Table1[[#This Row],[Intake Batch Combo]],Sheet2!A:B,2,FALSE)="","",VLOOKUP(Table1[[#This Row],[Intake Batch Combo]],Sheet2!A:B,2,FALSE))</f>
        <v>OSD Buy 90</v>
      </c>
      <c r="P4976" s="116" t="e">
        <v>#N/A</v>
      </c>
      <c r="Q4976" s="116" t="e">
        <v>#N/A</v>
      </c>
    </row>
    <row r="4977" spans="1:17">
      <c r="A4977" s="4" t="s">
        <v>1316</v>
      </c>
      <c r="B4977" s="15">
        <v>90</v>
      </c>
      <c r="C4977" s="15" t="s">
        <v>135</v>
      </c>
      <c r="D4977" s="30">
        <v>44559</v>
      </c>
      <c r="E4977" s="10" t="s">
        <v>1</v>
      </c>
      <c r="F4977" s="14">
        <v>1695</v>
      </c>
      <c r="G4977" s="14">
        <v>435.04260145388702</v>
      </c>
      <c r="H4977" s="47">
        <v>44771</v>
      </c>
      <c r="I4977" s="123">
        <v>302.25</v>
      </c>
      <c r="J4977" s="21">
        <f>IF(M4977="",IF(AND(H4977&lt;&gt; "",D4977&lt;&gt;""),IF(H4977&gt;=D4977,H4977-D4977,0),""),"")</f>
        <v>212</v>
      </c>
      <c r="K4977" s="20">
        <f>IF(M4977="",IF(I4977&lt;&gt;"",I4977-G4977,""),"")</f>
        <v>-132.79260145388702</v>
      </c>
      <c r="L4977" s="25">
        <f>IF(M4977="",IF(K4977&lt;&gt;"",IF(G4977=0,IF(I4977=0,0,9.99),K4977/G4977),""),"")</f>
        <v>-0.305240454636171</v>
      </c>
      <c r="M4977" s="28"/>
      <c r="N4977" s="31" t="str">
        <f>TRIM(CONCATENATE(Table1[[#This Row],[Intake]]," ",Table1[[#This Row],[Batch Number]]))</f>
        <v>S-1/OS 90</v>
      </c>
      <c r="O4977" s="34" t="str">
        <f>IF(VLOOKUP(Table1[[#This Row],[Intake Batch Combo]],Sheet2!A:B,2,FALSE)="","",VLOOKUP(Table1[[#This Row],[Intake Batch Combo]],Sheet2!A:B,2,FALSE))</f>
        <v>OSD Buy 90</v>
      </c>
      <c r="P4977" s="116" t="e">
        <v>#N/A</v>
      </c>
      <c r="Q4977" s="116" t="e">
        <v>#N/A</v>
      </c>
    </row>
    <row r="4978" spans="1:17">
      <c r="A4978" s="4" t="s">
        <v>1316</v>
      </c>
      <c r="B4978" s="15">
        <v>90</v>
      </c>
      <c r="C4978" s="15" t="s">
        <v>167</v>
      </c>
      <c r="D4978" s="30">
        <v>44559</v>
      </c>
      <c r="E4978" s="10" t="s">
        <v>1</v>
      </c>
      <c r="F4978" s="14">
        <v>1695</v>
      </c>
      <c r="G4978" s="14">
        <v>435.04260145388702</v>
      </c>
      <c r="H4978" s="47">
        <v>44771</v>
      </c>
      <c r="I4978" s="123">
        <v>465</v>
      </c>
      <c r="J4978" s="21">
        <f>IF(M4978="",IF(AND(H4978&lt;&gt; "",D4978&lt;&gt;""),IF(H4978&gt;=D4978,H4978-D4978,0),""),"")</f>
        <v>212</v>
      </c>
      <c r="K4978" s="20">
        <f>IF(M4978="",IF(I4978&lt;&gt;"",I4978-G4978,""),"")</f>
        <v>29.957398546112984</v>
      </c>
      <c r="L4978" s="25">
        <f>IF(M4978="",IF(K4978&lt;&gt;"",IF(G4978=0,IF(I4978=0,0,9.99),K4978/G4978),""),"")</f>
        <v>6.8860839021275391E-2</v>
      </c>
      <c r="M4978" s="28"/>
      <c r="N4978" s="31" t="str">
        <f>TRIM(CONCATENATE(Table1[[#This Row],[Intake]]," ",Table1[[#This Row],[Batch Number]]))</f>
        <v>S-1/OS 90</v>
      </c>
      <c r="O4978" s="34" t="str">
        <f>IF(VLOOKUP(Table1[[#This Row],[Intake Batch Combo]],Sheet2!A:B,2,FALSE)="","",VLOOKUP(Table1[[#This Row],[Intake Batch Combo]],Sheet2!A:B,2,FALSE))</f>
        <v>OSD Buy 90</v>
      </c>
      <c r="P4978" s="116" t="e">
        <v>#N/A</v>
      </c>
      <c r="Q4978" s="116" t="e">
        <v>#N/A</v>
      </c>
    </row>
    <row r="4979" spans="1:17">
      <c r="A4979" s="4" t="s">
        <v>1316</v>
      </c>
      <c r="B4979" s="15">
        <v>90</v>
      </c>
      <c r="C4979" s="15" t="s">
        <v>167</v>
      </c>
      <c r="D4979" s="30">
        <v>44559</v>
      </c>
      <c r="E4979" s="10" t="s">
        <v>1</v>
      </c>
      <c r="F4979" s="14">
        <v>1695</v>
      </c>
      <c r="G4979" s="14">
        <v>435.04260145388702</v>
      </c>
      <c r="H4979" s="47">
        <v>44771</v>
      </c>
      <c r="I4979" s="123">
        <v>465</v>
      </c>
      <c r="J4979" s="21">
        <f>IF(M4979="",IF(AND(H4979&lt;&gt; "",D4979&lt;&gt;""),IF(H4979&gt;=D4979,H4979-D4979,0),""),"")</f>
        <v>212</v>
      </c>
      <c r="K4979" s="20">
        <f>IF(M4979="",IF(I4979&lt;&gt;"",I4979-G4979,""),"")</f>
        <v>29.957398546112984</v>
      </c>
      <c r="L4979" s="25">
        <f>IF(M4979="",IF(K4979&lt;&gt;"",IF(G4979=0,IF(I4979=0,0,9.99),K4979/G4979),""),"")</f>
        <v>6.8860839021275391E-2</v>
      </c>
      <c r="M4979" s="28"/>
      <c r="N4979" s="31" t="str">
        <f>TRIM(CONCATENATE(Table1[[#This Row],[Intake]]," ",Table1[[#This Row],[Batch Number]]))</f>
        <v>S-1/OS 90</v>
      </c>
      <c r="O4979" s="34" t="str">
        <f>IF(VLOOKUP(Table1[[#This Row],[Intake Batch Combo]],Sheet2!A:B,2,FALSE)="","",VLOOKUP(Table1[[#This Row],[Intake Batch Combo]],Sheet2!A:B,2,FALSE))</f>
        <v>OSD Buy 90</v>
      </c>
      <c r="P4979" s="116" t="e">
        <v>#N/A</v>
      </c>
      <c r="Q4979" s="116" t="e">
        <v>#N/A</v>
      </c>
    </row>
    <row r="4980" spans="1:17">
      <c r="A4980" s="4" t="s">
        <v>1316</v>
      </c>
      <c r="B4980" s="15">
        <v>90</v>
      </c>
      <c r="C4980" s="15" t="s">
        <v>167</v>
      </c>
      <c r="D4980" s="30">
        <v>44559</v>
      </c>
      <c r="E4980" s="10" t="s">
        <v>1</v>
      </c>
      <c r="F4980" s="14">
        <v>1695</v>
      </c>
      <c r="G4980" s="14">
        <v>435.04260145388702</v>
      </c>
      <c r="H4980" s="47">
        <v>44771</v>
      </c>
      <c r="I4980" s="123">
        <v>465</v>
      </c>
      <c r="J4980" s="21">
        <f>IF(M4980="",IF(AND(H4980&lt;&gt; "",D4980&lt;&gt;""),IF(H4980&gt;=D4980,H4980-D4980,0),""),"")</f>
        <v>212</v>
      </c>
      <c r="K4980" s="20">
        <f>IF(M4980="",IF(I4980&lt;&gt;"",I4980-G4980,""),"")</f>
        <v>29.957398546112984</v>
      </c>
      <c r="L4980" s="25">
        <f>IF(M4980="",IF(K4980&lt;&gt;"",IF(G4980=0,IF(I4980=0,0,9.99),K4980/G4980),""),"")</f>
        <v>6.8860839021275391E-2</v>
      </c>
      <c r="M4980" s="28"/>
      <c r="N4980" s="31" t="str">
        <f>TRIM(CONCATENATE(Table1[[#This Row],[Intake]]," ",Table1[[#This Row],[Batch Number]]))</f>
        <v>S-1/OS 90</v>
      </c>
      <c r="O4980" s="34" t="str">
        <f>IF(VLOOKUP(Table1[[#This Row],[Intake Batch Combo]],Sheet2!A:B,2,FALSE)="","",VLOOKUP(Table1[[#This Row],[Intake Batch Combo]],Sheet2!A:B,2,FALSE))</f>
        <v>OSD Buy 90</v>
      </c>
      <c r="P4980" s="116" t="e">
        <v>#N/A</v>
      </c>
      <c r="Q4980" s="116" t="e">
        <v>#N/A</v>
      </c>
    </row>
    <row r="4981" spans="1:17">
      <c r="A4981" s="4" t="s">
        <v>1316</v>
      </c>
      <c r="B4981" s="15">
        <v>90</v>
      </c>
      <c r="C4981" s="15" t="s">
        <v>172</v>
      </c>
      <c r="D4981" s="30">
        <v>44559</v>
      </c>
      <c r="E4981" s="10" t="s">
        <v>1</v>
      </c>
      <c r="F4981" s="14">
        <v>1695</v>
      </c>
      <c r="G4981" s="14">
        <v>435.04260145388702</v>
      </c>
      <c r="H4981" s="47">
        <v>44771</v>
      </c>
      <c r="I4981" s="123">
        <v>465</v>
      </c>
      <c r="J4981" s="21">
        <f>IF(M4981="",IF(AND(H4981&lt;&gt; "",D4981&lt;&gt;""),IF(H4981&gt;=D4981,H4981-D4981,0),""),"")</f>
        <v>212</v>
      </c>
      <c r="K4981" s="20">
        <f>IF(M4981="",IF(I4981&lt;&gt;"",I4981-G4981,""),"")</f>
        <v>29.957398546112984</v>
      </c>
      <c r="L4981" s="25">
        <f>IF(M4981="",IF(K4981&lt;&gt;"",IF(G4981=0,IF(I4981=0,0,9.99),K4981/G4981),""),"")</f>
        <v>6.8860839021275391E-2</v>
      </c>
      <c r="M4981" s="28"/>
      <c r="N4981" s="31" t="str">
        <f>TRIM(CONCATENATE(Table1[[#This Row],[Intake]]," ",Table1[[#This Row],[Batch Number]]))</f>
        <v>S-1/OS 90</v>
      </c>
      <c r="O4981" s="34" t="str">
        <f>IF(VLOOKUP(Table1[[#This Row],[Intake Batch Combo]],Sheet2!A:B,2,FALSE)="","",VLOOKUP(Table1[[#This Row],[Intake Batch Combo]],Sheet2!A:B,2,FALSE))</f>
        <v>OSD Buy 90</v>
      </c>
      <c r="P4981" s="116" t="e">
        <v>#N/A</v>
      </c>
      <c r="Q4981" s="116" t="e">
        <v>#N/A</v>
      </c>
    </row>
    <row r="4982" spans="1:17">
      <c r="A4982" s="4" t="s">
        <v>1316</v>
      </c>
      <c r="B4982" s="15">
        <v>90</v>
      </c>
      <c r="C4982" s="15" t="s">
        <v>172</v>
      </c>
      <c r="D4982" s="30">
        <v>44559</v>
      </c>
      <c r="E4982" s="10" t="s">
        <v>1</v>
      </c>
      <c r="F4982" s="14">
        <v>1695</v>
      </c>
      <c r="G4982" s="14">
        <v>435.04260145388702</v>
      </c>
      <c r="H4982" s="47">
        <v>44771</v>
      </c>
      <c r="I4982" s="123">
        <v>465</v>
      </c>
      <c r="J4982" s="21">
        <f>IF(M4982="",IF(AND(H4982&lt;&gt; "",D4982&lt;&gt;""),IF(H4982&gt;=D4982,H4982-D4982,0),""),"")</f>
        <v>212</v>
      </c>
      <c r="K4982" s="20">
        <f>IF(M4982="",IF(I4982&lt;&gt;"",I4982-G4982,""),"")</f>
        <v>29.957398546112984</v>
      </c>
      <c r="L4982" s="25">
        <f>IF(M4982="",IF(K4982&lt;&gt;"",IF(G4982=0,IF(I4982=0,0,9.99),K4982/G4982),""),"")</f>
        <v>6.8860839021275391E-2</v>
      </c>
      <c r="M4982" s="28"/>
      <c r="N4982" s="31" t="str">
        <f>TRIM(CONCATENATE(Table1[[#This Row],[Intake]]," ",Table1[[#This Row],[Batch Number]]))</f>
        <v>S-1/OS 90</v>
      </c>
      <c r="O4982" s="34" t="str">
        <f>IF(VLOOKUP(Table1[[#This Row],[Intake Batch Combo]],Sheet2!A:B,2,FALSE)="","",VLOOKUP(Table1[[#This Row],[Intake Batch Combo]],Sheet2!A:B,2,FALSE))</f>
        <v>OSD Buy 90</v>
      </c>
      <c r="P4982" s="116" t="e">
        <v>#N/A</v>
      </c>
      <c r="Q4982" s="116" t="e">
        <v>#N/A</v>
      </c>
    </row>
    <row r="4983" spans="1:17">
      <c r="A4983" s="4" t="s">
        <v>1316</v>
      </c>
      <c r="B4983" s="15">
        <v>90</v>
      </c>
      <c r="C4983" s="15" t="s">
        <v>202</v>
      </c>
      <c r="D4983" s="30">
        <v>44559</v>
      </c>
      <c r="E4983" s="10" t="s">
        <v>1</v>
      </c>
      <c r="F4983" s="14">
        <v>1695</v>
      </c>
      <c r="G4983" s="14">
        <v>435.04260145388702</v>
      </c>
      <c r="H4983" s="47">
        <v>44771</v>
      </c>
      <c r="I4983" s="123">
        <v>651</v>
      </c>
      <c r="J4983" s="21">
        <f>IF(M4983="",IF(AND(H4983&lt;&gt; "",D4983&lt;&gt;""),IF(H4983&gt;=D4983,H4983-D4983,0),""),"")</f>
        <v>212</v>
      </c>
      <c r="K4983" s="20">
        <f>IF(M4983="",IF(I4983&lt;&gt;"",I4983-G4983,""),"")</f>
        <v>215.95739854611298</v>
      </c>
      <c r="L4983" s="25">
        <f>IF(M4983="",IF(K4983&lt;&gt;"",IF(G4983=0,IF(I4983=0,0,9.99),K4983/G4983),""),"")</f>
        <v>0.49640517462978556</v>
      </c>
      <c r="M4983" s="28"/>
      <c r="N4983" s="31" t="str">
        <f>TRIM(CONCATENATE(Table1[[#This Row],[Intake]]," ",Table1[[#This Row],[Batch Number]]))</f>
        <v>S-1/OS 90</v>
      </c>
      <c r="O4983" s="34" t="str">
        <f>IF(VLOOKUP(Table1[[#This Row],[Intake Batch Combo]],Sheet2!A:B,2,FALSE)="","",VLOOKUP(Table1[[#This Row],[Intake Batch Combo]],Sheet2!A:B,2,FALSE))</f>
        <v>OSD Buy 90</v>
      </c>
      <c r="P4983" s="116" t="e">
        <v>#N/A</v>
      </c>
      <c r="Q4983" s="116" t="e">
        <v>#N/A</v>
      </c>
    </row>
    <row r="4984" spans="1:17">
      <c r="A4984" s="4" t="s">
        <v>1316</v>
      </c>
      <c r="B4984" s="15">
        <v>90</v>
      </c>
      <c r="C4984" s="15" t="s">
        <v>202</v>
      </c>
      <c r="D4984" s="30">
        <v>44559</v>
      </c>
      <c r="E4984" s="10" t="s">
        <v>1</v>
      </c>
      <c r="F4984" s="14">
        <v>1695</v>
      </c>
      <c r="G4984" s="14">
        <v>435.04260145388702</v>
      </c>
      <c r="H4984" s="47">
        <v>44771</v>
      </c>
      <c r="I4984" s="123">
        <v>651</v>
      </c>
      <c r="J4984" s="21">
        <f>IF(M4984="",IF(AND(H4984&lt;&gt; "",D4984&lt;&gt;""),IF(H4984&gt;=D4984,H4984-D4984,0),""),"")</f>
        <v>212</v>
      </c>
      <c r="K4984" s="20">
        <f>IF(M4984="",IF(I4984&lt;&gt;"",I4984-G4984,""),"")</f>
        <v>215.95739854611298</v>
      </c>
      <c r="L4984" s="25">
        <f>IF(M4984="",IF(K4984&lt;&gt;"",IF(G4984=0,IF(I4984=0,0,9.99),K4984/G4984),""),"")</f>
        <v>0.49640517462978556</v>
      </c>
      <c r="M4984" s="28"/>
      <c r="N4984" s="31" t="str">
        <f>TRIM(CONCATENATE(Table1[[#This Row],[Intake]]," ",Table1[[#This Row],[Batch Number]]))</f>
        <v>S-1/OS 90</v>
      </c>
      <c r="O4984" s="34" t="str">
        <f>IF(VLOOKUP(Table1[[#This Row],[Intake Batch Combo]],Sheet2!A:B,2,FALSE)="","",VLOOKUP(Table1[[#This Row],[Intake Batch Combo]],Sheet2!A:B,2,FALSE))</f>
        <v>OSD Buy 90</v>
      </c>
      <c r="P4984" s="116" t="e">
        <v>#N/A</v>
      </c>
      <c r="Q4984" s="116" t="e">
        <v>#N/A</v>
      </c>
    </row>
    <row r="4985" spans="1:17">
      <c r="A4985" s="4" t="s">
        <v>1316</v>
      </c>
      <c r="B4985" s="15">
        <v>90</v>
      </c>
      <c r="C4985" s="15" t="s">
        <v>206</v>
      </c>
      <c r="D4985" s="30">
        <v>44559</v>
      </c>
      <c r="E4985" s="10" t="s">
        <v>1</v>
      </c>
      <c r="F4985" s="14">
        <v>1695</v>
      </c>
      <c r="G4985" s="14">
        <v>435.04260145388702</v>
      </c>
      <c r="H4985" s="47">
        <v>44771</v>
      </c>
      <c r="I4985" s="123">
        <v>558</v>
      </c>
      <c r="J4985" s="21">
        <f>IF(M4985="",IF(AND(H4985&lt;&gt; "",D4985&lt;&gt;""),IF(H4985&gt;=D4985,H4985-D4985,0),""),"")</f>
        <v>212</v>
      </c>
      <c r="K4985" s="20">
        <f>IF(M4985="",IF(I4985&lt;&gt;"",I4985-G4985,""),"")</f>
        <v>122.95739854611298</v>
      </c>
      <c r="L4985" s="25">
        <f>IF(M4985="",IF(K4985&lt;&gt;"",IF(G4985=0,IF(I4985=0,0,9.99),K4985/G4985),""),"")</f>
        <v>0.2826330068255305</v>
      </c>
      <c r="M4985" s="28"/>
      <c r="N4985" s="31" t="str">
        <f>TRIM(CONCATENATE(Table1[[#This Row],[Intake]]," ",Table1[[#This Row],[Batch Number]]))</f>
        <v>S-1/OS 90</v>
      </c>
      <c r="O4985" s="34" t="str">
        <f>IF(VLOOKUP(Table1[[#This Row],[Intake Batch Combo]],Sheet2!A:B,2,FALSE)="","",VLOOKUP(Table1[[#This Row],[Intake Batch Combo]],Sheet2!A:B,2,FALSE))</f>
        <v>OSD Buy 90</v>
      </c>
      <c r="P4985" s="116" t="e">
        <v>#N/A</v>
      </c>
      <c r="Q4985" s="116" t="e">
        <v>#N/A</v>
      </c>
    </row>
    <row r="4986" spans="1:17">
      <c r="A4986" s="4" t="s">
        <v>1316</v>
      </c>
      <c r="B4986" s="15">
        <v>90</v>
      </c>
      <c r="C4986" s="15" t="s">
        <v>206</v>
      </c>
      <c r="D4986" s="30">
        <v>44559</v>
      </c>
      <c r="E4986" s="10" t="s">
        <v>1</v>
      </c>
      <c r="F4986" s="14">
        <v>1695</v>
      </c>
      <c r="G4986" s="14">
        <v>435.04260145388702</v>
      </c>
      <c r="H4986" s="47">
        <v>44771</v>
      </c>
      <c r="I4986" s="123">
        <v>558</v>
      </c>
      <c r="J4986" s="21">
        <f>IF(M4986="",IF(AND(H4986&lt;&gt; "",D4986&lt;&gt;""),IF(H4986&gt;=D4986,H4986-D4986,0),""),"")</f>
        <v>212</v>
      </c>
      <c r="K4986" s="20">
        <f>IF(M4986="",IF(I4986&lt;&gt;"",I4986-G4986,""),"")</f>
        <v>122.95739854611298</v>
      </c>
      <c r="L4986" s="25">
        <f>IF(M4986="",IF(K4986&lt;&gt;"",IF(G4986=0,IF(I4986=0,0,9.99),K4986/G4986),""),"")</f>
        <v>0.2826330068255305</v>
      </c>
      <c r="M4986" s="28"/>
      <c r="N4986" s="31" t="str">
        <f>TRIM(CONCATENATE(Table1[[#This Row],[Intake]]," ",Table1[[#This Row],[Batch Number]]))</f>
        <v>S-1/OS 90</v>
      </c>
      <c r="O4986" s="34" t="str">
        <f>IF(VLOOKUP(Table1[[#This Row],[Intake Batch Combo]],Sheet2!A:B,2,FALSE)="","",VLOOKUP(Table1[[#This Row],[Intake Batch Combo]],Sheet2!A:B,2,FALSE))</f>
        <v>OSD Buy 90</v>
      </c>
      <c r="P4986" s="116" t="e">
        <v>#N/A</v>
      </c>
      <c r="Q4986" s="116" t="e">
        <v>#N/A</v>
      </c>
    </row>
    <row r="4987" spans="1:17">
      <c r="A4987" s="4" t="s">
        <v>1316</v>
      </c>
      <c r="B4987" s="15">
        <v>90</v>
      </c>
      <c r="C4987" s="15" t="s">
        <v>206</v>
      </c>
      <c r="D4987" s="30">
        <v>44559</v>
      </c>
      <c r="E4987" s="10" t="s">
        <v>1</v>
      </c>
      <c r="F4987" s="14">
        <v>1695</v>
      </c>
      <c r="G4987" s="14">
        <v>435.04260145388702</v>
      </c>
      <c r="H4987" s="47">
        <v>44771</v>
      </c>
      <c r="I4987" s="123">
        <v>558</v>
      </c>
      <c r="J4987" s="21">
        <f>IF(M4987="",IF(AND(H4987&lt;&gt; "",D4987&lt;&gt;""),IF(H4987&gt;=D4987,H4987-D4987,0),""),"")</f>
        <v>212</v>
      </c>
      <c r="K4987" s="20">
        <f>IF(M4987="",IF(I4987&lt;&gt;"",I4987-G4987,""),"")</f>
        <v>122.95739854611298</v>
      </c>
      <c r="L4987" s="25">
        <f>IF(M4987="",IF(K4987&lt;&gt;"",IF(G4987=0,IF(I4987=0,0,9.99),K4987/G4987),""),"")</f>
        <v>0.2826330068255305</v>
      </c>
      <c r="M4987" s="28"/>
      <c r="N4987" s="31" t="str">
        <f>TRIM(CONCATENATE(Table1[[#This Row],[Intake]]," ",Table1[[#This Row],[Batch Number]]))</f>
        <v>S-1/OS 90</v>
      </c>
      <c r="O4987" s="34" t="str">
        <f>IF(VLOOKUP(Table1[[#This Row],[Intake Batch Combo]],Sheet2!A:B,2,FALSE)="","",VLOOKUP(Table1[[#This Row],[Intake Batch Combo]],Sheet2!A:B,2,FALSE))</f>
        <v>OSD Buy 90</v>
      </c>
      <c r="P4987" s="116" t="e">
        <v>#N/A</v>
      </c>
      <c r="Q4987" s="116" t="e">
        <v>#N/A</v>
      </c>
    </row>
    <row r="4988" spans="1:17">
      <c r="A4988" s="4" t="s">
        <v>1316</v>
      </c>
      <c r="B4988" s="15">
        <v>90</v>
      </c>
      <c r="C4988" s="15" t="s">
        <v>210</v>
      </c>
      <c r="D4988" s="30">
        <v>44559</v>
      </c>
      <c r="E4988" s="10" t="s">
        <v>1</v>
      </c>
      <c r="F4988" s="14">
        <v>1695</v>
      </c>
      <c r="G4988" s="14">
        <v>435.04260145388702</v>
      </c>
      <c r="H4988" s="47">
        <v>44771</v>
      </c>
      <c r="I4988" s="123">
        <v>502.2</v>
      </c>
      <c r="J4988" s="21">
        <f>IF(M4988="",IF(AND(H4988&lt;&gt; "",D4988&lt;&gt;""),IF(H4988&gt;=D4988,H4988-D4988,0),""),"")</f>
        <v>212</v>
      </c>
      <c r="K4988" s="20">
        <f>IF(M4988="",IF(I4988&lt;&gt;"",I4988-G4988,""),"")</f>
        <v>67.157398546112972</v>
      </c>
      <c r="L4988" s="25">
        <f>IF(M4988="",IF(K4988&lt;&gt;"",IF(G4988=0,IF(I4988=0,0,9.99),K4988/G4988),""),"")</f>
        <v>0.1543697061429774</v>
      </c>
      <c r="M4988" s="28"/>
      <c r="N4988" s="31" t="str">
        <f>TRIM(CONCATENATE(Table1[[#This Row],[Intake]]," ",Table1[[#This Row],[Batch Number]]))</f>
        <v>S-1/OS 90</v>
      </c>
      <c r="O4988" s="34" t="str">
        <f>IF(VLOOKUP(Table1[[#This Row],[Intake Batch Combo]],Sheet2!A:B,2,FALSE)="","",VLOOKUP(Table1[[#This Row],[Intake Batch Combo]],Sheet2!A:B,2,FALSE))</f>
        <v>OSD Buy 90</v>
      </c>
      <c r="P4988" s="116" t="e">
        <v>#N/A</v>
      </c>
      <c r="Q4988" s="116" t="e">
        <v>#N/A</v>
      </c>
    </row>
    <row r="4989" spans="1:17">
      <c r="A4989" s="4" t="s">
        <v>1316</v>
      </c>
      <c r="B4989" s="15">
        <v>90</v>
      </c>
      <c r="C4989" s="15" t="s">
        <v>210</v>
      </c>
      <c r="D4989" s="30">
        <v>44559</v>
      </c>
      <c r="E4989" s="10" t="s">
        <v>1</v>
      </c>
      <c r="F4989" s="14">
        <v>1695</v>
      </c>
      <c r="G4989" s="14">
        <v>435.04260145388702</v>
      </c>
      <c r="H4989" s="47">
        <v>44771</v>
      </c>
      <c r="I4989" s="123">
        <v>503.59500000000003</v>
      </c>
      <c r="J4989" s="21">
        <f>IF(M4989="",IF(AND(H4989&lt;&gt; "",D4989&lt;&gt;""),IF(H4989&gt;=D4989,H4989-D4989,0),""),"")</f>
        <v>212</v>
      </c>
      <c r="K4989" s="20">
        <f>IF(M4989="",IF(I4989&lt;&gt;"",I4989-G4989,""),"")</f>
        <v>68.552398546113011</v>
      </c>
      <c r="L4989" s="25">
        <f>IF(M4989="",IF(K4989&lt;&gt;"",IF(G4989=0,IF(I4989=0,0,9.99),K4989/G4989),""),"")</f>
        <v>0.15757628866004131</v>
      </c>
      <c r="M4989" s="28"/>
      <c r="N4989" s="31" t="str">
        <f>TRIM(CONCATENATE(Table1[[#This Row],[Intake]]," ",Table1[[#This Row],[Batch Number]]))</f>
        <v>S-1/OS 90</v>
      </c>
      <c r="O4989" s="34" t="str">
        <f>IF(VLOOKUP(Table1[[#This Row],[Intake Batch Combo]],Sheet2!A:B,2,FALSE)="","",VLOOKUP(Table1[[#This Row],[Intake Batch Combo]],Sheet2!A:B,2,FALSE))</f>
        <v>OSD Buy 90</v>
      </c>
      <c r="P4989" s="116" t="e">
        <v>#N/A</v>
      </c>
      <c r="Q4989" s="116" t="e">
        <v>#N/A</v>
      </c>
    </row>
    <row r="4990" spans="1:17">
      <c r="A4990" s="4" t="s">
        <v>1316</v>
      </c>
      <c r="B4990" s="15">
        <v>90</v>
      </c>
      <c r="C4990" s="15" t="s">
        <v>212</v>
      </c>
      <c r="D4990" s="30">
        <v>44559</v>
      </c>
      <c r="E4990" s="10" t="s">
        <v>1</v>
      </c>
      <c r="F4990" s="14">
        <v>1695</v>
      </c>
      <c r="G4990" s="14">
        <v>435.04260145388702</v>
      </c>
      <c r="H4990" s="47">
        <v>44771</v>
      </c>
      <c r="I4990" s="123">
        <v>465</v>
      </c>
      <c r="J4990" s="21">
        <f>IF(M4990="",IF(AND(H4990&lt;&gt; "",D4990&lt;&gt;""),IF(H4990&gt;=D4990,H4990-D4990,0),""),"")</f>
        <v>212</v>
      </c>
      <c r="K4990" s="20">
        <f>IF(M4990="",IF(I4990&lt;&gt;"",I4990-G4990,""),"")</f>
        <v>29.957398546112984</v>
      </c>
      <c r="L4990" s="25">
        <f>IF(M4990="",IF(K4990&lt;&gt;"",IF(G4990=0,IF(I4990=0,0,9.99),K4990/G4990),""),"")</f>
        <v>6.8860839021275391E-2</v>
      </c>
      <c r="M4990" s="28"/>
      <c r="N4990" s="31" t="str">
        <f>TRIM(CONCATENATE(Table1[[#This Row],[Intake]]," ",Table1[[#This Row],[Batch Number]]))</f>
        <v>S-1/OS 90</v>
      </c>
      <c r="O4990" s="34" t="str">
        <f>IF(VLOOKUP(Table1[[#This Row],[Intake Batch Combo]],Sheet2!A:B,2,FALSE)="","",VLOOKUP(Table1[[#This Row],[Intake Batch Combo]],Sheet2!A:B,2,FALSE))</f>
        <v>OSD Buy 90</v>
      </c>
      <c r="P4990" s="116" t="e">
        <v>#N/A</v>
      </c>
      <c r="Q4990" s="116" t="e">
        <v>#N/A</v>
      </c>
    </row>
    <row r="4991" spans="1:17">
      <c r="A4991" s="4" t="s">
        <v>1316</v>
      </c>
      <c r="B4991" s="15">
        <v>90</v>
      </c>
      <c r="C4991" s="15" t="s">
        <v>244</v>
      </c>
      <c r="D4991" s="30">
        <v>44559</v>
      </c>
      <c r="E4991" s="10" t="s">
        <v>1</v>
      </c>
      <c r="F4991" s="14">
        <v>1695</v>
      </c>
      <c r="G4991" s="14">
        <v>435.04260145388702</v>
      </c>
      <c r="H4991" s="47">
        <v>44771</v>
      </c>
      <c r="I4991" s="123">
        <v>418.5</v>
      </c>
      <c r="J4991" s="21">
        <f>IF(M4991="",IF(AND(H4991&lt;&gt; "",D4991&lt;&gt;""),IF(H4991&gt;=D4991,H4991-D4991,0),""),"")</f>
        <v>212</v>
      </c>
      <c r="K4991" s="20">
        <f>IF(M4991="",IF(I4991&lt;&gt;"",I4991-G4991,""),"")</f>
        <v>-16.542601453887016</v>
      </c>
      <c r="L4991" s="25">
        <f>IF(M4991="",IF(K4991&lt;&gt;"",IF(G4991=0,IF(I4991=0,0,9.99),K4991/G4991),""),"")</f>
        <v>-3.8025244880852141E-2</v>
      </c>
      <c r="M4991" s="28"/>
      <c r="N4991" s="31" t="str">
        <f>TRIM(CONCATENATE(Table1[[#This Row],[Intake]]," ",Table1[[#This Row],[Batch Number]]))</f>
        <v>S-1/OS 90</v>
      </c>
      <c r="O4991" s="34" t="str">
        <f>IF(VLOOKUP(Table1[[#This Row],[Intake Batch Combo]],Sheet2!A:B,2,FALSE)="","",VLOOKUP(Table1[[#This Row],[Intake Batch Combo]],Sheet2!A:B,2,FALSE))</f>
        <v>OSD Buy 90</v>
      </c>
      <c r="P4991" s="116" t="e">
        <v>#N/A</v>
      </c>
      <c r="Q4991" s="116" t="e">
        <v>#N/A</v>
      </c>
    </row>
    <row r="4992" spans="1:17">
      <c r="A4992" s="4" t="s">
        <v>1316</v>
      </c>
      <c r="B4992" s="15">
        <v>90</v>
      </c>
      <c r="C4992" s="15" t="s">
        <v>244</v>
      </c>
      <c r="D4992" s="30">
        <v>44559</v>
      </c>
      <c r="E4992" s="10" t="s">
        <v>1</v>
      </c>
      <c r="F4992" s="14">
        <v>1695</v>
      </c>
      <c r="G4992" s="14">
        <v>435.04260145388702</v>
      </c>
      <c r="H4992" s="47">
        <v>44771</v>
      </c>
      <c r="I4992" s="123">
        <v>424.08</v>
      </c>
      <c r="J4992" s="21">
        <f>IF(M4992="",IF(AND(H4992&lt;&gt; "",D4992&lt;&gt;""),IF(H4992&gt;=D4992,H4992-D4992,0),""),"")</f>
        <v>212</v>
      </c>
      <c r="K4992" s="20">
        <f>IF(M4992="",IF(I4992&lt;&gt;"",I4992-G4992,""),"")</f>
        <v>-10.962601453887032</v>
      </c>
      <c r="L4992" s="25">
        <f>IF(M4992="",IF(K4992&lt;&gt;"",IF(G4992=0,IF(I4992=0,0,9.99),K4992/G4992),""),"")</f>
        <v>-2.5198914812596875E-2</v>
      </c>
      <c r="M4992" s="28"/>
      <c r="N4992" s="31" t="str">
        <f>TRIM(CONCATENATE(Table1[[#This Row],[Intake]]," ",Table1[[#This Row],[Batch Number]]))</f>
        <v>S-1/OS 90</v>
      </c>
      <c r="O4992" s="34" t="str">
        <f>IF(VLOOKUP(Table1[[#This Row],[Intake Batch Combo]],Sheet2!A:B,2,FALSE)="","",VLOOKUP(Table1[[#This Row],[Intake Batch Combo]],Sheet2!A:B,2,FALSE))</f>
        <v>OSD Buy 90</v>
      </c>
      <c r="P4992" s="116" t="e">
        <v>#N/A</v>
      </c>
      <c r="Q4992" s="116" t="e">
        <v>#N/A</v>
      </c>
    </row>
    <row r="4993" spans="1:17">
      <c r="A4993" s="4" t="s">
        <v>1316</v>
      </c>
      <c r="B4993" s="15">
        <v>90</v>
      </c>
      <c r="C4993" s="15" t="s">
        <v>261</v>
      </c>
      <c r="D4993" s="30">
        <v>44559</v>
      </c>
      <c r="E4993" s="10" t="s">
        <v>1</v>
      </c>
      <c r="F4993" s="14">
        <v>1695</v>
      </c>
      <c r="G4993" s="14">
        <v>435.04260145388702</v>
      </c>
      <c r="H4993" s="47">
        <v>44771</v>
      </c>
      <c r="I4993" s="123">
        <v>465</v>
      </c>
      <c r="J4993" s="21">
        <f>IF(M4993="",IF(AND(H4993&lt;&gt; "",D4993&lt;&gt;""),IF(H4993&gt;=D4993,H4993-D4993,0),""),"")</f>
        <v>212</v>
      </c>
      <c r="K4993" s="20">
        <f>IF(M4993="",IF(I4993&lt;&gt;"",I4993-G4993,""),"")</f>
        <v>29.957398546112984</v>
      </c>
      <c r="L4993" s="25">
        <f>IF(M4993="",IF(K4993&lt;&gt;"",IF(G4993=0,IF(I4993=0,0,9.99),K4993/G4993),""),"")</f>
        <v>6.8860839021275391E-2</v>
      </c>
      <c r="M4993" s="28"/>
      <c r="N4993" s="31" t="str">
        <f>TRIM(CONCATENATE(Table1[[#This Row],[Intake]]," ",Table1[[#This Row],[Batch Number]]))</f>
        <v>S-1/OS 90</v>
      </c>
      <c r="O4993" s="34" t="str">
        <f>IF(VLOOKUP(Table1[[#This Row],[Intake Batch Combo]],Sheet2!A:B,2,FALSE)="","",VLOOKUP(Table1[[#This Row],[Intake Batch Combo]],Sheet2!A:B,2,FALSE))</f>
        <v>OSD Buy 90</v>
      </c>
      <c r="P4993" s="116" t="e">
        <v>#N/A</v>
      </c>
      <c r="Q4993" s="116" t="e">
        <v>#N/A</v>
      </c>
    </row>
    <row r="4994" spans="1:17">
      <c r="A4994" s="4" t="s">
        <v>1316</v>
      </c>
      <c r="B4994" s="15">
        <v>90</v>
      </c>
      <c r="C4994" s="15" t="s">
        <v>261</v>
      </c>
      <c r="D4994" s="30">
        <v>44559</v>
      </c>
      <c r="E4994" s="10" t="s">
        <v>1</v>
      </c>
      <c r="F4994" s="14">
        <v>1695</v>
      </c>
      <c r="G4994" s="14">
        <v>435.04260145388702</v>
      </c>
      <c r="H4994" s="47">
        <v>44771</v>
      </c>
      <c r="I4994" s="123">
        <v>465</v>
      </c>
      <c r="J4994" s="21">
        <f>IF(M4994="",IF(AND(H4994&lt;&gt; "",D4994&lt;&gt;""),IF(H4994&gt;=D4994,H4994-D4994,0),""),"")</f>
        <v>212</v>
      </c>
      <c r="K4994" s="20">
        <f>IF(M4994="",IF(I4994&lt;&gt;"",I4994-G4994,""),"")</f>
        <v>29.957398546112984</v>
      </c>
      <c r="L4994" s="25">
        <f>IF(M4994="",IF(K4994&lt;&gt;"",IF(G4994=0,IF(I4994=0,0,9.99),K4994/G4994),""),"")</f>
        <v>6.8860839021275391E-2</v>
      </c>
      <c r="M4994" s="28"/>
      <c r="N4994" s="31" t="str">
        <f>TRIM(CONCATENATE(Table1[[#This Row],[Intake]]," ",Table1[[#This Row],[Batch Number]]))</f>
        <v>S-1/OS 90</v>
      </c>
      <c r="O4994" s="34" t="str">
        <f>IF(VLOOKUP(Table1[[#This Row],[Intake Batch Combo]],Sheet2!A:B,2,FALSE)="","",VLOOKUP(Table1[[#This Row],[Intake Batch Combo]],Sheet2!A:B,2,FALSE))</f>
        <v>OSD Buy 90</v>
      </c>
      <c r="P4994" s="116" t="e">
        <v>#N/A</v>
      </c>
      <c r="Q4994" s="116" t="e">
        <v>#N/A</v>
      </c>
    </row>
    <row r="4995" spans="1:17">
      <c r="A4995" s="4" t="s">
        <v>1316</v>
      </c>
      <c r="B4995" s="15">
        <v>90</v>
      </c>
      <c r="C4995" s="15" t="s">
        <v>261</v>
      </c>
      <c r="D4995" s="30">
        <v>44559</v>
      </c>
      <c r="E4995" s="10" t="s">
        <v>1</v>
      </c>
      <c r="F4995" s="14">
        <v>1695</v>
      </c>
      <c r="G4995" s="14">
        <v>435.04260145388702</v>
      </c>
      <c r="H4995" s="47">
        <v>44771</v>
      </c>
      <c r="I4995" s="123">
        <v>465</v>
      </c>
      <c r="J4995" s="21">
        <f>IF(M4995="",IF(AND(H4995&lt;&gt; "",D4995&lt;&gt;""),IF(H4995&gt;=D4995,H4995-D4995,0),""),"")</f>
        <v>212</v>
      </c>
      <c r="K4995" s="20">
        <f>IF(M4995="",IF(I4995&lt;&gt;"",I4995-G4995,""),"")</f>
        <v>29.957398546112984</v>
      </c>
      <c r="L4995" s="25">
        <f>IF(M4995="",IF(K4995&lt;&gt;"",IF(G4995=0,IF(I4995=0,0,9.99),K4995/G4995),""),"")</f>
        <v>6.8860839021275391E-2</v>
      </c>
      <c r="M4995" s="28"/>
      <c r="N4995" s="31" t="str">
        <f>TRIM(CONCATENATE(Table1[[#This Row],[Intake]]," ",Table1[[#This Row],[Batch Number]]))</f>
        <v>S-1/OS 90</v>
      </c>
      <c r="O4995" s="34" t="str">
        <f>IF(VLOOKUP(Table1[[#This Row],[Intake Batch Combo]],Sheet2!A:B,2,FALSE)="","",VLOOKUP(Table1[[#This Row],[Intake Batch Combo]],Sheet2!A:B,2,FALSE))</f>
        <v>OSD Buy 90</v>
      </c>
      <c r="P4995" s="116" t="e">
        <v>#N/A</v>
      </c>
      <c r="Q4995" s="116" t="e">
        <v>#N/A</v>
      </c>
    </row>
    <row r="4996" spans="1:17">
      <c r="A4996" s="4" t="s">
        <v>1316</v>
      </c>
      <c r="B4996" s="15">
        <v>90</v>
      </c>
      <c r="C4996" s="15" t="s">
        <v>265</v>
      </c>
      <c r="D4996" s="30">
        <v>44559</v>
      </c>
      <c r="E4996" s="10" t="s">
        <v>1</v>
      </c>
      <c r="F4996" s="14">
        <v>1695</v>
      </c>
      <c r="G4996" s="14">
        <v>435.04260145388702</v>
      </c>
      <c r="H4996" s="47">
        <v>44771</v>
      </c>
      <c r="I4996" s="123">
        <v>418.5</v>
      </c>
      <c r="J4996" s="21">
        <f>IF(M4996="",IF(AND(H4996&lt;&gt; "",D4996&lt;&gt;""),IF(H4996&gt;=D4996,H4996-D4996,0),""),"")</f>
        <v>212</v>
      </c>
      <c r="K4996" s="20">
        <f>IF(M4996="",IF(I4996&lt;&gt;"",I4996-G4996,""),"")</f>
        <v>-16.542601453887016</v>
      </c>
      <c r="L4996" s="25">
        <f>IF(M4996="",IF(K4996&lt;&gt;"",IF(G4996=0,IF(I4996=0,0,9.99),K4996/G4996),""),"")</f>
        <v>-3.8025244880852141E-2</v>
      </c>
      <c r="M4996" s="28"/>
      <c r="N4996" s="31" t="str">
        <f>TRIM(CONCATENATE(Table1[[#This Row],[Intake]]," ",Table1[[#This Row],[Batch Number]]))</f>
        <v>S-1/OS 90</v>
      </c>
      <c r="O4996" s="34" t="str">
        <f>IF(VLOOKUP(Table1[[#This Row],[Intake Batch Combo]],Sheet2!A:B,2,FALSE)="","",VLOOKUP(Table1[[#This Row],[Intake Batch Combo]],Sheet2!A:B,2,FALSE))</f>
        <v>OSD Buy 90</v>
      </c>
      <c r="P4996" s="116" t="e">
        <v>#N/A</v>
      </c>
      <c r="Q4996" s="116" t="e">
        <v>#N/A</v>
      </c>
    </row>
    <row r="4997" spans="1:17">
      <c r="A4997" s="4" t="s">
        <v>1316</v>
      </c>
      <c r="B4997" s="15">
        <v>90</v>
      </c>
      <c r="C4997" s="15" t="s">
        <v>270</v>
      </c>
      <c r="D4997" s="30">
        <v>44559</v>
      </c>
      <c r="E4997" s="10" t="s">
        <v>1</v>
      </c>
      <c r="F4997" s="14">
        <v>1695</v>
      </c>
      <c r="G4997" s="14">
        <v>435.04260145388702</v>
      </c>
      <c r="H4997" s="47">
        <v>44771</v>
      </c>
      <c r="I4997" s="123">
        <v>465</v>
      </c>
      <c r="J4997" s="21">
        <f>IF(M4997="",IF(AND(H4997&lt;&gt; "",D4997&lt;&gt;""),IF(H4997&gt;=D4997,H4997-D4997,0),""),"")</f>
        <v>212</v>
      </c>
      <c r="K4997" s="20">
        <f>IF(M4997="",IF(I4997&lt;&gt;"",I4997-G4997,""),"")</f>
        <v>29.957398546112984</v>
      </c>
      <c r="L4997" s="25">
        <f>IF(M4997="",IF(K4997&lt;&gt;"",IF(G4997=0,IF(I4997=0,0,9.99),K4997/G4997),""),"")</f>
        <v>6.8860839021275391E-2</v>
      </c>
      <c r="M4997" s="28"/>
      <c r="N4997" s="31" t="str">
        <f>TRIM(CONCATENATE(Table1[[#This Row],[Intake]]," ",Table1[[#This Row],[Batch Number]]))</f>
        <v>S-1/OS 90</v>
      </c>
      <c r="O4997" s="34" t="str">
        <f>IF(VLOOKUP(Table1[[#This Row],[Intake Batch Combo]],Sheet2!A:B,2,FALSE)="","",VLOOKUP(Table1[[#This Row],[Intake Batch Combo]],Sheet2!A:B,2,FALSE))</f>
        <v>OSD Buy 90</v>
      </c>
      <c r="P4997" s="116" t="e">
        <v>#N/A</v>
      </c>
      <c r="Q4997" s="116" t="e">
        <v>#N/A</v>
      </c>
    </row>
    <row r="4998" spans="1:17">
      <c r="A4998" s="4" t="s">
        <v>1316</v>
      </c>
      <c r="B4998" s="15">
        <v>90</v>
      </c>
      <c r="C4998" s="15" t="s">
        <v>270</v>
      </c>
      <c r="D4998" s="30">
        <v>44559</v>
      </c>
      <c r="E4998" s="10" t="s">
        <v>1</v>
      </c>
      <c r="F4998" s="14">
        <v>1695</v>
      </c>
      <c r="G4998" s="14">
        <v>435.04260145388702</v>
      </c>
      <c r="H4998" s="47">
        <v>44771</v>
      </c>
      <c r="I4998" s="123">
        <v>465</v>
      </c>
      <c r="J4998" s="21">
        <f>IF(M4998="",IF(AND(H4998&lt;&gt; "",D4998&lt;&gt;""),IF(H4998&gt;=D4998,H4998-D4998,0),""),"")</f>
        <v>212</v>
      </c>
      <c r="K4998" s="20">
        <f>IF(M4998="",IF(I4998&lt;&gt;"",I4998-G4998,""),"")</f>
        <v>29.957398546112984</v>
      </c>
      <c r="L4998" s="25">
        <f>IF(M4998="",IF(K4998&lt;&gt;"",IF(G4998=0,IF(I4998=0,0,9.99),K4998/G4998),""),"")</f>
        <v>6.8860839021275391E-2</v>
      </c>
      <c r="M4998" s="28"/>
      <c r="N4998" s="31" t="str">
        <f>TRIM(CONCATENATE(Table1[[#This Row],[Intake]]," ",Table1[[#This Row],[Batch Number]]))</f>
        <v>S-1/OS 90</v>
      </c>
      <c r="O4998" s="34" t="str">
        <f>IF(VLOOKUP(Table1[[#This Row],[Intake Batch Combo]],Sheet2!A:B,2,FALSE)="","",VLOOKUP(Table1[[#This Row],[Intake Batch Combo]],Sheet2!A:B,2,FALSE))</f>
        <v>OSD Buy 90</v>
      </c>
      <c r="P4998" s="116" t="e">
        <v>#N/A</v>
      </c>
      <c r="Q4998" s="116" t="e">
        <v>#N/A</v>
      </c>
    </row>
    <row r="4999" spans="1:17">
      <c r="A4999" s="4" t="s">
        <v>1316</v>
      </c>
      <c r="B4999" s="15">
        <v>90</v>
      </c>
      <c r="C4999" s="15" t="s">
        <v>299</v>
      </c>
      <c r="D4999" s="30">
        <v>44559</v>
      </c>
      <c r="E4999" s="10" t="s">
        <v>1</v>
      </c>
      <c r="F4999" s="14">
        <v>1695</v>
      </c>
      <c r="G4999" s="14">
        <v>435.04260145388702</v>
      </c>
      <c r="H4999" s="47">
        <v>44771</v>
      </c>
      <c r="I4999" s="123">
        <v>720.75</v>
      </c>
      <c r="J4999" s="21">
        <f>IF(M4999="",IF(AND(H4999&lt;&gt; "",D4999&lt;&gt;""),IF(H4999&gt;=D4999,H4999-D4999,0),""),"")</f>
        <v>212</v>
      </c>
      <c r="K4999" s="20">
        <f>IF(M4999="",IF(I4999&lt;&gt;"",I4999-G4999,""),"")</f>
        <v>285.70739854611298</v>
      </c>
      <c r="L4999" s="25">
        <f>IF(M4999="",IF(K4999&lt;&gt;"",IF(G4999=0,IF(I4999=0,0,9.99),K4999/G4999),""),"")</f>
        <v>0.65673430048297687</v>
      </c>
      <c r="M4999" s="28"/>
      <c r="N4999" s="31" t="str">
        <f>TRIM(CONCATENATE(Table1[[#This Row],[Intake]]," ",Table1[[#This Row],[Batch Number]]))</f>
        <v>S-1/OS 90</v>
      </c>
      <c r="O4999" s="34" t="str">
        <f>IF(VLOOKUP(Table1[[#This Row],[Intake Batch Combo]],Sheet2!A:B,2,FALSE)="","",VLOOKUP(Table1[[#This Row],[Intake Batch Combo]],Sheet2!A:B,2,FALSE))</f>
        <v>OSD Buy 90</v>
      </c>
      <c r="P4999" s="116" t="e">
        <v>#N/A</v>
      </c>
      <c r="Q4999" s="116" t="e">
        <v>#N/A</v>
      </c>
    </row>
    <row r="5000" spans="1:17">
      <c r="A5000" s="4" t="s">
        <v>1316</v>
      </c>
      <c r="B5000" s="15">
        <v>90</v>
      </c>
      <c r="C5000" s="15" t="s">
        <v>299</v>
      </c>
      <c r="D5000" s="30">
        <v>44559</v>
      </c>
      <c r="E5000" s="10" t="s">
        <v>1</v>
      </c>
      <c r="F5000" s="14">
        <v>1695</v>
      </c>
      <c r="G5000" s="14">
        <v>435.04260145388702</v>
      </c>
      <c r="H5000" s="47">
        <v>44771</v>
      </c>
      <c r="I5000" s="123">
        <v>720.75</v>
      </c>
      <c r="J5000" s="21">
        <f>IF(M5000="",IF(AND(H5000&lt;&gt; "",D5000&lt;&gt;""),IF(H5000&gt;=D5000,H5000-D5000,0),""),"")</f>
        <v>212</v>
      </c>
      <c r="K5000" s="20">
        <f>IF(M5000="",IF(I5000&lt;&gt;"",I5000-G5000,""),"")</f>
        <v>285.70739854611298</v>
      </c>
      <c r="L5000" s="25">
        <f>IF(M5000="",IF(K5000&lt;&gt;"",IF(G5000=0,IF(I5000=0,0,9.99),K5000/G5000),""),"")</f>
        <v>0.65673430048297687</v>
      </c>
      <c r="M5000" s="28"/>
      <c r="N5000" s="31" t="str">
        <f>TRIM(CONCATENATE(Table1[[#This Row],[Intake]]," ",Table1[[#This Row],[Batch Number]]))</f>
        <v>S-1/OS 90</v>
      </c>
      <c r="O5000" s="34" t="str">
        <f>IF(VLOOKUP(Table1[[#This Row],[Intake Batch Combo]],Sheet2!A:B,2,FALSE)="","",VLOOKUP(Table1[[#This Row],[Intake Batch Combo]],Sheet2!A:B,2,FALSE))</f>
        <v>OSD Buy 90</v>
      </c>
      <c r="P5000" s="116" t="e">
        <v>#N/A</v>
      </c>
      <c r="Q5000" s="116" t="e">
        <v>#N/A</v>
      </c>
    </row>
    <row r="5001" spans="1:17">
      <c r="A5001" s="4" t="s">
        <v>1316</v>
      </c>
      <c r="B5001" s="15">
        <v>90</v>
      </c>
      <c r="C5001" s="15" t="s">
        <v>302</v>
      </c>
      <c r="D5001" s="30">
        <v>44559</v>
      </c>
      <c r="E5001" s="10" t="s">
        <v>1</v>
      </c>
      <c r="F5001" s="14">
        <v>1695</v>
      </c>
      <c r="G5001" s="14">
        <v>435.04260145388702</v>
      </c>
      <c r="H5001" s="47">
        <v>44771</v>
      </c>
      <c r="I5001" s="123">
        <v>405.48</v>
      </c>
      <c r="J5001" s="21">
        <f>IF(M5001="",IF(AND(H5001&lt;&gt; "",D5001&lt;&gt;""),IF(H5001&gt;=D5001,H5001-D5001,0),""),"")</f>
        <v>212</v>
      </c>
      <c r="K5001" s="20">
        <f>IF(M5001="",IF(I5001&lt;&gt;"",I5001-G5001,""),"")</f>
        <v>-29.562601453886998</v>
      </c>
      <c r="L5001" s="25">
        <f>IF(M5001="",IF(K5001&lt;&gt;"",IF(G5001=0,IF(I5001=0,0,9.99),K5001/G5001),""),"")</f>
        <v>-6.7953348373447811E-2</v>
      </c>
      <c r="M5001" s="28"/>
      <c r="N5001" s="31" t="str">
        <f>TRIM(CONCATENATE(Table1[[#This Row],[Intake]]," ",Table1[[#This Row],[Batch Number]]))</f>
        <v>S-1/OS 90</v>
      </c>
      <c r="O5001" s="34" t="str">
        <f>IF(VLOOKUP(Table1[[#This Row],[Intake Batch Combo]],Sheet2!A:B,2,FALSE)="","",VLOOKUP(Table1[[#This Row],[Intake Batch Combo]],Sheet2!A:B,2,FALSE))</f>
        <v>OSD Buy 90</v>
      </c>
      <c r="P5001" s="116" t="e">
        <v>#N/A</v>
      </c>
      <c r="Q5001" s="116" t="e">
        <v>#N/A</v>
      </c>
    </row>
    <row r="5002" spans="1:17">
      <c r="A5002" s="4" t="s">
        <v>1316</v>
      </c>
      <c r="B5002" s="15">
        <v>90</v>
      </c>
      <c r="C5002" s="15" t="s">
        <v>302</v>
      </c>
      <c r="D5002" s="30">
        <v>44559</v>
      </c>
      <c r="E5002" s="10" t="s">
        <v>1</v>
      </c>
      <c r="F5002" s="14">
        <v>1695</v>
      </c>
      <c r="G5002" s="14">
        <v>435.04260145388702</v>
      </c>
      <c r="H5002" s="47">
        <v>44771</v>
      </c>
      <c r="I5002" s="123">
        <v>405.48</v>
      </c>
      <c r="J5002" s="21">
        <f>IF(M5002="",IF(AND(H5002&lt;&gt; "",D5002&lt;&gt;""),IF(H5002&gt;=D5002,H5002-D5002,0),""),"")</f>
        <v>212</v>
      </c>
      <c r="K5002" s="20">
        <f>IF(M5002="",IF(I5002&lt;&gt;"",I5002-G5002,""),"")</f>
        <v>-29.562601453886998</v>
      </c>
      <c r="L5002" s="25">
        <f>IF(M5002="",IF(K5002&lt;&gt;"",IF(G5002=0,IF(I5002=0,0,9.99),K5002/G5002),""),"")</f>
        <v>-6.7953348373447811E-2</v>
      </c>
      <c r="M5002" s="28"/>
      <c r="N5002" s="31" t="str">
        <f>TRIM(CONCATENATE(Table1[[#This Row],[Intake]]," ",Table1[[#This Row],[Batch Number]]))</f>
        <v>S-1/OS 90</v>
      </c>
      <c r="O5002" s="34" t="str">
        <f>IF(VLOOKUP(Table1[[#This Row],[Intake Batch Combo]],Sheet2!A:B,2,FALSE)="","",VLOOKUP(Table1[[#This Row],[Intake Batch Combo]],Sheet2!A:B,2,FALSE))</f>
        <v>OSD Buy 90</v>
      </c>
      <c r="P5002" s="116" t="e">
        <v>#N/A</v>
      </c>
      <c r="Q5002" s="116" t="e">
        <v>#N/A</v>
      </c>
    </row>
    <row r="5003" spans="1:17">
      <c r="A5003" s="4" t="s">
        <v>1316</v>
      </c>
      <c r="B5003" s="15">
        <v>90</v>
      </c>
      <c r="C5003" s="15" t="s">
        <v>303</v>
      </c>
      <c r="D5003" s="30">
        <v>44559</v>
      </c>
      <c r="E5003" s="10" t="s">
        <v>1</v>
      </c>
      <c r="F5003" s="14">
        <v>1695</v>
      </c>
      <c r="G5003" s="14">
        <v>435.04260145388702</v>
      </c>
      <c r="H5003" s="47">
        <v>44771</v>
      </c>
      <c r="I5003" s="123">
        <v>279</v>
      </c>
      <c r="J5003" s="21">
        <f>IF(M5003="",IF(AND(H5003&lt;&gt; "",D5003&lt;&gt;""),IF(H5003&gt;=D5003,H5003-D5003,0),""),"")</f>
        <v>212</v>
      </c>
      <c r="K5003" s="20">
        <f>IF(M5003="",IF(I5003&lt;&gt;"",I5003-G5003,""),"")</f>
        <v>-156.04260145388702</v>
      </c>
      <c r="L5003" s="25">
        <f>IF(M5003="",IF(K5003&lt;&gt;"",IF(G5003=0,IF(I5003=0,0,9.99),K5003/G5003),""),"")</f>
        <v>-0.35868349658723475</v>
      </c>
      <c r="M5003" s="28"/>
      <c r="N5003" s="31" t="str">
        <f>TRIM(CONCATENATE(Table1[[#This Row],[Intake]]," ",Table1[[#This Row],[Batch Number]]))</f>
        <v>S-1/OS 90</v>
      </c>
      <c r="O5003" s="34" t="str">
        <f>IF(VLOOKUP(Table1[[#This Row],[Intake Batch Combo]],Sheet2!A:B,2,FALSE)="","",VLOOKUP(Table1[[#This Row],[Intake Batch Combo]],Sheet2!A:B,2,FALSE))</f>
        <v>OSD Buy 90</v>
      </c>
      <c r="P5003" s="116" t="e">
        <v>#N/A</v>
      </c>
      <c r="Q5003" s="116" t="e">
        <v>#N/A</v>
      </c>
    </row>
    <row r="5004" spans="1:17">
      <c r="A5004" s="4" t="s">
        <v>1316</v>
      </c>
      <c r="B5004" s="15">
        <v>90</v>
      </c>
      <c r="C5004" s="15" t="s">
        <v>303</v>
      </c>
      <c r="D5004" s="30">
        <v>44559</v>
      </c>
      <c r="E5004" s="10" t="s">
        <v>1</v>
      </c>
      <c r="F5004" s="14">
        <v>1695</v>
      </c>
      <c r="G5004" s="14">
        <v>435.04260145388702</v>
      </c>
      <c r="H5004" s="47">
        <v>44771</v>
      </c>
      <c r="I5004" s="123">
        <v>279</v>
      </c>
      <c r="J5004" s="21">
        <f>IF(M5004="",IF(AND(H5004&lt;&gt; "",D5004&lt;&gt;""),IF(H5004&gt;=D5004,H5004-D5004,0),""),"")</f>
        <v>212</v>
      </c>
      <c r="K5004" s="20">
        <f>IF(M5004="",IF(I5004&lt;&gt;"",I5004-G5004,""),"")</f>
        <v>-156.04260145388702</v>
      </c>
      <c r="L5004" s="25">
        <f>IF(M5004="",IF(K5004&lt;&gt;"",IF(G5004=0,IF(I5004=0,0,9.99),K5004/G5004),""),"")</f>
        <v>-0.35868349658723475</v>
      </c>
      <c r="M5004" s="28"/>
      <c r="N5004" s="31" t="str">
        <f>TRIM(CONCATENATE(Table1[[#This Row],[Intake]]," ",Table1[[#This Row],[Batch Number]]))</f>
        <v>S-1/OS 90</v>
      </c>
      <c r="O5004" s="34" t="str">
        <f>IF(VLOOKUP(Table1[[#This Row],[Intake Batch Combo]],Sheet2!A:B,2,FALSE)="","",VLOOKUP(Table1[[#This Row],[Intake Batch Combo]],Sheet2!A:B,2,FALSE))</f>
        <v>OSD Buy 90</v>
      </c>
      <c r="P5004" s="116" t="e">
        <v>#N/A</v>
      </c>
      <c r="Q5004" s="116" t="e">
        <v>#N/A</v>
      </c>
    </row>
    <row r="5005" spans="1:17">
      <c r="A5005" s="4" t="s">
        <v>1316</v>
      </c>
      <c r="B5005" s="15">
        <v>90</v>
      </c>
      <c r="C5005" s="15" t="s">
        <v>303</v>
      </c>
      <c r="D5005" s="30">
        <v>44559</v>
      </c>
      <c r="E5005" s="10" t="s">
        <v>1</v>
      </c>
      <c r="F5005" s="14">
        <v>1695</v>
      </c>
      <c r="G5005" s="14">
        <v>435.04260145388702</v>
      </c>
      <c r="H5005" s="47">
        <v>44771</v>
      </c>
      <c r="I5005" s="123">
        <v>279</v>
      </c>
      <c r="J5005" s="21">
        <f>IF(M5005="",IF(AND(H5005&lt;&gt; "",D5005&lt;&gt;""),IF(H5005&gt;=D5005,H5005-D5005,0),""),"")</f>
        <v>212</v>
      </c>
      <c r="K5005" s="20">
        <f>IF(M5005="",IF(I5005&lt;&gt;"",I5005-G5005,""),"")</f>
        <v>-156.04260145388702</v>
      </c>
      <c r="L5005" s="25">
        <f>IF(M5005="",IF(K5005&lt;&gt;"",IF(G5005=0,IF(I5005=0,0,9.99),K5005/G5005),""),"")</f>
        <v>-0.35868349658723475</v>
      </c>
      <c r="M5005" s="28"/>
      <c r="N5005" s="31" t="str">
        <f>TRIM(CONCATENATE(Table1[[#This Row],[Intake]]," ",Table1[[#This Row],[Batch Number]]))</f>
        <v>S-1/OS 90</v>
      </c>
      <c r="O5005" s="34" t="str">
        <f>IF(VLOOKUP(Table1[[#This Row],[Intake Batch Combo]],Sheet2!A:B,2,FALSE)="","",VLOOKUP(Table1[[#This Row],[Intake Batch Combo]],Sheet2!A:B,2,FALSE))</f>
        <v>OSD Buy 90</v>
      </c>
      <c r="P5005" s="116" t="e">
        <v>#N/A</v>
      </c>
      <c r="Q5005" s="116" t="e">
        <v>#N/A</v>
      </c>
    </row>
    <row r="5006" spans="1:17">
      <c r="A5006" s="4" t="s">
        <v>1316</v>
      </c>
      <c r="B5006" s="15">
        <v>90</v>
      </c>
      <c r="C5006" s="15" t="s">
        <v>305</v>
      </c>
      <c r="D5006" s="30">
        <v>44559</v>
      </c>
      <c r="E5006" s="10" t="s">
        <v>1</v>
      </c>
      <c r="F5006" s="14">
        <v>1695</v>
      </c>
      <c r="G5006" s="14">
        <v>435.04260145388702</v>
      </c>
      <c r="H5006" s="47">
        <v>44771</v>
      </c>
      <c r="I5006" s="123">
        <v>744</v>
      </c>
      <c r="J5006" s="21">
        <f>IF(M5006="",IF(AND(H5006&lt;&gt; "",D5006&lt;&gt;""),IF(H5006&gt;=D5006,H5006-D5006,0),""),"")</f>
        <v>212</v>
      </c>
      <c r="K5006" s="20">
        <f>IF(M5006="",IF(I5006&lt;&gt;"",I5006-G5006,""),"")</f>
        <v>308.95739854611298</v>
      </c>
      <c r="L5006" s="25">
        <f>IF(M5006="",IF(K5006&lt;&gt;"",IF(G5006=0,IF(I5006=0,0,9.99),K5006/G5006),""),"")</f>
        <v>0.71017734243404063</v>
      </c>
      <c r="M5006" s="28"/>
      <c r="N5006" s="31" t="str">
        <f>TRIM(CONCATENATE(Table1[[#This Row],[Intake]]," ",Table1[[#This Row],[Batch Number]]))</f>
        <v>S-1/OS 90</v>
      </c>
      <c r="O5006" s="34" t="str">
        <f>IF(VLOOKUP(Table1[[#This Row],[Intake Batch Combo]],Sheet2!A:B,2,FALSE)="","",VLOOKUP(Table1[[#This Row],[Intake Batch Combo]],Sheet2!A:B,2,FALSE))</f>
        <v>OSD Buy 90</v>
      </c>
      <c r="P5006" s="116" t="e">
        <v>#N/A</v>
      </c>
      <c r="Q5006" s="116" t="e">
        <v>#N/A</v>
      </c>
    </row>
    <row r="5007" spans="1:17">
      <c r="A5007" s="4" t="s">
        <v>1316</v>
      </c>
      <c r="B5007" s="15">
        <v>90</v>
      </c>
      <c r="C5007" s="15" t="s">
        <v>305</v>
      </c>
      <c r="D5007" s="30">
        <v>44559</v>
      </c>
      <c r="E5007" s="10" t="s">
        <v>1</v>
      </c>
      <c r="F5007" s="14">
        <v>1695</v>
      </c>
      <c r="G5007" s="14">
        <v>435.04260145388702</v>
      </c>
      <c r="H5007" s="47">
        <v>44771</v>
      </c>
      <c r="I5007" s="123">
        <v>744</v>
      </c>
      <c r="J5007" s="21">
        <f>IF(M5007="",IF(AND(H5007&lt;&gt; "",D5007&lt;&gt;""),IF(H5007&gt;=D5007,H5007-D5007,0),""),"")</f>
        <v>212</v>
      </c>
      <c r="K5007" s="20">
        <f>IF(M5007="",IF(I5007&lt;&gt;"",I5007-G5007,""),"")</f>
        <v>308.95739854611298</v>
      </c>
      <c r="L5007" s="25">
        <f>IF(M5007="",IF(K5007&lt;&gt;"",IF(G5007=0,IF(I5007=0,0,9.99),K5007/G5007),""),"")</f>
        <v>0.71017734243404063</v>
      </c>
      <c r="M5007" s="28"/>
      <c r="N5007" s="31" t="str">
        <f>TRIM(CONCATENATE(Table1[[#This Row],[Intake]]," ",Table1[[#This Row],[Batch Number]]))</f>
        <v>S-1/OS 90</v>
      </c>
      <c r="O5007" s="34" t="str">
        <f>IF(VLOOKUP(Table1[[#This Row],[Intake Batch Combo]],Sheet2!A:B,2,FALSE)="","",VLOOKUP(Table1[[#This Row],[Intake Batch Combo]],Sheet2!A:B,2,FALSE))</f>
        <v>OSD Buy 90</v>
      </c>
      <c r="P5007" s="116" t="e">
        <v>#N/A</v>
      </c>
      <c r="Q5007" s="116" t="e">
        <v>#N/A</v>
      </c>
    </row>
    <row r="5008" spans="1:17">
      <c r="A5008" s="4" t="s">
        <v>1316</v>
      </c>
      <c r="B5008" s="15">
        <v>90</v>
      </c>
      <c r="C5008" s="15" t="s">
        <v>323</v>
      </c>
      <c r="D5008" s="30">
        <v>44559</v>
      </c>
      <c r="E5008" s="10" t="s">
        <v>1</v>
      </c>
      <c r="F5008" s="14">
        <v>1695</v>
      </c>
      <c r="G5008" s="14">
        <v>435.04260145388702</v>
      </c>
      <c r="H5008" s="47">
        <v>44771</v>
      </c>
      <c r="I5008" s="123">
        <v>558</v>
      </c>
      <c r="J5008" s="21">
        <f>IF(M5008="",IF(AND(H5008&lt;&gt; "",D5008&lt;&gt;""),IF(H5008&gt;=D5008,H5008-D5008,0),""),"")</f>
        <v>212</v>
      </c>
      <c r="K5008" s="20">
        <f>IF(M5008="",IF(I5008&lt;&gt;"",I5008-G5008,""),"")</f>
        <v>122.95739854611298</v>
      </c>
      <c r="L5008" s="25">
        <f>IF(M5008="",IF(K5008&lt;&gt;"",IF(G5008=0,IF(I5008=0,0,9.99),K5008/G5008),""),"")</f>
        <v>0.2826330068255305</v>
      </c>
      <c r="M5008" s="28"/>
      <c r="N5008" s="31" t="str">
        <f>TRIM(CONCATENATE(Table1[[#This Row],[Intake]]," ",Table1[[#This Row],[Batch Number]]))</f>
        <v>S-1/OS 90</v>
      </c>
      <c r="O5008" s="34" t="str">
        <f>IF(VLOOKUP(Table1[[#This Row],[Intake Batch Combo]],Sheet2!A:B,2,FALSE)="","",VLOOKUP(Table1[[#This Row],[Intake Batch Combo]],Sheet2!A:B,2,FALSE))</f>
        <v>OSD Buy 90</v>
      </c>
      <c r="P5008" s="116" t="e">
        <v>#N/A</v>
      </c>
      <c r="Q5008" s="116" t="e">
        <v>#N/A</v>
      </c>
    </row>
    <row r="5009" spans="1:17">
      <c r="A5009" s="4" t="s">
        <v>1316</v>
      </c>
      <c r="B5009" s="15">
        <v>90</v>
      </c>
      <c r="C5009" s="15" t="s">
        <v>323</v>
      </c>
      <c r="D5009" s="30">
        <v>44559</v>
      </c>
      <c r="E5009" s="10" t="s">
        <v>1</v>
      </c>
      <c r="F5009" s="14">
        <v>1695</v>
      </c>
      <c r="G5009" s="14">
        <v>435.04260145388702</v>
      </c>
      <c r="H5009" s="47">
        <v>44771</v>
      </c>
      <c r="I5009" s="123">
        <v>558</v>
      </c>
      <c r="J5009" s="21">
        <f>IF(M5009="",IF(AND(H5009&lt;&gt; "",D5009&lt;&gt;""),IF(H5009&gt;=D5009,H5009-D5009,0),""),"")</f>
        <v>212</v>
      </c>
      <c r="K5009" s="20">
        <f>IF(M5009="",IF(I5009&lt;&gt;"",I5009-G5009,""),"")</f>
        <v>122.95739854611298</v>
      </c>
      <c r="L5009" s="25">
        <f>IF(M5009="",IF(K5009&lt;&gt;"",IF(G5009=0,IF(I5009=0,0,9.99),K5009/G5009),""),"")</f>
        <v>0.2826330068255305</v>
      </c>
      <c r="M5009" s="28"/>
      <c r="N5009" s="31" t="str">
        <f>TRIM(CONCATENATE(Table1[[#This Row],[Intake]]," ",Table1[[#This Row],[Batch Number]]))</f>
        <v>S-1/OS 90</v>
      </c>
      <c r="O5009" s="34" t="str">
        <f>IF(VLOOKUP(Table1[[#This Row],[Intake Batch Combo]],Sheet2!A:B,2,FALSE)="","",VLOOKUP(Table1[[#This Row],[Intake Batch Combo]],Sheet2!A:B,2,FALSE))</f>
        <v>OSD Buy 90</v>
      </c>
      <c r="P5009" s="116" t="e">
        <v>#N/A</v>
      </c>
      <c r="Q5009" s="116" t="e">
        <v>#N/A</v>
      </c>
    </row>
    <row r="5010" spans="1:17">
      <c r="A5010" s="4" t="s">
        <v>1316</v>
      </c>
      <c r="B5010" s="15">
        <v>90</v>
      </c>
      <c r="C5010" s="15" t="s">
        <v>349</v>
      </c>
      <c r="D5010" s="30">
        <v>44559</v>
      </c>
      <c r="E5010" s="10" t="s">
        <v>1</v>
      </c>
      <c r="F5010" s="14">
        <v>1695</v>
      </c>
      <c r="G5010" s="14">
        <v>435.04260145388702</v>
      </c>
      <c r="H5010" s="47">
        <v>44771</v>
      </c>
      <c r="I5010" s="123">
        <v>465</v>
      </c>
      <c r="J5010" s="21">
        <f>IF(M5010="",IF(AND(H5010&lt;&gt; "",D5010&lt;&gt;""),IF(H5010&gt;=D5010,H5010-D5010,0),""),"")</f>
        <v>212</v>
      </c>
      <c r="K5010" s="20">
        <f>IF(M5010="",IF(I5010&lt;&gt;"",I5010-G5010,""),"")</f>
        <v>29.957398546112984</v>
      </c>
      <c r="L5010" s="25">
        <f>IF(M5010="",IF(K5010&lt;&gt;"",IF(G5010=0,IF(I5010=0,0,9.99),K5010/G5010),""),"")</f>
        <v>6.8860839021275391E-2</v>
      </c>
      <c r="M5010" s="28"/>
      <c r="N5010" s="31" t="str">
        <f>TRIM(CONCATENATE(Table1[[#This Row],[Intake]]," ",Table1[[#This Row],[Batch Number]]))</f>
        <v>S-1/OS 90</v>
      </c>
      <c r="O5010" s="34" t="str">
        <f>IF(VLOOKUP(Table1[[#This Row],[Intake Batch Combo]],Sheet2!A:B,2,FALSE)="","",VLOOKUP(Table1[[#This Row],[Intake Batch Combo]],Sheet2!A:B,2,FALSE))</f>
        <v>OSD Buy 90</v>
      </c>
      <c r="P5010" s="116" t="e">
        <v>#N/A</v>
      </c>
      <c r="Q5010" s="116" t="e">
        <v>#N/A</v>
      </c>
    </row>
    <row r="5011" spans="1:17">
      <c r="A5011" s="4" t="s">
        <v>384</v>
      </c>
      <c r="B5011" s="15" t="s">
        <v>385</v>
      </c>
      <c r="C5011" s="15">
        <v>1015411</v>
      </c>
      <c r="D5011" s="30">
        <v>44579</v>
      </c>
      <c r="E5011" s="10" t="s">
        <v>0</v>
      </c>
      <c r="F5011" s="14">
        <v>22723</v>
      </c>
      <c r="G5011" s="14">
        <v>4690.0271999999995</v>
      </c>
      <c r="H5011" s="47">
        <v>44771</v>
      </c>
      <c r="I5011" s="123">
        <v>4882.0443000000005</v>
      </c>
      <c r="J5011" s="15">
        <f>IF(M5011="",IF(AND(H5011&lt;&gt; "",D5011&lt;&gt;""),IF(H5011&gt;=D5011,H5011-D5011,0),""),"")</f>
        <v>192</v>
      </c>
      <c r="K5011" s="20">
        <f>IF(M5011="",IF(I5011&lt;&gt;"",I5011-G5011,""),"")</f>
        <v>192.01710000000094</v>
      </c>
      <c r="L5011" s="25">
        <f>IF(M5011="",IF(K5011&lt;&gt;"",IF(G5011=0,IF(I5011=0,0,9.99),K5011/G5011),""),"")</f>
        <v>4.0941574923062482E-2</v>
      </c>
      <c r="M5011" s="112"/>
      <c r="N5011" s="33" t="str">
        <f>TRIM(CONCATENATE(Table1[[#This Row],[Intake]]," ",Table1[[#This Row],[Batch Number]]))</f>
        <v>S-1/TRC 33a</v>
      </c>
      <c r="O5011" s="35" t="str">
        <f>IF(VLOOKUP(Table1[[#This Row],[Intake Batch Combo]],Sheet2!A:B,2,FALSE)="","",VLOOKUP(Table1[[#This Row],[Intake Batch Combo]],Sheet2!A:B,2,FALSE))</f>
        <v>Texas Regional Center Batch 33a</v>
      </c>
      <c r="P5011" s="116" t="e">
        <v>#N/A</v>
      </c>
      <c r="Q5011" s="116" t="e">
        <v>#N/A</v>
      </c>
    </row>
    <row r="5012" spans="1:17">
      <c r="A5012" s="4" t="s">
        <v>384</v>
      </c>
      <c r="B5012" s="15" t="s">
        <v>385</v>
      </c>
      <c r="C5012" s="15">
        <v>1017162</v>
      </c>
      <c r="D5012" s="30">
        <v>44579</v>
      </c>
      <c r="E5012" s="10" t="s">
        <v>0</v>
      </c>
      <c r="F5012" s="14">
        <v>30760</v>
      </c>
      <c r="G5012" s="14">
        <v>6348.8640000000005</v>
      </c>
      <c r="H5012" s="47">
        <v>44771</v>
      </c>
      <c r="I5012" s="123">
        <v>3470.9645999999998</v>
      </c>
      <c r="J5012" s="15">
        <f>IF(M5012="",IF(AND(H5012&lt;&gt; "",D5012&lt;&gt;""),IF(H5012&gt;=D5012,H5012-D5012,0),""),"")</f>
        <v>192</v>
      </c>
      <c r="K5012" s="20">
        <f>IF(M5012="",IF(I5012&lt;&gt;"",I5012-G5012,""),"")</f>
        <v>-2877.8994000000007</v>
      </c>
      <c r="L5012" s="25">
        <f>IF(M5012="",IF(K5012&lt;&gt;"",IF(G5012=0,IF(I5012=0,0,9.99),K5012/G5012),""),"")</f>
        <v>-0.45329359709075523</v>
      </c>
      <c r="M5012" s="112"/>
      <c r="N5012" s="33" t="str">
        <f>TRIM(CONCATENATE(Table1[[#This Row],[Intake]]," ",Table1[[#This Row],[Batch Number]]))</f>
        <v>S-1/TRC 33a</v>
      </c>
      <c r="O5012" s="35" t="str">
        <f>IF(VLOOKUP(Table1[[#This Row],[Intake Batch Combo]],Sheet2!A:B,2,FALSE)="","",VLOOKUP(Table1[[#This Row],[Intake Batch Combo]],Sheet2!A:B,2,FALSE))</f>
        <v>Texas Regional Center Batch 33a</v>
      </c>
      <c r="P5012" s="116" t="e">
        <v>#N/A</v>
      </c>
      <c r="Q5012" s="116" t="e">
        <v>#N/A</v>
      </c>
    </row>
    <row r="5013" spans="1:17">
      <c r="A5013" s="4" t="s">
        <v>384</v>
      </c>
      <c r="B5013" s="15" t="s">
        <v>385</v>
      </c>
      <c r="C5013" s="15">
        <v>1021273</v>
      </c>
      <c r="D5013" s="30">
        <v>44579</v>
      </c>
      <c r="E5013" s="10" t="s">
        <v>0</v>
      </c>
      <c r="F5013" s="14">
        <v>39880</v>
      </c>
      <c r="G5013" s="14">
        <v>8231.232</v>
      </c>
      <c r="H5013" s="47">
        <v>44771</v>
      </c>
      <c r="I5013" s="123">
        <v>5699.7188999999998</v>
      </c>
      <c r="J5013" s="15">
        <f>IF(M5013="",IF(AND(H5013&lt;&gt; "",D5013&lt;&gt;""),IF(H5013&gt;=D5013,H5013-D5013,0),""),"")</f>
        <v>192</v>
      </c>
      <c r="K5013" s="20">
        <f>IF(M5013="",IF(I5013&lt;&gt;"",I5013-G5013,""),"")</f>
        <v>-2531.5131000000001</v>
      </c>
      <c r="L5013" s="25">
        <f>IF(M5013="",IF(K5013&lt;&gt;"",IF(G5013=0,IF(I5013=0,0,9.99),K5013/G5013),""),"")</f>
        <v>-0.30754972038207645</v>
      </c>
      <c r="M5013" s="112"/>
      <c r="N5013" s="33" t="str">
        <f>TRIM(CONCATENATE(Table1[[#This Row],[Intake]]," ",Table1[[#This Row],[Batch Number]]))</f>
        <v>S-1/TRC 33a</v>
      </c>
      <c r="O5013" s="35" t="str">
        <f>IF(VLOOKUP(Table1[[#This Row],[Intake Batch Combo]],Sheet2!A:B,2,FALSE)="","",VLOOKUP(Table1[[#This Row],[Intake Batch Combo]],Sheet2!A:B,2,FALSE))</f>
        <v>Texas Regional Center Batch 33a</v>
      </c>
      <c r="P5013" s="116" t="e">
        <v>#N/A</v>
      </c>
      <c r="Q5013" s="116" t="e">
        <v>#N/A</v>
      </c>
    </row>
    <row r="5014" spans="1:17">
      <c r="A5014" s="4" t="s">
        <v>1316</v>
      </c>
      <c r="B5014" s="15">
        <v>90</v>
      </c>
      <c r="C5014" s="15" t="s">
        <v>209</v>
      </c>
      <c r="D5014" s="30">
        <v>44559</v>
      </c>
      <c r="E5014" s="10" t="s">
        <v>1</v>
      </c>
      <c r="F5014" s="14">
        <v>300</v>
      </c>
      <c r="G5014" s="14">
        <v>0</v>
      </c>
      <c r="H5014" s="30">
        <v>44742</v>
      </c>
      <c r="I5014" s="123">
        <v>0</v>
      </c>
      <c r="J5014" s="21">
        <f>IF(M5014="",IF(AND(H5014&lt;&gt; "",D5014&lt;&gt;""),IF(H5014&gt;=D5014,H5014-D5014,0),""),"")</f>
        <v>183</v>
      </c>
      <c r="K5014" s="20">
        <f>IF(M5014="",IF(I5014&lt;&gt;"",I5014-G5014,""),"")</f>
        <v>0</v>
      </c>
      <c r="L5014" s="25">
        <f>IF(M5014="",IF(K5014&lt;&gt;"",IF(G5014=0,IF(I5014=0,0,9.99),K5014/G5014),""),"")</f>
        <v>0</v>
      </c>
      <c r="M5014" s="28"/>
      <c r="N5014" s="31" t="str">
        <f>TRIM(CONCATENATE(Table1[[#This Row],[Intake]]," ",Table1[[#This Row],[Batch Number]]))</f>
        <v>S-1/OS 90</v>
      </c>
      <c r="O5014" s="34" t="str">
        <f>IF(VLOOKUP(Table1[[#This Row],[Intake Batch Combo]],Sheet2!A:B,2,FALSE)="","",VLOOKUP(Table1[[#This Row],[Intake Batch Combo]],Sheet2!A:B,2,FALSE))</f>
        <v>OSD Buy 90</v>
      </c>
      <c r="P5014" s="116" t="e">
        <v>#N/A</v>
      </c>
      <c r="Q5014" s="116" t="e">
        <v>#N/A</v>
      </c>
    </row>
    <row r="5015" spans="1:17">
      <c r="A5015" s="4" t="s">
        <v>1316</v>
      </c>
      <c r="B5015" s="15">
        <v>90</v>
      </c>
      <c r="C5015" s="15" t="s">
        <v>209</v>
      </c>
      <c r="D5015" s="30">
        <v>44559</v>
      </c>
      <c r="E5015" s="10" t="s">
        <v>1</v>
      </c>
      <c r="F5015" s="14">
        <v>300</v>
      </c>
      <c r="G5015" s="14">
        <v>0</v>
      </c>
      <c r="H5015" s="30">
        <v>44742</v>
      </c>
      <c r="I5015" s="123">
        <v>0</v>
      </c>
      <c r="J5015" s="21">
        <f>IF(M5015="",IF(AND(H5015&lt;&gt; "",D5015&lt;&gt;""),IF(H5015&gt;=D5015,H5015-D5015,0),""),"")</f>
        <v>183</v>
      </c>
      <c r="K5015" s="20">
        <f>IF(M5015="",IF(I5015&lt;&gt;"",I5015-G5015,""),"")</f>
        <v>0</v>
      </c>
      <c r="L5015" s="25">
        <f>IF(M5015="",IF(K5015&lt;&gt;"",IF(G5015=0,IF(I5015=0,0,9.99),K5015/G5015),""),"")</f>
        <v>0</v>
      </c>
      <c r="M5015" s="28"/>
      <c r="N5015" s="31" t="str">
        <f>TRIM(CONCATENATE(Table1[[#This Row],[Intake]]," ",Table1[[#This Row],[Batch Number]]))</f>
        <v>S-1/OS 90</v>
      </c>
      <c r="O5015" s="34" t="str">
        <f>IF(VLOOKUP(Table1[[#This Row],[Intake Batch Combo]],Sheet2!A:B,2,FALSE)="","",VLOOKUP(Table1[[#This Row],[Intake Batch Combo]],Sheet2!A:B,2,FALSE))</f>
        <v>OSD Buy 90</v>
      </c>
      <c r="P5015" s="116" t="e">
        <v>#N/A</v>
      </c>
      <c r="Q5015" s="116" t="e">
        <v>#N/A</v>
      </c>
    </row>
    <row r="5016" spans="1:17">
      <c r="A5016" s="4" t="s">
        <v>1316</v>
      </c>
      <c r="B5016" s="15">
        <v>90</v>
      </c>
      <c r="C5016" s="15" t="s">
        <v>209</v>
      </c>
      <c r="D5016" s="30">
        <v>44559</v>
      </c>
      <c r="E5016" s="10" t="s">
        <v>1</v>
      </c>
      <c r="F5016" s="14">
        <v>300</v>
      </c>
      <c r="G5016" s="14">
        <v>0</v>
      </c>
      <c r="H5016" s="30">
        <v>44742</v>
      </c>
      <c r="I5016" s="123">
        <v>0</v>
      </c>
      <c r="J5016" s="21">
        <f>IF(M5016="",IF(AND(H5016&lt;&gt; "",D5016&lt;&gt;""),IF(H5016&gt;=D5016,H5016-D5016,0),""),"")</f>
        <v>183</v>
      </c>
      <c r="K5016" s="20">
        <f>IF(M5016="",IF(I5016&lt;&gt;"",I5016-G5016,""),"")</f>
        <v>0</v>
      </c>
      <c r="L5016" s="25">
        <f>IF(M5016="",IF(K5016&lt;&gt;"",IF(G5016=0,IF(I5016=0,0,9.99),K5016/G5016),""),"")</f>
        <v>0</v>
      </c>
      <c r="M5016" s="28"/>
      <c r="N5016" s="31" t="str">
        <f>TRIM(CONCATENATE(Table1[[#This Row],[Intake]]," ",Table1[[#This Row],[Batch Number]]))</f>
        <v>S-1/OS 90</v>
      </c>
      <c r="O5016" s="34" t="str">
        <f>IF(VLOOKUP(Table1[[#This Row],[Intake Batch Combo]],Sheet2!A:B,2,FALSE)="","",VLOOKUP(Table1[[#This Row],[Intake Batch Combo]],Sheet2!A:B,2,FALSE))</f>
        <v>OSD Buy 90</v>
      </c>
      <c r="P5016" s="116" t="e">
        <v>#N/A</v>
      </c>
      <c r="Q5016" s="116" t="e">
        <v>#N/A</v>
      </c>
    </row>
    <row r="5017" spans="1:17">
      <c r="A5017" s="4" t="s">
        <v>1316</v>
      </c>
      <c r="B5017" s="15">
        <v>90</v>
      </c>
      <c r="C5017" s="15" t="s">
        <v>209</v>
      </c>
      <c r="D5017" s="30">
        <v>44559</v>
      </c>
      <c r="E5017" s="10" t="s">
        <v>1</v>
      </c>
      <c r="F5017" s="14">
        <v>300</v>
      </c>
      <c r="G5017" s="14">
        <v>0</v>
      </c>
      <c r="H5017" s="30">
        <v>44742</v>
      </c>
      <c r="I5017" s="123">
        <v>0</v>
      </c>
      <c r="J5017" s="21">
        <f>IF(M5017="",IF(AND(H5017&lt;&gt; "",D5017&lt;&gt;""),IF(H5017&gt;=D5017,H5017-D5017,0),""),"")</f>
        <v>183</v>
      </c>
      <c r="K5017" s="20">
        <f>IF(M5017="",IF(I5017&lt;&gt;"",I5017-G5017,""),"")</f>
        <v>0</v>
      </c>
      <c r="L5017" s="25">
        <f>IF(M5017="",IF(K5017&lt;&gt;"",IF(G5017=0,IF(I5017=0,0,9.99),K5017/G5017),""),"")</f>
        <v>0</v>
      </c>
      <c r="M5017" s="28"/>
      <c r="N5017" s="31" t="str">
        <f>TRIM(CONCATENATE(Table1[[#This Row],[Intake]]," ",Table1[[#This Row],[Batch Number]]))</f>
        <v>S-1/OS 90</v>
      </c>
      <c r="O5017" s="34" t="str">
        <f>IF(VLOOKUP(Table1[[#This Row],[Intake Batch Combo]],Sheet2!A:B,2,FALSE)="","",VLOOKUP(Table1[[#This Row],[Intake Batch Combo]],Sheet2!A:B,2,FALSE))</f>
        <v>OSD Buy 90</v>
      </c>
      <c r="P5017" s="116" t="e">
        <v>#N/A</v>
      </c>
      <c r="Q5017" s="116" t="e">
        <v>#N/A</v>
      </c>
    </row>
    <row r="5018" spans="1:17">
      <c r="A5018" s="4" t="s">
        <v>1316</v>
      </c>
      <c r="B5018" s="15">
        <v>90</v>
      </c>
      <c r="C5018" s="15" t="s">
        <v>311</v>
      </c>
      <c r="D5018" s="30">
        <v>44559</v>
      </c>
      <c r="E5018" s="10" t="s">
        <v>1</v>
      </c>
      <c r="F5018" s="14">
        <v>300</v>
      </c>
      <c r="G5018" s="14">
        <v>0</v>
      </c>
      <c r="H5018" s="30">
        <v>44742</v>
      </c>
      <c r="I5018" s="123">
        <v>0</v>
      </c>
      <c r="J5018" s="21">
        <f>IF(M5018="",IF(AND(H5018&lt;&gt; "",D5018&lt;&gt;""),IF(H5018&gt;=D5018,H5018-D5018,0),""),"")</f>
        <v>183</v>
      </c>
      <c r="K5018" s="20">
        <f>IF(M5018="",IF(I5018&lt;&gt;"",I5018-G5018,""),"")</f>
        <v>0</v>
      </c>
      <c r="L5018" s="25">
        <f>IF(M5018="",IF(K5018&lt;&gt;"",IF(G5018=0,IF(I5018=0,0,9.99),K5018/G5018),""),"")</f>
        <v>0</v>
      </c>
      <c r="M5018" s="28"/>
      <c r="N5018" s="31" t="str">
        <f>TRIM(CONCATENATE(Table1[[#This Row],[Intake]]," ",Table1[[#This Row],[Batch Number]]))</f>
        <v>S-1/OS 90</v>
      </c>
      <c r="O5018" s="34" t="str">
        <f>IF(VLOOKUP(Table1[[#This Row],[Intake Batch Combo]],Sheet2!A:B,2,FALSE)="","",VLOOKUP(Table1[[#This Row],[Intake Batch Combo]],Sheet2!A:B,2,FALSE))</f>
        <v>OSD Buy 90</v>
      </c>
      <c r="P5018" s="116" t="e">
        <v>#N/A</v>
      </c>
      <c r="Q5018" s="116" t="e">
        <v>#N/A</v>
      </c>
    </row>
    <row r="5019" spans="1:17">
      <c r="A5019" s="4" t="s">
        <v>1316</v>
      </c>
      <c r="B5019" s="15">
        <v>90</v>
      </c>
      <c r="C5019" s="15" t="s">
        <v>311</v>
      </c>
      <c r="D5019" s="30">
        <v>44559</v>
      </c>
      <c r="E5019" s="10" t="s">
        <v>1</v>
      </c>
      <c r="F5019" s="14">
        <v>300</v>
      </c>
      <c r="G5019" s="14">
        <v>0</v>
      </c>
      <c r="H5019" s="30">
        <v>44742</v>
      </c>
      <c r="I5019" s="123">
        <v>0</v>
      </c>
      <c r="J5019" s="21">
        <f>IF(M5019="",IF(AND(H5019&lt;&gt; "",D5019&lt;&gt;""),IF(H5019&gt;=D5019,H5019-D5019,0),""),"")</f>
        <v>183</v>
      </c>
      <c r="K5019" s="20">
        <f>IF(M5019="",IF(I5019&lt;&gt;"",I5019-G5019,""),"")</f>
        <v>0</v>
      </c>
      <c r="L5019" s="25">
        <f>IF(M5019="",IF(K5019&lt;&gt;"",IF(G5019=0,IF(I5019=0,0,9.99),K5019/G5019),""),"")</f>
        <v>0</v>
      </c>
      <c r="M5019" s="28"/>
      <c r="N5019" s="31" t="str">
        <f>TRIM(CONCATENATE(Table1[[#This Row],[Intake]]," ",Table1[[#This Row],[Batch Number]]))</f>
        <v>S-1/OS 90</v>
      </c>
      <c r="O5019" s="34" t="str">
        <f>IF(VLOOKUP(Table1[[#This Row],[Intake Batch Combo]],Sheet2!A:B,2,FALSE)="","",VLOOKUP(Table1[[#This Row],[Intake Batch Combo]],Sheet2!A:B,2,FALSE))</f>
        <v>OSD Buy 90</v>
      </c>
      <c r="P5019" s="116" t="e">
        <v>#N/A</v>
      </c>
      <c r="Q5019" s="116" t="e">
        <v>#N/A</v>
      </c>
    </row>
    <row r="5020" spans="1:17">
      <c r="A5020" s="4" t="s">
        <v>1316</v>
      </c>
      <c r="B5020" s="15">
        <v>90</v>
      </c>
      <c r="C5020" s="15" t="s">
        <v>311</v>
      </c>
      <c r="D5020" s="30">
        <v>44559</v>
      </c>
      <c r="E5020" s="10" t="s">
        <v>1</v>
      </c>
      <c r="F5020" s="14">
        <v>300</v>
      </c>
      <c r="G5020" s="14">
        <v>0</v>
      </c>
      <c r="H5020" s="30">
        <v>44742</v>
      </c>
      <c r="I5020" s="123">
        <v>0</v>
      </c>
      <c r="J5020" s="21">
        <f>IF(M5020="",IF(AND(H5020&lt;&gt; "",D5020&lt;&gt;""),IF(H5020&gt;=D5020,H5020-D5020,0),""),"")</f>
        <v>183</v>
      </c>
      <c r="K5020" s="20">
        <f>IF(M5020="",IF(I5020&lt;&gt;"",I5020-G5020,""),"")</f>
        <v>0</v>
      </c>
      <c r="L5020" s="25">
        <f>IF(M5020="",IF(K5020&lt;&gt;"",IF(G5020=0,IF(I5020=0,0,9.99),K5020/G5020),""),"")</f>
        <v>0</v>
      </c>
      <c r="M5020" s="28"/>
      <c r="N5020" s="31" t="str">
        <f>TRIM(CONCATENATE(Table1[[#This Row],[Intake]]," ",Table1[[#This Row],[Batch Number]]))</f>
        <v>S-1/OS 90</v>
      </c>
      <c r="O5020" s="34" t="str">
        <f>IF(VLOOKUP(Table1[[#This Row],[Intake Batch Combo]],Sheet2!A:B,2,FALSE)="","",VLOOKUP(Table1[[#This Row],[Intake Batch Combo]],Sheet2!A:B,2,FALSE))</f>
        <v>OSD Buy 90</v>
      </c>
      <c r="P5020" s="116" t="e">
        <v>#N/A</v>
      </c>
      <c r="Q5020" s="116" t="e">
        <v>#N/A</v>
      </c>
    </row>
    <row r="5021" spans="1:17">
      <c r="A5021" s="4" t="s">
        <v>1316</v>
      </c>
      <c r="B5021" s="15">
        <v>90</v>
      </c>
      <c r="C5021" s="15" t="s">
        <v>311</v>
      </c>
      <c r="D5021" s="30">
        <v>44559</v>
      </c>
      <c r="E5021" s="10" t="s">
        <v>1</v>
      </c>
      <c r="F5021" s="14">
        <v>300</v>
      </c>
      <c r="G5021" s="14">
        <v>0</v>
      </c>
      <c r="H5021" s="30">
        <v>44742</v>
      </c>
      <c r="I5021" s="123">
        <v>102.3</v>
      </c>
      <c r="J5021" s="21">
        <f>IF(M5021="",IF(AND(H5021&lt;&gt; "",D5021&lt;&gt;""),IF(H5021&gt;=D5021,H5021-D5021,0),""),"")</f>
        <v>183</v>
      </c>
      <c r="K5021" s="20">
        <f>IF(M5021="",IF(I5021&lt;&gt;"",I5021-G5021,""),"")</f>
        <v>102.3</v>
      </c>
      <c r="L5021" s="25">
        <f>IF(M5021="",IF(K5021&lt;&gt;"",IF(G5021=0,IF(I5021=0,0,9.99),K5021/G5021),""),"")</f>
        <v>9.99</v>
      </c>
      <c r="M5021" s="28"/>
      <c r="N5021" s="31" t="str">
        <f>TRIM(CONCATENATE(Table1[[#This Row],[Intake]]," ",Table1[[#This Row],[Batch Number]]))</f>
        <v>S-1/OS 90</v>
      </c>
      <c r="O5021" s="34" t="str">
        <f>IF(VLOOKUP(Table1[[#This Row],[Intake Batch Combo]],Sheet2!A:B,2,FALSE)="","",VLOOKUP(Table1[[#This Row],[Intake Batch Combo]],Sheet2!A:B,2,FALSE))</f>
        <v>OSD Buy 90</v>
      </c>
      <c r="P5021" s="116" t="e">
        <v>#N/A</v>
      </c>
      <c r="Q5021" s="116" t="e">
        <v>#N/A</v>
      </c>
    </row>
    <row r="5022" spans="1:17">
      <c r="A5022" s="4" t="s">
        <v>1316</v>
      </c>
      <c r="B5022" s="38">
        <v>97</v>
      </c>
      <c r="C5022" s="15" t="s">
        <v>403</v>
      </c>
      <c r="D5022" s="39">
        <v>44631</v>
      </c>
      <c r="E5022" s="10" t="s">
        <v>1</v>
      </c>
      <c r="F5022" s="36">
        <v>300</v>
      </c>
      <c r="G5022" s="36">
        <v>72.315279385823771</v>
      </c>
      <c r="H5022" s="39">
        <v>44742</v>
      </c>
      <c r="I5022" s="123">
        <v>65.099999999999994</v>
      </c>
      <c r="J5022" s="38">
        <f>IF(M5022="",IF(AND(H5022&lt;&gt; "",D5022&lt;&gt;""),IF(H5022&gt;=D5022,H5022-D5022,0),""),"")</f>
        <v>111</v>
      </c>
      <c r="K5022" s="37">
        <f>IF(M5022="",IF(I5022&lt;&gt;"",I5022-G5022,""),"")</f>
        <v>-7.2152793858237771</v>
      </c>
      <c r="L5022" s="31">
        <f>IF(M5022="",IF(K5022&lt;&gt;"",IF(G5022=0,IF(I5022=0,0,9.99),K5022/G5022),""),"")</f>
        <v>-9.9775309548734384E-2</v>
      </c>
      <c r="M5022" s="35"/>
      <c r="N5022" s="33" t="str">
        <f>TRIM(CONCATENATE(Table1[[#This Row],[Intake]]," ",Table1[[#This Row],[Batch Number]]))</f>
        <v>S-1/OS 97</v>
      </c>
      <c r="O5022" s="35" t="str">
        <f>IF(VLOOKUP(Table1[[#This Row],[Intake Batch Combo]],Sheet2!A:B,2,FALSE)="","",VLOOKUP(Table1[[#This Row],[Intake Batch Combo]],Sheet2!A:B,2,FALSE))</f>
        <v>One Source Diagnostics Buy 97.2</v>
      </c>
      <c r="P5022" s="116" t="s">
        <v>2384</v>
      </c>
      <c r="Q5022" s="116" t="e">
        <v>#N/A</v>
      </c>
    </row>
    <row r="5023" spans="1:17">
      <c r="A5023" s="4" t="s">
        <v>1316</v>
      </c>
      <c r="B5023" s="38">
        <v>97</v>
      </c>
      <c r="C5023" s="15" t="s">
        <v>403</v>
      </c>
      <c r="D5023" s="39">
        <v>44631</v>
      </c>
      <c r="E5023" s="10" t="s">
        <v>1</v>
      </c>
      <c r="F5023" s="36">
        <v>300</v>
      </c>
      <c r="G5023" s="36">
        <v>72.315279385823771</v>
      </c>
      <c r="H5023" s="39">
        <v>44742</v>
      </c>
      <c r="I5023" s="123">
        <v>65.099999999999994</v>
      </c>
      <c r="J5023" s="38">
        <f>IF(M5023="",IF(AND(H5023&lt;&gt; "",D5023&lt;&gt;""),IF(H5023&gt;=D5023,H5023-D5023,0),""),"")</f>
        <v>111</v>
      </c>
      <c r="K5023" s="37">
        <f>IF(M5023="",IF(I5023&lt;&gt;"",I5023-G5023,""),"")</f>
        <v>-7.2152793858237771</v>
      </c>
      <c r="L5023" s="31">
        <f>IF(M5023="",IF(K5023&lt;&gt;"",IF(G5023=0,IF(I5023=0,0,9.99),K5023/G5023),""),"")</f>
        <v>-9.9775309548734384E-2</v>
      </c>
      <c r="M5023" s="35"/>
      <c r="N5023" s="33" t="str">
        <f>TRIM(CONCATENATE(Table1[[#This Row],[Intake]]," ",Table1[[#This Row],[Batch Number]]))</f>
        <v>S-1/OS 97</v>
      </c>
      <c r="O5023" s="35" t="str">
        <f>IF(VLOOKUP(Table1[[#This Row],[Intake Batch Combo]],Sheet2!A:B,2,FALSE)="","",VLOOKUP(Table1[[#This Row],[Intake Batch Combo]],Sheet2!A:B,2,FALSE))</f>
        <v>One Source Diagnostics Buy 97.2</v>
      </c>
      <c r="P5023" s="116" t="s">
        <v>2384</v>
      </c>
      <c r="Q5023" s="116" t="e">
        <v>#N/A</v>
      </c>
    </row>
    <row r="5024" spans="1:17">
      <c r="A5024" s="4" t="s">
        <v>1316</v>
      </c>
      <c r="B5024" s="38">
        <v>97</v>
      </c>
      <c r="C5024" s="15" t="s">
        <v>403</v>
      </c>
      <c r="D5024" s="39">
        <v>44631</v>
      </c>
      <c r="E5024" s="10" t="s">
        <v>1</v>
      </c>
      <c r="F5024" s="36">
        <v>300</v>
      </c>
      <c r="G5024" s="36">
        <v>72.315279385823771</v>
      </c>
      <c r="H5024" s="39">
        <v>44742</v>
      </c>
      <c r="I5024" s="123">
        <v>65.099999999999994</v>
      </c>
      <c r="J5024" s="38">
        <f>IF(M5024="",IF(AND(H5024&lt;&gt; "",D5024&lt;&gt;""),IF(H5024&gt;=D5024,H5024-D5024,0),""),"")</f>
        <v>111</v>
      </c>
      <c r="K5024" s="37">
        <f>IF(M5024="",IF(I5024&lt;&gt;"",I5024-G5024,""),"")</f>
        <v>-7.2152793858237771</v>
      </c>
      <c r="L5024" s="31">
        <f>IF(M5024="",IF(K5024&lt;&gt;"",IF(G5024=0,IF(I5024=0,0,9.99),K5024/G5024),""),"")</f>
        <v>-9.9775309548734384E-2</v>
      </c>
      <c r="M5024" s="35"/>
      <c r="N5024" s="33" t="str">
        <f>TRIM(CONCATENATE(Table1[[#This Row],[Intake]]," ",Table1[[#This Row],[Batch Number]]))</f>
        <v>S-1/OS 97</v>
      </c>
      <c r="O5024" s="35" t="str">
        <f>IF(VLOOKUP(Table1[[#This Row],[Intake Batch Combo]],Sheet2!A:B,2,FALSE)="","",VLOOKUP(Table1[[#This Row],[Intake Batch Combo]],Sheet2!A:B,2,FALSE))</f>
        <v>One Source Diagnostics Buy 97.2</v>
      </c>
      <c r="P5024" s="116" t="s">
        <v>2384</v>
      </c>
      <c r="Q5024" s="116" t="e">
        <v>#N/A</v>
      </c>
    </row>
    <row r="5025" spans="1:17">
      <c r="A5025" s="4" t="s">
        <v>1316</v>
      </c>
      <c r="B5025" s="38">
        <v>97</v>
      </c>
      <c r="C5025" s="15" t="s">
        <v>403</v>
      </c>
      <c r="D5025" s="39">
        <v>44631</v>
      </c>
      <c r="E5025" s="10" t="s">
        <v>1</v>
      </c>
      <c r="F5025" s="36">
        <v>300</v>
      </c>
      <c r="G5025" s="36">
        <v>72.315279385823771</v>
      </c>
      <c r="H5025" s="39">
        <v>44742</v>
      </c>
      <c r="I5025" s="123">
        <v>65.099999999999994</v>
      </c>
      <c r="J5025" s="38">
        <f>IF(M5025="",IF(AND(H5025&lt;&gt; "",D5025&lt;&gt;""),IF(H5025&gt;=D5025,H5025-D5025,0),""),"")</f>
        <v>111</v>
      </c>
      <c r="K5025" s="37">
        <f>IF(M5025="",IF(I5025&lt;&gt;"",I5025-G5025,""),"")</f>
        <v>-7.2152793858237771</v>
      </c>
      <c r="L5025" s="31">
        <f>IF(M5025="",IF(K5025&lt;&gt;"",IF(G5025=0,IF(I5025=0,0,9.99),K5025/G5025),""),"")</f>
        <v>-9.9775309548734384E-2</v>
      </c>
      <c r="M5025" s="35"/>
      <c r="N5025" s="33" t="str">
        <f>TRIM(CONCATENATE(Table1[[#This Row],[Intake]]," ",Table1[[#This Row],[Batch Number]]))</f>
        <v>S-1/OS 97</v>
      </c>
      <c r="O5025" s="35" t="str">
        <f>IF(VLOOKUP(Table1[[#This Row],[Intake Batch Combo]],Sheet2!A:B,2,FALSE)="","",VLOOKUP(Table1[[#This Row],[Intake Batch Combo]],Sheet2!A:B,2,FALSE))</f>
        <v>One Source Diagnostics Buy 97.2</v>
      </c>
      <c r="P5025" s="116" t="s">
        <v>2384</v>
      </c>
      <c r="Q5025" s="116" t="e">
        <v>#N/A</v>
      </c>
    </row>
    <row r="5026" spans="1:17">
      <c r="A5026" s="4" t="s">
        <v>1314</v>
      </c>
      <c r="B5026" s="43">
        <v>71</v>
      </c>
      <c r="C5026" s="64" t="s">
        <v>725</v>
      </c>
      <c r="D5026" s="47">
        <v>44670</v>
      </c>
      <c r="E5026" s="59" t="s">
        <v>1</v>
      </c>
      <c r="F5026" s="41">
        <v>1695</v>
      </c>
      <c r="G5026" s="41">
        <v>406.54563467206344</v>
      </c>
      <c r="H5026" s="47">
        <v>44742</v>
      </c>
      <c r="I5026" s="123">
        <v>465</v>
      </c>
      <c r="J5026" s="43">
        <f>IF(M5026="",IF(AND(H5026&lt;&gt; "",D5026&lt;&gt;""),IF(H5026&gt;=D5026,H5026-D5026,0),""),"")</f>
        <v>72</v>
      </c>
      <c r="K5026" s="42">
        <f>IF(M5026="",IF(I5026&lt;&gt;"",I5026-G5026,""),"")</f>
        <v>58.454365327936557</v>
      </c>
      <c r="L5026" s="44">
        <f>IF(M5026="",IF(K5026&lt;&gt;"",IF(G5026=0,IF(I5026=0,0,9.99),K5026/G5026),""),"")</f>
        <v>0.14378303526758632</v>
      </c>
      <c r="M5026" s="45"/>
      <c r="N5026" s="46" t="str">
        <f>TRIM(CONCATENATE(Table1[[#This Row],[Intake]]," ",Table1[[#This Row],[Batch Number]]))</f>
        <v>S-1/EB 71</v>
      </c>
      <c r="O5026" s="45" t="str">
        <f>IF(VLOOKUP(Table1[[#This Row],[Intake Batch Combo]],Sheet2!A:B,2,FALSE)="","",VLOOKUP(Table1[[#This Row],[Intake Batch Combo]],Sheet2!A:B,2,FALSE))</f>
        <v>Expert MRI Buy 71</v>
      </c>
      <c r="P5026" s="116" t="e">
        <v>#N/A</v>
      </c>
      <c r="Q5026" s="116" t="e">
        <v>#N/A</v>
      </c>
    </row>
    <row r="5027" spans="1:17">
      <c r="A5027" s="4" t="s">
        <v>1314</v>
      </c>
      <c r="B5027" s="43">
        <v>71</v>
      </c>
      <c r="C5027" s="64" t="s">
        <v>901</v>
      </c>
      <c r="D5027" s="47">
        <v>44670</v>
      </c>
      <c r="E5027" s="59" t="s">
        <v>1</v>
      </c>
      <c r="F5027" s="41">
        <v>1695</v>
      </c>
      <c r="G5027" s="41">
        <v>406.54563467206344</v>
      </c>
      <c r="H5027" s="47">
        <v>44742</v>
      </c>
      <c r="I5027" s="123">
        <v>511.5</v>
      </c>
      <c r="J5027" s="43">
        <f>IF(M5027="",IF(AND(H5027&lt;&gt; "",D5027&lt;&gt;""),IF(H5027&gt;=D5027,H5027-D5027,0),""),"")</f>
        <v>72</v>
      </c>
      <c r="K5027" s="42">
        <f>IF(M5027="",IF(I5027&lt;&gt;"",I5027-G5027,""),"")</f>
        <v>104.95436532793656</v>
      </c>
      <c r="L5027" s="44">
        <f>IF(M5027="",IF(K5027&lt;&gt;"",IF(G5027=0,IF(I5027=0,0,9.99),K5027/G5027),""),"")</f>
        <v>0.25816133879434494</v>
      </c>
      <c r="M5027" s="45"/>
      <c r="N5027" s="46" t="str">
        <f>TRIM(CONCATENATE(Table1[[#This Row],[Intake]]," ",Table1[[#This Row],[Batch Number]]))</f>
        <v>S-1/EB 71</v>
      </c>
      <c r="O5027" s="45" t="str">
        <f>IF(VLOOKUP(Table1[[#This Row],[Intake Batch Combo]],Sheet2!A:B,2,FALSE)="","",VLOOKUP(Table1[[#This Row],[Intake Batch Combo]],Sheet2!A:B,2,FALSE))</f>
        <v>Expert MRI Buy 71</v>
      </c>
      <c r="P5027" s="116" t="e">
        <v>#N/A</v>
      </c>
      <c r="Q5027" s="116" t="e">
        <v>#N/A</v>
      </c>
    </row>
    <row r="5028" spans="1:17">
      <c r="A5028" s="4" t="s">
        <v>1314</v>
      </c>
      <c r="B5028" s="43">
        <v>71</v>
      </c>
      <c r="C5028" s="64" t="s">
        <v>901</v>
      </c>
      <c r="D5028" s="47">
        <v>44670</v>
      </c>
      <c r="E5028" s="59" t="s">
        <v>1</v>
      </c>
      <c r="F5028" s="41">
        <v>1695</v>
      </c>
      <c r="G5028" s="41">
        <v>406.54563467206344</v>
      </c>
      <c r="H5028" s="47">
        <v>44742</v>
      </c>
      <c r="I5028" s="123">
        <v>511.5</v>
      </c>
      <c r="J5028" s="43">
        <f>IF(M5028="",IF(AND(H5028&lt;&gt; "",D5028&lt;&gt;""),IF(H5028&gt;=D5028,H5028-D5028,0),""),"")</f>
        <v>72</v>
      </c>
      <c r="K5028" s="42">
        <f>IF(M5028="",IF(I5028&lt;&gt;"",I5028-G5028,""),"")</f>
        <v>104.95436532793656</v>
      </c>
      <c r="L5028" s="44">
        <f>IF(M5028="",IF(K5028&lt;&gt;"",IF(G5028=0,IF(I5028=0,0,9.99),K5028/G5028),""),"")</f>
        <v>0.25816133879434494</v>
      </c>
      <c r="M5028" s="45"/>
      <c r="N5028" s="46" t="str">
        <f>TRIM(CONCATENATE(Table1[[#This Row],[Intake]]," ",Table1[[#This Row],[Batch Number]]))</f>
        <v>S-1/EB 71</v>
      </c>
      <c r="O5028" s="45" t="str">
        <f>IF(VLOOKUP(Table1[[#This Row],[Intake Batch Combo]],Sheet2!A:B,2,FALSE)="","",VLOOKUP(Table1[[#This Row],[Intake Batch Combo]],Sheet2!A:B,2,FALSE))</f>
        <v>Expert MRI Buy 71</v>
      </c>
      <c r="P5028" s="116" t="e">
        <v>#N/A</v>
      </c>
      <c r="Q5028" s="116" t="e">
        <v>#N/A</v>
      </c>
    </row>
    <row r="5029" spans="1:17">
      <c r="A5029" s="4" t="s">
        <v>1314</v>
      </c>
      <c r="B5029" s="43">
        <v>71</v>
      </c>
      <c r="C5029" s="64" t="s">
        <v>921</v>
      </c>
      <c r="D5029" s="47">
        <v>44670</v>
      </c>
      <c r="E5029" s="59" t="s">
        <v>1</v>
      </c>
      <c r="F5029" s="41">
        <v>1695</v>
      </c>
      <c r="G5029" s="41">
        <v>406.54563467206344</v>
      </c>
      <c r="H5029" s="47">
        <v>44742</v>
      </c>
      <c r="I5029" s="123">
        <v>558</v>
      </c>
      <c r="J5029" s="43">
        <f>IF(M5029="",IF(AND(H5029&lt;&gt; "",D5029&lt;&gt;""),IF(H5029&gt;=D5029,H5029-D5029,0),""),"")</f>
        <v>72</v>
      </c>
      <c r="K5029" s="42">
        <f>IF(M5029="",IF(I5029&lt;&gt;"",I5029-G5029,""),"")</f>
        <v>151.45436532793656</v>
      </c>
      <c r="L5029" s="44">
        <f>IF(M5029="",IF(K5029&lt;&gt;"",IF(G5029=0,IF(I5029=0,0,9.99),K5029/G5029),""),"")</f>
        <v>0.37253964232110359</v>
      </c>
      <c r="M5029" s="45"/>
      <c r="N5029" s="46" t="str">
        <f>TRIM(CONCATENATE(Table1[[#This Row],[Intake]]," ",Table1[[#This Row],[Batch Number]]))</f>
        <v>S-1/EB 71</v>
      </c>
      <c r="O5029" s="45" t="str">
        <f>IF(VLOOKUP(Table1[[#This Row],[Intake Batch Combo]],Sheet2!A:B,2,FALSE)="","",VLOOKUP(Table1[[#This Row],[Intake Batch Combo]],Sheet2!A:B,2,FALSE))</f>
        <v>Expert MRI Buy 71</v>
      </c>
      <c r="P5029" s="116" t="e">
        <v>#N/A</v>
      </c>
      <c r="Q5029" s="116" t="e">
        <v>#N/A</v>
      </c>
    </row>
    <row r="5030" spans="1:17">
      <c r="A5030" s="4" t="s">
        <v>1314</v>
      </c>
      <c r="B5030" s="43">
        <v>71</v>
      </c>
      <c r="C5030" s="64" t="s">
        <v>921</v>
      </c>
      <c r="D5030" s="47">
        <v>44670</v>
      </c>
      <c r="E5030" s="59" t="s">
        <v>1</v>
      </c>
      <c r="F5030" s="41">
        <v>1695</v>
      </c>
      <c r="G5030" s="41">
        <v>406.54563467206344</v>
      </c>
      <c r="H5030" s="47">
        <v>44742</v>
      </c>
      <c r="I5030" s="123">
        <v>558</v>
      </c>
      <c r="J5030" s="43">
        <f>IF(M5030="",IF(AND(H5030&lt;&gt; "",D5030&lt;&gt;""),IF(H5030&gt;=D5030,H5030-D5030,0),""),"")</f>
        <v>72</v>
      </c>
      <c r="K5030" s="42">
        <f>IF(M5030="",IF(I5030&lt;&gt;"",I5030-G5030,""),"")</f>
        <v>151.45436532793656</v>
      </c>
      <c r="L5030" s="44">
        <f>IF(M5030="",IF(K5030&lt;&gt;"",IF(G5030=0,IF(I5030=0,0,9.99),K5030/G5030),""),"")</f>
        <v>0.37253964232110359</v>
      </c>
      <c r="M5030" s="45"/>
      <c r="N5030" s="46" t="str">
        <f>TRIM(CONCATENATE(Table1[[#This Row],[Intake]]," ",Table1[[#This Row],[Batch Number]]))</f>
        <v>S-1/EB 71</v>
      </c>
      <c r="O5030" s="45" t="str">
        <f>IF(VLOOKUP(Table1[[#This Row],[Intake Batch Combo]],Sheet2!A:B,2,FALSE)="","",VLOOKUP(Table1[[#This Row],[Intake Batch Combo]],Sheet2!A:B,2,FALSE))</f>
        <v>Expert MRI Buy 71</v>
      </c>
      <c r="P5030" s="116" t="e">
        <v>#N/A</v>
      </c>
      <c r="Q5030" s="116" t="e">
        <v>#N/A</v>
      </c>
    </row>
    <row r="5031" spans="1:17">
      <c r="A5031" s="4" t="s">
        <v>1316</v>
      </c>
      <c r="B5031" s="38">
        <v>97</v>
      </c>
      <c r="C5031" s="15" t="s">
        <v>403</v>
      </c>
      <c r="D5031" s="39">
        <v>44631</v>
      </c>
      <c r="E5031" s="10" t="s">
        <v>1</v>
      </c>
      <c r="F5031" s="36">
        <v>1695</v>
      </c>
      <c r="G5031" s="36">
        <v>408.58132852990423</v>
      </c>
      <c r="H5031" s="39">
        <v>44742</v>
      </c>
      <c r="I5031" s="123">
        <v>297.60000000000002</v>
      </c>
      <c r="J5031" s="38">
        <f>IF(M5031="",IF(AND(H5031&lt;&gt; "",D5031&lt;&gt;""),IF(H5031&gt;=D5031,H5031-D5031,0),""),"")</f>
        <v>111</v>
      </c>
      <c r="K5031" s="37">
        <f>IF(M5031="",IF(I5031&lt;&gt;"",I5031-G5031,""),"")</f>
        <v>-110.9813285299042</v>
      </c>
      <c r="L5031" s="31">
        <f>IF(M5031="",IF(K5031&lt;&gt;"",IF(G5031=0,IF(I5031=0,0,9.99),K5031/G5031),""),"")</f>
        <v>-0.27162604059568873</v>
      </c>
      <c r="M5031" s="35"/>
      <c r="N5031" s="33" t="str">
        <f>TRIM(CONCATENATE(Table1[[#This Row],[Intake]]," ",Table1[[#This Row],[Batch Number]]))</f>
        <v>S-1/OS 97</v>
      </c>
      <c r="O5031" s="35" t="str">
        <f>IF(VLOOKUP(Table1[[#This Row],[Intake Batch Combo]],Sheet2!A:B,2,FALSE)="","",VLOOKUP(Table1[[#This Row],[Intake Batch Combo]],Sheet2!A:B,2,FALSE))</f>
        <v>One Source Diagnostics Buy 97.2</v>
      </c>
      <c r="P5031" s="116" t="s">
        <v>2384</v>
      </c>
      <c r="Q5031" s="116" t="e">
        <v>#N/A</v>
      </c>
    </row>
    <row r="5032" spans="1:17">
      <c r="A5032" s="4" t="s">
        <v>1316</v>
      </c>
      <c r="B5032" s="38">
        <v>97</v>
      </c>
      <c r="C5032" s="15" t="s">
        <v>403</v>
      </c>
      <c r="D5032" s="39">
        <v>44631</v>
      </c>
      <c r="E5032" s="10" t="s">
        <v>1</v>
      </c>
      <c r="F5032" s="36">
        <v>1695</v>
      </c>
      <c r="G5032" s="36">
        <v>408.58132852990423</v>
      </c>
      <c r="H5032" s="39">
        <v>44742</v>
      </c>
      <c r="I5032" s="123">
        <v>372</v>
      </c>
      <c r="J5032" s="38">
        <f>IF(M5032="",IF(AND(H5032&lt;&gt; "",D5032&lt;&gt;""),IF(H5032&gt;=D5032,H5032-D5032,0),""),"")</f>
        <v>111</v>
      </c>
      <c r="K5032" s="37">
        <f>IF(M5032="",IF(I5032&lt;&gt;"",I5032-G5032,""),"")</f>
        <v>-36.581328529904226</v>
      </c>
      <c r="L5032" s="31">
        <f>IF(M5032="",IF(K5032&lt;&gt;"",IF(G5032=0,IF(I5032=0,0,9.99),K5032/G5032),""),"")</f>
        <v>-8.9532550744611E-2</v>
      </c>
      <c r="M5032" s="35"/>
      <c r="N5032" s="33" t="str">
        <f>TRIM(CONCATENATE(Table1[[#This Row],[Intake]]," ",Table1[[#This Row],[Batch Number]]))</f>
        <v>S-1/OS 97</v>
      </c>
      <c r="O5032" s="35" t="str">
        <f>IF(VLOOKUP(Table1[[#This Row],[Intake Batch Combo]],Sheet2!A:B,2,FALSE)="","",VLOOKUP(Table1[[#This Row],[Intake Batch Combo]],Sheet2!A:B,2,FALSE))</f>
        <v>One Source Diagnostics Buy 97.2</v>
      </c>
      <c r="P5032" s="116" t="s">
        <v>2384</v>
      </c>
      <c r="Q5032" s="116" t="e">
        <v>#N/A</v>
      </c>
    </row>
    <row r="5033" spans="1:17">
      <c r="A5033" s="4" t="s">
        <v>1316</v>
      </c>
      <c r="B5033" s="38">
        <v>97</v>
      </c>
      <c r="C5033" s="15" t="s">
        <v>421</v>
      </c>
      <c r="D5033" s="39">
        <v>44631</v>
      </c>
      <c r="E5033" s="10" t="s">
        <v>1</v>
      </c>
      <c r="F5033" s="36">
        <v>1695</v>
      </c>
      <c r="G5033" s="36">
        <v>408.58132852990423</v>
      </c>
      <c r="H5033" s="39">
        <v>44742</v>
      </c>
      <c r="I5033" s="123">
        <v>651</v>
      </c>
      <c r="J5033" s="38">
        <f>IF(M5033="",IF(AND(H5033&lt;&gt; "",D5033&lt;&gt;""),IF(H5033&gt;=D5033,H5033-D5033,0),""),"")</f>
        <v>111</v>
      </c>
      <c r="K5033" s="37">
        <f>IF(M5033="",IF(I5033&lt;&gt;"",I5033-G5033,""),"")</f>
        <v>242.41867147009577</v>
      </c>
      <c r="L5033" s="31">
        <f>IF(M5033="",IF(K5033&lt;&gt;"",IF(G5033=0,IF(I5033=0,0,9.99),K5033/G5033),""),"")</f>
        <v>0.5933180361969308</v>
      </c>
      <c r="M5033" s="35"/>
      <c r="N5033" s="33" t="str">
        <f>TRIM(CONCATENATE(Table1[[#This Row],[Intake]]," ",Table1[[#This Row],[Batch Number]]))</f>
        <v>S-1/OS 97</v>
      </c>
      <c r="O5033" s="35" t="str">
        <f>IF(VLOOKUP(Table1[[#This Row],[Intake Batch Combo]],Sheet2!A:B,2,FALSE)="","",VLOOKUP(Table1[[#This Row],[Intake Batch Combo]],Sheet2!A:B,2,FALSE))</f>
        <v>One Source Diagnostics Buy 97.2</v>
      </c>
      <c r="P5033" s="116" t="s">
        <v>2384</v>
      </c>
      <c r="Q5033" s="116" t="e">
        <v>#N/A</v>
      </c>
    </row>
    <row r="5034" spans="1:17">
      <c r="A5034" s="4" t="s">
        <v>1316</v>
      </c>
      <c r="B5034" s="38">
        <v>97</v>
      </c>
      <c r="C5034" s="15" t="s">
        <v>421</v>
      </c>
      <c r="D5034" s="39">
        <v>44631</v>
      </c>
      <c r="E5034" s="10" t="s">
        <v>1</v>
      </c>
      <c r="F5034" s="36">
        <v>1695</v>
      </c>
      <c r="G5034" s="36">
        <v>408.58132852990423</v>
      </c>
      <c r="H5034" s="39">
        <v>44742</v>
      </c>
      <c r="I5034" s="123">
        <v>651</v>
      </c>
      <c r="J5034" s="38">
        <f>IF(M5034="",IF(AND(H5034&lt;&gt; "",D5034&lt;&gt;""),IF(H5034&gt;=D5034,H5034-D5034,0),""),"")</f>
        <v>111</v>
      </c>
      <c r="K5034" s="37">
        <f>IF(M5034="",IF(I5034&lt;&gt;"",I5034-G5034,""),"")</f>
        <v>242.41867147009577</v>
      </c>
      <c r="L5034" s="31">
        <f>IF(M5034="",IF(K5034&lt;&gt;"",IF(G5034=0,IF(I5034=0,0,9.99),K5034/G5034),""),"")</f>
        <v>0.5933180361969308</v>
      </c>
      <c r="M5034" s="35"/>
      <c r="N5034" s="33" t="str">
        <f>TRIM(CONCATENATE(Table1[[#This Row],[Intake]]," ",Table1[[#This Row],[Batch Number]]))</f>
        <v>S-1/OS 97</v>
      </c>
      <c r="O5034" s="35" t="str">
        <f>IF(VLOOKUP(Table1[[#This Row],[Intake Batch Combo]],Sheet2!A:B,2,FALSE)="","",VLOOKUP(Table1[[#This Row],[Intake Batch Combo]],Sheet2!A:B,2,FALSE))</f>
        <v>One Source Diagnostics Buy 97.2</v>
      </c>
      <c r="P5034" s="116" t="s">
        <v>2384</v>
      </c>
      <c r="Q5034" s="116" t="e">
        <v>#N/A</v>
      </c>
    </row>
    <row r="5035" spans="1:17">
      <c r="A5035" s="4" t="s">
        <v>1316</v>
      </c>
      <c r="B5035" s="15">
        <v>90</v>
      </c>
      <c r="C5035" s="15" t="s">
        <v>18</v>
      </c>
      <c r="D5035" s="30">
        <v>44559</v>
      </c>
      <c r="E5035" s="10" t="s">
        <v>1</v>
      </c>
      <c r="F5035" s="14">
        <v>1695</v>
      </c>
      <c r="G5035" s="14">
        <v>435.04260145388702</v>
      </c>
      <c r="H5035" s="30">
        <v>44742</v>
      </c>
      <c r="I5035" s="123">
        <v>511.5</v>
      </c>
      <c r="J5035" s="21">
        <f>IF(M5035="",IF(AND(H5035&lt;&gt; "",D5035&lt;&gt;""),IF(H5035&gt;=D5035,H5035-D5035,0),""),"")</f>
        <v>183</v>
      </c>
      <c r="K5035" s="20">
        <f>IF(M5035="",IF(I5035&lt;&gt;"",I5035-G5035,""),"")</f>
        <v>76.457398546112984</v>
      </c>
      <c r="L5035" s="25">
        <f>IF(M5035="",IF(K5035&lt;&gt;"",IF(G5035=0,IF(I5035=0,0,9.99),K5035/G5035),""),"")</f>
        <v>0.17574692292340294</v>
      </c>
      <c r="M5035" s="28"/>
      <c r="N5035" s="31" t="str">
        <f>TRIM(CONCATENATE(Table1[[#This Row],[Intake]]," ",Table1[[#This Row],[Batch Number]]))</f>
        <v>S-1/OS 90</v>
      </c>
      <c r="O5035" s="34" t="str">
        <f>IF(VLOOKUP(Table1[[#This Row],[Intake Batch Combo]],Sheet2!A:B,2,FALSE)="","",VLOOKUP(Table1[[#This Row],[Intake Batch Combo]],Sheet2!A:B,2,FALSE))</f>
        <v>OSD Buy 90</v>
      </c>
      <c r="P5035" s="116" t="e">
        <v>#N/A</v>
      </c>
      <c r="Q5035" s="116" t="e">
        <v>#N/A</v>
      </c>
    </row>
    <row r="5036" spans="1:17">
      <c r="A5036" s="4" t="s">
        <v>1316</v>
      </c>
      <c r="B5036" s="15">
        <v>90</v>
      </c>
      <c r="C5036" s="15" t="s">
        <v>28</v>
      </c>
      <c r="D5036" s="30">
        <v>44559</v>
      </c>
      <c r="E5036" s="10" t="s">
        <v>1</v>
      </c>
      <c r="F5036" s="14">
        <v>1695</v>
      </c>
      <c r="G5036" s="14">
        <v>435.04260145388702</v>
      </c>
      <c r="H5036" s="30">
        <v>44742</v>
      </c>
      <c r="I5036" s="123">
        <v>651</v>
      </c>
      <c r="J5036" s="21">
        <f>IF(M5036="",IF(AND(H5036&lt;&gt; "",D5036&lt;&gt;""),IF(H5036&gt;=D5036,H5036-D5036,0),""),"")</f>
        <v>183</v>
      </c>
      <c r="K5036" s="20">
        <f>IF(M5036="",IF(I5036&lt;&gt;"",I5036-G5036,""),"")</f>
        <v>215.95739854611298</v>
      </c>
      <c r="L5036" s="25">
        <f>IF(M5036="",IF(K5036&lt;&gt;"",IF(G5036=0,IF(I5036=0,0,9.99),K5036/G5036),""),"")</f>
        <v>0.49640517462978556</v>
      </c>
      <c r="M5036" s="28"/>
      <c r="N5036" s="31" t="str">
        <f>TRIM(CONCATENATE(Table1[[#This Row],[Intake]]," ",Table1[[#This Row],[Batch Number]]))</f>
        <v>S-1/OS 90</v>
      </c>
      <c r="O5036" s="34" t="str">
        <f>IF(VLOOKUP(Table1[[#This Row],[Intake Batch Combo]],Sheet2!A:B,2,FALSE)="","",VLOOKUP(Table1[[#This Row],[Intake Batch Combo]],Sheet2!A:B,2,FALSE))</f>
        <v>OSD Buy 90</v>
      </c>
      <c r="P5036" s="116" t="e">
        <v>#N/A</v>
      </c>
      <c r="Q5036" s="116" t="e">
        <v>#N/A</v>
      </c>
    </row>
    <row r="5037" spans="1:17">
      <c r="A5037" s="4" t="s">
        <v>1316</v>
      </c>
      <c r="B5037" s="15">
        <v>90</v>
      </c>
      <c r="C5037" s="15" t="s">
        <v>43</v>
      </c>
      <c r="D5037" s="30">
        <v>44559</v>
      </c>
      <c r="E5037" s="10" t="s">
        <v>1</v>
      </c>
      <c r="F5037" s="14">
        <v>1695</v>
      </c>
      <c r="G5037" s="14">
        <v>435.04260145388702</v>
      </c>
      <c r="H5037" s="30">
        <v>44742</v>
      </c>
      <c r="I5037" s="123">
        <v>195.3</v>
      </c>
      <c r="J5037" s="21">
        <f>IF(M5037="",IF(AND(H5037&lt;&gt; "",D5037&lt;&gt;""),IF(H5037&gt;=D5037,H5037-D5037,0),""),"")</f>
        <v>183</v>
      </c>
      <c r="K5037" s="20">
        <f>IF(M5037="",IF(I5037&lt;&gt;"",I5037-G5037,""),"")</f>
        <v>-239.742601453887</v>
      </c>
      <c r="L5037" s="25">
        <f>IF(M5037="",IF(K5037&lt;&gt;"",IF(G5037=0,IF(I5037=0,0,9.99),K5037/G5037),""),"")</f>
        <v>-0.55107844761106428</v>
      </c>
      <c r="M5037" s="28"/>
      <c r="N5037" s="31" t="str">
        <f>TRIM(CONCATENATE(Table1[[#This Row],[Intake]]," ",Table1[[#This Row],[Batch Number]]))</f>
        <v>S-1/OS 90</v>
      </c>
      <c r="O5037" s="34" t="str">
        <f>IF(VLOOKUP(Table1[[#This Row],[Intake Batch Combo]],Sheet2!A:B,2,FALSE)="","",VLOOKUP(Table1[[#This Row],[Intake Batch Combo]],Sheet2!A:B,2,FALSE))</f>
        <v>OSD Buy 90</v>
      </c>
      <c r="P5037" s="116" t="e">
        <v>#N/A</v>
      </c>
      <c r="Q5037" s="116" t="e">
        <v>#N/A</v>
      </c>
    </row>
    <row r="5038" spans="1:17">
      <c r="A5038" s="4" t="s">
        <v>1316</v>
      </c>
      <c r="B5038" s="15">
        <v>90</v>
      </c>
      <c r="C5038" s="15" t="s">
        <v>112</v>
      </c>
      <c r="D5038" s="30">
        <v>44559</v>
      </c>
      <c r="E5038" s="10" t="s">
        <v>1</v>
      </c>
      <c r="F5038" s="14">
        <v>1695</v>
      </c>
      <c r="G5038" s="14">
        <v>435.04260145388702</v>
      </c>
      <c r="H5038" s="30">
        <v>44742</v>
      </c>
      <c r="I5038" s="123">
        <v>558</v>
      </c>
      <c r="J5038" s="21">
        <f>IF(M5038="",IF(AND(H5038&lt;&gt; "",D5038&lt;&gt;""),IF(H5038&gt;=D5038,H5038-D5038,0),""),"")</f>
        <v>183</v>
      </c>
      <c r="K5038" s="20">
        <f>IF(M5038="",IF(I5038&lt;&gt;"",I5038-G5038,""),"")</f>
        <v>122.95739854611298</v>
      </c>
      <c r="L5038" s="25">
        <f>IF(M5038="",IF(K5038&lt;&gt;"",IF(G5038=0,IF(I5038=0,0,9.99),K5038/G5038),""),"")</f>
        <v>0.2826330068255305</v>
      </c>
      <c r="M5038" s="28"/>
      <c r="N5038" s="31" t="str">
        <f>TRIM(CONCATENATE(Table1[[#This Row],[Intake]]," ",Table1[[#This Row],[Batch Number]]))</f>
        <v>S-1/OS 90</v>
      </c>
      <c r="O5038" s="34" t="str">
        <f>IF(VLOOKUP(Table1[[#This Row],[Intake Batch Combo]],Sheet2!A:B,2,FALSE)="","",VLOOKUP(Table1[[#This Row],[Intake Batch Combo]],Sheet2!A:B,2,FALSE))</f>
        <v>OSD Buy 90</v>
      </c>
      <c r="P5038" s="116" t="e">
        <v>#N/A</v>
      </c>
      <c r="Q5038" s="116" t="e">
        <v>#N/A</v>
      </c>
    </row>
    <row r="5039" spans="1:17">
      <c r="A5039" s="4" t="s">
        <v>1316</v>
      </c>
      <c r="B5039" s="15">
        <v>90</v>
      </c>
      <c r="C5039" s="15" t="s">
        <v>209</v>
      </c>
      <c r="D5039" s="30">
        <v>44559</v>
      </c>
      <c r="E5039" s="10" t="s">
        <v>1</v>
      </c>
      <c r="F5039" s="14">
        <v>1695</v>
      </c>
      <c r="G5039" s="14">
        <v>435.04260145388702</v>
      </c>
      <c r="H5039" s="30">
        <v>44742</v>
      </c>
      <c r="I5039" s="123">
        <v>837</v>
      </c>
      <c r="J5039" s="21">
        <f>IF(M5039="",IF(AND(H5039&lt;&gt; "",D5039&lt;&gt;""),IF(H5039&gt;=D5039,H5039-D5039,0),""),"")</f>
        <v>183</v>
      </c>
      <c r="K5039" s="20">
        <f>IF(M5039="",IF(I5039&lt;&gt;"",I5039-G5039,""),"")</f>
        <v>401.95739854611298</v>
      </c>
      <c r="L5039" s="25">
        <f>IF(M5039="",IF(K5039&lt;&gt;"",IF(G5039=0,IF(I5039=0,0,9.99),K5039/G5039),""),"")</f>
        <v>0.92394951023829575</v>
      </c>
      <c r="M5039" s="28"/>
      <c r="N5039" s="31" t="str">
        <f>TRIM(CONCATENATE(Table1[[#This Row],[Intake]]," ",Table1[[#This Row],[Batch Number]]))</f>
        <v>S-1/OS 90</v>
      </c>
      <c r="O5039" s="34" t="str">
        <f>IF(VLOOKUP(Table1[[#This Row],[Intake Batch Combo]],Sheet2!A:B,2,FALSE)="","",VLOOKUP(Table1[[#This Row],[Intake Batch Combo]],Sheet2!A:B,2,FALSE))</f>
        <v>OSD Buy 90</v>
      </c>
      <c r="P5039" s="116" t="e">
        <v>#N/A</v>
      </c>
      <c r="Q5039" s="116" t="e">
        <v>#N/A</v>
      </c>
    </row>
    <row r="5040" spans="1:17">
      <c r="A5040" s="4" t="s">
        <v>1316</v>
      </c>
      <c r="B5040" s="15">
        <v>90</v>
      </c>
      <c r="C5040" s="15" t="s">
        <v>209</v>
      </c>
      <c r="D5040" s="30">
        <v>44559</v>
      </c>
      <c r="E5040" s="10" t="s">
        <v>1</v>
      </c>
      <c r="F5040" s="14">
        <v>1695</v>
      </c>
      <c r="G5040" s="14">
        <v>435.04260145388702</v>
      </c>
      <c r="H5040" s="30">
        <v>44742</v>
      </c>
      <c r="I5040" s="123">
        <v>837</v>
      </c>
      <c r="J5040" s="21">
        <f>IF(M5040="",IF(AND(H5040&lt;&gt; "",D5040&lt;&gt;""),IF(H5040&gt;=D5040,H5040-D5040,0),""),"")</f>
        <v>183</v>
      </c>
      <c r="K5040" s="20">
        <f>IF(M5040="",IF(I5040&lt;&gt;"",I5040-G5040,""),"")</f>
        <v>401.95739854611298</v>
      </c>
      <c r="L5040" s="25">
        <f>IF(M5040="",IF(K5040&lt;&gt;"",IF(G5040=0,IF(I5040=0,0,9.99),K5040/G5040),""),"")</f>
        <v>0.92394951023829575</v>
      </c>
      <c r="M5040" s="28"/>
      <c r="N5040" s="31" t="str">
        <f>TRIM(CONCATENATE(Table1[[#This Row],[Intake]]," ",Table1[[#This Row],[Batch Number]]))</f>
        <v>S-1/OS 90</v>
      </c>
      <c r="O5040" s="34" t="str">
        <f>IF(VLOOKUP(Table1[[#This Row],[Intake Batch Combo]],Sheet2!A:B,2,FALSE)="","",VLOOKUP(Table1[[#This Row],[Intake Batch Combo]],Sheet2!A:B,2,FALSE))</f>
        <v>OSD Buy 90</v>
      </c>
      <c r="P5040" s="116" t="e">
        <v>#N/A</v>
      </c>
      <c r="Q5040" s="116" t="e">
        <v>#N/A</v>
      </c>
    </row>
    <row r="5041" spans="1:17">
      <c r="A5041" s="4" t="s">
        <v>1316</v>
      </c>
      <c r="B5041" s="15">
        <v>90</v>
      </c>
      <c r="C5041" s="15" t="s">
        <v>277</v>
      </c>
      <c r="D5041" s="30">
        <v>44559</v>
      </c>
      <c r="E5041" s="10" t="s">
        <v>1</v>
      </c>
      <c r="F5041" s="14">
        <v>1695</v>
      </c>
      <c r="G5041" s="14">
        <v>435.04260145388702</v>
      </c>
      <c r="H5041" s="30">
        <v>44742</v>
      </c>
      <c r="I5041" s="123">
        <v>558</v>
      </c>
      <c r="J5041" s="21">
        <f>IF(M5041="",IF(AND(H5041&lt;&gt; "",D5041&lt;&gt;""),IF(H5041&gt;=D5041,H5041-D5041,0),""),"")</f>
        <v>183</v>
      </c>
      <c r="K5041" s="20">
        <f>IF(M5041="",IF(I5041&lt;&gt;"",I5041-G5041,""),"")</f>
        <v>122.95739854611298</v>
      </c>
      <c r="L5041" s="25">
        <f>IF(M5041="",IF(K5041&lt;&gt;"",IF(G5041=0,IF(I5041=0,0,9.99),K5041/G5041),""),"")</f>
        <v>0.2826330068255305</v>
      </c>
      <c r="M5041" s="28"/>
      <c r="N5041" s="31" t="str">
        <f>TRIM(CONCATENATE(Table1[[#This Row],[Intake]]," ",Table1[[#This Row],[Batch Number]]))</f>
        <v>S-1/OS 90</v>
      </c>
      <c r="O5041" s="34" t="str">
        <f>IF(VLOOKUP(Table1[[#This Row],[Intake Batch Combo]],Sheet2!A:B,2,FALSE)="","",VLOOKUP(Table1[[#This Row],[Intake Batch Combo]],Sheet2!A:B,2,FALSE))</f>
        <v>OSD Buy 90</v>
      </c>
      <c r="P5041" s="116" t="e">
        <v>#N/A</v>
      </c>
      <c r="Q5041" s="116" t="e">
        <v>#N/A</v>
      </c>
    </row>
    <row r="5042" spans="1:17">
      <c r="A5042" s="4" t="s">
        <v>1316</v>
      </c>
      <c r="B5042" s="15">
        <v>90</v>
      </c>
      <c r="C5042" s="15" t="s">
        <v>277</v>
      </c>
      <c r="D5042" s="30">
        <v>44559</v>
      </c>
      <c r="E5042" s="10" t="s">
        <v>1</v>
      </c>
      <c r="F5042" s="14">
        <v>1695</v>
      </c>
      <c r="G5042" s="14">
        <v>435.04260145388702</v>
      </c>
      <c r="H5042" s="30">
        <v>44742</v>
      </c>
      <c r="I5042" s="123">
        <v>558</v>
      </c>
      <c r="J5042" s="21">
        <f>IF(M5042="",IF(AND(H5042&lt;&gt; "",D5042&lt;&gt;""),IF(H5042&gt;=D5042,H5042-D5042,0),""),"")</f>
        <v>183</v>
      </c>
      <c r="K5042" s="20">
        <f>IF(M5042="",IF(I5042&lt;&gt;"",I5042-G5042,""),"")</f>
        <v>122.95739854611298</v>
      </c>
      <c r="L5042" s="25">
        <f>IF(M5042="",IF(K5042&lt;&gt;"",IF(G5042=0,IF(I5042=0,0,9.99),K5042/G5042),""),"")</f>
        <v>0.2826330068255305</v>
      </c>
      <c r="M5042" s="28"/>
      <c r="N5042" s="31" t="str">
        <f>TRIM(CONCATENATE(Table1[[#This Row],[Intake]]," ",Table1[[#This Row],[Batch Number]]))</f>
        <v>S-1/OS 90</v>
      </c>
      <c r="O5042" s="34" t="str">
        <f>IF(VLOOKUP(Table1[[#This Row],[Intake Batch Combo]],Sheet2!A:B,2,FALSE)="","",VLOOKUP(Table1[[#This Row],[Intake Batch Combo]],Sheet2!A:B,2,FALSE))</f>
        <v>OSD Buy 90</v>
      </c>
      <c r="P5042" s="116" t="e">
        <v>#N/A</v>
      </c>
      <c r="Q5042" s="116" t="e">
        <v>#N/A</v>
      </c>
    </row>
    <row r="5043" spans="1:17">
      <c r="A5043" s="4" t="s">
        <v>1316</v>
      </c>
      <c r="B5043" s="15">
        <v>90</v>
      </c>
      <c r="C5043" s="15" t="s">
        <v>311</v>
      </c>
      <c r="D5043" s="30">
        <v>44559</v>
      </c>
      <c r="E5043" s="10" t="s">
        <v>1</v>
      </c>
      <c r="F5043" s="14">
        <v>1695</v>
      </c>
      <c r="G5043" s="14">
        <v>435.04260145388702</v>
      </c>
      <c r="H5043" s="30">
        <v>44742</v>
      </c>
      <c r="I5043" s="123">
        <v>627.75</v>
      </c>
      <c r="J5043" s="21">
        <f>IF(M5043="",IF(AND(H5043&lt;&gt; "",D5043&lt;&gt;""),IF(H5043&gt;=D5043,H5043-D5043,0),""),"")</f>
        <v>183</v>
      </c>
      <c r="K5043" s="20">
        <f>IF(M5043="",IF(I5043&lt;&gt;"",I5043-G5043,""),"")</f>
        <v>192.70739854611298</v>
      </c>
      <c r="L5043" s="25">
        <f>IF(M5043="",IF(K5043&lt;&gt;"",IF(G5043=0,IF(I5043=0,0,9.99),K5043/G5043),""),"")</f>
        <v>0.44296213267872181</v>
      </c>
      <c r="M5043" s="28"/>
      <c r="N5043" s="31" t="str">
        <f>TRIM(CONCATENATE(Table1[[#This Row],[Intake]]," ",Table1[[#This Row],[Batch Number]]))</f>
        <v>S-1/OS 90</v>
      </c>
      <c r="O5043" s="34" t="str">
        <f>IF(VLOOKUP(Table1[[#This Row],[Intake Batch Combo]],Sheet2!A:B,2,FALSE)="","",VLOOKUP(Table1[[#This Row],[Intake Batch Combo]],Sheet2!A:B,2,FALSE))</f>
        <v>OSD Buy 90</v>
      </c>
      <c r="P5043" s="116" t="e">
        <v>#N/A</v>
      </c>
      <c r="Q5043" s="116" t="e">
        <v>#N/A</v>
      </c>
    </row>
    <row r="5044" spans="1:17">
      <c r="A5044" s="4" t="s">
        <v>1316</v>
      </c>
      <c r="B5044" s="15">
        <v>90</v>
      </c>
      <c r="C5044" s="15" t="s">
        <v>311</v>
      </c>
      <c r="D5044" s="30">
        <v>44559</v>
      </c>
      <c r="E5044" s="10" t="s">
        <v>1</v>
      </c>
      <c r="F5044" s="14">
        <v>1695</v>
      </c>
      <c r="G5044" s="14">
        <v>435.04260145388702</v>
      </c>
      <c r="H5044" s="30">
        <v>44742</v>
      </c>
      <c r="I5044" s="123">
        <v>627.75</v>
      </c>
      <c r="J5044" s="21">
        <f>IF(M5044="",IF(AND(H5044&lt;&gt; "",D5044&lt;&gt;""),IF(H5044&gt;=D5044,H5044-D5044,0),""),"")</f>
        <v>183</v>
      </c>
      <c r="K5044" s="20">
        <f>IF(M5044="",IF(I5044&lt;&gt;"",I5044-G5044,""),"")</f>
        <v>192.70739854611298</v>
      </c>
      <c r="L5044" s="25">
        <f>IF(M5044="",IF(K5044&lt;&gt;"",IF(G5044=0,IF(I5044=0,0,9.99),K5044/G5044),""),"")</f>
        <v>0.44296213267872181</v>
      </c>
      <c r="M5044" s="28"/>
      <c r="N5044" s="31" t="str">
        <f>TRIM(CONCATENATE(Table1[[#This Row],[Intake]]," ",Table1[[#This Row],[Batch Number]]))</f>
        <v>S-1/OS 90</v>
      </c>
      <c r="O5044" s="34" t="str">
        <f>IF(VLOOKUP(Table1[[#This Row],[Intake Batch Combo]],Sheet2!A:B,2,FALSE)="","",VLOOKUP(Table1[[#This Row],[Intake Batch Combo]],Sheet2!A:B,2,FALSE))</f>
        <v>OSD Buy 90</v>
      </c>
      <c r="P5044" s="116" t="e">
        <v>#N/A</v>
      </c>
      <c r="Q5044" s="116" t="e">
        <v>#N/A</v>
      </c>
    </row>
    <row r="5045" spans="1:17">
      <c r="A5045" s="4" t="s">
        <v>5</v>
      </c>
      <c r="B5045" s="15">
        <v>2</v>
      </c>
      <c r="C5045" s="15"/>
      <c r="D5045" s="72">
        <v>44501</v>
      </c>
      <c r="E5045" s="10" t="s">
        <v>0</v>
      </c>
      <c r="F5045" s="14">
        <v>3040.5</v>
      </c>
      <c r="G5045" s="14">
        <v>1073.7145687499999</v>
      </c>
      <c r="H5045" s="72">
        <v>44742</v>
      </c>
      <c r="I5045" s="123">
        <v>2827.665</v>
      </c>
      <c r="J5045" s="21">
        <f>IF(M5045="",IF(AND(H5045&lt;&gt; "",D5045&lt;&gt;""),IF(H5045&gt;=D5045,H5045-D5045,0),""),"")</f>
        <v>241</v>
      </c>
      <c r="K5045" s="20">
        <f>IF(M5045="",IF(I5045&lt;&gt;"",I5045-G5045,""),"")</f>
        <v>1753.9504312500001</v>
      </c>
      <c r="L5045" s="25">
        <f>IF(M5045="",IF(K5045&lt;&gt;"",IF(G5045=0,IF(I5045=0,0,9.99),K5045/G5045),""),"")</f>
        <v>1.633535096102793</v>
      </c>
      <c r="M5045" s="28"/>
      <c r="N5045" s="31" t="str">
        <f>TRIM(CONCATENATE(Table1[[#This Row],[Intake]]," ",Table1[[#This Row],[Batch Number]]))</f>
        <v>S-1/CSP 2</v>
      </c>
      <c r="O5045" s="34" t="str">
        <f>IF(VLOOKUP(Table1[[#This Row],[Intake Batch Combo]],Sheet2!A:B,2,FALSE)="","",VLOOKUP(Table1[[#This Row],[Intake Batch Combo]],Sheet2!A:B,2,FALSE))</f>
        <v>Comprehensive Spine and Pain Batch 02</v>
      </c>
      <c r="P5045" s="116" t="e">
        <v>#N/A</v>
      </c>
      <c r="Q5045" s="116" t="e">
        <v>#N/A</v>
      </c>
    </row>
    <row r="5046" spans="1:17">
      <c r="A5046" s="4" t="s">
        <v>1316</v>
      </c>
      <c r="B5046" s="15">
        <v>90</v>
      </c>
      <c r="C5046" s="15" t="s">
        <v>282</v>
      </c>
      <c r="D5046" s="30">
        <v>44559</v>
      </c>
      <c r="E5046" s="10" t="s">
        <v>1</v>
      </c>
      <c r="F5046" s="14">
        <v>300</v>
      </c>
      <c r="G5046" s="14">
        <v>0</v>
      </c>
      <c r="H5046" s="30">
        <v>44733</v>
      </c>
      <c r="I5046" s="123">
        <v>0</v>
      </c>
      <c r="J5046" s="21">
        <f>IF(M5046="",IF(AND(H5046&lt;&gt; "",D5046&lt;&gt;""),IF(H5046&gt;=D5046,H5046-D5046,0),""),"")</f>
        <v>174</v>
      </c>
      <c r="K5046" s="20">
        <f>IF(M5046="",IF(I5046&lt;&gt;"",I5046-G5046,""),"")</f>
        <v>0</v>
      </c>
      <c r="L5046" s="25">
        <f>IF(M5046="",IF(K5046&lt;&gt;"",IF(G5046=0,IF(I5046=0,0,9.99),K5046/G5046),""),"")</f>
        <v>0</v>
      </c>
      <c r="M5046" s="28"/>
      <c r="N5046" s="31" t="str">
        <f>TRIM(CONCATENATE(Table1[[#This Row],[Intake]]," ",Table1[[#This Row],[Batch Number]]))</f>
        <v>S-1/OS 90</v>
      </c>
      <c r="O5046" s="34" t="str">
        <f>IF(VLOOKUP(Table1[[#This Row],[Intake Batch Combo]],Sheet2!A:B,2,FALSE)="","",VLOOKUP(Table1[[#This Row],[Intake Batch Combo]],Sheet2!A:B,2,FALSE))</f>
        <v>OSD Buy 90</v>
      </c>
      <c r="P5046" s="116" t="e">
        <v>#N/A</v>
      </c>
      <c r="Q5046" s="116" t="e">
        <v>#N/A</v>
      </c>
    </row>
    <row r="5047" spans="1:17">
      <c r="A5047" s="4" t="s">
        <v>1316</v>
      </c>
      <c r="B5047" s="15">
        <v>90</v>
      </c>
      <c r="C5047" s="15" t="s">
        <v>282</v>
      </c>
      <c r="D5047" s="30">
        <v>44559</v>
      </c>
      <c r="E5047" s="10" t="s">
        <v>1</v>
      </c>
      <c r="F5047" s="14">
        <v>300</v>
      </c>
      <c r="G5047" s="14">
        <v>0</v>
      </c>
      <c r="H5047" s="30">
        <v>44733</v>
      </c>
      <c r="I5047" s="123">
        <v>0</v>
      </c>
      <c r="J5047" s="21">
        <f>IF(M5047="",IF(AND(H5047&lt;&gt; "",D5047&lt;&gt;""),IF(H5047&gt;=D5047,H5047-D5047,0),""),"")</f>
        <v>174</v>
      </c>
      <c r="K5047" s="20">
        <f>IF(M5047="",IF(I5047&lt;&gt;"",I5047-G5047,""),"")</f>
        <v>0</v>
      </c>
      <c r="L5047" s="25">
        <f>IF(M5047="",IF(K5047&lt;&gt;"",IF(G5047=0,IF(I5047=0,0,9.99),K5047/G5047),""),"")</f>
        <v>0</v>
      </c>
      <c r="M5047" s="28"/>
      <c r="N5047" s="31" t="str">
        <f>TRIM(CONCATENATE(Table1[[#This Row],[Intake]]," ",Table1[[#This Row],[Batch Number]]))</f>
        <v>S-1/OS 90</v>
      </c>
      <c r="O5047" s="34" t="str">
        <f>IF(VLOOKUP(Table1[[#This Row],[Intake Batch Combo]],Sheet2!A:B,2,FALSE)="","",VLOOKUP(Table1[[#This Row],[Intake Batch Combo]],Sheet2!A:B,2,FALSE))</f>
        <v>OSD Buy 90</v>
      </c>
      <c r="P5047" s="116" t="e">
        <v>#N/A</v>
      </c>
      <c r="Q5047" s="116" t="e">
        <v>#N/A</v>
      </c>
    </row>
    <row r="5048" spans="1:17">
      <c r="A5048" s="4" t="s">
        <v>1314</v>
      </c>
      <c r="B5048" s="43">
        <v>71</v>
      </c>
      <c r="C5048" s="64" t="s">
        <v>771</v>
      </c>
      <c r="D5048" s="47">
        <v>44670</v>
      </c>
      <c r="E5048" s="59" t="s">
        <v>0</v>
      </c>
      <c r="F5048" s="41">
        <v>250</v>
      </c>
      <c r="G5048" s="41">
        <v>59.962482989979854</v>
      </c>
      <c r="H5048" s="47">
        <v>44733</v>
      </c>
      <c r="I5048" s="123">
        <v>46.5</v>
      </c>
      <c r="J5048" s="43">
        <f>IF(M5048="",IF(AND(H5048&lt;&gt; "",D5048&lt;&gt;""),IF(H5048&gt;=D5048,H5048-D5048,0),""),"")</f>
        <v>63</v>
      </c>
      <c r="K5048" s="42">
        <f>IF(M5048="",IF(I5048&lt;&gt;"",I5048-G5048,""),"")</f>
        <v>-13.462482989979854</v>
      </c>
      <c r="L5048" s="44">
        <f>IF(M5048="",IF(K5048&lt;&gt;"",IF(G5048=0,IF(I5048=0,0,9.99),K5048/G5048),""),"")</f>
        <v>-0.22451510208857642</v>
      </c>
      <c r="M5048" s="45"/>
      <c r="N5048" s="46" t="str">
        <f>TRIM(CONCATENATE(Table1[[#This Row],[Intake]]," ",Table1[[#This Row],[Batch Number]]))</f>
        <v>S-1/EB 71</v>
      </c>
      <c r="O5048" s="45" t="str">
        <f>IF(VLOOKUP(Table1[[#This Row],[Intake Batch Combo]],Sheet2!A:B,2,FALSE)="","",VLOOKUP(Table1[[#This Row],[Intake Batch Combo]],Sheet2!A:B,2,FALSE))</f>
        <v>Expert MRI Buy 71</v>
      </c>
      <c r="P5048" s="116" t="e">
        <v>#N/A</v>
      </c>
      <c r="Q5048" s="116" t="e">
        <v>#N/A</v>
      </c>
    </row>
    <row r="5049" spans="1:17">
      <c r="A5049" s="4" t="s">
        <v>1316</v>
      </c>
      <c r="B5049" s="15">
        <v>90</v>
      </c>
      <c r="C5049" s="15" t="s">
        <v>60</v>
      </c>
      <c r="D5049" s="30">
        <v>44559</v>
      </c>
      <c r="E5049" s="10" t="s">
        <v>0</v>
      </c>
      <c r="F5049" s="109">
        <v>250</v>
      </c>
      <c r="G5049" s="14">
        <v>64.165575435676601</v>
      </c>
      <c r="H5049" s="30">
        <v>44733</v>
      </c>
      <c r="I5049" s="123">
        <v>69.75</v>
      </c>
      <c r="J5049" s="21">
        <f>IF(M5049="",IF(AND(H5049&lt;&gt; "",D5049&lt;&gt;""),IF(H5049&gt;=D5049,H5049-D5049,0),""),"")</f>
        <v>174</v>
      </c>
      <c r="K5049" s="20">
        <f>IF(M5049="",IF(I5049&lt;&gt;"",I5049-G5049,""),"")</f>
        <v>5.584424564323399</v>
      </c>
      <c r="L5049" s="25">
        <f>IF(M5049="",IF(K5049&lt;&gt;"",IF(G5049=0,IF(I5049=0,0,9.99),K5049/G5049),""),"")</f>
        <v>8.7031473284636229E-2</v>
      </c>
      <c r="M5049" s="28"/>
      <c r="N5049" s="31" t="str">
        <f>TRIM(CONCATENATE(Table1[[#This Row],[Intake]]," ",Table1[[#This Row],[Batch Number]]))</f>
        <v>S-1/OS 90</v>
      </c>
      <c r="O5049" s="34" t="str">
        <f>IF(VLOOKUP(Table1[[#This Row],[Intake Batch Combo]],Sheet2!A:B,2,FALSE)="","",VLOOKUP(Table1[[#This Row],[Intake Batch Combo]],Sheet2!A:B,2,FALSE))</f>
        <v>OSD Buy 90</v>
      </c>
      <c r="P5049" s="116" t="e">
        <v>#N/A</v>
      </c>
      <c r="Q5049" s="116" t="e">
        <v>#N/A</v>
      </c>
    </row>
    <row r="5050" spans="1:17">
      <c r="A5050" s="4" t="s">
        <v>1316</v>
      </c>
      <c r="B5050" s="15">
        <v>90</v>
      </c>
      <c r="C5050" s="15" t="s">
        <v>60</v>
      </c>
      <c r="D5050" s="30">
        <v>44559</v>
      </c>
      <c r="E5050" s="10" t="s">
        <v>0</v>
      </c>
      <c r="F5050" s="109">
        <v>250</v>
      </c>
      <c r="G5050" s="14">
        <v>64.165575435676601</v>
      </c>
      <c r="H5050" s="30">
        <v>44733</v>
      </c>
      <c r="I5050" s="123">
        <v>69.75</v>
      </c>
      <c r="J5050" s="21">
        <f>IF(M5050="",IF(AND(H5050&lt;&gt; "",D5050&lt;&gt;""),IF(H5050&gt;=D5050,H5050-D5050,0),""),"")</f>
        <v>174</v>
      </c>
      <c r="K5050" s="20">
        <f>IF(M5050="",IF(I5050&lt;&gt;"",I5050-G5050,""),"")</f>
        <v>5.584424564323399</v>
      </c>
      <c r="L5050" s="25">
        <f>IF(M5050="",IF(K5050&lt;&gt;"",IF(G5050=0,IF(I5050=0,0,9.99),K5050/G5050),""),"")</f>
        <v>8.7031473284636229E-2</v>
      </c>
      <c r="M5050" s="28"/>
      <c r="N5050" s="31" t="str">
        <f>TRIM(CONCATENATE(Table1[[#This Row],[Intake]]," ",Table1[[#This Row],[Batch Number]]))</f>
        <v>S-1/OS 90</v>
      </c>
      <c r="O5050" s="34" t="str">
        <f>IF(VLOOKUP(Table1[[#This Row],[Intake Batch Combo]],Sheet2!A:B,2,FALSE)="","",VLOOKUP(Table1[[#This Row],[Intake Batch Combo]],Sheet2!A:B,2,FALSE))</f>
        <v>OSD Buy 90</v>
      </c>
      <c r="P5050" s="116" t="e">
        <v>#N/A</v>
      </c>
      <c r="Q5050" s="116" t="e">
        <v>#N/A</v>
      </c>
    </row>
    <row r="5051" spans="1:17">
      <c r="A5051" s="4" t="s">
        <v>1314</v>
      </c>
      <c r="B5051" s="43">
        <v>71</v>
      </c>
      <c r="C5051" s="64" t="s">
        <v>771</v>
      </c>
      <c r="D5051" s="47">
        <v>44670</v>
      </c>
      <c r="E5051" s="59" t="s">
        <v>1</v>
      </c>
      <c r="F5051" s="41">
        <v>300</v>
      </c>
      <c r="G5051" s="41">
        <v>71.954979587975828</v>
      </c>
      <c r="H5051" s="47">
        <v>44733</v>
      </c>
      <c r="I5051" s="123">
        <v>93</v>
      </c>
      <c r="J5051" s="43">
        <f>IF(M5051="",IF(AND(H5051&lt;&gt; "",D5051&lt;&gt;""),IF(H5051&gt;=D5051,H5051-D5051,0),""),"")</f>
        <v>63</v>
      </c>
      <c r="K5051" s="42">
        <f>IF(M5051="",IF(I5051&lt;&gt;"",I5051-G5051,""),"")</f>
        <v>21.045020412024172</v>
      </c>
      <c r="L5051" s="44">
        <f>IF(M5051="",IF(K5051&lt;&gt;"",IF(G5051=0,IF(I5051=0,0,9.99),K5051/G5051),""),"")</f>
        <v>0.29247482985237255</v>
      </c>
      <c r="M5051" s="45"/>
      <c r="N5051" s="46" t="str">
        <f>TRIM(CONCATENATE(Table1[[#This Row],[Intake]]," ",Table1[[#This Row],[Batch Number]]))</f>
        <v>S-1/EB 71</v>
      </c>
      <c r="O5051" s="45" t="str">
        <f>IF(VLOOKUP(Table1[[#This Row],[Intake Batch Combo]],Sheet2!A:B,2,FALSE)="","",VLOOKUP(Table1[[#This Row],[Intake Batch Combo]],Sheet2!A:B,2,FALSE))</f>
        <v>Expert MRI Buy 71</v>
      </c>
      <c r="P5051" s="116" t="e">
        <v>#N/A</v>
      </c>
      <c r="Q5051" s="116" t="e">
        <v>#N/A</v>
      </c>
    </row>
    <row r="5052" spans="1:17">
      <c r="A5052" s="4" t="s">
        <v>1314</v>
      </c>
      <c r="B5052" s="43">
        <v>71</v>
      </c>
      <c r="C5052" s="64" t="s">
        <v>771</v>
      </c>
      <c r="D5052" s="47">
        <v>44670</v>
      </c>
      <c r="E5052" s="59" t="s">
        <v>1</v>
      </c>
      <c r="F5052" s="41">
        <v>300</v>
      </c>
      <c r="G5052" s="41">
        <v>71.954979587975828</v>
      </c>
      <c r="H5052" s="47">
        <v>44733</v>
      </c>
      <c r="I5052" s="123">
        <v>93</v>
      </c>
      <c r="J5052" s="43">
        <f>IF(M5052="",IF(AND(H5052&lt;&gt; "",D5052&lt;&gt;""),IF(H5052&gt;=D5052,H5052-D5052,0),""),"")</f>
        <v>63</v>
      </c>
      <c r="K5052" s="42">
        <f>IF(M5052="",IF(I5052&lt;&gt;"",I5052-G5052,""),"")</f>
        <v>21.045020412024172</v>
      </c>
      <c r="L5052" s="44">
        <f>IF(M5052="",IF(K5052&lt;&gt;"",IF(G5052=0,IF(I5052=0,0,9.99),K5052/G5052),""),"")</f>
        <v>0.29247482985237255</v>
      </c>
      <c r="M5052" s="45"/>
      <c r="N5052" s="46" t="str">
        <f>TRIM(CONCATENATE(Table1[[#This Row],[Intake]]," ",Table1[[#This Row],[Batch Number]]))</f>
        <v>S-1/EB 71</v>
      </c>
      <c r="O5052" s="45" t="str">
        <f>IF(VLOOKUP(Table1[[#This Row],[Intake Batch Combo]],Sheet2!A:B,2,FALSE)="","",VLOOKUP(Table1[[#This Row],[Intake Batch Combo]],Sheet2!A:B,2,FALSE))</f>
        <v>Expert MRI Buy 71</v>
      </c>
      <c r="P5052" s="116" t="e">
        <v>#N/A</v>
      </c>
      <c r="Q5052" s="116" t="e">
        <v>#N/A</v>
      </c>
    </row>
    <row r="5053" spans="1:17">
      <c r="A5053" s="4" t="s">
        <v>1314</v>
      </c>
      <c r="B5053" s="43">
        <v>71</v>
      </c>
      <c r="C5053" s="64" t="s">
        <v>771</v>
      </c>
      <c r="D5053" s="47">
        <v>44670</v>
      </c>
      <c r="E5053" s="59" t="s">
        <v>1</v>
      </c>
      <c r="F5053" s="41">
        <v>300</v>
      </c>
      <c r="G5053" s="41">
        <v>71.954979587975828</v>
      </c>
      <c r="H5053" s="47">
        <v>44733</v>
      </c>
      <c r="I5053" s="123">
        <v>93</v>
      </c>
      <c r="J5053" s="43">
        <f>IF(M5053="",IF(AND(H5053&lt;&gt; "",D5053&lt;&gt;""),IF(H5053&gt;=D5053,H5053-D5053,0),""),"")</f>
        <v>63</v>
      </c>
      <c r="K5053" s="42">
        <f>IF(M5053="",IF(I5053&lt;&gt;"",I5053-G5053,""),"")</f>
        <v>21.045020412024172</v>
      </c>
      <c r="L5053" s="44">
        <f>IF(M5053="",IF(K5053&lt;&gt;"",IF(G5053=0,IF(I5053=0,0,9.99),K5053/G5053),""),"")</f>
        <v>0.29247482985237255</v>
      </c>
      <c r="M5053" s="45"/>
      <c r="N5053" s="46" t="str">
        <f>TRIM(CONCATENATE(Table1[[#This Row],[Intake]]," ",Table1[[#This Row],[Batch Number]]))</f>
        <v>S-1/EB 71</v>
      </c>
      <c r="O5053" s="45" t="str">
        <f>IF(VLOOKUP(Table1[[#This Row],[Intake Batch Combo]],Sheet2!A:B,2,FALSE)="","",VLOOKUP(Table1[[#This Row],[Intake Batch Combo]],Sheet2!A:B,2,FALSE))</f>
        <v>Expert MRI Buy 71</v>
      </c>
      <c r="P5053" s="116" t="e">
        <v>#N/A</v>
      </c>
      <c r="Q5053" s="116" t="e">
        <v>#N/A</v>
      </c>
    </row>
    <row r="5054" spans="1:17">
      <c r="A5054" s="4" t="s">
        <v>1314</v>
      </c>
      <c r="B5054" s="43">
        <v>71</v>
      </c>
      <c r="C5054" s="64" t="s">
        <v>771</v>
      </c>
      <c r="D5054" s="47">
        <v>44670</v>
      </c>
      <c r="E5054" s="59" t="s">
        <v>1</v>
      </c>
      <c r="F5054" s="41">
        <v>300</v>
      </c>
      <c r="G5054" s="41">
        <v>71.954979587975828</v>
      </c>
      <c r="H5054" s="47">
        <v>44733</v>
      </c>
      <c r="I5054" s="123">
        <v>93</v>
      </c>
      <c r="J5054" s="43">
        <f>IF(M5054="",IF(AND(H5054&lt;&gt; "",D5054&lt;&gt;""),IF(H5054&gt;=D5054,H5054-D5054,0),""),"")</f>
        <v>63</v>
      </c>
      <c r="K5054" s="42">
        <f>IF(M5054="",IF(I5054&lt;&gt;"",I5054-G5054,""),"")</f>
        <v>21.045020412024172</v>
      </c>
      <c r="L5054" s="44">
        <f>IF(M5054="",IF(K5054&lt;&gt;"",IF(G5054=0,IF(I5054=0,0,9.99),K5054/G5054),""),"")</f>
        <v>0.29247482985237255</v>
      </c>
      <c r="M5054" s="45"/>
      <c r="N5054" s="46" t="str">
        <f>TRIM(CONCATENATE(Table1[[#This Row],[Intake]]," ",Table1[[#This Row],[Batch Number]]))</f>
        <v>S-1/EB 71</v>
      </c>
      <c r="O5054" s="45" t="str">
        <f>IF(VLOOKUP(Table1[[#This Row],[Intake Batch Combo]],Sheet2!A:B,2,FALSE)="","",VLOOKUP(Table1[[#This Row],[Intake Batch Combo]],Sheet2!A:B,2,FALSE))</f>
        <v>Expert MRI Buy 71</v>
      </c>
      <c r="P5054" s="116" t="e">
        <v>#N/A</v>
      </c>
      <c r="Q5054" s="116" t="e">
        <v>#N/A</v>
      </c>
    </row>
    <row r="5055" spans="1:17">
      <c r="A5055" s="4" t="s">
        <v>1314</v>
      </c>
      <c r="B5055" s="43">
        <v>71</v>
      </c>
      <c r="C5055" s="64" t="s">
        <v>591</v>
      </c>
      <c r="D5055" s="47">
        <v>44670</v>
      </c>
      <c r="E5055" s="59" t="s">
        <v>1</v>
      </c>
      <c r="F5055" s="41">
        <v>1695</v>
      </c>
      <c r="G5055" s="41">
        <v>406.54563467206344</v>
      </c>
      <c r="H5055" s="47">
        <v>44733</v>
      </c>
      <c r="I5055" s="123">
        <v>465</v>
      </c>
      <c r="J5055" s="43">
        <f>IF(M5055="",IF(AND(H5055&lt;&gt; "",D5055&lt;&gt;""),IF(H5055&gt;=D5055,H5055-D5055,0),""),"")</f>
        <v>63</v>
      </c>
      <c r="K5055" s="42">
        <f>IF(M5055="",IF(I5055&lt;&gt;"",I5055-G5055,""),"")</f>
        <v>58.454365327936557</v>
      </c>
      <c r="L5055" s="44">
        <f>IF(M5055="",IF(K5055&lt;&gt;"",IF(G5055=0,IF(I5055=0,0,9.99),K5055/G5055),""),"")</f>
        <v>0.14378303526758632</v>
      </c>
      <c r="M5055" s="45"/>
      <c r="N5055" s="46" t="str">
        <f>TRIM(CONCATENATE(Table1[[#This Row],[Intake]]," ",Table1[[#This Row],[Batch Number]]))</f>
        <v>S-1/EB 71</v>
      </c>
      <c r="O5055" s="45" t="str">
        <f>IF(VLOOKUP(Table1[[#This Row],[Intake Batch Combo]],Sheet2!A:B,2,FALSE)="","",VLOOKUP(Table1[[#This Row],[Intake Batch Combo]],Sheet2!A:B,2,FALSE))</f>
        <v>Expert MRI Buy 71</v>
      </c>
      <c r="P5055" s="116" t="e">
        <v>#N/A</v>
      </c>
      <c r="Q5055" s="116" t="e">
        <v>#N/A</v>
      </c>
    </row>
    <row r="5056" spans="1:17">
      <c r="A5056" s="4" t="s">
        <v>1314</v>
      </c>
      <c r="B5056" s="43">
        <v>71</v>
      </c>
      <c r="C5056" s="64" t="s">
        <v>607</v>
      </c>
      <c r="D5056" s="47">
        <v>44670</v>
      </c>
      <c r="E5056" s="59" t="s">
        <v>1</v>
      </c>
      <c r="F5056" s="41">
        <v>1695</v>
      </c>
      <c r="G5056" s="41">
        <v>406.54563467206344</v>
      </c>
      <c r="H5056" s="47">
        <v>44733</v>
      </c>
      <c r="I5056" s="123">
        <v>465</v>
      </c>
      <c r="J5056" s="43">
        <f>IF(M5056="",IF(AND(H5056&lt;&gt; "",D5056&lt;&gt;""),IF(H5056&gt;=D5056,H5056-D5056,0),""),"")</f>
        <v>63</v>
      </c>
      <c r="K5056" s="42">
        <f>IF(M5056="",IF(I5056&lt;&gt;"",I5056-G5056,""),"")</f>
        <v>58.454365327936557</v>
      </c>
      <c r="L5056" s="44">
        <f>IF(M5056="",IF(K5056&lt;&gt;"",IF(G5056=0,IF(I5056=0,0,9.99),K5056/G5056),""),"")</f>
        <v>0.14378303526758632</v>
      </c>
      <c r="M5056" s="45"/>
      <c r="N5056" s="46" t="str">
        <f>TRIM(CONCATENATE(Table1[[#This Row],[Intake]]," ",Table1[[#This Row],[Batch Number]]))</f>
        <v>S-1/EB 71</v>
      </c>
      <c r="O5056" s="45" t="str">
        <f>IF(VLOOKUP(Table1[[#This Row],[Intake Batch Combo]],Sheet2!A:B,2,FALSE)="","",VLOOKUP(Table1[[#This Row],[Intake Batch Combo]],Sheet2!A:B,2,FALSE))</f>
        <v>Expert MRI Buy 71</v>
      </c>
      <c r="P5056" s="116" t="e">
        <v>#N/A</v>
      </c>
      <c r="Q5056" s="116" t="e">
        <v>#N/A</v>
      </c>
    </row>
    <row r="5057" spans="1:17">
      <c r="A5057" s="4" t="s">
        <v>1314</v>
      </c>
      <c r="B5057" s="43">
        <v>71</v>
      </c>
      <c r="C5057" s="64" t="s">
        <v>663</v>
      </c>
      <c r="D5057" s="47">
        <v>44670</v>
      </c>
      <c r="E5057" s="59" t="s">
        <v>1</v>
      </c>
      <c r="F5057" s="41">
        <v>1695</v>
      </c>
      <c r="G5057" s="41">
        <v>406.54563467206344</v>
      </c>
      <c r="H5057" s="47">
        <v>44733</v>
      </c>
      <c r="I5057" s="123">
        <v>744</v>
      </c>
      <c r="J5057" s="43">
        <f>IF(M5057="",IF(AND(H5057&lt;&gt; "",D5057&lt;&gt;""),IF(H5057&gt;=D5057,H5057-D5057,0),""),"")</f>
        <v>63</v>
      </c>
      <c r="K5057" s="42">
        <f>IF(M5057="",IF(I5057&lt;&gt;"",I5057-G5057,""),"")</f>
        <v>337.45436532793656</v>
      </c>
      <c r="L5057" s="44">
        <f>IF(M5057="",IF(K5057&lt;&gt;"",IF(G5057=0,IF(I5057=0,0,9.99),K5057/G5057),""),"")</f>
        <v>0.83005285642813809</v>
      </c>
      <c r="M5057" s="45"/>
      <c r="N5057" s="46" t="str">
        <f>TRIM(CONCATENATE(Table1[[#This Row],[Intake]]," ",Table1[[#This Row],[Batch Number]]))</f>
        <v>S-1/EB 71</v>
      </c>
      <c r="O5057" s="45" t="str">
        <f>IF(VLOOKUP(Table1[[#This Row],[Intake Batch Combo]],Sheet2!A:B,2,FALSE)="","",VLOOKUP(Table1[[#This Row],[Intake Batch Combo]],Sheet2!A:B,2,FALSE))</f>
        <v>Expert MRI Buy 71</v>
      </c>
      <c r="P5057" s="116" t="e">
        <v>#N/A</v>
      </c>
      <c r="Q5057" s="116" t="e">
        <v>#N/A</v>
      </c>
    </row>
    <row r="5058" spans="1:17">
      <c r="A5058" s="4" t="s">
        <v>1314</v>
      </c>
      <c r="B5058" s="43">
        <v>71</v>
      </c>
      <c r="C5058" s="64" t="s">
        <v>699</v>
      </c>
      <c r="D5058" s="47">
        <v>44670</v>
      </c>
      <c r="E5058" s="59" t="s">
        <v>1</v>
      </c>
      <c r="F5058" s="41">
        <v>1695</v>
      </c>
      <c r="G5058" s="41">
        <v>406.54563467206344</v>
      </c>
      <c r="H5058" s="47">
        <v>44733</v>
      </c>
      <c r="I5058" s="123">
        <v>465</v>
      </c>
      <c r="J5058" s="43">
        <f>IF(M5058="",IF(AND(H5058&lt;&gt; "",D5058&lt;&gt;""),IF(H5058&gt;=D5058,H5058-D5058,0),""),"")</f>
        <v>63</v>
      </c>
      <c r="K5058" s="42">
        <f>IF(M5058="",IF(I5058&lt;&gt;"",I5058-G5058,""),"")</f>
        <v>58.454365327936557</v>
      </c>
      <c r="L5058" s="44">
        <f>IF(M5058="",IF(K5058&lt;&gt;"",IF(G5058=0,IF(I5058=0,0,9.99),K5058/G5058),""),"")</f>
        <v>0.14378303526758632</v>
      </c>
      <c r="M5058" s="45"/>
      <c r="N5058" s="46" t="str">
        <f>TRIM(CONCATENATE(Table1[[#This Row],[Intake]]," ",Table1[[#This Row],[Batch Number]]))</f>
        <v>S-1/EB 71</v>
      </c>
      <c r="O5058" s="45" t="str">
        <f>IF(VLOOKUP(Table1[[#This Row],[Intake Batch Combo]],Sheet2!A:B,2,FALSE)="","",VLOOKUP(Table1[[#This Row],[Intake Batch Combo]],Sheet2!A:B,2,FALSE))</f>
        <v>Expert MRI Buy 71</v>
      </c>
      <c r="P5058" s="116" t="e">
        <v>#N/A</v>
      </c>
      <c r="Q5058" s="116" t="e">
        <v>#N/A</v>
      </c>
    </row>
    <row r="5059" spans="1:17">
      <c r="A5059" s="4" t="s">
        <v>1314</v>
      </c>
      <c r="B5059" s="43">
        <v>71</v>
      </c>
      <c r="C5059" s="64" t="s">
        <v>705</v>
      </c>
      <c r="D5059" s="47">
        <v>44670</v>
      </c>
      <c r="E5059" s="59" t="s">
        <v>1</v>
      </c>
      <c r="F5059" s="41">
        <v>1695</v>
      </c>
      <c r="G5059" s="41">
        <v>406.54563467206344</v>
      </c>
      <c r="H5059" s="47">
        <v>44733</v>
      </c>
      <c r="I5059" s="123">
        <v>511.5</v>
      </c>
      <c r="J5059" s="43">
        <f>IF(M5059="",IF(AND(H5059&lt;&gt; "",D5059&lt;&gt;""),IF(H5059&gt;=D5059,H5059-D5059,0),""),"")</f>
        <v>63</v>
      </c>
      <c r="K5059" s="42">
        <f>IF(M5059="",IF(I5059&lt;&gt;"",I5059-G5059,""),"")</f>
        <v>104.95436532793656</v>
      </c>
      <c r="L5059" s="44">
        <f>IF(M5059="",IF(K5059&lt;&gt;"",IF(G5059=0,IF(I5059=0,0,9.99),K5059/G5059),""),"")</f>
        <v>0.25816133879434494</v>
      </c>
      <c r="M5059" s="45"/>
      <c r="N5059" s="46" t="str">
        <f>TRIM(CONCATENATE(Table1[[#This Row],[Intake]]," ",Table1[[#This Row],[Batch Number]]))</f>
        <v>S-1/EB 71</v>
      </c>
      <c r="O5059" s="45" t="str">
        <f>IF(VLOOKUP(Table1[[#This Row],[Intake Batch Combo]],Sheet2!A:B,2,FALSE)="","",VLOOKUP(Table1[[#This Row],[Intake Batch Combo]],Sheet2!A:B,2,FALSE))</f>
        <v>Expert MRI Buy 71</v>
      </c>
      <c r="P5059" s="116" t="e">
        <v>#N/A</v>
      </c>
      <c r="Q5059" s="116" t="e">
        <v>#N/A</v>
      </c>
    </row>
    <row r="5060" spans="1:17">
      <c r="A5060" s="4" t="s">
        <v>1314</v>
      </c>
      <c r="B5060" s="43">
        <v>71</v>
      </c>
      <c r="C5060" s="64" t="s">
        <v>705</v>
      </c>
      <c r="D5060" s="47">
        <v>44670</v>
      </c>
      <c r="E5060" s="59" t="s">
        <v>1</v>
      </c>
      <c r="F5060" s="41">
        <v>1695</v>
      </c>
      <c r="G5060" s="41">
        <v>406.54563467206344</v>
      </c>
      <c r="H5060" s="47">
        <v>44733</v>
      </c>
      <c r="I5060" s="123">
        <v>511.5</v>
      </c>
      <c r="J5060" s="43">
        <f>IF(M5060="",IF(AND(H5060&lt;&gt; "",D5060&lt;&gt;""),IF(H5060&gt;=D5060,H5060-D5060,0),""),"")</f>
        <v>63</v>
      </c>
      <c r="K5060" s="42">
        <f>IF(M5060="",IF(I5060&lt;&gt;"",I5060-G5060,""),"")</f>
        <v>104.95436532793656</v>
      </c>
      <c r="L5060" s="44">
        <f>IF(M5060="",IF(K5060&lt;&gt;"",IF(G5060=0,IF(I5060=0,0,9.99),K5060/G5060),""),"")</f>
        <v>0.25816133879434494</v>
      </c>
      <c r="M5060" s="45"/>
      <c r="N5060" s="46" t="str">
        <f>TRIM(CONCATENATE(Table1[[#This Row],[Intake]]," ",Table1[[#This Row],[Batch Number]]))</f>
        <v>S-1/EB 71</v>
      </c>
      <c r="O5060" s="45" t="str">
        <f>IF(VLOOKUP(Table1[[#This Row],[Intake Batch Combo]],Sheet2!A:B,2,FALSE)="","",VLOOKUP(Table1[[#This Row],[Intake Batch Combo]],Sheet2!A:B,2,FALSE))</f>
        <v>Expert MRI Buy 71</v>
      </c>
      <c r="P5060" s="116" t="e">
        <v>#N/A</v>
      </c>
      <c r="Q5060" s="116" t="e">
        <v>#N/A</v>
      </c>
    </row>
    <row r="5061" spans="1:17">
      <c r="A5061" s="4" t="s">
        <v>1314</v>
      </c>
      <c r="B5061" s="43">
        <v>71</v>
      </c>
      <c r="C5061" s="64" t="s">
        <v>771</v>
      </c>
      <c r="D5061" s="47">
        <v>44670</v>
      </c>
      <c r="E5061" s="59" t="s">
        <v>1</v>
      </c>
      <c r="F5061" s="41">
        <v>1695</v>
      </c>
      <c r="G5061" s="41">
        <v>406.54563467206344</v>
      </c>
      <c r="H5061" s="47">
        <v>44733</v>
      </c>
      <c r="I5061" s="123">
        <v>465</v>
      </c>
      <c r="J5061" s="43">
        <f>IF(M5061="",IF(AND(H5061&lt;&gt; "",D5061&lt;&gt;""),IF(H5061&gt;=D5061,H5061-D5061,0),""),"")</f>
        <v>63</v>
      </c>
      <c r="K5061" s="42">
        <f>IF(M5061="",IF(I5061&lt;&gt;"",I5061-G5061,""),"")</f>
        <v>58.454365327936557</v>
      </c>
      <c r="L5061" s="44">
        <f>IF(M5061="",IF(K5061&lt;&gt;"",IF(G5061=0,IF(I5061=0,0,9.99),K5061/G5061),""),"")</f>
        <v>0.14378303526758632</v>
      </c>
      <c r="M5061" s="45"/>
      <c r="N5061" s="46" t="str">
        <f>TRIM(CONCATENATE(Table1[[#This Row],[Intake]]," ",Table1[[#This Row],[Batch Number]]))</f>
        <v>S-1/EB 71</v>
      </c>
      <c r="O5061" s="45" t="str">
        <f>IF(VLOOKUP(Table1[[#This Row],[Intake Batch Combo]],Sheet2!A:B,2,FALSE)="","",VLOOKUP(Table1[[#This Row],[Intake Batch Combo]],Sheet2!A:B,2,FALSE))</f>
        <v>Expert MRI Buy 71</v>
      </c>
      <c r="P5061" s="116" t="e">
        <v>#N/A</v>
      </c>
      <c r="Q5061" s="116" t="e">
        <v>#N/A</v>
      </c>
    </row>
    <row r="5062" spans="1:17">
      <c r="A5062" s="4" t="s">
        <v>1314</v>
      </c>
      <c r="B5062" s="43">
        <v>71</v>
      </c>
      <c r="C5062" s="64" t="s">
        <v>771</v>
      </c>
      <c r="D5062" s="47">
        <v>44670</v>
      </c>
      <c r="E5062" s="59" t="s">
        <v>1</v>
      </c>
      <c r="F5062" s="41">
        <v>1695</v>
      </c>
      <c r="G5062" s="41">
        <v>406.54563467206344</v>
      </c>
      <c r="H5062" s="47">
        <v>44733</v>
      </c>
      <c r="I5062" s="123">
        <v>465</v>
      </c>
      <c r="J5062" s="43">
        <f>IF(M5062="",IF(AND(H5062&lt;&gt; "",D5062&lt;&gt;""),IF(H5062&gt;=D5062,H5062-D5062,0),""),"")</f>
        <v>63</v>
      </c>
      <c r="K5062" s="42">
        <f>IF(M5062="",IF(I5062&lt;&gt;"",I5062-G5062,""),"")</f>
        <v>58.454365327936557</v>
      </c>
      <c r="L5062" s="44">
        <f>IF(M5062="",IF(K5062&lt;&gt;"",IF(G5062=0,IF(I5062=0,0,9.99),K5062/G5062),""),"")</f>
        <v>0.14378303526758632</v>
      </c>
      <c r="M5062" s="45"/>
      <c r="N5062" s="46" t="str">
        <f>TRIM(CONCATENATE(Table1[[#This Row],[Intake]]," ",Table1[[#This Row],[Batch Number]]))</f>
        <v>S-1/EB 71</v>
      </c>
      <c r="O5062" s="45" t="str">
        <f>IF(VLOOKUP(Table1[[#This Row],[Intake Batch Combo]],Sheet2!A:B,2,FALSE)="","",VLOOKUP(Table1[[#This Row],[Intake Batch Combo]],Sheet2!A:B,2,FALSE))</f>
        <v>Expert MRI Buy 71</v>
      </c>
      <c r="P5062" s="116" t="e">
        <v>#N/A</v>
      </c>
      <c r="Q5062" s="116" t="e">
        <v>#N/A</v>
      </c>
    </row>
    <row r="5063" spans="1:17">
      <c r="A5063" s="4" t="s">
        <v>1314</v>
      </c>
      <c r="B5063" s="43">
        <v>71</v>
      </c>
      <c r="C5063" s="64" t="s">
        <v>887</v>
      </c>
      <c r="D5063" s="47">
        <v>44670</v>
      </c>
      <c r="E5063" s="59" t="s">
        <v>1</v>
      </c>
      <c r="F5063" s="41">
        <v>1695</v>
      </c>
      <c r="G5063" s="41">
        <v>406.54563467206344</v>
      </c>
      <c r="H5063" s="47">
        <v>44733</v>
      </c>
      <c r="I5063" s="123">
        <v>604.5</v>
      </c>
      <c r="J5063" s="43">
        <f>IF(M5063="",IF(AND(H5063&lt;&gt; "",D5063&lt;&gt;""),IF(H5063&gt;=D5063,H5063-D5063,0),""),"")</f>
        <v>63</v>
      </c>
      <c r="K5063" s="42">
        <f>IF(M5063="",IF(I5063&lt;&gt;"",I5063-G5063,""),"")</f>
        <v>197.95436532793656</v>
      </c>
      <c r="L5063" s="44">
        <f>IF(M5063="",IF(K5063&lt;&gt;"",IF(G5063=0,IF(I5063=0,0,9.99),K5063/G5063),""),"")</f>
        <v>0.48691794584786219</v>
      </c>
      <c r="M5063" s="45"/>
      <c r="N5063" s="46" t="str">
        <f>TRIM(CONCATENATE(Table1[[#This Row],[Intake]]," ",Table1[[#This Row],[Batch Number]]))</f>
        <v>S-1/EB 71</v>
      </c>
      <c r="O5063" s="45" t="str">
        <f>IF(VLOOKUP(Table1[[#This Row],[Intake Batch Combo]],Sheet2!A:B,2,FALSE)="","",VLOOKUP(Table1[[#This Row],[Intake Batch Combo]],Sheet2!A:B,2,FALSE))</f>
        <v>Expert MRI Buy 71</v>
      </c>
      <c r="P5063" s="116" t="e">
        <v>#N/A</v>
      </c>
      <c r="Q5063" s="116" t="e">
        <v>#N/A</v>
      </c>
    </row>
    <row r="5064" spans="1:17">
      <c r="A5064" s="4" t="s">
        <v>1314</v>
      </c>
      <c r="B5064" s="43">
        <v>71</v>
      </c>
      <c r="C5064" s="64" t="s">
        <v>887</v>
      </c>
      <c r="D5064" s="47">
        <v>44670</v>
      </c>
      <c r="E5064" s="59" t="s">
        <v>1</v>
      </c>
      <c r="F5064" s="41">
        <v>1695</v>
      </c>
      <c r="G5064" s="41">
        <v>406.54563467206344</v>
      </c>
      <c r="H5064" s="47">
        <v>44733</v>
      </c>
      <c r="I5064" s="123">
        <v>604.5</v>
      </c>
      <c r="J5064" s="43">
        <f>IF(M5064="",IF(AND(H5064&lt;&gt; "",D5064&lt;&gt;""),IF(H5064&gt;=D5064,H5064-D5064,0),""),"")</f>
        <v>63</v>
      </c>
      <c r="K5064" s="42">
        <f>IF(M5064="",IF(I5064&lt;&gt;"",I5064-G5064,""),"")</f>
        <v>197.95436532793656</v>
      </c>
      <c r="L5064" s="44">
        <f>IF(M5064="",IF(K5064&lt;&gt;"",IF(G5064=0,IF(I5064=0,0,9.99),K5064/G5064),""),"")</f>
        <v>0.48691794584786219</v>
      </c>
      <c r="M5064" s="45"/>
      <c r="N5064" s="46" t="str">
        <f>TRIM(CONCATENATE(Table1[[#This Row],[Intake]]," ",Table1[[#This Row],[Batch Number]]))</f>
        <v>S-1/EB 71</v>
      </c>
      <c r="O5064" s="45" t="str">
        <f>IF(VLOOKUP(Table1[[#This Row],[Intake Batch Combo]],Sheet2!A:B,2,FALSE)="","",VLOOKUP(Table1[[#This Row],[Intake Batch Combo]],Sheet2!A:B,2,FALSE))</f>
        <v>Expert MRI Buy 71</v>
      </c>
      <c r="P5064" s="116" t="e">
        <v>#N/A</v>
      </c>
      <c r="Q5064" s="116" t="e">
        <v>#N/A</v>
      </c>
    </row>
    <row r="5065" spans="1:17">
      <c r="A5065" s="4" t="s">
        <v>1316</v>
      </c>
      <c r="B5065" s="38">
        <v>97</v>
      </c>
      <c r="C5065" s="15" t="s">
        <v>424</v>
      </c>
      <c r="D5065" s="39">
        <v>44631</v>
      </c>
      <c r="E5065" s="10" t="s">
        <v>1</v>
      </c>
      <c r="F5065" s="36">
        <v>1695</v>
      </c>
      <c r="G5065" s="36">
        <v>408.58132852990423</v>
      </c>
      <c r="H5065" s="39">
        <v>44733</v>
      </c>
      <c r="I5065" s="123">
        <v>465</v>
      </c>
      <c r="J5065" s="38">
        <f>IF(M5065="",IF(AND(H5065&lt;&gt; "",D5065&lt;&gt;""),IF(H5065&gt;=D5065,H5065-D5065,0),""),"")</f>
        <v>102</v>
      </c>
      <c r="K5065" s="37">
        <f>IF(M5065="",IF(I5065&lt;&gt;"",I5065-G5065,""),"")</f>
        <v>56.418671470095774</v>
      </c>
      <c r="L5065" s="31">
        <f>IF(M5065="",IF(K5065&lt;&gt;"",IF(G5065=0,IF(I5065=0,0,9.99),K5065/G5065),""),"")</f>
        <v>0.13808431156923626</v>
      </c>
      <c r="M5065" s="35"/>
      <c r="N5065" s="33" t="str">
        <f>TRIM(CONCATENATE(Table1[[#This Row],[Intake]]," ",Table1[[#This Row],[Batch Number]]))</f>
        <v>S-1/OS 97</v>
      </c>
      <c r="O5065" s="35" t="str">
        <f>IF(VLOOKUP(Table1[[#This Row],[Intake Batch Combo]],Sheet2!A:B,2,FALSE)="","",VLOOKUP(Table1[[#This Row],[Intake Batch Combo]],Sheet2!A:B,2,FALSE))</f>
        <v>One Source Diagnostics Buy 97.2</v>
      </c>
      <c r="P5065" s="116" t="s">
        <v>2384</v>
      </c>
      <c r="Q5065" s="116" t="e">
        <v>#N/A</v>
      </c>
    </row>
    <row r="5066" spans="1:17">
      <c r="A5066" s="4" t="s">
        <v>1316</v>
      </c>
      <c r="B5066" s="38">
        <v>97</v>
      </c>
      <c r="C5066" s="15" t="s">
        <v>424</v>
      </c>
      <c r="D5066" s="39">
        <v>44631</v>
      </c>
      <c r="E5066" s="10" t="s">
        <v>1</v>
      </c>
      <c r="F5066" s="36">
        <v>1695</v>
      </c>
      <c r="G5066" s="36">
        <v>408.58132852990423</v>
      </c>
      <c r="H5066" s="39">
        <v>44733</v>
      </c>
      <c r="I5066" s="123">
        <v>465</v>
      </c>
      <c r="J5066" s="38">
        <f>IF(M5066="",IF(AND(H5066&lt;&gt; "",D5066&lt;&gt;""),IF(H5066&gt;=D5066,H5066-D5066,0),""),"")</f>
        <v>102</v>
      </c>
      <c r="K5066" s="37">
        <f>IF(M5066="",IF(I5066&lt;&gt;"",I5066-G5066,""),"")</f>
        <v>56.418671470095774</v>
      </c>
      <c r="L5066" s="31">
        <f>IF(M5066="",IF(K5066&lt;&gt;"",IF(G5066=0,IF(I5066=0,0,9.99),K5066/G5066),""),"")</f>
        <v>0.13808431156923626</v>
      </c>
      <c r="M5066" s="35"/>
      <c r="N5066" s="33" t="str">
        <f>TRIM(CONCATENATE(Table1[[#This Row],[Intake]]," ",Table1[[#This Row],[Batch Number]]))</f>
        <v>S-1/OS 97</v>
      </c>
      <c r="O5066" s="35" t="str">
        <f>IF(VLOOKUP(Table1[[#This Row],[Intake Batch Combo]],Sheet2!A:B,2,FALSE)="","",VLOOKUP(Table1[[#This Row],[Intake Batch Combo]],Sheet2!A:B,2,FALSE))</f>
        <v>One Source Diagnostics Buy 97.2</v>
      </c>
      <c r="P5066" s="116" t="s">
        <v>2384</v>
      </c>
      <c r="Q5066" s="116" t="e">
        <v>#N/A</v>
      </c>
    </row>
    <row r="5067" spans="1:17">
      <c r="A5067" s="4" t="s">
        <v>1316</v>
      </c>
      <c r="B5067" s="38">
        <v>97</v>
      </c>
      <c r="C5067" s="15" t="s">
        <v>424</v>
      </c>
      <c r="D5067" s="39">
        <v>44631</v>
      </c>
      <c r="E5067" s="10" t="s">
        <v>1</v>
      </c>
      <c r="F5067" s="36">
        <v>1695</v>
      </c>
      <c r="G5067" s="36">
        <v>408.58132852990423</v>
      </c>
      <c r="H5067" s="39">
        <v>44733</v>
      </c>
      <c r="I5067" s="123">
        <v>465</v>
      </c>
      <c r="J5067" s="38">
        <f>IF(M5067="",IF(AND(H5067&lt;&gt; "",D5067&lt;&gt;""),IF(H5067&gt;=D5067,H5067-D5067,0),""),"")</f>
        <v>102</v>
      </c>
      <c r="K5067" s="37">
        <f>IF(M5067="",IF(I5067&lt;&gt;"",I5067-G5067,""),"")</f>
        <v>56.418671470095774</v>
      </c>
      <c r="L5067" s="31">
        <f>IF(M5067="",IF(K5067&lt;&gt;"",IF(G5067=0,IF(I5067=0,0,9.99),K5067/G5067),""),"")</f>
        <v>0.13808431156923626</v>
      </c>
      <c r="M5067" s="35"/>
      <c r="N5067" s="33" t="str">
        <f>TRIM(CONCATENATE(Table1[[#This Row],[Intake]]," ",Table1[[#This Row],[Batch Number]]))</f>
        <v>S-1/OS 97</v>
      </c>
      <c r="O5067" s="35" t="str">
        <f>IF(VLOOKUP(Table1[[#This Row],[Intake Batch Combo]],Sheet2!A:B,2,FALSE)="","",VLOOKUP(Table1[[#This Row],[Intake Batch Combo]],Sheet2!A:B,2,FALSE))</f>
        <v>One Source Diagnostics Buy 97.2</v>
      </c>
      <c r="P5067" s="116" t="s">
        <v>2384</v>
      </c>
      <c r="Q5067" s="116" t="e">
        <v>#N/A</v>
      </c>
    </row>
    <row r="5068" spans="1:17">
      <c r="A5068" s="4" t="s">
        <v>1316</v>
      </c>
      <c r="B5068" s="38">
        <v>97</v>
      </c>
      <c r="C5068" s="15" t="s">
        <v>477</v>
      </c>
      <c r="D5068" s="39">
        <v>44631</v>
      </c>
      <c r="E5068" s="10" t="s">
        <v>1</v>
      </c>
      <c r="F5068" s="36">
        <v>1695</v>
      </c>
      <c r="G5068" s="36">
        <v>408.58132852990423</v>
      </c>
      <c r="H5068" s="39">
        <v>44733</v>
      </c>
      <c r="I5068" s="123">
        <v>465</v>
      </c>
      <c r="J5068" s="38">
        <f>IF(M5068="",IF(AND(H5068&lt;&gt; "",D5068&lt;&gt;""),IF(H5068&gt;=D5068,H5068-D5068,0),""),"")</f>
        <v>102</v>
      </c>
      <c r="K5068" s="37">
        <f>IF(M5068="",IF(I5068&lt;&gt;"",I5068-G5068,""),"")</f>
        <v>56.418671470095774</v>
      </c>
      <c r="L5068" s="31">
        <f>IF(M5068="",IF(K5068&lt;&gt;"",IF(G5068=0,IF(I5068=0,0,9.99),K5068/G5068),""),"")</f>
        <v>0.13808431156923626</v>
      </c>
      <c r="M5068" s="35"/>
      <c r="N5068" s="33" t="str">
        <f>TRIM(CONCATENATE(Table1[[#This Row],[Intake]]," ",Table1[[#This Row],[Batch Number]]))</f>
        <v>S-1/OS 97</v>
      </c>
      <c r="O5068" s="35" t="str">
        <f>IF(VLOOKUP(Table1[[#This Row],[Intake Batch Combo]],Sheet2!A:B,2,FALSE)="","",VLOOKUP(Table1[[#This Row],[Intake Batch Combo]],Sheet2!A:B,2,FALSE))</f>
        <v>One Source Diagnostics Buy 97.2</v>
      </c>
      <c r="P5068" s="116" t="s">
        <v>2384</v>
      </c>
      <c r="Q5068" s="116" t="e">
        <v>#N/A</v>
      </c>
    </row>
    <row r="5069" spans="1:17">
      <c r="A5069" s="4" t="s">
        <v>1316</v>
      </c>
      <c r="B5069" s="15">
        <v>90</v>
      </c>
      <c r="C5069" s="15">
        <v>88252</v>
      </c>
      <c r="D5069" s="30">
        <v>44559</v>
      </c>
      <c r="E5069" s="10" t="s">
        <v>1</v>
      </c>
      <c r="F5069" s="14">
        <v>1695</v>
      </c>
      <c r="G5069" s="14">
        <v>435.04260145388702</v>
      </c>
      <c r="H5069" s="30">
        <v>44733</v>
      </c>
      <c r="I5069" s="123">
        <v>558</v>
      </c>
      <c r="J5069" s="21">
        <f>IF(M5069="",IF(AND(H5069&lt;&gt; "",D5069&lt;&gt;""),IF(H5069&gt;=D5069,H5069-D5069,0),""),"")</f>
        <v>174</v>
      </c>
      <c r="K5069" s="20">
        <f>IF(M5069="",IF(I5069&lt;&gt;"",I5069-G5069,""),"")</f>
        <v>122.95739854611298</v>
      </c>
      <c r="L5069" s="25">
        <f>IF(M5069="",IF(K5069&lt;&gt;"",IF(G5069=0,IF(I5069=0,0,9.99),K5069/G5069),""),"")</f>
        <v>0.2826330068255305</v>
      </c>
      <c r="M5069" s="28"/>
      <c r="N5069" s="31" t="str">
        <f>TRIM(CONCATENATE(Table1[[#This Row],[Intake]]," ",Table1[[#This Row],[Batch Number]]))</f>
        <v>S-1/OS 90</v>
      </c>
      <c r="O5069" s="34" t="str">
        <f>IF(VLOOKUP(Table1[[#This Row],[Intake Batch Combo]],Sheet2!A:B,2,FALSE)="","",VLOOKUP(Table1[[#This Row],[Intake Batch Combo]],Sheet2!A:B,2,FALSE))</f>
        <v>OSD Buy 90</v>
      </c>
      <c r="P5069" s="116" t="e">
        <v>#N/A</v>
      </c>
      <c r="Q5069" s="116" t="e">
        <v>#N/A</v>
      </c>
    </row>
    <row r="5070" spans="1:17">
      <c r="A5070" s="4" t="s">
        <v>1316</v>
      </c>
      <c r="B5070" s="15">
        <v>90</v>
      </c>
      <c r="C5070" s="15">
        <v>88252</v>
      </c>
      <c r="D5070" s="30">
        <v>44559</v>
      </c>
      <c r="E5070" s="10" t="s">
        <v>1</v>
      </c>
      <c r="F5070" s="14">
        <v>1695</v>
      </c>
      <c r="G5070" s="14">
        <v>435.04260145388702</v>
      </c>
      <c r="H5070" s="30">
        <v>44733</v>
      </c>
      <c r="I5070" s="123">
        <v>558</v>
      </c>
      <c r="J5070" s="21">
        <f>IF(M5070="",IF(AND(H5070&lt;&gt; "",D5070&lt;&gt;""),IF(H5070&gt;=D5070,H5070-D5070,0),""),"")</f>
        <v>174</v>
      </c>
      <c r="K5070" s="20">
        <f>IF(M5070="",IF(I5070&lt;&gt;"",I5070-G5070,""),"")</f>
        <v>122.95739854611298</v>
      </c>
      <c r="L5070" s="25">
        <f>IF(M5070="",IF(K5070&lt;&gt;"",IF(G5070=0,IF(I5070=0,0,9.99),K5070/G5070),""),"")</f>
        <v>0.2826330068255305</v>
      </c>
      <c r="M5070" s="28"/>
      <c r="N5070" s="31" t="str">
        <f>TRIM(CONCATENATE(Table1[[#This Row],[Intake]]," ",Table1[[#This Row],[Batch Number]]))</f>
        <v>S-1/OS 90</v>
      </c>
      <c r="O5070" s="34" t="str">
        <f>IF(VLOOKUP(Table1[[#This Row],[Intake Batch Combo]],Sheet2!A:B,2,FALSE)="","",VLOOKUP(Table1[[#This Row],[Intake Batch Combo]],Sheet2!A:B,2,FALSE))</f>
        <v>OSD Buy 90</v>
      </c>
      <c r="P5070" s="116" t="e">
        <v>#N/A</v>
      </c>
      <c r="Q5070" s="116" t="e">
        <v>#N/A</v>
      </c>
    </row>
    <row r="5071" spans="1:17">
      <c r="A5071" s="4" t="s">
        <v>1316</v>
      </c>
      <c r="B5071" s="15">
        <v>90</v>
      </c>
      <c r="C5071" s="15" t="s">
        <v>17</v>
      </c>
      <c r="D5071" s="30">
        <v>44559</v>
      </c>
      <c r="E5071" s="10" t="s">
        <v>1</v>
      </c>
      <c r="F5071" s="14">
        <v>1695</v>
      </c>
      <c r="G5071" s="14">
        <v>435.04260145388702</v>
      </c>
      <c r="H5071" s="30">
        <v>44733</v>
      </c>
      <c r="I5071" s="123">
        <v>465</v>
      </c>
      <c r="J5071" s="21">
        <f>IF(M5071="",IF(AND(H5071&lt;&gt; "",D5071&lt;&gt;""),IF(H5071&gt;=D5071,H5071-D5071,0),""),"")</f>
        <v>174</v>
      </c>
      <c r="K5071" s="20">
        <f>IF(M5071="",IF(I5071&lt;&gt;"",I5071-G5071,""),"")</f>
        <v>29.957398546112984</v>
      </c>
      <c r="L5071" s="25">
        <f>IF(M5071="",IF(K5071&lt;&gt;"",IF(G5071=0,IF(I5071=0,0,9.99),K5071/G5071),""),"")</f>
        <v>6.8860839021275391E-2</v>
      </c>
      <c r="M5071" s="28"/>
      <c r="N5071" s="31" t="str">
        <f>TRIM(CONCATENATE(Table1[[#This Row],[Intake]]," ",Table1[[#This Row],[Batch Number]]))</f>
        <v>S-1/OS 90</v>
      </c>
      <c r="O5071" s="34" t="str">
        <f>IF(VLOOKUP(Table1[[#This Row],[Intake Batch Combo]],Sheet2!A:B,2,FALSE)="","",VLOOKUP(Table1[[#This Row],[Intake Batch Combo]],Sheet2!A:B,2,FALSE))</f>
        <v>OSD Buy 90</v>
      </c>
      <c r="P5071" s="116" t="e">
        <v>#N/A</v>
      </c>
      <c r="Q5071" s="116" t="e">
        <v>#N/A</v>
      </c>
    </row>
    <row r="5072" spans="1:17">
      <c r="A5072" s="4" t="s">
        <v>1316</v>
      </c>
      <c r="B5072" s="15">
        <v>90</v>
      </c>
      <c r="C5072" s="15" t="s">
        <v>52</v>
      </c>
      <c r="D5072" s="30">
        <v>44559</v>
      </c>
      <c r="E5072" s="10" t="s">
        <v>1</v>
      </c>
      <c r="F5072" s="14">
        <v>1695</v>
      </c>
      <c r="G5072" s="14">
        <v>435.04260145388702</v>
      </c>
      <c r="H5072" s="30">
        <v>44733</v>
      </c>
      <c r="I5072" s="123">
        <v>465</v>
      </c>
      <c r="J5072" s="21">
        <f>IF(M5072="",IF(AND(H5072&lt;&gt; "",D5072&lt;&gt;""),IF(H5072&gt;=D5072,H5072-D5072,0),""),"")</f>
        <v>174</v>
      </c>
      <c r="K5072" s="20">
        <f>IF(M5072="",IF(I5072&lt;&gt;"",I5072-G5072,""),"")</f>
        <v>29.957398546112984</v>
      </c>
      <c r="L5072" s="25">
        <f>IF(M5072="",IF(K5072&lt;&gt;"",IF(G5072=0,IF(I5072=0,0,9.99),K5072/G5072),""),"")</f>
        <v>6.8860839021275391E-2</v>
      </c>
      <c r="M5072" s="28"/>
      <c r="N5072" s="31" t="str">
        <f>TRIM(CONCATENATE(Table1[[#This Row],[Intake]]," ",Table1[[#This Row],[Batch Number]]))</f>
        <v>S-1/OS 90</v>
      </c>
      <c r="O5072" s="34" t="str">
        <f>IF(VLOOKUP(Table1[[#This Row],[Intake Batch Combo]],Sheet2!A:B,2,FALSE)="","",VLOOKUP(Table1[[#This Row],[Intake Batch Combo]],Sheet2!A:B,2,FALSE))</f>
        <v>OSD Buy 90</v>
      </c>
      <c r="P5072" s="116" t="e">
        <v>#N/A</v>
      </c>
      <c r="Q5072" s="116" t="e">
        <v>#N/A</v>
      </c>
    </row>
    <row r="5073" spans="1:17">
      <c r="A5073" s="4" t="s">
        <v>1316</v>
      </c>
      <c r="B5073" s="15">
        <v>90</v>
      </c>
      <c r="C5073" s="15" t="s">
        <v>60</v>
      </c>
      <c r="D5073" s="30">
        <v>44559</v>
      </c>
      <c r="E5073" s="10" t="s">
        <v>1</v>
      </c>
      <c r="F5073" s="14">
        <v>1695</v>
      </c>
      <c r="G5073" s="14">
        <v>435.04260145388702</v>
      </c>
      <c r="H5073" s="30">
        <v>44733</v>
      </c>
      <c r="I5073" s="123">
        <v>418.5</v>
      </c>
      <c r="J5073" s="21">
        <f>IF(M5073="",IF(AND(H5073&lt;&gt; "",D5073&lt;&gt;""),IF(H5073&gt;=D5073,H5073-D5073,0),""),"")</f>
        <v>174</v>
      </c>
      <c r="K5073" s="20">
        <f>IF(M5073="",IF(I5073&lt;&gt;"",I5073-G5073,""),"")</f>
        <v>-16.542601453887016</v>
      </c>
      <c r="L5073" s="25">
        <f>IF(M5073="",IF(K5073&lt;&gt;"",IF(G5073=0,IF(I5073=0,0,9.99),K5073/G5073),""),"")</f>
        <v>-3.8025244880852141E-2</v>
      </c>
      <c r="M5073" s="28"/>
      <c r="N5073" s="31" t="str">
        <f>TRIM(CONCATENATE(Table1[[#This Row],[Intake]]," ",Table1[[#This Row],[Batch Number]]))</f>
        <v>S-1/OS 90</v>
      </c>
      <c r="O5073" s="34" t="str">
        <f>IF(VLOOKUP(Table1[[#This Row],[Intake Batch Combo]],Sheet2!A:B,2,FALSE)="","",VLOOKUP(Table1[[#This Row],[Intake Batch Combo]],Sheet2!A:B,2,FALSE))</f>
        <v>OSD Buy 90</v>
      </c>
      <c r="P5073" s="116" t="e">
        <v>#N/A</v>
      </c>
      <c r="Q5073" s="116" t="e">
        <v>#N/A</v>
      </c>
    </row>
    <row r="5074" spans="1:17">
      <c r="A5074" s="4" t="s">
        <v>1316</v>
      </c>
      <c r="B5074" s="15">
        <v>90</v>
      </c>
      <c r="C5074" s="15" t="s">
        <v>78</v>
      </c>
      <c r="D5074" s="30">
        <v>44559</v>
      </c>
      <c r="E5074" s="10" t="s">
        <v>1</v>
      </c>
      <c r="F5074" s="14">
        <v>1695</v>
      </c>
      <c r="G5074" s="14">
        <v>435.04260145388702</v>
      </c>
      <c r="H5074" s="30">
        <v>44733</v>
      </c>
      <c r="I5074" s="123">
        <v>706.8</v>
      </c>
      <c r="J5074" s="21">
        <f>IF(M5074="",IF(AND(H5074&lt;&gt; "",D5074&lt;&gt;""),IF(H5074&gt;=D5074,H5074-D5074,0),""),"")</f>
        <v>174</v>
      </c>
      <c r="K5074" s="20">
        <f>IF(M5074="",IF(I5074&lt;&gt;"",I5074-G5074,""),"")</f>
        <v>271.75739854611294</v>
      </c>
      <c r="L5074" s="25">
        <f>IF(M5074="",IF(K5074&lt;&gt;"",IF(G5074=0,IF(I5074=0,0,9.99),K5074/G5074),""),"")</f>
        <v>0.62466847531233849</v>
      </c>
      <c r="M5074" s="28"/>
      <c r="N5074" s="31" t="str">
        <f>TRIM(CONCATENATE(Table1[[#This Row],[Intake]]," ",Table1[[#This Row],[Batch Number]]))</f>
        <v>S-1/OS 90</v>
      </c>
      <c r="O5074" s="34" t="str">
        <f>IF(VLOOKUP(Table1[[#This Row],[Intake Batch Combo]],Sheet2!A:B,2,FALSE)="","",VLOOKUP(Table1[[#This Row],[Intake Batch Combo]],Sheet2!A:B,2,FALSE))</f>
        <v>OSD Buy 90</v>
      </c>
      <c r="P5074" s="116" t="e">
        <v>#N/A</v>
      </c>
      <c r="Q5074" s="116" t="e">
        <v>#N/A</v>
      </c>
    </row>
    <row r="5075" spans="1:17">
      <c r="A5075" s="4" t="s">
        <v>1316</v>
      </c>
      <c r="B5075" s="15">
        <v>90</v>
      </c>
      <c r="C5075" s="15" t="s">
        <v>78</v>
      </c>
      <c r="D5075" s="30">
        <v>44559</v>
      </c>
      <c r="E5075" s="10" t="s">
        <v>1</v>
      </c>
      <c r="F5075" s="14">
        <v>1695</v>
      </c>
      <c r="G5075" s="14">
        <v>435.04260145388702</v>
      </c>
      <c r="H5075" s="30">
        <v>44733</v>
      </c>
      <c r="I5075" s="123">
        <v>716.1</v>
      </c>
      <c r="J5075" s="21">
        <f>IF(M5075="",IF(AND(H5075&lt;&gt; "",D5075&lt;&gt;""),IF(H5075&gt;=D5075,H5075-D5075,0),""),"")</f>
        <v>174</v>
      </c>
      <c r="K5075" s="20">
        <f>IF(M5075="",IF(I5075&lt;&gt;"",I5075-G5075,""),"")</f>
        <v>281.05739854611301</v>
      </c>
      <c r="L5075" s="25">
        <f>IF(M5075="",IF(K5075&lt;&gt;"",IF(G5075=0,IF(I5075=0,0,9.99),K5075/G5075),""),"")</f>
        <v>0.64604569209276419</v>
      </c>
      <c r="M5075" s="28"/>
      <c r="N5075" s="31" t="str">
        <f>TRIM(CONCATENATE(Table1[[#This Row],[Intake]]," ",Table1[[#This Row],[Batch Number]]))</f>
        <v>S-1/OS 90</v>
      </c>
      <c r="O5075" s="34" t="str">
        <f>IF(VLOOKUP(Table1[[#This Row],[Intake Batch Combo]],Sheet2!A:B,2,FALSE)="","",VLOOKUP(Table1[[#This Row],[Intake Batch Combo]],Sheet2!A:B,2,FALSE))</f>
        <v>OSD Buy 90</v>
      </c>
      <c r="P5075" s="116" t="e">
        <v>#N/A</v>
      </c>
      <c r="Q5075" s="116" t="e">
        <v>#N/A</v>
      </c>
    </row>
    <row r="5076" spans="1:17">
      <c r="A5076" s="4" t="s">
        <v>1316</v>
      </c>
      <c r="B5076" s="15">
        <v>90</v>
      </c>
      <c r="C5076" s="15" t="s">
        <v>79</v>
      </c>
      <c r="D5076" s="30">
        <v>44559</v>
      </c>
      <c r="E5076" s="10" t="s">
        <v>1</v>
      </c>
      <c r="F5076" s="14">
        <v>1695</v>
      </c>
      <c r="G5076" s="14">
        <v>435.04260145388702</v>
      </c>
      <c r="H5076" s="30">
        <v>44733</v>
      </c>
      <c r="I5076" s="123">
        <v>711.45</v>
      </c>
      <c r="J5076" s="21">
        <f>IF(M5076="",IF(AND(H5076&lt;&gt; "",D5076&lt;&gt;""),IF(H5076&gt;=D5076,H5076-D5076,0),""),"")</f>
        <v>174</v>
      </c>
      <c r="K5076" s="20">
        <f>IF(M5076="",IF(I5076&lt;&gt;"",I5076-G5076,""),"")</f>
        <v>276.40739854611303</v>
      </c>
      <c r="L5076" s="25">
        <f>IF(M5076="",IF(K5076&lt;&gt;"",IF(G5076=0,IF(I5076=0,0,9.99),K5076/G5076),""),"")</f>
        <v>0.63535708370255151</v>
      </c>
      <c r="M5076" s="28"/>
      <c r="N5076" s="31" t="str">
        <f>TRIM(CONCATENATE(Table1[[#This Row],[Intake]]," ",Table1[[#This Row],[Batch Number]]))</f>
        <v>S-1/OS 90</v>
      </c>
      <c r="O5076" s="34" t="str">
        <f>IF(VLOOKUP(Table1[[#This Row],[Intake Batch Combo]],Sheet2!A:B,2,FALSE)="","",VLOOKUP(Table1[[#This Row],[Intake Batch Combo]],Sheet2!A:B,2,FALSE))</f>
        <v>OSD Buy 90</v>
      </c>
      <c r="P5076" s="116" t="e">
        <v>#N/A</v>
      </c>
      <c r="Q5076" s="116" t="e">
        <v>#N/A</v>
      </c>
    </row>
    <row r="5077" spans="1:17">
      <c r="A5077" s="4" t="s">
        <v>1316</v>
      </c>
      <c r="B5077" s="15">
        <v>90</v>
      </c>
      <c r="C5077" s="15" t="s">
        <v>184</v>
      </c>
      <c r="D5077" s="30">
        <v>44559</v>
      </c>
      <c r="E5077" s="10" t="s">
        <v>1</v>
      </c>
      <c r="F5077" s="14">
        <v>1695</v>
      </c>
      <c r="G5077" s="14">
        <v>435.04260145388702</v>
      </c>
      <c r="H5077" s="30">
        <v>44733</v>
      </c>
      <c r="I5077" s="123">
        <v>465</v>
      </c>
      <c r="J5077" s="21">
        <f>IF(M5077="",IF(AND(H5077&lt;&gt; "",D5077&lt;&gt;""),IF(H5077&gt;=D5077,H5077-D5077,0),""),"")</f>
        <v>174</v>
      </c>
      <c r="K5077" s="20">
        <f>IF(M5077="",IF(I5077&lt;&gt;"",I5077-G5077,""),"")</f>
        <v>29.957398546112984</v>
      </c>
      <c r="L5077" s="25">
        <f>IF(M5077="",IF(K5077&lt;&gt;"",IF(G5077=0,IF(I5077=0,0,9.99),K5077/G5077),""),"")</f>
        <v>6.8860839021275391E-2</v>
      </c>
      <c r="M5077" s="28"/>
      <c r="N5077" s="31" t="str">
        <f>TRIM(CONCATENATE(Table1[[#This Row],[Intake]]," ",Table1[[#This Row],[Batch Number]]))</f>
        <v>S-1/OS 90</v>
      </c>
      <c r="O5077" s="34" t="str">
        <f>IF(VLOOKUP(Table1[[#This Row],[Intake Batch Combo]],Sheet2!A:B,2,FALSE)="","",VLOOKUP(Table1[[#This Row],[Intake Batch Combo]],Sheet2!A:B,2,FALSE))</f>
        <v>OSD Buy 90</v>
      </c>
      <c r="P5077" s="116" t="e">
        <v>#N/A</v>
      </c>
      <c r="Q5077" s="116" t="e">
        <v>#N/A</v>
      </c>
    </row>
    <row r="5078" spans="1:17">
      <c r="A5078" s="4" t="s">
        <v>1316</v>
      </c>
      <c r="B5078" s="15">
        <v>90</v>
      </c>
      <c r="C5078" s="15" t="s">
        <v>282</v>
      </c>
      <c r="D5078" s="30">
        <v>44559</v>
      </c>
      <c r="E5078" s="10" t="s">
        <v>1</v>
      </c>
      <c r="F5078" s="14">
        <v>1695</v>
      </c>
      <c r="G5078" s="14">
        <v>435.04260145388702</v>
      </c>
      <c r="H5078" s="30">
        <v>44733</v>
      </c>
      <c r="I5078" s="123">
        <v>488.25</v>
      </c>
      <c r="J5078" s="21">
        <f>IF(M5078="",IF(AND(H5078&lt;&gt; "",D5078&lt;&gt;""),IF(H5078&gt;=D5078,H5078-D5078,0),""),"")</f>
        <v>174</v>
      </c>
      <c r="K5078" s="20">
        <f>IF(M5078="",IF(I5078&lt;&gt;"",I5078-G5078,""),"")</f>
        <v>53.207398546112984</v>
      </c>
      <c r="L5078" s="25">
        <f>IF(M5078="",IF(K5078&lt;&gt;"",IF(G5078=0,IF(I5078=0,0,9.99),K5078/G5078),""),"")</f>
        <v>0.12230388097233917</v>
      </c>
      <c r="M5078" s="28"/>
      <c r="N5078" s="31" t="str">
        <f>TRIM(CONCATENATE(Table1[[#This Row],[Intake]]," ",Table1[[#This Row],[Batch Number]]))</f>
        <v>S-1/OS 90</v>
      </c>
      <c r="O5078" s="34" t="str">
        <f>IF(VLOOKUP(Table1[[#This Row],[Intake Batch Combo]],Sheet2!A:B,2,FALSE)="","",VLOOKUP(Table1[[#This Row],[Intake Batch Combo]],Sheet2!A:B,2,FALSE))</f>
        <v>OSD Buy 90</v>
      </c>
      <c r="P5078" s="116" t="e">
        <v>#N/A</v>
      </c>
      <c r="Q5078" s="116" t="e">
        <v>#N/A</v>
      </c>
    </row>
    <row r="5079" spans="1:17">
      <c r="A5079" s="4" t="s">
        <v>1316</v>
      </c>
      <c r="B5079" s="15">
        <v>90</v>
      </c>
      <c r="C5079" s="15" t="s">
        <v>309</v>
      </c>
      <c r="D5079" s="30">
        <v>44559</v>
      </c>
      <c r="E5079" s="10" t="s">
        <v>1</v>
      </c>
      <c r="F5079" s="14">
        <v>1695</v>
      </c>
      <c r="G5079" s="14">
        <v>435.04260145388702</v>
      </c>
      <c r="H5079" s="30">
        <v>44733</v>
      </c>
      <c r="I5079" s="123">
        <v>465</v>
      </c>
      <c r="J5079" s="21">
        <f>IF(M5079="",IF(AND(H5079&lt;&gt; "",D5079&lt;&gt;""),IF(H5079&gt;=D5079,H5079-D5079,0),""),"")</f>
        <v>174</v>
      </c>
      <c r="K5079" s="20">
        <f>IF(M5079="",IF(I5079&lt;&gt;"",I5079-G5079,""),"")</f>
        <v>29.957398546112984</v>
      </c>
      <c r="L5079" s="25">
        <f>IF(M5079="",IF(K5079&lt;&gt;"",IF(G5079=0,IF(I5079=0,0,9.99),K5079/G5079),""),"")</f>
        <v>6.8860839021275391E-2</v>
      </c>
      <c r="M5079" s="28"/>
      <c r="N5079" s="31" t="str">
        <f>TRIM(CONCATENATE(Table1[[#This Row],[Intake]]," ",Table1[[#This Row],[Batch Number]]))</f>
        <v>S-1/OS 90</v>
      </c>
      <c r="O5079" s="34" t="str">
        <f>IF(VLOOKUP(Table1[[#This Row],[Intake Batch Combo]],Sheet2!A:B,2,FALSE)="","",VLOOKUP(Table1[[#This Row],[Intake Batch Combo]],Sheet2!A:B,2,FALSE))</f>
        <v>OSD Buy 90</v>
      </c>
      <c r="P5079" s="116" t="e">
        <v>#N/A</v>
      </c>
      <c r="Q5079" s="116" t="e">
        <v>#N/A</v>
      </c>
    </row>
    <row r="5080" spans="1:17">
      <c r="A5080" s="4" t="s">
        <v>1316</v>
      </c>
      <c r="B5080" s="15">
        <v>90</v>
      </c>
      <c r="C5080" s="15" t="s">
        <v>309</v>
      </c>
      <c r="D5080" s="30">
        <v>44559</v>
      </c>
      <c r="E5080" s="10" t="s">
        <v>1</v>
      </c>
      <c r="F5080" s="14">
        <v>1695</v>
      </c>
      <c r="G5080" s="14">
        <v>435.04260145388702</v>
      </c>
      <c r="H5080" s="30">
        <v>44733</v>
      </c>
      <c r="I5080" s="123">
        <v>465</v>
      </c>
      <c r="J5080" s="21">
        <f>IF(M5080="",IF(AND(H5080&lt;&gt; "",D5080&lt;&gt;""),IF(H5080&gt;=D5080,H5080-D5080,0),""),"")</f>
        <v>174</v>
      </c>
      <c r="K5080" s="20">
        <f>IF(M5080="",IF(I5080&lt;&gt;"",I5080-G5080,""),"")</f>
        <v>29.957398546112984</v>
      </c>
      <c r="L5080" s="25">
        <f>IF(M5080="",IF(K5080&lt;&gt;"",IF(G5080=0,IF(I5080=0,0,9.99),K5080/G5080),""),"")</f>
        <v>6.8860839021275391E-2</v>
      </c>
      <c r="M5080" s="28"/>
      <c r="N5080" s="31" t="str">
        <f>TRIM(CONCATENATE(Table1[[#This Row],[Intake]]," ",Table1[[#This Row],[Batch Number]]))</f>
        <v>S-1/OS 90</v>
      </c>
      <c r="O5080" s="34" t="str">
        <f>IF(VLOOKUP(Table1[[#This Row],[Intake Batch Combo]],Sheet2!A:B,2,FALSE)="","",VLOOKUP(Table1[[#This Row],[Intake Batch Combo]],Sheet2!A:B,2,FALSE))</f>
        <v>OSD Buy 90</v>
      </c>
      <c r="P5080" s="116" t="e">
        <v>#N/A</v>
      </c>
      <c r="Q5080" s="116" t="e">
        <v>#N/A</v>
      </c>
    </row>
    <row r="5081" spans="1:17">
      <c r="A5081" s="4" t="s">
        <v>1316</v>
      </c>
      <c r="B5081" s="15">
        <v>90</v>
      </c>
      <c r="C5081" s="15" t="s">
        <v>130</v>
      </c>
      <c r="D5081" s="30">
        <v>44559</v>
      </c>
      <c r="E5081" s="10" t="s">
        <v>1</v>
      </c>
      <c r="F5081" s="14">
        <v>300</v>
      </c>
      <c r="G5081" s="14">
        <v>0</v>
      </c>
      <c r="H5081" s="30">
        <v>44712</v>
      </c>
      <c r="I5081" s="123">
        <v>0</v>
      </c>
      <c r="J5081" s="21">
        <f>IF(M5081="",IF(AND(H5081&lt;&gt; "",D5081&lt;&gt;""),IF(H5081&gt;=D5081,H5081-D5081,0),""),"")</f>
        <v>153</v>
      </c>
      <c r="K5081" s="20">
        <f>IF(M5081="",IF(I5081&lt;&gt;"",I5081-G5081,""),"")</f>
        <v>0</v>
      </c>
      <c r="L5081" s="25">
        <f>IF(M5081="",IF(K5081&lt;&gt;"",IF(G5081=0,IF(I5081=0,0,9.99),K5081/G5081),""),"")</f>
        <v>0</v>
      </c>
      <c r="M5081" s="28"/>
      <c r="N5081" s="31" t="str">
        <f>TRIM(CONCATENATE(Table1[[#This Row],[Intake]]," ",Table1[[#This Row],[Batch Number]]))</f>
        <v>S-1/OS 90</v>
      </c>
      <c r="O5081" s="34" t="str">
        <f>IF(VLOOKUP(Table1[[#This Row],[Intake Batch Combo]],Sheet2!A:B,2,FALSE)="","",VLOOKUP(Table1[[#This Row],[Intake Batch Combo]],Sheet2!A:B,2,FALSE))</f>
        <v>OSD Buy 90</v>
      </c>
      <c r="P5081" s="116" t="e">
        <v>#N/A</v>
      </c>
      <c r="Q5081" s="116" t="e">
        <v>#N/A</v>
      </c>
    </row>
    <row r="5082" spans="1:17">
      <c r="A5082" s="4" t="s">
        <v>1316</v>
      </c>
      <c r="B5082" s="15">
        <v>90</v>
      </c>
      <c r="C5082" s="15" t="s">
        <v>130</v>
      </c>
      <c r="D5082" s="30">
        <v>44559</v>
      </c>
      <c r="E5082" s="10" t="s">
        <v>1</v>
      </c>
      <c r="F5082" s="14">
        <v>300</v>
      </c>
      <c r="G5082" s="14">
        <v>0</v>
      </c>
      <c r="H5082" s="30">
        <v>44712</v>
      </c>
      <c r="I5082" s="123">
        <v>0</v>
      </c>
      <c r="J5082" s="21">
        <f>IF(M5082="",IF(AND(H5082&lt;&gt; "",D5082&lt;&gt;""),IF(H5082&gt;=D5082,H5082-D5082,0),""),"")</f>
        <v>153</v>
      </c>
      <c r="K5082" s="20">
        <f>IF(M5082="",IF(I5082&lt;&gt;"",I5082-G5082,""),"")</f>
        <v>0</v>
      </c>
      <c r="L5082" s="25">
        <f>IF(M5082="",IF(K5082&lt;&gt;"",IF(G5082=0,IF(I5082=0,0,9.99),K5082/G5082),""),"")</f>
        <v>0</v>
      </c>
      <c r="M5082" s="28"/>
      <c r="N5082" s="31" t="str">
        <f>TRIM(CONCATENATE(Table1[[#This Row],[Intake]]," ",Table1[[#This Row],[Batch Number]]))</f>
        <v>S-1/OS 90</v>
      </c>
      <c r="O5082" s="34" t="str">
        <f>IF(VLOOKUP(Table1[[#This Row],[Intake Batch Combo]],Sheet2!A:B,2,FALSE)="","",VLOOKUP(Table1[[#This Row],[Intake Batch Combo]],Sheet2!A:B,2,FALSE))</f>
        <v>OSD Buy 90</v>
      </c>
      <c r="P5082" s="116" t="e">
        <v>#N/A</v>
      </c>
      <c r="Q5082" s="116" t="e">
        <v>#N/A</v>
      </c>
    </row>
    <row r="5083" spans="1:17">
      <c r="A5083" s="4" t="s">
        <v>1316</v>
      </c>
      <c r="B5083" s="15">
        <v>90</v>
      </c>
      <c r="C5083" s="15" t="s">
        <v>133</v>
      </c>
      <c r="D5083" s="30">
        <v>44559</v>
      </c>
      <c r="E5083" s="10" t="s">
        <v>1</v>
      </c>
      <c r="F5083" s="14">
        <v>300</v>
      </c>
      <c r="G5083" s="14">
        <v>0</v>
      </c>
      <c r="H5083" s="30">
        <v>44712</v>
      </c>
      <c r="I5083" s="123">
        <v>0</v>
      </c>
      <c r="J5083" s="21">
        <f>IF(M5083="",IF(AND(H5083&lt;&gt; "",D5083&lt;&gt;""),IF(H5083&gt;=D5083,H5083-D5083,0),""),"")</f>
        <v>153</v>
      </c>
      <c r="K5083" s="20">
        <f>IF(M5083="",IF(I5083&lt;&gt;"",I5083-G5083,""),"")</f>
        <v>0</v>
      </c>
      <c r="L5083" s="25">
        <f>IF(M5083="",IF(K5083&lt;&gt;"",IF(G5083=0,IF(I5083=0,0,9.99),K5083/G5083),""),"")</f>
        <v>0</v>
      </c>
      <c r="M5083" s="28"/>
      <c r="N5083" s="31" t="str">
        <f>TRIM(CONCATENATE(Table1[[#This Row],[Intake]]," ",Table1[[#This Row],[Batch Number]]))</f>
        <v>S-1/OS 90</v>
      </c>
      <c r="O5083" s="34" t="str">
        <f>IF(VLOOKUP(Table1[[#This Row],[Intake Batch Combo]],Sheet2!A:B,2,FALSE)="","",VLOOKUP(Table1[[#This Row],[Intake Batch Combo]],Sheet2!A:B,2,FALSE))</f>
        <v>OSD Buy 90</v>
      </c>
      <c r="P5083" s="116" t="e">
        <v>#N/A</v>
      </c>
      <c r="Q5083" s="116" t="e">
        <v>#N/A</v>
      </c>
    </row>
    <row r="5084" spans="1:17">
      <c r="A5084" s="4" t="s">
        <v>1316</v>
      </c>
      <c r="B5084" s="15">
        <v>90</v>
      </c>
      <c r="C5084" s="15" t="s">
        <v>133</v>
      </c>
      <c r="D5084" s="30">
        <v>44559</v>
      </c>
      <c r="E5084" s="10" t="s">
        <v>1</v>
      </c>
      <c r="F5084" s="14">
        <v>300</v>
      </c>
      <c r="G5084" s="14">
        <v>0</v>
      </c>
      <c r="H5084" s="30">
        <v>44712</v>
      </c>
      <c r="I5084" s="123">
        <v>0</v>
      </c>
      <c r="J5084" s="21">
        <f>IF(M5084="",IF(AND(H5084&lt;&gt; "",D5084&lt;&gt;""),IF(H5084&gt;=D5084,H5084-D5084,0),""),"")</f>
        <v>153</v>
      </c>
      <c r="K5084" s="20">
        <f>IF(M5084="",IF(I5084&lt;&gt;"",I5084-G5084,""),"")</f>
        <v>0</v>
      </c>
      <c r="L5084" s="25">
        <f>IF(M5084="",IF(K5084&lt;&gt;"",IF(G5084=0,IF(I5084=0,0,9.99),K5084/G5084),""),"")</f>
        <v>0</v>
      </c>
      <c r="M5084" s="28"/>
      <c r="N5084" s="31" t="str">
        <f>TRIM(CONCATENATE(Table1[[#This Row],[Intake]]," ",Table1[[#This Row],[Batch Number]]))</f>
        <v>S-1/OS 90</v>
      </c>
      <c r="O5084" s="34" t="str">
        <f>IF(VLOOKUP(Table1[[#This Row],[Intake Batch Combo]],Sheet2!A:B,2,FALSE)="","",VLOOKUP(Table1[[#This Row],[Intake Batch Combo]],Sheet2!A:B,2,FALSE))</f>
        <v>OSD Buy 90</v>
      </c>
      <c r="P5084" s="116" t="e">
        <v>#N/A</v>
      </c>
      <c r="Q5084" s="116" t="e">
        <v>#N/A</v>
      </c>
    </row>
    <row r="5085" spans="1:17">
      <c r="A5085" s="4" t="s">
        <v>1316</v>
      </c>
      <c r="B5085" s="15">
        <v>90</v>
      </c>
      <c r="C5085" s="15" t="s">
        <v>324</v>
      </c>
      <c r="D5085" s="30">
        <v>44559</v>
      </c>
      <c r="E5085" s="10" t="s">
        <v>1</v>
      </c>
      <c r="F5085" s="14">
        <v>300</v>
      </c>
      <c r="G5085" s="14">
        <v>0</v>
      </c>
      <c r="H5085" s="30">
        <v>44712</v>
      </c>
      <c r="I5085" s="123">
        <v>0</v>
      </c>
      <c r="J5085" s="21">
        <f>IF(M5085="",IF(AND(H5085&lt;&gt; "",D5085&lt;&gt;""),IF(H5085&gt;=D5085,H5085-D5085,0),""),"")</f>
        <v>153</v>
      </c>
      <c r="K5085" s="20">
        <f>IF(M5085="",IF(I5085&lt;&gt;"",I5085-G5085,""),"")</f>
        <v>0</v>
      </c>
      <c r="L5085" s="25">
        <f>IF(M5085="",IF(K5085&lt;&gt;"",IF(G5085=0,IF(I5085=0,0,9.99),K5085/G5085),""),"")</f>
        <v>0</v>
      </c>
      <c r="M5085" s="28"/>
      <c r="N5085" s="31" t="str">
        <f>TRIM(CONCATENATE(Table1[[#This Row],[Intake]]," ",Table1[[#This Row],[Batch Number]]))</f>
        <v>S-1/OS 90</v>
      </c>
      <c r="O5085" s="34" t="str">
        <f>IF(VLOOKUP(Table1[[#This Row],[Intake Batch Combo]],Sheet2!A:B,2,FALSE)="","",VLOOKUP(Table1[[#This Row],[Intake Batch Combo]],Sheet2!A:B,2,FALSE))</f>
        <v>OSD Buy 90</v>
      </c>
      <c r="P5085" s="116" t="e">
        <v>#N/A</v>
      </c>
      <c r="Q5085" s="116" t="e">
        <v>#N/A</v>
      </c>
    </row>
    <row r="5086" spans="1:17">
      <c r="A5086" s="4" t="s">
        <v>1316</v>
      </c>
      <c r="B5086" s="15">
        <v>90</v>
      </c>
      <c r="C5086" s="15" t="s">
        <v>324</v>
      </c>
      <c r="D5086" s="30">
        <v>44559</v>
      </c>
      <c r="E5086" s="10" t="s">
        <v>1</v>
      </c>
      <c r="F5086" s="14">
        <v>300</v>
      </c>
      <c r="G5086" s="14">
        <v>0</v>
      </c>
      <c r="H5086" s="30">
        <v>44712</v>
      </c>
      <c r="I5086" s="123">
        <v>0</v>
      </c>
      <c r="J5086" s="21">
        <f>IF(M5086="",IF(AND(H5086&lt;&gt; "",D5086&lt;&gt;""),IF(H5086&gt;=D5086,H5086-D5086,0),""),"")</f>
        <v>153</v>
      </c>
      <c r="K5086" s="20">
        <f>IF(M5086="",IF(I5086&lt;&gt;"",I5086-G5086,""),"")</f>
        <v>0</v>
      </c>
      <c r="L5086" s="25">
        <f>IF(M5086="",IF(K5086&lt;&gt;"",IF(G5086=0,IF(I5086=0,0,9.99),K5086/G5086),""),"")</f>
        <v>0</v>
      </c>
      <c r="M5086" s="28"/>
      <c r="N5086" s="31" t="str">
        <f>TRIM(CONCATENATE(Table1[[#This Row],[Intake]]," ",Table1[[#This Row],[Batch Number]]))</f>
        <v>S-1/OS 90</v>
      </c>
      <c r="O5086" s="34" t="str">
        <f>IF(VLOOKUP(Table1[[#This Row],[Intake Batch Combo]],Sheet2!A:B,2,FALSE)="","",VLOOKUP(Table1[[#This Row],[Intake Batch Combo]],Sheet2!A:B,2,FALSE))</f>
        <v>OSD Buy 90</v>
      </c>
      <c r="P5086" s="116" t="e">
        <v>#N/A</v>
      </c>
      <c r="Q5086" s="116" t="e">
        <v>#N/A</v>
      </c>
    </row>
    <row r="5087" spans="1:17">
      <c r="A5087" s="4" t="s">
        <v>1316</v>
      </c>
      <c r="B5087" s="15">
        <v>90</v>
      </c>
      <c r="C5087" s="15" t="s">
        <v>268</v>
      </c>
      <c r="D5087" s="30">
        <v>44559</v>
      </c>
      <c r="E5087" s="10" t="s">
        <v>0</v>
      </c>
      <c r="F5087" s="109">
        <v>250</v>
      </c>
      <c r="G5087" s="14">
        <v>64.165575435676601</v>
      </c>
      <c r="H5087" s="30">
        <v>44712</v>
      </c>
      <c r="I5087" s="123">
        <v>93</v>
      </c>
      <c r="J5087" s="21">
        <f>IF(M5087="",IF(AND(H5087&lt;&gt; "",D5087&lt;&gt;""),IF(H5087&gt;=D5087,H5087-D5087,0),""),"")</f>
        <v>153</v>
      </c>
      <c r="K5087" s="20">
        <f>IF(M5087="",IF(I5087&lt;&gt;"",I5087-G5087,""),"")</f>
        <v>28.834424564323399</v>
      </c>
      <c r="L5087" s="25">
        <f>IF(M5087="",IF(K5087&lt;&gt;"",IF(G5087=0,IF(I5087=0,0,9.99),K5087/G5087),""),"")</f>
        <v>0.44937529771284829</v>
      </c>
      <c r="M5087" s="28"/>
      <c r="N5087" s="31" t="str">
        <f>TRIM(CONCATENATE(Table1[[#This Row],[Intake]]," ",Table1[[#This Row],[Batch Number]]))</f>
        <v>S-1/OS 90</v>
      </c>
      <c r="O5087" s="34" t="str">
        <f>IF(VLOOKUP(Table1[[#This Row],[Intake Batch Combo]],Sheet2!A:B,2,FALSE)="","",VLOOKUP(Table1[[#This Row],[Intake Batch Combo]],Sheet2!A:B,2,FALSE))</f>
        <v>OSD Buy 90</v>
      </c>
      <c r="P5087" s="116" t="e">
        <v>#N/A</v>
      </c>
      <c r="Q5087" s="116" t="e">
        <v>#N/A</v>
      </c>
    </row>
    <row r="5088" spans="1:17">
      <c r="A5088" s="4" t="s">
        <v>1316</v>
      </c>
      <c r="B5088" s="15">
        <v>90</v>
      </c>
      <c r="C5088" s="15" t="s">
        <v>268</v>
      </c>
      <c r="D5088" s="30">
        <v>44559</v>
      </c>
      <c r="E5088" s="10" t="s">
        <v>0</v>
      </c>
      <c r="F5088" s="109">
        <v>250</v>
      </c>
      <c r="G5088" s="14">
        <v>64.165575435676601</v>
      </c>
      <c r="H5088" s="30">
        <v>44712</v>
      </c>
      <c r="I5088" s="123">
        <v>93</v>
      </c>
      <c r="J5088" s="21">
        <f>IF(M5088="",IF(AND(H5088&lt;&gt; "",D5088&lt;&gt;""),IF(H5088&gt;=D5088,H5088-D5088,0),""),"")</f>
        <v>153</v>
      </c>
      <c r="K5088" s="20">
        <f>IF(M5088="",IF(I5088&lt;&gt;"",I5088-G5088,""),"")</f>
        <v>28.834424564323399</v>
      </c>
      <c r="L5088" s="25">
        <f>IF(M5088="",IF(K5088&lt;&gt;"",IF(G5088=0,IF(I5088=0,0,9.99),K5088/G5088),""),"")</f>
        <v>0.44937529771284829</v>
      </c>
      <c r="M5088" s="28"/>
      <c r="N5088" s="31" t="str">
        <f>TRIM(CONCATENATE(Table1[[#This Row],[Intake]]," ",Table1[[#This Row],[Batch Number]]))</f>
        <v>S-1/OS 90</v>
      </c>
      <c r="O5088" s="34" t="str">
        <f>IF(VLOOKUP(Table1[[#This Row],[Intake Batch Combo]],Sheet2!A:B,2,FALSE)="","",VLOOKUP(Table1[[#This Row],[Intake Batch Combo]],Sheet2!A:B,2,FALSE))</f>
        <v>OSD Buy 90</v>
      </c>
      <c r="P5088" s="116" t="e">
        <v>#N/A</v>
      </c>
      <c r="Q5088" s="116" t="e">
        <v>#N/A</v>
      </c>
    </row>
    <row r="5089" spans="1:17">
      <c r="A5089" s="4" t="s">
        <v>1316</v>
      </c>
      <c r="B5089" s="15">
        <v>90</v>
      </c>
      <c r="C5089" s="15" t="s">
        <v>268</v>
      </c>
      <c r="D5089" s="30">
        <v>44559</v>
      </c>
      <c r="E5089" s="10" t="s">
        <v>0</v>
      </c>
      <c r="F5089" s="109">
        <v>250</v>
      </c>
      <c r="G5089" s="14">
        <v>64.165575435676601</v>
      </c>
      <c r="H5089" s="30">
        <v>44712</v>
      </c>
      <c r="I5089" s="123">
        <v>93</v>
      </c>
      <c r="J5089" s="21">
        <f>IF(M5089="",IF(AND(H5089&lt;&gt; "",D5089&lt;&gt;""),IF(H5089&gt;=D5089,H5089-D5089,0),""),"")</f>
        <v>153</v>
      </c>
      <c r="K5089" s="20">
        <f>IF(M5089="",IF(I5089&lt;&gt;"",I5089-G5089,""),"")</f>
        <v>28.834424564323399</v>
      </c>
      <c r="L5089" s="25">
        <f>IF(M5089="",IF(K5089&lt;&gt;"",IF(G5089=0,IF(I5089=0,0,9.99),K5089/G5089),""),"")</f>
        <v>0.44937529771284829</v>
      </c>
      <c r="M5089" s="28"/>
      <c r="N5089" s="31" t="str">
        <f>TRIM(CONCATENATE(Table1[[#This Row],[Intake]]," ",Table1[[#This Row],[Batch Number]]))</f>
        <v>S-1/OS 90</v>
      </c>
      <c r="O5089" s="34" t="str">
        <f>IF(VLOOKUP(Table1[[#This Row],[Intake Batch Combo]],Sheet2!A:B,2,FALSE)="","",VLOOKUP(Table1[[#This Row],[Intake Batch Combo]],Sheet2!A:B,2,FALSE))</f>
        <v>OSD Buy 90</v>
      </c>
      <c r="P5089" s="116" t="e">
        <v>#N/A</v>
      </c>
      <c r="Q5089" s="116" t="e">
        <v>#N/A</v>
      </c>
    </row>
    <row r="5090" spans="1:17">
      <c r="A5090" s="4" t="s">
        <v>1314</v>
      </c>
      <c r="B5090" s="43">
        <v>71</v>
      </c>
      <c r="C5090" s="64" t="s">
        <v>660</v>
      </c>
      <c r="D5090" s="47">
        <v>44670</v>
      </c>
      <c r="E5090" s="59" t="s">
        <v>1</v>
      </c>
      <c r="F5090" s="41">
        <v>300</v>
      </c>
      <c r="G5090" s="41">
        <v>71.954979587975828</v>
      </c>
      <c r="H5090" s="47">
        <v>44712</v>
      </c>
      <c r="I5090" s="123">
        <v>93</v>
      </c>
      <c r="J5090" s="43">
        <f>IF(M5090="",IF(AND(H5090&lt;&gt; "",D5090&lt;&gt;""),IF(H5090&gt;=D5090,H5090-D5090,0),""),"")</f>
        <v>42</v>
      </c>
      <c r="K5090" s="42">
        <f>IF(M5090="",IF(I5090&lt;&gt;"",I5090-G5090,""),"")</f>
        <v>21.045020412024172</v>
      </c>
      <c r="L5090" s="44">
        <f>IF(M5090="",IF(K5090&lt;&gt;"",IF(G5090=0,IF(I5090=0,0,9.99),K5090/G5090),""),"")</f>
        <v>0.29247482985237255</v>
      </c>
      <c r="M5090" s="45"/>
      <c r="N5090" s="46" t="str">
        <f>TRIM(CONCATENATE(Table1[[#This Row],[Intake]]," ",Table1[[#This Row],[Batch Number]]))</f>
        <v>S-1/EB 71</v>
      </c>
      <c r="O5090" s="45" t="str">
        <f>IF(VLOOKUP(Table1[[#This Row],[Intake Batch Combo]],Sheet2!A:B,2,FALSE)="","",VLOOKUP(Table1[[#This Row],[Intake Batch Combo]],Sheet2!A:B,2,FALSE))</f>
        <v>Expert MRI Buy 71</v>
      </c>
      <c r="P5090" s="116" t="e">
        <v>#N/A</v>
      </c>
      <c r="Q5090" s="116" t="e">
        <v>#N/A</v>
      </c>
    </row>
    <row r="5091" spans="1:17">
      <c r="A5091" s="4" t="s">
        <v>1314</v>
      </c>
      <c r="B5091" s="43">
        <v>71</v>
      </c>
      <c r="C5091" s="64" t="s">
        <v>660</v>
      </c>
      <c r="D5091" s="47">
        <v>44670</v>
      </c>
      <c r="E5091" s="59" t="s">
        <v>1</v>
      </c>
      <c r="F5091" s="41">
        <v>300</v>
      </c>
      <c r="G5091" s="41">
        <v>71.954979587975828</v>
      </c>
      <c r="H5091" s="47">
        <v>44712</v>
      </c>
      <c r="I5091" s="123">
        <v>93</v>
      </c>
      <c r="J5091" s="43">
        <f>IF(M5091="",IF(AND(H5091&lt;&gt; "",D5091&lt;&gt;""),IF(H5091&gt;=D5091,H5091-D5091,0),""),"")</f>
        <v>42</v>
      </c>
      <c r="K5091" s="42">
        <f>IF(M5091="",IF(I5091&lt;&gt;"",I5091-G5091,""),"")</f>
        <v>21.045020412024172</v>
      </c>
      <c r="L5091" s="44">
        <f>IF(M5091="",IF(K5091&lt;&gt;"",IF(G5091=0,IF(I5091=0,0,9.99),K5091/G5091),""),"")</f>
        <v>0.29247482985237255</v>
      </c>
      <c r="M5091" s="45"/>
      <c r="N5091" s="46" t="str">
        <f>TRIM(CONCATENATE(Table1[[#This Row],[Intake]]," ",Table1[[#This Row],[Batch Number]]))</f>
        <v>S-1/EB 71</v>
      </c>
      <c r="O5091" s="45" t="str">
        <f>IF(VLOOKUP(Table1[[#This Row],[Intake Batch Combo]],Sheet2!A:B,2,FALSE)="","",VLOOKUP(Table1[[#This Row],[Intake Batch Combo]],Sheet2!A:B,2,FALSE))</f>
        <v>Expert MRI Buy 71</v>
      </c>
      <c r="P5091" s="116" t="e">
        <v>#N/A</v>
      </c>
      <c r="Q5091" s="116" t="e">
        <v>#N/A</v>
      </c>
    </row>
    <row r="5092" spans="1:17">
      <c r="A5092" s="4" t="s">
        <v>1314</v>
      </c>
      <c r="B5092" s="43">
        <v>71</v>
      </c>
      <c r="C5092" s="64" t="s">
        <v>660</v>
      </c>
      <c r="D5092" s="47">
        <v>44670</v>
      </c>
      <c r="E5092" s="59" t="s">
        <v>1</v>
      </c>
      <c r="F5092" s="41">
        <v>300</v>
      </c>
      <c r="G5092" s="41">
        <v>71.954979587975828</v>
      </c>
      <c r="H5092" s="47">
        <v>44712</v>
      </c>
      <c r="I5092" s="123">
        <v>93</v>
      </c>
      <c r="J5092" s="43">
        <f>IF(M5092="",IF(AND(H5092&lt;&gt; "",D5092&lt;&gt;""),IF(H5092&gt;=D5092,H5092-D5092,0),""),"")</f>
        <v>42</v>
      </c>
      <c r="K5092" s="42">
        <f>IF(M5092="",IF(I5092&lt;&gt;"",I5092-G5092,""),"")</f>
        <v>21.045020412024172</v>
      </c>
      <c r="L5092" s="44">
        <f>IF(M5092="",IF(K5092&lt;&gt;"",IF(G5092=0,IF(I5092=0,0,9.99),K5092/G5092),""),"")</f>
        <v>0.29247482985237255</v>
      </c>
      <c r="M5092" s="45"/>
      <c r="N5092" s="46" t="str">
        <f>TRIM(CONCATENATE(Table1[[#This Row],[Intake]]," ",Table1[[#This Row],[Batch Number]]))</f>
        <v>S-1/EB 71</v>
      </c>
      <c r="O5092" s="45" t="str">
        <f>IF(VLOOKUP(Table1[[#This Row],[Intake Batch Combo]],Sheet2!A:B,2,FALSE)="","",VLOOKUP(Table1[[#This Row],[Intake Batch Combo]],Sheet2!A:B,2,FALSE))</f>
        <v>Expert MRI Buy 71</v>
      </c>
      <c r="P5092" s="116" t="e">
        <v>#N/A</v>
      </c>
      <c r="Q5092" s="116" t="e">
        <v>#N/A</v>
      </c>
    </row>
    <row r="5093" spans="1:17">
      <c r="A5093" s="4" t="s">
        <v>1314</v>
      </c>
      <c r="B5093" s="43">
        <v>71</v>
      </c>
      <c r="C5093" s="65" t="s">
        <v>660</v>
      </c>
      <c r="D5093" s="47">
        <v>44670</v>
      </c>
      <c r="E5093" s="59" t="s">
        <v>1</v>
      </c>
      <c r="F5093" s="41">
        <v>300</v>
      </c>
      <c r="G5093" s="41">
        <v>71.954979587975828</v>
      </c>
      <c r="H5093" s="47">
        <v>44712</v>
      </c>
      <c r="I5093" s="123">
        <v>604.5</v>
      </c>
      <c r="J5093" s="43">
        <f>IF(M5093="",IF(AND(H5093&lt;&gt; "",D5093&lt;&gt;""),IF(H5093&gt;=D5093,H5093-D5093,0),""),"")</f>
        <v>42</v>
      </c>
      <c r="K5093" s="42">
        <f>IF(M5093="",IF(I5093&lt;&gt;"",I5093-G5093,""),"")</f>
        <v>532.5450204120242</v>
      </c>
      <c r="L5093" s="44">
        <f>IF(M5093="",IF(K5093&lt;&gt;"",IF(G5093=0,IF(I5093=0,0,9.99),K5093/G5093),""),"")</f>
        <v>7.4010863940404219</v>
      </c>
      <c r="M5093" s="45"/>
      <c r="N5093" s="46" t="str">
        <f>TRIM(CONCATENATE(Table1[[#This Row],[Intake]]," ",Table1[[#This Row],[Batch Number]]))</f>
        <v>S-1/EB 71</v>
      </c>
      <c r="O5093" s="45" t="str">
        <f>IF(VLOOKUP(Table1[[#This Row],[Intake Batch Combo]],Sheet2!A:B,2,FALSE)="","",VLOOKUP(Table1[[#This Row],[Intake Batch Combo]],Sheet2!A:B,2,FALSE))</f>
        <v>Expert MRI Buy 71</v>
      </c>
      <c r="P5093" s="116" t="e">
        <v>#N/A</v>
      </c>
      <c r="Q5093" s="116" t="e">
        <v>#N/A</v>
      </c>
    </row>
    <row r="5094" spans="1:17">
      <c r="A5094" s="4" t="s">
        <v>1314</v>
      </c>
      <c r="B5094" s="43">
        <v>71</v>
      </c>
      <c r="C5094" s="64" t="s">
        <v>784</v>
      </c>
      <c r="D5094" s="47">
        <v>44670</v>
      </c>
      <c r="E5094" s="59" t="s">
        <v>1</v>
      </c>
      <c r="F5094" s="41">
        <v>1695</v>
      </c>
      <c r="G5094" s="41">
        <v>406.54563467206344</v>
      </c>
      <c r="H5094" s="47">
        <v>44712</v>
      </c>
      <c r="I5094" s="123">
        <v>244.125</v>
      </c>
      <c r="J5094" s="43">
        <f>IF(M5094="",IF(AND(H5094&lt;&gt; "",D5094&lt;&gt;""),IF(H5094&gt;=D5094,H5094-D5094,0),""),"")</f>
        <v>42</v>
      </c>
      <c r="K5094" s="42">
        <f>IF(M5094="",IF(I5094&lt;&gt;"",I5094-G5094,""),"")</f>
        <v>-162.42063467206344</v>
      </c>
      <c r="L5094" s="44">
        <f>IF(M5094="",IF(K5094&lt;&gt;"",IF(G5094=0,IF(I5094=0,0,9.99),K5094/G5094),""),"")</f>
        <v>-0.39951390648451718</v>
      </c>
      <c r="M5094" s="45"/>
      <c r="N5094" s="46" t="str">
        <f>TRIM(CONCATENATE(Table1[[#This Row],[Intake]]," ",Table1[[#This Row],[Batch Number]]))</f>
        <v>S-1/EB 71</v>
      </c>
      <c r="O5094" s="45" t="str">
        <f>IF(VLOOKUP(Table1[[#This Row],[Intake Batch Combo]],Sheet2!A:B,2,FALSE)="","",VLOOKUP(Table1[[#This Row],[Intake Batch Combo]],Sheet2!A:B,2,FALSE))</f>
        <v>Expert MRI Buy 71</v>
      </c>
      <c r="P5094" s="116" t="e">
        <v>#N/A</v>
      </c>
      <c r="Q5094" s="116" t="e">
        <v>#N/A</v>
      </c>
    </row>
    <row r="5095" spans="1:17">
      <c r="A5095" s="4" t="s">
        <v>1314</v>
      </c>
      <c r="B5095" s="43">
        <v>71</v>
      </c>
      <c r="C5095" s="64" t="s">
        <v>660</v>
      </c>
      <c r="D5095" s="47">
        <v>44670</v>
      </c>
      <c r="E5095" s="59" t="s">
        <v>1</v>
      </c>
      <c r="F5095" s="41">
        <v>1695</v>
      </c>
      <c r="G5095" s="41">
        <v>406.54563467206344</v>
      </c>
      <c r="H5095" s="47">
        <v>44712</v>
      </c>
      <c r="I5095" s="123">
        <v>93</v>
      </c>
      <c r="J5095" s="43">
        <f>IF(M5095="",IF(AND(H5095&lt;&gt; "",D5095&lt;&gt;""),IF(H5095&gt;=D5095,H5095-D5095,0),""),"")</f>
        <v>42</v>
      </c>
      <c r="K5095" s="42">
        <f>IF(M5095="",IF(I5095&lt;&gt;"",I5095-G5095,""),"")</f>
        <v>-313.54563467206344</v>
      </c>
      <c r="L5095" s="44">
        <f>IF(M5095="",IF(K5095&lt;&gt;"",IF(G5095=0,IF(I5095=0,0,9.99),K5095/G5095),""),"")</f>
        <v>-0.7712433929464827</v>
      </c>
      <c r="M5095" s="45"/>
      <c r="N5095" s="46" t="str">
        <f>TRIM(CONCATENATE(Table1[[#This Row],[Intake]]," ",Table1[[#This Row],[Batch Number]]))</f>
        <v>S-1/EB 71</v>
      </c>
      <c r="O5095" s="45" t="str">
        <f>IF(VLOOKUP(Table1[[#This Row],[Intake Batch Combo]],Sheet2!A:B,2,FALSE)="","",VLOOKUP(Table1[[#This Row],[Intake Batch Combo]],Sheet2!A:B,2,FALSE))</f>
        <v>Expert MRI Buy 71</v>
      </c>
      <c r="P5095" s="116" t="e">
        <v>#N/A</v>
      </c>
      <c r="Q5095" s="116" t="e">
        <v>#N/A</v>
      </c>
    </row>
    <row r="5096" spans="1:17">
      <c r="A5096" s="4" t="s">
        <v>1314</v>
      </c>
      <c r="B5096" s="43">
        <v>71</v>
      </c>
      <c r="C5096" s="64" t="s">
        <v>660</v>
      </c>
      <c r="D5096" s="47">
        <v>44670</v>
      </c>
      <c r="E5096" s="59" t="s">
        <v>1</v>
      </c>
      <c r="F5096" s="41">
        <v>1695</v>
      </c>
      <c r="G5096" s="41">
        <v>406.54563467206344</v>
      </c>
      <c r="H5096" s="47">
        <v>44712</v>
      </c>
      <c r="I5096" s="123">
        <v>604.5</v>
      </c>
      <c r="J5096" s="43">
        <f>IF(M5096="",IF(AND(H5096&lt;&gt; "",D5096&lt;&gt;""),IF(H5096&gt;=D5096,H5096-D5096,0),""),"")</f>
        <v>42</v>
      </c>
      <c r="K5096" s="42">
        <f>IF(M5096="",IF(I5096&lt;&gt;"",I5096-G5096,""),"")</f>
        <v>197.95436532793656</v>
      </c>
      <c r="L5096" s="44">
        <f>IF(M5096="",IF(K5096&lt;&gt;"",IF(G5096=0,IF(I5096=0,0,9.99),K5096/G5096),""),"")</f>
        <v>0.48691794584786219</v>
      </c>
      <c r="M5096" s="45"/>
      <c r="N5096" s="46" t="str">
        <f>TRIM(CONCATENATE(Table1[[#This Row],[Intake]]," ",Table1[[#This Row],[Batch Number]]))</f>
        <v>S-1/EB 71</v>
      </c>
      <c r="O5096" s="45" t="str">
        <f>IF(VLOOKUP(Table1[[#This Row],[Intake Batch Combo]],Sheet2!A:B,2,FALSE)="","",VLOOKUP(Table1[[#This Row],[Intake Batch Combo]],Sheet2!A:B,2,FALSE))</f>
        <v>Expert MRI Buy 71</v>
      </c>
      <c r="P5096" s="116" t="e">
        <v>#N/A</v>
      </c>
      <c r="Q5096" s="116" t="e">
        <v>#N/A</v>
      </c>
    </row>
    <row r="5097" spans="1:17">
      <c r="A5097" s="4" t="s">
        <v>1316</v>
      </c>
      <c r="B5097" s="38">
        <v>97</v>
      </c>
      <c r="C5097" s="15" t="s">
        <v>415</v>
      </c>
      <c r="D5097" s="39">
        <v>44631</v>
      </c>
      <c r="E5097" s="10" t="s">
        <v>1</v>
      </c>
      <c r="F5097" s="36">
        <v>1695</v>
      </c>
      <c r="G5097" s="36">
        <v>408.58132852990423</v>
      </c>
      <c r="H5097" s="39">
        <v>44712</v>
      </c>
      <c r="I5097" s="123">
        <v>558</v>
      </c>
      <c r="J5097" s="38">
        <f>IF(M5097="",IF(AND(H5097&lt;&gt; "",D5097&lt;&gt;""),IF(H5097&gt;=D5097,H5097-D5097,0),""),"")</f>
        <v>81</v>
      </c>
      <c r="K5097" s="37">
        <f>IF(M5097="",IF(I5097&lt;&gt;"",I5097-G5097,""),"")</f>
        <v>149.41867147009577</v>
      </c>
      <c r="L5097" s="31">
        <f>IF(M5097="",IF(K5097&lt;&gt;"",IF(G5097=0,IF(I5097=0,0,9.99),K5097/G5097),""),"")</f>
        <v>0.36570117388308349</v>
      </c>
      <c r="M5097" s="35"/>
      <c r="N5097" s="33" t="str">
        <f>TRIM(CONCATENATE(Table1[[#This Row],[Intake]]," ",Table1[[#This Row],[Batch Number]]))</f>
        <v>S-1/OS 97</v>
      </c>
      <c r="O5097" s="35" t="str">
        <f>IF(VLOOKUP(Table1[[#This Row],[Intake Batch Combo]],Sheet2!A:B,2,FALSE)="","",VLOOKUP(Table1[[#This Row],[Intake Batch Combo]],Sheet2!A:B,2,FALSE))</f>
        <v>One Source Diagnostics Buy 97.2</v>
      </c>
      <c r="P5097" s="116" t="s">
        <v>2384</v>
      </c>
      <c r="Q5097" s="116" t="e">
        <v>#N/A</v>
      </c>
    </row>
    <row r="5098" spans="1:17">
      <c r="A5098" s="4" t="s">
        <v>1316</v>
      </c>
      <c r="B5098" s="15">
        <v>90</v>
      </c>
      <c r="C5098" s="15">
        <v>85445</v>
      </c>
      <c r="D5098" s="30">
        <v>44559</v>
      </c>
      <c r="E5098" s="10" t="s">
        <v>1</v>
      </c>
      <c r="F5098" s="14">
        <v>1695</v>
      </c>
      <c r="G5098" s="14">
        <v>435.04260145388702</v>
      </c>
      <c r="H5098" s="30">
        <v>44712</v>
      </c>
      <c r="I5098" s="123">
        <v>511.5</v>
      </c>
      <c r="J5098" s="21">
        <f>IF(M5098="",IF(AND(H5098&lt;&gt; "",D5098&lt;&gt;""),IF(H5098&gt;=D5098,H5098-D5098,0),""),"")</f>
        <v>153</v>
      </c>
      <c r="K5098" s="20">
        <f>IF(M5098="",IF(I5098&lt;&gt;"",I5098-G5098,""),"")</f>
        <v>76.457398546112984</v>
      </c>
      <c r="L5098" s="25">
        <f>IF(M5098="",IF(K5098&lt;&gt;"",IF(G5098=0,IF(I5098=0,0,9.99),K5098/G5098),""),"")</f>
        <v>0.17574692292340294</v>
      </c>
      <c r="M5098" s="28"/>
      <c r="N5098" s="31" t="str">
        <f>TRIM(CONCATENATE(Table1[[#This Row],[Intake]]," ",Table1[[#This Row],[Batch Number]]))</f>
        <v>S-1/OS 90</v>
      </c>
      <c r="O5098" s="34" t="str">
        <f>IF(VLOOKUP(Table1[[#This Row],[Intake Batch Combo]],Sheet2!A:B,2,FALSE)="","",VLOOKUP(Table1[[#This Row],[Intake Batch Combo]],Sheet2!A:B,2,FALSE))</f>
        <v>OSD Buy 90</v>
      </c>
      <c r="P5098" s="116" t="e">
        <v>#N/A</v>
      </c>
      <c r="Q5098" s="116" t="e">
        <v>#N/A</v>
      </c>
    </row>
    <row r="5099" spans="1:17">
      <c r="A5099" s="4" t="s">
        <v>1316</v>
      </c>
      <c r="B5099" s="15">
        <v>90</v>
      </c>
      <c r="C5099" s="15">
        <v>86381</v>
      </c>
      <c r="D5099" s="30">
        <v>44559</v>
      </c>
      <c r="E5099" s="10" t="s">
        <v>1</v>
      </c>
      <c r="F5099" s="14">
        <v>1695</v>
      </c>
      <c r="G5099" s="14">
        <v>435.04260145388702</v>
      </c>
      <c r="H5099" s="30">
        <v>44712</v>
      </c>
      <c r="I5099" s="123">
        <v>418.5</v>
      </c>
      <c r="J5099" s="21">
        <f>IF(M5099="",IF(AND(H5099&lt;&gt; "",D5099&lt;&gt;""),IF(H5099&gt;=D5099,H5099-D5099,0),""),"")</f>
        <v>153</v>
      </c>
      <c r="K5099" s="20">
        <f>IF(M5099="",IF(I5099&lt;&gt;"",I5099-G5099,""),"")</f>
        <v>-16.542601453887016</v>
      </c>
      <c r="L5099" s="25">
        <f>IF(M5099="",IF(K5099&lt;&gt;"",IF(G5099=0,IF(I5099=0,0,9.99),K5099/G5099),""),"")</f>
        <v>-3.8025244880852141E-2</v>
      </c>
      <c r="M5099" s="28"/>
      <c r="N5099" s="31" t="str">
        <f>TRIM(CONCATENATE(Table1[[#This Row],[Intake]]," ",Table1[[#This Row],[Batch Number]]))</f>
        <v>S-1/OS 90</v>
      </c>
      <c r="O5099" s="34" t="str">
        <f>IF(VLOOKUP(Table1[[#This Row],[Intake Batch Combo]],Sheet2!A:B,2,FALSE)="","",VLOOKUP(Table1[[#This Row],[Intake Batch Combo]],Sheet2!A:B,2,FALSE))</f>
        <v>OSD Buy 90</v>
      </c>
      <c r="P5099" s="116" t="e">
        <v>#N/A</v>
      </c>
      <c r="Q5099" s="116" t="e">
        <v>#N/A</v>
      </c>
    </row>
    <row r="5100" spans="1:17">
      <c r="A5100" s="4" t="s">
        <v>1316</v>
      </c>
      <c r="B5100" s="15">
        <v>90</v>
      </c>
      <c r="C5100" s="15" t="s">
        <v>15</v>
      </c>
      <c r="D5100" s="30">
        <v>44559</v>
      </c>
      <c r="E5100" s="10" t="s">
        <v>1</v>
      </c>
      <c r="F5100" s="14">
        <v>1695</v>
      </c>
      <c r="G5100" s="14">
        <v>435.04260145388702</v>
      </c>
      <c r="H5100" s="30">
        <v>44712</v>
      </c>
      <c r="I5100" s="123">
        <v>479.81489999999997</v>
      </c>
      <c r="J5100" s="21">
        <f>IF(M5100="",IF(AND(H5100&lt;&gt; "",D5100&lt;&gt;""),IF(H5100&gt;=D5100,H5100-D5100,0),""),"")</f>
        <v>153</v>
      </c>
      <c r="K5100" s="20">
        <f>IF(M5100="",IF(I5100&lt;&gt;"",I5100-G5100,""),"")</f>
        <v>44.77229854611295</v>
      </c>
      <c r="L5100" s="25">
        <f>IF(M5100="",IF(K5100&lt;&gt;"",IF(G5100=0,IF(I5100=0,0,9.99),K5100/G5100),""),"")</f>
        <v>0.10291474535249315</v>
      </c>
      <c r="M5100" s="28"/>
      <c r="N5100" s="31" t="str">
        <f>TRIM(CONCATENATE(Table1[[#This Row],[Intake]]," ",Table1[[#This Row],[Batch Number]]))</f>
        <v>S-1/OS 90</v>
      </c>
      <c r="O5100" s="34" t="str">
        <f>IF(VLOOKUP(Table1[[#This Row],[Intake Batch Combo]],Sheet2!A:B,2,FALSE)="","",VLOOKUP(Table1[[#This Row],[Intake Batch Combo]],Sheet2!A:B,2,FALSE))</f>
        <v>OSD Buy 90</v>
      </c>
      <c r="P5100" s="116" t="e">
        <v>#N/A</v>
      </c>
      <c r="Q5100" s="116" t="e">
        <v>#N/A</v>
      </c>
    </row>
    <row r="5101" spans="1:17">
      <c r="A5101" s="4" t="s">
        <v>1316</v>
      </c>
      <c r="B5101" s="15">
        <v>90</v>
      </c>
      <c r="C5101" s="15" t="s">
        <v>15</v>
      </c>
      <c r="D5101" s="30">
        <v>44559</v>
      </c>
      <c r="E5101" s="10" t="s">
        <v>1</v>
      </c>
      <c r="F5101" s="14">
        <v>1695</v>
      </c>
      <c r="G5101" s="14">
        <v>435.04260145388702</v>
      </c>
      <c r="H5101" s="30">
        <v>44712</v>
      </c>
      <c r="I5101" s="123">
        <v>479.82420000000002</v>
      </c>
      <c r="J5101" s="21">
        <f>IF(M5101="",IF(AND(H5101&lt;&gt; "",D5101&lt;&gt;""),IF(H5101&gt;=D5101,H5101-D5101,0),""),"")</f>
        <v>153</v>
      </c>
      <c r="K5101" s="20">
        <f>IF(M5101="",IF(I5101&lt;&gt;"",I5101-G5101,""),"")</f>
        <v>44.781598546113003</v>
      </c>
      <c r="L5101" s="25">
        <f>IF(M5101="",IF(K5101&lt;&gt;"",IF(G5101=0,IF(I5101=0,0,9.99),K5101/G5101),""),"")</f>
        <v>0.1029361225692737</v>
      </c>
      <c r="M5101" s="28"/>
      <c r="N5101" s="31" t="str">
        <f>TRIM(CONCATENATE(Table1[[#This Row],[Intake]]," ",Table1[[#This Row],[Batch Number]]))</f>
        <v>S-1/OS 90</v>
      </c>
      <c r="O5101" s="34" t="str">
        <f>IF(VLOOKUP(Table1[[#This Row],[Intake Batch Combo]],Sheet2!A:B,2,FALSE)="","",VLOOKUP(Table1[[#This Row],[Intake Batch Combo]],Sheet2!A:B,2,FALSE))</f>
        <v>OSD Buy 90</v>
      </c>
      <c r="P5101" s="116" t="e">
        <v>#N/A</v>
      </c>
      <c r="Q5101" s="116" t="e">
        <v>#N/A</v>
      </c>
    </row>
    <row r="5102" spans="1:17">
      <c r="A5102" s="4" t="s">
        <v>1316</v>
      </c>
      <c r="B5102" s="15">
        <v>90</v>
      </c>
      <c r="C5102" s="15" t="s">
        <v>38</v>
      </c>
      <c r="D5102" s="30">
        <v>44559</v>
      </c>
      <c r="E5102" s="10" t="s">
        <v>1</v>
      </c>
      <c r="F5102" s="14">
        <v>1695</v>
      </c>
      <c r="G5102" s="14">
        <v>435.04260145388702</v>
      </c>
      <c r="H5102" s="30">
        <v>44712</v>
      </c>
      <c r="I5102" s="123">
        <v>651</v>
      </c>
      <c r="J5102" s="21">
        <f>IF(M5102="",IF(AND(H5102&lt;&gt; "",D5102&lt;&gt;""),IF(H5102&gt;=D5102,H5102-D5102,0),""),"")</f>
        <v>153</v>
      </c>
      <c r="K5102" s="20">
        <f>IF(M5102="",IF(I5102&lt;&gt;"",I5102-G5102,""),"")</f>
        <v>215.95739854611298</v>
      </c>
      <c r="L5102" s="25">
        <f>IF(M5102="",IF(K5102&lt;&gt;"",IF(G5102=0,IF(I5102=0,0,9.99),K5102/G5102),""),"")</f>
        <v>0.49640517462978556</v>
      </c>
      <c r="M5102" s="28"/>
      <c r="N5102" s="31" t="str">
        <f>TRIM(CONCATENATE(Table1[[#This Row],[Intake]]," ",Table1[[#This Row],[Batch Number]]))</f>
        <v>S-1/OS 90</v>
      </c>
      <c r="O5102" s="34" t="str">
        <f>IF(VLOOKUP(Table1[[#This Row],[Intake Batch Combo]],Sheet2!A:B,2,FALSE)="","",VLOOKUP(Table1[[#This Row],[Intake Batch Combo]],Sheet2!A:B,2,FALSE))</f>
        <v>OSD Buy 90</v>
      </c>
      <c r="P5102" s="116" t="e">
        <v>#N/A</v>
      </c>
      <c r="Q5102" s="116" t="e">
        <v>#N/A</v>
      </c>
    </row>
    <row r="5103" spans="1:17">
      <c r="A5103" s="4" t="s">
        <v>1316</v>
      </c>
      <c r="B5103" s="15">
        <v>90</v>
      </c>
      <c r="C5103" s="15" t="s">
        <v>39</v>
      </c>
      <c r="D5103" s="30">
        <v>44559</v>
      </c>
      <c r="E5103" s="10" t="s">
        <v>1</v>
      </c>
      <c r="F5103" s="14">
        <v>1695</v>
      </c>
      <c r="G5103" s="14">
        <v>435.04260145388702</v>
      </c>
      <c r="H5103" s="30">
        <v>44712</v>
      </c>
      <c r="I5103" s="123">
        <v>558</v>
      </c>
      <c r="J5103" s="21">
        <f>IF(M5103="",IF(AND(H5103&lt;&gt; "",D5103&lt;&gt;""),IF(H5103&gt;=D5103,H5103-D5103,0),""),"")</f>
        <v>153</v>
      </c>
      <c r="K5103" s="20">
        <f>IF(M5103="",IF(I5103&lt;&gt;"",I5103-G5103,""),"")</f>
        <v>122.95739854611298</v>
      </c>
      <c r="L5103" s="25">
        <f>IF(M5103="",IF(K5103&lt;&gt;"",IF(G5103=0,IF(I5103=0,0,9.99),K5103/G5103),""),"")</f>
        <v>0.2826330068255305</v>
      </c>
      <c r="M5103" s="28"/>
      <c r="N5103" s="31" t="str">
        <f>TRIM(CONCATENATE(Table1[[#This Row],[Intake]]," ",Table1[[#This Row],[Batch Number]]))</f>
        <v>S-1/OS 90</v>
      </c>
      <c r="O5103" s="34" t="str">
        <f>IF(VLOOKUP(Table1[[#This Row],[Intake Batch Combo]],Sheet2!A:B,2,FALSE)="","",VLOOKUP(Table1[[#This Row],[Intake Batch Combo]],Sheet2!A:B,2,FALSE))</f>
        <v>OSD Buy 90</v>
      </c>
      <c r="P5103" s="116" t="e">
        <v>#N/A</v>
      </c>
      <c r="Q5103" s="116" t="e">
        <v>#N/A</v>
      </c>
    </row>
    <row r="5104" spans="1:17">
      <c r="A5104" s="4" t="s">
        <v>1316</v>
      </c>
      <c r="B5104" s="15">
        <v>90</v>
      </c>
      <c r="C5104" s="15" t="s">
        <v>39</v>
      </c>
      <c r="D5104" s="30">
        <v>44559</v>
      </c>
      <c r="E5104" s="10" t="s">
        <v>1</v>
      </c>
      <c r="F5104" s="14">
        <v>1695</v>
      </c>
      <c r="G5104" s="14">
        <v>435.04260145388702</v>
      </c>
      <c r="H5104" s="30">
        <v>44712</v>
      </c>
      <c r="I5104" s="123">
        <v>558</v>
      </c>
      <c r="J5104" s="21">
        <f>IF(M5104="",IF(AND(H5104&lt;&gt; "",D5104&lt;&gt;""),IF(H5104&gt;=D5104,H5104-D5104,0),""),"")</f>
        <v>153</v>
      </c>
      <c r="K5104" s="20">
        <f>IF(M5104="",IF(I5104&lt;&gt;"",I5104-G5104,""),"")</f>
        <v>122.95739854611298</v>
      </c>
      <c r="L5104" s="25">
        <f>IF(M5104="",IF(K5104&lt;&gt;"",IF(G5104=0,IF(I5104=0,0,9.99),K5104/G5104),""),"")</f>
        <v>0.2826330068255305</v>
      </c>
      <c r="M5104" s="28"/>
      <c r="N5104" s="31" t="str">
        <f>TRIM(CONCATENATE(Table1[[#This Row],[Intake]]," ",Table1[[#This Row],[Batch Number]]))</f>
        <v>S-1/OS 90</v>
      </c>
      <c r="O5104" s="34" t="str">
        <f>IF(VLOOKUP(Table1[[#This Row],[Intake Batch Combo]],Sheet2!A:B,2,FALSE)="","",VLOOKUP(Table1[[#This Row],[Intake Batch Combo]],Sheet2!A:B,2,FALSE))</f>
        <v>OSD Buy 90</v>
      </c>
      <c r="P5104" s="116" t="e">
        <v>#N/A</v>
      </c>
      <c r="Q5104" s="116" t="e">
        <v>#N/A</v>
      </c>
    </row>
    <row r="5105" spans="1:17">
      <c r="A5105" s="4" t="s">
        <v>1316</v>
      </c>
      <c r="B5105" s="15">
        <v>90</v>
      </c>
      <c r="C5105" s="15" t="s">
        <v>82</v>
      </c>
      <c r="D5105" s="30">
        <v>44559</v>
      </c>
      <c r="E5105" s="10" t="s">
        <v>1</v>
      </c>
      <c r="F5105" s="14">
        <v>1695</v>
      </c>
      <c r="G5105" s="14">
        <v>435.04260145388702</v>
      </c>
      <c r="H5105" s="30">
        <v>44712</v>
      </c>
      <c r="I5105" s="123">
        <v>930</v>
      </c>
      <c r="J5105" s="21">
        <f>IF(M5105="",IF(AND(H5105&lt;&gt; "",D5105&lt;&gt;""),IF(H5105&gt;=D5105,H5105-D5105,0),""),"")</f>
        <v>153</v>
      </c>
      <c r="K5105" s="20">
        <f>IF(M5105="",IF(I5105&lt;&gt;"",I5105-G5105,""),"")</f>
        <v>494.95739854611298</v>
      </c>
      <c r="L5105" s="25">
        <f>IF(M5105="",IF(K5105&lt;&gt;"",IF(G5105=0,IF(I5105=0,0,9.99),K5105/G5105),""),"")</f>
        <v>1.1377216780425508</v>
      </c>
      <c r="M5105" s="28"/>
      <c r="N5105" s="31" t="str">
        <f>TRIM(CONCATENATE(Table1[[#This Row],[Intake]]," ",Table1[[#This Row],[Batch Number]]))</f>
        <v>S-1/OS 90</v>
      </c>
      <c r="O5105" s="34" t="str">
        <f>IF(VLOOKUP(Table1[[#This Row],[Intake Batch Combo]],Sheet2!A:B,2,FALSE)="","",VLOOKUP(Table1[[#This Row],[Intake Batch Combo]],Sheet2!A:B,2,FALSE))</f>
        <v>OSD Buy 90</v>
      </c>
      <c r="P5105" s="116" t="e">
        <v>#N/A</v>
      </c>
      <c r="Q5105" s="116" t="e">
        <v>#N/A</v>
      </c>
    </row>
    <row r="5106" spans="1:17">
      <c r="A5106" s="4" t="s">
        <v>1316</v>
      </c>
      <c r="B5106" s="15">
        <v>90</v>
      </c>
      <c r="C5106" s="15" t="s">
        <v>82</v>
      </c>
      <c r="D5106" s="30">
        <v>44559</v>
      </c>
      <c r="E5106" s="10" t="s">
        <v>1</v>
      </c>
      <c r="F5106" s="14">
        <v>1695</v>
      </c>
      <c r="G5106" s="14">
        <v>435.04260145388702</v>
      </c>
      <c r="H5106" s="30">
        <v>44712</v>
      </c>
      <c r="I5106" s="123">
        <v>930</v>
      </c>
      <c r="J5106" s="21">
        <f>IF(M5106="",IF(AND(H5106&lt;&gt; "",D5106&lt;&gt;""),IF(H5106&gt;=D5106,H5106-D5106,0),""),"")</f>
        <v>153</v>
      </c>
      <c r="K5106" s="20">
        <f>IF(M5106="",IF(I5106&lt;&gt;"",I5106-G5106,""),"")</f>
        <v>494.95739854611298</v>
      </c>
      <c r="L5106" s="25">
        <f>IF(M5106="",IF(K5106&lt;&gt;"",IF(G5106=0,IF(I5106=0,0,9.99),K5106/G5106),""),"")</f>
        <v>1.1377216780425508</v>
      </c>
      <c r="M5106" s="28"/>
      <c r="N5106" s="31" t="str">
        <f>TRIM(CONCATENATE(Table1[[#This Row],[Intake]]," ",Table1[[#This Row],[Batch Number]]))</f>
        <v>S-1/OS 90</v>
      </c>
      <c r="O5106" s="34" t="str">
        <f>IF(VLOOKUP(Table1[[#This Row],[Intake Batch Combo]],Sheet2!A:B,2,FALSE)="","",VLOOKUP(Table1[[#This Row],[Intake Batch Combo]],Sheet2!A:B,2,FALSE))</f>
        <v>OSD Buy 90</v>
      </c>
      <c r="P5106" s="116" t="e">
        <v>#N/A</v>
      </c>
      <c r="Q5106" s="116" t="e">
        <v>#N/A</v>
      </c>
    </row>
    <row r="5107" spans="1:17">
      <c r="A5107" s="4" t="s">
        <v>1316</v>
      </c>
      <c r="B5107" s="15">
        <v>90</v>
      </c>
      <c r="C5107" s="15" t="s">
        <v>88</v>
      </c>
      <c r="D5107" s="30">
        <v>44559</v>
      </c>
      <c r="E5107" s="10" t="s">
        <v>1</v>
      </c>
      <c r="F5107" s="14">
        <v>1695</v>
      </c>
      <c r="G5107" s="14">
        <v>435.04260145388702</v>
      </c>
      <c r="H5107" s="30">
        <v>44712</v>
      </c>
      <c r="I5107" s="123">
        <v>418.5</v>
      </c>
      <c r="J5107" s="21">
        <f>IF(M5107="",IF(AND(H5107&lt;&gt; "",D5107&lt;&gt;""),IF(H5107&gt;=D5107,H5107-D5107,0),""),"")</f>
        <v>153</v>
      </c>
      <c r="K5107" s="20">
        <f>IF(M5107="",IF(I5107&lt;&gt;"",I5107-G5107,""),"")</f>
        <v>-16.542601453887016</v>
      </c>
      <c r="L5107" s="25">
        <f>IF(M5107="",IF(K5107&lt;&gt;"",IF(G5107=0,IF(I5107=0,0,9.99),K5107/G5107),""),"")</f>
        <v>-3.8025244880852141E-2</v>
      </c>
      <c r="M5107" s="28"/>
      <c r="N5107" s="31" t="str">
        <f>TRIM(CONCATENATE(Table1[[#This Row],[Intake]]," ",Table1[[#This Row],[Batch Number]]))</f>
        <v>S-1/OS 90</v>
      </c>
      <c r="O5107" s="34" t="str">
        <f>IF(VLOOKUP(Table1[[#This Row],[Intake Batch Combo]],Sheet2!A:B,2,FALSE)="","",VLOOKUP(Table1[[#This Row],[Intake Batch Combo]],Sheet2!A:B,2,FALSE))</f>
        <v>OSD Buy 90</v>
      </c>
      <c r="P5107" s="116" t="e">
        <v>#N/A</v>
      </c>
      <c r="Q5107" s="116" t="e">
        <v>#N/A</v>
      </c>
    </row>
    <row r="5108" spans="1:17">
      <c r="A5108" s="4" t="s">
        <v>1316</v>
      </c>
      <c r="B5108" s="15">
        <v>90</v>
      </c>
      <c r="C5108" s="15" t="s">
        <v>124</v>
      </c>
      <c r="D5108" s="30">
        <v>44559</v>
      </c>
      <c r="E5108" s="10" t="s">
        <v>1</v>
      </c>
      <c r="F5108" s="14">
        <v>1695</v>
      </c>
      <c r="G5108" s="14">
        <v>435.04260145388702</v>
      </c>
      <c r="H5108" s="30">
        <v>44712</v>
      </c>
      <c r="I5108" s="123">
        <v>558</v>
      </c>
      <c r="J5108" s="21">
        <f>IF(M5108="",IF(AND(H5108&lt;&gt; "",D5108&lt;&gt;""),IF(H5108&gt;=D5108,H5108-D5108,0),""),"")</f>
        <v>153</v>
      </c>
      <c r="K5108" s="20">
        <f>IF(M5108="",IF(I5108&lt;&gt;"",I5108-G5108,""),"")</f>
        <v>122.95739854611298</v>
      </c>
      <c r="L5108" s="25">
        <f>IF(M5108="",IF(K5108&lt;&gt;"",IF(G5108=0,IF(I5108=0,0,9.99),K5108/G5108),""),"")</f>
        <v>0.2826330068255305</v>
      </c>
      <c r="M5108" s="28"/>
      <c r="N5108" s="31" t="str">
        <f>TRIM(CONCATENATE(Table1[[#This Row],[Intake]]," ",Table1[[#This Row],[Batch Number]]))</f>
        <v>S-1/OS 90</v>
      </c>
      <c r="O5108" s="34" t="str">
        <f>IF(VLOOKUP(Table1[[#This Row],[Intake Batch Combo]],Sheet2!A:B,2,FALSE)="","",VLOOKUP(Table1[[#This Row],[Intake Batch Combo]],Sheet2!A:B,2,FALSE))</f>
        <v>OSD Buy 90</v>
      </c>
      <c r="P5108" s="116" t="e">
        <v>#N/A</v>
      </c>
      <c r="Q5108" s="116" t="e">
        <v>#N/A</v>
      </c>
    </row>
    <row r="5109" spans="1:17">
      <c r="A5109" s="4" t="s">
        <v>1316</v>
      </c>
      <c r="B5109" s="15">
        <v>90</v>
      </c>
      <c r="C5109" s="15" t="s">
        <v>130</v>
      </c>
      <c r="D5109" s="30">
        <v>44559</v>
      </c>
      <c r="E5109" s="10" t="s">
        <v>1</v>
      </c>
      <c r="F5109" s="14">
        <v>1695</v>
      </c>
      <c r="G5109" s="14">
        <v>435.04260145388702</v>
      </c>
      <c r="H5109" s="30">
        <v>44712</v>
      </c>
      <c r="I5109" s="123">
        <v>697.5</v>
      </c>
      <c r="J5109" s="21">
        <f>IF(M5109="",IF(AND(H5109&lt;&gt; "",D5109&lt;&gt;""),IF(H5109&gt;=D5109,H5109-D5109,0),""),"")</f>
        <v>153</v>
      </c>
      <c r="K5109" s="20">
        <f>IF(M5109="",IF(I5109&lt;&gt;"",I5109-G5109,""),"")</f>
        <v>262.45739854611298</v>
      </c>
      <c r="L5109" s="25">
        <f>IF(M5109="",IF(K5109&lt;&gt;"",IF(G5109=0,IF(I5109=0,0,9.99),K5109/G5109),""),"")</f>
        <v>0.60329125853191312</v>
      </c>
      <c r="M5109" s="28"/>
      <c r="N5109" s="31" t="str">
        <f>TRIM(CONCATENATE(Table1[[#This Row],[Intake]]," ",Table1[[#This Row],[Batch Number]]))</f>
        <v>S-1/OS 90</v>
      </c>
      <c r="O5109" s="34" t="str">
        <f>IF(VLOOKUP(Table1[[#This Row],[Intake Batch Combo]],Sheet2!A:B,2,FALSE)="","",VLOOKUP(Table1[[#This Row],[Intake Batch Combo]],Sheet2!A:B,2,FALSE))</f>
        <v>OSD Buy 90</v>
      </c>
      <c r="P5109" s="116" t="e">
        <v>#N/A</v>
      </c>
      <c r="Q5109" s="116" t="e">
        <v>#N/A</v>
      </c>
    </row>
    <row r="5110" spans="1:17">
      <c r="A5110" s="4" t="s">
        <v>1316</v>
      </c>
      <c r="B5110" s="15">
        <v>90</v>
      </c>
      <c r="C5110" s="15" t="s">
        <v>133</v>
      </c>
      <c r="D5110" s="30">
        <v>44559</v>
      </c>
      <c r="E5110" s="10" t="s">
        <v>1</v>
      </c>
      <c r="F5110" s="14">
        <v>1695</v>
      </c>
      <c r="G5110" s="14">
        <v>435.04260145388702</v>
      </c>
      <c r="H5110" s="30">
        <v>44712</v>
      </c>
      <c r="I5110" s="123">
        <v>511.5</v>
      </c>
      <c r="J5110" s="21">
        <f>IF(M5110="",IF(AND(H5110&lt;&gt; "",D5110&lt;&gt;""),IF(H5110&gt;=D5110,H5110-D5110,0),""),"")</f>
        <v>153</v>
      </c>
      <c r="K5110" s="20">
        <f>IF(M5110="",IF(I5110&lt;&gt;"",I5110-G5110,""),"")</f>
        <v>76.457398546112984</v>
      </c>
      <c r="L5110" s="25">
        <f>IF(M5110="",IF(K5110&lt;&gt;"",IF(G5110=0,IF(I5110=0,0,9.99),K5110/G5110),""),"")</f>
        <v>0.17574692292340294</v>
      </c>
      <c r="M5110" s="28"/>
      <c r="N5110" s="31" t="str">
        <f>TRIM(CONCATENATE(Table1[[#This Row],[Intake]]," ",Table1[[#This Row],[Batch Number]]))</f>
        <v>S-1/OS 90</v>
      </c>
      <c r="O5110" s="34" t="str">
        <f>IF(VLOOKUP(Table1[[#This Row],[Intake Batch Combo]],Sheet2!A:B,2,FALSE)="","",VLOOKUP(Table1[[#This Row],[Intake Batch Combo]],Sheet2!A:B,2,FALSE))</f>
        <v>OSD Buy 90</v>
      </c>
      <c r="P5110" s="116" t="e">
        <v>#N/A</v>
      </c>
      <c r="Q5110" s="116" t="e">
        <v>#N/A</v>
      </c>
    </row>
    <row r="5111" spans="1:17">
      <c r="A5111" s="4" t="s">
        <v>1316</v>
      </c>
      <c r="B5111" s="15">
        <v>90</v>
      </c>
      <c r="C5111" s="15" t="s">
        <v>133</v>
      </c>
      <c r="D5111" s="30">
        <v>44559</v>
      </c>
      <c r="E5111" s="10" t="s">
        <v>1</v>
      </c>
      <c r="F5111" s="14">
        <v>1695</v>
      </c>
      <c r="G5111" s="14">
        <v>435.04260145388702</v>
      </c>
      <c r="H5111" s="30">
        <v>44712</v>
      </c>
      <c r="I5111" s="123">
        <v>511.5</v>
      </c>
      <c r="J5111" s="21">
        <f>IF(M5111="",IF(AND(H5111&lt;&gt; "",D5111&lt;&gt;""),IF(H5111&gt;=D5111,H5111-D5111,0),""),"")</f>
        <v>153</v>
      </c>
      <c r="K5111" s="20">
        <f>IF(M5111="",IF(I5111&lt;&gt;"",I5111-G5111,""),"")</f>
        <v>76.457398546112984</v>
      </c>
      <c r="L5111" s="25">
        <f>IF(M5111="",IF(K5111&lt;&gt;"",IF(G5111=0,IF(I5111=0,0,9.99),K5111/G5111),""),"")</f>
        <v>0.17574692292340294</v>
      </c>
      <c r="M5111" s="28"/>
      <c r="N5111" s="31" t="str">
        <f>TRIM(CONCATENATE(Table1[[#This Row],[Intake]]," ",Table1[[#This Row],[Batch Number]]))</f>
        <v>S-1/OS 90</v>
      </c>
      <c r="O5111" s="34" t="str">
        <f>IF(VLOOKUP(Table1[[#This Row],[Intake Batch Combo]],Sheet2!A:B,2,FALSE)="","",VLOOKUP(Table1[[#This Row],[Intake Batch Combo]],Sheet2!A:B,2,FALSE))</f>
        <v>OSD Buy 90</v>
      </c>
      <c r="P5111" s="116" t="e">
        <v>#N/A</v>
      </c>
      <c r="Q5111" s="116" t="e">
        <v>#N/A</v>
      </c>
    </row>
    <row r="5112" spans="1:17">
      <c r="A5112" s="4" t="s">
        <v>1316</v>
      </c>
      <c r="B5112" s="15">
        <v>90</v>
      </c>
      <c r="C5112" s="15" t="s">
        <v>143</v>
      </c>
      <c r="D5112" s="30">
        <v>44559</v>
      </c>
      <c r="E5112" s="10" t="s">
        <v>1</v>
      </c>
      <c r="F5112" s="14">
        <v>1695</v>
      </c>
      <c r="G5112" s="14">
        <v>435.04260145388702</v>
      </c>
      <c r="H5112" s="30">
        <v>44712</v>
      </c>
      <c r="I5112" s="123">
        <v>651</v>
      </c>
      <c r="J5112" s="21">
        <f>IF(M5112="",IF(AND(H5112&lt;&gt; "",D5112&lt;&gt;""),IF(H5112&gt;=D5112,H5112-D5112,0),""),"")</f>
        <v>153</v>
      </c>
      <c r="K5112" s="20">
        <f>IF(M5112="",IF(I5112&lt;&gt;"",I5112-G5112,""),"")</f>
        <v>215.95739854611298</v>
      </c>
      <c r="L5112" s="25">
        <f>IF(M5112="",IF(K5112&lt;&gt;"",IF(G5112=0,IF(I5112=0,0,9.99),K5112/G5112),""),"")</f>
        <v>0.49640517462978556</v>
      </c>
      <c r="M5112" s="28"/>
      <c r="N5112" s="31" t="str">
        <f>TRIM(CONCATENATE(Table1[[#This Row],[Intake]]," ",Table1[[#This Row],[Batch Number]]))</f>
        <v>S-1/OS 90</v>
      </c>
      <c r="O5112" s="34" t="str">
        <f>IF(VLOOKUP(Table1[[#This Row],[Intake Batch Combo]],Sheet2!A:B,2,FALSE)="","",VLOOKUP(Table1[[#This Row],[Intake Batch Combo]],Sheet2!A:B,2,FALSE))</f>
        <v>OSD Buy 90</v>
      </c>
      <c r="P5112" s="116" t="e">
        <v>#N/A</v>
      </c>
      <c r="Q5112" s="116" t="e">
        <v>#N/A</v>
      </c>
    </row>
    <row r="5113" spans="1:17">
      <c r="A5113" s="4" t="s">
        <v>1316</v>
      </c>
      <c r="B5113" s="15">
        <v>90</v>
      </c>
      <c r="C5113" s="15" t="s">
        <v>143</v>
      </c>
      <c r="D5113" s="30">
        <v>44559</v>
      </c>
      <c r="E5113" s="10" t="s">
        <v>1</v>
      </c>
      <c r="F5113" s="14">
        <v>1695</v>
      </c>
      <c r="G5113" s="14">
        <v>435.04260145388702</v>
      </c>
      <c r="H5113" s="30">
        <v>44712</v>
      </c>
      <c r="I5113" s="123">
        <v>651</v>
      </c>
      <c r="J5113" s="21">
        <f>IF(M5113="",IF(AND(H5113&lt;&gt; "",D5113&lt;&gt;""),IF(H5113&gt;=D5113,H5113-D5113,0),""),"")</f>
        <v>153</v>
      </c>
      <c r="K5113" s="20">
        <f>IF(M5113="",IF(I5113&lt;&gt;"",I5113-G5113,""),"")</f>
        <v>215.95739854611298</v>
      </c>
      <c r="L5113" s="25">
        <f>IF(M5113="",IF(K5113&lt;&gt;"",IF(G5113=0,IF(I5113=0,0,9.99),K5113/G5113),""),"")</f>
        <v>0.49640517462978556</v>
      </c>
      <c r="M5113" s="28"/>
      <c r="N5113" s="31" t="str">
        <f>TRIM(CONCATENATE(Table1[[#This Row],[Intake]]," ",Table1[[#This Row],[Batch Number]]))</f>
        <v>S-1/OS 90</v>
      </c>
      <c r="O5113" s="34" t="str">
        <f>IF(VLOOKUP(Table1[[#This Row],[Intake Batch Combo]],Sheet2!A:B,2,FALSE)="","",VLOOKUP(Table1[[#This Row],[Intake Batch Combo]],Sheet2!A:B,2,FALSE))</f>
        <v>OSD Buy 90</v>
      </c>
      <c r="P5113" s="116" t="e">
        <v>#N/A</v>
      </c>
      <c r="Q5113" s="116" t="e">
        <v>#N/A</v>
      </c>
    </row>
    <row r="5114" spans="1:17">
      <c r="A5114" s="4" t="s">
        <v>1316</v>
      </c>
      <c r="B5114" s="15">
        <v>90</v>
      </c>
      <c r="C5114" s="15" t="s">
        <v>165</v>
      </c>
      <c r="D5114" s="30">
        <v>44559</v>
      </c>
      <c r="E5114" s="10" t="s">
        <v>1</v>
      </c>
      <c r="F5114" s="14">
        <v>1695</v>
      </c>
      <c r="G5114" s="14">
        <v>435.04260145388702</v>
      </c>
      <c r="H5114" s="30">
        <v>44712</v>
      </c>
      <c r="I5114" s="123">
        <v>651</v>
      </c>
      <c r="J5114" s="21">
        <f>IF(M5114="",IF(AND(H5114&lt;&gt; "",D5114&lt;&gt;""),IF(H5114&gt;=D5114,H5114-D5114,0),""),"")</f>
        <v>153</v>
      </c>
      <c r="K5114" s="20">
        <f>IF(M5114="",IF(I5114&lt;&gt;"",I5114-G5114,""),"")</f>
        <v>215.95739854611298</v>
      </c>
      <c r="L5114" s="25">
        <f>IF(M5114="",IF(K5114&lt;&gt;"",IF(G5114=0,IF(I5114=0,0,9.99),K5114/G5114),""),"")</f>
        <v>0.49640517462978556</v>
      </c>
      <c r="M5114" s="28"/>
      <c r="N5114" s="31" t="str">
        <f>TRIM(CONCATENATE(Table1[[#This Row],[Intake]]," ",Table1[[#This Row],[Batch Number]]))</f>
        <v>S-1/OS 90</v>
      </c>
      <c r="O5114" s="34" t="str">
        <f>IF(VLOOKUP(Table1[[#This Row],[Intake Batch Combo]],Sheet2!A:B,2,FALSE)="","",VLOOKUP(Table1[[#This Row],[Intake Batch Combo]],Sheet2!A:B,2,FALSE))</f>
        <v>OSD Buy 90</v>
      </c>
      <c r="P5114" s="116" t="e">
        <v>#N/A</v>
      </c>
      <c r="Q5114" s="116" t="e">
        <v>#N/A</v>
      </c>
    </row>
    <row r="5115" spans="1:17">
      <c r="A5115" s="4" t="s">
        <v>1316</v>
      </c>
      <c r="B5115" s="15">
        <v>90</v>
      </c>
      <c r="C5115" s="15" t="s">
        <v>213</v>
      </c>
      <c r="D5115" s="30">
        <v>44559</v>
      </c>
      <c r="E5115" s="10" t="s">
        <v>1</v>
      </c>
      <c r="F5115" s="14">
        <v>1695</v>
      </c>
      <c r="G5115" s="14">
        <v>435.04260145388702</v>
      </c>
      <c r="H5115" s="30">
        <v>44712</v>
      </c>
      <c r="I5115" s="123">
        <v>465</v>
      </c>
      <c r="J5115" s="21">
        <f>IF(M5115="",IF(AND(H5115&lt;&gt; "",D5115&lt;&gt;""),IF(H5115&gt;=D5115,H5115-D5115,0),""),"")</f>
        <v>153</v>
      </c>
      <c r="K5115" s="20">
        <f>IF(M5115="",IF(I5115&lt;&gt;"",I5115-G5115,""),"")</f>
        <v>29.957398546112984</v>
      </c>
      <c r="L5115" s="25">
        <f>IF(M5115="",IF(K5115&lt;&gt;"",IF(G5115=0,IF(I5115=0,0,9.99),K5115/G5115),""),"")</f>
        <v>6.8860839021275391E-2</v>
      </c>
      <c r="M5115" s="28"/>
      <c r="N5115" s="31" t="str">
        <f>TRIM(CONCATENATE(Table1[[#This Row],[Intake]]," ",Table1[[#This Row],[Batch Number]]))</f>
        <v>S-1/OS 90</v>
      </c>
      <c r="O5115" s="34" t="str">
        <f>IF(VLOOKUP(Table1[[#This Row],[Intake Batch Combo]],Sheet2!A:B,2,FALSE)="","",VLOOKUP(Table1[[#This Row],[Intake Batch Combo]],Sheet2!A:B,2,FALSE))</f>
        <v>OSD Buy 90</v>
      </c>
      <c r="P5115" s="116" t="e">
        <v>#N/A</v>
      </c>
      <c r="Q5115" s="116" t="e">
        <v>#N/A</v>
      </c>
    </row>
    <row r="5116" spans="1:17">
      <c r="A5116" s="4" t="s">
        <v>1316</v>
      </c>
      <c r="B5116" s="15">
        <v>90</v>
      </c>
      <c r="C5116" s="15" t="s">
        <v>213</v>
      </c>
      <c r="D5116" s="30">
        <v>44559</v>
      </c>
      <c r="E5116" s="10" t="s">
        <v>1</v>
      </c>
      <c r="F5116" s="14">
        <v>1695</v>
      </c>
      <c r="G5116" s="14">
        <v>435.04260145388702</v>
      </c>
      <c r="H5116" s="30">
        <v>44712</v>
      </c>
      <c r="I5116" s="123">
        <v>465</v>
      </c>
      <c r="J5116" s="21">
        <f>IF(M5116="",IF(AND(H5116&lt;&gt; "",D5116&lt;&gt;""),IF(H5116&gt;=D5116,H5116-D5116,0),""),"")</f>
        <v>153</v>
      </c>
      <c r="K5116" s="20">
        <f>IF(M5116="",IF(I5116&lt;&gt;"",I5116-G5116,""),"")</f>
        <v>29.957398546112984</v>
      </c>
      <c r="L5116" s="25">
        <f>IF(M5116="",IF(K5116&lt;&gt;"",IF(G5116=0,IF(I5116=0,0,9.99),K5116/G5116),""),"")</f>
        <v>6.8860839021275391E-2</v>
      </c>
      <c r="M5116" s="28"/>
      <c r="N5116" s="31" t="str">
        <f>TRIM(CONCATENATE(Table1[[#This Row],[Intake]]," ",Table1[[#This Row],[Batch Number]]))</f>
        <v>S-1/OS 90</v>
      </c>
      <c r="O5116" s="34" t="str">
        <f>IF(VLOOKUP(Table1[[#This Row],[Intake Batch Combo]],Sheet2!A:B,2,FALSE)="","",VLOOKUP(Table1[[#This Row],[Intake Batch Combo]],Sheet2!A:B,2,FALSE))</f>
        <v>OSD Buy 90</v>
      </c>
      <c r="P5116" s="116" t="e">
        <v>#N/A</v>
      </c>
      <c r="Q5116" s="116" t="e">
        <v>#N/A</v>
      </c>
    </row>
    <row r="5117" spans="1:17">
      <c r="A5117" s="4" t="s">
        <v>1316</v>
      </c>
      <c r="B5117" s="15">
        <v>90</v>
      </c>
      <c r="C5117" s="15" t="s">
        <v>298</v>
      </c>
      <c r="D5117" s="30">
        <v>44559</v>
      </c>
      <c r="E5117" s="10" t="s">
        <v>1</v>
      </c>
      <c r="F5117" s="14">
        <v>1695</v>
      </c>
      <c r="G5117" s="14">
        <v>435.04260145388702</v>
      </c>
      <c r="H5117" s="30">
        <v>44712</v>
      </c>
      <c r="I5117" s="123">
        <v>711.45</v>
      </c>
      <c r="J5117" s="21">
        <f>IF(M5117="",IF(AND(H5117&lt;&gt; "",D5117&lt;&gt;""),IF(H5117&gt;=D5117,H5117-D5117,0),""),"")</f>
        <v>153</v>
      </c>
      <c r="K5117" s="20">
        <f>IF(M5117="",IF(I5117&lt;&gt;"",I5117-G5117,""),"")</f>
        <v>276.40739854611303</v>
      </c>
      <c r="L5117" s="25">
        <f>IF(M5117="",IF(K5117&lt;&gt;"",IF(G5117=0,IF(I5117=0,0,9.99),K5117/G5117),""),"")</f>
        <v>0.63535708370255151</v>
      </c>
      <c r="M5117" s="28"/>
      <c r="N5117" s="31" t="str">
        <f>TRIM(CONCATENATE(Table1[[#This Row],[Intake]]," ",Table1[[#This Row],[Batch Number]]))</f>
        <v>S-1/OS 90</v>
      </c>
      <c r="O5117" s="34" t="str">
        <f>IF(VLOOKUP(Table1[[#This Row],[Intake Batch Combo]],Sheet2!A:B,2,FALSE)="","",VLOOKUP(Table1[[#This Row],[Intake Batch Combo]],Sheet2!A:B,2,FALSE))</f>
        <v>OSD Buy 90</v>
      </c>
      <c r="P5117" s="116" t="e">
        <v>#N/A</v>
      </c>
      <c r="Q5117" s="116" t="e">
        <v>#N/A</v>
      </c>
    </row>
    <row r="5118" spans="1:17">
      <c r="A5118" s="4" t="s">
        <v>1316</v>
      </c>
      <c r="B5118" s="15">
        <v>90</v>
      </c>
      <c r="C5118" s="15" t="s">
        <v>298</v>
      </c>
      <c r="D5118" s="30">
        <v>44559</v>
      </c>
      <c r="E5118" s="10" t="s">
        <v>1</v>
      </c>
      <c r="F5118" s="14">
        <v>1695</v>
      </c>
      <c r="G5118" s="14">
        <v>435.04260145388702</v>
      </c>
      <c r="H5118" s="30">
        <v>44712</v>
      </c>
      <c r="I5118" s="123">
        <v>711.45</v>
      </c>
      <c r="J5118" s="21">
        <f>IF(M5118="",IF(AND(H5118&lt;&gt; "",D5118&lt;&gt;""),IF(H5118&gt;=D5118,H5118-D5118,0),""),"")</f>
        <v>153</v>
      </c>
      <c r="K5118" s="20">
        <f>IF(M5118="",IF(I5118&lt;&gt;"",I5118-G5118,""),"")</f>
        <v>276.40739854611303</v>
      </c>
      <c r="L5118" s="25">
        <f>IF(M5118="",IF(K5118&lt;&gt;"",IF(G5118=0,IF(I5118=0,0,9.99),K5118/G5118),""),"")</f>
        <v>0.63535708370255151</v>
      </c>
      <c r="M5118" s="28"/>
      <c r="N5118" s="31" t="str">
        <f>TRIM(CONCATENATE(Table1[[#This Row],[Intake]]," ",Table1[[#This Row],[Batch Number]]))</f>
        <v>S-1/OS 90</v>
      </c>
      <c r="O5118" s="34" t="str">
        <f>IF(VLOOKUP(Table1[[#This Row],[Intake Batch Combo]],Sheet2!A:B,2,FALSE)="","",VLOOKUP(Table1[[#This Row],[Intake Batch Combo]],Sheet2!A:B,2,FALSE))</f>
        <v>OSD Buy 90</v>
      </c>
      <c r="P5118" s="116" t="e">
        <v>#N/A</v>
      </c>
      <c r="Q5118" s="116" t="e">
        <v>#N/A</v>
      </c>
    </row>
    <row r="5119" spans="1:17">
      <c r="A5119" s="4" t="s">
        <v>1316</v>
      </c>
      <c r="B5119" s="15">
        <v>90</v>
      </c>
      <c r="C5119" s="15" t="s">
        <v>324</v>
      </c>
      <c r="D5119" s="30">
        <v>44559</v>
      </c>
      <c r="E5119" s="10" t="s">
        <v>1</v>
      </c>
      <c r="F5119" s="14">
        <v>1695</v>
      </c>
      <c r="G5119" s="14">
        <v>435.04260145388702</v>
      </c>
      <c r="H5119" s="30">
        <v>44712</v>
      </c>
      <c r="I5119" s="123">
        <v>651</v>
      </c>
      <c r="J5119" s="21">
        <f>IF(M5119="",IF(AND(H5119&lt;&gt; "",D5119&lt;&gt;""),IF(H5119&gt;=D5119,H5119-D5119,0),""),"")</f>
        <v>153</v>
      </c>
      <c r="K5119" s="20">
        <f>IF(M5119="",IF(I5119&lt;&gt;"",I5119-G5119,""),"")</f>
        <v>215.95739854611298</v>
      </c>
      <c r="L5119" s="25">
        <f>IF(M5119="",IF(K5119&lt;&gt;"",IF(G5119=0,IF(I5119=0,0,9.99),K5119/G5119),""),"")</f>
        <v>0.49640517462978556</v>
      </c>
      <c r="M5119" s="28"/>
      <c r="N5119" s="31" t="str">
        <f>TRIM(CONCATENATE(Table1[[#This Row],[Intake]]," ",Table1[[#This Row],[Batch Number]]))</f>
        <v>S-1/OS 90</v>
      </c>
      <c r="O5119" s="34" t="str">
        <f>IF(VLOOKUP(Table1[[#This Row],[Intake Batch Combo]],Sheet2!A:B,2,FALSE)="","",VLOOKUP(Table1[[#This Row],[Intake Batch Combo]],Sheet2!A:B,2,FALSE))</f>
        <v>OSD Buy 90</v>
      </c>
      <c r="P5119" s="116" t="e">
        <v>#N/A</v>
      </c>
      <c r="Q5119" s="116" t="e">
        <v>#N/A</v>
      </c>
    </row>
    <row r="5120" spans="1:17">
      <c r="A5120" s="4" t="s">
        <v>1316</v>
      </c>
      <c r="B5120" s="38">
        <v>97</v>
      </c>
      <c r="C5120" s="15" t="s">
        <v>485</v>
      </c>
      <c r="D5120" s="39">
        <v>44631</v>
      </c>
      <c r="E5120" s="10" t="s">
        <v>1</v>
      </c>
      <c r="F5120" s="36">
        <v>300</v>
      </c>
      <c r="G5120" s="36">
        <v>72.315279385823771</v>
      </c>
      <c r="H5120" s="30">
        <v>44680</v>
      </c>
      <c r="I5120" s="123">
        <v>65.099999999999994</v>
      </c>
      <c r="J5120" s="38">
        <f>IF(M5120="",IF(AND(H5120&lt;&gt; "",D5120&lt;&gt;""),IF(H5120&gt;=D5120,H5120-D5120,0),""),"")</f>
        <v>49</v>
      </c>
      <c r="K5120" s="37">
        <f>IF(M5120="",IF(I5120&lt;&gt;"",I5120-G5120,""),"")</f>
        <v>-7.2152793858237771</v>
      </c>
      <c r="L5120" s="31">
        <f>IF(M5120="",IF(K5120&lt;&gt;"",IF(G5120=0,IF(I5120=0,0,9.99),K5120/G5120),""),"")</f>
        <v>-9.9775309548734384E-2</v>
      </c>
      <c r="M5120" s="35"/>
      <c r="N5120" s="33" t="str">
        <f>TRIM(CONCATENATE(Table1[[#This Row],[Intake]]," ",Table1[[#This Row],[Batch Number]]))</f>
        <v>S-1/OS 97</v>
      </c>
      <c r="O5120" s="35" t="str">
        <f>IF(VLOOKUP(Table1[[#This Row],[Intake Batch Combo]],Sheet2!A:B,2,FALSE)="","",VLOOKUP(Table1[[#This Row],[Intake Batch Combo]],Sheet2!A:B,2,FALSE))</f>
        <v>One Source Diagnostics Buy 97.2</v>
      </c>
      <c r="P5120" s="116" t="s">
        <v>2384</v>
      </c>
      <c r="Q5120" s="116" t="e">
        <v>#N/A</v>
      </c>
    </row>
    <row r="5121" spans="1:17">
      <c r="A5121" s="4" t="s">
        <v>1316</v>
      </c>
      <c r="B5121" s="38">
        <v>97</v>
      </c>
      <c r="C5121" s="15" t="s">
        <v>485</v>
      </c>
      <c r="D5121" s="39">
        <v>44631</v>
      </c>
      <c r="E5121" s="10" t="s">
        <v>1</v>
      </c>
      <c r="F5121" s="36">
        <v>300</v>
      </c>
      <c r="G5121" s="36">
        <v>72.315279385823771</v>
      </c>
      <c r="H5121" s="30">
        <v>44680</v>
      </c>
      <c r="I5121" s="123">
        <v>65.099999999999994</v>
      </c>
      <c r="J5121" s="38">
        <f>IF(M5121="",IF(AND(H5121&lt;&gt; "",D5121&lt;&gt;""),IF(H5121&gt;=D5121,H5121-D5121,0),""),"")</f>
        <v>49</v>
      </c>
      <c r="K5121" s="37">
        <f>IF(M5121="",IF(I5121&lt;&gt;"",I5121-G5121,""),"")</f>
        <v>-7.2152793858237771</v>
      </c>
      <c r="L5121" s="31">
        <f>IF(M5121="",IF(K5121&lt;&gt;"",IF(G5121=0,IF(I5121=0,0,9.99),K5121/G5121),""),"")</f>
        <v>-9.9775309548734384E-2</v>
      </c>
      <c r="M5121" s="35"/>
      <c r="N5121" s="33" t="str">
        <f>TRIM(CONCATENATE(Table1[[#This Row],[Intake]]," ",Table1[[#This Row],[Batch Number]]))</f>
        <v>S-1/OS 97</v>
      </c>
      <c r="O5121" s="35" t="str">
        <f>IF(VLOOKUP(Table1[[#This Row],[Intake Batch Combo]],Sheet2!A:B,2,FALSE)="","",VLOOKUP(Table1[[#This Row],[Intake Batch Combo]],Sheet2!A:B,2,FALSE))</f>
        <v>One Source Diagnostics Buy 97.2</v>
      </c>
      <c r="P5121" s="116" t="s">
        <v>2384</v>
      </c>
      <c r="Q5121" s="116" t="e">
        <v>#N/A</v>
      </c>
    </row>
    <row r="5122" spans="1:17">
      <c r="A5122" s="4" t="s">
        <v>1316</v>
      </c>
      <c r="B5122" s="38">
        <v>97</v>
      </c>
      <c r="C5122" s="15" t="s">
        <v>485</v>
      </c>
      <c r="D5122" s="39">
        <v>44631</v>
      </c>
      <c r="E5122" s="10" t="s">
        <v>1</v>
      </c>
      <c r="F5122" s="36">
        <v>300</v>
      </c>
      <c r="G5122" s="36">
        <v>72.315279385823771</v>
      </c>
      <c r="H5122" s="30">
        <v>44680</v>
      </c>
      <c r="I5122" s="123">
        <v>65.099999999999994</v>
      </c>
      <c r="J5122" s="38">
        <f>IF(M5122="",IF(AND(H5122&lt;&gt; "",D5122&lt;&gt;""),IF(H5122&gt;=D5122,H5122-D5122,0),""),"")</f>
        <v>49</v>
      </c>
      <c r="K5122" s="37">
        <f>IF(M5122="",IF(I5122&lt;&gt;"",I5122-G5122,""),"")</f>
        <v>-7.2152793858237771</v>
      </c>
      <c r="L5122" s="31">
        <f>IF(M5122="",IF(K5122&lt;&gt;"",IF(G5122=0,IF(I5122=0,0,9.99),K5122/G5122),""),"")</f>
        <v>-9.9775309548734384E-2</v>
      </c>
      <c r="M5122" s="35"/>
      <c r="N5122" s="33" t="str">
        <f>TRIM(CONCATENATE(Table1[[#This Row],[Intake]]," ",Table1[[#This Row],[Batch Number]]))</f>
        <v>S-1/OS 97</v>
      </c>
      <c r="O5122" s="35" t="str">
        <f>IF(VLOOKUP(Table1[[#This Row],[Intake Batch Combo]],Sheet2!A:B,2,FALSE)="","",VLOOKUP(Table1[[#This Row],[Intake Batch Combo]],Sheet2!A:B,2,FALSE))</f>
        <v>One Source Diagnostics Buy 97.2</v>
      </c>
      <c r="P5122" s="116" t="s">
        <v>2384</v>
      </c>
      <c r="Q5122" s="116" t="e">
        <v>#N/A</v>
      </c>
    </row>
    <row r="5123" spans="1:17">
      <c r="A5123" s="4" t="s">
        <v>1316</v>
      </c>
      <c r="B5123" s="38">
        <v>97</v>
      </c>
      <c r="C5123" s="15" t="s">
        <v>485</v>
      </c>
      <c r="D5123" s="39">
        <v>44631</v>
      </c>
      <c r="E5123" s="10" t="s">
        <v>1</v>
      </c>
      <c r="F5123" s="36">
        <v>300</v>
      </c>
      <c r="G5123" s="36">
        <v>72.315279385823771</v>
      </c>
      <c r="H5123" s="30">
        <v>44680</v>
      </c>
      <c r="I5123" s="123">
        <v>65.099999999999994</v>
      </c>
      <c r="J5123" s="38">
        <f>IF(M5123="",IF(AND(H5123&lt;&gt; "",D5123&lt;&gt;""),IF(H5123&gt;=D5123,H5123-D5123,0),""),"")</f>
        <v>49</v>
      </c>
      <c r="K5123" s="37">
        <f>IF(M5123="",IF(I5123&lt;&gt;"",I5123-G5123,""),"")</f>
        <v>-7.2152793858237771</v>
      </c>
      <c r="L5123" s="31">
        <f>IF(M5123="",IF(K5123&lt;&gt;"",IF(G5123=0,IF(I5123=0,0,9.99),K5123/G5123),""),"")</f>
        <v>-9.9775309548734384E-2</v>
      </c>
      <c r="M5123" s="35"/>
      <c r="N5123" s="33" t="str">
        <f>TRIM(CONCATENATE(Table1[[#This Row],[Intake]]," ",Table1[[#This Row],[Batch Number]]))</f>
        <v>S-1/OS 97</v>
      </c>
      <c r="O5123" s="35" t="str">
        <f>IF(VLOOKUP(Table1[[#This Row],[Intake Batch Combo]],Sheet2!A:B,2,FALSE)="","",VLOOKUP(Table1[[#This Row],[Intake Batch Combo]],Sheet2!A:B,2,FALSE))</f>
        <v>One Source Diagnostics Buy 97.2</v>
      </c>
      <c r="P5123" s="116" t="s">
        <v>2384</v>
      </c>
      <c r="Q5123" s="116" t="e">
        <v>#N/A</v>
      </c>
    </row>
    <row r="5124" spans="1:17">
      <c r="A5124" s="4" t="s">
        <v>1316</v>
      </c>
      <c r="B5124" s="38">
        <v>97</v>
      </c>
      <c r="C5124" s="15" t="s">
        <v>485</v>
      </c>
      <c r="D5124" s="39">
        <v>44631</v>
      </c>
      <c r="E5124" s="10" t="s">
        <v>1</v>
      </c>
      <c r="F5124" s="36">
        <v>1695</v>
      </c>
      <c r="G5124" s="36">
        <v>408.58132852990423</v>
      </c>
      <c r="H5124" s="30">
        <v>44680</v>
      </c>
      <c r="I5124" s="123">
        <v>297.60000000000002</v>
      </c>
      <c r="J5124" s="38">
        <f>IF(M5124="",IF(AND(H5124&lt;&gt; "",D5124&lt;&gt;""),IF(H5124&gt;=D5124,H5124-D5124,0),""),"")</f>
        <v>49</v>
      </c>
      <c r="K5124" s="37">
        <f>IF(M5124="",IF(I5124&lt;&gt;"",I5124-G5124,""),"")</f>
        <v>-110.9813285299042</v>
      </c>
      <c r="L5124" s="31">
        <f>IF(M5124="",IF(K5124&lt;&gt;"",IF(G5124=0,IF(I5124=0,0,9.99),K5124/G5124),""),"")</f>
        <v>-0.27162604059568873</v>
      </c>
      <c r="M5124" s="35"/>
      <c r="N5124" s="33" t="str">
        <f>TRIM(CONCATENATE(Table1[[#This Row],[Intake]]," ",Table1[[#This Row],[Batch Number]]))</f>
        <v>S-1/OS 97</v>
      </c>
      <c r="O5124" s="35" t="str">
        <f>IF(VLOOKUP(Table1[[#This Row],[Intake Batch Combo]],Sheet2!A:B,2,FALSE)="","",VLOOKUP(Table1[[#This Row],[Intake Batch Combo]],Sheet2!A:B,2,FALSE))</f>
        <v>One Source Diagnostics Buy 97.2</v>
      </c>
      <c r="P5124" s="116" t="s">
        <v>2384</v>
      </c>
      <c r="Q5124" s="116" t="e">
        <v>#N/A</v>
      </c>
    </row>
    <row r="5125" spans="1:17">
      <c r="A5125" s="4" t="s">
        <v>1316</v>
      </c>
      <c r="B5125" s="38">
        <v>97</v>
      </c>
      <c r="C5125" s="15" t="s">
        <v>485</v>
      </c>
      <c r="D5125" s="39">
        <v>44631</v>
      </c>
      <c r="E5125" s="10" t="s">
        <v>1</v>
      </c>
      <c r="F5125" s="36">
        <v>1695</v>
      </c>
      <c r="G5125" s="36">
        <v>408.58132852990423</v>
      </c>
      <c r="H5125" s="30">
        <v>44680</v>
      </c>
      <c r="I5125" s="123">
        <v>372</v>
      </c>
      <c r="J5125" s="38">
        <f>IF(M5125="",IF(AND(H5125&lt;&gt; "",D5125&lt;&gt;""),IF(H5125&gt;=D5125,H5125-D5125,0),""),"")</f>
        <v>49</v>
      </c>
      <c r="K5125" s="37">
        <f>IF(M5125="",IF(I5125&lt;&gt;"",I5125-G5125,""),"")</f>
        <v>-36.581328529904226</v>
      </c>
      <c r="L5125" s="31">
        <f>IF(M5125="",IF(K5125&lt;&gt;"",IF(G5125=0,IF(I5125=0,0,9.99),K5125/G5125),""),"")</f>
        <v>-8.9532550744611E-2</v>
      </c>
      <c r="M5125" s="35"/>
      <c r="N5125" s="33" t="str">
        <f>TRIM(CONCATENATE(Table1[[#This Row],[Intake]]," ",Table1[[#This Row],[Batch Number]]))</f>
        <v>S-1/OS 97</v>
      </c>
      <c r="O5125" s="35" t="str">
        <f>IF(VLOOKUP(Table1[[#This Row],[Intake Batch Combo]],Sheet2!A:B,2,FALSE)="","",VLOOKUP(Table1[[#This Row],[Intake Batch Combo]],Sheet2!A:B,2,FALSE))</f>
        <v>One Source Diagnostics Buy 97.2</v>
      </c>
      <c r="P5125" s="116" t="s">
        <v>2384</v>
      </c>
      <c r="Q5125" s="116" t="e">
        <v>#N/A</v>
      </c>
    </row>
    <row r="5126" spans="1:17">
      <c r="A5126" s="4" t="s">
        <v>1316</v>
      </c>
      <c r="B5126" s="15">
        <v>90</v>
      </c>
      <c r="C5126" s="15">
        <v>55009</v>
      </c>
      <c r="D5126" s="30">
        <v>44559</v>
      </c>
      <c r="E5126" s="10" t="s">
        <v>1</v>
      </c>
      <c r="F5126" s="14">
        <v>1695</v>
      </c>
      <c r="G5126" s="14">
        <v>435.04260145388702</v>
      </c>
      <c r="H5126" s="30">
        <v>44680</v>
      </c>
      <c r="I5126" s="123">
        <v>502.08839999999998</v>
      </c>
      <c r="J5126" s="21">
        <f>IF(M5126="",IF(AND(H5126&lt;&gt; "",D5126&lt;&gt;""),IF(H5126&gt;=D5126,H5126-D5126,0),""),"")</f>
        <v>121</v>
      </c>
      <c r="K5126" s="20">
        <f>IF(M5126="",IF(I5126&lt;&gt;"",I5126-G5126,""),"")</f>
        <v>67.045798546112962</v>
      </c>
      <c r="L5126" s="25">
        <f>IF(M5126="",IF(K5126&lt;&gt;"",IF(G5126=0,IF(I5126=0,0,9.99),K5126/G5126),""),"")</f>
        <v>0.15411317954161227</v>
      </c>
      <c r="M5126" s="28"/>
      <c r="N5126" s="31" t="str">
        <f>TRIM(CONCATENATE(Table1[[#This Row],[Intake]]," ",Table1[[#This Row],[Batch Number]]))</f>
        <v>S-1/OS 90</v>
      </c>
      <c r="O5126" s="34" t="str">
        <f>IF(VLOOKUP(Table1[[#This Row],[Intake Batch Combo]],Sheet2!A:B,2,FALSE)="","",VLOOKUP(Table1[[#This Row],[Intake Batch Combo]],Sheet2!A:B,2,FALSE))</f>
        <v>OSD Buy 90</v>
      </c>
      <c r="P5126" s="116" t="e">
        <v>#N/A</v>
      </c>
      <c r="Q5126" s="116" t="e">
        <v>#N/A</v>
      </c>
    </row>
    <row r="5127" spans="1:17">
      <c r="A5127" s="4" t="s">
        <v>1316</v>
      </c>
      <c r="B5127" s="15">
        <v>90</v>
      </c>
      <c r="C5127" s="15">
        <v>55009</v>
      </c>
      <c r="D5127" s="30">
        <v>44559</v>
      </c>
      <c r="E5127" s="10" t="s">
        <v>1</v>
      </c>
      <c r="F5127" s="14">
        <v>1695</v>
      </c>
      <c r="G5127" s="14">
        <v>435.04260145388702</v>
      </c>
      <c r="H5127" s="30">
        <v>44680</v>
      </c>
      <c r="I5127" s="123">
        <v>511.5</v>
      </c>
      <c r="J5127" s="21">
        <f>IF(M5127="",IF(AND(H5127&lt;&gt; "",D5127&lt;&gt;""),IF(H5127&gt;=D5127,H5127-D5127,0),""),"")</f>
        <v>121</v>
      </c>
      <c r="K5127" s="20">
        <f>IF(M5127="",IF(I5127&lt;&gt;"",I5127-G5127,""),"")</f>
        <v>76.457398546112984</v>
      </c>
      <c r="L5127" s="25">
        <f>IF(M5127="",IF(K5127&lt;&gt;"",IF(G5127=0,IF(I5127=0,0,9.99),K5127/G5127),""),"")</f>
        <v>0.17574692292340294</v>
      </c>
      <c r="M5127" s="28"/>
      <c r="N5127" s="31" t="str">
        <f>TRIM(CONCATENATE(Table1[[#This Row],[Intake]]," ",Table1[[#This Row],[Batch Number]]))</f>
        <v>S-1/OS 90</v>
      </c>
      <c r="O5127" s="34" t="str">
        <f>IF(VLOOKUP(Table1[[#This Row],[Intake Batch Combo]],Sheet2!A:B,2,FALSE)="","",VLOOKUP(Table1[[#This Row],[Intake Batch Combo]],Sheet2!A:B,2,FALSE))</f>
        <v>OSD Buy 90</v>
      </c>
      <c r="P5127" s="116" t="e">
        <v>#N/A</v>
      </c>
      <c r="Q5127" s="116" t="e">
        <v>#N/A</v>
      </c>
    </row>
    <row r="5128" spans="1:17">
      <c r="A5128" s="4" t="s">
        <v>1316</v>
      </c>
      <c r="B5128" s="15">
        <v>90</v>
      </c>
      <c r="C5128" s="15">
        <v>55009</v>
      </c>
      <c r="D5128" s="30">
        <v>44559</v>
      </c>
      <c r="E5128" s="10" t="s">
        <v>1</v>
      </c>
      <c r="F5128" s="14">
        <v>1695</v>
      </c>
      <c r="G5128" s="14">
        <v>435.04260145388702</v>
      </c>
      <c r="H5128" s="30">
        <v>44680</v>
      </c>
      <c r="I5128" s="123">
        <v>511.5</v>
      </c>
      <c r="J5128" s="21">
        <f>IF(M5128="",IF(AND(H5128&lt;&gt; "",D5128&lt;&gt;""),IF(H5128&gt;=D5128,H5128-D5128,0),""),"")</f>
        <v>121</v>
      </c>
      <c r="K5128" s="20">
        <f>IF(M5128="",IF(I5128&lt;&gt;"",I5128-G5128,""),"")</f>
        <v>76.457398546112984</v>
      </c>
      <c r="L5128" s="25">
        <f>IF(M5128="",IF(K5128&lt;&gt;"",IF(G5128=0,IF(I5128=0,0,9.99),K5128/G5128),""),"")</f>
        <v>0.17574692292340294</v>
      </c>
      <c r="M5128" s="28"/>
      <c r="N5128" s="31" t="str">
        <f>TRIM(CONCATENATE(Table1[[#This Row],[Intake]]," ",Table1[[#This Row],[Batch Number]]))</f>
        <v>S-1/OS 90</v>
      </c>
      <c r="O5128" s="34" t="str">
        <f>IF(VLOOKUP(Table1[[#This Row],[Intake Batch Combo]],Sheet2!A:B,2,FALSE)="","",VLOOKUP(Table1[[#This Row],[Intake Batch Combo]],Sheet2!A:B,2,FALSE))</f>
        <v>OSD Buy 90</v>
      </c>
      <c r="P5128" s="116" t="e">
        <v>#N/A</v>
      </c>
      <c r="Q5128" s="116" t="e">
        <v>#N/A</v>
      </c>
    </row>
    <row r="5129" spans="1:17">
      <c r="A5129" s="4" t="s">
        <v>1316</v>
      </c>
      <c r="B5129" s="15">
        <v>90</v>
      </c>
      <c r="C5129" s="15" t="s">
        <v>48</v>
      </c>
      <c r="D5129" s="30">
        <v>44559</v>
      </c>
      <c r="E5129" s="10" t="s">
        <v>1</v>
      </c>
      <c r="F5129" s="14">
        <v>1695</v>
      </c>
      <c r="G5129" s="14">
        <v>435.04260145388702</v>
      </c>
      <c r="H5129" s="30">
        <v>44680</v>
      </c>
      <c r="I5129" s="123">
        <v>465</v>
      </c>
      <c r="J5129" s="21">
        <f>IF(M5129="",IF(AND(H5129&lt;&gt; "",D5129&lt;&gt;""),IF(H5129&gt;=D5129,H5129-D5129,0),""),"")</f>
        <v>121</v>
      </c>
      <c r="K5129" s="20">
        <f>IF(M5129="",IF(I5129&lt;&gt;"",I5129-G5129,""),"")</f>
        <v>29.957398546112984</v>
      </c>
      <c r="L5129" s="25">
        <f>IF(M5129="",IF(K5129&lt;&gt;"",IF(G5129=0,IF(I5129=0,0,9.99),K5129/G5129),""),"")</f>
        <v>6.8860839021275391E-2</v>
      </c>
      <c r="M5129" s="28"/>
      <c r="N5129" s="31" t="str">
        <f>TRIM(CONCATENATE(Table1[[#This Row],[Intake]]," ",Table1[[#This Row],[Batch Number]]))</f>
        <v>S-1/OS 90</v>
      </c>
      <c r="O5129" s="34" t="str">
        <f>IF(VLOOKUP(Table1[[#This Row],[Intake Batch Combo]],Sheet2!A:B,2,FALSE)="","",VLOOKUP(Table1[[#This Row],[Intake Batch Combo]],Sheet2!A:B,2,FALSE))</f>
        <v>OSD Buy 90</v>
      </c>
      <c r="P5129" s="116" t="e">
        <v>#N/A</v>
      </c>
      <c r="Q5129" s="116" t="e">
        <v>#N/A</v>
      </c>
    </row>
    <row r="5130" spans="1:17">
      <c r="A5130" s="4" t="s">
        <v>1316</v>
      </c>
      <c r="B5130" s="15">
        <v>90</v>
      </c>
      <c r="C5130" s="15" t="s">
        <v>66</v>
      </c>
      <c r="D5130" s="30">
        <v>44559</v>
      </c>
      <c r="E5130" s="10" t="s">
        <v>1</v>
      </c>
      <c r="F5130" s="14">
        <v>1695</v>
      </c>
      <c r="G5130" s="14">
        <v>435.04260145388702</v>
      </c>
      <c r="H5130" s="30">
        <v>44680</v>
      </c>
      <c r="I5130" s="123">
        <v>465</v>
      </c>
      <c r="J5130" s="21">
        <f>IF(M5130="",IF(AND(H5130&lt;&gt; "",D5130&lt;&gt;""),IF(H5130&gt;=D5130,H5130-D5130,0),""),"")</f>
        <v>121</v>
      </c>
      <c r="K5130" s="20">
        <f>IF(M5130="",IF(I5130&lt;&gt;"",I5130-G5130,""),"")</f>
        <v>29.957398546112984</v>
      </c>
      <c r="L5130" s="25">
        <f>IF(M5130="",IF(K5130&lt;&gt;"",IF(G5130=0,IF(I5130=0,0,9.99),K5130/G5130),""),"")</f>
        <v>6.8860839021275391E-2</v>
      </c>
      <c r="M5130" s="28"/>
      <c r="N5130" s="31" t="str">
        <f>TRIM(CONCATENATE(Table1[[#This Row],[Intake]]," ",Table1[[#This Row],[Batch Number]]))</f>
        <v>S-1/OS 90</v>
      </c>
      <c r="O5130" s="34" t="str">
        <f>IF(VLOOKUP(Table1[[#This Row],[Intake Batch Combo]],Sheet2!A:B,2,FALSE)="","",VLOOKUP(Table1[[#This Row],[Intake Batch Combo]],Sheet2!A:B,2,FALSE))</f>
        <v>OSD Buy 90</v>
      </c>
      <c r="P5130" s="116" t="e">
        <v>#N/A</v>
      </c>
      <c r="Q5130" s="116" t="e">
        <v>#N/A</v>
      </c>
    </row>
    <row r="5131" spans="1:17">
      <c r="A5131" s="4" t="s">
        <v>1316</v>
      </c>
      <c r="B5131" s="15">
        <v>90</v>
      </c>
      <c r="C5131" s="15" t="s">
        <v>66</v>
      </c>
      <c r="D5131" s="30">
        <v>44559</v>
      </c>
      <c r="E5131" s="10" t="s">
        <v>1</v>
      </c>
      <c r="F5131" s="14">
        <v>1695</v>
      </c>
      <c r="G5131" s="14">
        <v>435.04260145388702</v>
      </c>
      <c r="H5131" s="30">
        <v>44680</v>
      </c>
      <c r="I5131" s="123">
        <v>465</v>
      </c>
      <c r="J5131" s="21">
        <f>IF(M5131="",IF(AND(H5131&lt;&gt; "",D5131&lt;&gt;""),IF(H5131&gt;=D5131,H5131-D5131,0),""),"")</f>
        <v>121</v>
      </c>
      <c r="K5131" s="20">
        <f>IF(M5131="",IF(I5131&lt;&gt;"",I5131-G5131,""),"")</f>
        <v>29.957398546112984</v>
      </c>
      <c r="L5131" s="25">
        <f>IF(M5131="",IF(K5131&lt;&gt;"",IF(G5131=0,IF(I5131=0,0,9.99),K5131/G5131),""),"")</f>
        <v>6.8860839021275391E-2</v>
      </c>
      <c r="M5131" s="28"/>
      <c r="N5131" s="31" t="str">
        <f>TRIM(CONCATENATE(Table1[[#This Row],[Intake]]," ",Table1[[#This Row],[Batch Number]]))</f>
        <v>S-1/OS 90</v>
      </c>
      <c r="O5131" s="34" t="str">
        <f>IF(VLOOKUP(Table1[[#This Row],[Intake Batch Combo]],Sheet2!A:B,2,FALSE)="","",VLOOKUP(Table1[[#This Row],[Intake Batch Combo]],Sheet2!A:B,2,FALSE))</f>
        <v>OSD Buy 90</v>
      </c>
      <c r="P5131" s="116" t="e">
        <v>#N/A</v>
      </c>
      <c r="Q5131" s="116" t="e">
        <v>#N/A</v>
      </c>
    </row>
    <row r="5132" spans="1:17">
      <c r="A5132" s="4" t="s">
        <v>1316</v>
      </c>
      <c r="B5132" s="15">
        <v>90</v>
      </c>
      <c r="C5132" s="15" t="s">
        <v>110</v>
      </c>
      <c r="D5132" s="30">
        <v>44559</v>
      </c>
      <c r="E5132" s="10" t="s">
        <v>1</v>
      </c>
      <c r="F5132" s="14">
        <v>1695</v>
      </c>
      <c r="G5132" s="14">
        <v>435.04260145388702</v>
      </c>
      <c r="H5132" s="30">
        <v>44680</v>
      </c>
      <c r="I5132" s="123">
        <v>558</v>
      </c>
      <c r="J5132" s="21">
        <f>IF(M5132="",IF(AND(H5132&lt;&gt; "",D5132&lt;&gt;""),IF(H5132&gt;=D5132,H5132-D5132,0),""),"")</f>
        <v>121</v>
      </c>
      <c r="K5132" s="20">
        <f>IF(M5132="",IF(I5132&lt;&gt;"",I5132-G5132,""),"")</f>
        <v>122.95739854611298</v>
      </c>
      <c r="L5132" s="25">
        <f>IF(M5132="",IF(K5132&lt;&gt;"",IF(G5132=0,IF(I5132=0,0,9.99),K5132/G5132),""),"")</f>
        <v>0.2826330068255305</v>
      </c>
      <c r="M5132" s="28"/>
      <c r="N5132" s="31" t="str">
        <f>TRIM(CONCATENATE(Table1[[#This Row],[Intake]]," ",Table1[[#This Row],[Batch Number]]))</f>
        <v>S-1/OS 90</v>
      </c>
      <c r="O5132" s="34" t="str">
        <f>IF(VLOOKUP(Table1[[#This Row],[Intake Batch Combo]],Sheet2!A:B,2,FALSE)="","",VLOOKUP(Table1[[#This Row],[Intake Batch Combo]],Sheet2!A:B,2,FALSE))</f>
        <v>OSD Buy 90</v>
      </c>
      <c r="P5132" s="116" t="e">
        <v>#N/A</v>
      </c>
      <c r="Q5132" s="116" t="e">
        <v>#N/A</v>
      </c>
    </row>
    <row r="5133" spans="1:17">
      <c r="A5133" s="4" t="s">
        <v>1316</v>
      </c>
      <c r="B5133" s="15">
        <v>90</v>
      </c>
      <c r="C5133" s="15" t="s">
        <v>151</v>
      </c>
      <c r="D5133" s="30">
        <v>44559</v>
      </c>
      <c r="E5133" s="10" t="s">
        <v>1</v>
      </c>
      <c r="F5133" s="14">
        <v>1695</v>
      </c>
      <c r="G5133" s="14">
        <v>435.04260145388702</v>
      </c>
      <c r="H5133" s="30">
        <v>44680</v>
      </c>
      <c r="I5133" s="123">
        <v>465</v>
      </c>
      <c r="J5133" s="21">
        <f>IF(M5133="",IF(AND(H5133&lt;&gt; "",D5133&lt;&gt;""),IF(H5133&gt;=D5133,H5133-D5133,0),""),"")</f>
        <v>121</v>
      </c>
      <c r="K5133" s="20">
        <f>IF(M5133="",IF(I5133&lt;&gt;"",I5133-G5133,""),"")</f>
        <v>29.957398546112984</v>
      </c>
      <c r="L5133" s="25">
        <f>IF(M5133="",IF(K5133&lt;&gt;"",IF(G5133=0,IF(I5133=0,0,9.99),K5133/G5133),""),"")</f>
        <v>6.8860839021275391E-2</v>
      </c>
      <c r="M5133" s="28"/>
      <c r="N5133" s="31" t="str">
        <f>TRIM(CONCATENATE(Table1[[#This Row],[Intake]]," ",Table1[[#This Row],[Batch Number]]))</f>
        <v>S-1/OS 90</v>
      </c>
      <c r="O5133" s="34" t="str">
        <f>IF(VLOOKUP(Table1[[#This Row],[Intake Batch Combo]],Sheet2!A:B,2,FALSE)="","",VLOOKUP(Table1[[#This Row],[Intake Batch Combo]],Sheet2!A:B,2,FALSE))</f>
        <v>OSD Buy 90</v>
      </c>
      <c r="P5133" s="116" t="e">
        <v>#N/A</v>
      </c>
      <c r="Q5133" s="116" t="e">
        <v>#N/A</v>
      </c>
    </row>
    <row r="5134" spans="1:17">
      <c r="A5134" s="4" t="s">
        <v>1316</v>
      </c>
      <c r="B5134" s="15">
        <v>90</v>
      </c>
      <c r="C5134" s="15" t="s">
        <v>175</v>
      </c>
      <c r="D5134" s="30">
        <v>44559</v>
      </c>
      <c r="E5134" s="10" t="s">
        <v>1</v>
      </c>
      <c r="F5134" s="14">
        <v>1695</v>
      </c>
      <c r="G5134" s="14">
        <v>435.04260145388702</v>
      </c>
      <c r="H5134" s="30">
        <v>44680</v>
      </c>
      <c r="I5134" s="123">
        <v>390.6</v>
      </c>
      <c r="J5134" s="21">
        <f>IF(M5134="",IF(AND(H5134&lt;&gt; "",D5134&lt;&gt;""),IF(H5134&gt;=D5134,H5134-D5134,0),""),"")</f>
        <v>121</v>
      </c>
      <c r="K5134" s="20">
        <f>IF(M5134="",IF(I5134&lt;&gt;"",I5134-G5134,""),"")</f>
        <v>-44.442601453886994</v>
      </c>
      <c r="L5134" s="25">
        <f>IF(M5134="",IF(K5134&lt;&gt;"",IF(G5134=0,IF(I5134=0,0,9.99),K5134/G5134),""),"")</f>
        <v>-0.10215689522212862</v>
      </c>
      <c r="M5134" s="28"/>
      <c r="N5134" s="31" t="str">
        <f>TRIM(CONCATENATE(Table1[[#This Row],[Intake]]," ",Table1[[#This Row],[Batch Number]]))</f>
        <v>S-1/OS 90</v>
      </c>
      <c r="O5134" s="34" t="str">
        <f>IF(VLOOKUP(Table1[[#This Row],[Intake Batch Combo]],Sheet2!A:B,2,FALSE)="","",VLOOKUP(Table1[[#This Row],[Intake Batch Combo]],Sheet2!A:B,2,FALSE))</f>
        <v>OSD Buy 90</v>
      </c>
      <c r="P5134" s="116" t="e">
        <v>#N/A</v>
      </c>
      <c r="Q5134" s="116" t="e">
        <v>#N/A</v>
      </c>
    </row>
    <row r="5135" spans="1:17">
      <c r="A5135" s="4" t="s">
        <v>1316</v>
      </c>
      <c r="B5135" s="15">
        <v>90</v>
      </c>
      <c r="C5135" s="15" t="s">
        <v>357</v>
      </c>
      <c r="D5135" s="30">
        <v>44559</v>
      </c>
      <c r="E5135" s="10" t="s">
        <v>1</v>
      </c>
      <c r="F5135" s="14">
        <v>1695</v>
      </c>
      <c r="G5135" s="14">
        <v>435.04260145388702</v>
      </c>
      <c r="H5135" s="30">
        <v>44680</v>
      </c>
      <c r="I5135" s="123">
        <v>744</v>
      </c>
      <c r="J5135" s="21">
        <f>IF(M5135="",IF(AND(H5135&lt;&gt; "",D5135&lt;&gt;""),IF(H5135&gt;=D5135,H5135-D5135,0),""),"")</f>
        <v>121</v>
      </c>
      <c r="K5135" s="20">
        <f>IF(M5135="",IF(I5135&lt;&gt;"",I5135-G5135,""),"")</f>
        <v>308.95739854611298</v>
      </c>
      <c r="L5135" s="25">
        <f>IF(M5135="",IF(K5135&lt;&gt;"",IF(G5135=0,IF(I5135=0,0,9.99),K5135/G5135),""),"")</f>
        <v>0.71017734243404063</v>
      </c>
      <c r="M5135" s="28"/>
      <c r="N5135" s="31" t="str">
        <f>TRIM(CONCATENATE(Table1[[#This Row],[Intake]]," ",Table1[[#This Row],[Batch Number]]))</f>
        <v>S-1/OS 90</v>
      </c>
      <c r="O5135" s="34" t="str">
        <f>IF(VLOOKUP(Table1[[#This Row],[Intake Batch Combo]],Sheet2!A:B,2,FALSE)="","",VLOOKUP(Table1[[#This Row],[Intake Batch Combo]],Sheet2!A:B,2,FALSE))</f>
        <v>OSD Buy 90</v>
      </c>
      <c r="P5135" s="116" t="e">
        <v>#N/A</v>
      </c>
      <c r="Q5135" s="116" t="e">
        <v>#N/A</v>
      </c>
    </row>
    <row r="5136" spans="1:17">
      <c r="A5136" s="4" t="s">
        <v>1316</v>
      </c>
      <c r="B5136" s="15">
        <v>90</v>
      </c>
      <c r="C5136" s="15" t="s">
        <v>364</v>
      </c>
      <c r="D5136" s="30">
        <v>44559</v>
      </c>
      <c r="E5136" s="10" t="s">
        <v>1</v>
      </c>
      <c r="F5136" s="14">
        <v>1695</v>
      </c>
      <c r="G5136" s="14">
        <v>435.04260145388702</v>
      </c>
      <c r="H5136" s="30">
        <v>44680</v>
      </c>
      <c r="I5136" s="123">
        <v>558</v>
      </c>
      <c r="J5136" s="21">
        <f>IF(M5136="",IF(AND(H5136&lt;&gt; "",D5136&lt;&gt;""),IF(H5136&gt;=D5136,H5136-D5136,0),""),"")</f>
        <v>121</v>
      </c>
      <c r="K5136" s="20">
        <f>IF(M5136="",IF(I5136&lt;&gt;"",I5136-G5136,""),"")</f>
        <v>122.95739854611298</v>
      </c>
      <c r="L5136" s="25">
        <f>IF(M5136="",IF(K5136&lt;&gt;"",IF(G5136=0,IF(I5136=0,0,9.99),K5136/G5136),""),"")</f>
        <v>0.2826330068255305</v>
      </c>
      <c r="M5136" s="28"/>
      <c r="N5136" s="31" t="str">
        <f>TRIM(CONCATENATE(Table1[[#This Row],[Intake]]," ",Table1[[#This Row],[Batch Number]]))</f>
        <v>S-1/OS 90</v>
      </c>
      <c r="O5136" s="34" t="str">
        <f>IF(VLOOKUP(Table1[[#This Row],[Intake Batch Combo]],Sheet2!A:B,2,FALSE)="","",VLOOKUP(Table1[[#This Row],[Intake Batch Combo]],Sheet2!A:B,2,FALSE))</f>
        <v>OSD Buy 90</v>
      </c>
      <c r="P5136" s="116" t="e">
        <v>#N/A</v>
      </c>
      <c r="Q5136" s="116" t="e">
        <v>#N/A</v>
      </c>
    </row>
    <row r="5137" spans="1:17">
      <c r="A5137" s="4" t="s">
        <v>1316</v>
      </c>
      <c r="B5137" s="15">
        <v>90</v>
      </c>
      <c r="C5137" s="15" t="s">
        <v>364</v>
      </c>
      <c r="D5137" s="30">
        <v>44559</v>
      </c>
      <c r="E5137" s="10" t="s">
        <v>1</v>
      </c>
      <c r="F5137" s="14">
        <v>1695</v>
      </c>
      <c r="G5137" s="14">
        <v>435.04260145388702</v>
      </c>
      <c r="H5137" s="30">
        <v>44680</v>
      </c>
      <c r="I5137" s="123">
        <v>558</v>
      </c>
      <c r="J5137" s="21">
        <f>IF(M5137="",IF(AND(H5137&lt;&gt; "",D5137&lt;&gt;""),IF(H5137&gt;=D5137,H5137-D5137,0),""),"")</f>
        <v>121</v>
      </c>
      <c r="K5137" s="20">
        <f>IF(M5137="",IF(I5137&lt;&gt;"",I5137-G5137,""),"")</f>
        <v>122.95739854611298</v>
      </c>
      <c r="L5137" s="25">
        <f>IF(M5137="",IF(K5137&lt;&gt;"",IF(G5137=0,IF(I5137=0,0,9.99),K5137/G5137),""),"")</f>
        <v>0.2826330068255305</v>
      </c>
      <c r="M5137" s="28"/>
      <c r="N5137" s="31" t="str">
        <f>TRIM(CONCATENATE(Table1[[#This Row],[Intake]]," ",Table1[[#This Row],[Batch Number]]))</f>
        <v>S-1/OS 90</v>
      </c>
      <c r="O5137" s="34" t="str">
        <f>IF(VLOOKUP(Table1[[#This Row],[Intake Batch Combo]],Sheet2!A:B,2,FALSE)="","",VLOOKUP(Table1[[#This Row],[Intake Batch Combo]],Sheet2!A:B,2,FALSE))</f>
        <v>OSD Buy 90</v>
      </c>
      <c r="P5137" s="116" t="e">
        <v>#N/A</v>
      </c>
      <c r="Q5137" s="116" t="e">
        <v>#N/A</v>
      </c>
    </row>
    <row r="5138" spans="1:17">
      <c r="A5138" s="4" t="s">
        <v>5</v>
      </c>
      <c r="B5138" s="15">
        <v>2</v>
      </c>
      <c r="C5138" s="15"/>
      <c r="D5138" s="72">
        <v>44501</v>
      </c>
      <c r="E5138" s="10" t="s">
        <v>0</v>
      </c>
      <c r="F5138" s="14">
        <v>3040.5</v>
      </c>
      <c r="G5138" s="14">
        <v>1073.7145687499999</v>
      </c>
      <c r="H5138" s="72">
        <v>44680</v>
      </c>
      <c r="I5138" s="123">
        <v>1524.27</v>
      </c>
      <c r="J5138" s="21">
        <f>IF(M5138="",IF(AND(H5138&lt;&gt; "",D5138&lt;&gt;""),IF(H5138&gt;=D5138,H5138-D5138,0),""),"")</f>
        <v>179</v>
      </c>
      <c r="K5138" s="20">
        <f>IF(M5138="",IF(I5138&lt;&gt;"",I5138-G5138,""),"")</f>
        <v>450.55543125000008</v>
      </c>
      <c r="L5138" s="25">
        <f>IF(M5138="",IF(K5138&lt;&gt;"",IF(G5138=0,IF(I5138=0,0,9.99),K5138/G5138),""),"")</f>
        <v>0.41962309571204665</v>
      </c>
      <c r="M5138" s="28"/>
      <c r="N5138" s="31" t="str">
        <f>TRIM(CONCATENATE(Table1[[#This Row],[Intake]]," ",Table1[[#This Row],[Batch Number]]))</f>
        <v>S-1/CSP 2</v>
      </c>
      <c r="O5138" s="34" t="str">
        <f>IF(VLOOKUP(Table1[[#This Row],[Intake Batch Combo]],Sheet2!A:B,2,FALSE)="","",VLOOKUP(Table1[[#This Row],[Intake Batch Combo]],Sheet2!A:B,2,FALSE))</f>
        <v>Comprehensive Spine and Pain Batch 02</v>
      </c>
      <c r="P5138" s="116" t="e">
        <v>#N/A</v>
      </c>
      <c r="Q5138" s="116" t="e">
        <v>#N/A</v>
      </c>
    </row>
    <row r="5139" spans="1:17">
      <c r="A5139" s="4" t="s">
        <v>1316</v>
      </c>
      <c r="B5139" s="15">
        <v>90</v>
      </c>
      <c r="C5139" s="15" t="s">
        <v>23</v>
      </c>
      <c r="D5139" s="30">
        <v>44559</v>
      </c>
      <c r="E5139" s="10" t="s">
        <v>1</v>
      </c>
      <c r="F5139" s="14">
        <v>1695</v>
      </c>
      <c r="G5139" s="14">
        <v>435.04260145388702</v>
      </c>
      <c r="H5139" s="30">
        <v>44651</v>
      </c>
      <c r="I5139" s="123">
        <v>744</v>
      </c>
      <c r="J5139" s="21">
        <f>IF(M5139="",IF(AND(H5139&lt;&gt; "",D5139&lt;&gt;""),IF(H5139&gt;=D5139,H5139-D5139,0),""),"")</f>
        <v>92</v>
      </c>
      <c r="K5139" s="20">
        <f>IF(M5139="",IF(I5139&lt;&gt;"",I5139-G5139,""),"")</f>
        <v>308.95739854611298</v>
      </c>
      <c r="L5139" s="25">
        <f>IF(M5139="",IF(K5139&lt;&gt;"",IF(G5139=0,IF(I5139=0,0,9.99),K5139/G5139),""),"")</f>
        <v>0.71017734243404063</v>
      </c>
      <c r="M5139" s="28"/>
      <c r="N5139" s="31" t="str">
        <f>TRIM(CONCATENATE(Table1[[#This Row],[Intake]]," ",Table1[[#This Row],[Batch Number]]))</f>
        <v>S-1/OS 90</v>
      </c>
      <c r="O5139" s="34" t="str">
        <f>IF(VLOOKUP(Table1[[#This Row],[Intake Batch Combo]],Sheet2!A:B,2,FALSE)="","",VLOOKUP(Table1[[#This Row],[Intake Batch Combo]],Sheet2!A:B,2,FALSE))</f>
        <v>OSD Buy 90</v>
      </c>
      <c r="P5139" s="116" t="e">
        <v>#N/A</v>
      </c>
      <c r="Q5139" s="116" t="e">
        <v>#N/A</v>
      </c>
    </row>
    <row r="5140" spans="1:17">
      <c r="A5140" s="4" t="s">
        <v>1316</v>
      </c>
      <c r="B5140" s="15">
        <v>90</v>
      </c>
      <c r="C5140" s="15" t="s">
        <v>81</v>
      </c>
      <c r="D5140" s="30">
        <v>44559</v>
      </c>
      <c r="E5140" s="10" t="s">
        <v>1</v>
      </c>
      <c r="F5140" s="14">
        <v>1695</v>
      </c>
      <c r="G5140" s="14">
        <v>435.04260145388702</v>
      </c>
      <c r="H5140" s="30">
        <v>44651</v>
      </c>
      <c r="I5140" s="123">
        <v>697.5</v>
      </c>
      <c r="J5140" s="21">
        <f>IF(M5140="",IF(AND(H5140&lt;&gt; "",D5140&lt;&gt;""),IF(H5140&gt;=D5140,H5140-D5140,0),""),"")</f>
        <v>92</v>
      </c>
      <c r="K5140" s="20">
        <f>IF(M5140="",IF(I5140&lt;&gt;"",I5140-G5140,""),"")</f>
        <v>262.45739854611298</v>
      </c>
      <c r="L5140" s="25">
        <f>IF(M5140="",IF(K5140&lt;&gt;"",IF(G5140=0,IF(I5140=0,0,9.99),K5140/G5140),""),"")</f>
        <v>0.60329125853191312</v>
      </c>
      <c r="M5140" s="28"/>
      <c r="N5140" s="31" t="str">
        <f>TRIM(CONCATENATE(Table1[[#This Row],[Intake]]," ",Table1[[#This Row],[Batch Number]]))</f>
        <v>S-1/OS 90</v>
      </c>
      <c r="O5140" s="34" t="str">
        <f>IF(VLOOKUP(Table1[[#This Row],[Intake Batch Combo]],Sheet2!A:B,2,FALSE)="","",VLOOKUP(Table1[[#This Row],[Intake Batch Combo]],Sheet2!A:B,2,FALSE))</f>
        <v>OSD Buy 90</v>
      </c>
      <c r="P5140" s="116" t="e">
        <v>#N/A</v>
      </c>
      <c r="Q5140" s="116" t="e">
        <v>#N/A</v>
      </c>
    </row>
    <row r="5141" spans="1:17">
      <c r="A5141" s="4" t="s">
        <v>1316</v>
      </c>
      <c r="B5141" s="15">
        <v>90</v>
      </c>
      <c r="C5141" s="15" t="s">
        <v>81</v>
      </c>
      <c r="D5141" s="30">
        <v>44559</v>
      </c>
      <c r="E5141" s="10" t="s">
        <v>1</v>
      </c>
      <c r="F5141" s="14">
        <v>1695</v>
      </c>
      <c r="G5141" s="14">
        <v>435.04260145388702</v>
      </c>
      <c r="H5141" s="30">
        <v>44651</v>
      </c>
      <c r="I5141" s="123">
        <v>697.5</v>
      </c>
      <c r="J5141" s="21">
        <f>IF(M5141="",IF(AND(H5141&lt;&gt; "",D5141&lt;&gt;""),IF(H5141&gt;=D5141,H5141-D5141,0),""),"")</f>
        <v>92</v>
      </c>
      <c r="K5141" s="20">
        <f>IF(M5141="",IF(I5141&lt;&gt;"",I5141-G5141,""),"")</f>
        <v>262.45739854611298</v>
      </c>
      <c r="L5141" s="25">
        <f>IF(M5141="",IF(K5141&lt;&gt;"",IF(G5141=0,IF(I5141=0,0,9.99),K5141/G5141),""),"")</f>
        <v>0.60329125853191312</v>
      </c>
      <c r="M5141" s="28"/>
      <c r="N5141" s="31" t="str">
        <f>TRIM(CONCATENATE(Table1[[#This Row],[Intake]]," ",Table1[[#This Row],[Batch Number]]))</f>
        <v>S-1/OS 90</v>
      </c>
      <c r="O5141" s="34" t="str">
        <f>IF(VLOOKUP(Table1[[#This Row],[Intake Batch Combo]],Sheet2!A:B,2,FALSE)="","",VLOOKUP(Table1[[#This Row],[Intake Batch Combo]],Sheet2!A:B,2,FALSE))</f>
        <v>OSD Buy 90</v>
      </c>
      <c r="P5141" s="116" t="e">
        <v>#N/A</v>
      </c>
      <c r="Q5141" s="116" t="e">
        <v>#N/A</v>
      </c>
    </row>
    <row r="5142" spans="1:17">
      <c r="A5142" s="4" t="s">
        <v>1316</v>
      </c>
      <c r="B5142" s="15">
        <v>90</v>
      </c>
      <c r="C5142" s="15" t="s">
        <v>197</v>
      </c>
      <c r="D5142" s="30">
        <v>44559</v>
      </c>
      <c r="E5142" s="10" t="s">
        <v>1</v>
      </c>
      <c r="F5142" s="14">
        <v>1695</v>
      </c>
      <c r="G5142" s="14">
        <v>435.04260145388702</v>
      </c>
      <c r="H5142" s="30">
        <v>44651</v>
      </c>
      <c r="I5142" s="123">
        <v>465</v>
      </c>
      <c r="J5142" s="21">
        <f>IF(M5142="",IF(AND(H5142&lt;&gt; "",D5142&lt;&gt;""),IF(H5142&gt;=D5142,H5142-D5142,0),""),"")</f>
        <v>92</v>
      </c>
      <c r="K5142" s="20">
        <f>IF(M5142="",IF(I5142&lt;&gt;"",I5142-G5142,""),"")</f>
        <v>29.957398546112984</v>
      </c>
      <c r="L5142" s="25">
        <f>IF(M5142="",IF(K5142&lt;&gt;"",IF(G5142=0,IF(I5142=0,0,9.99),K5142/G5142),""),"")</f>
        <v>6.8860839021275391E-2</v>
      </c>
      <c r="M5142" s="28"/>
      <c r="N5142" s="31" t="str">
        <f>TRIM(CONCATENATE(Table1[[#This Row],[Intake]]," ",Table1[[#This Row],[Batch Number]]))</f>
        <v>S-1/OS 90</v>
      </c>
      <c r="O5142" s="34" t="str">
        <f>IF(VLOOKUP(Table1[[#This Row],[Intake Batch Combo]],Sheet2!A:B,2,FALSE)="","",VLOOKUP(Table1[[#This Row],[Intake Batch Combo]],Sheet2!A:B,2,FALSE))</f>
        <v>OSD Buy 90</v>
      </c>
      <c r="P5142" s="116" t="e">
        <v>#N/A</v>
      </c>
      <c r="Q5142" s="116" t="e">
        <v>#N/A</v>
      </c>
    </row>
    <row r="5143" spans="1:17">
      <c r="A5143" s="4" t="s">
        <v>1316</v>
      </c>
      <c r="B5143" s="15">
        <v>90</v>
      </c>
      <c r="C5143" s="15" t="s">
        <v>197</v>
      </c>
      <c r="D5143" s="30">
        <v>44559</v>
      </c>
      <c r="E5143" s="10" t="s">
        <v>1</v>
      </c>
      <c r="F5143" s="14">
        <v>1695</v>
      </c>
      <c r="G5143" s="14">
        <v>435.04260145388702</v>
      </c>
      <c r="H5143" s="30">
        <v>44651</v>
      </c>
      <c r="I5143" s="123">
        <v>465</v>
      </c>
      <c r="J5143" s="21">
        <f>IF(M5143="",IF(AND(H5143&lt;&gt; "",D5143&lt;&gt;""),IF(H5143&gt;=D5143,H5143-D5143,0),""),"")</f>
        <v>92</v>
      </c>
      <c r="K5143" s="20">
        <f>IF(M5143="",IF(I5143&lt;&gt;"",I5143-G5143,""),"")</f>
        <v>29.957398546112984</v>
      </c>
      <c r="L5143" s="25">
        <f>IF(M5143="",IF(K5143&lt;&gt;"",IF(G5143=0,IF(I5143=0,0,9.99),K5143/G5143),""),"")</f>
        <v>6.8860839021275391E-2</v>
      </c>
      <c r="M5143" s="28"/>
      <c r="N5143" s="31" t="str">
        <f>TRIM(CONCATENATE(Table1[[#This Row],[Intake]]," ",Table1[[#This Row],[Batch Number]]))</f>
        <v>S-1/OS 90</v>
      </c>
      <c r="O5143" s="34" t="str">
        <f>IF(VLOOKUP(Table1[[#This Row],[Intake Batch Combo]],Sheet2!A:B,2,FALSE)="","",VLOOKUP(Table1[[#This Row],[Intake Batch Combo]],Sheet2!A:B,2,FALSE))</f>
        <v>OSD Buy 90</v>
      </c>
      <c r="P5143" s="116" t="e">
        <v>#N/A</v>
      </c>
      <c r="Q5143" s="116" t="e">
        <v>#N/A</v>
      </c>
    </row>
    <row r="5144" spans="1:17">
      <c r="A5144" s="4" t="s">
        <v>1316</v>
      </c>
      <c r="B5144" s="15">
        <v>90</v>
      </c>
      <c r="C5144" s="15" t="s">
        <v>219</v>
      </c>
      <c r="D5144" s="30">
        <v>44559</v>
      </c>
      <c r="E5144" s="10" t="s">
        <v>1</v>
      </c>
      <c r="F5144" s="14">
        <v>1695</v>
      </c>
      <c r="G5144" s="14">
        <v>435.04260145388702</v>
      </c>
      <c r="H5144" s="30">
        <v>44651</v>
      </c>
      <c r="I5144" s="123">
        <v>558</v>
      </c>
      <c r="J5144" s="21">
        <f>IF(M5144="",IF(AND(H5144&lt;&gt; "",D5144&lt;&gt;""),IF(H5144&gt;=D5144,H5144-D5144,0),""),"")</f>
        <v>92</v>
      </c>
      <c r="K5144" s="20">
        <f>IF(M5144="",IF(I5144&lt;&gt;"",I5144-G5144,""),"")</f>
        <v>122.95739854611298</v>
      </c>
      <c r="L5144" s="25">
        <f>IF(M5144="",IF(K5144&lt;&gt;"",IF(G5144=0,IF(I5144=0,0,9.99),K5144/G5144),""),"")</f>
        <v>0.2826330068255305</v>
      </c>
      <c r="M5144" s="28"/>
      <c r="N5144" s="31" t="str">
        <f>TRIM(CONCATENATE(Table1[[#This Row],[Intake]]," ",Table1[[#This Row],[Batch Number]]))</f>
        <v>S-1/OS 90</v>
      </c>
      <c r="O5144" s="34" t="str">
        <f>IF(VLOOKUP(Table1[[#This Row],[Intake Batch Combo]],Sheet2!A:B,2,FALSE)="","",VLOOKUP(Table1[[#This Row],[Intake Batch Combo]],Sheet2!A:B,2,FALSE))</f>
        <v>OSD Buy 90</v>
      </c>
      <c r="P5144" s="116" t="e">
        <v>#N/A</v>
      </c>
      <c r="Q5144" s="116" t="e">
        <v>#N/A</v>
      </c>
    </row>
    <row r="5145" spans="1:17">
      <c r="A5145" s="4" t="s">
        <v>1316</v>
      </c>
      <c r="B5145" s="15">
        <v>90</v>
      </c>
      <c r="C5145" s="15" t="s">
        <v>219</v>
      </c>
      <c r="D5145" s="30">
        <v>44559</v>
      </c>
      <c r="E5145" s="10" t="s">
        <v>1</v>
      </c>
      <c r="F5145" s="14">
        <v>1695</v>
      </c>
      <c r="G5145" s="14">
        <v>435.04260145388702</v>
      </c>
      <c r="H5145" s="30">
        <v>44651</v>
      </c>
      <c r="I5145" s="123">
        <v>558</v>
      </c>
      <c r="J5145" s="21">
        <f>IF(M5145="",IF(AND(H5145&lt;&gt; "",D5145&lt;&gt;""),IF(H5145&gt;=D5145,H5145-D5145,0),""),"")</f>
        <v>92</v>
      </c>
      <c r="K5145" s="20">
        <f>IF(M5145="",IF(I5145&lt;&gt;"",I5145-G5145,""),"")</f>
        <v>122.95739854611298</v>
      </c>
      <c r="L5145" s="25">
        <f>IF(M5145="",IF(K5145&lt;&gt;"",IF(G5145=0,IF(I5145=0,0,9.99),K5145/G5145),""),"")</f>
        <v>0.2826330068255305</v>
      </c>
      <c r="M5145" s="28"/>
      <c r="N5145" s="31" t="str">
        <f>TRIM(CONCATENATE(Table1[[#This Row],[Intake]]," ",Table1[[#This Row],[Batch Number]]))</f>
        <v>S-1/OS 90</v>
      </c>
      <c r="O5145" s="34" t="str">
        <f>IF(VLOOKUP(Table1[[#This Row],[Intake Batch Combo]],Sheet2!A:B,2,FALSE)="","",VLOOKUP(Table1[[#This Row],[Intake Batch Combo]],Sheet2!A:B,2,FALSE))</f>
        <v>OSD Buy 90</v>
      </c>
      <c r="P5145" s="116" t="e">
        <v>#N/A</v>
      </c>
      <c r="Q5145" s="116" t="e">
        <v>#N/A</v>
      </c>
    </row>
    <row r="5146" spans="1:17">
      <c r="A5146" s="4" t="s">
        <v>1316</v>
      </c>
      <c r="B5146" s="15">
        <v>90</v>
      </c>
      <c r="C5146" s="15" t="s">
        <v>219</v>
      </c>
      <c r="D5146" s="30">
        <v>44559</v>
      </c>
      <c r="E5146" s="10" t="s">
        <v>1</v>
      </c>
      <c r="F5146" s="14">
        <v>1695</v>
      </c>
      <c r="G5146" s="14">
        <v>435.04260145388702</v>
      </c>
      <c r="H5146" s="30">
        <v>44651</v>
      </c>
      <c r="I5146" s="123">
        <v>558</v>
      </c>
      <c r="J5146" s="21">
        <f>IF(M5146="",IF(AND(H5146&lt;&gt; "",D5146&lt;&gt;""),IF(H5146&gt;=D5146,H5146-D5146,0),""),"")</f>
        <v>92</v>
      </c>
      <c r="K5146" s="20">
        <f>IF(M5146="",IF(I5146&lt;&gt;"",I5146-G5146,""),"")</f>
        <v>122.95739854611298</v>
      </c>
      <c r="L5146" s="25">
        <f>IF(M5146="",IF(K5146&lt;&gt;"",IF(G5146=0,IF(I5146=0,0,9.99),K5146/G5146),""),"")</f>
        <v>0.2826330068255305</v>
      </c>
      <c r="M5146" s="28"/>
      <c r="N5146" s="31" t="str">
        <f>TRIM(CONCATENATE(Table1[[#This Row],[Intake]]," ",Table1[[#This Row],[Batch Number]]))</f>
        <v>S-1/OS 90</v>
      </c>
      <c r="O5146" s="34" t="str">
        <f>IF(VLOOKUP(Table1[[#This Row],[Intake Batch Combo]],Sheet2!A:B,2,FALSE)="","",VLOOKUP(Table1[[#This Row],[Intake Batch Combo]],Sheet2!A:B,2,FALSE))</f>
        <v>OSD Buy 90</v>
      </c>
      <c r="P5146" s="116" t="e">
        <v>#N/A</v>
      </c>
      <c r="Q5146" s="116" t="e">
        <v>#N/A</v>
      </c>
    </row>
    <row r="5147" spans="1:17">
      <c r="A5147" s="4" t="s">
        <v>1316</v>
      </c>
      <c r="B5147" s="15">
        <v>90</v>
      </c>
      <c r="C5147" s="15" t="s">
        <v>219</v>
      </c>
      <c r="D5147" s="30">
        <v>44559</v>
      </c>
      <c r="E5147" s="10" t="s">
        <v>1</v>
      </c>
      <c r="F5147" s="14">
        <v>1695</v>
      </c>
      <c r="G5147" s="14">
        <v>435.04260145388702</v>
      </c>
      <c r="H5147" s="30">
        <v>44651</v>
      </c>
      <c r="I5147" s="123">
        <v>558</v>
      </c>
      <c r="J5147" s="21">
        <f>IF(M5147="",IF(AND(H5147&lt;&gt; "",D5147&lt;&gt;""),IF(H5147&gt;=D5147,H5147-D5147,0),""),"")</f>
        <v>92</v>
      </c>
      <c r="K5147" s="20">
        <f>IF(M5147="",IF(I5147&lt;&gt;"",I5147-G5147,""),"")</f>
        <v>122.95739854611298</v>
      </c>
      <c r="L5147" s="25">
        <f>IF(M5147="",IF(K5147&lt;&gt;"",IF(G5147=0,IF(I5147=0,0,9.99),K5147/G5147),""),"")</f>
        <v>0.2826330068255305</v>
      </c>
      <c r="M5147" s="28"/>
      <c r="N5147" s="31" t="str">
        <f>TRIM(CONCATENATE(Table1[[#This Row],[Intake]]," ",Table1[[#This Row],[Batch Number]]))</f>
        <v>S-1/OS 90</v>
      </c>
      <c r="O5147" s="34" t="str">
        <f>IF(VLOOKUP(Table1[[#This Row],[Intake Batch Combo]],Sheet2!A:B,2,FALSE)="","",VLOOKUP(Table1[[#This Row],[Intake Batch Combo]],Sheet2!A:B,2,FALSE))</f>
        <v>OSD Buy 90</v>
      </c>
      <c r="P5147" s="116" t="e">
        <v>#N/A</v>
      </c>
      <c r="Q5147" s="116" t="e">
        <v>#N/A</v>
      </c>
    </row>
    <row r="5148" spans="1:17">
      <c r="A5148" s="4" t="s">
        <v>1316</v>
      </c>
      <c r="B5148" s="15">
        <v>90</v>
      </c>
      <c r="C5148" s="15" t="s">
        <v>219</v>
      </c>
      <c r="D5148" s="30">
        <v>44559</v>
      </c>
      <c r="E5148" s="10" t="s">
        <v>1</v>
      </c>
      <c r="F5148" s="14">
        <v>1695</v>
      </c>
      <c r="G5148" s="14">
        <v>435.04260145388702</v>
      </c>
      <c r="H5148" s="30">
        <v>44651</v>
      </c>
      <c r="I5148" s="123">
        <v>558</v>
      </c>
      <c r="J5148" s="21">
        <f>IF(M5148="",IF(AND(H5148&lt;&gt; "",D5148&lt;&gt;""),IF(H5148&gt;=D5148,H5148-D5148,0),""),"")</f>
        <v>92</v>
      </c>
      <c r="K5148" s="20">
        <f>IF(M5148="",IF(I5148&lt;&gt;"",I5148-G5148,""),"")</f>
        <v>122.95739854611298</v>
      </c>
      <c r="L5148" s="25">
        <f>IF(M5148="",IF(K5148&lt;&gt;"",IF(G5148=0,IF(I5148=0,0,9.99),K5148/G5148),""),"")</f>
        <v>0.2826330068255305</v>
      </c>
      <c r="M5148" s="28"/>
      <c r="N5148" s="31" t="str">
        <f>TRIM(CONCATENATE(Table1[[#This Row],[Intake]]," ",Table1[[#This Row],[Batch Number]]))</f>
        <v>S-1/OS 90</v>
      </c>
      <c r="O5148" s="34" t="str">
        <f>IF(VLOOKUP(Table1[[#This Row],[Intake Batch Combo]],Sheet2!A:B,2,FALSE)="","",VLOOKUP(Table1[[#This Row],[Intake Batch Combo]],Sheet2!A:B,2,FALSE))</f>
        <v>OSD Buy 90</v>
      </c>
      <c r="P5148" s="116" t="e">
        <v>#N/A</v>
      </c>
      <c r="Q5148" s="116" t="e">
        <v>#N/A</v>
      </c>
    </row>
    <row r="5149" spans="1:17">
      <c r="A5149" s="4" t="s">
        <v>1316</v>
      </c>
      <c r="B5149" s="15">
        <v>90</v>
      </c>
      <c r="C5149" s="15" t="s">
        <v>248</v>
      </c>
      <c r="D5149" s="30">
        <v>44559</v>
      </c>
      <c r="E5149" s="10" t="s">
        <v>1</v>
      </c>
      <c r="F5149" s="14">
        <v>1695</v>
      </c>
      <c r="G5149" s="14">
        <v>435.04260145388702</v>
      </c>
      <c r="H5149" s="30">
        <v>44651</v>
      </c>
      <c r="I5149" s="123">
        <v>558</v>
      </c>
      <c r="J5149" s="21">
        <f>IF(M5149="",IF(AND(H5149&lt;&gt; "",D5149&lt;&gt;""),IF(H5149&gt;=D5149,H5149-D5149,0),""),"")</f>
        <v>92</v>
      </c>
      <c r="K5149" s="20">
        <f>IF(M5149="",IF(I5149&lt;&gt;"",I5149-G5149,""),"")</f>
        <v>122.95739854611298</v>
      </c>
      <c r="L5149" s="25">
        <f>IF(M5149="",IF(K5149&lt;&gt;"",IF(G5149=0,IF(I5149=0,0,9.99),K5149/G5149),""),"")</f>
        <v>0.2826330068255305</v>
      </c>
      <c r="M5149" s="28"/>
      <c r="N5149" s="31" t="str">
        <f>TRIM(CONCATENATE(Table1[[#This Row],[Intake]]," ",Table1[[#This Row],[Batch Number]]))</f>
        <v>S-1/OS 90</v>
      </c>
      <c r="O5149" s="34" t="str">
        <f>IF(VLOOKUP(Table1[[#This Row],[Intake Batch Combo]],Sheet2!A:B,2,FALSE)="","",VLOOKUP(Table1[[#This Row],[Intake Batch Combo]],Sheet2!A:B,2,FALSE))</f>
        <v>OSD Buy 90</v>
      </c>
      <c r="P5149" s="116" t="e">
        <v>#N/A</v>
      </c>
      <c r="Q5149" s="116" t="e">
        <v>#N/A</v>
      </c>
    </row>
    <row r="5150" spans="1:17">
      <c r="A5150" s="4" t="s">
        <v>1316</v>
      </c>
      <c r="B5150" s="15">
        <v>90</v>
      </c>
      <c r="C5150" s="15" t="s">
        <v>248</v>
      </c>
      <c r="D5150" s="30">
        <v>44559</v>
      </c>
      <c r="E5150" s="10" t="s">
        <v>1</v>
      </c>
      <c r="F5150" s="14">
        <v>1695</v>
      </c>
      <c r="G5150" s="14">
        <v>435.04260145388702</v>
      </c>
      <c r="H5150" s="30">
        <v>44651</v>
      </c>
      <c r="I5150" s="123">
        <v>558</v>
      </c>
      <c r="J5150" s="21">
        <f>IF(M5150="",IF(AND(H5150&lt;&gt; "",D5150&lt;&gt;""),IF(H5150&gt;=D5150,H5150-D5150,0),""),"")</f>
        <v>92</v>
      </c>
      <c r="K5150" s="20">
        <f>IF(M5150="",IF(I5150&lt;&gt;"",I5150-G5150,""),"")</f>
        <v>122.95739854611298</v>
      </c>
      <c r="L5150" s="25">
        <f>IF(M5150="",IF(K5150&lt;&gt;"",IF(G5150=0,IF(I5150=0,0,9.99),K5150/G5150),""),"")</f>
        <v>0.2826330068255305</v>
      </c>
      <c r="M5150" s="28"/>
      <c r="N5150" s="31" t="str">
        <f>TRIM(CONCATENATE(Table1[[#This Row],[Intake]]," ",Table1[[#This Row],[Batch Number]]))</f>
        <v>S-1/OS 90</v>
      </c>
      <c r="O5150" s="34" t="str">
        <f>IF(VLOOKUP(Table1[[#This Row],[Intake Batch Combo]],Sheet2!A:B,2,FALSE)="","",VLOOKUP(Table1[[#This Row],[Intake Batch Combo]],Sheet2!A:B,2,FALSE))</f>
        <v>OSD Buy 90</v>
      </c>
      <c r="P5150" s="116" t="e">
        <v>#N/A</v>
      </c>
      <c r="Q5150" s="116" t="e">
        <v>#N/A</v>
      </c>
    </row>
    <row r="5151" spans="1:17">
      <c r="A5151" s="4" t="s">
        <v>1316</v>
      </c>
      <c r="B5151" s="15">
        <v>90</v>
      </c>
      <c r="C5151" s="15" t="s">
        <v>248</v>
      </c>
      <c r="D5151" s="30">
        <v>44559</v>
      </c>
      <c r="E5151" s="10" t="s">
        <v>1</v>
      </c>
      <c r="F5151" s="14">
        <v>1695</v>
      </c>
      <c r="G5151" s="14">
        <v>435.04260145388702</v>
      </c>
      <c r="H5151" s="30">
        <v>44651</v>
      </c>
      <c r="I5151" s="123">
        <v>558</v>
      </c>
      <c r="J5151" s="21">
        <f>IF(M5151="",IF(AND(H5151&lt;&gt; "",D5151&lt;&gt;""),IF(H5151&gt;=D5151,H5151-D5151,0),""),"")</f>
        <v>92</v>
      </c>
      <c r="K5151" s="20">
        <f>IF(M5151="",IF(I5151&lt;&gt;"",I5151-G5151,""),"")</f>
        <v>122.95739854611298</v>
      </c>
      <c r="L5151" s="25">
        <f>IF(M5151="",IF(K5151&lt;&gt;"",IF(G5151=0,IF(I5151=0,0,9.99),K5151/G5151),""),"")</f>
        <v>0.2826330068255305</v>
      </c>
      <c r="M5151" s="28"/>
      <c r="N5151" s="31" t="str">
        <f>TRIM(CONCATENATE(Table1[[#This Row],[Intake]]," ",Table1[[#This Row],[Batch Number]]))</f>
        <v>S-1/OS 90</v>
      </c>
      <c r="O5151" s="34" t="str">
        <f>IF(VLOOKUP(Table1[[#This Row],[Intake Batch Combo]],Sheet2!A:B,2,FALSE)="","",VLOOKUP(Table1[[#This Row],[Intake Batch Combo]],Sheet2!A:B,2,FALSE))</f>
        <v>OSD Buy 90</v>
      </c>
      <c r="P5151" s="116" t="e">
        <v>#N/A</v>
      </c>
      <c r="Q5151" s="116" t="e">
        <v>#N/A</v>
      </c>
    </row>
    <row r="5152" spans="1:17">
      <c r="A5152" s="4" t="s">
        <v>1316</v>
      </c>
      <c r="B5152" s="15">
        <v>90</v>
      </c>
      <c r="C5152" s="15">
        <v>13148</v>
      </c>
      <c r="D5152" s="30">
        <v>44559</v>
      </c>
      <c r="E5152" s="10" t="s">
        <v>1</v>
      </c>
      <c r="F5152" s="14">
        <v>300</v>
      </c>
      <c r="G5152" s="14">
        <v>0</v>
      </c>
      <c r="H5152" s="30">
        <v>44645</v>
      </c>
      <c r="I5152" s="123">
        <v>0</v>
      </c>
      <c r="J5152" s="21">
        <f>IF(M5152="",IF(AND(H5152&lt;&gt; "",D5152&lt;&gt;""),IF(H5152&gt;=D5152,H5152-D5152,0),""),"")</f>
        <v>86</v>
      </c>
      <c r="K5152" s="20">
        <f>IF(M5152="",IF(I5152&lt;&gt;"",I5152-G5152,""),"")</f>
        <v>0</v>
      </c>
      <c r="L5152" s="25">
        <f>IF(M5152="",IF(K5152&lt;&gt;"",IF(G5152=0,IF(I5152=0,0,9.99),K5152/G5152),""),"")</f>
        <v>0</v>
      </c>
      <c r="M5152" s="28"/>
      <c r="N5152" s="31" t="str">
        <f>TRIM(CONCATENATE(Table1[[#This Row],[Intake]]," ",Table1[[#This Row],[Batch Number]]))</f>
        <v>S-1/OS 90</v>
      </c>
      <c r="O5152" s="34" t="str">
        <f>IF(VLOOKUP(Table1[[#This Row],[Intake Batch Combo]],Sheet2!A:B,2,FALSE)="","",VLOOKUP(Table1[[#This Row],[Intake Batch Combo]],Sheet2!A:B,2,FALSE))</f>
        <v>OSD Buy 90</v>
      </c>
      <c r="P5152" s="116" t="e">
        <v>#N/A</v>
      </c>
      <c r="Q5152" s="116" t="e">
        <v>#N/A</v>
      </c>
    </row>
    <row r="5153" spans="1:17">
      <c r="A5153" s="4" t="s">
        <v>1316</v>
      </c>
      <c r="B5153" s="15">
        <v>90</v>
      </c>
      <c r="C5153" s="15">
        <v>13148</v>
      </c>
      <c r="D5153" s="30">
        <v>44559</v>
      </c>
      <c r="E5153" s="10" t="s">
        <v>1</v>
      </c>
      <c r="F5153" s="14">
        <v>300</v>
      </c>
      <c r="G5153" s="14">
        <v>0</v>
      </c>
      <c r="H5153" s="30">
        <v>44645</v>
      </c>
      <c r="I5153" s="123">
        <v>0</v>
      </c>
      <c r="J5153" s="21">
        <f>IF(M5153="",IF(AND(H5153&lt;&gt; "",D5153&lt;&gt;""),IF(H5153&gt;=D5153,H5153-D5153,0),""),"")</f>
        <v>86</v>
      </c>
      <c r="K5153" s="20">
        <f>IF(M5153="",IF(I5153&lt;&gt;"",I5153-G5153,""),"")</f>
        <v>0</v>
      </c>
      <c r="L5153" s="25">
        <f>IF(M5153="",IF(K5153&lt;&gt;"",IF(G5153=0,IF(I5153=0,0,9.99),K5153/G5153),""),"")</f>
        <v>0</v>
      </c>
      <c r="M5153" s="28"/>
      <c r="N5153" s="31" t="str">
        <f>TRIM(CONCATENATE(Table1[[#This Row],[Intake]]," ",Table1[[#This Row],[Batch Number]]))</f>
        <v>S-1/OS 90</v>
      </c>
      <c r="O5153" s="34" t="str">
        <f>IF(VLOOKUP(Table1[[#This Row],[Intake Batch Combo]],Sheet2!A:B,2,FALSE)="","",VLOOKUP(Table1[[#This Row],[Intake Batch Combo]],Sheet2!A:B,2,FALSE))</f>
        <v>OSD Buy 90</v>
      </c>
      <c r="P5153" s="116" t="e">
        <v>#N/A</v>
      </c>
      <c r="Q5153" s="116" t="e">
        <v>#N/A</v>
      </c>
    </row>
    <row r="5154" spans="1:17">
      <c r="A5154" s="4" t="s">
        <v>1316</v>
      </c>
      <c r="B5154" s="15">
        <v>90</v>
      </c>
      <c r="C5154" s="15" t="s">
        <v>252</v>
      </c>
      <c r="D5154" s="30">
        <v>44559</v>
      </c>
      <c r="E5154" s="10" t="s">
        <v>1</v>
      </c>
      <c r="F5154" s="14">
        <v>300</v>
      </c>
      <c r="G5154" s="14">
        <v>0</v>
      </c>
      <c r="H5154" s="30">
        <v>44645</v>
      </c>
      <c r="I5154" s="123">
        <v>0</v>
      </c>
      <c r="J5154" s="21">
        <f>IF(M5154="",IF(AND(H5154&lt;&gt; "",D5154&lt;&gt;""),IF(H5154&gt;=D5154,H5154-D5154,0),""),"")</f>
        <v>86</v>
      </c>
      <c r="K5154" s="20">
        <f>IF(M5154="",IF(I5154&lt;&gt;"",I5154-G5154,""),"")</f>
        <v>0</v>
      </c>
      <c r="L5154" s="25">
        <f>IF(M5154="",IF(K5154&lt;&gt;"",IF(G5154=0,IF(I5154=0,0,9.99),K5154/G5154),""),"")</f>
        <v>0</v>
      </c>
      <c r="M5154" s="28"/>
      <c r="N5154" s="31" t="str">
        <f>TRIM(CONCATENATE(Table1[[#This Row],[Intake]]," ",Table1[[#This Row],[Batch Number]]))</f>
        <v>S-1/OS 90</v>
      </c>
      <c r="O5154" s="34" t="str">
        <f>IF(VLOOKUP(Table1[[#This Row],[Intake Batch Combo]],Sheet2!A:B,2,FALSE)="","",VLOOKUP(Table1[[#This Row],[Intake Batch Combo]],Sheet2!A:B,2,FALSE))</f>
        <v>OSD Buy 90</v>
      </c>
      <c r="P5154" s="116" t="e">
        <v>#N/A</v>
      </c>
      <c r="Q5154" s="116" t="e">
        <v>#N/A</v>
      </c>
    </row>
    <row r="5155" spans="1:17">
      <c r="A5155" s="4" t="s">
        <v>1316</v>
      </c>
      <c r="B5155" s="15">
        <v>90</v>
      </c>
      <c r="C5155" s="15" t="s">
        <v>252</v>
      </c>
      <c r="D5155" s="30">
        <v>44559</v>
      </c>
      <c r="E5155" s="10" t="s">
        <v>1</v>
      </c>
      <c r="F5155" s="14">
        <v>300</v>
      </c>
      <c r="G5155" s="14">
        <v>0</v>
      </c>
      <c r="H5155" s="30">
        <v>44645</v>
      </c>
      <c r="I5155" s="123">
        <v>0</v>
      </c>
      <c r="J5155" s="21">
        <f>IF(M5155="",IF(AND(H5155&lt;&gt; "",D5155&lt;&gt;""),IF(H5155&gt;=D5155,H5155-D5155,0),""),"")</f>
        <v>86</v>
      </c>
      <c r="K5155" s="20">
        <f>IF(M5155="",IF(I5155&lt;&gt;"",I5155-G5155,""),"")</f>
        <v>0</v>
      </c>
      <c r="L5155" s="25">
        <f>IF(M5155="",IF(K5155&lt;&gt;"",IF(G5155=0,IF(I5155=0,0,9.99),K5155/G5155),""),"")</f>
        <v>0</v>
      </c>
      <c r="M5155" s="28"/>
      <c r="N5155" s="31" t="str">
        <f>TRIM(CONCATENATE(Table1[[#This Row],[Intake]]," ",Table1[[#This Row],[Batch Number]]))</f>
        <v>S-1/OS 90</v>
      </c>
      <c r="O5155" s="34" t="str">
        <f>IF(VLOOKUP(Table1[[#This Row],[Intake Batch Combo]],Sheet2!A:B,2,FALSE)="","",VLOOKUP(Table1[[#This Row],[Intake Batch Combo]],Sheet2!A:B,2,FALSE))</f>
        <v>OSD Buy 90</v>
      </c>
      <c r="P5155" s="116" t="e">
        <v>#N/A</v>
      </c>
      <c r="Q5155" s="116" t="e">
        <v>#N/A</v>
      </c>
    </row>
    <row r="5156" spans="1:17">
      <c r="A5156" s="4" t="s">
        <v>1316</v>
      </c>
      <c r="B5156" s="15">
        <v>90</v>
      </c>
      <c r="C5156" s="15" t="s">
        <v>252</v>
      </c>
      <c r="D5156" s="30">
        <v>44559</v>
      </c>
      <c r="E5156" s="10" t="s">
        <v>1</v>
      </c>
      <c r="F5156" s="14">
        <v>300</v>
      </c>
      <c r="G5156" s="14">
        <v>0</v>
      </c>
      <c r="H5156" s="30">
        <v>44645</v>
      </c>
      <c r="I5156" s="123">
        <v>0</v>
      </c>
      <c r="J5156" s="21">
        <f>IF(M5156="",IF(AND(H5156&lt;&gt; "",D5156&lt;&gt;""),IF(H5156&gt;=D5156,H5156-D5156,0),""),"")</f>
        <v>86</v>
      </c>
      <c r="K5156" s="20">
        <f>IF(M5156="",IF(I5156&lt;&gt;"",I5156-G5156,""),"")</f>
        <v>0</v>
      </c>
      <c r="L5156" s="25">
        <f>IF(M5156="",IF(K5156&lt;&gt;"",IF(G5156=0,IF(I5156=0,0,9.99),K5156/G5156),""),"")</f>
        <v>0</v>
      </c>
      <c r="M5156" s="28"/>
      <c r="N5156" s="31" t="str">
        <f>TRIM(CONCATENATE(Table1[[#This Row],[Intake]]," ",Table1[[#This Row],[Batch Number]]))</f>
        <v>S-1/OS 90</v>
      </c>
      <c r="O5156" s="34" t="str">
        <f>IF(VLOOKUP(Table1[[#This Row],[Intake Batch Combo]],Sheet2!A:B,2,FALSE)="","",VLOOKUP(Table1[[#This Row],[Intake Batch Combo]],Sheet2!A:B,2,FALSE))</f>
        <v>OSD Buy 90</v>
      </c>
      <c r="P5156" s="116" t="e">
        <v>#N/A</v>
      </c>
      <c r="Q5156" s="116" t="e">
        <v>#N/A</v>
      </c>
    </row>
    <row r="5157" spans="1:17">
      <c r="A5157" s="4" t="s">
        <v>1316</v>
      </c>
      <c r="B5157" s="15">
        <v>90</v>
      </c>
      <c r="C5157" s="15" t="s">
        <v>252</v>
      </c>
      <c r="D5157" s="30">
        <v>44559</v>
      </c>
      <c r="E5157" s="10" t="s">
        <v>1</v>
      </c>
      <c r="F5157" s="14">
        <v>300</v>
      </c>
      <c r="G5157" s="14">
        <v>0</v>
      </c>
      <c r="H5157" s="30">
        <v>44645</v>
      </c>
      <c r="I5157" s="123">
        <v>0</v>
      </c>
      <c r="J5157" s="21">
        <f>IF(M5157="",IF(AND(H5157&lt;&gt; "",D5157&lt;&gt;""),IF(H5157&gt;=D5157,H5157-D5157,0),""),"")</f>
        <v>86</v>
      </c>
      <c r="K5157" s="20">
        <f>IF(M5157="",IF(I5157&lt;&gt;"",I5157-G5157,""),"")</f>
        <v>0</v>
      </c>
      <c r="L5157" s="25">
        <f>IF(M5157="",IF(K5157&lt;&gt;"",IF(G5157=0,IF(I5157=0,0,9.99),K5157/G5157),""),"")</f>
        <v>0</v>
      </c>
      <c r="M5157" s="28"/>
      <c r="N5157" s="31" t="str">
        <f>TRIM(CONCATENATE(Table1[[#This Row],[Intake]]," ",Table1[[#This Row],[Batch Number]]))</f>
        <v>S-1/OS 90</v>
      </c>
      <c r="O5157" s="34" t="str">
        <f>IF(VLOOKUP(Table1[[#This Row],[Intake Batch Combo]],Sheet2!A:B,2,FALSE)="","",VLOOKUP(Table1[[#This Row],[Intake Batch Combo]],Sheet2!A:B,2,FALSE))</f>
        <v>OSD Buy 90</v>
      </c>
      <c r="P5157" s="116" t="e">
        <v>#N/A</v>
      </c>
      <c r="Q5157" s="116" t="e">
        <v>#N/A</v>
      </c>
    </row>
    <row r="5158" spans="1:17">
      <c r="A5158" s="4" t="s">
        <v>1316</v>
      </c>
      <c r="B5158" s="15">
        <v>90</v>
      </c>
      <c r="C5158" s="15" t="s">
        <v>253</v>
      </c>
      <c r="D5158" s="30">
        <v>44559</v>
      </c>
      <c r="E5158" s="10" t="s">
        <v>1</v>
      </c>
      <c r="F5158" s="14">
        <v>300</v>
      </c>
      <c r="G5158" s="14">
        <v>0</v>
      </c>
      <c r="H5158" s="30">
        <v>44645</v>
      </c>
      <c r="I5158" s="123">
        <v>0</v>
      </c>
      <c r="J5158" s="21">
        <f>IF(M5158="",IF(AND(H5158&lt;&gt; "",D5158&lt;&gt;""),IF(H5158&gt;=D5158,H5158-D5158,0),""),"")</f>
        <v>86</v>
      </c>
      <c r="K5158" s="20">
        <f>IF(M5158="",IF(I5158&lt;&gt;"",I5158-G5158,""),"")</f>
        <v>0</v>
      </c>
      <c r="L5158" s="25">
        <f>IF(M5158="",IF(K5158&lt;&gt;"",IF(G5158=0,IF(I5158=0,0,9.99),K5158/G5158),""),"")</f>
        <v>0</v>
      </c>
      <c r="M5158" s="28"/>
      <c r="N5158" s="31" t="str">
        <f>TRIM(CONCATENATE(Table1[[#This Row],[Intake]]," ",Table1[[#This Row],[Batch Number]]))</f>
        <v>S-1/OS 90</v>
      </c>
      <c r="O5158" s="34" t="str">
        <f>IF(VLOOKUP(Table1[[#This Row],[Intake Batch Combo]],Sheet2!A:B,2,FALSE)="","",VLOOKUP(Table1[[#This Row],[Intake Batch Combo]],Sheet2!A:B,2,FALSE))</f>
        <v>OSD Buy 90</v>
      </c>
      <c r="P5158" s="116" t="e">
        <v>#N/A</v>
      </c>
      <c r="Q5158" s="116" t="e">
        <v>#N/A</v>
      </c>
    </row>
    <row r="5159" spans="1:17">
      <c r="A5159" s="4" t="s">
        <v>1316</v>
      </c>
      <c r="B5159" s="15">
        <v>90</v>
      </c>
      <c r="C5159" s="15" t="s">
        <v>253</v>
      </c>
      <c r="D5159" s="30">
        <v>44559</v>
      </c>
      <c r="E5159" s="10" t="s">
        <v>1</v>
      </c>
      <c r="F5159" s="14">
        <v>300</v>
      </c>
      <c r="G5159" s="14">
        <v>0</v>
      </c>
      <c r="H5159" s="30">
        <v>44645</v>
      </c>
      <c r="I5159" s="123">
        <v>0</v>
      </c>
      <c r="J5159" s="21">
        <f>IF(M5159="",IF(AND(H5159&lt;&gt; "",D5159&lt;&gt;""),IF(H5159&gt;=D5159,H5159-D5159,0),""),"")</f>
        <v>86</v>
      </c>
      <c r="K5159" s="20">
        <f>IF(M5159="",IF(I5159&lt;&gt;"",I5159-G5159,""),"")</f>
        <v>0</v>
      </c>
      <c r="L5159" s="25">
        <f>IF(M5159="",IF(K5159&lt;&gt;"",IF(G5159=0,IF(I5159=0,0,9.99),K5159/G5159),""),"")</f>
        <v>0</v>
      </c>
      <c r="M5159" s="28"/>
      <c r="N5159" s="31" t="str">
        <f>TRIM(CONCATENATE(Table1[[#This Row],[Intake]]," ",Table1[[#This Row],[Batch Number]]))</f>
        <v>S-1/OS 90</v>
      </c>
      <c r="O5159" s="34" t="str">
        <f>IF(VLOOKUP(Table1[[#This Row],[Intake Batch Combo]],Sheet2!A:B,2,FALSE)="","",VLOOKUP(Table1[[#This Row],[Intake Batch Combo]],Sheet2!A:B,2,FALSE))</f>
        <v>OSD Buy 90</v>
      </c>
      <c r="P5159" s="116" t="e">
        <v>#N/A</v>
      </c>
      <c r="Q5159" s="116" t="e">
        <v>#N/A</v>
      </c>
    </row>
    <row r="5160" spans="1:17">
      <c r="A5160" s="4" t="s">
        <v>1316</v>
      </c>
      <c r="B5160" s="15">
        <v>90</v>
      </c>
      <c r="C5160" s="15">
        <v>13148</v>
      </c>
      <c r="D5160" s="30">
        <v>44559</v>
      </c>
      <c r="E5160" s="10" t="s">
        <v>1</v>
      </c>
      <c r="F5160" s="14">
        <v>1695</v>
      </c>
      <c r="G5160" s="14">
        <v>435.04260145388702</v>
      </c>
      <c r="H5160" s="30">
        <v>44645</v>
      </c>
      <c r="I5160" s="123">
        <v>527.0030999999999</v>
      </c>
      <c r="J5160" s="21">
        <f>IF(M5160="",IF(AND(H5160&lt;&gt; "",D5160&lt;&gt;""),IF(H5160&gt;=D5160,H5160-D5160,0),""),"")</f>
        <v>86</v>
      </c>
      <c r="K5160" s="20">
        <f>IF(M5160="",IF(I5160&lt;&gt;"",I5160-G5160,""),"")</f>
        <v>91.960498546112888</v>
      </c>
      <c r="L5160" s="25">
        <f>IF(M5160="",IF(K5160&lt;&gt;"",IF(G5160=0,IF(I5160=0,0,9.99),K5160/G5160),""),"")</f>
        <v>0.21138274329637205</v>
      </c>
      <c r="M5160" s="28"/>
      <c r="N5160" s="31" t="str">
        <f>TRIM(CONCATENATE(Table1[[#This Row],[Intake]]," ",Table1[[#This Row],[Batch Number]]))</f>
        <v>S-1/OS 90</v>
      </c>
      <c r="O5160" s="34" t="str">
        <f>IF(VLOOKUP(Table1[[#This Row],[Intake Batch Combo]],Sheet2!A:B,2,FALSE)="","",VLOOKUP(Table1[[#This Row],[Intake Batch Combo]],Sheet2!A:B,2,FALSE))</f>
        <v>OSD Buy 90</v>
      </c>
      <c r="P5160" s="116" t="e">
        <v>#N/A</v>
      </c>
      <c r="Q5160" s="116" t="e">
        <v>#N/A</v>
      </c>
    </row>
    <row r="5161" spans="1:17">
      <c r="A5161" s="4" t="s">
        <v>1316</v>
      </c>
      <c r="B5161" s="15">
        <v>90</v>
      </c>
      <c r="C5161" s="15">
        <v>13148</v>
      </c>
      <c r="D5161" s="30">
        <v>44559</v>
      </c>
      <c r="E5161" s="10" t="s">
        <v>1</v>
      </c>
      <c r="F5161" s="14">
        <v>1695</v>
      </c>
      <c r="G5161" s="14">
        <v>435.04260145388702</v>
      </c>
      <c r="H5161" s="30">
        <v>44645</v>
      </c>
      <c r="I5161" s="123">
        <v>527.0030999999999</v>
      </c>
      <c r="J5161" s="21">
        <f>IF(M5161="",IF(AND(H5161&lt;&gt; "",D5161&lt;&gt;""),IF(H5161&gt;=D5161,H5161-D5161,0),""),"")</f>
        <v>86</v>
      </c>
      <c r="K5161" s="20">
        <f>IF(M5161="",IF(I5161&lt;&gt;"",I5161-G5161,""),"")</f>
        <v>91.960498546112888</v>
      </c>
      <c r="L5161" s="25">
        <f>IF(M5161="",IF(K5161&lt;&gt;"",IF(G5161=0,IF(I5161=0,0,9.99),K5161/G5161),""),"")</f>
        <v>0.21138274329637205</v>
      </c>
      <c r="M5161" s="28"/>
      <c r="N5161" s="31" t="str">
        <f>TRIM(CONCATENATE(Table1[[#This Row],[Intake]]," ",Table1[[#This Row],[Batch Number]]))</f>
        <v>S-1/OS 90</v>
      </c>
      <c r="O5161" s="34" t="str">
        <f>IF(VLOOKUP(Table1[[#This Row],[Intake Batch Combo]],Sheet2!A:B,2,FALSE)="","",VLOOKUP(Table1[[#This Row],[Intake Batch Combo]],Sheet2!A:B,2,FALSE))</f>
        <v>OSD Buy 90</v>
      </c>
      <c r="P5161" s="116" t="e">
        <v>#N/A</v>
      </c>
      <c r="Q5161" s="116" t="e">
        <v>#N/A</v>
      </c>
    </row>
    <row r="5162" spans="1:17">
      <c r="A5162" s="4" t="s">
        <v>1316</v>
      </c>
      <c r="B5162" s="15">
        <v>90</v>
      </c>
      <c r="C5162" s="15" t="s">
        <v>252</v>
      </c>
      <c r="D5162" s="30">
        <v>44559</v>
      </c>
      <c r="E5162" s="10" t="s">
        <v>1</v>
      </c>
      <c r="F5162" s="14">
        <v>1695</v>
      </c>
      <c r="G5162" s="14">
        <v>435.04260145388702</v>
      </c>
      <c r="H5162" s="30">
        <v>44645</v>
      </c>
      <c r="I5162" s="123">
        <v>651</v>
      </c>
      <c r="J5162" s="21">
        <f>IF(M5162="",IF(AND(H5162&lt;&gt; "",D5162&lt;&gt;""),IF(H5162&gt;=D5162,H5162-D5162,0),""),"")</f>
        <v>86</v>
      </c>
      <c r="K5162" s="20">
        <f>IF(M5162="",IF(I5162&lt;&gt;"",I5162-G5162,""),"")</f>
        <v>215.95739854611298</v>
      </c>
      <c r="L5162" s="25">
        <f>IF(M5162="",IF(K5162&lt;&gt;"",IF(G5162=0,IF(I5162=0,0,9.99),K5162/G5162),""),"")</f>
        <v>0.49640517462978556</v>
      </c>
      <c r="M5162" s="28"/>
      <c r="N5162" s="31" t="str">
        <f>TRIM(CONCATENATE(Table1[[#This Row],[Intake]]," ",Table1[[#This Row],[Batch Number]]))</f>
        <v>S-1/OS 90</v>
      </c>
      <c r="O5162" s="34" t="str">
        <f>IF(VLOOKUP(Table1[[#This Row],[Intake Batch Combo]],Sheet2!A:B,2,FALSE)="","",VLOOKUP(Table1[[#This Row],[Intake Batch Combo]],Sheet2!A:B,2,FALSE))</f>
        <v>OSD Buy 90</v>
      </c>
      <c r="P5162" s="116" t="e">
        <v>#N/A</v>
      </c>
      <c r="Q5162" s="116" t="e">
        <v>#N/A</v>
      </c>
    </row>
    <row r="5163" spans="1:17">
      <c r="A5163" s="4" t="s">
        <v>1316</v>
      </c>
      <c r="B5163" s="15">
        <v>90</v>
      </c>
      <c r="C5163" s="15" t="s">
        <v>252</v>
      </c>
      <c r="D5163" s="30">
        <v>44559</v>
      </c>
      <c r="E5163" s="10" t="s">
        <v>1</v>
      </c>
      <c r="F5163" s="14">
        <v>1695</v>
      </c>
      <c r="G5163" s="14">
        <v>435.04260145388702</v>
      </c>
      <c r="H5163" s="30">
        <v>44645</v>
      </c>
      <c r="I5163" s="123">
        <v>651</v>
      </c>
      <c r="J5163" s="21">
        <f>IF(M5163="",IF(AND(H5163&lt;&gt; "",D5163&lt;&gt;""),IF(H5163&gt;=D5163,H5163-D5163,0),""),"")</f>
        <v>86</v>
      </c>
      <c r="K5163" s="20">
        <f>IF(M5163="",IF(I5163&lt;&gt;"",I5163-G5163,""),"")</f>
        <v>215.95739854611298</v>
      </c>
      <c r="L5163" s="25">
        <f>IF(M5163="",IF(K5163&lt;&gt;"",IF(G5163=0,IF(I5163=0,0,9.99),K5163/G5163),""),"")</f>
        <v>0.49640517462978556</v>
      </c>
      <c r="M5163" s="28"/>
      <c r="N5163" s="31" t="str">
        <f>TRIM(CONCATENATE(Table1[[#This Row],[Intake]]," ",Table1[[#This Row],[Batch Number]]))</f>
        <v>S-1/OS 90</v>
      </c>
      <c r="O5163" s="34" t="str">
        <f>IF(VLOOKUP(Table1[[#This Row],[Intake Batch Combo]],Sheet2!A:B,2,FALSE)="","",VLOOKUP(Table1[[#This Row],[Intake Batch Combo]],Sheet2!A:B,2,FALSE))</f>
        <v>OSD Buy 90</v>
      </c>
      <c r="P5163" s="116" t="e">
        <v>#N/A</v>
      </c>
      <c r="Q5163" s="116" t="e">
        <v>#N/A</v>
      </c>
    </row>
    <row r="5164" spans="1:17">
      <c r="A5164" s="4" t="s">
        <v>1316</v>
      </c>
      <c r="B5164" s="15">
        <v>90</v>
      </c>
      <c r="C5164" s="15" t="s">
        <v>253</v>
      </c>
      <c r="D5164" s="30">
        <v>44559</v>
      </c>
      <c r="E5164" s="10" t="s">
        <v>1</v>
      </c>
      <c r="F5164" s="14">
        <v>1695</v>
      </c>
      <c r="G5164" s="14">
        <v>435.04260145388702</v>
      </c>
      <c r="H5164" s="30">
        <v>44645</v>
      </c>
      <c r="I5164" s="123">
        <v>651</v>
      </c>
      <c r="J5164" s="21">
        <f>IF(M5164="",IF(AND(H5164&lt;&gt; "",D5164&lt;&gt;""),IF(H5164&gt;=D5164,H5164-D5164,0),""),"")</f>
        <v>86</v>
      </c>
      <c r="K5164" s="20">
        <f>IF(M5164="",IF(I5164&lt;&gt;"",I5164-G5164,""),"")</f>
        <v>215.95739854611298</v>
      </c>
      <c r="L5164" s="25">
        <f>IF(M5164="",IF(K5164&lt;&gt;"",IF(G5164=0,IF(I5164=0,0,9.99),K5164/G5164),""),"")</f>
        <v>0.49640517462978556</v>
      </c>
      <c r="M5164" s="28"/>
      <c r="N5164" s="31" t="str">
        <f>TRIM(CONCATENATE(Table1[[#This Row],[Intake]]," ",Table1[[#This Row],[Batch Number]]))</f>
        <v>S-1/OS 90</v>
      </c>
      <c r="O5164" s="34" t="str">
        <f>IF(VLOOKUP(Table1[[#This Row],[Intake Batch Combo]],Sheet2!A:B,2,FALSE)="","",VLOOKUP(Table1[[#This Row],[Intake Batch Combo]],Sheet2!A:B,2,FALSE))</f>
        <v>OSD Buy 90</v>
      </c>
      <c r="P5164" s="116" t="e">
        <v>#N/A</v>
      </c>
      <c r="Q5164" s="116" t="e">
        <v>#N/A</v>
      </c>
    </row>
    <row r="5165" spans="1:17">
      <c r="A5165" s="4" t="s">
        <v>1316</v>
      </c>
      <c r="B5165" s="15">
        <v>90</v>
      </c>
      <c r="C5165" s="15" t="s">
        <v>53</v>
      </c>
      <c r="D5165" s="30">
        <v>44559</v>
      </c>
      <c r="E5165" s="10" t="s">
        <v>1</v>
      </c>
      <c r="F5165" s="14">
        <v>1695</v>
      </c>
      <c r="G5165" s="14">
        <v>435.04260145388702</v>
      </c>
      <c r="H5165" s="30">
        <v>44620</v>
      </c>
      <c r="I5165" s="123">
        <v>558</v>
      </c>
      <c r="J5165" s="21">
        <f>IF(M5165="",IF(AND(H5165&lt;&gt; "",D5165&lt;&gt;""),IF(H5165&gt;=D5165,H5165-D5165,0),""),"")</f>
        <v>61</v>
      </c>
      <c r="K5165" s="20">
        <f>IF(M5165="",IF(I5165&lt;&gt;"",I5165-G5165,""),"")</f>
        <v>122.95739854611298</v>
      </c>
      <c r="L5165" s="25">
        <f>IF(M5165="",IF(K5165&lt;&gt;"",IF(G5165=0,IF(I5165=0,0,9.99),K5165/G5165),""),"")</f>
        <v>0.2826330068255305</v>
      </c>
      <c r="M5165" s="28"/>
      <c r="N5165" s="31" t="str">
        <f>TRIM(CONCATENATE(Table1[[#This Row],[Intake]]," ",Table1[[#This Row],[Batch Number]]))</f>
        <v>S-1/OS 90</v>
      </c>
      <c r="O5165" s="34" t="str">
        <f>IF(VLOOKUP(Table1[[#This Row],[Intake Batch Combo]],Sheet2!A:B,2,FALSE)="","",VLOOKUP(Table1[[#This Row],[Intake Batch Combo]],Sheet2!A:B,2,FALSE))</f>
        <v>OSD Buy 90</v>
      </c>
      <c r="P5165" s="116" t="e">
        <v>#N/A</v>
      </c>
      <c r="Q5165" s="116" t="e">
        <v>#N/A</v>
      </c>
    </row>
    <row r="5166" spans="1:17">
      <c r="A5166" s="4" t="s">
        <v>1886</v>
      </c>
      <c r="B5166" s="15">
        <v>5</v>
      </c>
      <c r="C5166" s="15">
        <v>20553</v>
      </c>
      <c r="D5166" s="30">
        <v>45195</v>
      </c>
      <c r="E5166" s="10" t="s">
        <v>0</v>
      </c>
      <c r="F5166" s="14">
        <v>620</v>
      </c>
      <c r="G5166" s="14">
        <v>139.74888228164673</v>
      </c>
      <c r="H5166" s="30"/>
      <c r="I5166" s="120"/>
      <c r="J5166" s="15" t="str">
        <f>IF(M5166="",IF(AND(H5166&lt;&gt; "",D5166&lt;&gt;""),IF(H5166&gt;=D5166,H5166-D5166,0),""),"")</f>
        <v/>
      </c>
      <c r="K5166" s="20" t="str">
        <f>IF(M5166="",IF(I5166&lt;&gt;"",I5166-G5166,""),"")</f>
        <v/>
      </c>
      <c r="L5166" s="25" t="str">
        <f>IF(M5166="",IF(K5166&lt;&gt;"",IF(G5166=0,IF(I5166=0,0,9.99),K5166/G5166),""),"")</f>
        <v/>
      </c>
      <c r="M5166" s="112"/>
      <c r="N5166" s="58" t="str">
        <f>TRIM(CONCATENATE(Table1[[#This Row],[Intake]]," ",Table1[[#This Row],[Batch Number]]))</f>
        <v>S-1/TI 5</v>
      </c>
      <c r="O5166" s="112" t="str">
        <f>IF(VLOOKUP(Table1[[#This Row],[Intake Batch Combo]],Sheet2!A:B,2,FALSE)="","",VLOOKUP(Table1[[#This Row],[Intake Batch Combo]],Sheet2!A:B,2,FALSE))</f>
        <v>Texas Injury Group Batch 05</v>
      </c>
      <c r="P5166" s="115" t="s">
        <v>2378</v>
      </c>
      <c r="Q5166" s="115">
        <v>20553</v>
      </c>
    </row>
    <row r="5167" spans="1:17">
      <c r="A5167" s="4" t="s">
        <v>1886</v>
      </c>
      <c r="B5167" s="15">
        <v>5</v>
      </c>
      <c r="C5167" s="15">
        <v>20553</v>
      </c>
      <c r="D5167" s="30">
        <v>45195</v>
      </c>
      <c r="E5167" s="10" t="s">
        <v>0</v>
      </c>
      <c r="F5167" s="14">
        <v>620</v>
      </c>
      <c r="G5167" s="14">
        <v>139.74888228164673</v>
      </c>
      <c r="H5167" s="30"/>
      <c r="I5167" s="120"/>
      <c r="J5167" s="15" t="str">
        <f>IF(M5167="",IF(AND(H5167&lt;&gt; "",D5167&lt;&gt;""),IF(H5167&gt;=D5167,H5167-D5167,0),""),"")</f>
        <v/>
      </c>
      <c r="K5167" s="20" t="str">
        <f>IF(M5167="",IF(I5167&lt;&gt;"",I5167-G5167,""),"")</f>
        <v/>
      </c>
      <c r="L5167" s="25" t="str">
        <f>IF(M5167="",IF(K5167&lt;&gt;"",IF(G5167=0,IF(I5167=0,0,9.99),K5167/G5167),""),"")</f>
        <v/>
      </c>
      <c r="M5167" s="112"/>
      <c r="N5167" s="58" t="str">
        <f>TRIM(CONCATENATE(Table1[[#This Row],[Intake]]," ",Table1[[#This Row],[Batch Number]]))</f>
        <v>S-1/TI 5</v>
      </c>
      <c r="O5167" s="112" t="str">
        <f>IF(VLOOKUP(Table1[[#This Row],[Intake Batch Combo]],Sheet2!A:B,2,FALSE)="","",VLOOKUP(Table1[[#This Row],[Intake Batch Combo]],Sheet2!A:B,2,FALSE))</f>
        <v>Texas Injury Group Batch 05</v>
      </c>
      <c r="P5167" s="115" t="s">
        <v>2378</v>
      </c>
      <c r="Q5167" s="115">
        <v>20553</v>
      </c>
    </row>
    <row r="5168" spans="1:17">
      <c r="A5168" s="4" t="s">
        <v>1886</v>
      </c>
      <c r="B5168" s="15">
        <v>5</v>
      </c>
      <c r="C5168" s="15">
        <v>20553</v>
      </c>
      <c r="D5168" s="30">
        <v>45195</v>
      </c>
      <c r="E5168" s="10" t="s">
        <v>0</v>
      </c>
      <c r="F5168" s="14">
        <v>620</v>
      </c>
      <c r="G5168" s="14">
        <v>139.74888228164673</v>
      </c>
      <c r="H5168" s="30"/>
      <c r="I5168" s="118"/>
      <c r="J5168" s="15" t="str">
        <f>IF(M5168="",IF(AND(H5168&lt;&gt; "",D5168&lt;&gt;""),IF(H5168&gt;=D5168,H5168-D5168,0),""),"")</f>
        <v/>
      </c>
      <c r="K5168" s="20" t="str">
        <f>IF(M5168="",IF(I5168&lt;&gt;"",I5168-G5168,""),"")</f>
        <v/>
      </c>
      <c r="L5168" s="25" t="str">
        <f>IF(M5168="",IF(K5168&lt;&gt;"",IF(G5168=0,IF(I5168=0,0,9.99),K5168/G5168),""),"")</f>
        <v/>
      </c>
      <c r="M5168" s="112"/>
      <c r="N5168" s="58" t="str">
        <f>TRIM(CONCATENATE(Table1[[#This Row],[Intake]]," ",Table1[[#This Row],[Batch Number]]))</f>
        <v>S-1/TI 5</v>
      </c>
      <c r="O5168" s="112" t="str">
        <f>IF(VLOOKUP(Table1[[#This Row],[Intake Batch Combo]],Sheet2!A:B,2,FALSE)="","",VLOOKUP(Table1[[#This Row],[Intake Batch Combo]],Sheet2!A:B,2,FALSE))</f>
        <v>Texas Injury Group Batch 05</v>
      </c>
      <c r="P5168" s="115" t="s">
        <v>2378</v>
      </c>
      <c r="Q5168" s="115">
        <v>20553</v>
      </c>
    </row>
    <row r="5169" spans="1:17">
      <c r="A5169" s="4" t="s">
        <v>1886</v>
      </c>
      <c r="B5169" s="15">
        <v>5</v>
      </c>
      <c r="C5169" s="15">
        <v>20553</v>
      </c>
      <c r="D5169" s="30">
        <v>45195</v>
      </c>
      <c r="E5169" s="10" t="s">
        <v>0</v>
      </c>
      <c r="F5169" s="14">
        <v>620</v>
      </c>
      <c r="G5169" s="14">
        <v>139.74888228164673</v>
      </c>
      <c r="H5169" s="30"/>
      <c r="I5169" s="118"/>
      <c r="J5169" s="15" t="str">
        <f>IF(M5169="",IF(AND(H5169&lt;&gt; "",D5169&lt;&gt;""),IF(H5169&gt;=D5169,H5169-D5169,0),""),"")</f>
        <v/>
      </c>
      <c r="K5169" s="20" t="str">
        <f>IF(M5169="",IF(I5169&lt;&gt;"",I5169-G5169,""),"")</f>
        <v/>
      </c>
      <c r="L5169" s="25" t="str">
        <f>IF(M5169="",IF(K5169&lt;&gt;"",IF(G5169=0,IF(I5169=0,0,9.99),K5169/G5169),""),"")</f>
        <v/>
      </c>
      <c r="M5169" s="112"/>
      <c r="N5169" s="58" t="str">
        <f>TRIM(CONCATENATE(Table1[[#This Row],[Intake]]," ",Table1[[#This Row],[Batch Number]]))</f>
        <v>S-1/TI 5</v>
      </c>
      <c r="O5169" s="112" t="str">
        <f>IF(VLOOKUP(Table1[[#This Row],[Intake Batch Combo]],Sheet2!A:B,2,FALSE)="","",VLOOKUP(Table1[[#This Row],[Intake Batch Combo]],Sheet2!A:B,2,FALSE))</f>
        <v>Texas Injury Group Batch 05</v>
      </c>
      <c r="P5169" s="115" t="s">
        <v>2378</v>
      </c>
      <c r="Q5169" s="115">
        <v>20553</v>
      </c>
    </row>
    <row r="5170" spans="1:17">
      <c r="A5170" s="4" t="s">
        <v>1886</v>
      </c>
      <c r="B5170" s="15">
        <v>5</v>
      </c>
      <c r="C5170" s="15">
        <v>20553</v>
      </c>
      <c r="D5170" s="30">
        <v>45195</v>
      </c>
      <c r="E5170" s="10" t="s">
        <v>0</v>
      </c>
      <c r="F5170" s="14">
        <v>620</v>
      </c>
      <c r="G5170" s="14">
        <v>139.74888228164673</v>
      </c>
      <c r="H5170" s="30"/>
      <c r="I5170" s="118"/>
      <c r="J5170" s="15" t="str">
        <f>IF(M5170="",IF(AND(H5170&lt;&gt; "",D5170&lt;&gt;""),IF(H5170&gt;=D5170,H5170-D5170,0),""),"")</f>
        <v/>
      </c>
      <c r="K5170" s="20" t="str">
        <f>IF(M5170="",IF(I5170&lt;&gt;"",I5170-G5170,""),"")</f>
        <v/>
      </c>
      <c r="L5170" s="25" t="str">
        <f>IF(M5170="",IF(K5170&lt;&gt;"",IF(G5170=0,IF(I5170=0,0,9.99),K5170/G5170),""),"")</f>
        <v/>
      </c>
      <c r="M5170" s="112"/>
      <c r="N5170" s="58" t="str">
        <f>TRIM(CONCATENATE(Table1[[#This Row],[Intake]]," ",Table1[[#This Row],[Batch Number]]))</f>
        <v>S-1/TI 5</v>
      </c>
      <c r="O5170" s="112" t="str">
        <f>IF(VLOOKUP(Table1[[#This Row],[Intake Batch Combo]],Sheet2!A:B,2,FALSE)="","",VLOOKUP(Table1[[#This Row],[Intake Batch Combo]],Sheet2!A:B,2,FALSE))</f>
        <v>Texas Injury Group Batch 05</v>
      </c>
      <c r="P5170" s="115" t="s">
        <v>2378</v>
      </c>
      <c r="Q5170" s="115">
        <v>20553</v>
      </c>
    </row>
    <row r="5171" spans="1:17">
      <c r="A5171" s="4" t="s">
        <v>1886</v>
      </c>
      <c r="B5171" s="15">
        <v>5</v>
      </c>
      <c r="C5171" s="15">
        <v>20553</v>
      </c>
      <c r="D5171" s="30">
        <v>45195</v>
      </c>
      <c r="E5171" s="10" t="s">
        <v>0</v>
      </c>
      <c r="F5171" s="14">
        <v>620</v>
      </c>
      <c r="G5171" s="14">
        <v>139.74888228164673</v>
      </c>
      <c r="H5171" s="30"/>
      <c r="I5171" s="118"/>
      <c r="J5171" s="15" t="str">
        <f>IF(M5171="",IF(AND(H5171&lt;&gt; "",D5171&lt;&gt;""),IF(H5171&gt;=D5171,H5171-D5171,0),""),"")</f>
        <v/>
      </c>
      <c r="K5171" s="20" t="str">
        <f>IF(M5171="",IF(I5171&lt;&gt;"",I5171-G5171,""),"")</f>
        <v/>
      </c>
      <c r="L5171" s="25" t="str">
        <f>IF(M5171="",IF(K5171&lt;&gt;"",IF(G5171=0,IF(I5171=0,0,9.99),K5171/G5171),""),"")</f>
        <v/>
      </c>
      <c r="M5171" s="112"/>
      <c r="N5171" s="58" t="str">
        <f>TRIM(CONCATENATE(Table1[[#This Row],[Intake]]," ",Table1[[#This Row],[Batch Number]]))</f>
        <v>S-1/TI 5</v>
      </c>
      <c r="O5171" s="112" t="str">
        <f>IF(VLOOKUP(Table1[[#This Row],[Intake Batch Combo]],Sheet2!A:B,2,FALSE)="","",VLOOKUP(Table1[[#This Row],[Intake Batch Combo]],Sheet2!A:B,2,FALSE))</f>
        <v>Texas Injury Group Batch 05</v>
      </c>
      <c r="P5171" s="115" t="s">
        <v>2378</v>
      </c>
      <c r="Q5171" s="115">
        <v>20553</v>
      </c>
    </row>
    <row r="5172" spans="1:17">
      <c r="A5172" s="4" t="s">
        <v>1886</v>
      </c>
      <c r="B5172" s="15">
        <v>5</v>
      </c>
      <c r="C5172" s="15">
        <v>20553</v>
      </c>
      <c r="D5172" s="30">
        <v>45195</v>
      </c>
      <c r="E5172" s="10" t="s">
        <v>0</v>
      </c>
      <c r="F5172" s="14">
        <v>620</v>
      </c>
      <c r="G5172" s="14">
        <v>139.74888228164673</v>
      </c>
      <c r="H5172" s="30"/>
      <c r="I5172" s="118"/>
      <c r="J5172" s="15" t="str">
        <f>IF(M5172="",IF(AND(H5172&lt;&gt; "",D5172&lt;&gt;""),IF(H5172&gt;=D5172,H5172-D5172,0),""),"")</f>
        <v/>
      </c>
      <c r="K5172" s="20" t="str">
        <f>IF(M5172="",IF(I5172&lt;&gt;"",I5172-G5172,""),"")</f>
        <v/>
      </c>
      <c r="L5172" s="25" t="str">
        <f>IF(M5172="",IF(K5172&lt;&gt;"",IF(G5172=0,IF(I5172=0,0,9.99),K5172/G5172),""),"")</f>
        <v/>
      </c>
      <c r="M5172" s="112"/>
      <c r="N5172" s="58" t="str">
        <f>TRIM(CONCATENATE(Table1[[#This Row],[Intake]]," ",Table1[[#This Row],[Batch Number]]))</f>
        <v>S-1/TI 5</v>
      </c>
      <c r="O5172" s="112" t="str">
        <f>IF(VLOOKUP(Table1[[#This Row],[Intake Batch Combo]],Sheet2!A:B,2,FALSE)="","",VLOOKUP(Table1[[#This Row],[Intake Batch Combo]],Sheet2!A:B,2,FALSE))</f>
        <v>Texas Injury Group Batch 05</v>
      </c>
      <c r="P5172" s="115" t="s">
        <v>2378</v>
      </c>
      <c r="Q5172" s="115">
        <v>20553</v>
      </c>
    </row>
    <row r="5173" spans="1:17">
      <c r="A5173" s="4" t="s">
        <v>1886</v>
      </c>
      <c r="B5173" s="15">
        <v>5</v>
      </c>
      <c r="C5173" s="15">
        <v>20553</v>
      </c>
      <c r="D5173" s="30">
        <v>45195</v>
      </c>
      <c r="E5173" s="10" t="s">
        <v>0</v>
      </c>
      <c r="F5173" s="14">
        <v>620</v>
      </c>
      <c r="G5173" s="14">
        <v>139.74888228164673</v>
      </c>
      <c r="H5173" s="30"/>
      <c r="I5173" s="120"/>
      <c r="J5173" s="15" t="str">
        <f>IF(M5173="",IF(AND(H5173&lt;&gt; "",D5173&lt;&gt;""),IF(H5173&gt;=D5173,H5173-D5173,0),""),"")</f>
        <v/>
      </c>
      <c r="K5173" s="20" t="str">
        <f>IF(M5173="",IF(I5173&lt;&gt;"",I5173-G5173,""),"")</f>
        <v/>
      </c>
      <c r="L5173" s="25" t="str">
        <f>IF(M5173="",IF(K5173&lt;&gt;"",IF(G5173=0,IF(I5173=0,0,9.99),K5173/G5173),""),"")</f>
        <v/>
      </c>
      <c r="M5173" s="112"/>
      <c r="N5173" s="58" t="str">
        <f>TRIM(CONCATENATE(Table1[[#This Row],[Intake]]," ",Table1[[#This Row],[Batch Number]]))</f>
        <v>S-1/TI 5</v>
      </c>
      <c r="O5173" s="112" t="str">
        <f>IF(VLOOKUP(Table1[[#This Row],[Intake Batch Combo]],Sheet2!A:B,2,FALSE)="","",VLOOKUP(Table1[[#This Row],[Intake Batch Combo]],Sheet2!A:B,2,FALSE))</f>
        <v>Texas Injury Group Batch 05</v>
      </c>
      <c r="P5173" s="115" t="s">
        <v>2378</v>
      </c>
      <c r="Q5173" s="115">
        <v>20553</v>
      </c>
    </row>
    <row r="5174" spans="1:17">
      <c r="A5174" s="4" t="s">
        <v>1886</v>
      </c>
      <c r="B5174" s="15">
        <v>5</v>
      </c>
      <c r="C5174" s="15">
        <v>20553</v>
      </c>
      <c r="D5174" s="30">
        <v>45195</v>
      </c>
      <c r="E5174" s="10" t="s">
        <v>0</v>
      </c>
      <c r="F5174" s="14">
        <v>620</v>
      </c>
      <c r="G5174" s="14">
        <v>139.74888228164673</v>
      </c>
      <c r="H5174" s="30"/>
      <c r="I5174" s="120"/>
      <c r="J5174" s="15" t="str">
        <f>IF(M5174="",IF(AND(H5174&lt;&gt; "",D5174&lt;&gt;""),IF(H5174&gt;=D5174,H5174-D5174,0),""),"")</f>
        <v/>
      </c>
      <c r="K5174" s="20" t="str">
        <f>IF(M5174="",IF(I5174&lt;&gt;"",I5174-G5174,""),"")</f>
        <v/>
      </c>
      <c r="L5174" s="25" t="str">
        <f>IF(M5174="",IF(K5174&lt;&gt;"",IF(G5174=0,IF(I5174=0,0,9.99),K5174/G5174),""),"")</f>
        <v/>
      </c>
      <c r="M5174" s="112"/>
      <c r="N5174" s="58" t="str">
        <f>TRIM(CONCATENATE(Table1[[#This Row],[Intake]]," ",Table1[[#This Row],[Batch Number]]))</f>
        <v>S-1/TI 5</v>
      </c>
      <c r="O5174" s="112" t="str">
        <f>IF(VLOOKUP(Table1[[#This Row],[Intake Batch Combo]],Sheet2!A:B,2,FALSE)="","",VLOOKUP(Table1[[#This Row],[Intake Batch Combo]],Sheet2!A:B,2,FALSE))</f>
        <v>Texas Injury Group Batch 05</v>
      </c>
      <c r="P5174" s="115" t="s">
        <v>2378</v>
      </c>
      <c r="Q5174" s="115">
        <v>20553</v>
      </c>
    </row>
    <row r="5175" spans="1:17">
      <c r="A5175" s="4" t="s">
        <v>1886</v>
      </c>
      <c r="B5175" s="15">
        <v>5</v>
      </c>
      <c r="C5175" s="15">
        <v>20553</v>
      </c>
      <c r="D5175" s="30">
        <v>45195</v>
      </c>
      <c r="E5175" s="10" t="s">
        <v>0</v>
      </c>
      <c r="F5175" s="14">
        <v>620</v>
      </c>
      <c r="G5175" s="14">
        <v>139.74888228164673</v>
      </c>
      <c r="H5175" s="30"/>
      <c r="I5175" s="118"/>
      <c r="J5175" s="15" t="str">
        <f>IF(M5175="",IF(AND(H5175&lt;&gt; "",D5175&lt;&gt;""),IF(H5175&gt;=D5175,H5175-D5175,0),""),"")</f>
        <v/>
      </c>
      <c r="K5175" s="20" t="str">
        <f>IF(M5175="",IF(I5175&lt;&gt;"",I5175-G5175,""),"")</f>
        <v/>
      </c>
      <c r="L5175" s="25" t="str">
        <f>IF(M5175="",IF(K5175&lt;&gt;"",IF(G5175=0,IF(I5175=0,0,9.99),K5175/G5175),""),"")</f>
        <v/>
      </c>
      <c r="M5175" s="112"/>
      <c r="N5175" s="58" t="str">
        <f>TRIM(CONCATENATE(Table1[[#This Row],[Intake]]," ",Table1[[#This Row],[Batch Number]]))</f>
        <v>S-1/TI 5</v>
      </c>
      <c r="O5175" s="112" t="str">
        <f>IF(VLOOKUP(Table1[[#This Row],[Intake Batch Combo]],Sheet2!A:B,2,FALSE)="","",VLOOKUP(Table1[[#This Row],[Intake Batch Combo]],Sheet2!A:B,2,FALSE))</f>
        <v>Texas Injury Group Batch 05</v>
      </c>
      <c r="P5175" s="115" t="s">
        <v>2378</v>
      </c>
      <c r="Q5175" s="115">
        <v>20553</v>
      </c>
    </row>
    <row r="5176" spans="1:17">
      <c r="A5176" s="4" t="s">
        <v>1886</v>
      </c>
      <c r="B5176" s="15">
        <v>5</v>
      </c>
      <c r="C5176" s="15">
        <v>95816</v>
      </c>
      <c r="D5176" s="30">
        <v>45195</v>
      </c>
      <c r="E5176" s="10" t="s">
        <v>0</v>
      </c>
      <c r="F5176" s="14">
        <v>4716</v>
      </c>
      <c r="G5176" s="14">
        <v>1062.993111032655</v>
      </c>
      <c r="H5176" s="30"/>
      <c r="I5176" s="118"/>
      <c r="J5176" s="15" t="str">
        <f>IF(M5176="",IF(AND(H5176&lt;&gt; "",D5176&lt;&gt;""),IF(H5176&gt;=D5176,H5176-D5176,0),""),"")</f>
        <v/>
      </c>
      <c r="K5176" s="20" t="str">
        <f>IF(M5176="",IF(I5176&lt;&gt;"",I5176-G5176,""),"")</f>
        <v/>
      </c>
      <c r="L5176" s="25" t="str">
        <f>IF(M5176="",IF(K5176&lt;&gt;"",IF(G5176=0,IF(I5176=0,0,9.99),K5176/G5176),""),"")</f>
        <v/>
      </c>
      <c r="M5176" s="112"/>
      <c r="N5176" s="58" t="str">
        <f>TRIM(CONCATENATE(Table1[[#This Row],[Intake]]," ",Table1[[#This Row],[Batch Number]]))</f>
        <v>S-1/TI 5</v>
      </c>
      <c r="O5176" s="112" t="str">
        <f>IF(VLOOKUP(Table1[[#This Row],[Intake Batch Combo]],Sheet2!A:B,2,FALSE)="","",VLOOKUP(Table1[[#This Row],[Intake Batch Combo]],Sheet2!A:B,2,FALSE))</f>
        <v>Texas Injury Group Batch 05</v>
      </c>
      <c r="P5176" s="115" t="s">
        <v>2378</v>
      </c>
      <c r="Q5176" s="115">
        <v>95816</v>
      </c>
    </row>
    <row r="5177" spans="1:17">
      <c r="A5177" s="4" t="s">
        <v>1886</v>
      </c>
      <c r="B5177" s="15">
        <v>5</v>
      </c>
      <c r="C5177" s="15">
        <v>95816</v>
      </c>
      <c r="D5177" s="30">
        <v>45195</v>
      </c>
      <c r="E5177" s="10" t="s">
        <v>0</v>
      </c>
      <c r="F5177" s="14">
        <v>4716</v>
      </c>
      <c r="G5177" s="14">
        <v>1062.993111032655</v>
      </c>
      <c r="H5177" s="30"/>
      <c r="I5177" s="120"/>
      <c r="J5177" s="15" t="str">
        <f>IF(M5177="",IF(AND(H5177&lt;&gt; "",D5177&lt;&gt;""),IF(H5177&gt;=D5177,H5177-D5177,0),""),"")</f>
        <v/>
      </c>
      <c r="K5177" s="20" t="str">
        <f>IF(M5177="",IF(I5177&lt;&gt;"",I5177-G5177,""),"")</f>
        <v/>
      </c>
      <c r="L5177" s="25" t="str">
        <f>IF(M5177="",IF(K5177&lt;&gt;"",IF(G5177=0,IF(I5177=0,0,9.99),K5177/G5177),""),"")</f>
        <v/>
      </c>
      <c r="M5177" s="112"/>
      <c r="N5177" s="58" t="str">
        <f>TRIM(CONCATENATE(Table1[[#This Row],[Intake]]," ",Table1[[#This Row],[Batch Number]]))</f>
        <v>S-1/TI 5</v>
      </c>
      <c r="O5177" s="112" t="str">
        <f>IF(VLOOKUP(Table1[[#This Row],[Intake Batch Combo]],Sheet2!A:B,2,FALSE)="","",VLOOKUP(Table1[[#This Row],[Intake Batch Combo]],Sheet2!A:B,2,FALSE))</f>
        <v>Texas Injury Group Batch 05</v>
      </c>
      <c r="P5177" s="115" t="s">
        <v>2378</v>
      </c>
      <c r="Q5177" s="115">
        <v>95816</v>
      </c>
    </row>
    <row r="5178" spans="1:17">
      <c r="A5178" s="4" t="s">
        <v>1886</v>
      </c>
      <c r="B5178" s="15">
        <v>5</v>
      </c>
      <c r="C5178" s="15">
        <v>95816</v>
      </c>
      <c r="D5178" s="30">
        <v>45195</v>
      </c>
      <c r="E5178" s="10" t="s">
        <v>0</v>
      </c>
      <c r="F5178" s="14">
        <v>4716</v>
      </c>
      <c r="G5178" s="14">
        <v>1062.993111032655</v>
      </c>
      <c r="H5178" s="30"/>
      <c r="I5178" s="118"/>
      <c r="J5178" s="15" t="str">
        <f>IF(M5178="",IF(AND(H5178&lt;&gt; "",D5178&lt;&gt;""),IF(H5178&gt;=D5178,H5178-D5178,0),""),"")</f>
        <v/>
      </c>
      <c r="K5178" s="20" t="str">
        <f>IF(M5178="",IF(I5178&lt;&gt;"",I5178-G5178,""),"")</f>
        <v/>
      </c>
      <c r="L5178" s="25" t="str">
        <f>IF(M5178="",IF(K5178&lt;&gt;"",IF(G5178=0,IF(I5178=0,0,9.99),K5178/G5178),""),"")</f>
        <v/>
      </c>
      <c r="M5178" s="112"/>
      <c r="N5178" s="58" t="str">
        <f>TRIM(CONCATENATE(Table1[[#This Row],[Intake]]," ",Table1[[#This Row],[Batch Number]]))</f>
        <v>S-1/TI 5</v>
      </c>
      <c r="O5178" s="112" t="str">
        <f>IF(VLOOKUP(Table1[[#This Row],[Intake Batch Combo]],Sheet2!A:B,2,FALSE)="","",VLOOKUP(Table1[[#This Row],[Intake Batch Combo]],Sheet2!A:B,2,FALSE))</f>
        <v>Texas Injury Group Batch 05</v>
      </c>
      <c r="P5178" s="115" t="s">
        <v>2378</v>
      </c>
      <c r="Q5178" s="115">
        <v>95816</v>
      </c>
    </row>
    <row r="5179" spans="1:17">
      <c r="A5179" s="4" t="s">
        <v>1886</v>
      </c>
      <c r="B5179" s="15">
        <v>5</v>
      </c>
      <c r="C5179" s="15">
        <v>95816</v>
      </c>
      <c r="D5179" s="30">
        <v>45195</v>
      </c>
      <c r="E5179" s="10" t="s">
        <v>0</v>
      </c>
      <c r="F5179" s="14">
        <v>4716</v>
      </c>
      <c r="G5179" s="14">
        <v>1062.993111032655</v>
      </c>
      <c r="H5179" s="30"/>
      <c r="I5179" s="120"/>
      <c r="J5179" s="15" t="str">
        <f>IF(M5179="",IF(AND(H5179&lt;&gt; "",D5179&lt;&gt;""),IF(H5179&gt;=D5179,H5179-D5179,0),""),"")</f>
        <v/>
      </c>
      <c r="K5179" s="20" t="str">
        <f>IF(M5179="",IF(I5179&lt;&gt;"",I5179-G5179,""),"")</f>
        <v/>
      </c>
      <c r="L5179" s="25" t="str">
        <f>IF(M5179="",IF(K5179&lt;&gt;"",IF(G5179=0,IF(I5179=0,0,9.99),K5179/G5179),""),"")</f>
        <v/>
      </c>
      <c r="M5179" s="112"/>
      <c r="N5179" s="58" t="str">
        <f>TRIM(CONCATENATE(Table1[[#This Row],[Intake]]," ",Table1[[#This Row],[Batch Number]]))</f>
        <v>S-1/TI 5</v>
      </c>
      <c r="O5179" s="112" t="str">
        <f>IF(VLOOKUP(Table1[[#This Row],[Intake Batch Combo]],Sheet2!A:B,2,FALSE)="","",VLOOKUP(Table1[[#This Row],[Intake Batch Combo]],Sheet2!A:B,2,FALSE))</f>
        <v>Texas Injury Group Batch 05</v>
      </c>
      <c r="P5179" s="115" t="s">
        <v>2378</v>
      </c>
      <c r="Q5179" s="115">
        <v>95816</v>
      </c>
    </row>
    <row r="5180" spans="1:17">
      <c r="A5180" s="4" t="s">
        <v>1886</v>
      </c>
      <c r="B5180" s="15">
        <v>5</v>
      </c>
      <c r="C5180" s="15">
        <v>95816</v>
      </c>
      <c r="D5180" s="30">
        <v>45195</v>
      </c>
      <c r="E5180" s="10" t="s">
        <v>0</v>
      </c>
      <c r="F5180" s="14">
        <v>4716</v>
      </c>
      <c r="G5180" s="14">
        <v>1062.993111032655</v>
      </c>
      <c r="H5180" s="30"/>
      <c r="I5180" s="118"/>
      <c r="J5180" s="15" t="str">
        <f>IF(M5180="",IF(AND(H5180&lt;&gt; "",D5180&lt;&gt;""),IF(H5180&gt;=D5180,H5180-D5180,0),""),"")</f>
        <v/>
      </c>
      <c r="K5180" s="20" t="str">
        <f>IF(M5180="",IF(I5180&lt;&gt;"",I5180-G5180,""),"")</f>
        <v/>
      </c>
      <c r="L5180" s="25" t="str">
        <f>IF(M5180="",IF(K5180&lt;&gt;"",IF(G5180=0,IF(I5180=0,0,9.99),K5180/G5180),""),"")</f>
        <v/>
      </c>
      <c r="M5180" s="112"/>
      <c r="N5180" s="58" t="str">
        <f>TRIM(CONCATENATE(Table1[[#This Row],[Intake]]," ",Table1[[#This Row],[Batch Number]]))</f>
        <v>S-1/TI 5</v>
      </c>
      <c r="O5180" s="112" t="str">
        <f>IF(VLOOKUP(Table1[[#This Row],[Intake Batch Combo]],Sheet2!A:B,2,FALSE)="","",VLOOKUP(Table1[[#This Row],[Intake Batch Combo]],Sheet2!A:B,2,FALSE))</f>
        <v>Texas Injury Group Batch 05</v>
      </c>
      <c r="P5180" s="115" t="s">
        <v>2378</v>
      </c>
      <c r="Q5180" s="115">
        <v>95816</v>
      </c>
    </row>
    <row r="5181" spans="1:17">
      <c r="A5181" s="4" t="s">
        <v>1886</v>
      </c>
      <c r="B5181" s="15">
        <v>5</v>
      </c>
      <c r="C5181" s="15">
        <v>95816</v>
      </c>
      <c r="D5181" s="30">
        <v>45195</v>
      </c>
      <c r="E5181" s="10" t="s">
        <v>0</v>
      </c>
      <c r="F5181" s="14">
        <v>4716</v>
      </c>
      <c r="G5181" s="14">
        <v>1062.993111032655</v>
      </c>
      <c r="H5181" s="30"/>
      <c r="I5181" s="120"/>
      <c r="J5181" s="15" t="str">
        <f>IF(M5181="",IF(AND(H5181&lt;&gt; "",D5181&lt;&gt;""),IF(H5181&gt;=D5181,H5181-D5181,0),""),"")</f>
        <v/>
      </c>
      <c r="K5181" s="20" t="str">
        <f>IF(M5181="",IF(I5181&lt;&gt;"",I5181-G5181,""),"")</f>
        <v/>
      </c>
      <c r="L5181" s="25" t="str">
        <f>IF(M5181="",IF(K5181&lt;&gt;"",IF(G5181=0,IF(I5181=0,0,9.99),K5181/G5181),""),"")</f>
        <v/>
      </c>
      <c r="M5181" s="112"/>
      <c r="N5181" s="58" t="str">
        <f>TRIM(CONCATENATE(Table1[[#This Row],[Intake]]," ",Table1[[#This Row],[Batch Number]]))</f>
        <v>S-1/TI 5</v>
      </c>
      <c r="O5181" s="112" t="str">
        <f>IF(VLOOKUP(Table1[[#This Row],[Intake Batch Combo]],Sheet2!A:B,2,FALSE)="","",VLOOKUP(Table1[[#This Row],[Intake Batch Combo]],Sheet2!A:B,2,FALSE))</f>
        <v>Texas Injury Group Batch 05</v>
      </c>
      <c r="P5181" s="115" t="s">
        <v>2378</v>
      </c>
      <c r="Q5181" s="115">
        <v>95816</v>
      </c>
    </row>
    <row r="5182" spans="1:17">
      <c r="A5182" s="4" t="s">
        <v>1886</v>
      </c>
      <c r="B5182" s="15">
        <v>5</v>
      </c>
      <c r="C5182" s="15">
        <v>95816</v>
      </c>
      <c r="D5182" s="30">
        <v>45195</v>
      </c>
      <c r="E5182" s="10" t="s">
        <v>0</v>
      </c>
      <c r="F5182" s="14">
        <v>4716</v>
      </c>
      <c r="G5182" s="14">
        <v>1062.993111032655</v>
      </c>
      <c r="H5182" s="30"/>
      <c r="I5182" s="120"/>
      <c r="J5182" s="15" t="str">
        <f>IF(M5182="",IF(AND(H5182&lt;&gt; "",D5182&lt;&gt;""),IF(H5182&gt;=D5182,H5182-D5182,0),""),"")</f>
        <v/>
      </c>
      <c r="K5182" s="20" t="str">
        <f>IF(M5182="",IF(I5182&lt;&gt;"",I5182-G5182,""),"")</f>
        <v/>
      </c>
      <c r="L5182" s="25" t="str">
        <f>IF(M5182="",IF(K5182&lt;&gt;"",IF(G5182=0,IF(I5182=0,0,9.99),K5182/G5182),""),"")</f>
        <v/>
      </c>
      <c r="M5182" s="112"/>
      <c r="N5182" s="58" t="str">
        <f>TRIM(CONCATENATE(Table1[[#This Row],[Intake]]," ",Table1[[#This Row],[Batch Number]]))</f>
        <v>S-1/TI 5</v>
      </c>
      <c r="O5182" s="112" t="str">
        <f>IF(VLOOKUP(Table1[[#This Row],[Intake Batch Combo]],Sheet2!A:B,2,FALSE)="","",VLOOKUP(Table1[[#This Row],[Intake Batch Combo]],Sheet2!A:B,2,FALSE))</f>
        <v>Texas Injury Group Batch 05</v>
      </c>
      <c r="P5182" s="115" t="s">
        <v>2378</v>
      </c>
      <c r="Q5182" s="115">
        <v>95816</v>
      </c>
    </row>
    <row r="5183" spans="1:17">
      <c r="A5183" s="4" t="s">
        <v>1886</v>
      </c>
      <c r="B5183" s="15">
        <v>5</v>
      </c>
      <c r="C5183" s="15">
        <v>95816</v>
      </c>
      <c r="D5183" s="30">
        <v>45195</v>
      </c>
      <c r="E5183" s="10" t="s">
        <v>0</v>
      </c>
      <c r="F5183" s="14">
        <v>4716</v>
      </c>
      <c r="G5183" s="14">
        <v>1062.993111032655</v>
      </c>
      <c r="H5183" s="30"/>
      <c r="I5183" s="120"/>
      <c r="J5183" s="15" t="str">
        <f>IF(M5183="",IF(AND(H5183&lt;&gt; "",D5183&lt;&gt;""),IF(H5183&gt;=D5183,H5183-D5183,0),""),"")</f>
        <v/>
      </c>
      <c r="K5183" s="20" t="str">
        <f>IF(M5183="",IF(I5183&lt;&gt;"",I5183-G5183,""),"")</f>
        <v/>
      </c>
      <c r="L5183" s="25" t="str">
        <f>IF(M5183="",IF(K5183&lt;&gt;"",IF(G5183=0,IF(I5183=0,0,9.99),K5183/G5183),""),"")</f>
        <v/>
      </c>
      <c r="M5183" s="112"/>
      <c r="N5183" s="58" t="str">
        <f>TRIM(CONCATENATE(Table1[[#This Row],[Intake]]," ",Table1[[#This Row],[Batch Number]]))</f>
        <v>S-1/TI 5</v>
      </c>
      <c r="O5183" s="112" t="str">
        <f>IF(VLOOKUP(Table1[[#This Row],[Intake Batch Combo]],Sheet2!A:B,2,FALSE)="","",VLOOKUP(Table1[[#This Row],[Intake Batch Combo]],Sheet2!A:B,2,FALSE))</f>
        <v>Texas Injury Group Batch 05</v>
      </c>
      <c r="P5183" s="115" t="s">
        <v>2378</v>
      </c>
      <c r="Q5183" s="115">
        <v>95816</v>
      </c>
    </row>
    <row r="5184" spans="1:17">
      <c r="A5184" s="4" t="s">
        <v>1886</v>
      </c>
      <c r="B5184" s="15">
        <v>5</v>
      </c>
      <c r="C5184" s="15">
        <v>95816</v>
      </c>
      <c r="D5184" s="30">
        <v>45195</v>
      </c>
      <c r="E5184" s="10" t="s">
        <v>0</v>
      </c>
      <c r="F5184" s="14">
        <v>4716</v>
      </c>
      <c r="G5184" s="14">
        <v>1062.993111032655</v>
      </c>
      <c r="H5184" s="30"/>
      <c r="I5184" s="118"/>
      <c r="J5184" s="15" t="str">
        <f>IF(M5184="",IF(AND(H5184&lt;&gt; "",D5184&lt;&gt;""),IF(H5184&gt;=D5184,H5184-D5184,0),""),"")</f>
        <v/>
      </c>
      <c r="K5184" s="20" t="str">
        <f>IF(M5184="",IF(I5184&lt;&gt;"",I5184-G5184,""),"")</f>
        <v/>
      </c>
      <c r="L5184" s="25" t="str">
        <f>IF(M5184="",IF(K5184&lt;&gt;"",IF(G5184=0,IF(I5184=0,0,9.99),K5184/G5184),""),"")</f>
        <v/>
      </c>
      <c r="M5184" s="112"/>
      <c r="N5184" s="58" t="str">
        <f>TRIM(CONCATENATE(Table1[[#This Row],[Intake]]," ",Table1[[#This Row],[Batch Number]]))</f>
        <v>S-1/TI 5</v>
      </c>
      <c r="O5184" s="112" t="str">
        <f>IF(VLOOKUP(Table1[[#This Row],[Intake Batch Combo]],Sheet2!A:B,2,FALSE)="","",VLOOKUP(Table1[[#This Row],[Intake Batch Combo]],Sheet2!A:B,2,FALSE))</f>
        <v>Texas Injury Group Batch 05</v>
      </c>
      <c r="P5184" s="115" t="s">
        <v>2378</v>
      </c>
      <c r="Q5184" s="115">
        <v>95816</v>
      </c>
    </row>
    <row r="5185" spans="1:17">
      <c r="A5185" s="4" t="s">
        <v>1886</v>
      </c>
      <c r="B5185" s="15">
        <v>5</v>
      </c>
      <c r="C5185" s="15">
        <v>95816</v>
      </c>
      <c r="D5185" s="30">
        <v>45195</v>
      </c>
      <c r="E5185" s="10" t="s">
        <v>0</v>
      </c>
      <c r="F5185" s="14">
        <v>4716</v>
      </c>
      <c r="G5185" s="14">
        <v>1062.993111032655</v>
      </c>
      <c r="H5185" s="30"/>
      <c r="I5185" s="120"/>
      <c r="J5185" s="15" t="str">
        <f>IF(M5185="",IF(AND(H5185&lt;&gt; "",D5185&lt;&gt;""),IF(H5185&gt;=D5185,H5185-D5185,0),""),"")</f>
        <v/>
      </c>
      <c r="K5185" s="20" t="str">
        <f>IF(M5185="",IF(I5185&lt;&gt;"",I5185-G5185,""),"")</f>
        <v/>
      </c>
      <c r="L5185" s="25" t="str">
        <f>IF(M5185="",IF(K5185&lt;&gt;"",IF(G5185=0,IF(I5185=0,0,9.99),K5185/G5185),""),"")</f>
        <v/>
      </c>
      <c r="M5185" s="112"/>
      <c r="N5185" s="58" t="str">
        <f>TRIM(CONCATENATE(Table1[[#This Row],[Intake]]," ",Table1[[#This Row],[Batch Number]]))</f>
        <v>S-1/TI 5</v>
      </c>
      <c r="O5185" s="112" t="str">
        <f>IF(VLOOKUP(Table1[[#This Row],[Intake Batch Combo]],Sheet2!A:B,2,FALSE)="","",VLOOKUP(Table1[[#This Row],[Intake Batch Combo]],Sheet2!A:B,2,FALSE))</f>
        <v>Texas Injury Group Batch 05</v>
      </c>
      <c r="P5185" s="115" t="s">
        <v>2378</v>
      </c>
      <c r="Q5185" s="115">
        <v>95816</v>
      </c>
    </row>
    <row r="5186" spans="1:17">
      <c r="A5186" s="4" t="s">
        <v>1886</v>
      </c>
      <c r="B5186" s="15">
        <v>5</v>
      </c>
      <c r="C5186" s="15">
        <v>95816</v>
      </c>
      <c r="D5186" s="30">
        <v>45195</v>
      </c>
      <c r="E5186" s="10" t="s">
        <v>0</v>
      </c>
      <c r="F5186" s="14">
        <v>4716</v>
      </c>
      <c r="G5186" s="14">
        <v>1062.993111032655</v>
      </c>
      <c r="H5186" s="30"/>
      <c r="I5186" s="118"/>
      <c r="J5186" s="15" t="str">
        <f>IF(M5186="",IF(AND(H5186&lt;&gt; "",D5186&lt;&gt;""),IF(H5186&gt;=D5186,H5186-D5186,0),""),"")</f>
        <v/>
      </c>
      <c r="K5186" s="20" t="str">
        <f>IF(M5186="",IF(I5186&lt;&gt;"",I5186-G5186,""),"")</f>
        <v/>
      </c>
      <c r="L5186" s="25" t="str">
        <f>IF(M5186="",IF(K5186&lt;&gt;"",IF(G5186=0,IF(I5186=0,0,9.99),K5186/G5186),""),"")</f>
        <v/>
      </c>
      <c r="M5186" s="112"/>
      <c r="N5186" s="58" t="str">
        <f>TRIM(CONCATENATE(Table1[[#This Row],[Intake]]," ",Table1[[#This Row],[Batch Number]]))</f>
        <v>S-1/TI 5</v>
      </c>
      <c r="O5186" s="112" t="str">
        <f>IF(VLOOKUP(Table1[[#This Row],[Intake Batch Combo]],Sheet2!A:B,2,FALSE)="","",VLOOKUP(Table1[[#This Row],[Intake Batch Combo]],Sheet2!A:B,2,FALSE))</f>
        <v>Texas Injury Group Batch 05</v>
      </c>
      <c r="P5186" s="115" t="s">
        <v>2378</v>
      </c>
      <c r="Q5186" s="115">
        <v>95816</v>
      </c>
    </row>
    <row r="5187" spans="1:17">
      <c r="A5187" s="4" t="s">
        <v>1886</v>
      </c>
      <c r="B5187" s="15">
        <v>5</v>
      </c>
      <c r="C5187" s="15">
        <v>95816</v>
      </c>
      <c r="D5187" s="30">
        <v>45195</v>
      </c>
      <c r="E5187" s="10" t="s">
        <v>0</v>
      </c>
      <c r="F5187" s="14">
        <v>4716</v>
      </c>
      <c r="G5187" s="14">
        <v>1062.993111032655</v>
      </c>
      <c r="H5187" s="30"/>
      <c r="I5187" s="118"/>
      <c r="J5187" s="15" t="str">
        <f>IF(M5187="",IF(AND(H5187&lt;&gt; "",D5187&lt;&gt;""),IF(H5187&gt;=D5187,H5187-D5187,0),""),"")</f>
        <v/>
      </c>
      <c r="K5187" s="20" t="str">
        <f>IF(M5187="",IF(I5187&lt;&gt;"",I5187-G5187,""),"")</f>
        <v/>
      </c>
      <c r="L5187" s="25" t="str">
        <f>IF(M5187="",IF(K5187&lt;&gt;"",IF(G5187=0,IF(I5187=0,0,9.99),K5187/G5187),""),"")</f>
        <v/>
      </c>
      <c r="M5187" s="112"/>
      <c r="N5187" s="58" t="str">
        <f>TRIM(CONCATENATE(Table1[[#This Row],[Intake]]," ",Table1[[#This Row],[Batch Number]]))</f>
        <v>S-1/TI 5</v>
      </c>
      <c r="O5187" s="112" t="str">
        <f>IF(VLOOKUP(Table1[[#This Row],[Intake Batch Combo]],Sheet2!A:B,2,FALSE)="","",VLOOKUP(Table1[[#This Row],[Intake Batch Combo]],Sheet2!A:B,2,FALSE))</f>
        <v>Texas Injury Group Batch 05</v>
      </c>
      <c r="P5187" s="115" t="s">
        <v>2378</v>
      </c>
      <c r="Q5187" s="115">
        <v>95816</v>
      </c>
    </row>
    <row r="5188" spans="1:17">
      <c r="A5188" s="4" t="s">
        <v>1886</v>
      </c>
      <c r="B5188" s="15">
        <v>5</v>
      </c>
      <c r="C5188" s="15">
        <v>95816</v>
      </c>
      <c r="D5188" s="30">
        <v>45195</v>
      </c>
      <c r="E5188" s="10" t="s">
        <v>0</v>
      </c>
      <c r="F5188" s="14">
        <v>4716</v>
      </c>
      <c r="G5188" s="14">
        <v>1062.993111032655</v>
      </c>
      <c r="H5188" s="30"/>
      <c r="I5188" s="118"/>
      <c r="J5188" s="15" t="str">
        <f>IF(M5188="",IF(AND(H5188&lt;&gt; "",D5188&lt;&gt;""),IF(H5188&gt;=D5188,H5188-D5188,0),""),"")</f>
        <v/>
      </c>
      <c r="K5188" s="20" t="str">
        <f>IF(M5188="",IF(I5188&lt;&gt;"",I5188-G5188,""),"")</f>
        <v/>
      </c>
      <c r="L5188" s="25" t="str">
        <f>IF(M5188="",IF(K5188&lt;&gt;"",IF(G5188=0,IF(I5188=0,0,9.99),K5188/G5188),""),"")</f>
        <v/>
      </c>
      <c r="M5188" s="112"/>
      <c r="N5188" s="58" t="str">
        <f>TRIM(CONCATENATE(Table1[[#This Row],[Intake]]," ",Table1[[#This Row],[Batch Number]]))</f>
        <v>S-1/TI 5</v>
      </c>
      <c r="O5188" s="112" t="str">
        <f>IF(VLOOKUP(Table1[[#This Row],[Intake Batch Combo]],Sheet2!A:B,2,FALSE)="","",VLOOKUP(Table1[[#This Row],[Intake Batch Combo]],Sheet2!A:B,2,FALSE))</f>
        <v>Texas Injury Group Batch 05</v>
      </c>
      <c r="P5188" s="115" t="s">
        <v>2378</v>
      </c>
      <c r="Q5188" s="115">
        <v>95816</v>
      </c>
    </row>
    <row r="5189" spans="1:17">
      <c r="A5189" s="4" t="s">
        <v>1886</v>
      </c>
      <c r="B5189" s="15">
        <v>5</v>
      </c>
      <c r="C5189" s="15">
        <v>95816</v>
      </c>
      <c r="D5189" s="30">
        <v>45195</v>
      </c>
      <c r="E5189" s="10" t="s">
        <v>0</v>
      </c>
      <c r="F5189" s="14">
        <v>4716</v>
      </c>
      <c r="G5189" s="14">
        <v>1062.993111032655</v>
      </c>
      <c r="H5189" s="30"/>
      <c r="I5189" s="120"/>
      <c r="J5189" s="15" t="str">
        <f>IF(M5189="",IF(AND(H5189&lt;&gt; "",D5189&lt;&gt;""),IF(H5189&gt;=D5189,H5189-D5189,0),""),"")</f>
        <v/>
      </c>
      <c r="K5189" s="20" t="str">
        <f>IF(M5189="",IF(I5189&lt;&gt;"",I5189-G5189,""),"")</f>
        <v/>
      </c>
      <c r="L5189" s="25" t="str">
        <f>IF(M5189="",IF(K5189&lt;&gt;"",IF(G5189=0,IF(I5189=0,0,9.99),K5189/G5189),""),"")</f>
        <v/>
      </c>
      <c r="M5189" s="112"/>
      <c r="N5189" s="58" t="str">
        <f>TRIM(CONCATENATE(Table1[[#This Row],[Intake]]," ",Table1[[#This Row],[Batch Number]]))</f>
        <v>S-1/TI 5</v>
      </c>
      <c r="O5189" s="112" t="str">
        <f>IF(VLOOKUP(Table1[[#This Row],[Intake Batch Combo]],Sheet2!A:B,2,FALSE)="","",VLOOKUP(Table1[[#This Row],[Intake Batch Combo]],Sheet2!A:B,2,FALSE))</f>
        <v>Texas Injury Group Batch 05</v>
      </c>
      <c r="P5189" s="115" t="s">
        <v>2378</v>
      </c>
      <c r="Q5189" s="115">
        <v>95816</v>
      </c>
    </row>
    <row r="5190" spans="1:17">
      <c r="A5190" s="4" t="s">
        <v>1886</v>
      </c>
      <c r="B5190" s="15">
        <v>5</v>
      </c>
      <c r="C5190" s="15">
        <v>95957</v>
      </c>
      <c r="D5190" s="30">
        <v>45195</v>
      </c>
      <c r="E5190" s="10" t="s">
        <v>0</v>
      </c>
      <c r="F5190" s="14">
        <v>3384</v>
      </c>
      <c r="G5190" s="14">
        <v>762.75841555014927</v>
      </c>
      <c r="H5190" s="30"/>
      <c r="I5190" s="120"/>
      <c r="J5190" s="15" t="str">
        <f>IF(M5190="",IF(AND(H5190&lt;&gt; "",D5190&lt;&gt;""),IF(H5190&gt;=D5190,H5190-D5190,0),""),"")</f>
        <v/>
      </c>
      <c r="K5190" s="20" t="str">
        <f>IF(M5190="",IF(I5190&lt;&gt;"",I5190-G5190,""),"")</f>
        <v/>
      </c>
      <c r="L5190" s="25" t="str">
        <f>IF(M5190="",IF(K5190&lt;&gt;"",IF(G5190=0,IF(I5190=0,0,9.99),K5190/G5190),""),"")</f>
        <v/>
      </c>
      <c r="M5190" s="112"/>
      <c r="N5190" s="58" t="str">
        <f>TRIM(CONCATENATE(Table1[[#This Row],[Intake]]," ",Table1[[#This Row],[Batch Number]]))</f>
        <v>S-1/TI 5</v>
      </c>
      <c r="O5190" s="112" t="str">
        <f>IF(VLOOKUP(Table1[[#This Row],[Intake Batch Combo]],Sheet2!A:B,2,FALSE)="","",VLOOKUP(Table1[[#This Row],[Intake Batch Combo]],Sheet2!A:B,2,FALSE))</f>
        <v>Texas Injury Group Batch 05</v>
      </c>
      <c r="P5190" s="115" t="s">
        <v>2378</v>
      </c>
      <c r="Q5190" s="115">
        <v>95957</v>
      </c>
    </row>
    <row r="5191" spans="1:17">
      <c r="A5191" s="4" t="s">
        <v>1886</v>
      </c>
      <c r="B5191" s="15">
        <v>5</v>
      </c>
      <c r="C5191" s="15">
        <v>95957</v>
      </c>
      <c r="D5191" s="30">
        <v>45195</v>
      </c>
      <c r="E5191" s="10" t="s">
        <v>0</v>
      </c>
      <c r="F5191" s="14">
        <v>3384</v>
      </c>
      <c r="G5191" s="14">
        <v>762.75841555014927</v>
      </c>
      <c r="H5191" s="30"/>
      <c r="I5191" s="118"/>
      <c r="J5191" s="15" t="str">
        <f>IF(M5191="",IF(AND(H5191&lt;&gt; "",D5191&lt;&gt;""),IF(H5191&gt;=D5191,H5191-D5191,0),""),"")</f>
        <v/>
      </c>
      <c r="K5191" s="20" t="str">
        <f>IF(M5191="",IF(I5191&lt;&gt;"",I5191-G5191,""),"")</f>
        <v/>
      </c>
      <c r="L5191" s="25" t="str">
        <f>IF(M5191="",IF(K5191&lt;&gt;"",IF(G5191=0,IF(I5191=0,0,9.99),K5191/G5191),""),"")</f>
        <v/>
      </c>
      <c r="M5191" s="112"/>
      <c r="N5191" s="58" t="str">
        <f>TRIM(CONCATENATE(Table1[[#This Row],[Intake]]," ",Table1[[#This Row],[Batch Number]]))</f>
        <v>S-1/TI 5</v>
      </c>
      <c r="O5191" s="112" t="str">
        <f>IF(VLOOKUP(Table1[[#This Row],[Intake Batch Combo]],Sheet2!A:B,2,FALSE)="","",VLOOKUP(Table1[[#This Row],[Intake Batch Combo]],Sheet2!A:B,2,FALSE))</f>
        <v>Texas Injury Group Batch 05</v>
      </c>
      <c r="P5191" s="115" t="s">
        <v>2378</v>
      </c>
      <c r="Q5191" s="115">
        <v>95957</v>
      </c>
    </row>
    <row r="5192" spans="1:17">
      <c r="A5192" s="4" t="s">
        <v>1886</v>
      </c>
      <c r="B5192" s="15">
        <v>5</v>
      </c>
      <c r="C5192" s="15">
        <v>95957</v>
      </c>
      <c r="D5192" s="30">
        <v>45195</v>
      </c>
      <c r="E5192" s="10" t="s">
        <v>0</v>
      </c>
      <c r="F5192" s="14">
        <v>3384</v>
      </c>
      <c r="G5192" s="14">
        <v>762.75841555014927</v>
      </c>
      <c r="H5192" s="30"/>
      <c r="I5192" s="120"/>
      <c r="J5192" s="15" t="str">
        <f>IF(M5192="",IF(AND(H5192&lt;&gt; "",D5192&lt;&gt;""),IF(H5192&gt;=D5192,H5192-D5192,0),""),"")</f>
        <v/>
      </c>
      <c r="K5192" s="20" t="str">
        <f>IF(M5192="",IF(I5192&lt;&gt;"",I5192-G5192,""),"")</f>
        <v/>
      </c>
      <c r="L5192" s="25" t="str">
        <f>IF(M5192="",IF(K5192&lt;&gt;"",IF(G5192=0,IF(I5192=0,0,9.99),K5192/G5192),""),"")</f>
        <v/>
      </c>
      <c r="M5192" s="112"/>
      <c r="N5192" s="58" t="str">
        <f>TRIM(CONCATENATE(Table1[[#This Row],[Intake]]," ",Table1[[#This Row],[Batch Number]]))</f>
        <v>S-1/TI 5</v>
      </c>
      <c r="O5192" s="112" t="str">
        <f>IF(VLOOKUP(Table1[[#This Row],[Intake Batch Combo]],Sheet2!A:B,2,FALSE)="","",VLOOKUP(Table1[[#This Row],[Intake Batch Combo]],Sheet2!A:B,2,FALSE))</f>
        <v>Texas Injury Group Batch 05</v>
      </c>
      <c r="P5192" s="115" t="s">
        <v>2378</v>
      </c>
      <c r="Q5192" s="115">
        <v>95957</v>
      </c>
    </row>
    <row r="5193" spans="1:17">
      <c r="A5193" s="4" t="s">
        <v>1886</v>
      </c>
      <c r="B5193" s="15">
        <v>5</v>
      </c>
      <c r="C5193" s="15">
        <v>95957</v>
      </c>
      <c r="D5193" s="30">
        <v>45195</v>
      </c>
      <c r="E5193" s="10" t="s">
        <v>0</v>
      </c>
      <c r="F5193" s="14">
        <v>3384</v>
      </c>
      <c r="G5193" s="14">
        <v>762.75841555014927</v>
      </c>
      <c r="H5193" s="30"/>
      <c r="I5193" s="118"/>
      <c r="J5193" s="15" t="str">
        <f>IF(M5193="",IF(AND(H5193&lt;&gt; "",D5193&lt;&gt;""),IF(H5193&gt;=D5193,H5193-D5193,0),""),"")</f>
        <v/>
      </c>
      <c r="K5193" s="20" t="str">
        <f>IF(M5193="",IF(I5193&lt;&gt;"",I5193-G5193,""),"")</f>
        <v/>
      </c>
      <c r="L5193" s="25" t="str">
        <f>IF(M5193="",IF(K5193&lt;&gt;"",IF(G5193=0,IF(I5193=0,0,9.99),K5193/G5193),""),"")</f>
        <v/>
      </c>
      <c r="M5193" s="112"/>
      <c r="N5193" s="58" t="str">
        <f>TRIM(CONCATENATE(Table1[[#This Row],[Intake]]," ",Table1[[#This Row],[Batch Number]]))</f>
        <v>S-1/TI 5</v>
      </c>
      <c r="O5193" s="112" t="str">
        <f>IF(VLOOKUP(Table1[[#This Row],[Intake Batch Combo]],Sheet2!A:B,2,FALSE)="","",VLOOKUP(Table1[[#This Row],[Intake Batch Combo]],Sheet2!A:B,2,FALSE))</f>
        <v>Texas Injury Group Batch 05</v>
      </c>
      <c r="P5193" s="115" t="s">
        <v>2378</v>
      </c>
      <c r="Q5193" s="115">
        <v>95957</v>
      </c>
    </row>
    <row r="5194" spans="1:17">
      <c r="A5194" s="4" t="s">
        <v>1886</v>
      </c>
      <c r="B5194" s="15">
        <v>5</v>
      </c>
      <c r="C5194" s="15">
        <v>95957</v>
      </c>
      <c r="D5194" s="30">
        <v>45195</v>
      </c>
      <c r="E5194" s="10" t="s">
        <v>0</v>
      </c>
      <c r="F5194" s="14">
        <v>3384</v>
      </c>
      <c r="G5194" s="14">
        <v>762.75841555014927</v>
      </c>
      <c r="H5194" s="30"/>
      <c r="I5194" s="120"/>
      <c r="J5194" s="15" t="str">
        <f>IF(M5194="",IF(AND(H5194&lt;&gt; "",D5194&lt;&gt;""),IF(H5194&gt;=D5194,H5194-D5194,0),""),"")</f>
        <v/>
      </c>
      <c r="K5194" s="20" t="str">
        <f>IF(M5194="",IF(I5194&lt;&gt;"",I5194-G5194,""),"")</f>
        <v/>
      </c>
      <c r="L5194" s="25" t="str">
        <f>IF(M5194="",IF(K5194&lt;&gt;"",IF(G5194=0,IF(I5194=0,0,9.99),K5194/G5194),""),"")</f>
        <v/>
      </c>
      <c r="M5194" s="112"/>
      <c r="N5194" s="58" t="str">
        <f>TRIM(CONCATENATE(Table1[[#This Row],[Intake]]," ",Table1[[#This Row],[Batch Number]]))</f>
        <v>S-1/TI 5</v>
      </c>
      <c r="O5194" s="112" t="str">
        <f>IF(VLOOKUP(Table1[[#This Row],[Intake Batch Combo]],Sheet2!A:B,2,FALSE)="","",VLOOKUP(Table1[[#This Row],[Intake Batch Combo]],Sheet2!A:B,2,FALSE))</f>
        <v>Texas Injury Group Batch 05</v>
      </c>
      <c r="P5194" s="115" t="s">
        <v>2378</v>
      </c>
      <c r="Q5194" s="115">
        <v>95957</v>
      </c>
    </row>
    <row r="5195" spans="1:17">
      <c r="A5195" s="4" t="s">
        <v>1886</v>
      </c>
      <c r="B5195" s="15">
        <v>5</v>
      </c>
      <c r="C5195" s="107">
        <v>95957</v>
      </c>
      <c r="D5195" s="30">
        <v>45195</v>
      </c>
      <c r="E5195" s="10" t="s">
        <v>0</v>
      </c>
      <c r="F5195" s="14">
        <v>3384</v>
      </c>
      <c r="G5195" s="14">
        <v>762.75841555014927</v>
      </c>
      <c r="H5195" s="30"/>
      <c r="I5195" s="118"/>
      <c r="J5195" s="15" t="str">
        <f>IF(M5195="",IF(AND(H5195&lt;&gt; "",D5195&lt;&gt;""),IF(H5195&gt;=D5195,H5195-D5195,0),""),"")</f>
        <v/>
      </c>
      <c r="K5195" s="20" t="str">
        <f>IF(M5195="",IF(I5195&lt;&gt;"",I5195-G5195,""),"")</f>
        <v/>
      </c>
      <c r="L5195" s="25" t="str">
        <f>IF(M5195="",IF(K5195&lt;&gt;"",IF(G5195=0,IF(I5195=0,0,9.99),K5195/G5195),""),"")</f>
        <v/>
      </c>
      <c r="M5195" s="112"/>
      <c r="N5195" s="58" t="str">
        <f>TRIM(CONCATENATE(Table1[[#This Row],[Intake]]," ",Table1[[#This Row],[Batch Number]]))</f>
        <v>S-1/TI 5</v>
      </c>
      <c r="O5195" s="112" t="str">
        <f>IF(VLOOKUP(Table1[[#This Row],[Intake Batch Combo]],Sheet2!A:B,2,FALSE)="","",VLOOKUP(Table1[[#This Row],[Intake Batch Combo]],Sheet2!A:B,2,FALSE))</f>
        <v>Texas Injury Group Batch 05</v>
      </c>
      <c r="P5195" s="115" t="s">
        <v>2378</v>
      </c>
      <c r="Q5195" s="115">
        <v>95957</v>
      </c>
    </row>
    <row r="5196" spans="1:17">
      <c r="A5196" s="4" t="s">
        <v>1886</v>
      </c>
      <c r="B5196" s="15">
        <v>5</v>
      </c>
      <c r="C5196" s="15">
        <v>95957</v>
      </c>
      <c r="D5196" s="30">
        <v>45195</v>
      </c>
      <c r="E5196" s="10" t="s">
        <v>0</v>
      </c>
      <c r="F5196" s="14">
        <v>3384</v>
      </c>
      <c r="G5196" s="14">
        <v>762.75841555014927</v>
      </c>
      <c r="H5196" s="30"/>
      <c r="I5196" s="120"/>
      <c r="J5196" s="15" t="str">
        <f>IF(M5196="",IF(AND(H5196&lt;&gt; "",D5196&lt;&gt;""),IF(H5196&gt;=D5196,H5196-D5196,0),""),"")</f>
        <v/>
      </c>
      <c r="K5196" s="20" t="str">
        <f>IF(M5196="",IF(I5196&lt;&gt;"",I5196-G5196,""),"")</f>
        <v/>
      </c>
      <c r="L5196" s="25" t="str">
        <f>IF(M5196="",IF(K5196&lt;&gt;"",IF(G5196=0,IF(I5196=0,0,9.99),K5196/G5196),""),"")</f>
        <v/>
      </c>
      <c r="M5196" s="112"/>
      <c r="N5196" s="58" t="str">
        <f>TRIM(CONCATENATE(Table1[[#This Row],[Intake]]," ",Table1[[#This Row],[Batch Number]]))</f>
        <v>S-1/TI 5</v>
      </c>
      <c r="O5196" s="112" t="str">
        <f>IF(VLOOKUP(Table1[[#This Row],[Intake Batch Combo]],Sheet2!A:B,2,FALSE)="","",VLOOKUP(Table1[[#This Row],[Intake Batch Combo]],Sheet2!A:B,2,FALSE))</f>
        <v>Texas Injury Group Batch 05</v>
      </c>
      <c r="P5196" s="115" t="s">
        <v>2378</v>
      </c>
      <c r="Q5196" s="115">
        <v>95957</v>
      </c>
    </row>
    <row r="5197" spans="1:17">
      <c r="A5197" s="4" t="s">
        <v>1886</v>
      </c>
      <c r="B5197" s="15">
        <v>5</v>
      </c>
      <c r="C5197" s="15">
        <v>95957</v>
      </c>
      <c r="D5197" s="30">
        <v>45195</v>
      </c>
      <c r="E5197" s="10" t="s">
        <v>0</v>
      </c>
      <c r="F5197" s="14">
        <v>3384</v>
      </c>
      <c r="G5197" s="14">
        <v>762.75841555014927</v>
      </c>
      <c r="H5197" s="30"/>
      <c r="I5197" s="120"/>
      <c r="J5197" s="15" t="str">
        <f>IF(M5197="",IF(AND(H5197&lt;&gt; "",D5197&lt;&gt;""),IF(H5197&gt;=D5197,H5197-D5197,0),""),"")</f>
        <v/>
      </c>
      <c r="K5197" s="20" t="str">
        <f>IF(M5197="",IF(I5197&lt;&gt;"",I5197-G5197,""),"")</f>
        <v/>
      </c>
      <c r="L5197" s="25" t="str">
        <f>IF(M5197="",IF(K5197&lt;&gt;"",IF(G5197=0,IF(I5197=0,0,9.99),K5197/G5197),""),"")</f>
        <v/>
      </c>
      <c r="M5197" s="112"/>
      <c r="N5197" s="58" t="str">
        <f>TRIM(CONCATENATE(Table1[[#This Row],[Intake]]," ",Table1[[#This Row],[Batch Number]]))</f>
        <v>S-1/TI 5</v>
      </c>
      <c r="O5197" s="112" t="str">
        <f>IF(VLOOKUP(Table1[[#This Row],[Intake Batch Combo]],Sheet2!A:B,2,FALSE)="","",VLOOKUP(Table1[[#This Row],[Intake Batch Combo]],Sheet2!A:B,2,FALSE))</f>
        <v>Texas Injury Group Batch 05</v>
      </c>
      <c r="P5197" s="115" t="s">
        <v>2378</v>
      </c>
      <c r="Q5197" s="115">
        <v>95957</v>
      </c>
    </row>
    <row r="5198" spans="1:17">
      <c r="A5198" s="4" t="s">
        <v>1886</v>
      </c>
      <c r="B5198" s="15">
        <v>5</v>
      </c>
      <c r="C5198" s="15">
        <v>95957</v>
      </c>
      <c r="D5198" s="30">
        <v>45195</v>
      </c>
      <c r="E5198" s="10" t="s">
        <v>0</v>
      </c>
      <c r="F5198" s="14">
        <v>3384</v>
      </c>
      <c r="G5198" s="14">
        <v>762.75841555014927</v>
      </c>
      <c r="H5198" s="30"/>
      <c r="I5198" s="120"/>
      <c r="J5198" s="15" t="str">
        <f>IF(M5198="",IF(AND(H5198&lt;&gt; "",D5198&lt;&gt;""),IF(H5198&gt;=D5198,H5198-D5198,0),""),"")</f>
        <v/>
      </c>
      <c r="K5198" s="20" t="str">
        <f>IF(M5198="",IF(I5198&lt;&gt;"",I5198-G5198,""),"")</f>
        <v/>
      </c>
      <c r="L5198" s="25" t="str">
        <f>IF(M5198="",IF(K5198&lt;&gt;"",IF(G5198=0,IF(I5198=0,0,9.99),K5198/G5198),""),"")</f>
        <v/>
      </c>
      <c r="M5198" s="112"/>
      <c r="N5198" s="58" t="str">
        <f>TRIM(CONCATENATE(Table1[[#This Row],[Intake]]," ",Table1[[#This Row],[Batch Number]]))</f>
        <v>S-1/TI 5</v>
      </c>
      <c r="O5198" s="112" t="str">
        <f>IF(VLOOKUP(Table1[[#This Row],[Intake Batch Combo]],Sheet2!A:B,2,FALSE)="","",VLOOKUP(Table1[[#This Row],[Intake Batch Combo]],Sheet2!A:B,2,FALSE))</f>
        <v>Texas Injury Group Batch 05</v>
      </c>
      <c r="P5198" s="115" t="s">
        <v>2378</v>
      </c>
      <c r="Q5198" s="115">
        <v>95957</v>
      </c>
    </row>
    <row r="5199" spans="1:17">
      <c r="A5199" s="4" t="s">
        <v>1886</v>
      </c>
      <c r="B5199" s="15">
        <v>5</v>
      </c>
      <c r="C5199" s="15">
        <v>95957</v>
      </c>
      <c r="D5199" s="30">
        <v>45195</v>
      </c>
      <c r="E5199" s="10" t="s">
        <v>0</v>
      </c>
      <c r="F5199" s="14">
        <v>3384</v>
      </c>
      <c r="G5199" s="14">
        <v>762.75841555014927</v>
      </c>
      <c r="H5199" s="30"/>
      <c r="I5199" s="120"/>
      <c r="J5199" s="15" t="str">
        <f>IF(M5199="",IF(AND(H5199&lt;&gt; "",D5199&lt;&gt;""),IF(H5199&gt;=D5199,H5199-D5199,0),""),"")</f>
        <v/>
      </c>
      <c r="K5199" s="20" t="str">
        <f>IF(M5199="",IF(I5199&lt;&gt;"",I5199-G5199,""),"")</f>
        <v/>
      </c>
      <c r="L5199" s="25" t="str">
        <f>IF(M5199="",IF(K5199&lt;&gt;"",IF(G5199=0,IF(I5199=0,0,9.99),K5199/G5199),""),"")</f>
        <v/>
      </c>
      <c r="M5199" s="112"/>
      <c r="N5199" s="58" t="str">
        <f>TRIM(CONCATENATE(Table1[[#This Row],[Intake]]," ",Table1[[#This Row],[Batch Number]]))</f>
        <v>S-1/TI 5</v>
      </c>
      <c r="O5199" s="112" t="str">
        <f>IF(VLOOKUP(Table1[[#This Row],[Intake Batch Combo]],Sheet2!A:B,2,FALSE)="","",VLOOKUP(Table1[[#This Row],[Intake Batch Combo]],Sheet2!A:B,2,FALSE))</f>
        <v>Texas Injury Group Batch 05</v>
      </c>
      <c r="P5199" s="115" t="s">
        <v>2378</v>
      </c>
      <c r="Q5199" s="115">
        <v>95957</v>
      </c>
    </row>
    <row r="5200" spans="1:17">
      <c r="A5200" s="4" t="s">
        <v>1886</v>
      </c>
      <c r="B5200" s="15">
        <v>5</v>
      </c>
      <c r="C5200" s="15">
        <v>95957</v>
      </c>
      <c r="D5200" s="30">
        <v>45195</v>
      </c>
      <c r="E5200" s="10" t="s">
        <v>0</v>
      </c>
      <c r="F5200" s="14">
        <v>3384</v>
      </c>
      <c r="G5200" s="14">
        <v>762.75841555014927</v>
      </c>
      <c r="H5200" s="30"/>
      <c r="I5200" s="120"/>
      <c r="J5200" s="15" t="str">
        <f>IF(M5200="",IF(AND(H5200&lt;&gt; "",D5200&lt;&gt;""),IF(H5200&gt;=D5200,H5200-D5200,0),""),"")</f>
        <v/>
      </c>
      <c r="K5200" s="20" t="str">
        <f>IF(M5200="",IF(I5200&lt;&gt;"",I5200-G5200,""),"")</f>
        <v/>
      </c>
      <c r="L5200" s="25" t="str">
        <f>IF(M5200="",IF(K5200&lt;&gt;"",IF(G5200=0,IF(I5200=0,0,9.99),K5200/G5200),""),"")</f>
        <v/>
      </c>
      <c r="M5200" s="112"/>
      <c r="N5200" s="58" t="str">
        <f>TRIM(CONCATENATE(Table1[[#This Row],[Intake]]," ",Table1[[#This Row],[Batch Number]]))</f>
        <v>S-1/TI 5</v>
      </c>
      <c r="O5200" s="112" t="str">
        <f>IF(VLOOKUP(Table1[[#This Row],[Intake Batch Combo]],Sheet2!A:B,2,FALSE)="","",VLOOKUP(Table1[[#This Row],[Intake Batch Combo]],Sheet2!A:B,2,FALSE))</f>
        <v>Texas Injury Group Batch 05</v>
      </c>
      <c r="P5200" s="115" t="s">
        <v>2378</v>
      </c>
      <c r="Q5200" s="115">
        <v>95957</v>
      </c>
    </row>
    <row r="5201" spans="1:17">
      <c r="A5201" s="4" t="s">
        <v>1886</v>
      </c>
      <c r="B5201" s="15">
        <v>5</v>
      </c>
      <c r="C5201" s="15">
        <v>95957</v>
      </c>
      <c r="D5201" s="30">
        <v>45195</v>
      </c>
      <c r="E5201" s="10" t="s">
        <v>0</v>
      </c>
      <c r="F5201" s="14">
        <v>3384</v>
      </c>
      <c r="G5201" s="14">
        <v>762.75841555014927</v>
      </c>
      <c r="H5201" s="30"/>
      <c r="I5201" s="120"/>
      <c r="J5201" s="15" t="str">
        <f>IF(M5201="",IF(AND(H5201&lt;&gt; "",D5201&lt;&gt;""),IF(H5201&gt;=D5201,H5201-D5201,0),""),"")</f>
        <v/>
      </c>
      <c r="K5201" s="20" t="str">
        <f>IF(M5201="",IF(I5201&lt;&gt;"",I5201-G5201,""),"")</f>
        <v/>
      </c>
      <c r="L5201" s="25" t="str">
        <f>IF(M5201="",IF(K5201&lt;&gt;"",IF(G5201=0,IF(I5201=0,0,9.99),K5201/G5201),""),"")</f>
        <v/>
      </c>
      <c r="M5201" s="112"/>
      <c r="N5201" s="58" t="str">
        <f>TRIM(CONCATENATE(Table1[[#This Row],[Intake]]," ",Table1[[#This Row],[Batch Number]]))</f>
        <v>S-1/TI 5</v>
      </c>
      <c r="O5201" s="112" t="str">
        <f>IF(VLOOKUP(Table1[[#This Row],[Intake Batch Combo]],Sheet2!A:B,2,FALSE)="","",VLOOKUP(Table1[[#This Row],[Intake Batch Combo]],Sheet2!A:B,2,FALSE))</f>
        <v>Texas Injury Group Batch 05</v>
      </c>
      <c r="P5201" s="115" t="s">
        <v>2378</v>
      </c>
      <c r="Q5201" s="115">
        <v>95957</v>
      </c>
    </row>
    <row r="5202" spans="1:17">
      <c r="A5202" s="4" t="s">
        <v>1886</v>
      </c>
      <c r="B5202" s="15">
        <v>5</v>
      </c>
      <c r="C5202" s="15">
        <v>95957</v>
      </c>
      <c r="D5202" s="30">
        <v>45195</v>
      </c>
      <c r="E5202" s="10" t="s">
        <v>0</v>
      </c>
      <c r="F5202" s="14">
        <v>3384</v>
      </c>
      <c r="G5202" s="14">
        <v>762.75841555014927</v>
      </c>
      <c r="H5202" s="30"/>
      <c r="I5202" s="120"/>
      <c r="J5202" s="15" t="str">
        <f>IF(M5202="",IF(AND(H5202&lt;&gt; "",D5202&lt;&gt;""),IF(H5202&gt;=D5202,H5202-D5202,0),""),"")</f>
        <v/>
      </c>
      <c r="K5202" s="20" t="str">
        <f>IF(M5202="",IF(I5202&lt;&gt;"",I5202-G5202,""),"")</f>
        <v/>
      </c>
      <c r="L5202" s="25" t="str">
        <f>IF(M5202="",IF(K5202&lt;&gt;"",IF(G5202=0,IF(I5202=0,0,9.99),K5202/G5202),""),"")</f>
        <v/>
      </c>
      <c r="M5202" s="112"/>
      <c r="N5202" s="58" t="str">
        <f>TRIM(CONCATENATE(Table1[[#This Row],[Intake]]," ",Table1[[#This Row],[Batch Number]]))</f>
        <v>S-1/TI 5</v>
      </c>
      <c r="O5202" s="112" t="str">
        <f>IF(VLOOKUP(Table1[[#This Row],[Intake Batch Combo]],Sheet2!A:B,2,FALSE)="","",VLOOKUP(Table1[[#This Row],[Intake Batch Combo]],Sheet2!A:B,2,FALSE))</f>
        <v>Texas Injury Group Batch 05</v>
      </c>
      <c r="P5202" s="115" t="s">
        <v>2378</v>
      </c>
      <c r="Q5202" s="115">
        <v>95957</v>
      </c>
    </row>
    <row r="5203" spans="1:17">
      <c r="A5203" s="4" t="s">
        <v>1886</v>
      </c>
      <c r="B5203" s="15">
        <v>5</v>
      </c>
      <c r="C5203" s="15">
        <v>95957</v>
      </c>
      <c r="D5203" s="30">
        <v>45195</v>
      </c>
      <c r="E5203" s="10" t="s">
        <v>0</v>
      </c>
      <c r="F5203" s="14">
        <v>3384</v>
      </c>
      <c r="G5203" s="14">
        <v>762.75841555014927</v>
      </c>
      <c r="H5203" s="30"/>
      <c r="I5203" s="120"/>
      <c r="J5203" s="15" t="str">
        <f>IF(M5203="",IF(AND(H5203&lt;&gt; "",D5203&lt;&gt;""),IF(H5203&gt;=D5203,H5203-D5203,0),""),"")</f>
        <v/>
      </c>
      <c r="K5203" s="20" t="str">
        <f>IF(M5203="",IF(I5203&lt;&gt;"",I5203-G5203,""),"")</f>
        <v/>
      </c>
      <c r="L5203" s="25" t="str">
        <f>IF(M5203="",IF(K5203&lt;&gt;"",IF(G5203=0,IF(I5203=0,0,9.99),K5203/G5203),""),"")</f>
        <v/>
      </c>
      <c r="M5203" s="112"/>
      <c r="N5203" s="58" t="str">
        <f>TRIM(CONCATENATE(Table1[[#This Row],[Intake]]," ",Table1[[#This Row],[Batch Number]]))</f>
        <v>S-1/TI 5</v>
      </c>
      <c r="O5203" s="112" t="str">
        <f>IF(VLOOKUP(Table1[[#This Row],[Intake Batch Combo]],Sheet2!A:B,2,FALSE)="","",VLOOKUP(Table1[[#This Row],[Intake Batch Combo]],Sheet2!A:B,2,FALSE))</f>
        <v>Texas Injury Group Batch 05</v>
      </c>
      <c r="P5203" s="115" t="s">
        <v>2378</v>
      </c>
      <c r="Q5203" s="115">
        <v>95957</v>
      </c>
    </row>
    <row r="5204" spans="1:17">
      <c r="A5204" s="4" t="s">
        <v>1886</v>
      </c>
      <c r="B5204" s="15">
        <v>5</v>
      </c>
      <c r="C5204" s="15">
        <v>99204</v>
      </c>
      <c r="D5204" s="30">
        <v>45195</v>
      </c>
      <c r="E5204" s="10" t="s">
        <v>0</v>
      </c>
      <c r="F5204" s="14">
        <v>1307.1199999999999</v>
      </c>
      <c r="G5204" s="14">
        <v>294.62670807739687</v>
      </c>
      <c r="H5204" s="30"/>
      <c r="I5204" s="120"/>
      <c r="J5204" s="15" t="str">
        <f>IF(M5204="",IF(AND(H5204&lt;&gt; "",D5204&lt;&gt;""),IF(H5204&gt;=D5204,H5204-D5204,0),""),"")</f>
        <v/>
      </c>
      <c r="K5204" s="20" t="str">
        <f>IF(M5204="",IF(I5204&lt;&gt;"",I5204-G5204,""),"")</f>
        <v/>
      </c>
      <c r="L5204" s="25" t="str">
        <f>IF(M5204="",IF(K5204&lt;&gt;"",IF(G5204=0,IF(I5204=0,0,9.99),K5204/G5204),""),"")</f>
        <v/>
      </c>
      <c r="M5204" s="112"/>
      <c r="N5204" s="58" t="str">
        <f>TRIM(CONCATENATE(Table1[[#This Row],[Intake]]," ",Table1[[#This Row],[Batch Number]]))</f>
        <v>S-1/TI 5</v>
      </c>
      <c r="O5204" s="112" t="str">
        <f>IF(VLOOKUP(Table1[[#This Row],[Intake Batch Combo]],Sheet2!A:B,2,FALSE)="","",VLOOKUP(Table1[[#This Row],[Intake Batch Combo]],Sheet2!A:B,2,FALSE))</f>
        <v>Texas Injury Group Batch 05</v>
      </c>
      <c r="P5204" s="115" t="s">
        <v>2378</v>
      </c>
      <c r="Q5204" s="115">
        <v>99204</v>
      </c>
    </row>
    <row r="5205" spans="1:17">
      <c r="A5205" s="4" t="s">
        <v>1886</v>
      </c>
      <c r="B5205" s="15">
        <v>5</v>
      </c>
      <c r="C5205" s="15">
        <v>99204</v>
      </c>
      <c r="D5205" s="30">
        <v>45195</v>
      </c>
      <c r="E5205" s="10" t="s">
        <v>0</v>
      </c>
      <c r="F5205" s="14">
        <v>1334</v>
      </c>
      <c r="G5205" s="14">
        <v>300.68549832857542</v>
      </c>
      <c r="H5205" s="30"/>
      <c r="I5205" s="118"/>
      <c r="J5205" s="15" t="str">
        <f>IF(M5205="",IF(AND(H5205&lt;&gt; "",D5205&lt;&gt;""),IF(H5205&gt;=D5205,H5205-D5205,0),""),"")</f>
        <v/>
      </c>
      <c r="K5205" s="20" t="str">
        <f>IF(M5205="",IF(I5205&lt;&gt;"",I5205-G5205,""),"")</f>
        <v/>
      </c>
      <c r="L5205" s="25" t="str">
        <f>IF(M5205="",IF(K5205&lt;&gt;"",IF(G5205=0,IF(I5205=0,0,9.99),K5205/G5205),""),"")</f>
        <v/>
      </c>
      <c r="M5205" s="112"/>
      <c r="N5205" s="58" t="str">
        <f>TRIM(CONCATENATE(Table1[[#This Row],[Intake]]," ",Table1[[#This Row],[Batch Number]]))</f>
        <v>S-1/TI 5</v>
      </c>
      <c r="O5205" s="112" t="str">
        <f>IF(VLOOKUP(Table1[[#This Row],[Intake Batch Combo]],Sheet2!A:B,2,FALSE)="","",VLOOKUP(Table1[[#This Row],[Intake Batch Combo]],Sheet2!A:B,2,FALSE))</f>
        <v>Texas Injury Group Batch 05</v>
      </c>
      <c r="P5205" s="115" t="s">
        <v>2378</v>
      </c>
      <c r="Q5205" s="115">
        <v>99204</v>
      </c>
    </row>
    <row r="5206" spans="1:17">
      <c r="A5206" s="4" t="s">
        <v>1886</v>
      </c>
      <c r="B5206" s="15">
        <v>5</v>
      </c>
      <c r="C5206" s="15">
        <v>99204</v>
      </c>
      <c r="D5206" s="30">
        <v>45195</v>
      </c>
      <c r="E5206" s="10" t="s">
        <v>0</v>
      </c>
      <c r="F5206" s="14">
        <v>1334</v>
      </c>
      <c r="G5206" s="14">
        <v>300.68549832857542</v>
      </c>
      <c r="H5206" s="30"/>
      <c r="I5206" s="120"/>
      <c r="J5206" s="15" t="str">
        <f>IF(M5206="",IF(AND(H5206&lt;&gt; "",D5206&lt;&gt;""),IF(H5206&gt;=D5206,H5206-D5206,0),""),"")</f>
        <v/>
      </c>
      <c r="K5206" s="20" t="str">
        <f>IF(M5206="",IF(I5206&lt;&gt;"",I5206-G5206,""),"")</f>
        <v/>
      </c>
      <c r="L5206" s="25" t="str">
        <f>IF(M5206="",IF(K5206&lt;&gt;"",IF(G5206=0,IF(I5206=0,0,9.99),K5206/G5206),""),"")</f>
        <v/>
      </c>
      <c r="M5206" s="112"/>
      <c r="N5206" s="58" t="str">
        <f>TRIM(CONCATENATE(Table1[[#This Row],[Intake]]," ",Table1[[#This Row],[Batch Number]]))</f>
        <v>S-1/TI 5</v>
      </c>
      <c r="O5206" s="112" t="str">
        <f>IF(VLOOKUP(Table1[[#This Row],[Intake Batch Combo]],Sheet2!A:B,2,FALSE)="","",VLOOKUP(Table1[[#This Row],[Intake Batch Combo]],Sheet2!A:B,2,FALSE))</f>
        <v>Texas Injury Group Batch 05</v>
      </c>
      <c r="P5206" s="115" t="s">
        <v>2378</v>
      </c>
      <c r="Q5206" s="115">
        <v>99204</v>
      </c>
    </row>
    <row r="5207" spans="1:17">
      <c r="A5207" s="4" t="s">
        <v>1886</v>
      </c>
      <c r="B5207" s="15">
        <v>5</v>
      </c>
      <c r="C5207" s="15">
        <v>99204</v>
      </c>
      <c r="D5207" s="30">
        <v>45195</v>
      </c>
      <c r="E5207" s="10" t="s">
        <v>0</v>
      </c>
      <c r="F5207" s="14">
        <v>1334</v>
      </c>
      <c r="G5207" s="14">
        <v>300.68549832857542</v>
      </c>
      <c r="H5207" s="30"/>
      <c r="I5207" s="120"/>
      <c r="J5207" s="15" t="str">
        <f>IF(M5207="",IF(AND(H5207&lt;&gt; "",D5207&lt;&gt;""),IF(H5207&gt;=D5207,H5207-D5207,0),""),"")</f>
        <v/>
      </c>
      <c r="K5207" s="20" t="str">
        <f>IF(M5207="",IF(I5207&lt;&gt;"",I5207-G5207,""),"")</f>
        <v/>
      </c>
      <c r="L5207" s="25" t="str">
        <f>IF(M5207="",IF(K5207&lt;&gt;"",IF(G5207=0,IF(I5207=0,0,9.99),K5207/G5207),""),"")</f>
        <v/>
      </c>
      <c r="M5207" s="112"/>
      <c r="N5207" s="58" t="str">
        <f>TRIM(CONCATENATE(Table1[[#This Row],[Intake]]," ",Table1[[#This Row],[Batch Number]]))</f>
        <v>S-1/TI 5</v>
      </c>
      <c r="O5207" s="112" t="str">
        <f>IF(VLOOKUP(Table1[[#This Row],[Intake Batch Combo]],Sheet2!A:B,2,FALSE)="","",VLOOKUP(Table1[[#This Row],[Intake Batch Combo]],Sheet2!A:B,2,FALSE))</f>
        <v>Texas Injury Group Batch 05</v>
      </c>
      <c r="P5207" s="115" t="s">
        <v>2378</v>
      </c>
      <c r="Q5207" s="115">
        <v>99204</v>
      </c>
    </row>
    <row r="5208" spans="1:17">
      <c r="A5208" s="4" t="s">
        <v>1886</v>
      </c>
      <c r="B5208" s="15">
        <v>5</v>
      </c>
      <c r="C5208" s="15">
        <v>99204</v>
      </c>
      <c r="D5208" s="30">
        <v>45195</v>
      </c>
      <c r="E5208" s="10" t="s">
        <v>0</v>
      </c>
      <c r="F5208" s="14">
        <v>1334</v>
      </c>
      <c r="G5208" s="14">
        <v>300.68549832857542</v>
      </c>
      <c r="H5208" s="30"/>
      <c r="I5208" s="120"/>
      <c r="J5208" s="15" t="str">
        <f>IF(M5208="",IF(AND(H5208&lt;&gt; "",D5208&lt;&gt;""),IF(H5208&gt;=D5208,H5208-D5208,0),""),"")</f>
        <v/>
      </c>
      <c r="K5208" s="20" t="str">
        <f>IF(M5208="",IF(I5208&lt;&gt;"",I5208-G5208,""),"")</f>
        <v/>
      </c>
      <c r="L5208" s="25" t="str">
        <f>IF(M5208="",IF(K5208&lt;&gt;"",IF(G5208=0,IF(I5208=0,0,9.99),K5208/G5208),""),"")</f>
        <v/>
      </c>
      <c r="M5208" s="112"/>
      <c r="N5208" s="58" t="str">
        <f>TRIM(CONCATENATE(Table1[[#This Row],[Intake]]," ",Table1[[#This Row],[Batch Number]]))</f>
        <v>S-1/TI 5</v>
      </c>
      <c r="O5208" s="112" t="str">
        <f>IF(VLOOKUP(Table1[[#This Row],[Intake Batch Combo]],Sheet2!A:B,2,FALSE)="","",VLOOKUP(Table1[[#This Row],[Intake Batch Combo]],Sheet2!A:B,2,FALSE))</f>
        <v>Texas Injury Group Batch 05</v>
      </c>
      <c r="P5208" s="115" t="s">
        <v>2378</v>
      </c>
      <c r="Q5208" s="115">
        <v>99204</v>
      </c>
    </row>
    <row r="5209" spans="1:17">
      <c r="A5209" s="4" t="s">
        <v>1886</v>
      </c>
      <c r="B5209" s="15">
        <v>5</v>
      </c>
      <c r="C5209" s="15">
        <v>99204</v>
      </c>
      <c r="D5209" s="30">
        <v>45195</v>
      </c>
      <c r="E5209" s="10" t="s">
        <v>0</v>
      </c>
      <c r="F5209" s="14">
        <v>1334</v>
      </c>
      <c r="G5209" s="14">
        <v>300.68549832857542</v>
      </c>
      <c r="H5209" s="30"/>
      <c r="I5209" s="118"/>
      <c r="J5209" s="15" t="str">
        <f>IF(M5209="",IF(AND(H5209&lt;&gt; "",D5209&lt;&gt;""),IF(H5209&gt;=D5209,H5209-D5209,0),""),"")</f>
        <v/>
      </c>
      <c r="K5209" s="20" t="str">
        <f>IF(M5209="",IF(I5209&lt;&gt;"",I5209-G5209,""),"")</f>
        <v/>
      </c>
      <c r="L5209" s="25" t="str">
        <f>IF(M5209="",IF(K5209&lt;&gt;"",IF(G5209=0,IF(I5209=0,0,9.99),K5209/G5209),""),"")</f>
        <v/>
      </c>
      <c r="M5209" s="112"/>
      <c r="N5209" s="58" t="str">
        <f>TRIM(CONCATENATE(Table1[[#This Row],[Intake]]," ",Table1[[#This Row],[Batch Number]]))</f>
        <v>S-1/TI 5</v>
      </c>
      <c r="O5209" s="112" t="str">
        <f>IF(VLOOKUP(Table1[[#This Row],[Intake Batch Combo]],Sheet2!A:B,2,FALSE)="","",VLOOKUP(Table1[[#This Row],[Intake Batch Combo]],Sheet2!A:B,2,FALSE))</f>
        <v>Texas Injury Group Batch 05</v>
      </c>
      <c r="P5209" s="115" t="s">
        <v>2378</v>
      </c>
      <c r="Q5209" s="115">
        <v>99204</v>
      </c>
    </row>
    <row r="5210" spans="1:17">
      <c r="A5210" s="4" t="s">
        <v>1886</v>
      </c>
      <c r="B5210" s="15">
        <v>5</v>
      </c>
      <c r="C5210" s="15">
        <v>99204</v>
      </c>
      <c r="D5210" s="30">
        <v>45195</v>
      </c>
      <c r="E5210" s="10" t="s">
        <v>0</v>
      </c>
      <c r="F5210" s="14">
        <v>1334</v>
      </c>
      <c r="G5210" s="14">
        <v>300.68549832857542</v>
      </c>
      <c r="H5210" s="30"/>
      <c r="I5210" s="118"/>
      <c r="J5210" s="15" t="str">
        <f>IF(M5210="",IF(AND(H5210&lt;&gt; "",D5210&lt;&gt;""),IF(H5210&gt;=D5210,H5210-D5210,0),""),"")</f>
        <v/>
      </c>
      <c r="K5210" s="20" t="str">
        <f>IF(M5210="",IF(I5210&lt;&gt;"",I5210-G5210,""),"")</f>
        <v/>
      </c>
      <c r="L5210" s="25" t="str">
        <f>IF(M5210="",IF(K5210&lt;&gt;"",IF(G5210=0,IF(I5210=0,0,9.99),K5210/G5210),""),"")</f>
        <v/>
      </c>
      <c r="M5210" s="112"/>
      <c r="N5210" s="58" t="str">
        <f>TRIM(CONCATENATE(Table1[[#This Row],[Intake]]," ",Table1[[#This Row],[Batch Number]]))</f>
        <v>S-1/TI 5</v>
      </c>
      <c r="O5210" s="112" t="str">
        <f>IF(VLOOKUP(Table1[[#This Row],[Intake Batch Combo]],Sheet2!A:B,2,FALSE)="","",VLOOKUP(Table1[[#This Row],[Intake Batch Combo]],Sheet2!A:B,2,FALSE))</f>
        <v>Texas Injury Group Batch 05</v>
      </c>
      <c r="P5210" s="115" t="s">
        <v>2378</v>
      </c>
      <c r="Q5210" s="115">
        <v>99204</v>
      </c>
    </row>
    <row r="5211" spans="1:17">
      <c r="A5211" s="4" t="s">
        <v>1886</v>
      </c>
      <c r="B5211" s="15">
        <v>5</v>
      </c>
      <c r="C5211" s="15">
        <v>99204</v>
      </c>
      <c r="D5211" s="30">
        <v>45195</v>
      </c>
      <c r="E5211" s="10" t="s">
        <v>0</v>
      </c>
      <c r="F5211" s="14">
        <v>1334</v>
      </c>
      <c r="G5211" s="14">
        <v>300.68549832857542</v>
      </c>
      <c r="H5211" s="30"/>
      <c r="I5211" s="118"/>
      <c r="J5211" s="15" t="str">
        <f>IF(M5211="",IF(AND(H5211&lt;&gt; "",D5211&lt;&gt;""),IF(H5211&gt;=D5211,H5211-D5211,0),""),"")</f>
        <v/>
      </c>
      <c r="K5211" s="20" t="str">
        <f>IF(M5211="",IF(I5211&lt;&gt;"",I5211-G5211,""),"")</f>
        <v/>
      </c>
      <c r="L5211" s="25" t="str">
        <f>IF(M5211="",IF(K5211&lt;&gt;"",IF(G5211=0,IF(I5211=0,0,9.99),K5211/G5211),""),"")</f>
        <v/>
      </c>
      <c r="M5211" s="112"/>
      <c r="N5211" s="58" t="str">
        <f>TRIM(CONCATENATE(Table1[[#This Row],[Intake]]," ",Table1[[#This Row],[Batch Number]]))</f>
        <v>S-1/TI 5</v>
      </c>
      <c r="O5211" s="112" t="str">
        <f>IF(VLOOKUP(Table1[[#This Row],[Intake Batch Combo]],Sheet2!A:B,2,FALSE)="","",VLOOKUP(Table1[[#This Row],[Intake Batch Combo]],Sheet2!A:B,2,FALSE))</f>
        <v>Texas Injury Group Batch 05</v>
      </c>
      <c r="P5211" s="115" t="s">
        <v>2378</v>
      </c>
      <c r="Q5211" s="115">
        <v>99204</v>
      </c>
    </row>
    <row r="5212" spans="1:17">
      <c r="A5212" s="4" t="s">
        <v>1886</v>
      </c>
      <c r="B5212" s="15">
        <v>5</v>
      </c>
      <c r="C5212" s="15">
        <v>99204</v>
      </c>
      <c r="D5212" s="30">
        <v>45195</v>
      </c>
      <c r="E5212" s="10" t="s">
        <v>0</v>
      </c>
      <c r="F5212" s="14">
        <v>1334</v>
      </c>
      <c r="G5212" s="14">
        <v>300.68549832857542</v>
      </c>
      <c r="H5212" s="30"/>
      <c r="I5212" s="120"/>
      <c r="J5212" s="15" t="str">
        <f>IF(M5212="",IF(AND(H5212&lt;&gt; "",D5212&lt;&gt;""),IF(H5212&gt;=D5212,H5212-D5212,0),""),"")</f>
        <v/>
      </c>
      <c r="K5212" s="20" t="str">
        <f>IF(M5212="",IF(I5212&lt;&gt;"",I5212-G5212,""),"")</f>
        <v/>
      </c>
      <c r="L5212" s="25" t="str">
        <f>IF(M5212="",IF(K5212&lt;&gt;"",IF(G5212=0,IF(I5212=0,0,9.99),K5212/G5212),""),"")</f>
        <v/>
      </c>
      <c r="M5212" s="112"/>
      <c r="N5212" s="58" t="str">
        <f>TRIM(CONCATENATE(Table1[[#This Row],[Intake]]," ",Table1[[#This Row],[Batch Number]]))</f>
        <v>S-1/TI 5</v>
      </c>
      <c r="O5212" s="112" t="str">
        <f>IF(VLOOKUP(Table1[[#This Row],[Intake Batch Combo]],Sheet2!A:B,2,FALSE)="","",VLOOKUP(Table1[[#This Row],[Intake Batch Combo]],Sheet2!A:B,2,FALSE))</f>
        <v>Texas Injury Group Batch 05</v>
      </c>
      <c r="P5212" s="115" t="s">
        <v>2378</v>
      </c>
      <c r="Q5212" s="115">
        <v>99204</v>
      </c>
    </row>
    <row r="5213" spans="1:17">
      <c r="A5213" s="4" t="s">
        <v>1886</v>
      </c>
      <c r="B5213" s="15">
        <v>5</v>
      </c>
      <c r="C5213" s="15">
        <v>99204</v>
      </c>
      <c r="D5213" s="30">
        <v>45195</v>
      </c>
      <c r="E5213" s="10" t="s">
        <v>0</v>
      </c>
      <c r="F5213" s="14">
        <v>1334</v>
      </c>
      <c r="G5213" s="14">
        <v>300.68549832857542</v>
      </c>
      <c r="H5213" s="30"/>
      <c r="I5213" s="118"/>
      <c r="J5213" s="15" t="str">
        <f>IF(M5213="",IF(AND(H5213&lt;&gt; "",D5213&lt;&gt;""),IF(H5213&gt;=D5213,H5213-D5213,0),""),"")</f>
        <v/>
      </c>
      <c r="K5213" s="20" t="str">
        <f>IF(M5213="",IF(I5213&lt;&gt;"",I5213-G5213,""),"")</f>
        <v/>
      </c>
      <c r="L5213" s="25" t="str">
        <f>IF(M5213="",IF(K5213&lt;&gt;"",IF(G5213=0,IF(I5213=0,0,9.99),K5213/G5213),""),"")</f>
        <v/>
      </c>
      <c r="M5213" s="112"/>
      <c r="N5213" s="58" t="str">
        <f>TRIM(CONCATENATE(Table1[[#This Row],[Intake]]," ",Table1[[#This Row],[Batch Number]]))</f>
        <v>S-1/TI 5</v>
      </c>
      <c r="O5213" s="112" t="str">
        <f>IF(VLOOKUP(Table1[[#This Row],[Intake Batch Combo]],Sheet2!A:B,2,FALSE)="","",VLOOKUP(Table1[[#This Row],[Intake Batch Combo]],Sheet2!A:B,2,FALSE))</f>
        <v>Texas Injury Group Batch 05</v>
      </c>
      <c r="P5213" s="115" t="s">
        <v>2378</v>
      </c>
      <c r="Q5213" s="115">
        <v>99204</v>
      </c>
    </row>
    <row r="5214" spans="1:17">
      <c r="A5214" s="4" t="s">
        <v>1886</v>
      </c>
      <c r="B5214" s="15">
        <v>5</v>
      </c>
      <c r="C5214" s="15">
        <v>99204</v>
      </c>
      <c r="D5214" s="30">
        <v>45195</v>
      </c>
      <c r="E5214" s="10" t="s">
        <v>0</v>
      </c>
      <c r="F5214" s="14">
        <v>1334</v>
      </c>
      <c r="G5214" s="14">
        <v>300.68549832857542</v>
      </c>
      <c r="H5214" s="30"/>
      <c r="I5214" s="118"/>
      <c r="J5214" s="15" t="str">
        <f>IF(M5214="",IF(AND(H5214&lt;&gt; "",D5214&lt;&gt;""),IF(H5214&gt;=D5214,H5214-D5214,0),""),"")</f>
        <v/>
      </c>
      <c r="K5214" s="20" t="str">
        <f>IF(M5214="",IF(I5214&lt;&gt;"",I5214-G5214,""),"")</f>
        <v/>
      </c>
      <c r="L5214" s="25" t="str">
        <f>IF(M5214="",IF(K5214&lt;&gt;"",IF(G5214=0,IF(I5214=0,0,9.99),K5214/G5214),""),"")</f>
        <v/>
      </c>
      <c r="M5214" s="112"/>
      <c r="N5214" s="58" t="str">
        <f>TRIM(CONCATENATE(Table1[[#This Row],[Intake]]," ",Table1[[#This Row],[Batch Number]]))</f>
        <v>S-1/TI 5</v>
      </c>
      <c r="O5214" s="112" t="str">
        <f>IF(VLOOKUP(Table1[[#This Row],[Intake Batch Combo]],Sheet2!A:B,2,FALSE)="","",VLOOKUP(Table1[[#This Row],[Intake Batch Combo]],Sheet2!A:B,2,FALSE))</f>
        <v>Texas Injury Group Batch 05</v>
      </c>
      <c r="P5214" s="115" t="s">
        <v>2378</v>
      </c>
      <c r="Q5214" s="115">
        <v>99204</v>
      </c>
    </row>
    <row r="5215" spans="1:17">
      <c r="A5215" s="4" t="s">
        <v>1886</v>
      </c>
      <c r="B5215" s="15">
        <v>5</v>
      </c>
      <c r="C5215" s="15">
        <v>99204</v>
      </c>
      <c r="D5215" s="30">
        <v>45195</v>
      </c>
      <c r="E5215" s="10" t="s">
        <v>0</v>
      </c>
      <c r="F5215" s="14">
        <v>1334</v>
      </c>
      <c r="G5215" s="14">
        <v>300.68549832857542</v>
      </c>
      <c r="H5215" s="30"/>
      <c r="I5215" s="118"/>
      <c r="J5215" s="15" t="str">
        <f>IF(M5215="",IF(AND(H5215&lt;&gt; "",D5215&lt;&gt;""),IF(H5215&gt;=D5215,H5215-D5215,0),""),"")</f>
        <v/>
      </c>
      <c r="K5215" s="20" t="str">
        <f>IF(M5215="",IF(I5215&lt;&gt;"",I5215-G5215,""),"")</f>
        <v/>
      </c>
      <c r="L5215" s="25" t="str">
        <f>IF(M5215="",IF(K5215&lt;&gt;"",IF(G5215=0,IF(I5215=0,0,9.99),K5215/G5215),""),"")</f>
        <v/>
      </c>
      <c r="M5215" s="112"/>
      <c r="N5215" s="58" t="str">
        <f>TRIM(CONCATENATE(Table1[[#This Row],[Intake]]," ",Table1[[#This Row],[Batch Number]]))</f>
        <v>S-1/TI 5</v>
      </c>
      <c r="O5215" s="112" t="str">
        <f>IF(VLOOKUP(Table1[[#This Row],[Intake Batch Combo]],Sheet2!A:B,2,FALSE)="","",VLOOKUP(Table1[[#This Row],[Intake Batch Combo]],Sheet2!A:B,2,FALSE))</f>
        <v>Texas Injury Group Batch 05</v>
      </c>
      <c r="P5215" s="115" t="s">
        <v>2378</v>
      </c>
      <c r="Q5215" s="115">
        <v>99204</v>
      </c>
    </row>
    <row r="5216" spans="1:17">
      <c r="A5216" s="4" t="s">
        <v>1886</v>
      </c>
      <c r="B5216" s="15">
        <v>5</v>
      </c>
      <c r="C5216" s="15">
        <v>99204</v>
      </c>
      <c r="D5216" s="30">
        <v>45195</v>
      </c>
      <c r="E5216" s="10" t="s">
        <v>0</v>
      </c>
      <c r="F5216" s="14">
        <v>1334</v>
      </c>
      <c r="G5216" s="14">
        <v>300.68549832857542</v>
      </c>
      <c r="H5216" s="30"/>
      <c r="I5216" s="120"/>
      <c r="J5216" s="15" t="str">
        <f>IF(M5216="",IF(AND(H5216&lt;&gt; "",D5216&lt;&gt;""),IF(H5216&gt;=D5216,H5216-D5216,0),""),"")</f>
        <v/>
      </c>
      <c r="K5216" s="20" t="str">
        <f>IF(M5216="",IF(I5216&lt;&gt;"",I5216-G5216,""),"")</f>
        <v/>
      </c>
      <c r="L5216" s="25" t="str">
        <f>IF(M5216="",IF(K5216&lt;&gt;"",IF(G5216=0,IF(I5216=0,0,9.99),K5216/G5216),""),"")</f>
        <v/>
      </c>
      <c r="M5216" s="112"/>
      <c r="N5216" s="58" t="str">
        <f>TRIM(CONCATENATE(Table1[[#This Row],[Intake]]," ",Table1[[#This Row],[Batch Number]]))</f>
        <v>S-1/TI 5</v>
      </c>
      <c r="O5216" s="112" t="str">
        <f>IF(VLOOKUP(Table1[[#This Row],[Intake Batch Combo]],Sheet2!A:B,2,FALSE)="","",VLOOKUP(Table1[[#This Row],[Intake Batch Combo]],Sheet2!A:B,2,FALSE))</f>
        <v>Texas Injury Group Batch 05</v>
      </c>
      <c r="P5216" s="115" t="s">
        <v>2378</v>
      </c>
      <c r="Q5216" s="115">
        <v>99204</v>
      </c>
    </row>
    <row r="5217" spans="1:17">
      <c r="A5217" s="4" t="s">
        <v>1886</v>
      </c>
      <c r="B5217" s="15">
        <v>5</v>
      </c>
      <c r="C5217" s="15">
        <v>99204</v>
      </c>
      <c r="D5217" s="30">
        <v>45195</v>
      </c>
      <c r="E5217" s="10" t="s">
        <v>0</v>
      </c>
      <c r="F5217" s="14">
        <v>1334</v>
      </c>
      <c r="G5217" s="14">
        <v>300.68549832857542</v>
      </c>
      <c r="H5217" s="30"/>
      <c r="I5217" s="118"/>
      <c r="J5217" s="15" t="str">
        <f>IF(M5217="",IF(AND(H5217&lt;&gt; "",D5217&lt;&gt;""),IF(H5217&gt;=D5217,H5217-D5217,0),""),"")</f>
        <v/>
      </c>
      <c r="K5217" s="20" t="str">
        <f>IF(M5217="",IF(I5217&lt;&gt;"",I5217-G5217,""),"")</f>
        <v/>
      </c>
      <c r="L5217" s="25" t="str">
        <f>IF(M5217="",IF(K5217&lt;&gt;"",IF(G5217=0,IF(I5217=0,0,9.99),K5217/G5217),""),"")</f>
        <v/>
      </c>
      <c r="M5217" s="112"/>
      <c r="N5217" s="58" t="str">
        <f>TRIM(CONCATENATE(Table1[[#This Row],[Intake]]," ",Table1[[#This Row],[Batch Number]]))</f>
        <v>S-1/TI 5</v>
      </c>
      <c r="O5217" s="112" t="str">
        <f>IF(VLOOKUP(Table1[[#This Row],[Intake Batch Combo]],Sheet2!A:B,2,FALSE)="","",VLOOKUP(Table1[[#This Row],[Intake Batch Combo]],Sheet2!A:B,2,FALSE))</f>
        <v>Texas Injury Group Batch 05</v>
      </c>
      <c r="P5217" s="115" t="s">
        <v>2378</v>
      </c>
      <c r="Q5217" s="115">
        <v>99204</v>
      </c>
    </row>
    <row r="5218" spans="1:17">
      <c r="A5218" s="4" t="s">
        <v>1886</v>
      </c>
      <c r="B5218" s="15">
        <v>5</v>
      </c>
      <c r="C5218" s="15">
        <v>99204</v>
      </c>
      <c r="D5218" s="30">
        <v>45195</v>
      </c>
      <c r="E5218" s="10" t="s">
        <v>0</v>
      </c>
      <c r="F5218" s="14">
        <v>1334</v>
      </c>
      <c r="G5218" s="14">
        <v>300.68549832857542</v>
      </c>
      <c r="H5218" s="30"/>
      <c r="I5218" s="120"/>
      <c r="J5218" s="15" t="str">
        <f>IF(M5218="",IF(AND(H5218&lt;&gt; "",D5218&lt;&gt;""),IF(H5218&gt;=D5218,H5218-D5218,0),""),"")</f>
        <v/>
      </c>
      <c r="K5218" s="20" t="str">
        <f>IF(M5218="",IF(I5218&lt;&gt;"",I5218-G5218,""),"")</f>
        <v/>
      </c>
      <c r="L5218" s="25" t="str">
        <f>IF(M5218="",IF(K5218&lt;&gt;"",IF(G5218=0,IF(I5218=0,0,9.99),K5218/G5218),""),"")</f>
        <v/>
      </c>
      <c r="M5218" s="112"/>
      <c r="N5218" s="58" t="str">
        <f>TRIM(CONCATENATE(Table1[[#This Row],[Intake]]," ",Table1[[#This Row],[Batch Number]]))</f>
        <v>S-1/TI 5</v>
      </c>
      <c r="O5218" s="112" t="str">
        <f>IF(VLOOKUP(Table1[[#This Row],[Intake Batch Combo]],Sheet2!A:B,2,FALSE)="","",VLOOKUP(Table1[[#This Row],[Intake Batch Combo]],Sheet2!A:B,2,FALSE))</f>
        <v>Texas Injury Group Batch 05</v>
      </c>
      <c r="P5218" s="115" t="s">
        <v>2378</v>
      </c>
      <c r="Q5218" s="115">
        <v>99204</v>
      </c>
    </row>
    <row r="5219" spans="1:17">
      <c r="A5219" s="4" t="s">
        <v>1886</v>
      </c>
      <c r="B5219" s="15">
        <v>5</v>
      </c>
      <c r="C5219" s="15">
        <v>99204</v>
      </c>
      <c r="D5219" s="30">
        <v>45195</v>
      </c>
      <c r="E5219" s="10" t="s">
        <v>0</v>
      </c>
      <c r="F5219" s="14">
        <v>1334</v>
      </c>
      <c r="G5219" s="14">
        <v>300.68549832857542</v>
      </c>
      <c r="H5219" s="30"/>
      <c r="I5219" s="120"/>
      <c r="J5219" s="15" t="str">
        <f>IF(M5219="",IF(AND(H5219&lt;&gt; "",D5219&lt;&gt;""),IF(H5219&gt;=D5219,H5219-D5219,0),""),"")</f>
        <v/>
      </c>
      <c r="K5219" s="20" t="str">
        <f>IF(M5219="",IF(I5219&lt;&gt;"",I5219-G5219,""),"")</f>
        <v/>
      </c>
      <c r="L5219" s="25" t="str">
        <f>IF(M5219="",IF(K5219&lt;&gt;"",IF(G5219=0,IF(I5219=0,0,9.99),K5219/G5219),""),"")</f>
        <v/>
      </c>
      <c r="M5219" s="112"/>
      <c r="N5219" s="58" t="str">
        <f>TRIM(CONCATENATE(Table1[[#This Row],[Intake]]," ",Table1[[#This Row],[Batch Number]]))</f>
        <v>S-1/TI 5</v>
      </c>
      <c r="O5219" s="112" t="str">
        <f>IF(VLOOKUP(Table1[[#This Row],[Intake Batch Combo]],Sheet2!A:B,2,FALSE)="","",VLOOKUP(Table1[[#This Row],[Intake Batch Combo]],Sheet2!A:B,2,FALSE))</f>
        <v>Texas Injury Group Batch 05</v>
      </c>
      <c r="P5219" s="115" t="s">
        <v>2378</v>
      </c>
      <c r="Q5219" s="115">
        <v>99204</v>
      </c>
    </row>
    <row r="5220" spans="1:17">
      <c r="A5220" s="4" t="s">
        <v>1886</v>
      </c>
      <c r="B5220" s="15">
        <v>5</v>
      </c>
      <c r="C5220" s="15">
        <v>99204</v>
      </c>
      <c r="D5220" s="30">
        <v>45195</v>
      </c>
      <c r="E5220" s="10" t="s">
        <v>0</v>
      </c>
      <c r="F5220" s="14">
        <v>1334</v>
      </c>
      <c r="G5220" s="14">
        <v>300.68549832857542</v>
      </c>
      <c r="H5220" s="30"/>
      <c r="I5220" s="120"/>
      <c r="J5220" s="15" t="str">
        <f>IF(M5220="",IF(AND(H5220&lt;&gt; "",D5220&lt;&gt;""),IF(H5220&gt;=D5220,H5220-D5220,0),""),"")</f>
        <v/>
      </c>
      <c r="K5220" s="20" t="str">
        <f>IF(M5220="",IF(I5220&lt;&gt;"",I5220-G5220,""),"")</f>
        <v/>
      </c>
      <c r="L5220" s="25" t="str">
        <f>IF(M5220="",IF(K5220&lt;&gt;"",IF(G5220=0,IF(I5220=0,0,9.99),K5220/G5220),""),"")</f>
        <v/>
      </c>
      <c r="M5220" s="112"/>
      <c r="N5220" s="58" t="str">
        <f>TRIM(CONCATENATE(Table1[[#This Row],[Intake]]," ",Table1[[#This Row],[Batch Number]]))</f>
        <v>S-1/TI 5</v>
      </c>
      <c r="O5220" s="112" t="str">
        <f>IF(VLOOKUP(Table1[[#This Row],[Intake Batch Combo]],Sheet2!A:B,2,FALSE)="","",VLOOKUP(Table1[[#This Row],[Intake Batch Combo]],Sheet2!A:B,2,FALSE))</f>
        <v>Texas Injury Group Batch 05</v>
      </c>
      <c r="P5220" s="115" t="s">
        <v>2378</v>
      </c>
      <c r="Q5220" s="115">
        <v>99204</v>
      </c>
    </row>
    <row r="5221" spans="1:17">
      <c r="A5221" s="4" t="s">
        <v>1886</v>
      </c>
      <c r="B5221" s="15">
        <v>5</v>
      </c>
      <c r="C5221" s="15">
        <v>99204</v>
      </c>
      <c r="D5221" s="30">
        <v>45195</v>
      </c>
      <c r="E5221" s="10" t="s">
        <v>0</v>
      </c>
      <c r="F5221" s="14">
        <v>1334</v>
      </c>
      <c r="G5221" s="14">
        <v>300.68549832857542</v>
      </c>
      <c r="H5221" s="30"/>
      <c r="I5221" s="120"/>
      <c r="J5221" s="15" t="str">
        <f>IF(M5221="",IF(AND(H5221&lt;&gt; "",D5221&lt;&gt;""),IF(H5221&gt;=D5221,H5221-D5221,0),""),"")</f>
        <v/>
      </c>
      <c r="K5221" s="20" t="str">
        <f>IF(M5221="",IF(I5221&lt;&gt;"",I5221-G5221,""),"")</f>
        <v/>
      </c>
      <c r="L5221" s="25" t="str">
        <f>IF(M5221="",IF(K5221&lt;&gt;"",IF(G5221=0,IF(I5221=0,0,9.99),K5221/G5221),""),"")</f>
        <v/>
      </c>
      <c r="M5221" s="112"/>
      <c r="N5221" s="58" t="str">
        <f>TRIM(CONCATENATE(Table1[[#This Row],[Intake]]," ",Table1[[#This Row],[Batch Number]]))</f>
        <v>S-1/TI 5</v>
      </c>
      <c r="O5221" s="112" t="str">
        <f>IF(VLOOKUP(Table1[[#This Row],[Intake Batch Combo]],Sheet2!A:B,2,FALSE)="","",VLOOKUP(Table1[[#This Row],[Intake Batch Combo]],Sheet2!A:B,2,FALSE))</f>
        <v>Texas Injury Group Batch 05</v>
      </c>
      <c r="P5221" s="115" t="s">
        <v>2378</v>
      </c>
      <c r="Q5221" s="115">
        <v>99204</v>
      </c>
    </row>
    <row r="5222" spans="1:17">
      <c r="A5222" s="4" t="s">
        <v>1886</v>
      </c>
      <c r="B5222" s="15">
        <v>5</v>
      </c>
      <c r="C5222" s="15">
        <v>99204</v>
      </c>
      <c r="D5222" s="30">
        <v>45195</v>
      </c>
      <c r="E5222" s="10" t="s">
        <v>0</v>
      </c>
      <c r="F5222" s="14">
        <v>1334</v>
      </c>
      <c r="G5222" s="14">
        <v>300.68549832857542</v>
      </c>
      <c r="H5222" s="30"/>
      <c r="I5222" s="120"/>
      <c r="J5222" s="15" t="str">
        <f>IF(M5222="",IF(AND(H5222&lt;&gt; "",D5222&lt;&gt;""),IF(H5222&gt;=D5222,H5222-D5222,0),""),"")</f>
        <v/>
      </c>
      <c r="K5222" s="20" t="str">
        <f>IF(M5222="",IF(I5222&lt;&gt;"",I5222-G5222,""),"")</f>
        <v/>
      </c>
      <c r="L5222" s="25" t="str">
        <f>IF(M5222="",IF(K5222&lt;&gt;"",IF(G5222=0,IF(I5222=0,0,9.99),K5222/G5222),""),"")</f>
        <v/>
      </c>
      <c r="M5222" s="112"/>
      <c r="N5222" s="58" t="str">
        <f>TRIM(CONCATENATE(Table1[[#This Row],[Intake]]," ",Table1[[#This Row],[Batch Number]]))</f>
        <v>S-1/TI 5</v>
      </c>
      <c r="O5222" s="112" t="str">
        <f>IF(VLOOKUP(Table1[[#This Row],[Intake Batch Combo]],Sheet2!A:B,2,FALSE)="","",VLOOKUP(Table1[[#This Row],[Intake Batch Combo]],Sheet2!A:B,2,FALSE))</f>
        <v>Texas Injury Group Batch 05</v>
      </c>
      <c r="P5222" s="115" t="s">
        <v>2378</v>
      </c>
      <c r="Q5222" s="115">
        <v>99204</v>
      </c>
    </row>
    <row r="5223" spans="1:17">
      <c r="A5223" s="4" t="s">
        <v>1886</v>
      </c>
      <c r="B5223" s="15">
        <v>5</v>
      </c>
      <c r="C5223" s="15">
        <v>99204</v>
      </c>
      <c r="D5223" s="30">
        <v>45195</v>
      </c>
      <c r="E5223" s="10" t="s">
        <v>0</v>
      </c>
      <c r="F5223" s="14">
        <v>1334</v>
      </c>
      <c r="G5223" s="14">
        <v>300.68549832857542</v>
      </c>
      <c r="H5223" s="30"/>
      <c r="I5223" s="120"/>
      <c r="J5223" s="15" t="str">
        <f>IF(M5223="",IF(AND(H5223&lt;&gt; "",D5223&lt;&gt;""),IF(H5223&gt;=D5223,H5223-D5223,0),""),"")</f>
        <v/>
      </c>
      <c r="K5223" s="20" t="str">
        <f>IF(M5223="",IF(I5223&lt;&gt;"",I5223-G5223,""),"")</f>
        <v/>
      </c>
      <c r="L5223" s="25" t="str">
        <f>IF(M5223="",IF(K5223&lt;&gt;"",IF(G5223=0,IF(I5223=0,0,9.99),K5223/G5223),""),"")</f>
        <v/>
      </c>
      <c r="M5223" s="112"/>
      <c r="N5223" s="58" t="str">
        <f>TRIM(CONCATENATE(Table1[[#This Row],[Intake]]," ",Table1[[#This Row],[Batch Number]]))</f>
        <v>S-1/TI 5</v>
      </c>
      <c r="O5223" s="112" t="str">
        <f>IF(VLOOKUP(Table1[[#This Row],[Intake Batch Combo]],Sheet2!A:B,2,FALSE)="","",VLOOKUP(Table1[[#This Row],[Intake Batch Combo]],Sheet2!A:B,2,FALSE))</f>
        <v>Texas Injury Group Batch 05</v>
      </c>
      <c r="P5223" s="115" t="s">
        <v>2378</v>
      </c>
      <c r="Q5223" s="115">
        <v>99204</v>
      </c>
    </row>
    <row r="5224" spans="1:17">
      <c r="A5224" s="4" t="s">
        <v>1886</v>
      </c>
      <c r="B5224" s="15">
        <v>5</v>
      </c>
      <c r="C5224" s="15">
        <v>99204</v>
      </c>
      <c r="D5224" s="30">
        <v>45195</v>
      </c>
      <c r="E5224" s="10" t="s">
        <v>0</v>
      </c>
      <c r="F5224" s="14">
        <v>1334</v>
      </c>
      <c r="G5224" s="14">
        <v>300.68549832857542</v>
      </c>
      <c r="H5224" s="30"/>
      <c r="I5224" s="120"/>
      <c r="J5224" s="15" t="str">
        <f>IF(M5224="",IF(AND(H5224&lt;&gt; "",D5224&lt;&gt;""),IF(H5224&gt;=D5224,H5224-D5224,0),""),"")</f>
        <v/>
      </c>
      <c r="K5224" s="20" t="str">
        <f>IF(M5224="",IF(I5224&lt;&gt;"",I5224-G5224,""),"")</f>
        <v/>
      </c>
      <c r="L5224" s="25" t="str">
        <f>IF(M5224="",IF(K5224&lt;&gt;"",IF(G5224=0,IF(I5224=0,0,9.99),K5224/G5224),""),"")</f>
        <v/>
      </c>
      <c r="M5224" s="112"/>
      <c r="N5224" s="58" t="str">
        <f>TRIM(CONCATENATE(Table1[[#This Row],[Intake]]," ",Table1[[#This Row],[Batch Number]]))</f>
        <v>S-1/TI 5</v>
      </c>
      <c r="O5224" s="112" t="str">
        <f>IF(VLOOKUP(Table1[[#This Row],[Intake Batch Combo]],Sheet2!A:B,2,FALSE)="","",VLOOKUP(Table1[[#This Row],[Intake Batch Combo]],Sheet2!A:B,2,FALSE))</f>
        <v>Texas Injury Group Batch 05</v>
      </c>
      <c r="P5224" s="115" t="s">
        <v>2378</v>
      </c>
      <c r="Q5224" s="115">
        <v>99204</v>
      </c>
    </row>
    <row r="5225" spans="1:17">
      <c r="A5225" s="4" t="s">
        <v>1886</v>
      </c>
      <c r="B5225" s="15">
        <v>5</v>
      </c>
      <c r="C5225" s="15">
        <v>99204</v>
      </c>
      <c r="D5225" s="30">
        <v>45195</v>
      </c>
      <c r="E5225" s="10" t="s">
        <v>0</v>
      </c>
      <c r="F5225" s="14">
        <v>1334</v>
      </c>
      <c r="G5225" s="14">
        <v>300.68549832857542</v>
      </c>
      <c r="H5225" s="30"/>
      <c r="I5225" s="120"/>
      <c r="J5225" s="15" t="str">
        <f>IF(M5225="",IF(AND(H5225&lt;&gt; "",D5225&lt;&gt;""),IF(H5225&gt;=D5225,H5225-D5225,0),""),"")</f>
        <v/>
      </c>
      <c r="K5225" s="20" t="str">
        <f>IF(M5225="",IF(I5225&lt;&gt;"",I5225-G5225,""),"")</f>
        <v/>
      </c>
      <c r="L5225" s="25" t="str">
        <f>IF(M5225="",IF(K5225&lt;&gt;"",IF(G5225=0,IF(I5225=0,0,9.99),K5225/G5225),""),"")</f>
        <v/>
      </c>
      <c r="M5225" s="112"/>
      <c r="N5225" s="58" t="str">
        <f>TRIM(CONCATENATE(Table1[[#This Row],[Intake]]," ",Table1[[#This Row],[Batch Number]]))</f>
        <v>S-1/TI 5</v>
      </c>
      <c r="O5225" s="112" t="str">
        <f>IF(VLOOKUP(Table1[[#This Row],[Intake Batch Combo]],Sheet2!A:B,2,FALSE)="","",VLOOKUP(Table1[[#This Row],[Intake Batch Combo]],Sheet2!A:B,2,FALSE))</f>
        <v>Texas Injury Group Batch 05</v>
      </c>
      <c r="P5225" s="115" t="s">
        <v>2378</v>
      </c>
      <c r="Q5225" s="115">
        <v>99204</v>
      </c>
    </row>
    <row r="5226" spans="1:17">
      <c r="A5226" s="4" t="s">
        <v>1886</v>
      </c>
      <c r="B5226" s="15">
        <v>5</v>
      </c>
      <c r="C5226" s="15">
        <v>99204</v>
      </c>
      <c r="D5226" s="30">
        <v>45195</v>
      </c>
      <c r="E5226" s="10" t="s">
        <v>0</v>
      </c>
      <c r="F5226" s="14">
        <v>1334</v>
      </c>
      <c r="G5226" s="14">
        <v>300.68549832857542</v>
      </c>
      <c r="H5226" s="30"/>
      <c r="I5226" s="120"/>
      <c r="J5226" s="15" t="str">
        <f>IF(M5226="",IF(AND(H5226&lt;&gt; "",D5226&lt;&gt;""),IF(H5226&gt;=D5226,H5226-D5226,0),""),"")</f>
        <v/>
      </c>
      <c r="K5226" s="20" t="str">
        <f>IF(M5226="",IF(I5226&lt;&gt;"",I5226-G5226,""),"")</f>
        <v/>
      </c>
      <c r="L5226" s="25" t="str">
        <f>IF(M5226="",IF(K5226&lt;&gt;"",IF(G5226=0,IF(I5226=0,0,9.99),K5226/G5226),""),"")</f>
        <v/>
      </c>
      <c r="M5226" s="112"/>
      <c r="N5226" s="58" t="str">
        <f>TRIM(CONCATENATE(Table1[[#This Row],[Intake]]," ",Table1[[#This Row],[Batch Number]]))</f>
        <v>S-1/TI 5</v>
      </c>
      <c r="O5226" s="112" t="str">
        <f>IF(VLOOKUP(Table1[[#This Row],[Intake Batch Combo]],Sheet2!A:B,2,FALSE)="","",VLOOKUP(Table1[[#This Row],[Intake Batch Combo]],Sheet2!A:B,2,FALSE))</f>
        <v>Texas Injury Group Batch 05</v>
      </c>
      <c r="P5226" s="115" t="s">
        <v>2378</v>
      </c>
      <c r="Q5226" s="115">
        <v>99204</v>
      </c>
    </row>
    <row r="5227" spans="1:17">
      <c r="A5227" s="4" t="s">
        <v>1886</v>
      </c>
      <c r="B5227" s="15">
        <v>5</v>
      </c>
      <c r="C5227" s="15">
        <v>99204</v>
      </c>
      <c r="D5227" s="30">
        <v>45195</v>
      </c>
      <c r="E5227" s="10" t="s">
        <v>0</v>
      </c>
      <c r="F5227" s="14">
        <v>1334</v>
      </c>
      <c r="G5227" s="14">
        <v>300.68549832857542</v>
      </c>
      <c r="H5227" s="30"/>
      <c r="I5227" s="120"/>
      <c r="J5227" s="15" t="str">
        <f>IF(M5227="",IF(AND(H5227&lt;&gt; "",D5227&lt;&gt;""),IF(H5227&gt;=D5227,H5227-D5227,0),""),"")</f>
        <v/>
      </c>
      <c r="K5227" s="20" t="str">
        <f>IF(M5227="",IF(I5227&lt;&gt;"",I5227-G5227,""),"")</f>
        <v/>
      </c>
      <c r="L5227" s="25" t="str">
        <f>IF(M5227="",IF(K5227&lt;&gt;"",IF(G5227=0,IF(I5227=0,0,9.99),K5227/G5227),""),"")</f>
        <v/>
      </c>
      <c r="M5227" s="112"/>
      <c r="N5227" s="58" t="str">
        <f>TRIM(CONCATENATE(Table1[[#This Row],[Intake]]," ",Table1[[#This Row],[Batch Number]]))</f>
        <v>S-1/TI 5</v>
      </c>
      <c r="O5227" s="112" t="str">
        <f>IF(VLOOKUP(Table1[[#This Row],[Intake Batch Combo]],Sheet2!A:B,2,FALSE)="","",VLOOKUP(Table1[[#This Row],[Intake Batch Combo]],Sheet2!A:B,2,FALSE))</f>
        <v>Texas Injury Group Batch 05</v>
      </c>
      <c r="P5227" s="115" t="s">
        <v>2378</v>
      </c>
      <c r="Q5227" s="115">
        <v>99204</v>
      </c>
    </row>
    <row r="5228" spans="1:17">
      <c r="A5228" s="4" t="s">
        <v>1886</v>
      </c>
      <c r="B5228" s="15">
        <v>5</v>
      </c>
      <c r="C5228" s="15">
        <v>99204</v>
      </c>
      <c r="D5228" s="30">
        <v>45195</v>
      </c>
      <c r="E5228" s="10" t="s">
        <v>0</v>
      </c>
      <c r="F5228" s="14">
        <v>1334</v>
      </c>
      <c r="G5228" s="14">
        <v>300.68549832857542</v>
      </c>
      <c r="H5228" s="30"/>
      <c r="I5228" s="120"/>
      <c r="J5228" s="15" t="str">
        <f>IF(M5228="",IF(AND(H5228&lt;&gt; "",D5228&lt;&gt;""),IF(H5228&gt;=D5228,H5228-D5228,0),""),"")</f>
        <v/>
      </c>
      <c r="K5228" s="20" t="str">
        <f>IF(M5228="",IF(I5228&lt;&gt;"",I5228-G5228,""),"")</f>
        <v/>
      </c>
      <c r="L5228" s="25" t="str">
        <f>IF(M5228="",IF(K5228&lt;&gt;"",IF(G5228=0,IF(I5228=0,0,9.99),K5228/G5228),""),"")</f>
        <v/>
      </c>
      <c r="M5228" s="112"/>
      <c r="N5228" s="58" t="str">
        <f>TRIM(CONCATENATE(Table1[[#This Row],[Intake]]," ",Table1[[#This Row],[Batch Number]]))</f>
        <v>S-1/TI 5</v>
      </c>
      <c r="O5228" s="112" t="str">
        <f>IF(VLOOKUP(Table1[[#This Row],[Intake Batch Combo]],Sheet2!A:B,2,FALSE)="","",VLOOKUP(Table1[[#This Row],[Intake Batch Combo]],Sheet2!A:B,2,FALSE))</f>
        <v>Texas Injury Group Batch 05</v>
      </c>
      <c r="P5228" s="115" t="s">
        <v>2378</v>
      </c>
      <c r="Q5228" s="115">
        <v>99204</v>
      </c>
    </row>
    <row r="5229" spans="1:17">
      <c r="A5229" s="4" t="s">
        <v>1886</v>
      </c>
      <c r="B5229" s="15">
        <v>5</v>
      </c>
      <c r="C5229" s="15">
        <v>99204</v>
      </c>
      <c r="D5229" s="30">
        <v>45195</v>
      </c>
      <c r="E5229" s="10" t="s">
        <v>0</v>
      </c>
      <c r="F5229" s="14">
        <v>1334</v>
      </c>
      <c r="G5229" s="14">
        <v>300.68549832857542</v>
      </c>
      <c r="H5229" s="30"/>
      <c r="I5229" s="120"/>
      <c r="J5229" s="15" t="str">
        <f>IF(M5229="",IF(AND(H5229&lt;&gt; "",D5229&lt;&gt;""),IF(H5229&gt;=D5229,H5229-D5229,0),""),"")</f>
        <v/>
      </c>
      <c r="K5229" s="20" t="str">
        <f>IF(M5229="",IF(I5229&lt;&gt;"",I5229-G5229,""),"")</f>
        <v/>
      </c>
      <c r="L5229" s="25" t="str">
        <f>IF(M5229="",IF(K5229&lt;&gt;"",IF(G5229=0,IF(I5229=0,0,9.99),K5229/G5229),""),"")</f>
        <v/>
      </c>
      <c r="M5229" s="112"/>
      <c r="N5229" s="58" t="str">
        <f>TRIM(CONCATENATE(Table1[[#This Row],[Intake]]," ",Table1[[#This Row],[Batch Number]]))</f>
        <v>S-1/TI 5</v>
      </c>
      <c r="O5229" s="112" t="str">
        <f>IF(VLOOKUP(Table1[[#This Row],[Intake Batch Combo]],Sheet2!A:B,2,FALSE)="","",VLOOKUP(Table1[[#This Row],[Intake Batch Combo]],Sheet2!A:B,2,FALSE))</f>
        <v>Texas Injury Group Batch 05</v>
      </c>
      <c r="P5229" s="115" t="s">
        <v>2378</v>
      </c>
      <c r="Q5229" s="115">
        <v>99204</v>
      </c>
    </row>
    <row r="5230" spans="1:17">
      <c r="A5230" s="4" t="s">
        <v>1886</v>
      </c>
      <c r="B5230" s="15">
        <v>5</v>
      </c>
      <c r="C5230" s="15">
        <v>99204</v>
      </c>
      <c r="D5230" s="30">
        <v>45195</v>
      </c>
      <c r="E5230" s="10" t="s">
        <v>0</v>
      </c>
      <c r="F5230" s="14">
        <v>1334</v>
      </c>
      <c r="G5230" s="14">
        <v>300.68549832857542</v>
      </c>
      <c r="H5230" s="30"/>
      <c r="I5230" s="118"/>
      <c r="J5230" s="15" t="str">
        <f>IF(M5230="",IF(AND(H5230&lt;&gt; "",D5230&lt;&gt;""),IF(H5230&gt;=D5230,H5230-D5230,0),""),"")</f>
        <v/>
      </c>
      <c r="K5230" s="20" t="str">
        <f>IF(M5230="",IF(I5230&lt;&gt;"",I5230-G5230,""),"")</f>
        <v/>
      </c>
      <c r="L5230" s="25" t="str">
        <f>IF(M5230="",IF(K5230&lt;&gt;"",IF(G5230=0,IF(I5230=0,0,9.99),K5230/G5230),""),"")</f>
        <v/>
      </c>
      <c r="M5230" s="112"/>
      <c r="N5230" s="58" t="str">
        <f>TRIM(CONCATENATE(Table1[[#This Row],[Intake]]," ",Table1[[#This Row],[Batch Number]]))</f>
        <v>S-1/TI 5</v>
      </c>
      <c r="O5230" s="112" t="str">
        <f>IF(VLOOKUP(Table1[[#This Row],[Intake Batch Combo]],Sheet2!A:B,2,FALSE)="","",VLOOKUP(Table1[[#This Row],[Intake Batch Combo]],Sheet2!A:B,2,FALSE))</f>
        <v>Texas Injury Group Batch 05</v>
      </c>
      <c r="P5230" s="115" t="s">
        <v>2378</v>
      </c>
      <c r="Q5230" s="115">
        <v>99204</v>
      </c>
    </row>
    <row r="5231" spans="1:17">
      <c r="A5231" s="4" t="s">
        <v>1886</v>
      </c>
      <c r="B5231" s="15">
        <v>5</v>
      </c>
      <c r="C5231" s="15">
        <v>99204</v>
      </c>
      <c r="D5231" s="30">
        <v>45195</v>
      </c>
      <c r="E5231" s="10" t="s">
        <v>0</v>
      </c>
      <c r="F5231" s="14">
        <v>1334</v>
      </c>
      <c r="G5231" s="14">
        <v>300.68549832857542</v>
      </c>
      <c r="H5231" s="30"/>
      <c r="I5231" s="120"/>
      <c r="J5231" s="15" t="str">
        <f>IF(M5231="",IF(AND(H5231&lt;&gt; "",D5231&lt;&gt;""),IF(H5231&gt;=D5231,H5231-D5231,0),""),"")</f>
        <v/>
      </c>
      <c r="K5231" s="20" t="str">
        <f>IF(M5231="",IF(I5231&lt;&gt;"",I5231-G5231,""),"")</f>
        <v/>
      </c>
      <c r="L5231" s="25" t="str">
        <f>IF(M5231="",IF(K5231&lt;&gt;"",IF(G5231=0,IF(I5231=0,0,9.99),K5231/G5231),""),"")</f>
        <v/>
      </c>
      <c r="M5231" s="112"/>
      <c r="N5231" s="58" t="str">
        <f>TRIM(CONCATENATE(Table1[[#This Row],[Intake]]," ",Table1[[#This Row],[Batch Number]]))</f>
        <v>S-1/TI 5</v>
      </c>
      <c r="O5231" s="112" t="str">
        <f>IF(VLOOKUP(Table1[[#This Row],[Intake Batch Combo]],Sheet2!A:B,2,FALSE)="","",VLOOKUP(Table1[[#This Row],[Intake Batch Combo]],Sheet2!A:B,2,FALSE))</f>
        <v>Texas Injury Group Batch 05</v>
      </c>
      <c r="P5231" s="115" t="s">
        <v>2378</v>
      </c>
      <c r="Q5231" s="115">
        <v>99204</v>
      </c>
    </row>
    <row r="5232" spans="1:17">
      <c r="A5232" s="4" t="s">
        <v>1886</v>
      </c>
      <c r="B5232" s="15">
        <v>5</v>
      </c>
      <c r="C5232" s="15">
        <v>99204</v>
      </c>
      <c r="D5232" s="30">
        <v>45195</v>
      </c>
      <c r="E5232" s="10" t="s">
        <v>0</v>
      </c>
      <c r="F5232" s="14">
        <v>1334</v>
      </c>
      <c r="G5232" s="14">
        <v>300.68549832857542</v>
      </c>
      <c r="H5232" s="30"/>
      <c r="I5232" s="120"/>
      <c r="J5232" s="15" t="str">
        <f>IF(M5232="",IF(AND(H5232&lt;&gt; "",D5232&lt;&gt;""),IF(H5232&gt;=D5232,H5232-D5232,0),""),"")</f>
        <v/>
      </c>
      <c r="K5232" s="20" t="str">
        <f>IF(M5232="",IF(I5232&lt;&gt;"",I5232-G5232,""),"")</f>
        <v/>
      </c>
      <c r="L5232" s="25" t="str">
        <f>IF(M5232="",IF(K5232&lt;&gt;"",IF(G5232=0,IF(I5232=0,0,9.99),K5232/G5232),""),"")</f>
        <v/>
      </c>
      <c r="M5232" s="112"/>
      <c r="N5232" s="58" t="str">
        <f>TRIM(CONCATENATE(Table1[[#This Row],[Intake]]," ",Table1[[#This Row],[Batch Number]]))</f>
        <v>S-1/TI 5</v>
      </c>
      <c r="O5232" s="112" t="str">
        <f>IF(VLOOKUP(Table1[[#This Row],[Intake Batch Combo]],Sheet2!A:B,2,FALSE)="","",VLOOKUP(Table1[[#This Row],[Intake Batch Combo]],Sheet2!A:B,2,FALSE))</f>
        <v>Texas Injury Group Batch 05</v>
      </c>
      <c r="P5232" s="115" t="s">
        <v>2378</v>
      </c>
      <c r="Q5232" s="115">
        <v>99204</v>
      </c>
    </row>
    <row r="5233" spans="1:17">
      <c r="A5233" s="4" t="s">
        <v>1886</v>
      </c>
      <c r="B5233" s="15">
        <v>5</v>
      </c>
      <c r="C5233" s="15">
        <v>99204</v>
      </c>
      <c r="D5233" s="30">
        <v>45195</v>
      </c>
      <c r="E5233" s="10" t="s">
        <v>0</v>
      </c>
      <c r="F5233" s="14">
        <v>1334</v>
      </c>
      <c r="G5233" s="14">
        <v>300.68549832857542</v>
      </c>
      <c r="H5233" s="30"/>
      <c r="I5233" s="118"/>
      <c r="J5233" s="15" t="str">
        <f>IF(M5233="",IF(AND(H5233&lt;&gt; "",D5233&lt;&gt;""),IF(H5233&gt;=D5233,H5233-D5233,0),""),"")</f>
        <v/>
      </c>
      <c r="K5233" s="20" t="str">
        <f>IF(M5233="",IF(I5233&lt;&gt;"",I5233-G5233,""),"")</f>
        <v/>
      </c>
      <c r="L5233" s="25" t="str">
        <f>IF(M5233="",IF(K5233&lt;&gt;"",IF(G5233=0,IF(I5233=0,0,9.99),K5233/G5233),""),"")</f>
        <v/>
      </c>
      <c r="M5233" s="112"/>
      <c r="N5233" s="58" t="str">
        <f>TRIM(CONCATENATE(Table1[[#This Row],[Intake]]," ",Table1[[#This Row],[Batch Number]]))</f>
        <v>S-1/TI 5</v>
      </c>
      <c r="O5233" s="112" t="str">
        <f>IF(VLOOKUP(Table1[[#This Row],[Intake Batch Combo]],Sheet2!A:B,2,FALSE)="","",VLOOKUP(Table1[[#This Row],[Intake Batch Combo]],Sheet2!A:B,2,FALSE))</f>
        <v>Texas Injury Group Batch 05</v>
      </c>
      <c r="P5233" s="115" t="s">
        <v>2378</v>
      </c>
      <c r="Q5233" s="115">
        <v>99204</v>
      </c>
    </row>
    <row r="5234" spans="1:17">
      <c r="A5234" s="4" t="s">
        <v>1886</v>
      </c>
      <c r="B5234" s="15">
        <v>5</v>
      </c>
      <c r="C5234" s="15">
        <v>99204</v>
      </c>
      <c r="D5234" s="30">
        <v>45195</v>
      </c>
      <c r="E5234" s="10" t="s">
        <v>0</v>
      </c>
      <c r="F5234" s="14">
        <v>1334</v>
      </c>
      <c r="G5234" s="14">
        <v>300.68549832857542</v>
      </c>
      <c r="H5234" s="30"/>
      <c r="I5234" s="120"/>
      <c r="J5234" s="15" t="str">
        <f>IF(M5234="",IF(AND(H5234&lt;&gt; "",D5234&lt;&gt;""),IF(H5234&gt;=D5234,H5234-D5234,0),""),"")</f>
        <v/>
      </c>
      <c r="K5234" s="20" t="str">
        <f>IF(M5234="",IF(I5234&lt;&gt;"",I5234-G5234,""),"")</f>
        <v/>
      </c>
      <c r="L5234" s="25" t="str">
        <f>IF(M5234="",IF(K5234&lt;&gt;"",IF(G5234=0,IF(I5234=0,0,9.99),K5234/G5234),""),"")</f>
        <v/>
      </c>
      <c r="M5234" s="112"/>
      <c r="N5234" s="58" t="str">
        <f>TRIM(CONCATENATE(Table1[[#This Row],[Intake]]," ",Table1[[#This Row],[Batch Number]]))</f>
        <v>S-1/TI 5</v>
      </c>
      <c r="O5234" s="112" t="str">
        <f>IF(VLOOKUP(Table1[[#This Row],[Intake Batch Combo]],Sheet2!A:B,2,FALSE)="","",VLOOKUP(Table1[[#This Row],[Intake Batch Combo]],Sheet2!A:B,2,FALSE))</f>
        <v>Texas Injury Group Batch 05</v>
      </c>
      <c r="P5234" s="115" t="s">
        <v>2378</v>
      </c>
      <c r="Q5234" s="115">
        <v>99204</v>
      </c>
    </row>
    <row r="5235" spans="1:17">
      <c r="A5235" s="4" t="s">
        <v>1886</v>
      </c>
      <c r="B5235" s="15">
        <v>5</v>
      </c>
      <c r="C5235" s="15">
        <v>99204</v>
      </c>
      <c r="D5235" s="30">
        <v>45195</v>
      </c>
      <c r="E5235" s="10" t="s">
        <v>0</v>
      </c>
      <c r="F5235" s="14">
        <v>1334</v>
      </c>
      <c r="G5235" s="14">
        <v>300.68549832857542</v>
      </c>
      <c r="H5235" s="30"/>
      <c r="I5235" s="120"/>
      <c r="J5235" s="15" t="str">
        <f>IF(M5235="",IF(AND(H5235&lt;&gt; "",D5235&lt;&gt;""),IF(H5235&gt;=D5235,H5235-D5235,0),""),"")</f>
        <v/>
      </c>
      <c r="K5235" s="20" t="str">
        <f>IF(M5235="",IF(I5235&lt;&gt;"",I5235-G5235,""),"")</f>
        <v/>
      </c>
      <c r="L5235" s="25" t="str">
        <f>IF(M5235="",IF(K5235&lt;&gt;"",IF(G5235=0,IF(I5235=0,0,9.99),K5235/G5235),""),"")</f>
        <v/>
      </c>
      <c r="M5235" s="112"/>
      <c r="N5235" s="58" t="str">
        <f>TRIM(CONCATENATE(Table1[[#This Row],[Intake]]," ",Table1[[#This Row],[Batch Number]]))</f>
        <v>S-1/TI 5</v>
      </c>
      <c r="O5235" s="112" t="str">
        <f>IF(VLOOKUP(Table1[[#This Row],[Intake Batch Combo]],Sheet2!A:B,2,FALSE)="","",VLOOKUP(Table1[[#This Row],[Intake Batch Combo]],Sheet2!A:B,2,FALSE))</f>
        <v>Texas Injury Group Batch 05</v>
      </c>
      <c r="P5235" s="115" t="s">
        <v>2378</v>
      </c>
      <c r="Q5235" s="115">
        <v>99204</v>
      </c>
    </row>
    <row r="5236" spans="1:17">
      <c r="A5236" s="4" t="s">
        <v>1886</v>
      </c>
      <c r="B5236" s="15">
        <v>5</v>
      </c>
      <c r="C5236" s="15">
        <v>99204</v>
      </c>
      <c r="D5236" s="30">
        <v>45195</v>
      </c>
      <c r="E5236" s="10" t="s">
        <v>0</v>
      </c>
      <c r="F5236" s="14">
        <v>1334</v>
      </c>
      <c r="G5236" s="14">
        <v>300.68549832857542</v>
      </c>
      <c r="H5236" s="30"/>
      <c r="I5236" s="120"/>
      <c r="J5236" s="15" t="str">
        <f>IF(M5236="",IF(AND(H5236&lt;&gt; "",D5236&lt;&gt;""),IF(H5236&gt;=D5236,H5236-D5236,0),""),"")</f>
        <v/>
      </c>
      <c r="K5236" s="20" t="str">
        <f>IF(M5236="",IF(I5236&lt;&gt;"",I5236-G5236,""),"")</f>
        <v/>
      </c>
      <c r="L5236" s="25" t="str">
        <f>IF(M5236="",IF(K5236&lt;&gt;"",IF(G5236=0,IF(I5236=0,0,9.99),K5236/G5236),""),"")</f>
        <v/>
      </c>
      <c r="M5236" s="112"/>
      <c r="N5236" s="58" t="str">
        <f>TRIM(CONCATENATE(Table1[[#This Row],[Intake]]," ",Table1[[#This Row],[Batch Number]]))</f>
        <v>S-1/TI 5</v>
      </c>
      <c r="O5236" s="112" t="str">
        <f>IF(VLOOKUP(Table1[[#This Row],[Intake Batch Combo]],Sheet2!A:B,2,FALSE)="","",VLOOKUP(Table1[[#This Row],[Intake Batch Combo]],Sheet2!A:B,2,FALSE))</f>
        <v>Texas Injury Group Batch 05</v>
      </c>
      <c r="P5236" s="115" t="s">
        <v>2378</v>
      </c>
      <c r="Q5236" s="115">
        <v>99204</v>
      </c>
    </row>
    <row r="5237" spans="1:17">
      <c r="A5237" s="4" t="s">
        <v>1886</v>
      </c>
      <c r="B5237" s="15">
        <v>5</v>
      </c>
      <c r="C5237" s="15">
        <v>99204</v>
      </c>
      <c r="D5237" s="30">
        <v>45195</v>
      </c>
      <c r="E5237" s="10" t="s">
        <v>0</v>
      </c>
      <c r="F5237" s="14">
        <v>1334</v>
      </c>
      <c r="G5237" s="14">
        <v>300.68549832857542</v>
      </c>
      <c r="H5237" s="30"/>
      <c r="I5237" s="118"/>
      <c r="J5237" s="15" t="str">
        <f>IF(M5237="",IF(AND(H5237&lt;&gt; "",D5237&lt;&gt;""),IF(H5237&gt;=D5237,H5237-D5237,0),""),"")</f>
        <v/>
      </c>
      <c r="K5237" s="20" t="str">
        <f>IF(M5237="",IF(I5237&lt;&gt;"",I5237-G5237,""),"")</f>
        <v/>
      </c>
      <c r="L5237" s="25" t="str">
        <f>IF(M5237="",IF(K5237&lt;&gt;"",IF(G5237=0,IF(I5237=0,0,9.99),K5237/G5237),""),"")</f>
        <v/>
      </c>
      <c r="M5237" s="112"/>
      <c r="N5237" s="58" t="str">
        <f>TRIM(CONCATENATE(Table1[[#This Row],[Intake]]," ",Table1[[#This Row],[Batch Number]]))</f>
        <v>S-1/TI 5</v>
      </c>
      <c r="O5237" s="112" t="str">
        <f>IF(VLOOKUP(Table1[[#This Row],[Intake Batch Combo]],Sheet2!A:B,2,FALSE)="","",VLOOKUP(Table1[[#This Row],[Intake Batch Combo]],Sheet2!A:B,2,FALSE))</f>
        <v>Texas Injury Group Batch 05</v>
      </c>
      <c r="P5237" s="115" t="s">
        <v>2378</v>
      </c>
      <c r="Q5237" s="115">
        <v>99204</v>
      </c>
    </row>
    <row r="5238" spans="1:17">
      <c r="A5238" s="4" t="s">
        <v>1886</v>
      </c>
      <c r="B5238" s="15">
        <v>5</v>
      </c>
      <c r="C5238" s="15">
        <v>99204</v>
      </c>
      <c r="D5238" s="30">
        <v>45195</v>
      </c>
      <c r="E5238" s="10" t="s">
        <v>0</v>
      </c>
      <c r="F5238" s="14">
        <v>1334</v>
      </c>
      <c r="G5238" s="14">
        <v>300.68549832857542</v>
      </c>
      <c r="H5238" s="30"/>
      <c r="I5238" s="120"/>
      <c r="J5238" s="15" t="str">
        <f>IF(M5238="",IF(AND(H5238&lt;&gt; "",D5238&lt;&gt;""),IF(H5238&gt;=D5238,H5238-D5238,0),""),"")</f>
        <v/>
      </c>
      <c r="K5238" s="20" t="str">
        <f>IF(M5238="",IF(I5238&lt;&gt;"",I5238-G5238,""),"")</f>
        <v/>
      </c>
      <c r="L5238" s="25" t="str">
        <f>IF(M5238="",IF(K5238&lt;&gt;"",IF(G5238=0,IF(I5238=0,0,9.99),K5238/G5238),""),"")</f>
        <v/>
      </c>
      <c r="M5238" s="112"/>
      <c r="N5238" s="58" t="str">
        <f>TRIM(CONCATENATE(Table1[[#This Row],[Intake]]," ",Table1[[#This Row],[Batch Number]]))</f>
        <v>S-1/TI 5</v>
      </c>
      <c r="O5238" s="112" t="str">
        <f>IF(VLOOKUP(Table1[[#This Row],[Intake Batch Combo]],Sheet2!A:B,2,FALSE)="","",VLOOKUP(Table1[[#This Row],[Intake Batch Combo]],Sheet2!A:B,2,FALSE))</f>
        <v>Texas Injury Group Batch 05</v>
      </c>
      <c r="P5238" s="115" t="s">
        <v>2378</v>
      </c>
      <c r="Q5238" s="115">
        <v>99204</v>
      </c>
    </row>
    <row r="5239" spans="1:17">
      <c r="A5239" s="4" t="s">
        <v>1886</v>
      </c>
      <c r="B5239" s="15">
        <v>5</v>
      </c>
      <c r="C5239" s="15">
        <v>99204</v>
      </c>
      <c r="D5239" s="30">
        <v>45195</v>
      </c>
      <c r="E5239" s="10" t="s">
        <v>0</v>
      </c>
      <c r="F5239" s="14">
        <v>1334</v>
      </c>
      <c r="G5239" s="14">
        <v>300.68549832857542</v>
      </c>
      <c r="H5239" s="30"/>
      <c r="I5239" s="118"/>
      <c r="J5239" s="15" t="str">
        <f>IF(M5239="",IF(AND(H5239&lt;&gt; "",D5239&lt;&gt;""),IF(H5239&gt;=D5239,H5239-D5239,0),""),"")</f>
        <v/>
      </c>
      <c r="K5239" s="20" t="str">
        <f>IF(M5239="",IF(I5239&lt;&gt;"",I5239-G5239,""),"")</f>
        <v/>
      </c>
      <c r="L5239" s="25" t="str">
        <f>IF(M5239="",IF(K5239&lt;&gt;"",IF(G5239=0,IF(I5239=0,0,9.99),K5239/G5239),""),"")</f>
        <v/>
      </c>
      <c r="M5239" s="112"/>
      <c r="N5239" s="58" t="str">
        <f>TRIM(CONCATENATE(Table1[[#This Row],[Intake]]," ",Table1[[#This Row],[Batch Number]]))</f>
        <v>S-1/TI 5</v>
      </c>
      <c r="O5239" s="112" t="str">
        <f>IF(VLOOKUP(Table1[[#This Row],[Intake Batch Combo]],Sheet2!A:B,2,FALSE)="","",VLOOKUP(Table1[[#This Row],[Intake Batch Combo]],Sheet2!A:B,2,FALSE))</f>
        <v>Texas Injury Group Batch 05</v>
      </c>
      <c r="P5239" s="115" t="s">
        <v>2378</v>
      </c>
      <c r="Q5239" s="115">
        <v>99204</v>
      </c>
    </row>
    <row r="5240" spans="1:17">
      <c r="A5240" s="4" t="s">
        <v>1886</v>
      </c>
      <c r="B5240" s="15">
        <v>5</v>
      </c>
      <c r="C5240" s="15">
        <v>99204</v>
      </c>
      <c r="D5240" s="30">
        <v>45195</v>
      </c>
      <c r="E5240" s="10" t="s">
        <v>0</v>
      </c>
      <c r="F5240" s="14">
        <v>1334</v>
      </c>
      <c r="G5240" s="14">
        <v>300.68549832857542</v>
      </c>
      <c r="H5240" s="30"/>
      <c r="I5240" s="120"/>
      <c r="J5240" s="15" t="str">
        <f>IF(M5240="",IF(AND(H5240&lt;&gt; "",D5240&lt;&gt;""),IF(H5240&gt;=D5240,H5240-D5240,0),""),"")</f>
        <v/>
      </c>
      <c r="K5240" s="20" t="str">
        <f>IF(M5240="",IF(I5240&lt;&gt;"",I5240-G5240,""),"")</f>
        <v/>
      </c>
      <c r="L5240" s="25" t="str">
        <f>IF(M5240="",IF(K5240&lt;&gt;"",IF(G5240=0,IF(I5240=0,0,9.99),K5240/G5240),""),"")</f>
        <v/>
      </c>
      <c r="M5240" s="112"/>
      <c r="N5240" s="58" t="str">
        <f>TRIM(CONCATENATE(Table1[[#This Row],[Intake]]," ",Table1[[#This Row],[Batch Number]]))</f>
        <v>S-1/TI 5</v>
      </c>
      <c r="O5240" s="112" t="str">
        <f>IF(VLOOKUP(Table1[[#This Row],[Intake Batch Combo]],Sheet2!A:B,2,FALSE)="","",VLOOKUP(Table1[[#This Row],[Intake Batch Combo]],Sheet2!A:B,2,FALSE))</f>
        <v>Texas Injury Group Batch 05</v>
      </c>
      <c r="P5240" s="115" t="s">
        <v>2378</v>
      </c>
      <c r="Q5240" s="115">
        <v>99204</v>
      </c>
    </row>
    <row r="5241" spans="1:17">
      <c r="A5241" s="4" t="s">
        <v>1886</v>
      </c>
      <c r="B5241" s="15">
        <v>5</v>
      </c>
      <c r="C5241" s="15">
        <v>99204</v>
      </c>
      <c r="D5241" s="30">
        <v>45195</v>
      </c>
      <c r="E5241" s="10" t="s">
        <v>0</v>
      </c>
      <c r="F5241" s="14">
        <v>1334</v>
      </c>
      <c r="G5241" s="14">
        <v>300.68549832857542</v>
      </c>
      <c r="H5241" s="30"/>
      <c r="I5241" s="120"/>
      <c r="J5241" s="15" t="str">
        <f>IF(M5241="",IF(AND(H5241&lt;&gt; "",D5241&lt;&gt;""),IF(H5241&gt;=D5241,H5241-D5241,0),""),"")</f>
        <v/>
      </c>
      <c r="K5241" s="20" t="str">
        <f>IF(M5241="",IF(I5241&lt;&gt;"",I5241-G5241,""),"")</f>
        <v/>
      </c>
      <c r="L5241" s="25" t="str">
        <f>IF(M5241="",IF(K5241&lt;&gt;"",IF(G5241=0,IF(I5241=0,0,9.99),K5241/G5241),""),"")</f>
        <v/>
      </c>
      <c r="M5241" s="112"/>
      <c r="N5241" s="58" t="str">
        <f>TRIM(CONCATENATE(Table1[[#This Row],[Intake]]," ",Table1[[#This Row],[Batch Number]]))</f>
        <v>S-1/TI 5</v>
      </c>
      <c r="O5241" s="112" t="str">
        <f>IF(VLOOKUP(Table1[[#This Row],[Intake Batch Combo]],Sheet2!A:B,2,FALSE)="","",VLOOKUP(Table1[[#This Row],[Intake Batch Combo]],Sheet2!A:B,2,FALSE))</f>
        <v>Texas Injury Group Batch 05</v>
      </c>
      <c r="P5241" s="115" t="s">
        <v>2378</v>
      </c>
      <c r="Q5241" s="115">
        <v>99204</v>
      </c>
    </row>
    <row r="5242" spans="1:17">
      <c r="A5242" s="4" t="s">
        <v>1886</v>
      </c>
      <c r="B5242" s="15">
        <v>5</v>
      </c>
      <c r="C5242" s="15">
        <v>99204</v>
      </c>
      <c r="D5242" s="30">
        <v>45195</v>
      </c>
      <c r="E5242" s="10" t="s">
        <v>0</v>
      </c>
      <c r="F5242" s="14">
        <v>1334</v>
      </c>
      <c r="G5242" s="14">
        <v>300.68549832857542</v>
      </c>
      <c r="H5242" s="30"/>
      <c r="I5242" s="120"/>
      <c r="J5242" s="15" t="str">
        <f>IF(M5242="",IF(AND(H5242&lt;&gt; "",D5242&lt;&gt;""),IF(H5242&gt;=D5242,H5242-D5242,0),""),"")</f>
        <v/>
      </c>
      <c r="K5242" s="20" t="str">
        <f>IF(M5242="",IF(I5242&lt;&gt;"",I5242-G5242,""),"")</f>
        <v/>
      </c>
      <c r="L5242" s="25" t="str">
        <f>IF(M5242="",IF(K5242&lt;&gt;"",IF(G5242=0,IF(I5242=0,0,9.99),K5242/G5242),""),"")</f>
        <v/>
      </c>
      <c r="M5242" s="112"/>
      <c r="N5242" s="58" t="str">
        <f>TRIM(CONCATENATE(Table1[[#This Row],[Intake]]," ",Table1[[#This Row],[Batch Number]]))</f>
        <v>S-1/TI 5</v>
      </c>
      <c r="O5242" s="112" t="str">
        <f>IF(VLOOKUP(Table1[[#This Row],[Intake Batch Combo]],Sheet2!A:B,2,FALSE)="","",VLOOKUP(Table1[[#This Row],[Intake Batch Combo]],Sheet2!A:B,2,FALSE))</f>
        <v>Texas Injury Group Batch 05</v>
      </c>
      <c r="P5242" s="115" t="s">
        <v>2378</v>
      </c>
      <c r="Q5242" s="115">
        <v>99204</v>
      </c>
    </row>
    <row r="5243" spans="1:17">
      <c r="A5243" s="4" t="s">
        <v>1886</v>
      </c>
      <c r="B5243" s="15">
        <v>5</v>
      </c>
      <c r="C5243" s="15">
        <v>99204</v>
      </c>
      <c r="D5243" s="30">
        <v>45195</v>
      </c>
      <c r="E5243" s="10" t="s">
        <v>0</v>
      </c>
      <c r="F5243" s="14">
        <v>1334</v>
      </c>
      <c r="G5243" s="14">
        <v>300.68549832857542</v>
      </c>
      <c r="H5243" s="30"/>
      <c r="I5243" s="118"/>
      <c r="J5243" s="15" t="str">
        <f>IF(M5243="",IF(AND(H5243&lt;&gt; "",D5243&lt;&gt;""),IF(H5243&gt;=D5243,H5243-D5243,0),""),"")</f>
        <v/>
      </c>
      <c r="K5243" s="20" t="str">
        <f>IF(M5243="",IF(I5243&lt;&gt;"",I5243-G5243,""),"")</f>
        <v/>
      </c>
      <c r="L5243" s="25" t="str">
        <f>IF(M5243="",IF(K5243&lt;&gt;"",IF(G5243=0,IF(I5243=0,0,9.99),K5243/G5243),""),"")</f>
        <v/>
      </c>
      <c r="M5243" s="111"/>
      <c r="N5243" s="58" t="str">
        <f>TRIM(CONCATENATE(Table1[[#This Row],[Intake]]," ",Table1[[#This Row],[Batch Number]]))</f>
        <v>S-1/TI 5</v>
      </c>
      <c r="O5243" s="111" t="str">
        <f>IF(VLOOKUP(Table1[[#This Row],[Intake Batch Combo]],Sheet2!A:B,2,FALSE)="","",VLOOKUP(Table1[[#This Row],[Intake Batch Combo]],Sheet2!A:B,2,FALSE))</f>
        <v>Texas Injury Group Batch 05</v>
      </c>
      <c r="P5243" s="115" t="s">
        <v>2378</v>
      </c>
      <c r="Q5243" s="115">
        <v>99204</v>
      </c>
    </row>
    <row r="5244" spans="1:17">
      <c r="A5244" s="4" t="s">
        <v>1886</v>
      </c>
      <c r="B5244" s="15">
        <v>5</v>
      </c>
      <c r="C5244" s="15">
        <v>99204</v>
      </c>
      <c r="D5244" s="30">
        <v>45195</v>
      </c>
      <c r="E5244" s="10" t="s">
        <v>0</v>
      </c>
      <c r="F5244" s="14">
        <v>1334</v>
      </c>
      <c r="G5244" s="14">
        <v>300.68549832857542</v>
      </c>
      <c r="H5244" s="30"/>
      <c r="I5244" s="118"/>
      <c r="J5244" s="15" t="str">
        <f>IF(M5244="",IF(AND(H5244&lt;&gt; "",D5244&lt;&gt;""),IF(H5244&gt;=D5244,H5244-D5244,0),""),"")</f>
        <v/>
      </c>
      <c r="K5244" s="20" t="str">
        <f>IF(M5244="",IF(I5244&lt;&gt;"",I5244-G5244,""),"")</f>
        <v/>
      </c>
      <c r="L5244" s="25" t="str">
        <f>IF(M5244="",IF(K5244&lt;&gt;"",IF(G5244=0,IF(I5244=0,0,9.99),K5244/G5244),""),"")</f>
        <v/>
      </c>
      <c r="M5244" s="111"/>
      <c r="N5244" s="58" t="str">
        <f>TRIM(CONCATENATE(Table1[[#This Row],[Intake]]," ",Table1[[#This Row],[Batch Number]]))</f>
        <v>S-1/TI 5</v>
      </c>
      <c r="O5244" s="111" t="str">
        <f>IF(VLOOKUP(Table1[[#This Row],[Intake Batch Combo]],Sheet2!A:B,2,FALSE)="","",VLOOKUP(Table1[[#This Row],[Intake Batch Combo]],Sheet2!A:B,2,FALSE))</f>
        <v>Texas Injury Group Batch 05</v>
      </c>
      <c r="P5244" s="115" t="s">
        <v>2378</v>
      </c>
      <c r="Q5244" s="115">
        <v>99204</v>
      </c>
    </row>
    <row r="5245" spans="1:17">
      <c r="A5245" s="4" t="s">
        <v>1886</v>
      </c>
      <c r="B5245" s="15">
        <v>5</v>
      </c>
      <c r="C5245" s="15">
        <v>99204</v>
      </c>
      <c r="D5245" s="30">
        <v>45195</v>
      </c>
      <c r="E5245" s="10" t="s">
        <v>0</v>
      </c>
      <c r="F5245" s="14">
        <v>1334</v>
      </c>
      <c r="G5245" s="14">
        <v>300.68549832857542</v>
      </c>
      <c r="H5245" s="30"/>
      <c r="I5245" s="118"/>
      <c r="J5245" s="15" t="str">
        <f>IF(M5245="",IF(AND(H5245&lt;&gt; "",D5245&lt;&gt;""),IF(H5245&gt;=D5245,H5245-D5245,0),""),"")</f>
        <v/>
      </c>
      <c r="K5245" s="20" t="str">
        <f>IF(M5245="",IF(I5245&lt;&gt;"",I5245-G5245,""),"")</f>
        <v/>
      </c>
      <c r="L5245" s="25" t="str">
        <f>IF(M5245="",IF(K5245&lt;&gt;"",IF(G5245=0,IF(I5245=0,0,9.99),K5245/G5245),""),"")</f>
        <v/>
      </c>
      <c r="M5245" s="112"/>
      <c r="N5245" s="58" t="str">
        <f>TRIM(CONCATENATE(Table1[[#This Row],[Intake]]," ",Table1[[#This Row],[Batch Number]]))</f>
        <v>S-1/TI 5</v>
      </c>
      <c r="O5245" s="112" t="str">
        <f>IF(VLOOKUP(Table1[[#This Row],[Intake Batch Combo]],Sheet2!A:B,2,FALSE)="","",VLOOKUP(Table1[[#This Row],[Intake Batch Combo]],Sheet2!A:B,2,FALSE))</f>
        <v>Texas Injury Group Batch 05</v>
      </c>
      <c r="P5245" s="115" t="s">
        <v>2378</v>
      </c>
      <c r="Q5245" s="115">
        <v>99204</v>
      </c>
    </row>
    <row r="5246" spans="1:17">
      <c r="A5246" s="4" t="s">
        <v>1886</v>
      </c>
      <c r="B5246" s="15">
        <v>5</v>
      </c>
      <c r="C5246" s="15">
        <v>99204</v>
      </c>
      <c r="D5246" s="30">
        <v>45195</v>
      </c>
      <c r="E5246" s="10" t="s">
        <v>0</v>
      </c>
      <c r="F5246" s="14">
        <v>1334</v>
      </c>
      <c r="G5246" s="14">
        <v>300.68549832857542</v>
      </c>
      <c r="H5246" s="30"/>
      <c r="I5246" s="118"/>
      <c r="J5246" s="15" t="str">
        <f>IF(M5246="",IF(AND(H5246&lt;&gt; "",D5246&lt;&gt;""),IF(H5246&gt;=D5246,H5246-D5246,0),""),"")</f>
        <v/>
      </c>
      <c r="K5246" s="20" t="str">
        <f>IF(M5246="",IF(I5246&lt;&gt;"",I5246-G5246,""),"")</f>
        <v/>
      </c>
      <c r="L5246" s="25" t="str">
        <f>IF(M5246="",IF(K5246&lt;&gt;"",IF(G5246=0,IF(I5246=0,0,9.99),K5246/G5246),""),"")</f>
        <v/>
      </c>
      <c r="M5246" s="112"/>
      <c r="N5246" s="58" t="str">
        <f>TRIM(CONCATENATE(Table1[[#This Row],[Intake]]," ",Table1[[#This Row],[Batch Number]]))</f>
        <v>S-1/TI 5</v>
      </c>
      <c r="O5246" s="112" t="str">
        <f>IF(VLOOKUP(Table1[[#This Row],[Intake Batch Combo]],Sheet2!A:B,2,FALSE)="","",VLOOKUP(Table1[[#This Row],[Intake Batch Combo]],Sheet2!A:B,2,FALSE))</f>
        <v>Texas Injury Group Batch 05</v>
      </c>
      <c r="P5246" s="115" t="s">
        <v>2378</v>
      </c>
      <c r="Q5246" s="115">
        <v>99204</v>
      </c>
    </row>
    <row r="5247" spans="1:17">
      <c r="A5247" s="4" t="s">
        <v>1886</v>
      </c>
      <c r="B5247" s="15">
        <v>5</v>
      </c>
      <c r="C5247" s="15">
        <v>99204</v>
      </c>
      <c r="D5247" s="30">
        <v>45195</v>
      </c>
      <c r="E5247" s="10" t="s">
        <v>0</v>
      </c>
      <c r="F5247" s="14">
        <v>1334</v>
      </c>
      <c r="G5247" s="14">
        <v>300.68549832857542</v>
      </c>
      <c r="H5247" s="30"/>
      <c r="I5247" s="118"/>
      <c r="J5247" s="15" t="str">
        <f>IF(M5247="",IF(AND(H5247&lt;&gt; "",D5247&lt;&gt;""),IF(H5247&gt;=D5247,H5247-D5247,0),""),"")</f>
        <v/>
      </c>
      <c r="K5247" s="20" t="str">
        <f>IF(M5247="",IF(I5247&lt;&gt;"",I5247-G5247,""),"")</f>
        <v/>
      </c>
      <c r="L5247" s="25" t="str">
        <f>IF(M5247="",IF(K5247&lt;&gt;"",IF(G5247=0,IF(I5247=0,0,9.99),K5247/G5247),""),"")</f>
        <v/>
      </c>
      <c r="M5247" s="112"/>
      <c r="N5247" s="58" t="str">
        <f>TRIM(CONCATENATE(Table1[[#This Row],[Intake]]," ",Table1[[#This Row],[Batch Number]]))</f>
        <v>S-1/TI 5</v>
      </c>
      <c r="O5247" s="112" t="str">
        <f>IF(VLOOKUP(Table1[[#This Row],[Intake Batch Combo]],Sheet2!A:B,2,FALSE)="","",VLOOKUP(Table1[[#This Row],[Intake Batch Combo]],Sheet2!A:B,2,FALSE))</f>
        <v>Texas Injury Group Batch 05</v>
      </c>
      <c r="P5247" s="115" t="s">
        <v>2378</v>
      </c>
      <c r="Q5247" s="115">
        <v>99204</v>
      </c>
    </row>
    <row r="5248" spans="1:17">
      <c r="A5248" s="4" t="s">
        <v>1886</v>
      </c>
      <c r="B5248" s="15">
        <v>5</v>
      </c>
      <c r="C5248" s="15">
        <v>99204</v>
      </c>
      <c r="D5248" s="30">
        <v>45195</v>
      </c>
      <c r="E5248" s="10" t="s">
        <v>0</v>
      </c>
      <c r="F5248" s="14">
        <v>1334</v>
      </c>
      <c r="G5248" s="14">
        <v>300.68549832857542</v>
      </c>
      <c r="H5248" s="30"/>
      <c r="I5248" s="120"/>
      <c r="J5248" s="15" t="str">
        <f>IF(M5248="",IF(AND(H5248&lt;&gt; "",D5248&lt;&gt;""),IF(H5248&gt;=D5248,H5248-D5248,0),""),"")</f>
        <v/>
      </c>
      <c r="K5248" s="20" t="str">
        <f>IF(M5248="",IF(I5248&lt;&gt;"",I5248-G5248,""),"")</f>
        <v/>
      </c>
      <c r="L5248" s="25" t="str">
        <f>IF(M5248="",IF(K5248&lt;&gt;"",IF(G5248=0,IF(I5248=0,0,9.99),K5248/G5248),""),"")</f>
        <v/>
      </c>
      <c r="M5248" s="112"/>
      <c r="N5248" s="58" t="str">
        <f>TRIM(CONCATENATE(Table1[[#This Row],[Intake]]," ",Table1[[#This Row],[Batch Number]]))</f>
        <v>S-1/TI 5</v>
      </c>
      <c r="O5248" s="112" t="str">
        <f>IF(VLOOKUP(Table1[[#This Row],[Intake Batch Combo]],Sheet2!A:B,2,FALSE)="","",VLOOKUP(Table1[[#This Row],[Intake Batch Combo]],Sheet2!A:B,2,FALSE))</f>
        <v>Texas Injury Group Batch 05</v>
      </c>
      <c r="P5248" s="115" t="s">
        <v>2378</v>
      </c>
      <c r="Q5248" s="115">
        <v>99204</v>
      </c>
    </row>
    <row r="5249" spans="1:17">
      <c r="A5249" s="4" t="s">
        <v>1886</v>
      </c>
      <c r="B5249" s="15">
        <v>5</v>
      </c>
      <c r="C5249" s="15">
        <v>99204</v>
      </c>
      <c r="D5249" s="30">
        <v>45195</v>
      </c>
      <c r="E5249" s="10" t="s">
        <v>0</v>
      </c>
      <c r="F5249" s="14">
        <v>1334</v>
      </c>
      <c r="G5249" s="14">
        <v>300.68549832857542</v>
      </c>
      <c r="H5249" s="30"/>
      <c r="I5249" s="118"/>
      <c r="J5249" s="15" t="str">
        <f>IF(M5249="",IF(AND(H5249&lt;&gt; "",D5249&lt;&gt;""),IF(H5249&gt;=D5249,H5249-D5249,0),""),"")</f>
        <v/>
      </c>
      <c r="K5249" s="20" t="str">
        <f>IF(M5249="",IF(I5249&lt;&gt;"",I5249-G5249,""),"")</f>
        <v/>
      </c>
      <c r="L5249" s="25" t="str">
        <f>IF(M5249="",IF(K5249&lt;&gt;"",IF(G5249=0,IF(I5249=0,0,9.99),K5249/G5249),""),"")</f>
        <v/>
      </c>
      <c r="M5249" s="112"/>
      <c r="N5249" s="58" t="str">
        <f>TRIM(CONCATENATE(Table1[[#This Row],[Intake]]," ",Table1[[#This Row],[Batch Number]]))</f>
        <v>S-1/TI 5</v>
      </c>
      <c r="O5249" s="112" t="str">
        <f>IF(VLOOKUP(Table1[[#This Row],[Intake Batch Combo]],Sheet2!A:B,2,FALSE)="","",VLOOKUP(Table1[[#This Row],[Intake Batch Combo]],Sheet2!A:B,2,FALSE))</f>
        <v>Texas Injury Group Batch 05</v>
      </c>
      <c r="P5249" s="115" t="s">
        <v>2378</v>
      </c>
      <c r="Q5249" s="115">
        <v>99204</v>
      </c>
    </row>
    <row r="5250" spans="1:17">
      <c r="A5250" s="4" t="s">
        <v>1886</v>
      </c>
      <c r="B5250" s="15">
        <v>5</v>
      </c>
      <c r="C5250" s="15">
        <v>99204</v>
      </c>
      <c r="D5250" s="30">
        <v>45195</v>
      </c>
      <c r="E5250" s="10" t="s">
        <v>0</v>
      </c>
      <c r="F5250" s="14">
        <v>1334</v>
      </c>
      <c r="G5250" s="14">
        <v>300.68549832857542</v>
      </c>
      <c r="H5250" s="30"/>
      <c r="I5250" s="118"/>
      <c r="J5250" s="15" t="str">
        <f>IF(M5250="",IF(AND(H5250&lt;&gt; "",D5250&lt;&gt;""),IF(H5250&gt;=D5250,H5250-D5250,0),""),"")</f>
        <v/>
      </c>
      <c r="K5250" s="20" t="str">
        <f>IF(M5250="",IF(I5250&lt;&gt;"",I5250-G5250,""),"")</f>
        <v/>
      </c>
      <c r="L5250" s="25" t="str">
        <f>IF(M5250="",IF(K5250&lt;&gt;"",IF(G5250=0,IF(I5250=0,0,9.99),K5250/G5250),""),"")</f>
        <v/>
      </c>
      <c r="M5250" s="112"/>
      <c r="N5250" s="58" t="str">
        <f>TRIM(CONCATENATE(Table1[[#This Row],[Intake]]," ",Table1[[#This Row],[Batch Number]]))</f>
        <v>S-1/TI 5</v>
      </c>
      <c r="O5250" s="112" t="str">
        <f>IF(VLOOKUP(Table1[[#This Row],[Intake Batch Combo]],Sheet2!A:B,2,FALSE)="","",VLOOKUP(Table1[[#This Row],[Intake Batch Combo]],Sheet2!A:B,2,FALSE))</f>
        <v>Texas Injury Group Batch 05</v>
      </c>
      <c r="P5250" s="115" t="s">
        <v>2378</v>
      </c>
      <c r="Q5250" s="115">
        <v>99204</v>
      </c>
    </row>
    <row r="5251" spans="1:17">
      <c r="A5251" s="4" t="s">
        <v>1886</v>
      </c>
      <c r="B5251" s="15">
        <v>5</v>
      </c>
      <c r="C5251" s="15">
        <v>99204</v>
      </c>
      <c r="D5251" s="30">
        <v>45195</v>
      </c>
      <c r="E5251" s="10" t="s">
        <v>0</v>
      </c>
      <c r="F5251" s="14">
        <v>1334</v>
      </c>
      <c r="G5251" s="14">
        <v>300.68549832857542</v>
      </c>
      <c r="H5251" s="30"/>
      <c r="I5251" s="118"/>
      <c r="J5251" s="15" t="str">
        <f>IF(M5251="",IF(AND(H5251&lt;&gt; "",D5251&lt;&gt;""),IF(H5251&gt;=D5251,H5251-D5251,0),""),"")</f>
        <v/>
      </c>
      <c r="K5251" s="20" t="str">
        <f>IF(M5251="",IF(I5251&lt;&gt;"",I5251-G5251,""),"")</f>
        <v/>
      </c>
      <c r="L5251" s="25" t="str">
        <f>IF(M5251="",IF(K5251&lt;&gt;"",IF(G5251=0,IF(I5251=0,0,9.99),K5251/G5251),""),"")</f>
        <v/>
      </c>
      <c r="M5251" s="112"/>
      <c r="N5251" s="58" t="str">
        <f>TRIM(CONCATENATE(Table1[[#This Row],[Intake]]," ",Table1[[#This Row],[Batch Number]]))</f>
        <v>S-1/TI 5</v>
      </c>
      <c r="O5251" s="112" t="str">
        <f>IF(VLOOKUP(Table1[[#This Row],[Intake Batch Combo]],Sheet2!A:B,2,FALSE)="","",VLOOKUP(Table1[[#This Row],[Intake Batch Combo]],Sheet2!A:B,2,FALSE))</f>
        <v>Texas Injury Group Batch 05</v>
      </c>
      <c r="P5251" s="115" t="s">
        <v>2378</v>
      </c>
      <c r="Q5251" s="115">
        <v>99204</v>
      </c>
    </row>
    <row r="5252" spans="1:17">
      <c r="A5252" s="4" t="s">
        <v>1886</v>
      </c>
      <c r="B5252" s="15">
        <v>5</v>
      </c>
      <c r="C5252" s="15">
        <v>99204</v>
      </c>
      <c r="D5252" s="30">
        <v>45195</v>
      </c>
      <c r="E5252" s="10" t="s">
        <v>0</v>
      </c>
      <c r="F5252" s="14">
        <v>1334</v>
      </c>
      <c r="G5252" s="14">
        <v>300.68549832857542</v>
      </c>
      <c r="H5252" s="30"/>
      <c r="I5252" s="118"/>
      <c r="J5252" s="15" t="str">
        <f>IF(M5252="",IF(AND(H5252&lt;&gt; "",D5252&lt;&gt;""),IF(H5252&gt;=D5252,H5252-D5252,0),""),"")</f>
        <v/>
      </c>
      <c r="K5252" s="20" t="str">
        <f>IF(M5252="",IF(I5252&lt;&gt;"",I5252-G5252,""),"")</f>
        <v/>
      </c>
      <c r="L5252" s="25" t="str">
        <f>IF(M5252="",IF(K5252&lt;&gt;"",IF(G5252=0,IF(I5252=0,0,9.99),K5252/G5252),""),"")</f>
        <v/>
      </c>
      <c r="M5252" s="112"/>
      <c r="N5252" s="58" t="str">
        <f>TRIM(CONCATENATE(Table1[[#This Row],[Intake]]," ",Table1[[#This Row],[Batch Number]]))</f>
        <v>S-1/TI 5</v>
      </c>
      <c r="O5252" s="112" t="str">
        <f>IF(VLOOKUP(Table1[[#This Row],[Intake Batch Combo]],Sheet2!A:B,2,FALSE)="","",VLOOKUP(Table1[[#This Row],[Intake Batch Combo]],Sheet2!A:B,2,FALSE))</f>
        <v>Texas Injury Group Batch 05</v>
      </c>
      <c r="P5252" s="115" t="s">
        <v>2378</v>
      </c>
      <c r="Q5252" s="115">
        <v>99204</v>
      </c>
    </row>
    <row r="5253" spans="1:17">
      <c r="A5253" s="4" t="s">
        <v>1886</v>
      </c>
      <c r="B5253" s="15">
        <v>5</v>
      </c>
      <c r="C5253" s="15">
        <v>99204</v>
      </c>
      <c r="D5253" s="30">
        <v>45195</v>
      </c>
      <c r="E5253" s="10" t="s">
        <v>0</v>
      </c>
      <c r="F5253" s="14">
        <v>1334</v>
      </c>
      <c r="G5253" s="14">
        <v>300.68549832857542</v>
      </c>
      <c r="H5253" s="30"/>
      <c r="I5253" s="118"/>
      <c r="J5253" s="15" t="str">
        <f>IF(M5253="",IF(AND(H5253&lt;&gt; "",D5253&lt;&gt;""),IF(H5253&gt;=D5253,H5253-D5253,0),""),"")</f>
        <v/>
      </c>
      <c r="K5253" s="20" t="str">
        <f>IF(M5253="",IF(I5253&lt;&gt;"",I5253-G5253,""),"")</f>
        <v/>
      </c>
      <c r="L5253" s="25" t="str">
        <f>IF(M5253="",IF(K5253&lt;&gt;"",IF(G5253=0,IF(I5253=0,0,9.99),K5253/G5253),""),"")</f>
        <v/>
      </c>
      <c r="M5253" s="112"/>
      <c r="N5253" s="58" t="str">
        <f>TRIM(CONCATENATE(Table1[[#This Row],[Intake]]," ",Table1[[#This Row],[Batch Number]]))</f>
        <v>S-1/TI 5</v>
      </c>
      <c r="O5253" s="112" t="str">
        <f>IF(VLOOKUP(Table1[[#This Row],[Intake Batch Combo]],Sheet2!A:B,2,FALSE)="","",VLOOKUP(Table1[[#This Row],[Intake Batch Combo]],Sheet2!A:B,2,FALSE))</f>
        <v>Texas Injury Group Batch 05</v>
      </c>
      <c r="P5253" s="115" t="s">
        <v>2378</v>
      </c>
      <c r="Q5253" s="115">
        <v>99204</v>
      </c>
    </row>
    <row r="5254" spans="1:17">
      <c r="A5254" s="4" t="s">
        <v>1886</v>
      </c>
      <c r="B5254" s="15">
        <v>5</v>
      </c>
      <c r="C5254" s="15">
        <v>99204</v>
      </c>
      <c r="D5254" s="30">
        <v>45195</v>
      </c>
      <c r="E5254" s="10" t="s">
        <v>0</v>
      </c>
      <c r="F5254" s="14">
        <v>1334</v>
      </c>
      <c r="G5254" s="14">
        <v>300.68549832857542</v>
      </c>
      <c r="H5254" s="30"/>
      <c r="I5254" s="118"/>
      <c r="J5254" s="15" t="str">
        <f>IF(M5254="",IF(AND(H5254&lt;&gt; "",D5254&lt;&gt;""),IF(H5254&gt;=D5254,H5254-D5254,0),""),"")</f>
        <v/>
      </c>
      <c r="K5254" s="20" t="str">
        <f>IF(M5254="",IF(I5254&lt;&gt;"",I5254-G5254,""),"")</f>
        <v/>
      </c>
      <c r="L5254" s="25" t="str">
        <f>IF(M5254="",IF(K5254&lt;&gt;"",IF(G5254=0,IF(I5254=0,0,9.99),K5254/G5254),""),"")</f>
        <v/>
      </c>
      <c r="M5254" s="112"/>
      <c r="N5254" s="58" t="str">
        <f>TRIM(CONCATENATE(Table1[[#This Row],[Intake]]," ",Table1[[#This Row],[Batch Number]]))</f>
        <v>S-1/TI 5</v>
      </c>
      <c r="O5254" s="112" t="str">
        <f>IF(VLOOKUP(Table1[[#This Row],[Intake Batch Combo]],Sheet2!A:B,2,FALSE)="","",VLOOKUP(Table1[[#This Row],[Intake Batch Combo]],Sheet2!A:B,2,FALSE))</f>
        <v>Texas Injury Group Batch 05</v>
      </c>
      <c r="P5254" s="115" t="s">
        <v>2378</v>
      </c>
      <c r="Q5254" s="115">
        <v>99204</v>
      </c>
    </row>
    <row r="5255" spans="1:17">
      <c r="A5255" s="4" t="s">
        <v>1886</v>
      </c>
      <c r="B5255" s="15">
        <v>5</v>
      </c>
      <c r="C5255" s="15">
        <v>99204</v>
      </c>
      <c r="D5255" s="30">
        <v>45195</v>
      </c>
      <c r="E5255" s="10" t="s">
        <v>0</v>
      </c>
      <c r="F5255" s="14">
        <v>1334</v>
      </c>
      <c r="G5255" s="14">
        <v>300.68549832857542</v>
      </c>
      <c r="H5255" s="30"/>
      <c r="I5255" s="118"/>
      <c r="J5255" s="15" t="str">
        <f>IF(M5255="",IF(AND(H5255&lt;&gt; "",D5255&lt;&gt;""),IF(H5255&gt;=D5255,H5255-D5255,0),""),"")</f>
        <v/>
      </c>
      <c r="K5255" s="20" t="str">
        <f>IF(M5255="",IF(I5255&lt;&gt;"",I5255-G5255,""),"")</f>
        <v/>
      </c>
      <c r="L5255" s="25" t="str">
        <f>IF(M5255="",IF(K5255&lt;&gt;"",IF(G5255=0,IF(I5255=0,0,9.99),K5255/G5255),""),"")</f>
        <v/>
      </c>
      <c r="M5255" s="112"/>
      <c r="N5255" s="58" t="str">
        <f>TRIM(CONCATENATE(Table1[[#This Row],[Intake]]," ",Table1[[#This Row],[Batch Number]]))</f>
        <v>S-1/TI 5</v>
      </c>
      <c r="O5255" s="112" t="str">
        <f>IF(VLOOKUP(Table1[[#This Row],[Intake Batch Combo]],Sheet2!A:B,2,FALSE)="","",VLOOKUP(Table1[[#This Row],[Intake Batch Combo]],Sheet2!A:B,2,FALSE))</f>
        <v>Texas Injury Group Batch 05</v>
      </c>
      <c r="P5255" s="115" t="s">
        <v>2378</v>
      </c>
      <c r="Q5255" s="115">
        <v>99204</v>
      </c>
    </row>
    <row r="5256" spans="1:17">
      <c r="A5256" s="4" t="s">
        <v>1886</v>
      </c>
      <c r="B5256" s="15">
        <v>5</v>
      </c>
      <c r="C5256" s="15">
        <v>99204</v>
      </c>
      <c r="D5256" s="30">
        <v>45195</v>
      </c>
      <c r="E5256" s="10" t="s">
        <v>0</v>
      </c>
      <c r="F5256" s="14">
        <v>1334</v>
      </c>
      <c r="G5256" s="14">
        <v>300.68549832857542</v>
      </c>
      <c r="H5256" s="30"/>
      <c r="I5256" s="118"/>
      <c r="J5256" s="15" t="str">
        <f>IF(M5256="",IF(AND(H5256&lt;&gt; "",D5256&lt;&gt;""),IF(H5256&gt;=D5256,H5256-D5256,0),""),"")</f>
        <v/>
      </c>
      <c r="K5256" s="20" t="str">
        <f>IF(M5256="",IF(I5256&lt;&gt;"",I5256-G5256,""),"")</f>
        <v/>
      </c>
      <c r="L5256" s="25" t="str">
        <f>IF(M5256="",IF(K5256&lt;&gt;"",IF(G5256=0,IF(I5256=0,0,9.99),K5256/G5256),""),"")</f>
        <v/>
      </c>
      <c r="M5256" s="112"/>
      <c r="N5256" s="58" t="str">
        <f>TRIM(CONCATENATE(Table1[[#This Row],[Intake]]," ",Table1[[#This Row],[Batch Number]]))</f>
        <v>S-1/TI 5</v>
      </c>
      <c r="O5256" s="112" t="str">
        <f>IF(VLOOKUP(Table1[[#This Row],[Intake Batch Combo]],Sheet2!A:B,2,FALSE)="","",VLOOKUP(Table1[[#This Row],[Intake Batch Combo]],Sheet2!A:B,2,FALSE))</f>
        <v>Texas Injury Group Batch 05</v>
      </c>
      <c r="P5256" s="115" t="s">
        <v>2378</v>
      </c>
      <c r="Q5256" s="115">
        <v>99204</v>
      </c>
    </row>
    <row r="5257" spans="1:17">
      <c r="A5257" s="4" t="s">
        <v>1886</v>
      </c>
      <c r="B5257" s="15">
        <v>5</v>
      </c>
      <c r="C5257" s="15">
        <v>99204</v>
      </c>
      <c r="D5257" s="30">
        <v>45195</v>
      </c>
      <c r="E5257" s="10" t="s">
        <v>0</v>
      </c>
      <c r="F5257" s="14">
        <v>1467.4</v>
      </c>
      <c r="G5257" s="14">
        <v>330.75404816143293</v>
      </c>
      <c r="H5257" s="30"/>
      <c r="I5257" s="118"/>
      <c r="J5257" s="15" t="str">
        <f>IF(M5257="",IF(AND(H5257&lt;&gt; "",D5257&lt;&gt;""),IF(H5257&gt;=D5257,H5257-D5257,0),""),"")</f>
        <v/>
      </c>
      <c r="K5257" s="20" t="str">
        <f>IF(M5257="",IF(I5257&lt;&gt;"",I5257-G5257,""),"")</f>
        <v/>
      </c>
      <c r="L5257" s="25" t="str">
        <f>IF(M5257="",IF(K5257&lt;&gt;"",IF(G5257=0,IF(I5257=0,0,9.99),K5257/G5257),""),"")</f>
        <v/>
      </c>
      <c r="M5257" s="112"/>
      <c r="N5257" s="58" t="str">
        <f>TRIM(CONCATENATE(Table1[[#This Row],[Intake]]," ",Table1[[#This Row],[Batch Number]]))</f>
        <v>S-1/TI 5</v>
      </c>
      <c r="O5257" s="112" t="str">
        <f>IF(VLOOKUP(Table1[[#This Row],[Intake Batch Combo]],Sheet2!A:B,2,FALSE)="","",VLOOKUP(Table1[[#This Row],[Intake Batch Combo]],Sheet2!A:B,2,FALSE))</f>
        <v>Texas Injury Group Batch 05</v>
      </c>
      <c r="P5257" s="115" t="s">
        <v>2378</v>
      </c>
      <c r="Q5257" s="115">
        <v>99204</v>
      </c>
    </row>
    <row r="5258" spans="1:17">
      <c r="A5258" s="4" t="s">
        <v>1886</v>
      </c>
      <c r="B5258" s="15">
        <v>5</v>
      </c>
      <c r="C5258" s="15">
        <v>99204</v>
      </c>
      <c r="D5258" s="30">
        <v>45195</v>
      </c>
      <c r="E5258" s="10" t="s">
        <v>0</v>
      </c>
      <c r="F5258" s="14">
        <v>1467.4</v>
      </c>
      <c r="G5258" s="14">
        <v>330.75404816143293</v>
      </c>
      <c r="H5258" s="30"/>
      <c r="I5258" s="118"/>
      <c r="J5258" s="15" t="str">
        <f>IF(M5258="",IF(AND(H5258&lt;&gt; "",D5258&lt;&gt;""),IF(H5258&gt;=D5258,H5258-D5258,0),""),"")</f>
        <v/>
      </c>
      <c r="K5258" s="20" t="str">
        <f>IF(M5258="",IF(I5258&lt;&gt;"",I5258-G5258,""),"")</f>
        <v/>
      </c>
      <c r="L5258" s="25" t="str">
        <f>IF(M5258="",IF(K5258&lt;&gt;"",IF(G5258=0,IF(I5258=0,0,9.99),K5258/G5258),""),"")</f>
        <v/>
      </c>
      <c r="M5258" s="112"/>
      <c r="N5258" s="58" t="str">
        <f>TRIM(CONCATENATE(Table1[[#This Row],[Intake]]," ",Table1[[#This Row],[Batch Number]]))</f>
        <v>S-1/TI 5</v>
      </c>
      <c r="O5258" s="112" t="str">
        <f>IF(VLOOKUP(Table1[[#This Row],[Intake Batch Combo]],Sheet2!A:B,2,FALSE)="","",VLOOKUP(Table1[[#This Row],[Intake Batch Combo]],Sheet2!A:B,2,FALSE))</f>
        <v>Texas Injury Group Batch 05</v>
      </c>
      <c r="P5258" s="115" t="s">
        <v>2378</v>
      </c>
      <c r="Q5258" s="115">
        <v>99204</v>
      </c>
    </row>
    <row r="5259" spans="1:17">
      <c r="A5259" s="4" t="s">
        <v>1886</v>
      </c>
      <c r="B5259" s="15">
        <v>5</v>
      </c>
      <c r="C5259" s="15">
        <v>99204</v>
      </c>
      <c r="D5259" s="30">
        <v>45195</v>
      </c>
      <c r="E5259" s="10" t="s">
        <v>0</v>
      </c>
      <c r="F5259" s="14">
        <v>1467.4</v>
      </c>
      <c r="G5259" s="14">
        <v>330.75404816143293</v>
      </c>
      <c r="H5259" s="30"/>
      <c r="I5259" s="118"/>
      <c r="J5259" s="15" t="str">
        <f>IF(M5259="",IF(AND(H5259&lt;&gt; "",D5259&lt;&gt;""),IF(H5259&gt;=D5259,H5259-D5259,0),""),"")</f>
        <v/>
      </c>
      <c r="K5259" s="20" t="str">
        <f>IF(M5259="",IF(I5259&lt;&gt;"",I5259-G5259,""),"")</f>
        <v/>
      </c>
      <c r="L5259" s="25" t="str">
        <f>IF(M5259="",IF(K5259&lt;&gt;"",IF(G5259=0,IF(I5259=0,0,9.99),K5259/G5259),""),"")</f>
        <v/>
      </c>
      <c r="M5259" s="112"/>
      <c r="N5259" s="58" t="str">
        <f>TRIM(CONCATENATE(Table1[[#This Row],[Intake]]," ",Table1[[#This Row],[Batch Number]]))</f>
        <v>S-1/TI 5</v>
      </c>
      <c r="O5259" s="112" t="str">
        <f>IF(VLOOKUP(Table1[[#This Row],[Intake Batch Combo]],Sheet2!A:B,2,FALSE)="","",VLOOKUP(Table1[[#This Row],[Intake Batch Combo]],Sheet2!A:B,2,FALSE))</f>
        <v>Texas Injury Group Batch 05</v>
      </c>
      <c r="P5259" s="115" t="s">
        <v>2378</v>
      </c>
      <c r="Q5259" s="115">
        <v>99204</v>
      </c>
    </row>
    <row r="5260" spans="1:17">
      <c r="A5260" s="4" t="s">
        <v>1886</v>
      </c>
      <c r="B5260" s="15">
        <v>5</v>
      </c>
      <c r="C5260" s="15">
        <v>99204</v>
      </c>
      <c r="D5260" s="30">
        <v>45195</v>
      </c>
      <c r="E5260" s="10" t="s">
        <v>0</v>
      </c>
      <c r="F5260" s="14">
        <v>1600.8</v>
      </c>
      <c r="G5260" s="14">
        <v>360.82259799429045</v>
      </c>
      <c r="H5260" s="30"/>
      <c r="I5260" s="120"/>
      <c r="J5260" s="15" t="str">
        <f>IF(M5260="",IF(AND(H5260&lt;&gt; "",D5260&lt;&gt;""),IF(H5260&gt;=D5260,H5260-D5260,0),""),"")</f>
        <v/>
      </c>
      <c r="K5260" s="20" t="str">
        <f>IF(M5260="",IF(I5260&lt;&gt;"",I5260-G5260,""),"")</f>
        <v/>
      </c>
      <c r="L5260" s="25" t="str">
        <f>IF(M5260="",IF(K5260&lt;&gt;"",IF(G5260=0,IF(I5260=0,0,9.99),K5260/G5260),""),"")</f>
        <v/>
      </c>
      <c r="M5260" s="112"/>
      <c r="N5260" s="58" t="str">
        <f>TRIM(CONCATENATE(Table1[[#This Row],[Intake]]," ",Table1[[#This Row],[Batch Number]]))</f>
        <v>S-1/TI 5</v>
      </c>
      <c r="O5260" s="112" t="str">
        <f>IF(VLOOKUP(Table1[[#This Row],[Intake Batch Combo]],Sheet2!A:B,2,FALSE)="","",VLOOKUP(Table1[[#This Row],[Intake Batch Combo]],Sheet2!A:B,2,FALSE))</f>
        <v>Texas Injury Group Batch 05</v>
      </c>
      <c r="P5260" s="115" t="s">
        <v>2378</v>
      </c>
      <c r="Q5260" s="115">
        <v>99204</v>
      </c>
    </row>
    <row r="5261" spans="1:17">
      <c r="A5261" s="4" t="s">
        <v>1886</v>
      </c>
      <c r="B5261" s="15">
        <v>5</v>
      </c>
      <c r="C5261" s="15">
        <v>99204</v>
      </c>
      <c r="D5261" s="30">
        <v>45195</v>
      </c>
      <c r="E5261" s="10" t="s">
        <v>0</v>
      </c>
      <c r="F5261" s="14">
        <v>1600.8</v>
      </c>
      <c r="G5261" s="14">
        <v>360.82259799429045</v>
      </c>
      <c r="H5261" s="30"/>
      <c r="I5261" s="118"/>
      <c r="J5261" s="15" t="str">
        <f>IF(M5261="",IF(AND(H5261&lt;&gt; "",D5261&lt;&gt;""),IF(H5261&gt;=D5261,H5261-D5261,0),""),"")</f>
        <v/>
      </c>
      <c r="K5261" s="20" t="str">
        <f>IF(M5261="",IF(I5261&lt;&gt;"",I5261-G5261,""),"")</f>
        <v/>
      </c>
      <c r="L5261" s="25" t="str">
        <f>IF(M5261="",IF(K5261&lt;&gt;"",IF(G5261=0,IF(I5261=0,0,9.99),K5261/G5261),""),"")</f>
        <v/>
      </c>
      <c r="M5261" s="112"/>
      <c r="N5261" s="58" t="str">
        <f>TRIM(CONCATENATE(Table1[[#This Row],[Intake]]," ",Table1[[#This Row],[Batch Number]]))</f>
        <v>S-1/TI 5</v>
      </c>
      <c r="O5261" s="112" t="str">
        <f>IF(VLOOKUP(Table1[[#This Row],[Intake Batch Combo]],Sheet2!A:B,2,FALSE)="","",VLOOKUP(Table1[[#This Row],[Intake Batch Combo]],Sheet2!A:B,2,FALSE))</f>
        <v>Texas Injury Group Batch 05</v>
      </c>
      <c r="P5261" s="115" t="s">
        <v>2378</v>
      </c>
      <c r="Q5261" s="115">
        <v>99204</v>
      </c>
    </row>
    <row r="5262" spans="1:17">
      <c r="A5262" s="4" t="s">
        <v>1886</v>
      </c>
      <c r="B5262" s="15">
        <v>5</v>
      </c>
      <c r="C5262" s="15">
        <v>99204</v>
      </c>
      <c r="D5262" s="30">
        <v>45195</v>
      </c>
      <c r="E5262" s="10" t="s">
        <v>0</v>
      </c>
      <c r="F5262" s="14">
        <v>1600.8</v>
      </c>
      <c r="G5262" s="14">
        <v>360.82259799429045</v>
      </c>
      <c r="H5262" s="30"/>
      <c r="I5262" s="118"/>
      <c r="J5262" s="15" t="str">
        <f>IF(M5262="",IF(AND(H5262&lt;&gt; "",D5262&lt;&gt;""),IF(H5262&gt;=D5262,H5262-D5262,0),""),"")</f>
        <v/>
      </c>
      <c r="K5262" s="20" t="str">
        <f>IF(M5262="",IF(I5262&lt;&gt;"",I5262-G5262,""),"")</f>
        <v/>
      </c>
      <c r="L5262" s="25" t="str">
        <f>IF(M5262="",IF(K5262&lt;&gt;"",IF(G5262=0,IF(I5262=0,0,9.99),K5262/G5262),""),"")</f>
        <v/>
      </c>
      <c r="M5262" s="112"/>
      <c r="N5262" s="58" t="str">
        <f>TRIM(CONCATENATE(Table1[[#This Row],[Intake]]," ",Table1[[#This Row],[Batch Number]]))</f>
        <v>S-1/TI 5</v>
      </c>
      <c r="O5262" s="112" t="str">
        <f>IF(VLOOKUP(Table1[[#This Row],[Intake Batch Combo]],Sheet2!A:B,2,FALSE)="","",VLOOKUP(Table1[[#This Row],[Intake Batch Combo]],Sheet2!A:B,2,FALSE))</f>
        <v>Texas Injury Group Batch 05</v>
      </c>
      <c r="P5262" s="115" t="s">
        <v>2378</v>
      </c>
      <c r="Q5262" s="115">
        <v>99204</v>
      </c>
    </row>
    <row r="5263" spans="1:17">
      <c r="A5263" s="4" t="s">
        <v>1886</v>
      </c>
      <c r="B5263" s="15">
        <v>5</v>
      </c>
      <c r="C5263" s="15">
        <v>99204</v>
      </c>
      <c r="D5263" s="30">
        <v>45195</v>
      </c>
      <c r="E5263" s="10" t="s">
        <v>0</v>
      </c>
      <c r="F5263" s="14">
        <v>1600.8</v>
      </c>
      <c r="G5263" s="14">
        <v>360.82259799429045</v>
      </c>
      <c r="H5263" s="30"/>
      <c r="I5263" s="118"/>
      <c r="J5263" s="15" t="str">
        <f>IF(M5263="",IF(AND(H5263&lt;&gt; "",D5263&lt;&gt;""),IF(H5263&gt;=D5263,H5263-D5263,0),""),"")</f>
        <v/>
      </c>
      <c r="K5263" s="20" t="str">
        <f>IF(M5263="",IF(I5263&lt;&gt;"",I5263-G5263,""),"")</f>
        <v/>
      </c>
      <c r="L5263" s="25" t="str">
        <f>IF(M5263="",IF(K5263&lt;&gt;"",IF(G5263=0,IF(I5263=0,0,9.99),K5263/G5263),""),"")</f>
        <v/>
      </c>
      <c r="M5263" s="112"/>
      <c r="N5263" s="58" t="str">
        <f>TRIM(CONCATENATE(Table1[[#This Row],[Intake]]," ",Table1[[#This Row],[Batch Number]]))</f>
        <v>S-1/TI 5</v>
      </c>
      <c r="O5263" s="112" t="str">
        <f>IF(VLOOKUP(Table1[[#This Row],[Intake Batch Combo]],Sheet2!A:B,2,FALSE)="","",VLOOKUP(Table1[[#This Row],[Intake Batch Combo]],Sheet2!A:B,2,FALSE))</f>
        <v>Texas Injury Group Batch 05</v>
      </c>
      <c r="P5263" s="115" t="s">
        <v>2378</v>
      </c>
      <c r="Q5263" s="115">
        <v>99204</v>
      </c>
    </row>
    <row r="5264" spans="1:17">
      <c r="A5264" s="4" t="s">
        <v>1886</v>
      </c>
      <c r="B5264" s="15">
        <v>5</v>
      </c>
      <c r="C5264" s="15">
        <v>99215</v>
      </c>
      <c r="D5264" s="30">
        <v>45195</v>
      </c>
      <c r="E5264" s="10" t="s">
        <v>0</v>
      </c>
      <c r="F5264" s="14">
        <v>1437.1</v>
      </c>
      <c r="G5264" s="14">
        <v>323.92438504347501</v>
      </c>
      <c r="H5264" s="30"/>
      <c r="I5264" s="118"/>
      <c r="J5264" s="15" t="str">
        <f>IF(M5264="",IF(AND(H5264&lt;&gt; "",D5264&lt;&gt;""),IF(H5264&gt;=D5264,H5264-D5264,0),""),"")</f>
        <v/>
      </c>
      <c r="K5264" s="20" t="str">
        <f>IF(M5264="",IF(I5264&lt;&gt;"",I5264-G5264,""),"")</f>
        <v/>
      </c>
      <c r="L5264" s="25" t="str">
        <f>IF(M5264="",IF(K5264&lt;&gt;"",IF(G5264=0,IF(I5264=0,0,9.99),K5264/G5264),""),"")</f>
        <v/>
      </c>
      <c r="M5264" s="112"/>
      <c r="N5264" s="58" t="str">
        <f>TRIM(CONCATENATE(Table1[[#This Row],[Intake]]," ",Table1[[#This Row],[Batch Number]]))</f>
        <v>S-1/TI 5</v>
      </c>
      <c r="O5264" s="112" t="str">
        <f>IF(VLOOKUP(Table1[[#This Row],[Intake Batch Combo]],Sheet2!A:B,2,FALSE)="","",VLOOKUP(Table1[[#This Row],[Intake Batch Combo]],Sheet2!A:B,2,FALSE))</f>
        <v>Texas Injury Group Batch 05</v>
      </c>
      <c r="P5264" s="115" t="s">
        <v>2378</v>
      </c>
      <c r="Q5264" s="115">
        <v>99215</v>
      </c>
    </row>
    <row r="5265" spans="1:17">
      <c r="A5265" s="4" t="s">
        <v>1886</v>
      </c>
      <c r="B5265" s="15">
        <v>5</v>
      </c>
      <c r="C5265" s="15">
        <v>99215</v>
      </c>
      <c r="D5265" s="30">
        <v>45195</v>
      </c>
      <c r="E5265" s="10" t="s">
        <v>0</v>
      </c>
      <c r="F5265" s="14">
        <v>1437.1</v>
      </c>
      <c r="G5265" s="14">
        <v>323.92438504347501</v>
      </c>
      <c r="H5265" s="30"/>
      <c r="I5265" s="118"/>
      <c r="J5265" s="15" t="str">
        <f>IF(M5265="",IF(AND(H5265&lt;&gt; "",D5265&lt;&gt;""),IF(H5265&gt;=D5265,H5265-D5265,0),""),"")</f>
        <v/>
      </c>
      <c r="K5265" s="20" t="str">
        <f>IF(M5265="",IF(I5265&lt;&gt;"",I5265-G5265,""),"")</f>
        <v/>
      </c>
      <c r="L5265" s="25" t="str">
        <f>IF(M5265="",IF(K5265&lt;&gt;"",IF(G5265=0,IF(I5265=0,0,9.99),K5265/G5265),""),"")</f>
        <v/>
      </c>
      <c r="M5265" s="112"/>
      <c r="N5265" s="58" t="str">
        <f>TRIM(CONCATENATE(Table1[[#This Row],[Intake]]," ",Table1[[#This Row],[Batch Number]]))</f>
        <v>S-1/TI 5</v>
      </c>
      <c r="O5265" s="112" t="str">
        <f>IF(VLOOKUP(Table1[[#This Row],[Intake Batch Combo]],Sheet2!A:B,2,FALSE)="","",VLOOKUP(Table1[[#This Row],[Intake Batch Combo]],Sheet2!A:B,2,FALSE))</f>
        <v>Texas Injury Group Batch 05</v>
      </c>
      <c r="P5265" s="115" t="s">
        <v>2378</v>
      </c>
      <c r="Q5265" s="115">
        <v>99215</v>
      </c>
    </row>
    <row r="5266" spans="1:17">
      <c r="A5266" s="4" t="s">
        <v>1886</v>
      </c>
      <c r="B5266" s="15">
        <v>5</v>
      </c>
      <c r="C5266" s="15">
        <v>99215</v>
      </c>
      <c r="D5266" s="30">
        <v>45195</v>
      </c>
      <c r="E5266" s="10" t="s">
        <v>0</v>
      </c>
      <c r="F5266" s="14">
        <v>1724.52</v>
      </c>
      <c r="G5266" s="14">
        <v>388.70926205217006</v>
      </c>
      <c r="H5266" s="30"/>
      <c r="I5266" s="118"/>
      <c r="J5266" s="15" t="str">
        <f>IF(M5266="",IF(AND(H5266&lt;&gt; "",D5266&lt;&gt;""),IF(H5266&gt;=D5266,H5266-D5266,0),""),"")</f>
        <v/>
      </c>
      <c r="K5266" s="20" t="str">
        <f>IF(M5266="",IF(I5266&lt;&gt;"",I5266-G5266,""),"")</f>
        <v/>
      </c>
      <c r="L5266" s="25" t="str">
        <f>IF(M5266="",IF(K5266&lt;&gt;"",IF(G5266=0,IF(I5266=0,0,9.99),K5266/G5266),""),"")</f>
        <v/>
      </c>
      <c r="M5266" s="112"/>
      <c r="N5266" s="58" t="str">
        <f>TRIM(CONCATENATE(Table1[[#This Row],[Intake]]," ",Table1[[#This Row],[Batch Number]]))</f>
        <v>S-1/TI 5</v>
      </c>
      <c r="O5266" s="112" t="str">
        <f>IF(VLOOKUP(Table1[[#This Row],[Intake Batch Combo]],Sheet2!A:B,2,FALSE)="","",VLOOKUP(Table1[[#This Row],[Intake Batch Combo]],Sheet2!A:B,2,FALSE))</f>
        <v>Texas Injury Group Batch 05</v>
      </c>
      <c r="P5266" s="115" t="s">
        <v>2378</v>
      </c>
      <c r="Q5266" s="115">
        <v>99215</v>
      </c>
    </row>
    <row r="5267" spans="1:17">
      <c r="A5267" s="4" t="s">
        <v>1886</v>
      </c>
      <c r="B5267" s="15">
        <v>5</v>
      </c>
      <c r="C5267" s="15">
        <v>99215</v>
      </c>
      <c r="D5267" s="30">
        <v>45195</v>
      </c>
      <c r="E5267" s="10" t="s">
        <v>0</v>
      </c>
      <c r="F5267" s="14">
        <v>1724.52</v>
      </c>
      <c r="G5267" s="14">
        <v>388.70926205217006</v>
      </c>
      <c r="H5267" s="30"/>
      <c r="I5267" s="118"/>
      <c r="J5267" s="15" t="str">
        <f>IF(M5267="",IF(AND(H5267&lt;&gt; "",D5267&lt;&gt;""),IF(H5267&gt;=D5267,H5267-D5267,0),""),"")</f>
        <v/>
      </c>
      <c r="K5267" s="20" t="str">
        <f>IF(M5267="",IF(I5267&lt;&gt;"",I5267-G5267,""),"")</f>
        <v/>
      </c>
      <c r="L5267" s="25" t="str">
        <f>IF(M5267="",IF(K5267&lt;&gt;"",IF(G5267=0,IF(I5267=0,0,9.99),K5267/G5267),""),"")</f>
        <v/>
      </c>
      <c r="M5267" s="112"/>
      <c r="N5267" s="58" t="str">
        <f>TRIM(CONCATENATE(Table1[[#This Row],[Intake]]," ",Table1[[#This Row],[Batch Number]]))</f>
        <v>S-1/TI 5</v>
      </c>
      <c r="O5267" s="112" t="str">
        <f>IF(VLOOKUP(Table1[[#This Row],[Intake Batch Combo]],Sheet2!A:B,2,FALSE)="","",VLOOKUP(Table1[[#This Row],[Intake Batch Combo]],Sheet2!A:B,2,FALSE))</f>
        <v>Texas Injury Group Batch 05</v>
      </c>
      <c r="P5267" s="115" t="s">
        <v>2378</v>
      </c>
      <c r="Q5267" s="115">
        <v>99215</v>
      </c>
    </row>
    <row r="5268" spans="1:17">
      <c r="A5268" s="4" t="s">
        <v>1886</v>
      </c>
      <c r="B5268" s="15">
        <v>5</v>
      </c>
      <c r="C5268" s="15">
        <v>99215</v>
      </c>
      <c r="D5268" s="30">
        <v>45195</v>
      </c>
      <c r="E5268" s="10" t="s">
        <v>0</v>
      </c>
      <c r="F5268" s="14">
        <v>1724.52</v>
      </c>
      <c r="G5268" s="14">
        <v>388.70926205217006</v>
      </c>
      <c r="H5268" s="30"/>
      <c r="I5268" s="118"/>
      <c r="J5268" s="15" t="str">
        <f>IF(M5268="",IF(AND(H5268&lt;&gt; "",D5268&lt;&gt;""),IF(H5268&gt;=D5268,H5268-D5268,0),""),"")</f>
        <v/>
      </c>
      <c r="K5268" s="20" t="str">
        <f>IF(M5268="",IF(I5268&lt;&gt;"",I5268-G5268,""),"")</f>
        <v/>
      </c>
      <c r="L5268" s="25" t="str">
        <f>IF(M5268="",IF(K5268&lt;&gt;"",IF(G5268=0,IF(I5268=0,0,9.99),K5268/G5268),""),"")</f>
        <v/>
      </c>
      <c r="M5268" s="112"/>
      <c r="N5268" s="58" t="str">
        <f>TRIM(CONCATENATE(Table1[[#This Row],[Intake]]," ",Table1[[#This Row],[Batch Number]]))</f>
        <v>S-1/TI 5</v>
      </c>
      <c r="O5268" s="112" t="str">
        <f>IF(VLOOKUP(Table1[[#This Row],[Intake Batch Combo]],Sheet2!A:B,2,FALSE)="","",VLOOKUP(Table1[[#This Row],[Intake Batch Combo]],Sheet2!A:B,2,FALSE))</f>
        <v>Texas Injury Group Batch 05</v>
      </c>
      <c r="P5268" s="115" t="s">
        <v>2378</v>
      </c>
      <c r="Q5268" s="115">
        <v>99215</v>
      </c>
    </row>
    <row r="5269" spans="1:17">
      <c r="A5269" s="4" t="s">
        <v>1886</v>
      </c>
      <c r="B5269" s="15">
        <v>5</v>
      </c>
      <c r="C5269" s="15">
        <v>99215</v>
      </c>
      <c r="D5269" s="30">
        <v>45195</v>
      </c>
      <c r="E5269" s="10" t="s">
        <v>0</v>
      </c>
      <c r="F5269" s="14">
        <v>1724.52</v>
      </c>
      <c r="G5269" s="14">
        <v>388.70926205217006</v>
      </c>
      <c r="H5269" s="30"/>
      <c r="I5269" s="118"/>
      <c r="J5269" s="15" t="str">
        <f>IF(M5269="",IF(AND(H5269&lt;&gt; "",D5269&lt;&gt;""),IF(H5269&gt;=D5269,H5269-D5269,0),""),"")</f>
        <v/>
      </c>
      <c r="K5269" s="20" t="str">
        <f>IF(M5269="",IF(I5269&lt;&gt;"",I5269-G5269,""),"")</f>
        <v/>
      </c>
      <c r="L5269" s="25" t="str">
        <f>IF(M5269="",IF(K5269&lt;&gt;"",IF(G5269=0,IF(I5269=0,0,9.99),K5269/G5269),""),"")</f>
        <v/>
      </c>
      <c r="M5269" s="112"/>
      <c r="N5269" s="58" t="str">
        <f>TRIM(CONCATENATE(Table1[[#This Row],[Intake]]," ",Table1[[#This Row],[Batch Number]]))</f>
        <v>S-1/TI 5</v>
      </c>
      <c r="O5269" s="112" t="str">
        <f>IF(VLOOKUP(Table1[[#This Row],[Intake Batch Combo]],Sheet2!A:B,2,FALSE)="","",VLOOKUP(Table1[[#This Row],[Intake Batch Combo]],Sheet2!A:B,2,FALSE))</f>
        <v>Texas Injury Group Batch 05</v>
      </c>
      <c r="P5269" s="115" t="s">
        <v>2378</v>
      </c>
      <c r="Q5269" s="115">
        <v>99215</v>
      </c>
    </row>
    <row r="5270" spans="1:17">
      <c r="A5270" s="4" t="s">
        <v>1886</v>
      </c>
      <c r="B5270" s="15">
        <v>5</v>
      </c>
      <c r="C5270" s="15">
        <v>99215</v>
      </c>
      <c r="D5270" s="30">
        <v>45195</v>
      </c>
      <c r="E5270" s="10" t="s">
        <v>0</v>
      </c>
      <c r="F5270" s="14">
        <v>1724.52</v>
      </c>
      <c r="G5270" s="14">
        <v>388.70926205217006</v>
      </c>
      <c r="H5270" s="30"/>
      <c r="I5270" s="120"/>
      <c r="J5270" s="15" t="str">
        <f>IF(M5270="",IF(AND(H5270&lt;&gt; "",D5270&lt;&gt;""),IF(H5270&gt;=D5270,H5270-D5270,0),""),"")</f>
        <v/>
      </c>
      <c r="K5270" s="20" t="str">
        <f>IF(M5270="",IF(I5270&lt;&gt;"",I5270-G5270,""),"")</f>
        <v/>
      </c>
      <c r="L5270" s="25" t="str">
        <f>IF(M5270="",IF(K5270&lt;&gt;"",IF(G5270=0,IF(I5270=0,0,9.99),K5270/G5270),""),"")</f>
        <v/>
      </c>
      <c r="M5270" s="112"/>
      <c r="N5270" s="58" t="str">
        <f>TRIM(CONCATENATE(Table1[[#This Row],[Intake]]," ",Table1[[#This Row],[Batch Number]]))</f>
        <v>S-1/TI 5</v>
      </c>
      <c r="O5270" s="112" t="str">
        <f>IF(VLOOKUP(Table1[[#This Row],[Intake Batch Combo]],Sheet2!A:B,2,FALSE)="","",VLOOKUP(Table1[[#This Row],[Intake Batch Combo]],Sheet2!A:B,2,FALSE))</f>
        <v>Texas Injury Group Batch 05</v>
      </c>
      <c r="P5270" s="115" t="s">
        <v>2378</v>
      </c>
      <c r="Q5270" s="115">
        <v>99215</v>
      </c>
    </row>
    <row r="5271" spans="1:17">
      <c r="A5271" s="4" t="s">
        <v>1886</v>
      </c>
      <c r="B5271" s="15">
        <v>5</v>
      </c>
      <c r="C5271" s="15">
        <v>99215</v>
      </c>
      <c r="D5271" s="30">
        <v>45195</v>
      </c>
      <c r="E5271" s="10" t="s">
        <v>0</v>
      </c>
      <c r="F5271" s="14">
        <v>1724.52</v>
      </c>
      <c r="G5271" s="14">
        <v>388.70926205217006</v>
      </c>
      <c r="H5271" s="30"/>
      <c r="I5271" s="118"/>
      <c r="J5271" s="15" t="str">
        <f>IF(M5271="",IF(AND(H5271&lt;&gt; "",D5271&lt;&gt;""),IF(H5271&gt;=D5271,H5271-D5271,0),""),"")</f>
        <v/>
      </c>
      <c r="K5271" s="20" t="str">
        <f>IF(M5271="",IF(I5271&lt;&gt;"",I5271-G5271,""),"")</f>
        <v/>
      </c>
      <c r="L5271" s="25" t="str">
        <f>IF(M5271="",IF(K5271&lt;&gt;"",IF(G5271=0,IF(I5271=0,0,9.99),K5271/G5271),""),"")</f>
        <v/>
      </c>
      <c r="M5271" s="112"/>
      <c r="N5271" s="58" t="str">
        <f>TRIM(CONCATENATE(Table1[[#This Row],[Intake]]," ",Table1[[#This Row],[Batch Number]]))</f>
        <v>S-1/TI 5</v>
      </c>
      <c r="O5271" s="112" t="str">
        <f>IF(VLOOKUP(Table1[[#This Row],[Intake Batch Combo]],Sheet2!A:B,2,FALSE)="","",VLOOKUP(Table1[[#This Row],[Intake Batch Combo]],Sheet2!A:B,2,FALSE))</f>
        <v>Texas Injury Group Batch 05</v>
      </c>
      <c r="P5271" s="115" t="s">
        <v>2378</v>
      </c>
      <c r="Q5271" s="115">
        <v>99215</v>
      </c>
    </row>
    <row r="5272" spans="1:17">
      <c r="A5272" s="4" t="s">
        <v>1886</v>
      </c>
      <c r="B5272" s="15">
        <v>5</v>
      </c>
      <c r="C5272" s="15">
        <v>99215</v>
      </c>
      <c r="D5272" s="30">
        <v>45195</v>
      </c>
      <c r="E5272" s="10" t="s">
        <v>0</v>
      </c>
      <c r="F5272" s="14">
        <v>1724.52</v>
      </c>
      <c r="G5272" s="14">
        <v>388.70926205217006</v>
      </c>
      <c r="H5272" s="30"/>
      <c r="I5272" s="118"/>
      <c r="J5272" s="15" t="str">
        <f>IF(M5272="",IF(AND(H5272&lt;&gt; "",D5272&lt;&gt;""),IF(H5272&gt;=D5272,H5272-D5272,0),""),"")</f>
        <v/>
      </c>
      <c r="K5272" s="20" t="str">
        <f>IF(M5272="",IF(I5272&lt;&gt;"",I5272-G5272,""),"")</f>
        <v/>
      </c>
      <c r="L5272" s="25" t="str">
        <f>IF(M5272="",IF(K5272&lt;&gt;"",IF(G5272=0,IF(I5272=0,0,9.99),K5272/G5272),""),"")</f>
        <v/>
      </c>
      <c r="M5272" s="112"/>
      <c r="N5272" s="58" t="str">
        <f>TRIM(CONCATENATE(Table1[[#This Row],[Intake]]," ",Table1[[#This Row],[Batch Number]]))</f>
        <v>S-1/TI 5</v>
      </c>
      <c r="O5272" s="112" t="str">
        <f>IF(VLOOKUP(Table1[[#This Row],[Intake Batch Combo]],Sheet2!A:B,2,FALSE)="","",VLOOKUP(Table1[[#This Row],[Intake Batch Combo]],Sheet2!A:B,2,FALSE))</f>
        <v>Texas Injury Group Batch 05</v>
      </c>
      <c r="P5272" s="115" t="s">
        <v>2378</v>
      </c>
      <c r="Q5272" s="115">
        <v>99215</v>
      </c>
    </row>
    <row r="5273" spans="1:17">
      <c r="A5273" s="4" t="s">
        <v>1886</v>
      </c>
      <c r="B5273" s="15">
        <v>5</v>
      </c>
      <c r="C5273" s="15">
        <v>99215</v>
      </c>
      <c r="D5273" s="30">
        <v>45195</v>
      </c>
      <c r="E5273" s="10" t="s">
        <v>0</v>
      </c>
      <c r="F5273" s="14">
        <v>1724.52</v>
      </c>
      <c r="G5273" s="14">
        <v>388.70926205217006</v>
      </c>
      <c r="H5273" s="30"/>
      <c r="I5273" s="118"/>
      <c r="J5273" s="15" t="str">
        <f>IF(M5273="",IF(AND(H5273&lt;&gt; "",D5273&lt;&gt;""),IF(H5273&gt;=D5273,H5273-D5273,0),""),"")</f>
        <v/>
      </c>
      <c r="K5273" s="20" t="str">
        <f>IF(M5273="",IF(I5273&lt;&gt;"",I5273-G5273,""),"")</f>
        <v/>
      </c>
      <c r="L5273" s="25" t="str">
        <f>IF(M5273="",IF(K5273&lt;&gt;"",IF(G5273=0,IF(I5273=0,0,9.99),K5273/G5273),""),"")</f>
        <v/>
      </c>
      <c r="M5273" s="112"/>
      <c r="N5273" s="58" t="str">
        <f>TRIM(CONCATENATE(Table1[[#This Row],[Intake]]," ",Table1[[#This Row],[Batch Number]]))</f>
        <v>S-1/TI 5</v>
      </c>
      <c r="O5273" s="112" t="str">
        <f>IF(VLOOKUP(Table1[[#This Row],[Intake Batch Combo]],Sheet2!A:B,2,FALSE)="","",VLOOKUP(Table1[[#This Row],[Intake Batch Combo]],Sheet2!A:B,2,FALSE))</f>
        <v>Texas Injury Group Batch 05</v>
      </c>
      <c r="P5273" s="115" t="s">
        <v>2378</v>
      </c>
      <c r="Q5273" s="115">
        <v>99215</v>
      </c>
    </row>
    <row r="5274" spans="1:17">
      <c r="A5274" s="4" t="s">
        <v>1886</v>
      </c>
      <c r="B5274" s="15">
        <v>5</v>
      </c>
      <c r="C5274" s="15">
        <v>99215</v>
      </c>
      <c r="D5274" s="30">
        <v>45195</v>
      </c>
      <c r="E5274" s="10" t="s">
        <v>0</v>
      </c>
      <c r="F5274" s="14">
        <v>1724.52</v>
      </c>
      <c r="G5274" s="14">
        <v>388.70926205217006</v>
      </c>
      <c r="H5274" s="30"/>
      <c r="I5274" s="118"/>
      <c r="J5274" s="15" t="str">
        <f>IF(M5274="",IF(AND(H5274&lt;&gt; "",D5274&lt;&gt;""),IF(H5274&gt;=D5274,H5274-D5274,0),""),"")</f>
        <v/>
      </c>
      <c r="K5274" s="20" t="str">
        <f>IF(M5274="",IF(I5274&lt;&gt;"",I5274-G5274,""),"")</f>
        <v/>
      </c>
      <c r="L5274" s="25" t="str">
        <f>IF(M5274="",IF(K5274&lt;&gt;"",IF(G5274=0,IF(I5274=0,0,9.99),K5274/G5274),""),"")</f>
        <v/>
      </c>
      <c r="M5274" s="112"/>
      <c r="N5274" s="58" t="str">
        <f>TRIM(CONCATENATE(Table1[[#This Row],[Intake]]," ",Table1[[#This Row],[Batch Number]]))</f>
        <v>S-1/TI 5</v>
      </c>
      <c r="O5274" s="112" t="str">
        <f>IF(VLOOKUP(Table1[[#This Row],[Intake Batch Combo]],Sheet2!A:B,2,FALSE)="","",VLOOKUP(Table1[[#This Row],[Intake Batch Combo]],Sheet2!A:B,2,FALSE))</f>
        <v>Texas Injury Group Batch 05</v>
      </c>
      <c r="P5274" s="115" t="s">
        <v>2378</v>
      </c>
      <c r="Q5274" s="115">
        <v>99215</v>
      </c>
    </row>
    <row r="5275" spans="1:17">
      <c r="A5275" s="4" t="s">
        <v>1886</v>
      </c>
      <c r="B5275" s="15">
        <v>5</v>
      </c>
      <c r="C5275" s="15">
        <v>99215</v>
      </c>
      <c r="D5275" s="30">
        <v>45195</v>
      </c>
      <c r="E5275" s="10" t="s">
        <v>0</v>
      </c>
      <c r="F5275" s="14">
        <v>4000</v>
      </c>
      <c r="G5275" s="14">
        <v>901.6056921396563</v>
      </c>
      <c r="H5275" s="30"/>
      <c r="I5275" s="118"/>
      <c r="J5275" s="15" t="str">
        <f>IF(M5275="",IF(AND(H5275&lt;&gt; "",D5275&lt;&gt;""),IF(H5275&gt;=D5275,H5275-D5275,0),""),"")</f>
        <v/>
      </c>
      <c r="K5275" s="20" t="str">
        <f>IF(M5275="",IF(I5275&lt;&gt;"",I5275-G5275,""),"")</f>
        <v/>
      </c>
      <c r="L5275" s="25" t="str">
        <f>IF(M5275="",IF(K5275&lt;&gt;"",IF(G5275=0,IF(I5275=0,0,9.99),K5275/G5275),""),"")</f>
        <v/>
      </c>
      <c r="M5275" s="112"/>
      <c r="N5275" s="58" t="str">
        <f>TRIM(CONCATENATE(Table1[[#This Row],[Intake]]," ",Table1[[#This Row],[Batch Number]]))</f>
        <v>S-1/TI 5</v>
      </c>
      <c r="O5275" s="112" t="str">
        <f>IF(VLOOKUP(Table1[[#This Row],[Intake Batch Combo]],Sheet2!A:B,2,FALSE)="","",VLOOKUP(Table1[[#This Row],[Intake Batch Combo]],Sheet2!A:B,2,FALSE))</f>
        <v>Texas Injury Group Batch 05</v>
      </c>
      <c r="P5275" s="115" t="s">
        <v>2378</v>
      </c>
      <c r="Q5275" s="115">
        <v>99215</v>
      </c>
    </row>
    <row r="5276" spans="1:17">
      <c r="A5276" s="4" t="s">
        <v>1886</v>
      </c>
      <c r="B5276" s="15">
        <v>5</v>
      </c>
      <c r="C5276" s="15">
        <v>99215</v>
      </c>
      <c r="D5276" s="30">
        <v>45195</v>
      </c>
      <c r="E5276" s="10" t="s">
        <v>0</v>
      </c>
      <c r="F5276" s="14">
        <v>4000</v>
      </c>
      <c r="G5276" s="14">
        <v>901.6056921396563</v>
      </c>
      <c r="H5276" s="30"/>
      <c r="I5276" s="118"/>
      <c r="J5276" s="15" t="str">
        <f>IF(M5276="",IF(AND(H5276&lt;&gt; "",D5276&lt;&gt;""),IF(H5276&gt;=D5276,H5276-D5276,0),""),"")</f>
        <v/>
      </c>
      <c r="K5276" s="20" t="str">
        <f>IF(M5276="",IF(I5276&lt;&gt;"",I5276-G5276,""),"")</f>
        <v/>
      </c>
      <c r="L5276" s="25" t="str">
        <f>IF(M5276="",IF(K5276&lt;&gt;"",IF(G5276=0,IF(I5276=0,0,9.99),K5276/G5276),""),"")</f>
        <v/>
      </c>
      <c r="M5276" s="112"/>
      <c r="N5276" s="58" t="str">
        <f>TRIM(CONCATENATE(Table1[[#This Row],[Intake]]," ",Table1[[#This Row],[Batch Number]]))</f>
        <v>S-1/TI 5</v>
      </c>
      <c r="O5276" s="112" t="str">
        <f>IF(VLOOKUP(Table1[[#This Row],[Intake Batch Combo]],Sheet2!A:B,2,FALSE)="","",VLOOKUP(Table1[[#This Row],[Intake Batch Combo]],Sheet2!A:B,2,FALSE))</f>
        <v>Texas Injury Group Batch 05</v>
      </c>
      <c r="P5276" s="115" t="s">
        <v>2378</v>
      </c>
      <c r="Q5276" s="115">
        <v>99215</v>
      </c>
    </row>
    <row r="5277" spans="1:17">
      <c r="A5277" s="4" t="s">
        <v>1886</v>
      </c>
      <c r="B5277" s="15">
        <v>5</v>
      </c>
      <c r="C5277" s="15">
        <v>99442</v>
      </c>
      <c r="D5277" s="30">
        <v>45195</v>
      </c>
      <c r="E5277" s="10" t="s">
        <v>0</v>
      </c>
      <c r="F5277" s="14">
        <v>661.7</v>
      </c>
      <c r="G5277" s="14">
        <v>149.14812162220267</v>
      </c>
      <c r="H5277" s="30"/>
      <c r="I5277" s="118"/>
      <c r="J5277" s="15" t="str">
        <f>IF(M5277="",IF(AND(H5277&lt;&gt; "",D5277&lt;&gt;""),IF(H5277&gt;=D5277,H5277-D5277,0),""),"")</f>
        <v/>
      </c>
      <c r="K5277" s="20" t="str">
        <f>IF(M5277="",IF(I5277&lt;&gt;"",I5277-G5277,""),"")</f>
        <v/>
      </c>
      <c r="L5277" s="25" t="str">
        <f>IF(M5277="",IF(K5277&lt;&gt;"",IF(G5277=0,IF(I5277=0,0,9.99),K5277/G5277),""),"")</f>
        <v/>
      </c>
      <c r="M5277" s="112"/>
      <c r="N5277" s="58" t="str">
        <f>TRIM(CONCATENATE(Table1[[#This Row],[Intake]]," ",Table1[[#This Row],[Batch Number]]))</f>
        <v>S-1/TI 5</v>
      </c>
      <c r="O5277" s="112" t="str">
        <f>IF(VLOOKUP(Table1[[#This Row],[Intake Batch Combo]],Sheet2!A:B,2,FALSE)="","",VLOOKUP(Table1[[#This Row],[Intake Batch Combo]],Sheet2!A:B,2,FALSE))</f>
        <v>Texas Injury Group Batch 05</v>
      </c>
      <c r="P5277" s="115" t="s">
        <v>2378</v>
      </c>
      <c r="Q5277" s="115">
        <v>99442</v>
      </c>
    </row>
    <row r="5278" spans="1:17">
      <c r="A5278" s="4" t="s">
        <v>1886</v>
      </c>
      <c r="B5278" s="15">
        <v>5</v>
      </c>
      <c r="C5278" s="15">
        <v>99442</v>
      </c>
      <c r="D5278" s="30">
        <v>45195</v>
      </c>
      <c r="E5278" s="10" t="s">
        <v>0</v>
      </c>
      <c r="F5278" s="14">
        <v>661.7</v>
      </c>
      <c r="G5278" s="14">
        <v>149.14812162220267</v>
      </c>
      <c r="H5278" s="30"/>
      <c r="I5278" s="120"/>
      <c r="J5278" s="15" t="str">
        <f>IF(M5278="",IF(AND(H5278&lt;&gt; "",D5278&lt;&gt;""),IF(H5278&gt;=D5278,H5278-D5278,0),""),"")</f>
        <v/>
      </c>
      <c r="K5278" s="20" t="str">
        <f>IF(M5278="",IF(I5278&lt;&gt;"",I5278-G5278,""),"")</f>
        <v/>
      </c>
      <c r="L5278" s="25" t="str">
        <f>IF(M5278="",IF(K5278&lt;&gt;"",IF(G5278=0,IF(I5278=0,0,9.99),K5278/G5278),""),"")</f>
        <v/>
      </c>
      <c r="M5278" s="112"/>
      <c r="N5278" s="58" t="str">
        <f>TRIM(CONCATENATE(Table1[[#This Row],[Intake]]," ",Table1[[#This Row],[Batch Number]]))</f>
        <v>S-1/TI 5</v>
      </c>
      <c r="O5278" s="112" t="str">
        <f>IF(VLOOKUP(Table1[[#This Row],[Intake Batch Combo]],Sheet2!A:B,2,FALSE)="","",VLOOKUP(Table1[[#This Row],[Intake Batch Combo]],Sheet2!A:B,2,FALSE))</f>
        <v>Texas Injury Group Batch 05</v>
      </c>
      <c r="P5278" s="115" t="s">
        <v>2378</v>
      </c>
      <c r="Q5278" s="115">
        <v>99442</v>
      </c>
    </row>
    <row r="5279" spans="1:17">
      <c r="A5279" s="4" t="s">
        <v>1886</v>
      </c>
      <c r="B5279" s="15">
        <v>5</v>
      </c>
      <c r="C5279" s="15">
        <v>99442</v>
      </c>
      <c r="D5279" s="30">
        <v>45195</v>
      </c>
      <c r="E5279" s="10" t="s">
        <v>0</v>
      </c>
      <c r="F5279" s="14">
        <v>661.7</v>
      </c>
      <c r="G5279" s="14">
        <v>149.14812162220267</v>
      </c>
      <c r="H5279" s="30"/>
      <c r="I5279" s="118"/>
      <c r="J5279" s="15" t="str">
        <f>IF(M5279="",IF(AND(H5279&lt;&gt; "",D5279&lt;&gt;""),IF(H5279&gt;=D5279,H5279-D5279,0),""),"")</f>
        <v/>
      </c>
      <c r="K5279" s="20" t="str">
        <f>IF(M5279="",IF(I5279&lt;&gt;"",I5279-G5279,""),"")</f>
        <v/>
      </c>
      <c r="L5279" s="25" t="str">
        <f>IF(M5279="",IF(K5279&lt;&gt;"",IF(G5279=0,IF(I5279=0,0,9.99),K5279/G5279),""),"")</f>
        <v/>
      </c>
      <c r="M5279" s="112"/>
      <c r="N5279" s="58" t="str">
        <f>TRIM(CONCATENATE(Table1[[#This Row],[Intake]]," ",Table1[[#This Row],[Batch Number]]))</f>
        <v>S-1/TI 5</v>
      </c>
      <c r="O5279" s="112" t="str">
        <f>IF(VLOOKUP(Table1[[#This Row],[Intake Batch Combo]],Sheet2!A:B,2,FALSE)="","",VLOOKUP(Table1[[#This Row],[Intake Batch Combo]],Sheet2!A:B,2,FALSE))</f>
        <v>Texas Injury Group Batch 05</v>
      </c>
      <c r="P5279" s="115" t="s">
        <v>2378</v>
      </c>
      <c r="Q5279" s="115">
        <v>99442</v>
      </c>
    </row>
    <row r="5280" spans="1:17">
      <c r="A5280" s="4" t="s">
        <v>1886</v>
      </c>
      <c r="B5280" s="15">
        <v>5</v>
      </c>
      <c r="C5280" s="15">
        <v>99442</v>
      </c>
      <c r="D5280" s="30">
        <v>45195</v>
      </c>
      <c r="E5280" s="10" t="s">
        <v>0</v>
      </c>
      <c r="F5280" s="14">
        <v>661.7</v>
      </c>
      <c r="G5280" s="14">
        <v>149.14812162220267</v>
      </c>
      <c r="H5280" s="30"/>
      <c r="I5280" s="118"/>
      <c r="J5280" s="15" t="str">
        <f>IF(M5280="",IF(AND(H5280&lt;&gt; "",D5280&lt;&gt;""),IF(H5280&gt;=D5280,H5280-D5280,0),""),"")</f>
        <v/>
      </c>
      <c r="K5280" s="20" t="str">
        <f>IF(M5280="",IF(I5280&lt;&gt;"",I5280-G5280,""),"")</f>
        <v/>
      </c>
      <c r="L5280" s="25" t="str">
        <f>IF(M5280="",IF(K5280&lt;&gt;"",IF(G5280=0,IF(I5280=0,0,9.99),K5280/G5280),""),"")</f>
        <v/>
      </c>
      <c r="M5280" s="112"/>
      <c r="N5280" s="58" t="str">
        <f>TRIM(CONCATENATE(Table1[[#This Row],[Intake]]," ",Table1[[#This Row],[Batch Number]]))</f>
        <v>S-1/TI 5</v>
      </c>
      <c r="O5280" s="112" t="str">
        <f>IF(VLOOKUP(Table1[[#This Row],[Intake Batch Combo]],Sheet2!A:B,2,FALSE)="","",VLOOKUP(Table1[[#This Row],[Intake Batch Combo]],Sheet2!A:B,2,FALSE))</f>
        <v>Texas Injury Group Batch 05</v>
      </c>
      <c r="P5280" s="115" t="s">
        <v>2378</v>
      </c>
      <c r="Q5280" s="115">
        <v>99442</v>
      </c>
    </row>
    <row r="5281" spans="1:17">
      <c r="A5281" s="4" t="s">
        <v>1886</v>
      </c>
      <c r="B5281" s="15">
        <v>5</v>
      </c>
      <c r="C5281" s="15">
        <v>99442</v>
      </c>
      <c r="D5281" s="30">
        <v>45195</v>
      </c>
      <c r="E5281" s="10" t="s">
        <v>0</v>
      </c>
      <c r="F5281" s="14">
        <v>661.7</v>
      </c>
      <c r="G5281" s="14">
        <v>149.14812162220267</v>
      </c>
      <c r="H5281" s="30"/>
      <c r="I5281" s="118"/>
      <c r="J5281" s="15" t="str">
        <f>IF(M5281="",IF(AND(H5281&lt;&gt; "",D5281&lt;&gt;""),IF(H5281&gt;=D5281,H5281-D5281,0),""),"")</f>
        <v/>
      </c>
      <c r="K5281" s="20" t="str">
        <f>IF(M5281="",IF(I5281&lt;&gt;"",I5281-G5281,""),"")</f>
        <v/>
      </c>
      <c r="L5281" s="25" t="str">
        <f>IF(M5281="",IF(K5281&lt;&gt;"",IF(G5281=0,IF(I5281=0,0,9.99),K5281/G5281),""),"")</f>
        <v/>
      </c>
      <c r="M5281" s="112"/>
      <c r="N5281" s="58" t="str">
        <f>TRIM(CONCATENATE(Table1[[#This Row],[Intake]]," ",Table1[[#This Row],[Batch Number]]))</f>
        <v>S-1/TI 5</v>
      </c>
      <c r="O5281" s="112" t="str">
        <f>IF(VLOOKUP(Table1[[#This Row],[Intake Batch Combo]],Sheet2!A:B,2,FALSE)="","",VLOOKUP(Table1[[#This Row],[Intake Batch Combo]],Sheet2!A:B,2,FALSE))</f>
        <v>Texas Injury Group Batch 05</v>
      </c>
      <c r="P5281" s="115" t="s">
        <v>2378</v>
      </c>
      <c r="Q5281" s="115">
        <v>99442</v>
      </c>
    </row>
    <row r="5282" spans="1:17">
      <c r="A5282" s="4" t="s">
        <v>1886</v>
      </c>
      <c r="B5282" s="15">
        <v>5</v>
      </c>
      <c r="C5282" s="15">
        <v>99442</v>
      </c>
      <c r="D5282" s="30">
        <v>45195</v>
      </c>
      <c r="E5282" s="10" t="s">
        <v>0</v>
      </c>
      <c r="F5282" s="14">
        <v>661.7</v>
      </c>
      <c r="G5282" s="14">
        <v>149.14812162220267</v>
      </c>
      <c r="H5282" s="30"/>
      <c r="I5282" s="118"/>
      <c r="J5282" s="15" t="str">
        <f>IF(M5282="",IF(AND(H5282&lt;&gt; "",D5282&lt;&gt;""),IF(H5282&gt;=D5282,H5282-D5282,0),""),"")</f>
        <v/>
      </c>
      <c r="K5282" s="20" t="str">
        <f>IF(M5282="",IF(I5282&lt;&gt;"",I5282-G5282,""),"")</f>
        <v/>
      </c>
      <c r="L5282" s="25" t="str">
        <f>IF(M5282="",IF(K5282&lt;&gt;"",IF(G5282=0,IF(I5282=0,0,9.99),K5282/G5282),""),"")</f>
        <v/>
      </c>
      <c r="M5282" s="112"/>
      <c r="N5282" s="58" t="str">
        <f>TRIM(CONCATENATE(Table1[[#This Row],[Intake]]," ",Table1[[#This Row],[Batch Number]]))</f>
        <v>S-1/TI 5</v>
      </c>
      <c r="O5282" s="112" t="str">
        <f>IF(VLOOKUP(Table1[[#This Row],[Intake Batch Combo]],Sheet2!A:B,2,FALSE)="","",VLOOKUP(Table1[[#This Row],[Intake Batch Combo]],Sheet2!A:B,2,FALSE))</f>
        <v>Texas Injury Group Batch 05</v>
      </c>
      <c r="P5282" s="115" t="s">
        <v>2378</v>
      </c>
      <c r="Q5282" s="115">
        <v>99442</v>
      </c>
    </row>
    <row r="5283" spans="1:17">
      <c r="A5283" s="4" t="s">
        <v>1886</v>
      </c>
      <c r="B5283" s="15">
        <v>5</v>
      </c>
      <c r="C5283" s="15">
        <v>99442</v>
      </c>
      <c r="D5283" s="30">
        <v>45195</v>
      </c>
      <c r="E5283" s="10" t="s">
        <v>0</v>
      </c>
      <c r="F5283" s="14">
        <v>661.7</v>
      </c>
      <c r="G5283" s="14">
        <v>149.14812162220267</v>
      </c>
      <c r="H5283" s="30"/>
      <c r="I5283" s="118"/>
      <c r="J5283" s="15" t="str">
        <f>IF(M5283="",IF(AND(H5283&lt;&gt; "",D5283&lt;&gt;""),IF(H5283&gt;=D5283,H5283-D5283,0),""),"")</f>
        <v/>
      </c>
      <c r="K5283" s="20" t="str">
        <f>IF(M5283="",IF(I5283&lt;&gt;"",I5283-G5283,""),"")</f>
        <v/>
      </c>
      <c r="L5283" s="25" t="str">
        <f>IF(M5283="",IF(K5283&lt;&gt;"",IF(G5283=0,IF(I5283=0,0,9.99),K5283/G5283),""),"")</f>
        <v/>
      </c>
      <c r="M5283" s="112"/>
      <c r="N5283" s="58" t="str">
        <f>TRIM(CONCATENATE(Table1[[#This Row],[Intake]]," ",Table1[[#This Row],[Batch Number]]))</f>
        <v>S-1/TI 5</v>
      </c>
      <c r="O5283" s="112" t="str">
        <f>IF(VLOOKUP(Table1[[#This Row],[Intake Batch Combo]],Sheet2!A:B,2,FALSE)="","",VLOOKUP(Table1[[#This Row],[Intake Batch Combo]],Sheet2!A:B,2,FALSE))</f>
        <v>Texas Injury Group Batch 05</v>
      </c>
      <c r="P5283" s="115" t="s">
        <v>2378</v>
      </c>
      <c r="Q5283" s="115">
        <v>99442</v>
      </c>
    </row>
    <row r="5284" spans="1:17">
      <c r="A5284" s="4" t="s">
        <v>1886</v>
      </c>
      <c r="B5284" s="15">
        <v>5</v>
      </c>
      <c r="C5284" s="15">
        <v>99442</v>
      </c>
      <c r="D5284" s="30">
        <v>45195</v>
      </c>
      <c r="E5284" s="10" t="s">
        <v>0</v>
      </c>
      <c r="F5284" s="14">
        <v>661.7</v>
      </c>
      <c r="G5284" s="14">
        <v>149.14812162220267</v>
      </c>
      <c r="H5284" s="30"/>
      <c r="I5284" s="118"/>
      <c r="J5284" s="15" t="str">
        <f>IF(M5284="",IF(AND(H5284&lt;&gt; "",D5284&lt;&gt;""),IF(H5284&gt;=D5284,H5284-D5284,0),""),"")</f>
        <v/>
      </c>
      <c r="K5284" s="20" t="str">
        <f>IF(M5284="",IF(I5284&lt;&gt;"",I5284-G5284,""),"")</f>
        <v/>
      </c>
      <c r="L5284" s="25" t="str">
        <f>IF(M5284="",IF(K5284&lt;&gt;"",IF(G5284=0,IF(I5284=0,0,9.99),K5284/G5284),""),"")</f>
        <v/>
      </c>
      <c r="M5284" s="112"/>
      <c r="N5284" s="58" t="str">
        <f>TRIM(CONCATENATE(Table1[[#This Row],[Intake]]," ",Table1[[#This Row],[Batch Number]]))</f>
        <v>S-1/TI 5</v>
      </c>
      <c r="O5284" s="112" t="str">
        <f>IF(VLOOKUP(Table1[[#This Row],[Intake Batch Combo]],Sheet2!A:B,2,FALSE)="","",VLOOKUP(Table1[[#This Row],[Intake Batch Combo]],Sheet2!A:B,2,FALSE))</f>
        <v>Texas Injury Group Batch 05</v>
      </c>
      <c r="P5284" s="115" t="s">
        <v>2378</v>
      </c>
      <c r="Q5284" s="115">
        <v>99442</v>
      </c>
    </row>
    <row r="5285" spans="1:17">
      <c r="A5285" s="4" t="s">
        <v>1886</v>
      </c>
      <c r="B5285" s="15">
        <v>5</v>
      </c>
      <c r="C5285" s="15">
        <v>99442</v>
      </c>
      <c r="D5285" s="30">
        <v>45195</v>
      </c>
      <c r="E5285" s="10" t="s">
        <v>0</v>
      </c>
      <c r="F5285" s="14">
        <v>661.7</v>
      </c>
      <c r="G5285" s="14">
        <v>149.14812162220267</v>
      </c>
      <c r="H5285" s="30"/>
      <c r="I5285" s="118"/>
      <c r="J5285" s="15" t="str">
        <f>IF(M5285="",IF(AND(H5285&lt;&gt; "",D5285&lt;&gt;""),IF(H5285&gt;=D5285,H5285-D5285,0),""),"")</f>
        <v/>
      </c>
      <c r="K5285" s="20" t="str">
        <f>IF(M5285="",IF(I5285&lt;&gt;"",I5285-G5285,""),"")</f>
        <v/>
      </c>
      <c r="L5285" s="25" t="str">
        <f>IF(M5285="",IF(K5285&lt;&gt;"",IF(G5285=0,IF(I5285=0,0,9.99),K5285/G5285),""),"")</f>
        <v/>
      </c>
      <c r="M5285" s="112"/>
      <c r="N5285" s="58" t="str">
        <f>TRIM(CONCATENATE(Table1[[#This Row],[Intake]]," ",Table1[[#This Row],[Batch Number]]))</f>
        <v>S-1/TI 5</v>
      </c>
      <c r="O5285" s="112" t="str">
        <f>IF(VLOOKUP(Table1[[#This Row],[Intake Batch Combo]],Sheet2!A:B,2,FALSE)="","",VLOOKUP(Table1[[#This Row],[Intake Batch Combo]],Sheet2!A:B,2,FALSE))</f>
        <v>Texas Injury Group Batch 05</v>
      </c>
      <c r="P5285" s="115" t="s">
        <v>2378</v>
      </c>
      <c r="Q5285" s="115">
        <v>99442</v>
      </c>
    </row>
    <row r="5286" spans="1:17">
      <c r="A5286" s="4" t="s">
        <v>1886</v>
      </c>
      <c r="B5286" s="15">
        <v>5</v>
      </c>
      <c r="C5286" s="15">
        <v>99442</v>
      </c>
      <c r="D5286" s="30">
        <v>45195</v>
      </c>
      <c r="E5286" s="10" t="s">
        <v>0</v>
      </c>
      <c r="F5286" s="14">
        <v>661.7</v>
      </c>
      <c r="G5286" s="14">
        <v>149.14812162220267</v>
      </c>
      <c r="H5286" s="30"/>
      <c r="I5286" s="118"/>
      <c r="J5286" s="15" t="str">
        <f>IF(M5286="",IF(AND(H5286&lt;&gt; "",D5286&lt;&gt;""),IF(H5286&gt;=D5286,H5286-D5286,0),""),"")</f>
        <v/>
      </c>
      <c r="K5286" s="20" t="str">
        <f>IF(M5286="",IF(I5286&lt;&gt;"",I5286-G5286,""),"")</f>
        <v/>
      </c>
      <c r="L5286" s="25" t="str">
        <f>IF(M5286="",IF(K5286&lt;&gt;"",IF(G5286=0,IF(I5286=0,0,9.99),K5286/G5286),""),"")</f>
        <v/>
      </c>
      <c r="M5286" s="112"/>
      <c r="N5286" s="58" t="str">
        <f>TRIM(CONCATENATE(Table1[[#This Row],[Intake]]," ",Table1[[#This Row],[Batch Number]]))</f>
        <v>S-1/TI 5</v>
      </c>
      <c r="O5286" s="112" t="str">
        <f>IF(VLOOKUP(Table1[[#This Row],[Intake Batch Combo]],Sheet2!A:B,2,FALSE)="","",VLOOKUP(Table1[[#This Row],[Intake Batch Combo]],Sheet2!A:B,2,FALSE))</f>
        <v>Texas Injury Group Batch 05</v>
      </c>
      <c r="P5286" s="115" t="s">
        <v>2378</v>
      </c>
      <c r="Q5286" s="115">
        <v>99442</v>
      </c>
    </row>
    <row r="5287" spans="1:17">
      <c r="A5287" s="4" t="s">
        <v>1886</v>
      </c>
      <c r="B5287" s="15">
        <v>5</v>
      </c>
      <c r="C5287" s="15">
        <v>99442</v>
      </c>
      <c r="D5287" s="30">
        <v>45195</v>
      </c>
      <c r="E5287" s="10" t="s">
        <v>0</v>
      </c>
      <c r="F5287" s="14">
        <v>661.7</v>
      </c>
      <c r="G5287" s="14">
        <v>149.14812162220267</v>
      </c>
      <c r="H5287" s="30"/>
      <c r="I5287" s="118"/>
      <c r="J5287" s="15" t="str">
        <f>IF(M5287="",IF(AND(H5287&lt;&gt; "",D5287&lt;&gt;""),IF(H5287&gt;=D5287,H5287-D5287,0),""),"")</f>
        <v/>
      </c>
      <c r="K5287" s="20" t="str">
        <f>IF(M5287="",IF(I5287&lt;&gt;"",I5287-G5287,""),"")</f>
        <v/>
      </c>
      <c r="L5287" s="25" t="str">
        <f>IF(M5287="",IF(K5287&lt;&gt;"",IF(G5287=0,IF(I5287=0,0,9.99),K5287/G5287),""),"")</f>
        <v/>
      </c>
      <c r="M5287" s="112"/>
      <c r="N5287" s="58" t="str">
        <f>TRIM(CONCATENATE(Table1[[#This Row],[Intake]]," ",Table1[[#This Row],[Batch Number]]))</f>
        <v>S-1/TI 5</v>
      </c>
      <c r="O5287" s="112" t="str">
        <f>IF(VLOOKUP(Table1[[#This Row],[Intake Batch Combo]],Sheet2!A:B,2,FALSE)="","",VLOOKUP(Table1[[#This Row],[Intake Batch Combo]],Sheet2!A:B,2,FALSE))</f>
        <v>Texas Injury Group Batch 05</v>
      </c>
      <c r="P5287" s="115" t="s">
        <v>2378</v>
      </c>
      <c r="Q5287" s="115">
        <v>99442</v>
      </c>
    </row>
    <row r="5288" spans="1:17">
      <c r="A5288" s="4" t="s">
        <v>1886</v>
      </c>
      <c r="B5288" s="15">
        <v>5</v>
      </c>
      <c r="C5288" s="15">
        <v>99442</v>
      </c>
      <c r="D5288" s="30">
        <v>45195</v>
      </c>
      <c r="E5288" s="10" t="s">
        <v>0</v>
      </c>
      <c r="F5288" s="14">
        <v>661.7</v>
      </c>
      <c r="G5288" s="14">
        <v>149.14812162220267</v>
      </c>
      <c r="H5288" s="30"/>
      <c r="I5288" s="120"/>
      <c r="J5288" s="15" t="str">
        <f>IF(M5288="",IF(AND(H5288&lt;&gt; "",D5288&lt;&gt;""),IF(H5288&gt;=D5288,H5288-D5288,0),""),"")</f>
        <v/>
      </c>
      <c r="K5288" s="20" t="str">
        <f>IF(M5288="",IF(I5288&lt;&gt;"",I5288-G5288,""),"")</f>
        <v/>
      </c>
      <c r="L5288" s="25" t="str">
        <f>IF(M5288="",IF(K5288&lt;&gt;"",IF(G5288=0,IF(I5288=0,0,9.99),K5288/G5288),""),"")</f>
        <v/>
      </c>
      <c r="M5288" s="112"/>
      <c r="N5288" s="58" t="str">
        <f>TRIM(CONCATENATE(Table1[[#This Row],[Intake]]," ",Table1[[#This Row],[Batch Number]]))</f>
        <v>S-1/TI 5</v>
      </c>
      <c r="O5288" s="112" t="str">
        <f>IF(VLOOKUP(Table1[[#This Row],[Intake Batch Combo]],Sheet2!A:B,2,FALSE)="","",VLOOKUP(Table1[[#This Row],[Intake Batch Combo]],Sheet2!A:B,2,FALSE))</f>
        <v>Texas Injury Group Batch 05</v>
      </c>
      <c r="P5288" s="115" t="s">
        <v>2378</v>
      </c>
      <c r="Q5288" s="115">
        <v>99442</v>
      </c>
    </row>
    <row r="5289" spans="1:17">
      <c r="A5289" s="4" t="s">
        <v>1886</v>
      </c>
      <c r="B5289" s="15">
        <v>5</v>
      </c>
      <c r="C5289" s="15">
        <v>99442</v>
      </c>
      <c r="D5289" s="30">
        <v>45195</v>
      </c>
      <c r="E5289" s="10" t="s">
        <v>0</v>
      </c>
      <c r="F5289" s="14">
        <v>661.7</v>
      </c>
      <c r="G5289" s="14">
        <v>149.14812162220267</v>
      </c>
      <c r="H5289" s="30"/>
      <c r="I5289" s="118"/>
      <c r="J5289" s="15" t="str">
        <f>IF(M5289="",IF(AND(H5289&lt;&gt; "",D5289&lt;&gt;""),IF(H5289&gt;=D5289,H5289-D5289,0),""),"")</f>
        <v/>
      </c>
      <c r="K5289" s="20" t="str">
        <f>IF(M5289="",IF(I5289&lt;&gt;"",I5289-G5289,""),"")</f>
        <v/>
      </c>
      <c r="L5289" s="25" t="str">
        <f>IF(M5289="",IF(K5289&lt;&gt;"",IF(G5289=0,IF(I5289=0,0,9.99),K5289/G5289),""),"")</f>
        <v/>
      </c>
      <c r="M5289" s="112"/>
      <c r="N5289" s="58" t="str">
        <f>TRIM(CONCATENATE(Table1[[#This Row],[Intake]]," ",Table1[[#This Row],[Batch Number]]))</f>
        <v>S-1/TI 5</v>
      </c>
      <c r="O5289" s="112" t="str">
        <f>IF(VLOOKUP(Table1[[#This Row],[Intake Batch Combo]],Sheet2!A:B,2,FALSE)="","",VLOOKUP(Table1[[#This Row],[Intake Batch Combo]],Sheet2!A:B,2,FALSE))</f>
        <v>Texas Injury Group Batch 05</v>
      </c>
      <c r="P5289" s="115" t="s">
        <v>2378</v>
      </c>
      <c r="Q5289" s="115">
        <v>99442</v>
      </c>
    </row>
    <row r="5290" spans="1:17">
      <c r="A5290" s="4" t="s">
        <v>1886</v>
      </c>
      <c r="B5290" s="15">
        <v>5</v>
      </c>
      <c r="C5290" s="15">
        <v>99442</v>
      </c>
      <c r="D5290" s="30">
        <v>45195</v>
      </c>
      <c r="E5290" s="10" t="s">
        <v>0</v>
      </c>
      <c r="F5290" s="14">
        <v>661.7</v>
      </c>
      <c r="G5290" s="14">
        <v>149.14812162220267</v>
      </c>
      <c r="H5290" s="30"/>
      <c r="I5290" s="118"/>
      <c r="J5290" s="15" t="str">
        <f>IF(M5290="",IF(AND(H5290&lt;&gt; "",D5290&lt;&gt;""),IF(H5290&gt;=D5290,H5290-D5290,0),""),"")</f>
        <v/>
      </c>
      <c r="K5290" s="20" t="str">
        <f>IF(M5290="",IF(I5290&lt;&gt;"",I5290-G5290,""),"")</f>
        <v/>
      </c>
      <c r="L5290" s="25" t="str">
        <f>IF(M5290="",IF(K5290&lt;&gt;"",IF(G5290=0,IF(I5290=0,0,9.99),K5290/G5290),""),"")</f>
        <v/>
      </c>
      <c r="M5290" s="112"/>
      <c r="N5290" s="58" t="str">
        <f>TRIM(CONCATENATE(Table1[[#This Row],[Intake]]," ",Table1[[#This Row],[Batch Number]]))</f>
        <v>S-1/TI 5</v>
      </c>
      <c r="O5290" s="112" t="str">
        <f>IF(VLOOKUP(Table1[[#This Row],[Intake Batch Combo]],Sheet2!A:B,2,FALSE)="","",VLOOKUP(Table1[[#This Row],[Intake Batch Combo]],Sheet2!A:B,2,FALSE))</f>
        <v>Texas Injury Group Batch 05</v>
      </c>
      <c r="P5290" s="115" t="s">
        <v>2378</v>
      </c>
      <c r="Q5290" s="115">
        <v>99442</v>
      </c>
    </row>
    <row r="5291" spans="1:17">
      <c r="A5291" s="4" t="s">
        <v>1886</v>
      </c>
      <c r="B5291" s="15">
        <v>5</v>
      </c>
      <c r="C5291" s="15">
        <v>99442</v>
      </c>
      <c r="D5291" s="30">
        <v>45195</v>
      </c>
      <c r="E5291" s="10" t="s">
        <v>0</v>
      </c>
      <c r="F5291" s="14">
        <v>661.7</v>
      </c>
      <c r="G5291" s="14">
        <v>149.14812162220267</v>
      </c>
      <c r="H5291" s="30"/>
      <c r="I5291" s="118"/>
      <c r="J5291" s="15" t="str">
        <f>IF(M5291="",IF(AND(H5291&lt;&gt; "",D5291&lt;&gt;""),IF(H5291&gt;=D5291,H5291-D5291,0),""),"")</f>
        <v/>
      </c>
      <c r="K5291" s="20" t="str">
        <f>IF(M5291="",IF(I5291&lt;&gt;"",I5291-G5291,""),"")</f>
        <v/>
      </c>
      <c r="L5291" s="25" t="str">
        <f>IF(M5291="",IF(K5291&lt;&gt;"",IF(G5291=0,IF(I5291=0,0,9.99),K5291/G5291),""),"")</f>
        <v/>
      </c>
      <c r="M5291" s="112"/>
      <c r="N5291" s="58" t="str">
        <f>TRIM(CONCATENATE(Table1[[#This Row],[Intake]]," ",Table1[[#This Row],[Batch Number]]))</f>
        <v>S-1/TI 5</v>
      </c>
      <c r="O5291" s="112" t="str">
        <f>IF(VLOOKUP(Table1[[#This Row],[Intake Batch Combo]],Sheet2!A:B,2,FALSE)="","",VLOOKUP(Table1[[#This Row],[Intake Batch Combo]],Sheet2!A:B,2,FALSE))</f>
        <v>Texas Injury Group Batch 05</v>
      </c>
      <c r="P5291" s="115" t="s">
        <v>2378</v>
      </c>
      <c r="Q5291" s="115">
        <v>99442</v>
      </c>
    </row>
    <row r="5292" spans="1:17">
      <c r="A5292" s="4" t="s">
        <v>1886</v>
      </c>
      <c r="B5292" s="15">
        <v>5</v>
      </c>
      <c r="C5292" s="15">
        <v>99442</v>
      </c>
      <c r="D5292" s="30">
        <v>45195</v>
      </c>
      <c r="E5292" s="10" t="s">
        <v>0</v>
      </c>
      <c r="F5292" s="14">
        <v>661.7</v>
      </c>
      <c r="G5292" s="14">
        <v>149.14812162220267</v>
      </c>
      <c r="H5292" s="30"/>
      <c r="I5292" s="118"/>
      <c r="J5292" s="15" t="str">
        <f>IF(M5292="",IF(AND(H5292&lt;&gt; "",D5292&lt;&gt;""),IF(H5292&gt;=D5292,H5292-D5292,0),""),"")</f>
        <v/>
      </c>
      <c r="K5292" s="20" t="str">
        <f>IF(M5292="",IF(I5292&lt;&gt;"",I5292-G5292,""),"")</f>
        <v/>
      </c>
      <c r="L5292" s="25" t="str">
        <f>IF(M5292="",IF(K5292&lt;&gt;"",IF(G5292=0,IF(I5292=0,0,9.99),K5292/G5292),""),"")</f>
        <v/>
      </c>
      <c r="M5292" s="112"/>
      <c r="N5292" s="58" t="str">
        <f>TRIM(CONCATENATE(Table1[[#This Row],[Intake]]," ",Table1[[#This Row],[Batch Number]]))</f>
        <v>S-1/TI 5</v>
      </c>
      <c r="O5292" s="112" t="str">
        <f>IF(VLOOKUP(Table1[[#This Row],[Intake Batch Combo]],Sheet2!A:B,2,FALSE)="","",VLOOKUP(Table1[[#This Row],[Intake Batch Combo]],Sheet2!A:B,2,FALSE))</f>
        <v>Texas Injury Group Batch 05</v>
      </c>
      <c r="P5292" s="115" t="s">
        <v>2378</v>
      </c>
      <c r="Q5292" s="115">
        <v>99442</v>
      </c>
    </row>
    <row r="5293" spans="1:17">
      <c r="A5293" s="4" t="s">
        <v>1886</v>
      </c>
      <c r="B5293" s="15">
        <v>5</v>
      </c>
      <c r="C5293" s="107">
        <v>99442</v>
      </c>
      <c r="D5293" s="30">
        <v>45195</v>
      </c>
      <c r="E5293" s="10" t="s">
        <v>0</v>
      </c>
      <c r="F5293" s="14">
        <v>661.7</v>
      </c>
      <c r="G5293" s="14">
        <v>149.14812162220267</v>
      </c>
      <c r="H5293" s="30"/>
      <c r="I5293" s="118"/>
      <c r="J5293" s="15" t="str">
        <f>IF(M5293="",IF(AND(H5293&lt;&gt; "",D5293&lt;&gt;""),IF(H5293&gt;=D5293,H5293-D5293,0),""),"")</f>
        <v/>
      </c>
      <c r="K5293" s="20" t="str">
        <f>IF(M5293="",IF(I5293&lt;&gt;"",I5293-G5293,""),"")</f>
        <v/>
      </c>
      <c r="L5293" s="25" t="str">
        <f>IF(M5293="",IF(K5293&lt;&gt;"",IF(G5293=0,IF(I5293=0,0,9.99),K5293/G5293),""),"")</f>
        <v/>
      </c>
      <c r="M5293" s="112"/>
      <c r="N5293" s="58" t="str">
        <f>TRIM(CONCATENATE(Table1[[#This Row],[Intake]]," ",Table1[[#This Row],[Batch Number]]))</f>
        <v>S-1/TI 5</v>
      </c>
      <c r="O5293" s="112" t="str">
        <f>IF(VLOOKUP(Table1[[#This Row],[Intake Batch Combo]],Sheet2!A:B,2,FALSE)="","",VLOOKUP(Table1[[#This Row],[Intake Batch Combo]],Sheet2!A:B,2,FALSE))</f>
        <v>Texas Injury Group Batch 05</v>
      </c>
      <c r="P5293" s="115" t="s">
        <v>2378</v>
      </c>
      <c r="Q5293" s="115">
        <v>99442</v>
      </c>
    </row>
    <row r="5294" spans="1:17">
      <c r="A5294" s="4" t="s">
        <v>1886</v>
      </c>
      <c r="B5294" s="15">
        <v>5</v>
      </c>
      <c r="C5294" s="15">
        <v>99442</v>
      </c>
      <c r="D5294" s="30">
        <v>45195</v>
      </c>
      <c r="E5294" s="10" t="s">
        <v>0</v>
      </c>
      <c r="F5294" s="14">
        <v>661.7</v>
      </c>
      <c r="G5294" s="14">
        <v>149.14812162220267</v>
      </c>
      <c r="H5294" s="30"/>
      <c r="I5294" s="120"/>
      <c r="J5294" s="15" t="str">
        <f>IF(M5294="",IF(AND(H5294&lt;&gt; "",D5294&lt;&gt;""),IF(H5294&gt;=D5294,H5294-D5294,0),""),"")</f>
        <v/>
      </c>
      <c r="K5294" s="20" t="str">
        <f>IF(M5294="",IF(I5294&lt;&gt;"",I5294-G5294,""),"")</f>
        <v/>
      </c>
      <c r="L5294" s="25" t="str">
        <f>IF(M5294="",IF(K5294&lt;&gt;"",IF(G5294=0,IF(I5294=0,0,9.99),K5294/G5294),""),"")</f>
        <v/>
      </c>
      <c r="M5294" s="112"/>
      <c r="N5294" s="58" t="str">
        <f>TRIM(CONCATENATE(Table1[[#This Row],[Intake]]," ",Table1[[#This Row],[Batch Number]]))</f>
        <v>S-1/TI 5</v>
      </c>
      <c r="O5294" s="112" t="str">
        <f>IF(VLOOKUP(Table1[[#This Row],[Intake Batch Combo]],Sheet2!A:B,2,FALSE)="","",VLOOKUP(Table1[[#This Row],[Intake Batch Combo]],Sheet2!A:B,2,FALSE))</f>
        <v>Texas Injury Group Batch 05</v>
      </c>
      <c r="P5294" s="115" t="s">
        <v>2378</v>
      </c>
      <c r="Q5294" s="115">
        <v>99442</v>
      </c>
    </row>
    <row r="5295" spans="1:17">
      <c r="A5295" s="4" t="s">
        <v>1886</v>
      </c>
      <c r="B5295" s="15">
        <v>5</v>
      </c>
      <c r="C5295" s="15">
        <v>99442</v>
      </c>
      <c r="D5295" s="30">
        <v>45195</v>
      </c>
      <c r="E5295" s="10" t="s">
        <v>0</v>
      </c>
      <c r="F5295" s="14">
        <v>661.7</v>
      </c>
      <c r="G5295" s="14">
        <v>149.14812162220267</v>
      </c>
      <c r="H5295" s="30"/>
      <c r="I5295" s="118"/>
      <c r="J5295" s="15" t="str">
        <f>IF(M5295="",IF(AND(H5295&lt;&gt; "",D5295&lt;&gt;""),IF(H5295&gt;=D5295,H5295-D5295,0),""),"")</f>
        <v/>
      </c>
      <c r="K5295" s="20" t="str">
        <f>IF(M5295="",IF(I5295&lt;&gt;"",I5295-G5295,""),"")</f>
        <v/>
      </c>
      <c r="L5295" s="25" t="str">
        <f>IF(M5295="",IF(K5295&lt;&gt;"",IF(G5295=0,IF(I5295=0,0,9.99),K5295/G5295),""),"")</f>
        <v/>
      </c>
      <c r="M5295" s="112"/>
      <c r="N5295" s="58" t="str">
        <f>TRIM(CONCATENATE(Table1[[#This Row],[Intake]]," ",Table1[[#This Row],[Batch Number]]))</f>
        <v>S-1/TI 5</v>
      </c>
      <c r="O5295" s="112" t="str">
        <f>IF(VLOOKUP(Table1[[#This Row],[Intake Batch Combo]],Sheet2!A:B,2,FALSE)="","",VLOOKUP(Table1[[#This Row],[Intake Batch Combo]],Sheet2!A:B,2,FALSE))</f>
        <v>Texas Injury Group Batch 05</v>
      </c>
      <c r="P5295" s="115" t="s">
        <v>2378</v>
      </c>
      <c r="Q5295" s="115">
        <v>99442</v>
      </c>
    </row>
    <row r="5296" spans="1:17">
      <c r="A5296" s="4" t="s">
        <v>1886</v>
      </c>
      <c r="B5296" s="15">
        <v>5</v>
      </c>
      <c r="C5296" s="107">
        <v>99442</v>
      </c>
      <c r="D5296" s="30">
        <v>45195</v>
      </c>
      <c r="E5296" s="10" t="s">
        <v>0</v>
      </c>
      <c r="F5296" s="14">
        <v>661.7</v>
      </c>
      <c r="G5296" s="14">
        <v>149.14812162220267</v>
      </c>
      <c r="H5296" s="30"/>
      <c r="I5296" s="118"/>
      <c r="J5296" s="15" t="str">
        <f>IF(M5296="",IF(AND(H5296&lt;&gt; "",D5296&lt;&gt;""),IF(H5296&gt;=D5296,H5296-D5296,0),""),"")</f>
        <v/>
      </c>
      <c r="K5296" s="20" t="str">
        <f>IF(M5296="",IF(I5296&lt;&gt;"",I5296-G5296,""),"")</f>
        <v/>
      </c>
      <c r="L5296" s="25" t="str">
        <f>IF(M5296="",IF(K5296&lt;&gt;"",IF(G5296=0,IF(I5296=0,0,9.99),K5296/G5296),""),"")</f>
        <v/>
      </c>
      <c r="M5296" s="112"/>
      <c r="N5296" s="58" t="str">
        <f>TRIM(CONCATENATE(Table1[[#This Row],[Intake]]," ",Table1[[#This Row],[Batch Number]]))</f>
        <v>S-1/TI 5</v>
      </c>
      <c r="O5296" s="112" t="str">
        <f>IF(VLOOKUP(Table1[[#This Row],[Intake Batch Combo]],Sheet2!A:B,2,FALSE)="","",VLOOKUP(Table1[[#This Row],[Intake Batch Combo]],Sheet2!A:B,2,FALSE))</f>
        <v>Texas Injury Group Batch 05</v>
      </c>
      <c r="P5296" s="115" t="s">
        <v>2378</v>
      </c>
      <c r="Q5296" s="115">
        <v>99442</v>
      </c>
    </row>
    <row r="5297" spans="1:17">
      <c r="A5297" s="4" t="s">
        <v>1886</v>
      </c>
      <c r="B5297" s="15">
        <v>5</v>
      </c>
      <c r="C5297" s="15">
        <v>99442</v>
      </c>
      <c r="D5297" s="30">
        <v>45195</v>
      </c>
      <c r="E5297" s="10" t="s">
        <v>0</v>
      </c>
      <c r="F5297" s="14">
        <v>661.7</v>
      </c>
      <c r="G5297" s="14">
        <v>149.14812162220267</v>
      </c>
      <c r="H5297" s="30"/>
      <c r="I5297" s="118"/>
      <c r="J5297" s="15" t="str">
        <f>IF(M5297="",IF(AND(H5297&lt;&gt; "",D5297&lt;&gt;""),IF(H5297&gt;=D5297,H5297-D5297,0),""),"")</f>
        <v/>
      </c>
      <c r="K5297" s="20" t="str">
        <f>IF(M5297="",IF(I5297&lt;&gt;"",I5297-G5297,""),"")</f>
        <v/>
      </c>
      <c r="L5297" s="25" t="str">
        <f>IF(M5297="",IF(K5297&lt;&gt;"",IF(G5297=0,IF(I5297=0,0,9.99),K5297/G5297),""),"")</f>
        <v/>
      </c>
      <c r="M5297" s="112"/>
      <c r="N5297" s="58" t="str">
        <f>TRIM(CONCATENATE(Table1[[#This Row],[Intake]]," ",Table1[[#This Row],[Batch Number]]))</f>
        <v>S-1/TI 5</v>
      </c>
      <c r="O5297" s="112" t="str">
        <f>IF(VLOOKUP(Table1[[#This Row],[Intake Batch Combo]],Sheet2!A:B,2,FALSE)="","",VLOOKUP(Table1[[#This Row],[Intake Batch Combo]],Sheet2!A:B,2,FALSE))</f>
        <v>Texas Injury Group Batch 05</v>
      </c>
      <c r="P5297" s="115" t="s">
        <v>2378</v>
      </c>
      <c r="Q5297" s="115">
        <v>99442</v>
      </c>
    </row>
    <row r="5298" spans="1:17">
      <c r="A5298" s="4" t="s">
        <v>1886</v>
      </c>
      <c r="B5298" s="15">
        <v>5</v>
      </c>
      <c r="C5298" s="15">
        <v>99442</v>
      </c>
      <c r="D5298" s="30">
        <v>45195</v>
      </c>
      <c r="E5298" s="10" t="s">
        <v>0</v>
      </c>
      <c r="F5298" s="14">
        <v>661.7</v>
      </c>
      <c r="G5298" s="14">
        <v>149.14812162220267</v>
      </c>
      <c r="H5298" s="30"/>
      <c r="I5298" s="118"/>
      <c r="J5298" s="15" t="str">
        <f>IF(M5298="",IF(AND(H5298&lt;&gt; "",D5298&lt;&gt;""),IF(H5298&gt;=D5298,H5298-D5298,0),""),"")</f>
        <v/>
      </c>
      <c r="K5298" s="20" t="str">
        <f>IF(M5298="",IF(I5298&lt;&gt;"",I5298-G5298,""),"")</f>
        <v/>
      </c>
      <c r="L5298" s="25" t="str">
        <f>IF(M5298="",IF(K5298&lt;&gt;"",IF(G5298=0,IF(I5298=0,0,9.99),K5298/G5298),""),"")</f>
        <v/>
      </c>
      <c r="M5298" s="112"/>
      <c r="N5298" s="58" t="str">
        <f>TRIM(CONCATENATE(Table1[[#This Row],[Intake]]," ",Table1[[#This Row],[Batch Number]]))</f>
        <v>S-1/TI 5</v>
      </c>
      <c r="O5298" s="112" t="str">
        <f>IF(VLOOKUP(Table1[[#This Row],[Intake Batch Combo]],Sheet2!A:B,2,FALSE)="","",VLOOKUP(Table1[[#This Row],[Intake Batch Combo]],Sheet2!A:B,2,FALSE))</f>
        <v>Texas Injury Group Batch 05</v>
      </c>
      <c r="P5298" s="115" t="s">
        <v>2378</v>
      </c>
      <c r="Q5298" s="115">
        <v>99442</v>
      </c>
    </row>
    <row r="5299" spans="1:17">
      <c r="A5299" s="4" t="s">
        <v>1886</v>
      </c>
      <c r="B5299" s="15">
        <v>5</v>
      </c>
      <c r="C5299" s="107">
        <v>99442</v>
      </c>
      <c r="D5299" s="30">
        <v>45195</v>
      </c>
      <c r="E5299" s="10" t="s">
        <v>0</v>
      </c>
      <c r="F5299" s="14">
        <v>661.7</v>
      </c>
      <c r="G5299" s="14">
        <v>149.14812162220267</v>
      </c>
      <c r="H5299" s="30"/>
      <c r="I5299" s="118"/>
      <c r="J5299" s="15" t="str">
        <f>IF(M5299="",IF(AND(H5299&lt;&gt; "",D5299&lt;&gt;""),IF(H5299&gt;=D5299,H5299-D5299,0),""),"")</f>
        <v/>
      </c>
      <c r="K5299" s="20" t="str">
        <f>IF(M5299="",IF(I5299&lt;&gt;"",I5299-G5299,""),"")</f>
        <v/>
      </c>
      <c r="L5299" s="25" t="str">
        <f>IF(M5299="",IF(K5299&lt;&gt;"",IF(G5299=0,IF(I5299=0,0,9.99),K5299/G5299),""),"")</f>
        <v/>
      </c>
      <c r="M5299" s="112"/>
      <c r="N5299" s="58" t="str">
        <f>TRIM(CONCATENATE(Table1[[#This Row],[Intake]]," ",Table1[[#This Row],[Batch Number]]))</f>
        <v>S-1/TI 5</v>
      </c>
      <c r="O5299" s="112" t="str">
        <f>IF(VLOOKUP(Table1[[#This Row],[Intake Batch Combo]],Sheet2!A:B,2,FALSE)="","",VLOOKUP(Table1[[#This Row],[Intake Batch Combo]],Sheet2!A:B,2,FALSE))</f>
        <v>Texas Injury Group Batch 05</v>
      </c>
      <c r="P5299" s="115" t="s">
        <v>2378</v>
      </c>
      <c r="Q5299" s="115">
        <v>99442</v>
      </c>
    </row>
    <row r="5300" spans="1:17">
      <c r="A5300" s="4" t="s">
        <v>1886</v>
      </c>
      <c r="B5300" s="15">
        <v>5</v>
      </c>
      <c r="C5300" s="107">
        <v>99442</v>
      </c>
      <c r="D5300" s="30">
        <v>45195</v>
      </c>
      <c r="E5300" s="10" t="s">
        <v>0</v>
      </c>
      <c r="F5300" s="14">
        <v>661.7</v>
      </c>
      <c r="G5300" s="14">
        <v>149.14812162220267</v>
      </c>
      <c r="H5300" s="30"/>
      <c r="I5300" s="118"/>
      <c r="J5300" s="15" t="str">
        <f>IF(M5300="",IF(AND(H5300&lt;&gt; "",D5300&lt;&gt;""),IF(H5300&gt;=D5300,H5300-D5300,0),""),"")</f>
        <v/>
      </c>
      <c r="K5300" s="20" t="str">
        <f>IF(M5300="",IF(I5300&lt;&gt;"",I5300-G5300,""),"")</f>
        <v/>
      </c>
      <c r="L5300" s="25" t="str">
        <f>IF(M5300="",IF(K5300&lt;&gt;"",IF(G5300=0,IF(I5300=0,0,9.99),K5300/G5300),""),"")</f>
        <v/>
      </c>
      <c r="M5300" s="112"/>
      <c r="N5300" s="58" t="str">
        <f>TRIM(CONCATENATE(Table1[[#This Row],[Intake]]," ",Table1[[#This Row],[Batch Number]]))</f>
        <v>S-1/TI 5</v>
      </c>
      <c r="O5300" s="112" t="str">
        <f>IF(VLOOKUP(Table1[[#This Row],[Intake Batch Combo]],Sheet2!A:B,2,FALSE)="","",VLOOKUP(Table1[[#This Row],[Intake Batch Combo]],Sheet2!A:B,2,FALSE))</f>
        <v>Texas Injury Group Batch 05</v>
      </c>
      <c r="P5300" s="115" t="s">
        <v>2378</v>
      </c>
      <c r="Q5300" s="115">
        <v>99442</v>
      </c>
    </row>
    <row r="5301" spans="1:17">
      <c r="A5301" s="4" t="s">
        <v>1886</v>
      </c>
      <c r="B5301" s="15">
        <v>5</v>
      </c>
      <c r="C5301" s="107">
        <v>99442</v>
      </c>
      <c r="D5301" s="30">
        <v>45195</v>
      </c>
      <c r="E5301" s="10" t="s">
        <v>0</v>
      </c>
      <c r="F5301" s="14">
        <v>661.7</v>
      </c>
      <c r="G5301" s="14">
        <v>149.14812162220267</v>
      </c>
      <c r="H5301" s="30"/>
      <c r="I5301" s="118"/>
      <c r="J5301" s="15" t="str">
        <f>IF(M5301="",IF(AND(H5301&lt;&gt; "",D5301&lt;&gt;""),IF(H5301&gt;=D5301,H5301-D5301,0),""),"")</f>
        <v/>
      </c>
      <c r="K5301" s="20" t="str">
        <f>IF(M5301="",IF(I5301&lt;&gt;"",I5301-G5301,""),"")</f>
        <v/>
      </c>
      <c r="L5301" s="25" t="str">
        <f>IF(M5301="",IF(K5301&lt;&gt;"",IF(G5301=0,IF(I5301=0,0,9.99),K5301/G5301),""),"")</f>
        <v/>
      </c>
      <c r="M5301" s="112"/>
      <c r="N5301" s="58" t="str">
        <f>TRIM(CONCATENATE(Table1[[#This Row],[Intake]]," ",Table1[[#This Row],[Batch Number]]))</f>
        <v>S-1/TI 5</v>
      </c>
      <c r="O5301" s="112" t="str">
        <f>IF(VLOOKUP(Table1[[#This Row],[Intake Batch Combo]],Sheet2!A:B,2,FALSE)="","",VLOOKUP(Table1[[#This Row],[Intake Batch Combo]],Sheet2!A:B,2,FALSE))</f>
        <v>Texas Injury Group Batch 05</v>
      </c>
      <c r="P5301" s="115" t="s">
        <v>2378</v>
      </c>
      <c r="Q5301" s="115">
        <v>99442</v>
      </c>
    </row>
    <row r="5302" spans="1:17">
      <c r="A5302" s="4" t="s">
        <v>1886</v>
      </c>
      <c r="B5302" s="15">
        <v>5</v>
      </c>
      <c r="C5302" s="107">
        <v>99442</v>
      </c>
      <c r="D5302" s="30">
        <v>45195</v>
      </c>
      <c r="E5302" s="10" t="s">
        <v>0</v>
      </c>
      <c r="F5302" s="14">
        <v>661.7</v>
      </c>
      <c r="G5302" s="14">
        <v>149.14812162220267</v>
      </c>
      <c r="H5302" s="30"/>
      <c r="I5302" s="118"/>
      <c r="J5302" s="15" t="str">
        <f>IF(M5302="",IF(AND(H5302&lt;&gt; "",D5302&lt;&gt;""),IF(H5302&gt;=D5302,H5302-D5302,0),""),"")</f>
        <v/>
      </c>
      <c r="K5302" s="20" t="str">
        <f>IF(M5302="",IF(I5302&lt;&gt;"",I5302-G5302,""),"")</f>
        <v/>
      </c>
      <c r="L5302" s="25" t="str">
        <f>IF(M5302="",IF(K5302&lt;&gt;"",IF(G5302=0,IF(I5302=0,0,9.99),K5302/G5302),""),"")</f>
        <v/>
      </c>
      <c r="M5302" s="112"/>
      <c r="N5302" s="58" t="str">
        <f>TRIM(CONCATENATE(Table1[[#This Row],[Intake]]," ",Table1[[#This Row],[Batch Number]]))</f>
        <v>S-1/TI 5</v>
      </c>
      <c r="O5302" s="112" t="str">
        <f>IF(VLOOKUP(Table1[[#This Row],[Intake Batch Combo]],Sheet2!A:B,2,FALSE)="","",VLOOKUP(Table1[[#This Row],[Intake Batch Combo]],Sheet2!A:B,2,FALSE))</f>
        <v>Texas Injury Group Batch 05</v>
      </c>
      <c r="P5302" s="115" t="s">
        <v>2378</v>
      </c>
      <c r="Q5302" s="115">
        <v>99442</v>
      </c>
    </row>
    <row r="5303" spans="1:17">
      <c r="A5303" s="4" t="s">
        <v>1886</v>
      </c>
      <c r="B5303" s="15">
        <v>5</v>
      </c>
      <c r="C5303" s="107">
        <v>99442</v>
      </c>
      <c r="D5303" s="30">
        <v>45195</v>
      </c>
      <c r="E5303" s="10" t="s">
        <v>0</v>
      </c>
      <c r="F5303" s="14">
        <v>661.7</v>
      </c>
      <c r="G5303" s="14">
        <v>149.14812162220267</v>
      </c>
      <c r="H5303" s="30"/>
      <c r="I5303" s="118"/>
      <c r="J5303" s="15" t="str">
        <f>IF(M5303="",IF(AND(H5303&lt;&gt; "",D5303&lt;&gt;""),IF(H5303&gt;=D5303,H5303-D5303,0),""),"")</f>
        <v/>
      </c>
      <c r="K5303" s="20" t="str">
        <f>IF(M5303="",IF(I5303&lt;&gt;"",I5303-G5303,""),"")</f>
        <v/>
      </c>
      <c r="L5303" s="25" t="str">
        <f>IF(M5303="",IF(K5303&lt;&gt;"",IF(G5303=0,IF(I5303=0,0,9.99),K5303/G5303),""),"")</f>
        <v/>
      </c>
      <c r="M5303" s="112"/>
      <c r="N5303" s="58" t="str">
        <f>TRIM(CONCATENATE(Table1[[#This Row],[Intake]]," ",Table1[[#This Row],[Batch Number]]))</f>
        <v>S-1/TI 5</v>
      </c>
      <c r="O5303" s="112" t="str">
        <f>IF(VLOOKUP(Table1[[#This Row],[Intake Batch Combo]],Sheet2!A:B,2,FALSE)="","",VLOOKUP(Table1[[#This Row],[Intake Batch Combo]],Sheet2!A:B,2,FALSE))</f>
        <v>Texas Injury Group Batch 05</v>
      </c>
      <c r="P5303" s="115" t="s">
        <v>2378</v>
      </c>
      <c r="Q5303" s="115">
        <v>99442</v>
      </c>
    </row>
    <row r="5304" spans="1:17">
      <c r="A5304" s="4" t="s">
        <v>1886</v>
      </c>
      <c r="B5304" s="15">
        <v>5</v>
      </c>
      <c r="C5304" s="107">
        <v>99442</v>
      </c>
      <c r="D5304" s="30">
        <v>45195</v>
      </c>
      <c r="E5304" s="10" t="s">
        <v>0</v>
      </c>
      <c r="F5304" s="14">
        <v>661.7</v>
      </c>
      <c r="G5304" s="14">
        <v>149.14812162220267</v>
      </c>
      <c r="H5304" s="30"/>
      <c r="I5304" s="120"/>
      <c r="J5304" s="15" t="str">
        <f>IF(M5304="",IF(AND(H5304&lt;&gt; "",D5304&lt;&gt;""),IF(H5304&gt;=D5304,H5304-D5304,0),""),"")</f>
        <v/>
      </c>
      <c r="K5304" s="20" t="str">
        <f>IF(M5304="",IF(I5304&lt;&gt;"",I5304-G5304,""),"")</f>
        <v/>
      </c>
      <c r="L5304" s="25" t="str">
        <f>IF(M5304="",IF(K5304&lt;&gt;"",IF(G5304=0,IF(I5304=0,0,9.99),K5304/G5304),""),"")</f>
        <v/>
      </c>
      <c r="M5304" s="112"/>
      <c r="N5304" s="58" t="str">
        <f>TRIM(CONCATENATE(Table1[[#This Row],[Intake]]," ",Table1[[#This Row],[Batch Number]]))</f>
        <v>S-1/TI 5</v>
      </c>
      <c r="O5304" s="112" t="str">
        <f>IF(VLOOKUP(Table1[[#This Row],[Intake Batch Combo]],Sheet2!A:B,2,FALSE)="","",VLOOKUP(Table1[[#This Row],[Intake Batch Combo]],Sheet2!A:B,2,FALSE))</f>
        <v>Texas Injury Group Batch 05</v>
      </c>
      <c r="P5304" s="115" t="s">
        <v>2378</v>
      </c>
      <c r="Q5304" s="115">
        <v>99442</v>
      </c>
    </row>
    <row r="5305" spans="1:17">
      <c r="A5305" s="4" t="s">
        <v>1886</v>
      </c>
      <c r="B5305" s="15">
        <v>5</v>
      </c>
      <c r="C5305" s="15">
        <v>99442</v>
      </c>
      <c r="D5305" s="30">
        <v>45195</v>
      </c>
      <c r="E5305" s="10" t="s">
        <v>0</v>
      </c>
      <c r="F5305" s="14">
        <v>661.7</v>
      </c>
      <c r="G5305" s="14">
        <v>149.14812162220267</v>
      </c>
      <c r="H5305" s="30"/>
      <c r="I5305" s="118"/>
      <c r="J5305" s="15" t="str">
        <f>IF(M5305="",IF(AND(H5305&lt;&gt; "",D5305&lt;&gt;""),IF(H5305&gt;=D5305,H5305-D5305,0),""),"")</f>
        <v/>
      </c>
      <c r="K5305" s="20" t="str">
        <f>IF(M5305="",IF(I5305&lt;&gt;"",I5305-G5305,""),"")</f>
        <v/>
      </c>
      <c r="L5305" s="25" t="str">
        <f>IF(M5305="",IF(K5305&lt;&gt;"",IF(G5305=0,IF(I5305=0,0,9.99),K5305/G5305),""),"")</f>
        <v/>
      </c>
      <c r="M5305" s="112"/>
      <c r="N5305" s="58" t="str">
        <f>TRIM(CONCATENATE(Table1[[#This Row],[Intake]]," ",Table1[[#This Row],[Batch Number]]))</f>
        <v>S-1/TI 5</v>
      </c>
      <c r="O5305" s="112" t="str">
        <f>IF(VLOOKUP(Table1[[#This Row],[Intake Batch Combo]],Sheet2!A:B,2,FALSE)="","",VLOOKUP(Table1[[#This Row],[Intake Batch Combo]],Sheet2!A:B,2,FALSE))</f>
        <v>Texas Injury Group Batch 05</v>
      </c>
      <c r="P5305" s="115" t="s">
        <v>2378</v>
      </c>
      <c r="Q5305" s="115">
        <v>99442</v>
      </c>
    </row>
    <row r="5306" spans="1:17">
      <c r="A5306" s="4" t="s">
        <v>1886</v>
      </c>
      <c r="B5306" s="15">
        <v>5</v>
      </c>
      <c r="C5306" s="15">
        <v>99442</v>
      </c>
      <c r="D5306" s="30">
        <v>45195</v>
      </c>
      <c r="E5306" s="10" t="s">
        <v>0</v>
      </c>
      <c r="F5306" s="14">
        <v>661.7</v>
      </c>
      <c r="G5306" s="14">
        <v>149.14812162220267</v>
      </c>
      <c r="H5306" s="30"/>
      <c r="I5306" s="118"/>
      <c r="J5306" s="15" t="str">
        <f>IF(M5306="",IF(AND(H5306&lt;&gt; "",D5306&lt;&gt;""),IF(H5306&gt;=D5306,H5306-D5306,0),""),"")</f>
        <v/>
      </c>
      <c r="K5306" s="20" t="str">
        <f>IF(M5306="",IF(I5306&lt;&gt;"",I5306-G5306,""),"")</f>
        <v/>
      </c>
      <c r="L5306" s="25" t="str">
        <f>IF(M5306="",IF(K5306&lt;&gt;"",IF(G5306=0,IF(I5306=0,0,9.99),K5306/G5306),""),"")</f>
        <v/>
      </c>
      <c r="M5306" s="112"/>
      <c r="N5306" s="58" t="str">
        <f>TRIM(CONCATENATE(Table1[[#This Row],[Intake]]," ",Table1[[#This Row],[Batch Number]]))</f>
        <v>S-1/TI 5</v>
      </c>
      <c r="O5306" s="112" t="str">
        <f>IF(VLOOKUP(Table1[[#This Row],[Intake Batch Combo]],Sheet2!A:B,2,FALSE)="","",VLOOKUP(Table1[[#This Row],[Intake Batch Combo]],Sheet2!A:B,2,FALSE))</f>
        <v>Texas Injury Group Batch 05</v>
      </c>
      <c r="P5306" s="115" t="s">
        <v>2378</v>
      </c>
      <c r="Q5306" s="115">
        <v>99442</v>
      </c>
    </row>
    <row r="5307" spans="1:17">
      <c r="A5307" s="4" t="s">
        <v>1886</v>
      </c>
      <c r="B5307" s="15">
        <v>5</v>
      </c>
      <c r="C5307" s="15">
        <v>99442</v>
      </c>
      <c r="D5307" s="30">
        <v>45195</v>
      </c>
      <c r="E5307" s="10" t="s">
        <v>0</v>
      </c>
      <c r="F5307" s="14">
        <v>661.7</v>
      </c>
      <c r="G5307" s="14">
        <v>149.14812162220267</v>
      </c>
      <c r="H5307" s="30"/>
      <c r="I5307" s="118"/>
      <c r="J5307" s="15" t="str">
        <f>IF(M5307="",IF(AND(H5307&lt;&gt; "",D5307&lt;&gt;""),IF(H5307&gt;=D5307,H5307-D5307,0),""),"")</f>
        <v/>
      </c>
      <c r="K5307" s="20" t="str">
        <f>IF(M5307="",IF(I5307&lt;&gt;"",I5307-G5307,""),"")</f>
        <v/>
      </c>
      <c r="L5307" s="25" t="str">
        <f>IF(M5307="",IF(K5307&lt;&gt;"",IF(G5307=0,IF(I5307=0,0,9.99),K5307/G5307),""),"")</f>
        <v/>
      </c>
      <c r="M5307" s="112"/>
      <c r="N5307" s="58" t="str">
        <f>TRIM(CONCATENATE(Table1[[#This Row],[Intake]]," ",Table1[[#This Row],[Batch Number]]))</f>
        <v>S-1/TI 5</v>
      </c>
      <c r="O5307" s="112" t="str">
        <f>IF(VLOOKUP(Table1[[#This Row],[Intake Batch Combo]],Sheet2!A:B,2,FALSE)="","",VLOOKUP(Table1[[#This Row],[Intake Batch Combo]],Sheet2!A:B,2,FALSE))</f>
        <v>Texas Injury Group Batch 05</v>
      </c>
      <c r="P5307" s="115" t="s">
        <v>2378</v>
      </c>
      <c r="Q5307" s="115">
        <v>99442</v>
      </c>
    </row>
    <row r="5308" spans="1:17">
      <c r="A5308" s="4" t="s">
        <v>1886</v>
      </c>
      <c r="B5308" s="15">
        <v>5</v>
      </c>
      <c r="C5308" s="15">
        <v>99442</v>
      </c>
      <c r="D5308" s="30">
        <v>45195</v>
      </c>
      <c r="E5308" s="10" t="s">
        <v>0</v>
      </c>
      <c r="F5308" s="14">
        <v>661.7</v>
      </c>
      <c r="G5308" s="14">
        <v>149.14812162220267</v>
      </c>
      <c r="H5308" s="30"/>
      <c r="I5308" s="118"/>
      <c r="J5308" s="15" t="str">
        <f>IF(M5308="",IF(AND(H5308&lt;&gt; "",D5308&lt;&gt;""),IF(H5308&gt;=D5308,H5308-D5308,0),""),"")</f>
        <v/>
      </c>
      <c r="K5308" s="20" t="str">
        <f>IF(M5308="",IF(I5308&lt;&gt;"",I5308-G5308,""),"")</f>
        <v/>
      </c>
      <c r="L5308" s="25" t="str">
        <f>IF(M5308="",IF(K5308&lt;&gt;"",IF(G5308=0,IF(I5308=0,0,9.99),K5308/G5308),""),"")</f>
        <v/>
      </c>
      <c r="M5308" s="112"/>
      <c r="N5308" s="58" t="str">
        <f>TRIM(CONCATENATE(Table1[[#This Row],[Intake]]," ",Table1[[#This Row],[Batch Number]]))</f>
        <v>S-1/TI 5</v>
      </c>
      <c r="O5308" s="112" t="str">
        <f>IF(VLOOKUP(Table1[[#This Row],[Intake Batch Combo]],Sheet2!A:B,2,FALSE)="","",VLOOKUP(Table1[[#This Row],[Intake Batch Combo]],Sheet2!A:B,2,FALSE))</f>
        <v>Texas Injury Group Batch 05</v>
      </c>
      <c r="P5308" s="115" t="s">
        <v>2378</v>
      </c>
      <c r="Q5308" s="115">
        <v>99442</v>
      </c>
    </row>
    <row r="5309" spans="1:17">
      <c r="A5309" s="4" t="s">
        <v>1886</v>
      </c>
      <c r="B5309" s="15">
        <v>5</v>
      </c>
      <c r="C5309" s="15">
        <v>99442</v>
      </c>
      <c r="D5309" s="30">
        <v>45195</v>
      </c>
      <c r="E5309" s="10" t="s">
        <v>0</v>
      </c>
      <c r="F5309" s="14">
        <v>661.7</v>
      </c>
      <c r="G5309" s="14">
        <v>149.14812162220267</v>
      </c>
      <c r="H5309" s="30"/>
      <c r="I5309" s="118"/>
      <c r="J5309" s="15" t="str">
        <f>IF(M5309="",IF(AND(H5309&lt;&gt; "",D5309&lt;&gt;""),IF(H5309&gt;=D5309,H5309-D5309,0),""),"")</f>
        <v/>
      </c>
      <c r="K5309" s="20" t="str">
        <f>IF(M5309="",IF(I5309&lt;&gt;"",I5309-G5309,""),"")</f>
        <v/>
      </c>
      <c r="L5309" s="25" t="str">
        <f>IF(M5309="",IF(K5309&lt;&gt;"",IF(G5309=0,IF(I5309=0,0,9.99),K5309/G5309),""),"")</f>
        <v/>
      </c>
      <c r="M5309" s="112"/>
      <c r="N5309" s="58" t="str">
        <f>TRIM(CONCATENATE(Table1[[#This Row],[Intake]]," ",Table1[[#This Row],[Batch Number]]))</f>
        <v>S-1/TI 5</v>
      </c>
      <c r="O5309" s="112" t="str">
        <f>IF(VLOOKUP(Table1[[#This Row],[Intake Batch Combo]],Sheet2!A:B,2,FALSE)="","",VLOOKUP(Table1[[#This Row],[Intake Batch Combo]],Sheet2!A:B,2,FALSE))</f>
        <v>Texas Injury Group Batch 05</v>
      </c>
      <c r="P5309" s="115" t="s">
        <v>2378</v>
      </c>
      <c r="Q5309" s="115">
        <v>99442</v>
      </c>
    </row>
    <row r="5310" spans="1:17">
      <c r="A5310" s="4" t="s">
        <v>1886</v>
      </c>
      <c r="B5310" s="15">
        <v>5</v>
      </c>
      <c r="C5310" s="15">
        <v>99443</v>
      </c>
      <c r="D5310" s="30">
        <v>45195</v>
      </c>
      <c r="E5310" s="10" t="s">
        <v>0</v>
      </c>
      <c r="F5310" s="14">
        <v>727.87</v>
      </c>
      <c r="G5310" s="14">
        <v>164.06293378442291</v>
      </c>
      <c r="H5310" s="30"/>
      <c r="I5310" s="118"/>
      <c r="J5310" s="15" t="str">
        <f>IF(M5310="",IF(AND(H5310&lt;&gt; "",D5310&lt;&gt;""),IF(H5310&gt;=D5310,H5310-D5310,0),""),"")</f>
        <v/>
      </c>
      <c r="K5310" s="20" t="str">
        <f>IF(M5310="",IF(I5310&lt;&gt;"",I5310-G5310,""),"")</f>
        <v/>
      </c>
      <c r="L5310" s="25" t="str">
        <f>IF(M5310="",IF(K5310&lt;&gt;"",IF(G5310=0,IF(I5310=0,0,9.99),K5310/G5310),""),"")</f>
        <v/>
      </c>
      <c r="M5310" s="112"/>
      <c r="N5310" s="58" t="str">
        <f>TRIM(CONCATENATE(Table1[[#This Row],[Intake]]," ",Table1[[#This Row],[Batch Number]]))</f>
        <v>S-1/TI 5</v>
      </c>
      <c r="O5310" s="112" t="str">
        <f>IF(VLOOKUP(Table1[[#This Row],[Intake Batch Combo]],Sheet2!A:B,2,FALSE)="","",VLOOKUP(Table1[[#This Row],[Intake Batch Combo]],Sheet2!A:B,2,FALSE))</f>
        <v>Texas Injury Group Batch 05</v>
      </c>
      <c r="P5310" s="115" t="s">
        <v>2378</v>
      </c>
      <c r="Q5310" s="115">
        <v>99443</v>
      </c>
    </row>
    <row r="5311" spans="1:17">
      <c r="A5311" s="4" t="s">
        <v>1886</v>
      </c>
      <c r="B5311" s="15">
        <v>5</v>
      </c>
      <c r="C5311" s="15">
        <v>99443</v>
      </c>
      <c r="D5311" s="30">
        <v>45195</v>
      </c>
      <c r="E5311" s="10" t="s">
        <v>0</v>
      </c>
      <c r="F5311" s="14">
        <v>973.2</v>
      </c>
      <c r="G5311" s="14">
        <v>219.3606648975784</v>
      </c>
      <c r="H5311" s="30"/>
      <c r="I5311" s="118"/>
      <c r="J5311" s="15" t="str">
        <f>IF(M5311="",IF(AND(H5311&lt;&gt; "",D5311&lt;&gt;""),IF(H5311&gt;=D5311,H5311-D5311,0),""),"")</f>
        <v/>
      </c>
      <c r="K5311" s="20" t="str">
        <f>IF(M5311="",IF(I5311&lt;&gt;"",I5311-G5311,""),"")</f>
        <v/>
      </c>
      <c r="L5311" s="25" t="str">
        <f>IF(M5311="",IF(K5311&lt;&gt;"",IF(G5311=0,IF(I5311=0,0,9.99),K5311/G5311),""),"")</f>
        <v/>
      </c>
      <c r="M5311" s="112"/>
      <c r="N5311" s="58" t="str">
        <f>TRIM(CONCATENATE(Table1[[#This Row],[Intake]]," ",Table1[[#This Row],[Batch Number]]))</f>
        <v>S-1/TI 5</v>
      </c>
      <c r="O5311" s="112" t="str">
        <f>IF(VLOOKUP(Table1[[#This Row],[Intake Batch Combo]],Sheet2!A:B,2,FALSE)="","",VLOOKUP(Table1[[#This Row],[Intake Batch Combo]],Sheet2!A:B,2,FALSE))</f>
        <v>Texas Injury Group Batch 05</v>
      </c>
      <c r="P5311" s="115" t="s">
        <v>2378</v>
      </c>
      <c r="Q5311" s="115">
        <v>99443</v>
      </c>
    </row>
    <row r="5312" spans="1:17">
      <c r="A5312" s="4" t="s">
        <v>1886</v>
      </c>
      <c r="B5312" s="15">
        <v>5</v>
      </c>
      <c r="C5312" s="15">
        <v>99443</v>
      </c>
      <c r="D5312" s="30">
        <v>45195</v>
      </c>
      <c r="E5312" s="10" t="s">
        <v>0</v>
      </c>
      <c r="F5312" s="14">
        <v>973.2</v>
      </c>
      <c r="G5312" s="14">
        <v>219.3606648975784</v>
      </c>
      <c r="H5312" s="30"/>
      <c r="I5312" s="118"/>
      <c r="J5312" s="15" t="str">
        <f>IF(M5312="",IF(AND(H5312&lt;&gt; "",D5312&lt;&gt;""),IF(H5312&gt;=D5312,H5312-D5312,0),""),"")</f>
        <v/>
      </c>
      <c r="K5312" s="20" t="str">
        <f>IF(M5312="",IF(I5312&lt;&gt;"",I5312-G5312,""),"")</f>
        <v/>
      </c>
      <c r="L5312" s="25" t="str">
        <f>IF(M5312="",IF(K5312&lt;&gt;"",IF(G5312=0,IF(I5312=0,0,9.99),K5312/G5312),""),"")</f>
        <v/>
      </c>
      <c r="M5312" s="112"/>
      <c r="N5312" s="58" t="str">
        <f>TRIM(CONCATENATE(Table1[[#This Row],[Intake]]," ",Table1[[#This Row],[Batch Number]]))</f>
        <v>S-1/TI 5</v>
      </c>
      <c r="O5312" s="112" t="str">
        <f>IF(VLOOKUP(Table1[[#This Row],[Intake Batch Combo]],Sheet2!A:B,2,FALSE)="","",VLOOKUP(Table1[[#This Row],[Intake Batch Combo]],Sheet2!A:B,2,FALSE))</f>
        <v>Texas Injury Group Batch 05</v>
      </c>
      <c r="P5312" s="115" t="s">
        <v>2378</v>
      </c>
      <c r="Q5312" s="115">
        <v>99443</v>
      </c>
    </row>
    <row r="5313" spans="1:17">
      <c r="A5313" s="4" t="s">
        <v>1886</v>
      </c>
      <c r="B5313" s="15">
        <v>5</v>
      </c>
      <c r="C5313" s="15">
        <v>99443</v>
      </c>
      <c r="D5313" s="30">
        <v>45195</v>
      </c>
      <c r="E5313" s="10" t="s">
        <v>0</v>
      </c>
      <c r="F5313" s="14">
        <v>973.2</v>
      </c>
      <c r="G5313" s="14">
        <v>219.3606648975784</v>
      </c>
      <c r="H5313" s="30"/>
      <c r="I5313" s="118"/>
      <c r="J5313" s="15" t="str">
        <f>IF(M5313="",IF(AND(H5313&lt;&gt; "",D5313&lt;&gt;""),IF(H5313&gt;=D5313,H5313-D5313,0),""),"")</f>
        <v/>
      </c>
      <c r="K5313" s="20" t="str">
        <f>IF(M5313="",IF(I5313&lt;&gt;"",I5313-G5313,""),"")</f>
        <v/>
      </c>
      <c r="L5313" s="25" t="str">
        <f>IF(M5313="",IF(K5313&lt;&gt;"",IF(G5313=0,IF(I5313=0,0,9.99),K5313/G5313),""),"")</f>
        <v/>
      </c>
      <c r="M5313" s="112"/>
      <c r="N5313" s="58" t="str">
        <f>TRIM(CONCATENATE(Table1[[#This Row],[Intake]]," ",Table1[[#This Row],[Batch Number]]))</f>
        <v>S-1/TI 5</v>
      </c>
      <c r="O5313" s="112" t="str">
        <f>IF(VLOOKUP(Table1[[#This Row],[Intake Batch Combo]],Sheet2!A:B,2,FALSE)="","",VLOOKUP(Table1[[#This Row],[Intake Batch Combo]],Sheet2!A:B,2,FALSE))</f>
        <v>Texas Injury Group Batch 05</v>
      </c>
      <c r="P5313" s="115" t="s">
        <v>2378</v>
      </c>
      <c r="Q5313" s="115">
        <v>99443</v>
      </c>
    </row>
    <row r="5314" spans="1:17">
      <c r="A5314" s="4" t="s">
        <v>1886</v>
      </c>
      <c r="B5314" s="15">
        <v>5</v>
      </c>
      <c r="C5314" s="15">
        <v>99443</v>
      </c>
      <c r="D5314" s="30">
        <v>45195</v>
      </c>
      <c r="E5314" s="10" t="s">
        <v>0</v>
      </c>
      <c r="F5314" s="14">
        <v>973.2</v>
      </c>
      <c r="G5314" s="14">
        <v>219.3606648975784</v>
      </c>
      <c r="H5314" s="30"/>
      <c r="I5314" s="118"/>
      <c r="J5314" s="15" t="str">
        <f>IF(M5314="",IF(AND(H5314&lt;&gt; "",D5314&lt;&gt;""),IF(H5314&gt;=D5314,H5314-D5314,0),""),"")</f>
        <v/>
      </c>
      <c r="K5314" s="20" t="str">
        <f>IF(M5314="",IF(I5314&lt;&gt;"",I5314-G5314,""),"")</f>
        <v/>
      </c>
      <c r="L5314" s="25" t="str">
        <f>IF(M5314="",IF(K5314&lt;&gt;"",IF(G5314=0,IF(I5314=0,0,9.99),K5314/G5314),""),"")</f>
        <v/>
      </c>
      <c r="M5314" s="112"/>
      <c r="N5314" s="58" t="str">
        <f>TRIM(CONCATENATE(Table1[[#This Row],[Intake]]," ",Table1[[#This Row],[Batch Number]]))</f>
        <v>S-1/TI 5</v>
      </c>
      <c r="O5314" s="112" t="str">
        <f>IF(VLOOKUP(Table1[[#This Row],[Intake Batch Combo]],Sheet2!A:B,2,FALSE)="","",VLOOKUP(Table1[[#This Row],[Intake Batch Combo]],Sheet2!A:B,2,FALSE))</f>
        <v>Texas Injury Group Batch 05</v>
      </c>
      <c r="P5314" s="115" t="s">
        <v>2378</v>
      </c>
      <c r="Q5314" s="115">
        <v>99443</v>
      </c>
    </row>
    <row r="5315" spans="1:17">
      <c r="A5315" s="4" t="s">
        <v>1886</v>
      </c>
      <c r="B5315" s="15">
        <v>5</v>
      </c>
      <c r="C5315" s="15">
        <v>99443</v>
      </c>
      <c r="D5315" s="30">
        <v>45195</v>
      </c>
      <c r="E5315" s="10" t="s">
        <v>0</v>
      </c>
      <c r="F5315" s="14">
        <v>973.2</v>
      </c>
      <c r="G5315" s="14">
        <v>219.3606648975784</v>
      </c>
      <c r="H5315" s="30"/>
      <c r="I5315" s="118"/>
      <c r="J5315" s="15" t="str">
        <f>IF(M5315="",IF(AND(H5315&lt;&gt; "",D5315&lt;&gt;""),IF(H5315&gt;=D5315,H5315-D5315,0),""),"")</f>
        <v/>
      </c>
      <c r="K5315" s="20" t="str">
        <f>IF(M5315="",IF(I5315&lt;&gt;"",I5315-G5315,""),"")</f>
        <v/>
      </c>
      <c r="L5315" s="25" t="str">
        <f>IF(M5315="",IF(K5315&lt;&gt;"",IF(G5315=0,IF(I5315=0,0,9.99),K5315/G5315),""),"")</f>
        <v/>
      </c>
      <c r="M5315" s="112"/>
      <c r="N5315" s="58" t="str">
        <f>TRIM(CONCATENATE(Table1[[#This Row],[Intake]]," ",Table1[[#This Row],[Batch Number]]))</f>
        <v>S-1/TI 5</v>
      </c>
      <c r="O5315" s="112" t="str">
        <f>IF(VLOOKUP(Table1[[#This Row],[Intake Batch Combo]],Sheet2!A:B,2,FALSE)="","",VLOOKUP(Table1[[#This Row],[Intake Batch Combo]],Sheet2!A:B,2,FALSE))</f>
        <v>Texas Injury Group Batch 05</v>
      </c>
      <c r="P5315" s="115" t="s">
        <v>2378</v>
      </c>
      <c r="Q5315" s="115">
        <v>99443</v>
      </c>
    </row>
    <row r="5316" spans="1:17">
      <c r="A5316" s="4" t="s">
        <v>1886</v>
      </c>
      <c r="B5316" s="15">
        <v>5</v>
      </c>
      <c r="C5316" s="15">
        <v>99443</v>
      </c>
      <c r="D5316" s="30">
        <v>45195</v>
      </c>
      <c r="E5316" s="10" t="s">
        <v>0</v>
      </c>
      <c r="F5316" s="14">
        <v>973.2</v>
      </c>
      <c r="G5316" s="14">
        <v>219.3606648975784</v>
      </c>
      <c r="H5316" s="30"/>
      <c r="I5316" s="118"/>
      <c r="J5316" s="15" t="str">
        <f>IF(M5316="",IF(AND(H5316&lt;&gt; "",D5316&lt;&gt;""),IF(H5316&gt;=D5316,H5316-D5316,0),""),"")</f>
        <v/>
      </c>
      <c r="K5316" s="20" t="str">
        <f>IF(M5316="",IF(I5316&lt;&gt;"",I5316-G5316,""),"")</f>
        <v/>
      </c>
      <c r="L5316" s="25" t="str">
        <f>IF(M5316="",IF(K5316&lt;&gt;"",IF(G5316=0,IF(I5316=0,0,9.99),K5316/G5316),""),"")</f>
        <v/>
      </c>
      <c r="M5316" s="112"/>
      <c r="N5316" s="58" t="str">
        <f>TRIM(CONCATENATE(Table1[[#This Row],[Intake]]," ",Table1[[#This Row],[Batch Number]]))</f>
        <v>S-1/TI 5</v>
      </c>
      <c r="O5316" s="112" t="str">
        <f>IF(VLOOKUP(Table1[[#This Row],[Intake Batch Combo]],Sheet2!A:B,2,FALSE)="","",VLOOKUP(Table1[[#This Row],[Intake Batch Combo]],Sheet2!A:B,2,FALSE))</f>
        <v>Texas Injury Group Batch 05</v>
      </c>
      <c r="P5316" s="115" t="s">
        <v>2378</v>
      </c>
      <c r="Q5316" s="115">
        <v>99443</v>
      </c>
    </row>
    <row r="5317" spans="1:17">
      <c r="A5317" s="4" t="s">
        <v>1886</v>
      </c>
      <c r="B5317" s="15">
        <v>5</v>
      </c>
      <c r="C5317" s="15">
        <v>99443</v>
      </c>
      <c r="D5317" s="30">
        <v>45195</v>
      </c>
      <c r="E5317" s="10" t="s">
        <v>0</v>
      </c>
      <c r="F5317" s="14">
        <v>973.2</v>
      </c>
      <c r="G5317" s="14">
        <v>219.3606648975784</v>
      </c>
      <c r="H5317" s="30"/>
      <c r="I5317" s="118"/>
      <c r="J5317" s="15" t="str">
        <f>IF(M5317="",IF(AND(H5317&lt;&gt; "",D5317&lt;&gt;""),IF(H5317&gt;=D5317,H5317-D5317,0),""),"")</f>
        <v/>
      </c>
      <c r="K5317" s="20" t="str">
        <f>IF(M5317="",IF(I5317&lt;&gt;"",I5317-G5317,""),"")</f>
        <v/>
      </c>
      <c r="L5317" s="25" t="str">
        <f>IF(M5317="",IF(K5317&lt;&gt;"",IF(G5317=0,IF(I5317=0,0,9.99),K5317/G5317),""),"")</f>
        <v/>
      </c>
      <c r="M5317" s="112"/>
      <c r="N5317" s="58" t="str">
        <f>TRIM(CONCATENATE(Table1[[#This Row],[Intake]]," ",Table1[[#This Row],[Batch Number]]))</f>
        <v>S-1/TI 5</v>
      </c>
      <c r="O5317" s="112" t="str">
        <f>IF(VLOOKUP(Table1[[#This Row],[Intake Batch Combo]],Sheet2!A:B,2,FALSE)="","",VLOOKUP(Table1[[#This Row],[Intake Batch Combo]],Sheet2!A:B,2,FALSE))</f>
        <v>Texas Injury Group Batch 05</v>
      </c>
      <c r="P5317" s="115" t="s">
        <v>2378</v>
      </c>
      <c r="Q5317" s="115">
        <v>99443</v>
      </c>
    </row>
    <row r="5318" spans="1:17">
      <c r="A5318" s="4" t="s">
        <v>1886</v>
      </c>
      <c r="B5318" s="15">
        <v>5</v>
      </c>
      <c r="C5318" s="15">
        <v>99443</v>
      </c>
      <c r="D5318" s="30">
        <v>45195</v>
      </c>
      <c r="E5318" s="10" t="s">
        <v>0</v>
      </c>
      <c r="F5318" s="14">
        <v>973.2</v>
      </c>
      <c r="G5318" s="14">
        <v>219.3606648975784</v>
      </c>
      <c r="H5318" s="30"/>
      <c r="I5318" s="118"/>
      <c r="J5318" s="15" t="str">
        <f>IF(M5318="",IF(AND(H5318&lt;&gt; "",D5318&lt;&gt;""),IF(H5318&gt;=D5318,H5318-D5318,0),""),"")</f>
        <v/>
      </c>
      <c r="K5318" s="20" t="str">
        <f>IF(M5318="",IF(I5318&lt;&gt;"",I5318-G5318,""),"")</f>
        <v/>
      </c>
      <c r="L5318" s="25" t="str">
        <f>IF(M5318="",IF(K5318&lt;&gt;"",IF(G5318=0,IF(I5318=0,0,9.99),K5318/G5318),""),"")</f>
        <v/>
      </c>
      <c r="M5318" s="112"/>
      <c r="N5318" s="58" t="str">
        <f>TRIM(CONCATENATE(Table1[[#This Row],[Intake]]," ",Table1[[#This Row],[Batch Number]]))</f>
        <v>S-1/TI 5</v>
      </c>
      <c r="O5318" s="112" t="str">
        <f>IF(VLOOKUP(Table1[[#This Row],[Intake Batch Combo]],Sheet2!A:B,2,FALSE)="","",VLOOKUP(Table1[[#This Row],[Intake Batch Combo]],Sheet2!A:B,2,FALSE))</f>
        <v>Texas Injury Group Batch 05</v>
      </c>
      <c r="P5318" s="115" t="s">
        <v>2378</v>
      </c>
      <c r="Q5318" s="115">
        <v>99443</v>
      </c>
    </row>
    <row r="5319" spans="1:17">
      <c r="A5319" s="4" t="s">
        <v>1886</v>
      </c>
      <c r="B5319" s="15">
        <v>5</v>
      </c>
      <c r="C5319" s="15">
        <v>99443</v>
      </c>
      <c r="D5319" s="30">
        <v>45195</v>
      </c>
      <c r="E5319" s="10" t="s">
        <v>0</v>
      </c>
      <c r="F5319" s="14">
        <v>973.2</v>
      </c>
      <c r="G5319" s="14">
        <v>219.3606648975784</v>
      </c>
      <c r="H5319" s="30"/>
      <c r="I5319" s="118"/>
      <c r="J5319" s="15" t="str">
        <f>IF(M5319="",IF(AND(H5319&lt;&gt; "",D5319&lt;&gt;""),IF(H5319&gt;=D5319,H5319-D5319,0),""),"")</f>
        <v/>
      </c>
      <c r="K5319" s="20" t="str">
        <f>IF(M5319="",IF(I5319&lt;&gt;"",I5319-G5319,""),"")</f>
        <v/>
      </c>
      <c r="L5319" s="25" t="str">
        <f>IF(M5319="",IF(K5319&lt;&gt;"",IF(G5319=0,IF(I5319=0,0,9.99),K5319/G5319),""),"")</f>
        <v/>
      </c>
      <c r="M5319" s="112"/>
      <c r="N5319" s="58" t="str">
        <f>TRIM(CONCATENATE(Table1[[#This Row],[Intake]]," ",Table1[[#This Row],[Batch Number]]))</f>
        <v>S-1/TI 5</v>
      </c>
      <c r="O5319" s="112" t="str">
        <f>IF(VLOOKUP(Table1[[#This Row],[Intake Batch Combo]],Sheet2!A:B,2,FALSE)="","",VLOOKUP(Table1[[#This Row],[Intake Batch Combo]],Sheet2!A:B,2,FALSE))</f>
        <v>Texas Injury Group Batch 05</v>
      </c>
      <c r="P5319" s="115" t="s">
        <v>2378</v>
      </c>
      <c r="Q5319" s="115">
        <v>99443</v>
      </c>
    </row>
    <row r="5320" spans="1:17">
      <c r="A5320" s="4" t="s">
        <v>1886</v>
      </c>
      <c r="B5320" s="15">
        <v>5</v>
      </c>
      <c r="C5320" s="15">
        <v>99443</v>
      </c>
      <c r="D5320" s="30">
        <v>45195</v>
      </c>
      <c r="E5320" s="10" t="s">
        <v>0</v>
      </c>
      <c r="F5320" s="14">
        <v>973.2</v>
      </c>
      <c r="G5320" s="14">
        <v>219.3606648975784</v>
      </c>
      <c r="H5320" s="30"/>
      <c r="I5320" s="118"/>
      <c r="J5320" s="15" t="str">
        <f>IF(M5320="",IF(AND(H5320&lt;&gt; "",D5320&lt;&gt;""),IF(H5320&gt;=D5320,H5320-D5320,0),""),"")</f>
        <v/>
      </c>
      <c r="K5320" s="20" t="str">
        <f>IF(M5320="",IF(I5320&lt;&gt;"",I5320-G5320,""),"")</f>
        <v/>
      </c>
      <c r="L5320" s="25" t="str">
        <f>IF(M5320="",IF(K5320&lt;&gt;"",IF(G5320=0,IF(I5320=0,0,9.99),K5320/G5320),""),"")</f>
        <v/>
      </c>
      <c r="M5320" s="112"/>
      <c r="N5320" s="58" t="str">
        <f>TRIM(CONCATENATE(Table1[[#This Row],[Intake]]," ",Table1[[#This Row],[Batch Number]]))</f>
        <v>S-1/TI 5</v>
      </c>
      <c r="O5320" s="112" t="str">
        <f>IF(VLOOKUP(Table1[[#This Row],[Intake Batch Combo]],Sheet2!A:B,2,FALSE)="","",VLOOKUP(Table1[[#This Row],[Intake Batch Combo]],Sheet2!A:B,2,FALSE))</f>
        <v>Texas Injury Group Batch 05</v>
      </c>
      <c r="P5320" s="115" t="s">
        <v>2378</v>
      </c>
      <c r="Q5320" s="115">
        <v>99443</v>
      </c>
    </row>
    <row r="5321" spans="1:17">
      <c r="A5321" s="4" t="s">
        <v>1886</v>
      </c>
      <c r="B5321" s="15">
        <v>5</v>
      </c>
      <c r="C5321" s="15">
        <v>99443</v>
      </c>
      <c r="D5321" s="30">
        <v>45195</v>
      </c>
      <c r="E5321" s="10" t="s">
        <v>0</v>
      </c>
      <c r="F5321" s="14">
        <v>973.2</v>
      </c>
      <c r="G5321" s="14">
        <v>219.3606648975784</v>
      </c>
      <c r="H5321" s="30"/>
      <c r="I5321" s="118"/>
      <c r="J5321" s="15" t="str">
        <f>IF(M5321="",IF(AND(H5321&lt;&gt; "",D5321&lt;&gt;""),IF(H5321&gt;=D5321,H5321-D5321,0),""),"")</f>
        <v/>
      </c>
      <c r="K5321" s="20" t="str">
        <f>IF(M5321="",IF(I5321&lt;&gt;"",I5321-G5321,""),"")</f>
        <v/>
      </c>
      <c r="L5321" s="25" t="str">
        <f>IF(M5321="",IF(K5321&lt;&gt;"",IF(G5321=0,IF(I5321=0,0,9.99),K5321/G5321),""),"")</f>
        <v/>
      </c>
      <c r="M5321" s="112"/>
      <c r="N5321" s="58" t="str">
        <f>TRIM(CONCATENATE(Table1[[#This Row],[Intake]]," ",Table1[[#This Row],[Batch Number]]))</f>
        <v>S-1/TI 5</v>
      </c>
      <c r="O5321" s="112" t="str">
        <f>IF(VLOOKUP(Table1[[#This Row],[Intake Batch Combo]],Sheet2!A:B,2,FALSE)="","",VLOOKUP(Table1[[#This Row],[Intake Batch Combo]],Sheet2!A:B,2,FALSE))</f>
        <v>Texas Injury Group Batch 05</v>
      </c>
      <c r="P5321" s="115" t="s">
        <v>2378</v>
      </c>
      <c r="Q5321" s="115">
        <v>99443</v>
      </c>
    </row>
    <row r="5322" spans="1:17">
      <c r="A5322" s="4" t="s">
        <v>1886</v>
      </c>
      <c r="B5322" s="15">
        <v>5</v>
      </c>
      <c r="C5322" s="15">
        <v>99443</v>
      </c>
      <c r="D5322" s="30">
        <v>45195</v>
      </c>
      <c r="E5322" s="10" t="s">
        <v>0</v>
      </c>
      <c r="F5322" s="14">
        <v>973.2</v>
      </c>
      <c r="G5322" s="14">
        <v>219.3606648975784</v>
      </c>
      <c r="H5322" s="30"/>
      <c r="I5322" s="118"/>
      <c r="J5322" s="15" t="str">
        <f>IF(M5322="",IF(AND(H5322&lt;&gt; "",D5322&lt;&gt;""),IF(H5322&gt;=D5322,H5322-D5322,0),""),"")</f>
        <v/>
      </c>
      <c r="K5322" s="20" t="str">
        <f>IF(M5322="",IF(I5322&lt;&gt;"",I5322-G5322,""),"")</f>
        <v/>
      </c>
      <c r="L5322" s="25" t="str">
        <f>IF(M5322="",IF(K5322&lt;&gt;"",IF(G5322=0,IF(I5322=0,0,9.99),K5322/G5322),""),"")</f>
        <v/>
      </c>
      <c r="M5322" s="112"/>
      <c r="N5322" s="58" t="str">
        <f>TRIM(CONCATENATE(Table1[[#This Row],[Intake]]," ",Table1[[#This Row],[Batch Number]]))</f>
        <v>S-1/TI 5</v>
      </c>
      <c r="O5322" s="112" t="str">
        <f>IF(VLOOKUP(Table1[[#This Row],[Intake Batch Combo]],Sheet2!A:B,2,FALSE)="","",VLOOKUP(Table1[[#This Row],[Intake Batch Combo]],Sheet2!A:B,2,FALSE))</f>
        <v>Texas Injury Group Batch 05</v>
      </c>
      <c r="P5322" s="115" t="s">
        <v>2378</v>
      </c>
      <c r="Q5322" s="115">
        <v>99443</v>
      </c>
    </row>
    <row r="5323" spans="1:17">
      <c r="A5323" s="4" t="s">
        <v>1886</v>
      </c>
      <c r="B5323" s="15">
        <v>5</v>
      </c>
      <c r="C5323" s="15">
        <v>99443</v>
      </c>
      <c r="D5323" s="30">
        <v>45195</v>
      </c>
      <c r="E5323" s="10" t="s">
        <v>0</v>
      </c>
      <c r="F5323" s="14">
        <v>1070.52</v>
      </c>
      <c r="G5323" s="14">
        <v>241.29673138733622</v>
      </c>
      <c r="H5323" s="30"/>
      <c r="I5323" s="118"/>
      <c r="J5323" s="15" t="str">
        <f>IF(M5323="",IF(AND(H5323&lt;&gt; "",D5323&lt;&gt;""),IF(H5323&gt;=D5323,H5323-D5323,0),""),"")</f>
        <v/>
      </c>
      <c r="K5323" s="20" t="str">
        <f>IF(M5323="",IF(I5323&lt;&gt;"",I5323-G5323,""),"")</f>
        <v/>
      </c>
      <c r="L5323" s="25" t="str">
        <f>IF(M5323="",IF(K5323&lt;&gt;"",IF(G5323=0,IF(I5323=0,0,9.99),K5323/G5323),""),"")</f>
        <v/>
      </c>
      <c r="M5323" s="112"/>
      <c r="N5323" s="58" t="str">
        <f>TRIM(CONCATENATE(Table1[[#This Row],[Intake]]," ",Table1[[#This Row],[Batch Number]]))</f>
        <v>S-1/TI 5</v>
      </c>
      <c r="O5323" s="112" t="str">
        <f>IF(VLOOKUP(Table1[[#This Row],[Intake Batch Combo]],Sheet2!A:B,2,FALSE)="","",VLOOKUP(Table1[[#This Row],[Intake Batch Combo]],Sheet2!A:B,2,FALSE))</f>
        <v>Texas Injury Group Batch 05</v>
      </c>
      <c r="P5323" s="115" t="s">
        <v>2378</v>
      </c>
      <c r="Q5323" s="115">
        <v>99443</v>
      </c>
    </row>
    <row r="5324" spans="1:17">
      <c r="A5324" s="4" t="s">
        <v>1886</v>
      </c>
      <c r="B5324" s="15">
        <v>5</v>
      </c>
      <c r="C5324" s="15">
        <v>99443</v>
      </c>
      <c r="D5324" s="30">
        <v>45195</v>
      </c>
      <c r="E5324" s="10" t="s">
        <v>0</v>
      </c>
      <c r="F5324" s="14">
        <v>1070.52</v>
      </c>
      <c r="G5324" s="14">
        <v>241.29673138733622</v>
      </c>
      <c r="H5324" s="30"/>
      <c r="I5324" s="118"/>
      <c r="J5324" s="15" t="str">
        <f>IF(M5324="",IF(AND(H5324&lt;&gt; "",D5324&lt;&gt;""),IF(H5324&gt;=D5324,H5324-D5324,0),""),"")</f>
        <v/>
      </c>
      <c r="K5324" s="20" t="str">
        <f>IF(M5324="",IF(I5324&lt;&gt;"",I5324-G5324,""),"")</f>
        <v/>
      </c>
      <c r="L5324" s="25" t="str">
        <f>IF(M5324="",IF(K5324&lt;&gt;"",IF(G5324=0,IF(I5324=0,0,9.99),K5324/G5324),""),"")</f>
        <v/>
      </c>
      <c r="M5324" s="112"/>
      <c r="N5324" s="58" t="str">
        <f>TRIM(CONCATENATE(Table1[[#This Row],[Intake]]," ",Table1[[#This Row],[Batch Number]]))</f>
        <v>S-1/TI 5</v>
      </c>
      <c r="O5324" s="112" t="str">
        <f>IF(VLOOKUP(Table1[[#This Row],[Intake Batch Combo]],Sheet2!A:B,2,FALSE)="","",VLOOKUP(Table1[[#This Row],[Intake Batch Combo]],Sheet2!A:B,2,FALSE))</f>
        <v>Texas Injury Group Batch 05</v>
      </c>
      <c r="P5324" s="115" t="s">
        <v>2378</v>
      </c>
      <c r="Q5324" s="115">
        <v>99443</v>
      </c>
    </row>
    <row r="5325" spans="1:17">
      <c r="A5325" s="4" t="s">
        <v>1886</v>
      </c>
      <c r="B5325" s="15">
        <v>5</v>
      </c>
      <c r="C5325" s="15">
        <v>99443</v>
      </c>
      <c r="D5325" s="30">
        <v>45195</v>
      </c>
      <c r="E5325" s="10" t="s">
        <v>0</v>
      </c>
      <c r="F5325" s="14">
        <v>1070.52</v>
      </c>
      <c r="G5325" s="14">
        <v>241.29673138733622</v>
      </c>
      <c r="H5325" s="30"/>
      <c r="I5325" s="118"/>
      <c r="J5325" s="15" t="str">
        <f>IF(M5325="",IF(AND(H5325&lt;&gt; "",D5325&lt;&gt;""),IF(H5325&gt;=D5325,H5325-D5325,0),""),"")</f>
        <v/>
      </c>
      <c r="K5325" s="20" t="str">
        <f>IF(M5325="",IF(I5325&lt;&gt;"",I5325-G5325,""),"")</f>
        <v/>
      </c>
      <c r="L5325" s="25" t="str">
        <f>IF(M5325="",IF(K5325&lt;&gt;"",IF(G5325=0,IF(I5325=0,0,9.99),K5325/G5325),""),"")</f>
        <v/>
      </c>
      <c r="M5325" s="112"/>
      <c r="N5325" s="58" t="str">
        <f>TRIM(CONCATENATE(Table1[[#This Row],[Intake]]," ",Table1[[#This Row],[Batch Number]]))</f>
        <v>S-1/TI 5</v>
      </c>
      <c r="O5325" s="112" t="str">
        <f>IF(VLOOKUP(Table1[[#This Row],[Intake Batch Combo]],Sheet2!A:B,2,FALSE)="","",VLOOKUP(Table1[[#This Row],[Intake Batch Combo]],Sheet2!A:B,2,FALSE))</f>
        <v>Texas Injury Group Batch 05</v>
      </c>
      <c r="P5325" s="115" t="s">
        <v>2378</v>
      </c>
      <c r="Q5325" s="115">
        <v>99443</v>
      </c>
    </row>
    <row r="5326" spans="1:17">
      <c r="A5326" s="4" t="s">
        <v>1886</v>
      </c>
      <c r="B5326" s="15">
        <v>5</v>
      </c>
      <c r="C5326" s="15">
        <v>99443</v>
      </c>
      <c r="D5326" s="30">
        <v>45195</v>
      </c>
      <c r="E5326" s="10" t="s">
        <v>0</v>
      </c>
      <c r="F5326" s="14">
        <v>1070.52</v>
      </c>
      <c r="G5326" s="14">
        <v>241.29673138733622</v>
      </c>
      <c r="H5326" s="30"/>
      <c r="I5326" s="118"/>
      <c r="J5326" s="15" t="str">
        <f>IF(M5326="",IF(AND(H5326&lt;&gt; "",D5326&lt;&gt;""),IF(H5326&gt;=D5326,H5326-D5326,0),""),"")</f>
        <v/>
      </c>
      <c r="K5326" s="20" t="str">
        <f>IF(M5326="",IF(I5326&lt;&gt;"",I5326-G5326,""),"")</f>
        <v/>
      </c>
      <c r="L5326" s="25" t="str">
        <f>IF(M5326="",IF(K5326&lt;&gt;"",IF(G5326=0,IF(I5326=0,0,9.99),K5326/G5326),""),"")</f>
        <v/>
      </c>
      <c r="M5326" s="112"/>
      <c r="N5326" s="58" t="str">
        <f>TRIM(CONCATENATE(Table1[[#This Row],[Intake]]," ",Table1[[#This Row],[Batch Number]]))</f>
        <v>S-1/TI 5</v>
      </c>
      <c r="O5326" s="112" t="str">
        <f>IF(VLOOKUP(Table1[[#This Row],[Intake Batch Combo]],Sheet2!A:B,2,FALSE)="","",VLOOKUP(Table1[[#This Row],[Intake Batch Combo]],Sheet2!A:B,2,FALSE))</f>
        <v>Texas Injury Group Batch 05</v>
      </c>
      <c r="P5326" s="115" t="s">
        <v>2378</v>
      </c>
      <c r="Q5326" s="115">
        <v>99443</v>
      </c>
    </row>
    <row r="5327" spans="1:17">
      <c r="A5327" s="4" t="s">
        <v>1886</v>
      </c>
      <c r="B5327" s="15">
        <v>5</v>
      </c>
      <c r="C5327" s="15">
        <v>99443</v>
      </c>
      <c r="D5327" s="30">
        <v>45195</v>
      </c>
      <c r="E5327" s="10" t="s">
        <v>0</v>
      </c>
      <c r="F5327" s="14">
        <v>1167.8399999999999</v>
      </c>
      <c r="G5327" s="14">
        <v>263.23279787709407</v>
      </c>
      <c r="H5327" s="30"/>
      <c r="I5327" s="118"/>
      <c r="J5327" s="15" t="str">
        <f>IF(M5327="",IF(AND(H5327&lt;&gt; "",D5327&lt;&gt;""),IF(H5327&gt;=D5327,H5327-D5327,0),""),"")</f>
        <v/>
      </c>
      <c r="K5327" s="20" t="str">
        <f>IF(M5327="",IF(I5327&lt;&gt;"",I5327-G5327,""),"")</f>
        <v/>
      </c>
      <c r="L5327" s="25" t="str">
        <f>IF(M5327="",IF(K5327&lt;&gt;"",IF(G5327=0,IF(I5327=0,0,9.99),K5327/G5327),""),"")</f>
        <v/>
      </c>
      <c r="M5327" s="112"/>
      <c r="N5327" s="58" t="str">
        <f>TRIM(CONCATENATE(Table1[[#This Row],[Intake]]," ",Table1[[#This Row],[Batch Number]]))</f>
        <v>S-1/TI 5</v>
      </c>
      <c r="O5327" s="112" t="str">
        <f>IF(VLOOKUP(Table1[[#This Row],[Intake Batch Combo]],Sheet2!A:B,2,FALSE)="","",VLOOKUP(Table1[[#This Row],[Intake Batch Combo]],Sheet2!A:B,2,FALSE))</f>
        <v>Texas Injury Group Batch 05</v>
      </c>
      <c r="P5327" s="115" t="s">
        <v>2378</v>
      </c>
      <c r="Q5327" s="115">
        <v>99443</v>
      </c>
    </row>
    <row r="5328" spans="1:17">
      <c r="A5328" s="4" t="s">
        <v>1316</v>
      </c>
      <c r="B5328" s="15">
        <v>154</v>
      </c>
      <c r="C5328" s="15" t="s">
        <v>2285</v>
      </c>
      <c r="D5328" s="30">
        <v>45359</v>
      </c>
      <c r="E5328" s="10" t="s">
        <v>1</v>
      </c>
      <c r="F5328" s="14">
        <v>300</v>
      </c>
      <c r="G5328" s="14">
        <v>0</v>
      </c>
      <c r="H5328" s="30"/>
      <c r="I5328" s="118"/>
      <c r="J5328" s="15" t="str">
        <f>IF(M5328="",IF(AND(H5328&lt;&gt; "",D5328&lt;&gt;""),IF(H5328&gt;=D5328,H5328-D5328,0),""),"")</f>
        <v/>
      </c>
      <c r="K5328" s="20" t="str">
        <f>IF(M5328="",IF(I5328&lt;&gt;"",I5328-G5328,""),"")</f>
        <v/>
      </c>
      <c r="L5328" s="25" t="str">
        <f>IF(M5328="",IF(K5328&lt;&gt;"",IF(G5328=0,IF(I5328=0,0,9.99),K5328/G5328),""),"")</f>
        <v/>
      </c>
      <c r="M5328" s="112"/>
      <c r="N5328" s="58" t="str">
        <f>TRIM(CONCATENATE(Table1[[#This Row],[Intake]]," ",Table1[[#This Row],[Batch Number]]))</f>
        <v>S-1/OS 154</v>
      </c>
      <c r="O5328" s="112" t="str">
        <f>IF(VLOOKUP(Table1[[#This Row],[Intake Batch Combo]],Sheet2!A:B,2,FALSE)="","",VLOOKUP(Table1[[#This Row],[Intake Batch Combo]],Sheet2!A:B,2,FALSE))</f>
        <v>One Source Diagnostics Batch 154</v>
      </c>
      <c r="P5328" s="115" t="s">
        <v>2379</v>
      </c>
      <c r="Q5328" s="115" t="e">
        <v>#N/A</v>
      </c>
    </row>
    <row r="5329" spans="1:17">
      <c r="A5329" s="4" t="s">
        <v>1316</v>
      </c>
      <c r="B5329" s="15">
        <v>154</v>
      </c>
      <c r="C5329" s="15" t="s">
        <v>2285</v>
      </c>
      <c r="D5329" s="30">
        <v>45359</v>
      </c>
      <c r="E5329" s="10" t="s">
        <v>1</v>
      </c>
      <c r="F5329" s="14">
        <v>300</v>
      </c>
      <c r="G5329" s="14">
        <v>0</v>
      </c>
      <c r="H5329" s="30"/>
      <c r="I5329" s="118"/>
      <c r="J5329" s="15" t="str">
        <f>IF(M5329="",IF(AND(H5329&lt;&gt; "",D5329&lt;&gt;""),IF(H5329&gt;=D5329,H5329-D5329,0),""),"")</f>
        <v/>
      </c>
      <c r="K5329" s="20" t="str">
        <f>IF(M5329="",IF(I5329&lt;&gt;"",I5329-G5329,""),"")</f>
        <v/>
      </c>
      <c r="L5329" s="25" t="str">
        <f>IF(M5329="",IF(K5329&lt;&gt;"",IF(G5329=0,IF(I5329=0,0,9.99),K5329/G5329),""),"")</f>
        <v/>
      </c>
      <c r="M5329" s="112"/>
      <c r="N5329" s="58" t="str">
        <f>TRIM(CONCATENATE(Table1[[#This Row],[Intake]]," ",Table1[[#This Row],[Batch Number]]))</f>
        <v>S-1/OS 154</v>
      </c>
      <c r="O5329" s="112" t="str">
        <f>IF(VLOOKUP(Table1[[#This Row],[Intake Batch Combo]],Sheet2!A:B,2,FALSE)="","",VLOOKUP(Table1[[#This Row],[Intake Batch Combo]],Sheet2!A:B,2,FALSE))</f>
        <v>One Source Diagnostics Batch 154</v>
      </c>
      <c r="P5329" s="115" t="s">
        <v>2379</v>
      </c>
      <c r="Q5329" s="115" t="e">
        <v>#N/A</v>
      </c>
    </row>
    <row r="5330" spans="1:17">
      <c r="A5330" s="4" t="s">
        <v>1316</v>
      </c>
      <c r="B5330" s="15">
        <v>154</v>
      </c>
      <c r="C5330" s="15" t="s">
        <v>2285</v>
      </c>
      <c r="D5330" s="30">
        <v>45359</v>
      </c>
      <c r="E5330" s="10" t="s">
        <v>1</v>
      </c>
      <c r="F5330" s="14">
        <v>300</v>
      </c>
      <c r="G5330" s="14">
        <v>0</v>
      </c>
      <c r="H5330" s="30"/>
      <c r="I5330" s="118"/>
      <c r="J5330" s="15" t="str">
        <f>IF(M5330="",IF(AND(H5330&lt;&gt; "",D5330&lt;&gt;""),IF(H5330&gt;=D5330,H5330-D5330,0),""),"")</f>
        <v/>
      </c>
      <c r="K5330" s="20" t="str">
        <f>IF(M5330="",IF(I5330&lt;&gt;"",I5330-G5330,""),"")</f>
        <v/>
      </c>
      <c r="L5330" s="25" t="str">
        <f>IF(M5330="",IF(K5330&lt;&gt;"",IF(G5330=0,IF(I5330=0,0,9.99),K5330/G5330),""),"")</f>
        <v/>
      </c>
      <c r="M5330" s="112"/>
      <c r="N5330" s="58" t="str">
        <f>TRIM(CONCATENATE(Table1[[#This Row],[Intake]]," ",Table1[[#This Row],[Batch Number]]))</f>
        <v>S-1/OS 154</v>
      </c>
      <c r="O5330" s="112" t="str">
        <f>IF(VLOOKUP(Table1[[#This Row],[Intake Batch Combo]],Sheet2!A:B,2,FALSE)="","",VLOOKUP(Table1[[#This Row],[Intake Batch Combo]],Sheet2!A:B,2,FALSE))</f>
        <v>One Source Diagnostics Batch 154</v>
      </c>
      <c r="P5330" s="115" t="s">
        <v>2379</v>
      </c>
      <c r="Q5330" s="115" t="e">
        <v>#N/A</v>
      </c>
    </row>
    <row r="5331" spans="1:17">
      <c r="A5331" s="4" t="s">
        <v>1316</v>
      </c>
      <c r="B5331" s="15">
        <v>154</v>
      </c>
      <c r="C5331" s="15" t="s">
        <v>2285</v>
      </c>
      <c r="D5331" s="30">
        <v>45359</v>
      </c>
      <c r="E5331" s="10" t="s">
        <v>1</v>
      </c>
      <c r="F5331" s="14">
        <v>300</v>
      </c>
      <c r="G5331" s="14">
        <v>0</v>
      </c>
      <c r="H5331" s="30"/>
      <c r="I5331" s="118"/>
      <c r="J5331" s="15" t="str">
        <f>IF(M5331="",IF(AND(H5331&lt;&gt; "",D5331&lt;&gt;""),IF(H5331&gt;=D5331,H5331-D5331,0),""),"")</f>
        <v/>
      </c>
      <c r="K5331" s="20" t="str">
        <f>IF(M5331="",IF(I5331&lt;&gt;"",I5331-G5331,""),"")</f>
        <v/>
      </c>
      <c r="L5331" s="25" t="str">
        <f>IF(M5331="",IF(K5331&lt;&gt;"",IF(G5331=0,IF(I5331=0,0,9.99),K5331/G5331),""),"")</f>
        <v/>
      </c>
      <c r="M5331" s="112"/>
      <c r="N5331" s="58" t="str">
        <f>TRIM(CONCATENATE(Table1[[#This Row],[Intake]]," ",Table1[[#This Row],[Batch Number]]))</f>
        <v>S-1/OS 154</v>
      </c>
      <c r="O5331" s="112" t="str">
        <f>IF(VLOOKUP(Table1[[#This Row],[Intake Batch Combo]],Sheet2!A:B,2,FALSE)="","",VLOOKUP(Table1[[#This Row],[Intake Batch Combo]],Sheet2!A:B,2,FALSE))</f>
        <v>One Source Diagnostics Batch 154</v>
      </c>
      <c r="P5331" s="115" t="s">
        <v>2379</v>
      </c>
      <c r="Q5331" s="115" t="e">
        <v>#N/A</v>
      </c>
    </row>
    <row r="5332" spans="1:17">
      <c r="A5332" s="4" t="s">
        <v>1316</v>
      </c>
      <c r="B5332" s="15">
        <v>154</v>
      </c>
      <c r="C5332" s="15" t="s">
        <v>2285</v>
      </c>
      <c r="D5332" s="30">
        <v>45359</v>
      </c>
      <c r="E5332" s="10" t="s">
        <v>1</v>
      </c>
      <c r="F5332" s="14">
        <v>300</v>
      </c>
      <c r="G5332" s="14">
        <v>0</v>
      </c>
      <c r="H5332" s="30"/>
      <c r="I5332" s="118"/>
      <c r="J5332" s="15" t="str">
        <f>IF(M5332="",IF(AND(H5332&lt;&gt; "",D5332&lt;&gt;""),IF(H5332&gt;=D5332,H5332-D5332,0),""),"")</f>
        <v/>
      </c>
      <c r="K5332" s="20" t="str">
        <f>IF(M5332="",IF(I5332&lt;&gt;"",I5332-G5332,""),"")</f>
        <v/>
      </c>
      <c r="L5332" s="25" t="str">
        <f>IF(M5332="",IF(K5332&lt;&gt;"",IF(G5332=0,IF(I5332=0,0,9.99),K5332/G5332),""),"")</f>
        <v/>
      </c>
      <c r="M5332" s="112"/>
      <c r="N5332" s="58" t="str">
        <f>TRIM(CONCATENATE(Table1[[#This Row],[Intake]]," ",Table1[[#This Row],[Batch Number]]))</f>
        <v>S-1/OS 154</v>
      </c>
      <c r="O5332" s="112" t="str">
        <f>IF(VLOOKUP(Table1[[#This Row],[Intake Batch Combo]],Sheet2!A:B,2,FALSE)="","",VLOOKUP(Table1[[#This Row],[Intake Batch Combo]],Sheet2!A:B,2,FALSE))</f>
        <v>One Source Diagnostics Batch 154</v>
      </c>
      <c r="P5332" s="115" t="s">
        <v>2379</v>
      </c>
      <c r="Q5332" s="115" t="e">
        <v>#N/A</v>
      </c>
    </row>
    <row r="5333" spans="1:17">
      <c r="A5333" s="4" t="s">
        <v>1316</v>
      </c>
      <c r="B5333" s="15">
        <v>154</v>
      </c>
      <c r="C5333" s="15" t="s">
        <v>2285</v>
      </c>
      <c r="D5333" s="30">
        <v>45359</v>
      </c>
      <c r="E5333" s="10" t="s">
        <v>1</v>
      </c>
      <c r="F5333" s="14">
        <v>300</v>
      </c>
      <c r="G5333" s="14">
        <v>0</v>
      </c>
      <c r="H5333" s="30"/>
      <c r="I5333" s="118"/>
      <c r="J5333" s="15" t="str">
        <f>IF(M5333="",IF(AND(H5333&lt;&gt; "",D5333&lt;&gt;""),IF(H5333&gt;=D5333,H5333-D5333,0),""),"")</f>
        <v/>
      </c>
      <c r="K5333" s="20" t="str">
        <f>IF(M5333="",IF(I5333&lt;&gt;"",I5333-G5333,""),"")</f>
        <v/>
      </c>
      <c r="L5333" s="25" t="str">
        <f>IF(M5333="",IF(K5333&lt;&gt;"",IF(G5333=0,IF(I5333=0,0,9.99),K5333/G5333),""),"")</f>
        <v/>
      </c>
      <c r="M5333" s="112"/>
      <c r="N5333" s="58" t="str">
        <f>TRIM(CONCATENATE(Table1[[#This Row],[Intake]]," ",Table1[[#This Row],[Batch Number]]))</f>
        <v>S-1/OS 154</v>
      </c>
      <c r="O5333" s="112" t="str">
        <f>IF(VLOOKUP(Table1[[#This Row],[Intake Batch Combo]],Sheet2!A:B,2,FALSE)="","",VLOOKUP(Table1[[#This Row],[Intake Batch Combo]],Sheet2!A:B,2,FALSE))</f>
        <v>One Source Diagnostics Batch 154</v>
      </c>
      <c r="P5333" s="115" t="s">
        <v>2379</v>
      </c>
      <c r="Q5333" s="115" t="e">
        <v>#N/A</v>
      </c>
    </row>
    <row r="5334" spans="1:17">
      <c r="A5334" s="4" t="s">
        <v>1316</v>
      </c>
      <c r="B5334" s="15">
        <v>154</v>
      </c>
      <c r="C5334" s="15" t="s">
        <v>1915</v>
      </c>
      <c r="D5334" s="30">
        <v>45359</v>
      </c>
      <c r="E5334" s="10" t="s">
        <v>1</v>
      </c>
      <c r="F5334" s="14">
        <v>300</v>
      </c>
      <c r="G5334" s="14">
        <v>0</v>
      </c>
      <c r="H5334" s="30"/>
      <c r="I5334" s="118"/>
      <c r="J5334" s="15" t="str">
        <f>IF(M5334="",IF(AND(H5334&lt;&gt; "",D5334&lt;&gt;""),IF(H5334&gt;=D5334,H5334-D5334,0),""),"")</f>
        <v/>
      </c>
      <c r="K5334" s="20" t="str">
        <f>IF(M5334="",IF(I5334&lt;&gt;"",I5334-G5334,""),"")</f>
        <v/>
      </c>
      <c r="L5334" s="25" t="str">
        <f>IF(M5334="",IF(K5334&lt;&gt;"",IF(G5334=0,IF(I5334=0,0,9.99),K5334/G5334),""),"")</f>
        <v/>
      </c>
      <c r="M5334" s="112"/>
      <c r="N5334" s="58" t="str">
        <f>TRIM(CONCATENATE(Table1[[#This Row],[Intake]]," ",Table1[[#This Row],[Batch Number]]))</f>
        <v>S-1/OS 154</v>
      </c>
      <c r="O5334" s="112" t="str">
        <f>IF(VLOOKUP(Table1[[#This Row],[Intake Batch Combo]],Sheet2!A:B,2,FALSE)="","",VLOOKUP(Table1[[#This Row],[Intake Batch Combo]],Sheet2!A:B,2,FALSE))</f>
        <v>One Source Diagnostics Batch 154</v>
      </c>
      <c r="P5334" s="115" t="s">
        <v>2379</v>
      </c>
      <c r="Q5334" s="115" t="e">
        <v>#N/A</v>
      </c>
    </row>
    <row r="5335" spans="1:17">
      <c r="A5335" s="4" t="s">
        <v>1316</v>
      </c>
      <c r="B5335" s="15">
        <v>154</v>
      </c>
      <c r="C5335" s="15" t="s">
        <v>1915</v>
      </c>
      <c r="D5335" s="30">
        <v>45359</v>
      </c>
      <c r="E5335" s="10" t="s">
        <v>1</v>
      </c>
      <c r="F5335" s="14">
        <v>300</v>
      </c>
      <c r="G5335" s="14">
        <v>0</v>
      </c>
      <c r="H5335" s="30"/>
      <c r="I5335" s="118"/>
      <c r="J5335" s="15" t="str">
        <f>IF(M5335="",IF(AND(H5335&lt;&gt; "",D5335&lt;&gt;""),IF(H5335&gt;=D5335,H5335-D5335,0),""),"")</f>
        <v/>
      </c>
      <c r="K5335" s="20" t="str">
        <f>IF(M5335="",IF(I5335&lt;&gt;"",I5335-G5335,""),"")</f>
        <v/>
      </c>
      <c r="L5335" s="25" t="str">
        <f>IF(M5335="",IF(K5335&lt;&gt;"",IF(G5335=0,IF(I5335=0,0,9.99),K5335/G5335),""),"")</f>
        <v/>
      </c>
      <c r="M5335" s="112"/>
      <c r="N5335" s="58" t="str">
        <f>TRIM(CONCATENATE(Table1[[#This Row],[Intake]]," ",Table1[[#This Row],[Batch Number]]))</f>
        <v>S-1/OS 154</v>
      </c>
      <c r="O5335" s="112" t="str">
        <f>IF(VLOOKUP(Table1[[#This Row],[Intake Batch Combo]],Sheet2!A:B,2,FALSE)="","",VLOOKUP(Table1[[#This Row],[Intake Batch Combo]],Sheet2!A:B,2,FALSE))</f>
        <v>One Source Diagnostics Batch 154</v>
      </c>
      <c r="P5335" s="115" t="s">
        <v>2379</v>
      </c>
      <c r="Q5335" s="115" t="e">
        <v>#N/A</v>
      </c>
    </row>
    <row r="5336" spans="1:17">
      <c r="A5336" s="4" t="s">
        <v>1316</v>
      </c>
      <c r="B5336" s="15">
        <v>154</v>
      </c>
      <c r="C5336" s="15" t="s">
        <v>1915</v>
      </c>
      <c r="D5336" s="30">
        <v>45359</v>
      </c>
      <c r="E5336" s="10" t="s">
        <v>1</v>
      </c>
      <c r="F5336" s="14">
        <v>300</v>
      </c>
      <c r="G5336" s="14">
        <v>0</v>
      </c>
      <c r="H5336" s="30"/>
      <c r="I5336" s="118"/>
      <c r="J5336" s="15" t="str">
        <f>IF(M5336="",IF(AND(H5336&lt;&gt; "",D5336&lt;&gt;""),IF(H5336&gt;=D5336,H5336-D5336,0),""),"")</f>
        <v/>
      </c>
      <c r="K5336" s="20" t="str">
        <f>IF(M5336="",IF(I5336&lt;&gt;"",I5336-G5336,""),"")</f>
        <v/>
      </c>
      <c r="L5336" s="25" t="str">
        <f>IF(M5336="",IF(K5336&lt;&gt;"",IF(G5336=0,IF(I5336=0,0,9.99),K5336/G5336),""),"")</f>
        <v/>
      </c>
      <c r="M5336" s="112"/>
      <c r="N5336" s="58" t="str">
        <f>TRIM(CONCATENATE(Table1[[#This Row],[Intake]]," ",Table1[[#This Row],[Batch Number]]))</f>
        <v>S-1/OS 154</v>
      </c>
      <c r="O5336" s="112" t="str">
        <f>IF(VLOOKUP(Table1[[#This Row],[Intake Batch Combo]],Sheet2!A:B,2,FALSE)="","",VLOOKUP(Table1[[#This Row],[Intake Batch Combo]],Sheet2!A:B,2,FALSE))</f>
        <v>One Source Diagnostics Batch 154</v>
      </c>
      <c r="P5336" s="115" t="s">
        <v>2379</v>
      </c>
      <c r="Q5336" s="115" t="e">
        <v>#N/A</v>
      </c>
    </row>
    <row r="5337" spans="1:17">
      <c r="A5337" s="4" t="s">
        <v>1316</v>
      </c>
      <c r="B5337" s="15">
        <v>154</v>
      </c>
      <c r="C5337" s="15" t="s">
        <v>1915</v>
      </c>
      <c r="D5337" s="30">
        <v>45359</v>
      </c>
      <c r="E5337" s="10" t="s">
        <v>1</v>
      </c>
      <c r="F5337" s="14">
        <v>300</v>
      </c>
      <c r="G5337" s="14">
        <v>0</v>
      </c>
      <c r="H5337" s="30"/>
      <c r="I5337" s="118"/>
      <c r="J5337" s="15" t="str">
        <f>IF(M5337="",IF(AND(H5337&lt;&gt; "",D5337&lt;&gt;""),IF(H5337&gt;=D5337,H5337-D5337,0),""),"")</f>
        <v/>
      </c>
      <c r="K5337" s="20" t="str">
        <f>IF(M5337="",IF(I5337&lt;&gt;"",I5337-G5337,""),"")</f>
        <v/>
      </c>
      <c r="L5337" s="25" t="str">
        <f>IF(M5337="",IF(K5337&lt;&gt;"",IF(G5337=0,IF(I5337=0,0,9.99),K5337/G5337),""),"")</f>
        <v/>
      </c>
      <c r="M5337" s="112"/>
      <c r="N5337" s="58" t="str">
        <f>TRIM(CONCATENATE(Table1[[#This Row],[Intake]]," ",Table1[[#This Row],[Batch Number]]))</f>
        <v>S-1/OS 154</v>
      </c>
      <c r="O5337" s="112" t="str">
        <f>IF(VLOOKUP(Table1[[#This Row],[Intake Batch Combo]],Sheet2!A:B,2,FALSE)="","",VLOOKUP(Table1[[#This Row],[Intake Batch Combo]],Sheet2!A:B,2,FALSE))</f>
        <v>One Source Diagnostics Batch 154</v>
      </c>
      <c r="P5337" s="115" t="s">
        <v>2379</v>
      </c>
      <c r="Q5337" s="115" t="e">
        <v>#N/A</v>
      </c>
    </row>
    <row r="5338" spans="1:17">
      <c r="A5338" s="4" t="s">
        <v>1316</v>
      </c>
      <c r="B5338" s="15">
        <v>154</v>
      </c>
      <c r="C5338" s="15" t="s">
        <v>1965</v>
      </c>
      <c r="D5338" s="30">
        <v>45359</v>
      </c>
      <c r="E5338" s="10" t="s">
        <v>1</v>
      </c>
      <c r="F5338" s="14">
        <v>300</v>
      </c>
      <c r="G5338" s="14">
        <v>0</v>
      </c>
      <c r="H5338" s="30"/>
      <c r="I5338" s="118"/>
      <c r="J5338" s="15" t="str">
        <f>IF(M5338="",IF(AND(H5338&lt;&gt; "",D5338&lt;&gt;""),IF(H5338&gt;=D5338,H5338-D5338,0),""),"")</f>
        <v/>
      </c>
      <c r="K5338" s="20" t="str">
        <f>IF(M5338="",IF(I5338&lt;&gt;"",I5338-G5338,""),"")</f>
        <v/>
      </c>
      <c r="L5338" s="25" t="str">
        <f>IF(M5338="",IF(K5338&lt;&gt;"",IF(G5338=0,IF(I5338=0,0,9.99),K5338/G5338),""),"")</f>
        <v/>
      </c>
      <c r="M5338" s="112"/>
      <c r="N5338" s="58" t="str">
        <f>TRIM(CONCATENATE(Table1[[#This Row],[Intake]]," ",Table1[[#This Row],[Batch Number]]))</f>
        <v>S-1/OS 154</v>
      </c>
      <c r="O5338" s="112" t="str">
        <f>IF(VLOOKUP(Table1[[#This Row],[Intake Batch Combo]],Sheet2!A:B,2,FALSE)="","",VLOOKUP(Table1[[#This Row],[Intake Batch Combo]],Sheet2!A:B,2,FALSE))</f>
        <v>One Source Diagnostics Batch 154</v>
      </c>
      <c r="P5338" s="115" t="s">
        <v>2379</v>
      </c>
      <c r="Q5338" s="115" t="e">
        <v>#N/A</v>
      </c>
    </row>
    <row r="5339" spans="1:17">
      <c r="A5339" s="4" t="s">
        <v>1316</v>
      </c>
      <c r="B5339" s="15">
        <v>154</v>
      </c>
      <c r="C5339" s="15" t="s">
        <v>1965</v>
      </c>
      <c r="D5339" s="30">
        <v>45359</v>
      </c>
      <c r="E5339" s="10" t="s">
        <v>1</v>
      </c>
      <c r="F5339" s="14">
        <v>300</v>
      </c>
      <c r="G5339" s="14">
        <v>0</v>
      </c>
      <c r="H5339" s="30"/>
      <c r="I5339" s="118"/>
      <c r="J5339" s="15" t="str">
        <f>IF(M5339="",IF(AND(H5339&lt;&gt; "",D5339&lt;&gt;""),IF(H5339&gt;=D5339,H5339-D5339,0),""),"")</f>
        <v/>
      </c>
      <c r="K5339" s="20" t="str">
        <f>IF(M5339="",IF(I5339&lt;&gt;"",I5339-G5339,""),"")</f>
        <v/>
      </c>
      <c r="L5339" s="25" t="str">
        <f>IF(M5339="",IF(K5339&lt;&gt;"",IF(G5339=0,IF(I5339=0,0,9.99),K5339/G5339),""),"")</f>
        <v/>
      </c>
      <c r="M5339" s="112"/>
      <c r="N5339" s="58" t="str">
        <f>TRIM(CONCATENATE(Table1[[#This Row],[Intake]]," ",Table1[[#This Row],[Batch Number]]))</f>
        <v>S-1/OS 154</v>
      </c>
      <c r="O5339" s="112" t="str">
        <f>IF(VLOOKUP(Table1[[#This Row],[Intake Batch Combo]],Sheet2!A:B,2,FALSE)="","",VLOOKUP(Table1[[#This Row],[Intake Batch Combo]],Sheet2!A:B,2,FALSE))</f>
        <v>One Source Diagnostics Batch 154</v>
      </c>
      <c r="P5339" s="115" t="s">
        <v>2379</v>
      </c>
      <c r="Q5339" s="115" t="e">
        <v>#N/A</v>
      </c>
    </row>
    <row r="5340" spans="1:17">
      <c r="A5340" s="4" t="s">
        <v>1316</v>
      </c>
      <c r="B5340" s="15">
        <v>154</v>
      </c>
      <c r="C5340" s="15" t="s">
        <v>1994</v>
      </c>
      <c r="D5340" s="30">
        <v>45359</v>
      </c>
      <c r="E5340" s="10" t="s">
        <v>1</v>
      </c>
      <c r="F5340" s="14">
        <v>300</v>
      </c>
      <c r="G5340" s="14">
        <v>0</v>
      </c>
      <c r="H5340" s="30"/>
      <c r="I5340" s="118"/>
      <c r="J5340" s="15" t="str">
        <f>IF(M5340="",IF(AND(H5340&lt;&gt; "",D5340&lt;&gt;""),IF(H5340&gt;=D5340,H5340-D5340,0),""),"")</f>
        <v/>
      </c>
      <c r="K5340" s="20" t="str">
        <f>IF(M5340="",IF(I5340&lt;&gt;"",I5340-G5340,""),"")</f>
        <v/>
      </c>
      <c r="L5340" s="25" t="str">
        <f>IF(M5340="",IF(K5340&lt;&gt;"",IF(G5340=0,IF(I5340=0,0,9.99),K5340/G5340),""),"")</f>
        <v/>
      </c>
      <c r="M5340" s="112"/>
      <c r="N5340" s="58" t="str">
        <f>TRIM(CONCATENATE(Table1[[#This Row],[Intake]]," ",Table1[[#This Row],[Batch Number]]))</f>
        <v>S-1/OS 154</v>
      </c>
      <c r="O5340" s="112" t="str">
        <f>IF(VLOOKUP(Table1[[#This Row],[Intake Batch Combo]],Sheet2!A:B,2,FALSE)="","",VLOOKUP(Table1[[#This Row],[Intake Batch Combo]],Sheet2!A:B,2,FALSE))</f>
        <v>One Source Diagnostics Batch 154</v>
      </c>
      <c r="P5340" s="115" t="s">
        <v>2379</v>
      </c>
      <c r="Q5340" s="115" t="e">
        <v>#N/A</v>
      </c>
    </row>
    <row r="5341" spans="1:17">
      <c r="A5341" s="4" t="s">
        <v>1316</v>
      </c>
      <c r="B5341" s="15">
        <v>154</v>
      </c>
      <c r="C5341" s="15" t="s">
        <v>1994</v>
      </c>
      <c r="D5341" s="30">
        <v>45359</v>
      </c>
      <c r="E5341" s="10" t="s">
        <v>1</v>
      </c>
      <c r="F5341" s="14">
        <v>300</v>
      </c>
      <c r="G5341" s="14">
        <v>0</v>
      </c>
      <c r="H5341" s="30"/>
      <c r="I5341" s="118"/>
      <c r="J5341" s="15" t="str">
        <f>IF(M5341="",IF(AND(H5341&lt;&gt; "",D5341&lt;&gt;""),IF(H5341&gt;=D5341,H5341-D5341,0),""),"")</f>
        <v/>
      </c>
      <c r="K5341" s="20" t="str">
        <f>IF(M5341="",IF(I5341&lt;&gt;"",I5341-G5341,""),"")</f>
        <v/>
      </c>
      <c r="L5341" s="25" t="str">
        <f>IF(M5341="",IF(K5341&lt;&gt;"",IF(G5341=0,IF(I5341=0,0,9.99),K5341/G5341),""),"")</f>
        <v/>
      </c>
      <c r="M5341" s="112"/>
      <c r="N5341" s="58" t="str">
        <f>TRIM(CONCATENATE(Table1[[#This Row],[Intake]]," ",Table1[[#This Row],[Batch Number]]))</f>
        <v>S-1/OS 154</v>
      </c>
      <c r="O5341" s="112" t="str">
        <f>IF(VLOOKUP(Table1[[#This Row],[Intake Batch Combo]],Sheet2!A:B,2,FALSE)="","",VLOOKUP(Table1[[#This Row],[Intake Batch Combo]],Sheet2!A:B,2,FALSE))</f>
        <v>One Source Diagnostics Batch 154</v>
      </c>
      <c r="P5341" s="115" t="s">
        <v>2379</v>
      </c>
      <c r="Q5341" s="115" t="e">
        <v>#N/A</v>
      </c>
    </row>
    <row r="5342" spans="1:17">
      <c r="A5342" s="4" t="s">
        <v>1316</v>
      </c>
      <c r="B5342" s="15">
        <v>154</v>
      </c>
      <c r="C5342" s="15" t="s">
        <v>1994</v>
      </c>
      <c r="D5342" s="30">
        <v>45359</v>
      </c>
      <c r="E5342" s="10" t="s">
        <v>1</v>
      </c>
      <c r="F5342" s="14">
        <v>300</v>
      </c>
      <c r="G5342" s="14">
        <v>0</v>
      </c>
      <c r="H5342" s="30"/>
      <c r="I5342" s="120"/>
      <c r="J5342" s="15" t="str">
        <f>IF(M5342="",IF(AND(H5342&lt;&gt; "",D5342&lt;&gt;""),IF(H5342&gt;=D5342,H5342-D5342,0),""),"")</f>
        <v/>
      </c>
      <c r="K5342" s="20" t="str">
        <f>IF(M5342="",IF(I5342&lt;&gt;"",I5342-G5342,""),"")</f>
        <v/>
      </c>
      <c r="L5342" s="25" t="str">
        <f>IF(M5342="",IF(K5342&lt;&gt;"",IF(G5342=0,IF(I5342=0,0,9.99),K5342/G5342),""),"")</f>
        <v/>
      </c>
      <c r="M5342" s="112"/>
      <c r="N5342" s="58" t="str">
        <f>TRIM(CONCATENATE(Table1[[#This Row],[Intake]]," ",Table1[[#This Row],[Batch Number]]))</f>
        <v>S-1/OS 154</v>
      </c>
      <c r="O5342" s="112" t="str">
        <f>IF(VLOOKUP(Table1[[#This Row],[Intake Batch Combo]],Sheet2!A:B,2,FALSE)="","",VLOOKUP(Table1[[#This Row],[Intake Batch Combo]],Sheet2!A:B,2,FALSE))</f>
        <v>One Source Diagnostics Batch 154</v>
      </c>
      <c r="P5342" s="115" t="s">
        <v>2379</v>
      </c>
      <c r="Q5342" s="115" t="e">
        <v>#N/A</v>
      </c>
    </row>
    <row r="5343" spans="1:17">
      <c r="A5343" s="4" t="s">
        <v>1316</v>
      </c>
      <c r="B5343" s="15">
        <v>154</v>
      </c>
      <c r="C5343" s="15" t="s">
        <v>1994</v>
      </c>
      <c r="D5343" s="30">
        <v>45359</v>
      </c>
      <c r="E5343" s="10" t="s">
        <v>1</v>
      </c>
      <c r="F5343" s="14">
        <v>300</v>
      </c>
      <c r="G5343" s="14">
        <v>0</v>
      </c>
      <c r="H5343" s="30"/>
      <c r="I5343" s="118"/>
      <c r="J5343" s="15" t="str">
        <f>IF(M5343="",IF(AND(H5343&lt;&gt; "",D5343&lt;&gt;""),IF(H5343&gt;=D5343,H5343-D5343,0),""),"")</f>
        <v/>
      </c>
      <c r="K5343" s="20" t="str">
        <f>IF(M5343="",IF(I5343&lt;&gt;"",I5343-G5343,""),"")</f>
        <v/>
      </c>
      <c r="L5343" s="25" t="str">
        <f>IF(M5343="",IF(K5343&lt;&gt;"",IF(G5343=0,IF(I5343=0,0,9.99),K5343/G5343),""),"")</f>
        <v/>
      </c>
      <c r="M5343" s="112"/>
      <c r="N5343" s="58" t="str">
        <f>TRIM(CONCATENATE(Table1[[#This Row],[Intake]]," ",Table1[[#This Row],[Batch Number]]))</f>
        <v>S-1/OS 154</v>
      </c>
      <c r="O5343" s="112" t="str">
        <f>IF(VLOOKUP(Table1[[#This Row],[Intake Batch Combo]],Sheet2!A:B,2,FALSE)="","",VLOOKUP(Table1[[#This Row],[Intake Batch Combo]],Sheet2!A:B,2,FALSE))</f>
        <v>One Source Diagnostics Batch 154</v>
      </c>
      <c r="P5343" s="115" t="s">
        <v>2379</v>
      </c>
      <c r="Q5343" s="115" t="e">
        <v>#N/A</v>
      </c>
    </row>
    <row r="5344" spans="1:17">
      <c r="A5344" s="4" t="s">
        <v>1316</v>
      </c>
      <c r="B5344" s="15">
        <v>154</v>
      </c>
      <c r="C5344" s="15" t="s">
        <v>2017</v>
      </c>
      <c r="D5344" s="30">
        <v>45359</v>
      </c>
      <c r="E5344" s="10" t="s">
        <v>1</v>
      </c>
      <c r="F5344" s="14">
        <v>300</v>
      </c>
      <c r="G5344" s="14">
        <v>0</v>
      </c>
      <c r="H5344" s="30"/>
      <c r="I5344" s="118"/>
      <c r="J5344" s="15" t="str">
        <f>IF(M5344="",IF(AND(H5344&lt;&gt; "",D5344&lt;&gt;""),IF(H5344&gt;=D5344,H5344-D5344,0),""),"")</f>
        <v/>
      </c>
      <c r="K5344" s="20" t="str">
        <f>IF(M5344="",IF(I5344&lt;&gt;"",I5344-G5344,""),"")</f>
        <v/>
      </c>
      <c r="L5344" s="25" t="str">
        <f>IF(M5344="",IF(K5344&lt;&gt;"",IF(G5344=0,IF(I5344=0,0,9.99),K5344/G5344),""),"")</f>
        <v/>
      </c>
      <c r="M5344" s="112"/>
      <c r="N5344" s="58" t="str">
        <f>TRIM(CONCATENATE(Table1[[#This Row],[Intake]]," ",Table1[[#This Row],[Batch Number]]))</f>
        <v>S-1/OS 154</v>
      </c>
      <c r="O5344" s="112" t="str">
        <f>IF(VLOOKUP(Table1[[#This Row],[Intake Batch Combo]],Sheet2!A:B,2,FALSE)="","",VLOOKUP(Table1[[#This Row],[Intake Batch Combo]],Sheet2!A:B,2,FALSE))</f>
        <v>One Source Diagnostics Batch 154</v>
      </c>
      <c r="P5344" s="115" t="s">
        <v>2379</v>
      </c>
      <c r="Q5344" s="115" t="e">
        <v>#N/A</v>
      </c>
    </row>
    <row r="5345" spans="1:17">
      <c r="A5345" s="4" t="s">
        <v>1316</v>
      </c>
      <c r="B5345" s="15">
        <v>154</v>
      </c>
      <c r="C5345" s="15" t="s">
        <v>2017</v>
      </c>
      <c r="D5345" s="30">
        <v>45359</v>
      </c>
      <c r="E5345" s="10" t="s">
        <v>1</v>
      </c>
      <c r="F5345" s="14">
        <v>300</v>
      </c>
      <c r="G5345" s="14">
        <v>0</v>
      </c>
      <c r="H5345" s="30"/>
      <c r="I5345" s="120"/>
      <c r="J5345" s="15" t="str">
        <f>IF(M5345="",IF(AND(H5345&lt;&gt; "",D5345&lt;&gt;""),IF(H5345&gt;=D5345,H5345-D5345,0),""),"")</f>
        <v/>
      </c>
      <c r="K5345" s="20" t="str">
        <f>IF(M5345="",IF(I5345&lt;&gt;"",I5345-G5345,""),"")</f>
        <v/>
      </c>
      <c r="L5345" s="25" t="str">
        <f>IF(M5345="",IF(K5345&lt;&gt;"",IF(G5345=0,IF(I5345=0,0,9.99),K5345/G5345),""),"")</f>
        <v/>
      </c>
      <c r="M5345" s="112"/>
      <c r="N5345" s="58" t="str">
        <f>TRIM(CONCATENATE(Table1[[#This Row],[Intake]]," ",Table1[[#This Row],[Batch Number]]))</f>
        <v>S-1/OS 154</v>
      </c>
      <c r="O5345" s="112" t="str">
        <f>IF(VLOOKUP(Table1[[#This Row],[Intake Batch Combo]],Sheet2!A:B,2,FALSE)="","",VLOOKUP(Table1[[#This Row],[Intake Batch Combo]],Sheet2!A:B,2,FALSE))</f>
        <v>One Source Diagnostics Batch 154</v>
      </c>
      <c r="P5345" s="115" t="s">
        <v>2379</v>
      </c>
      <c r="Q5345" s="115" t="e">
        <v>#N/A</v>
      </c>
    </row>
    <row r="5346" spans="1:17">
      <c r="A5346" s="4" t="s">
        <v>1316</v>
      </c>
      <c r="B5346" s="15">
        <v>154</v>
      </c>
      <c r="C5346" s="15" t="s">
        <v>2040</v>
      </c>
      <c r="D5346" s="30">
        <v>45359</v>
      </c>
      <c r="E5346" s="10" t="s">
        <v>1</v>
      </c>
      <c r="F5346" s="14">
        <v>300</v>
      </c>
      <c r="G5346" s="14">
        <v>0</v>
      </c>
      <c r="H5346" s="30"/>
      <c r="I5346" s="120"/>
      <c r="J5346" s="15" t="str">
        <f>IF(M5346="",IF(AND(H5346&lt;&gt; "",D5346&lt;&gt;""),IF(H5346&gt;=D5346,H5346-D5346,0),""),"")</f>
        <v/>
      </c>
      <c r="K5346" s="20" t="str">
        <f>IF(M5346="",IF(I5346&lt;&gt;"",I5346-G5346,""),"")</f>
        <v/>
      </c>
      <c r="L5346" s="25" t="str">
        <f>IF(M5346="",IF(K5346&lt;&gt;"",IF(G5346=0,IF(I5346=0,0,9.99),K5346/G5346),""),"")</f>
        <v/>
      </c>
      <c r="M5346" s="112"/>
      <c r="N5346" s="58" t="str">
        <f>TRIM(CONCATENATE(Table1[[#This Row],[Intake]]," ",Table1[[#This Row],[Batch Number]]))</f>
        <v>S-1/OS 154</v>
      </c>
      <c r="O5346" s="112" t="str">
        <f>IF(VLOOKUP(Table1[[#This Row],[Intake Batch Combo]],Sheet2!A:B,2,FALSE)="","",VLOOKUP(Table1[[#This Row],[Intake Batch Combo]],Sheet2!A:B,2,FALSE))</f>
        <v>One Source Diagnostics Batch 154</v>
      </c>
      <c r="P5346" s="115" t="s">
        <v>2379</v>
      </c>
      <c r="Q5346" s="115" t="e">
        <v>#N/A</v>
      </c>
    </row>
    <row r="5347" spans="1:17">
      <c r="A5347" s="4" t="s">
        <v>1316</v>
      </c>
      <c r="B5347" s="15">
        <v>154</v>
      </c>
      <c r="C5347" s="15" t="s">
        <v>2040</v>
      </c>
      <c r="D5347" s="30">
        <v>45359</v>
      </c>
      <c r="E5347" s="10" t="s">
        <v>1</v>
      </c>
      <c r="F5347" s="14">
        <v>300</v>
      </c>
      <c r="G5347" s="14">
        <v>0</v>
      </c>
      <c r="H5347" s="30"/>
      <c r="I5347" s="118"/>
      <c r="J5347" s="15" t="str">
        <f>IF(M5347="",IF(AND(H5347&lt;&gt; "",D5347&lt;&gt;""),IF(H5347&gt;=D5347,H5347-D5347,0),""),"")</f>
        <v/>
      </c>
      <c r="K5347" s="20" t="str">
        <f>IF(M5347="",IF(I5347&lt;&gt;"",I5347-G5347,""),"")</f>
        <v/>
      </c>
      <c r="L5347" s="25" t="str">
        <f>IF(M5347="",IF(K5347&lt;&gt;"",IF(G5347=0,IF(I5347=0,0,9.99),K5347/G5347),""),"")</f>
        <v/>
      </c>
      <c r="M5347" s="112"/>
      <c r="N5347" s="58" t="str">
        <f>TRIM(CONCATENATE(Table1[[#This Row],[Intake]]," ",Table1[[#This Row],[Batch Number]]))</f>
        <v>S-1/OS 154</v>
      </c>
      <c r="O5347" s="112" t="str">
        <f>IF(VLOOKUP(Table1[[#This Row],[Intake Batch Combo]],Sheet2!A:B,2,FALSE)="","",VLOOKUP(Table1[[#This Row],[Intake Batch Combo]],Sheet2!A:B,2,FALSE))</f>
        <v>One Source Diagnostics Batch 154</v>
      </c>
      <c r="P5347" s="115" t="s">
        <v>2379</v>
      </c>
      <c r="Q5347" s="115" t="e">
        <v>#N/A</v>
      </c>
    </row>
    <row r="5348" spans="1:17">
      <c r="A5348" s="4" t="s">
        <v>1316</v>
      </c>
      <c r="B5348" s="15">
        <v>154</v>
      </c>
      <c r="C5348" s="15" t="s">
        <v>2043</v>
      </c>
      <c r="D5348" s="30">
        <v>45359</v>
      </c>
      <c r="E5348" s="10" t="s">
        <v>1</v>
      </c>
      <c r="F5348" s="14">
        <v>300</v>
      </c>
      <c r="G5348" s="14">
        <v>0</v>
      </c>
      <c r="H5348" s="30"/>
      <c r="I5348" s="118"/>
      <c r="J5348" s="15" t="str">
        <f>IF(M5348="",IF(AND(H5348&lt;&gt; "",D5348&lt;&gt;""),IF(H5348&gt;=D5348,H5348-D5348,0),""),"")</f>
        <v/>
      </c>
      <c r="K5348" s="20" t="str">
        <f>IF(M5348="",IF(I5348&lt;&gt;"",I5348-G5348,""),"")</f>
        <v/>
      </c>
      <c r="L5348" s="25" t="str">
        <f>IF(M5348="",IF(K5348&lt;&gt;"",IF(G5348=0,IF(I5348=0,0,9.99),K5348/G5348),""),"")</f>
        <v/>
      </c>
      <c r="M5348" s="112"/>
      <c r="N5348" s="58" t="str">
        <f>TRIM(CONCATENATE(Table1[[#This Row],[Intake]]," ",Table1[[#This Row],[Batch Number]]))</f>
        <v>S-1/OS 154</v>
      </c>
      <c r="O5348" s="112" t="str">
        <f>IF(VLOOKUP(Table1[[#This Row],[Intake Batch Combo]],Sheet2!A:B,2,FALSE)="","",VLOOKUP(Table1[[#This Row],[Intake Batch Combo]],Sheet2!A:B,2,FALSE))</f>
        <v>One Source Diagnostics Batch 154</v>
      </c>
      <c r="P5348" s="115" t="s">
        <v>2379</v>
      </c>
      <c r="Q5348" s="115" t="e">
        <v>#N/A</v>
      </c>
    </row>
    <row r="5349" spans="1:17">
      <c r="A5349" s="4" t="s">
        <v>1316</v>
      </c>
      <c r="B5349" s="15">
        <v>154</v>
      </c>
      <c r="C5349" s="15" t="s">
        <v>2043</v>
      </c>
      <c r="D5349" s="30">
        <v>45359</v>
      </c>
      <c r="E5349" s="10" t="s">
        <v>1</v>
      </c>
      <c r="F5349" s="14">
        <v>300</v>
      </c>
      <c r="G5349" s="14">
        <v>0</v>
      </c>
      <c r="H5349" s="30"/>
      <c r="I5349" s="118"/>
      <c r="J5349" s="15" t="str">
        <f>IF(M5349="",IF(AND(H5349&lt;&gt; "",D5349&lt;&gt;""),IF(H5349&gt;=D5349,H5349-D5349,0),""),"")</f>
        <v/>
      </c>
      <c r="K5349" s="20" t="str">
        <f>IF(M5349="",IF(I5349&lt;&gt;"",I5349-G5349,""),"")</f>
        <v/>
      </c>
      <c r="L5349" s="25" t="str">
        <f>IF(M5349="",IF(K5349&lt;&gt;"",IF(G5349=0,IF(I5349=0,0,9.99),K5349/G5349),""),"")</f>
        <v/>
      </c>
      <c r="M5349" s="112"/>
      <c r="N5349" s="58" t="str">
        <f>TRIM(CONCATENATE(Table1[[#This Row],[Intake]]," ",Table1[[#This Row],[Batch Number]]))</f>
        <v>S-1/OS 154</v>
      </c>
      <c r="O5349" s="112" t="str">
        <f>IF(VLOOKUP(Table1[[#This Row],[Intake Batch Combo]],Sheet2!A:B,2,FALSE)="","",VLOOKUP(Table1[[#This Row],[Intake Batch Combo]],Sheet2!A:B,2,FALSE))</f>
        <v>One Source Diagnostics Batch 154</v>
      </c>
      <c r="P5349" s="115" t="s">
        <v>2379</v>
      </c>
      <c r="Q5349" s="115" t="e">
        <v>#N/A</v>
      </c>
    </row>
    <row r="5350" spans="1:17">
      <c r="A5350" s="4" t="s">
        <v>1316</v>
      </c>
      <c r="B5350" s="15">
        <v>154</v>
      </c>
      <c r="C5350" s="15" t="s">
        <v>2043</v>
      </c>
      <c r="D5350" s="30">
        <v>45359</v>
      </c>
      <c r="E5350" s="10" t="s">
        <v>1</v>
      </c>
      <c r="F5350" s="14">
        <v>300</v>
      </c>
      <c r="G5350" s="14">
        <v>0</v>
      </c>
      <c r="H5350" s="30"/>
      <c r="I5350" s="118"/>
      <c r="J5350" s="15" t="str">
        <f>IF(M5350="",IF(AND(H5350&lt;&gt; "",D5350&lt;&gt;""),IF(H5350&gt;=D5350,H5350-D5350,0),""),"")</f>
        <v/>
      </c>
      <c r="K5350" s="20" t="str">
        <f>IF(M5350="",IF(I5350&lt;&gt;"",I5350-G5350,""),"")</f>
        <v/>
      </c>
      <c r="L5350" s="25" t="str">
        <f>IF(M5350="",IF(K5350&lt;&gt;"",IF(G5350=0,IF(I5350=0,0,9.99),K5350/G5350),""),"")</f>
        <v/>
      </c>
      <c r="M5350" s="112"/>
      <c r="N5350" s="58" t="str">
        <f>TRIM(CONCATENATE(Table1[[#This Row],[Intake]]," ",Table1[[#This Row],[Batch Number]]))</f>
        <v>S-1/OS 154</v>
      </c>
      <c r="O5350" s="112" t="str">
        <f>IF(VLOOKUP(Table1[[#This Row],[Intake Batch Combo]],Sheet2!A:B,2,FALSE)="","",VLOOKUP(Table1[[#This Row],[Intake Batch Combo]],Sheet2!A:B,2,FALSE))</f>
        <v>One Source Diagnostics Batch 154</v>
      </c>
      <c r="P5350" s="115" t="s">
        <v>2379</v>
      </c>
      <c r="Q5350" s="115" t="e">
        <v>#N/A</v>
      </c>
    </row>
    <row r="5351" spans="1:17">
      <c r="A5351" s="4" t="s">
        <v>1316</v>
      </c>
      <c r="B5351" s="15">
        <v>154</v>
      </c>
      <c r="C5351" s="15" t="s">
        <v>2043</v>
      </c>
      <c r="D5351" s="30">
        <v>45359</v>
      </c>
      <c r="E5351" s="10" t="s">
        <v>1</v>
      </c>
      <c r="F5351" s="14">
        <v>300</v>
      </c>
      <c r="G5351" s="14">
        <v>0</v>
      </c>
      <c r="H5351" s="30"/>
      <c r="I5351" s="118"/>
      <c r="J5351" s="15" t="str">
        <f>IF(M5351="",IF(AND(H5351&lt;&gt; "",D5351&lt;&gt;""),IF(H5351&gt;=D5351,H5351-D5351,0),""),"")</f>
        <v/>
      </c>
      <c r="K5351" s="20" t="str">
        <f>IF(M5351="",IF(I5351&lt;&gt;"",I5351-G5351,""),"")</f>
        <v/>
      </c>
      <c r="L5351" s="25" t="str">
        <f>IF(M5351="",IF(K5351&lt;&gt;"",IF(G5351=0,IF(I5351=0,0,9.99),K5351/G5351),""),"")</f>
        <v/>
      </c>
      <c r="M5351" s="112"/>
      <c r="N5351" s="58" t="str">
        <f>TRIM(CONCATENATE(Table1[[#This Row],[Intake]]," ",Table1[[#This Row],[Batch Number]]))</f>
        <v>S-1/OS 154</v>
      </c>
      <c r="O5351" s="112" t="str">
        <f>IF(VLOOKUP(Table1[[#This Row],[Intake Batch Combo]],Sheet2!A:B,2,FALSE)="","",VLOOKUP(Table1[[#This Row],[Intake Batch Combo]],Sheet2!A:B,2,FALSE))</f>
        <v>One Source Diagnostics Batch 154</v>
      </c>
      <c r="P5351" s="115" t="s">
        <v>2379</v>
      </c>
      <c r="Q5351" s="115" t="e">
        <v>#N/A</v>
      </c>
    </row>
    <row r="5352" spans="1:17">
      <c r="A5352" s="4" t="s">
        <v>1316</v>
      </c>
      <c r="B5352" s="15">
        <v>154</v>
      </c>
      <c r="C5352" s="15" t="s">
        <v>2052</v>
      </c>
      <c r="D5352" s="30">
        <v>45359</v>
      </c>
      <c r="E5352" s="10" t="s">
        <v>1</v>
      </c>
      <c r="F5352" s="14">
        <v>300</v>
      </c>
      <c r="G5352" s="14">
        <v>0</v>
      </c>
      <c r="H5352" s="30"/>
      <c r="I5352" s="118"/>
      <c r="J5352" s="15" t="str">
        <f>IF(M5352="",IF(AND(H5352&lt;&gt; "",D5352&lt;&gt;""),IF(H5352&gt;=D5352,H5352-D5352,0),""),"")</f>
        <v/>
      </c>
      <c r="K5352" s="20" t="str">
        <f>IF(M5352="",IF(I5352&lt;&gt;"",I5352-G5352,""),"")</f>
        <v/>
      </c>
      <c r="L5352" s="25" t="str">
        <f>IF(M5352="",IF(K5352&lt;&gt;"",IF(G5352=0,IF(I5352=0,0,9.99),K5352/G5352),""),"")</f>
        <v/>
      </c>
      <c r="M5352" s="112"/>
      <c r="N5352" s="58" t="str">
        <f>TRIM(CONCATENATE(Table1[[#This Row],[Intake]]," ",Table1[[#This Row],[Batch Number]]))</f>
        <v>S-1/OS 154</v>
      </c>
      <c r="O5352" s="112" t="str">
        <f>IF(VLOOKUP(Table1[[#This Row],[Intake Batch Combo]],Sheet2!A:B,2,FALSE)="","",VLOOKUP(Table1[[#This Row],[Intake Batch Combo]],Sheet2!A:B,2,FALSE))</f>
        <v>One Source Diagnostics Batch 154</v>
      </c>
      <c r="P5352" s="115" t="s">
        <v>2379</v>
      </c>
      <c r="Q5352" s="115" t="e">
        <v>#N/A</v>
      </c>
    </row>
    <row r="5353" spans="1:17">
      <c r="A5353" s="4" t="s">
        <v>1316</v>
      </c>
      <c r="B5353" s="15">
        <v>154</v>
      </c>
      <c r="C5353" s="15" t="s">
        <v>2052</v>
      </c>
      <c r="D5353" s="30">
        <v>45359</v>
      </c>
      <c r="E5353" s="10" t="s">
        <v>1</v>
      </c>
      <c r="F5353" s="14">
        <v>300</v>
      </c>
      <c r="G5353" s="14">
        <v>0</v>
      </c>
      <c r="H5353" s="30"/>
      <c r="I5353" s="118"/>
      <c r="J5353" s="15" t="str">
        <f>IF(M5353="",IF(AND(H5353&lt;&gt; "",D5353&lt;&gt;""),IF(H5353&gt;=D5353,H5353-D5353,0),""),"")</f>
        <v/>
      </c>
      <c r="K5353" s="20" t="str">
        <f>IF(M5353="",IF(I5353&lt;&gt;"",I5353-G5353,""),"")</f>
        <v/>
      </c>
      <c r="L5353" s="25" t="str">
        <f>IF(M5353="",IF(K5353&lt;&gt;"",IF(G5353=0,IF(I5353=0,0,9.99),K5353/G5353),""),"")</f>
        <v/>
      </c>
      <c r="M5353" s="112"/>
      <c r="N5353" s="58" t="str">
        <f>TRIM(CONCATENATE(Table1[[#This Row],[Intake]]," ",Table1[[#This Row],[Batch Number]]))</f>
        <v>S-1/OS 154</v>
      </c>
      <c r="O5353" s="112" t="str">
        <f>IF(VLOOKUP(Table1[[#This Row],[Intake Batch Combo]],Sheet2!A:B,2,FALSE)="","",VLOOKUP(Table1[[#This Row],[Intake Batch Combo]],Sheet2!A:B,2,FALSE))</f>
        <v>One Source Diagnostics Batch 154</v>
      </c>
      <c r="P5353" s="115" t="s">
        <v>2379</v>
      </c>
      <c r="Q5353" s="115" t="e">
        <v>#N/A</v>
      </c>
    </row>
    <row r="5354" spans="1:17">
      <c r="A5354" s="4" t="s">
        <v>1316</v>
      </c>
      <c r="B5354" s="15">
        <v>154</v>
      </c>
      <c r="C5354" s="15" t="s">
        <v>2052</v>
      </c>
      <c r="D5354" s="30">
        <v>45359</v>
      </c>
      <c r="E5354" s="10" t="s">
        <v>1</v>
      </c>
      <c r="F5354" s="14">
        <v>300</v>
      </c>
      <c r="G5354" s="14">
        <v>0</v>
      </c>
      <c r="H5354" s="30"/>
      <c r="I5354" s="118"/>
      <c r="J5354" s="15" t="str">
        <f>IF(M5354="",IF(AND(H5354&lt;&gt; "",D5354&lt;&gt;""),IF(H5354&gt;=D5354,H5354-D5354,0),""),"")</f>
        <v/>
      </c>
      <c r="K5354" s="20" t="str">
        <f>IF(M5354="",IF(I5354&lt;&gt;"",I5354-G5354,""),"")</f>
        <v/>
      </c>
      <c r="L5354" s="25" t="str">
        <f>IF(M5354="",IF(K5354&lt;&gt;"",IF(G5354=0,IF(I5354=0,0,9.99),K5354/G5354),""),"")</f>
        <v/>
      </c>
      <c r="M5354" s="112"/>
      <c r="N5354" s="58" t="str">
        <f>TRIM(CONCATENATE(Table1[[#This Row],[Intake]]," ",Table1[[#This Row],[Batch Number]]))</f>
        <v>S-1/OS 154</v>
      </c>
      <c r="O5354" s="112" t="str">
        <f>IF(VLOOKUP(Table1[[#This Row],[Intake Batch Combo]],Sheet2!A:B,2,FALSE)="","",VLOOKUP(Table1[[#This Row],[Intake Batch Combo]],Sheet2!A:B,2,FALSE))</f>
        <v>One Source Diagnostics Batch 154</v>
      </c>
      <c r="P5354" s="115" t="s">
        <v>2379</v>
      </c>
      <c r="Q5354" s="115" t="e">
        <v>#N/A</v>
      </c>
    </row>
    <row r="5355" spans="1:17">
      <c r="A5355" s="4" t="s">
        <v>1316</v>
      </c>
      <c r="B5355" s="15">
        <v>154</v>
      </c>
      <c r="C5355" s="15" t="s">
        <v>2052</v>
      </c>
      <c r="D5355" s="30">
        <v>45359</v>
      </c>
      <c r="E5355" s="10" t="s">
        <v>1</v>
      </c>
      <c r="F5355" s="14">
        <v>300</v>
      </c>
      <c r="G5355" s="14">
        <v>0</v>
      </c>
      <c r="H5355" s="30"/>
      <c r="I5355" s="120"/>
      <c r="J5355" s="15" t="str">
        <f>IF(M5355="",IF(AND(H5355&lt;&gt; "",D5355&lt;&gt;""),IF(H5355&gt;=D5355,H5355-D5355,0),""),"")</f>
        <v/>
      </c>
      <c r="K5355" s="20" t="str">
        <f>IF(M5355="",IF(I5355&lt;&gt;"",I5355-G5355,""),"")</f>
        <v/>
      </c>
      <c r="L5355" s="25" t="str">
        <f>IF(M5355="",IF(K5355&lt;&gt;"",IF(G5355=0,IF(I5355=0,0,9.99),K5355/G5355),""),"")</f>
        <v/>
      </c>
      <c r="M5355" s="112"/>
      <c r="N5355" s="58" t="str">
        <f>TRIM(CONCATENATE(Table1[[#This Row],[Intake]]," ",Table1[[#This Row],[Batch Number]]))</f>
        <v>S-1/OS 154</v>
      </c>
      <c r="O5355" s="112" t="str">
        <f>IF(VLOOKUP(Table1[[#This Row],[Intake Batch Combo]],Sheet2!A:B,2,FALSE)="","",VLOOKUP(Table1[[#This Row],[Intake Batch Combo]],Sheet2!A:B,2,FALSE))</f>
        <v>One Source Diagnostics Batch 154</v>
      </c>
      <c r="P5355" s="115" t="s">
        <v>2379</v>
      </c>
      <c r="Q5355" s="115" t="e">
        <v>#N/A</v>
      </c>
    </row>
    <row r="5356" spans="1:17">
      <c r="A5356" s="4" t="s">
        <v>1316</v>
      </c>
      <c r="B5356" s="15">
        <v>154</v>
      </c>
      <c r="C5356" s="15" t="s">
        <v>2093</v>
      </c>
      <c r="D5356" s="30">
        <v>45359</v>
      </c>
      <c r="E5356" s="10" t="s">
        <v>1</v>
      </c>
      <c r="F5356" s="14">
        <v>300</v>
      </c>
      <c r="G5356" s="14">
        <v>0</v>
      </c>
      <c r="H5356" s="30"/>
      <c r="I5356" s="118"/>
      <c r="J5356" s="15" t="str">
        <f>IF(M5356="",IF(AND(H5356&lt;&gt; "",D5356&lt;&gt;""),IF(H5356&gt;=D5356,H5356-D5356,0),""),"")</f>
        <v/>
      </c>
      <c r="K5356" s="20" t="str">
        <f>IF(M5356="",IF(I5356&lt;&gt;"",I5356-G5356,""),"")</f>
        <v/>
      </c>
      <c r="L5356" s="25" t="str">
        <f>IF(M5356="",IF(K5356&lt;&gt;"",IF(G5356=0,IF(I5356=0,0,9.99),K5356/G5356),""),"")</f>
        <v/>
      </c>
      <c r="M5356" s="112"/>
      <c r="N5356" s="58" t="str">
        <f>TRIM(CONCATENATE(Table1[[#This Row],[Intake]]," ",Table1[[#This Row],[Batch Number]]))</f>
        <v>S-1/OS 154</v>
      </c>
      <c r="O5356" s="112" t="str">
        <f>IF(VLOOKUP(Table1[[#This Row],[Intake Batch Combo]],Sheet2!A:B,2,FALSE)="","",VLOOKUP(Table1[[#This Row],[Intake Batch Combo]],Sheet2!A:B,2,FALSE))</f>
        <v>One Source Diagnostics Batch 154</v>
      </c>
      <c r="P5356" s="115" t="s">
        <v>2379</v>
      </c>
      <c r="Q5356" s="115" t="e">
        <v>#N/A</v>
      </c>
    </row>
    <row r="5357" spans="1:17">
      <c r="A5357" s="4" t="s">
        <v>1316</v>
      </c>
      <c r="B5357" s="15">
        <v>154</v>
      </c>
      <c r="C5357" s="15" t="s">
        <v>2093</v>
      </c>
      <c r="D5357" s="30">
        <v>45359</v>
      </c>
      <c r="E5357" s="10" t="s">
        <v>1</v>
      </c>
      <c r="F5357" s="14">
        <v>300</v>
      </c>
      <c r="G5357" s="14">
        <v>0</v>
      </c>
      <c r="H5357" s="30"/>
      <c r="I5357" s="118"/>
      <c r="J5357" s="15" t="str">
        <f>IF(M5357="",IF(AND(H5357&lt;&gt; "",D5357&lt;&gt;""),IF(H5357&gt;=D5357,H5357-D5357,0),""),"")</f>
        <v/>
      </c>
      <c r="K5357" s="20" t="str">
        <f>IF(M5357="",IF(I5357&lt;&gt;"",I5357-G5357,""),"")</f>
        <v/>
      </c>
      <c r="L5357" s="25" t="str">
        <f>IF(M5357="",IF(K5357&lt;&gt;"",IF(G5357=0,IF(I5357=0,0,9.99),K5357/G5357),""),"")</f>
        <v/>
      </c>
      <c r="M5357" s="112"/>
      <c r="N5357" s="58" t="str">
        <f>TRIM(CONCATENATE(Table1[[#This Row],[Intake]]," ",Table1[[#This Row],[Batch Number]]))</f>
        <v>S-1/OS 154</v>
      </c>
      <c r="O5357" s="112" t="str">
        <f>IF(VLOOKUP(Table1[[#This Row],[Intake Batch Combo]],Sheet2!A:B,2,FALSE)="","",VLOOKUP(Table1[[#This Row],[Intake Batch Combo]],Sheet2!A:B,2,FALSE))</f>
        <v>One Source Diagnostics Batch 154</v>
      </c>
      <c r="P5357" s="115" t="s">
        <v>2379</v>
      </c>
      <c r="Q5357" s="115" t="e">
        <v>#N/A</v>
      </c>
    </row>
    <row r="5358" spans="1:17">
      <c r="A5358" s="4" t="s">
        <v>1316</v>
      </c>
      <c r="B5358" s="15">
        <v>154</v>
      </c>
      <c r="C5358" s="15" t="s">
        <v>2093</v>
      </c>
      <c r="D5358" s="30">
        <v>45359</v>
      </c>
      <c r="E5358" s="10" t="s">
        <v>1</v>
      </c>
      <c r="F5358" s="14">
        <v>300</v>
      </c>
      <c r="G5358" s="14">
        <v>0</v>
      </c>
      <c r="H5358" s="30"/>
      <c r="I5358" s="118"/>
      <c r="J5358" s="15" t="str">
        <f>IF(M5358="",IF(AND(H5358&lt;&gt; "",D5358&lt;&gt;""),IF(H5358&gt;=D5358,H5358-D5358,0),""),"")</f>
        <v/>
      </c>
      <c r="K5358" s="20" t="str">
        <f>IF(M5358="",IF(I5358&lt;&gt;"",I5358-G5358,""),"")</f>
        <v/>
      </c>
      <c r="L5358" s="25" t="str">
        <f>IF(M5358="",IF(K5358&lt;&gt;"",IF(G5358=0,IF(I5358=0,0,9.99),K5358/G5358),""),"")</f>
        <v/>
      </c>
      <c r="M5358" s="112"/>
      <c r="N5358" s="58" t="str">
        <f>TRIM(CONCATENATE(Table1[[#This Row],[Intake]]," ",Table1[[#This Row],[Batch Number]]))</f>
        <v>S-1/OS 154</v>
      </c>
      <c r="O5358" s="112" t="str">
        <f>IF(VLOOKUP(Table1[[#This Row],[Intake Batch Combo]],Sheet2!A:B,2,FALSE)="","",VLOOKUP(Table1[[#This Row],[Intake Batch Combo]],Sheet2!A:B,2,FALSE))</f>
        <v>One Source Diagnostics Batch 154</v>
      </c>
      <c r="P5358" s="115" t="s">
        <v>2379</v>
      </c>
      <c r="Q5358" s="115" t="e">
        <v>#N/A</v>
      </c>
    </row>
    <row r="5359" spans="1:17">
      <c r="A5359" s="4" t="s">
        <v>1316</v>
      </c>
      <c r="B5359" s="15">
        <v>154</v>
      </c>
      <c r="C5359" s="15" t="s">
        <v>2093</v>
      </c>
      <c r="D5359" s="30">
        <v>45359</v>
      </c>
      <c r="E5359" s="10" t="s">
        <v>1</v>
      </c>
      <c r="F5359" s="14">
        <v>300</v>
      </c>
      <c r="G5359" s="14">
        <v>0</v>
      </c>
      <c r="H5359" s="30"/>
      <c r="I5359" s="118"/>
      <c r="J5359" s="15" t="str">
        <f>IF(M5359="",IF(AND(H5359&lt;&gt; "",D5359&lt;&gt;""),IF(H5359&gt;=D5359,H5359-D5359,0),""),"")</f>
        <v/>
      </c>
      <c r="K5359" s="20" t="str">
        <f>IF(M5359="",IF(I5359&lt;&gt;"",I5359-G5359,""),"")</f>
        <v/>
      </c>
      <c r="L5359" s="25" t="str">
        <f>IF(M5359="",IF(K5359&lt;&gt;"",IF(G5359=0,IF(I5359=0,0,9.99),K5359/G5359),""),"")</f>
        <v/>
      </c>
      <c r="M5359" s="112"/>
      <c r="N5359" s="58" t="str">
        <f>TRIM(CONCATENATE(Table1[[#This Row],[Intake]]," ",Table1[[#This Row],[Batch Number]]))</f>
        <v>S-1/OS 154</v>
      </c>
      <c r="O5359" s="112" t="str">
        <f>IF(VLOOKUP(Table1[[#This Row],[Intake Batch Combo]],Sheet2!A:B,2,FALSE)="","",VLOOKUP(Table1[[#This Row],[Intake Batch Combo]],Sheet2!A:B,2,FALSE))</f>
        <v>One Source Diagnostics Batch 154</v>
      </c>
      <c r="P5359" s="115" t="s">
        <v>2379</v>
      </c>
      <c r="Q5359" s="115" t="e">
        <v>#N/A</v>
      </c>
    </row>
    <row r="5360" spans="1:17">
      <c r="A5360" s="4" t="s">
        <v>1316</v>
      </c>
      <c r="B5360" s="15">
        <v>154</v>
      </c>
      <c r="C5360" s="15" t="s">
        <v>2093</v>
      </c>
      <c r="D5360" s="30">
        <v>45359</v>
      </c>
      <c r="E5360" s="10" t="s">
        <v>1</v>
      </c>
      <c r="F5360" s="14">
        <v>300</v>
      </c>
      <c r="G5360" s="14">
        <v>0</v>
      </c>
      <c r="H5360" s="30"/>
      <c r="I5360" s="120"/>
      <c r="J5360" s="15" t="str">
        <f>IF(M5360="",IF(AND(H5360&lt;&gt; "",D5360&lt;&gt;""),IF(H5360&gt;=D5360,H5360-D5360,0),""),"")</f>
        <v/>
      </c>
      <c r="K5360" s="20" t="str">
        <f>IF(M5360="",IF(I5360&lt;&gt;"",I5360-G5360,""),"")</f>
        <v/>
      </c>
      <c r="L5360" s="25" t="str">
        <f>IF(M5360="",IF(K5360&lt;&gt;"",IF(G5360=0,IF(I5360=0,0,9.99),K5360/G5360),""),"")</f>
        <v/>
      </c>
      <c r="M5360" s="112"/>
      <c r="N5360" s="58" t="str">
        <f>TRIM(CONCATENATE(Table1[[#This Row],[Intake]]," ",Table1[[#This Row],[Batch Number]]))</f>
        <v>S-1/OS 154</v>
      </c>
      <c r="O5360" s="112" t="str">
        <f>IF(VLOOKUP(Table1[[#This Row],[Intake Batch Combo]],Sheet2!A:B,2,FALSE)="","",VLOOKUP(Table1[[#This Row],[Intake Batch Combo]],Sheet2!A:B,2,FALSE))</f>
        <v>One Source Diagnostics Batch 154</v>
      </c>
      <c r="P5360" s="115" t="s">
        <v>2379</v>
      </c>
      <c r="Q5360" s="115" t="e">
        <v>#N/A</v>
      </c>
    </row>
    <row r="5361" spans="1:17">
      <c r="A5361" s="4" t="s">
        <v>1316</v>
      </c>
      <c r="B5361" s="15">
        <v>154</v>
      </c>
      <c r="C5361" s="15" t="s">
        <v>2093</v>
      </c>
      <c r="D5361" s="30">
        <v>45359</v>
      </c>
      <c r="E5361" s="10" t="s">
        <v>1</v>
      </c>
      <c r="F5361" s="14">
        <v>300</v>
      </c>
      <c r="G5361" s="14">
        <v>0</v>
      </c>
      <c r="H5361" s="30"/>
      <c r="I5361" s="118"/>
      <c r="J5361" s="15" t="str">
        <f>IF(M5361="",IF(AND(H5361&lt;&gt; "",D5361&lt;&gt;""),IF(H5361&gt;=D5361,H5361-D5361,0),""),"")</f>
        <v/>
      </c>
      <c r="K5361" s="20" t="str">
        <f>IF(M5361="",IF(I5361&lt;&gt;"",I5361-G5361,""),"")</f>
        <v/>
      </c>
      <c r="L5361" s="25" t="str">
        <f>IF(M5361="",IF(K5361&lt;&gt;"",IF(G5361=0,IF(I5361=0,0,9.99),K5361/G5361),""),"")</f>
        <v/>
      </c>
      <c r="M5361" s="112"/>
      <c r="N5361" s="58" t="str">
        <f>TRIM(CONCATENATE(Table1[[#This Row],[Intake]]," ",Table1[[#This Row],[Batch Number]]))</f>
        <v>S-1/OS 154</v>
      </c>
      <c r="O5361" s="112" t="str">
        <f>IF(VLOOKUP(Table1[[#This Row],[Intake Batch Combo]],Sheet2!A:B,2,FALSE)="","",VLOOKUP(Table1[[#This Row],[Intake Batch Combo]],Sheet2!A:B,2,FALSE))</f>
        <v>One Source Diagnostics Batch 154</v>
      </c>
      <c r="P5361" s="115" t="s">
        <v>2379</v>
      </c>
      <c r="Q5361" s="115" t="e">
        <v>#N/A</v>
      </c>
    </row>
    <row r="5362" spans="1:17">
      <c r="A5362" s="4" t="s">
        <v>1316</v>
      </c>
      <c r="B5362" s="15">
        <v>154</v>
      </c>
      <c r="C5362" s="15" t="s">
        <v>2094</v>
      </c>
      <c r="D5362" s="30">
        <v>45359</v>
      </c>
      <c r="E5362" s="10" t="s">
        <v>1</v>
      </c>
      <c r="F5362" s="14">
        <v>300</v>
      </c>
      <c r="G5362" s="14">
        <v>0</v>
      </c>
      <c r="H5362" s="30"/>
      <c r="I5362" s="118"/>
      <c r="J5362" s="15" t="str">
        <f>IF(M5362="",IF(AND(H5362&lt;&gt; "",D5362&lt;&gt;""),IF(H5362&gt;=D5362,H5362-D5362,0),""),"")</f>
        <v/>
      </c>
      <c r="K5362" s="20" t="str">
        <f>IF(M5362="",IF(I5362&lt;&gt;"",I5362-G5362,""),"")</f>
        <v/>
      </c>
      <c r="L5362" s="25" t="str">
        <f>IF(M5362="",IF(K5362&lt;&gt;"",IF(G5362=0,IF(I5362=0,0,9.99),K5362/G5362),""),"")</f>
        <v/>
      </c>
      <c r="M5362" s="112"/>
      <c r="N5362" s="58" t="str">
        <f>TRIM(CONCATENATE(Table1[[#This Row],[Intake]]," ",Table1[[#This Row],[Batch Number]]))</f>
        <v>S-1/OS 154</v>
      </c>
      <c r="O5362" s="112" t="str">
        <f>IF(VLOOKUP(Table1[[#This Row],[Intake Batch Combo]],Sheet2!A:B,2,FALSE)="","",VLOOKUP(Table1[[#This Row],[Intake Batch Combo]],Sheet2!A:B,2,FALSE))</f>
        <v>One Source Diagnostics Batch 154</v>
      </c>
      <c r="P5362" s="115" t="s">
        <v>2379</v>
      </c>
      <c r="Q5362" s="115" t="e">
        <v>#N/A</v>
      </c>
    </row>
    <row r="5363" spans="1:17">
      <c r="A5363" s="4" t="s">
        <v>1316</v>
      </c>
      <c r="B5363" s="15">
        <v>154</v>
      </c>
      <c r="C5363" s="15" t="s">
        <v>2094</v>
      </c>
      <c r="D5363" s="30">
        <v>45359</v>
      </c>
      <c r="E5363" s="10" t="s">
        <v>1</v>
      </c>
      <c r="F5363" s="14">
        <v>300</v>
      </c>
      <c r="G5363" s="14">
        <v>0</v>
      </c>
      <c r="H5363" s="30"/>
      <c r="I5363" s="120"/>
      <c r="J5363" s="15" t="str">
        <f>IF(M5363="",IF(AND(H5363&lt;&gt; "",D5363&lt;&gt;""),IF(H5363&gt;=D5363,H5363-D5363,0),""),"")</f>
        <v/>
      </c>
      <c r="K5363" s="20" t="str">
        <f>IF(M5363="",IF(I5363&lt;&gt;"",I5363-G5363,""),"")</f>
        <v/>
      </c>
      <c r="L5363" s="25" t="str">
        <f>IF(M5363="",IF(K5363&lt;&gt;"",IF(G5363=0,IF(I5363=0,0,9.99),K5363/G5363),""),"")</f>
        <v/>
      </c>
      <c r="M5363" s="112"/>
      <c r="N5363" s="58" t="str">
        <f>TRIM(CONCATENATE(Table1[[#This Row],[Intake]]," ",Table1[[#This Row],[Batch Number]]))</f>
        <v>S-1/OS 154</v>
      </c>
      <c r="O5363" s="112" t="str">
        <f>IF(VLOOKUP(Table1[[#This Row],[Intake Batch Combo]],Sheet2!A:B,2,FALSE)="","",VLOOKUP(Table1[[#This Row],[Intake Batch Combo]],Sheet2!A:B,2,FALSE))</f>
        <v>One Source Diagnostics Batch 154</v>
      </c>
      <c r="P5363" s="115" t="s">
        <v>2379</v>
      </c>
      <c r="Q5363" s="115" t="e">
        <v>#N/A</v>
      </c>
    </row>
    <row r="5364" spans="1:17">
      <c r="A5364" s="4" t="s">
        <v>1316</v>
      </c>
      <c r="B5364" s="15">
        <v>154</v>
      </c>
      <c r="C5364" s="15" t="s">
        <v>2126</v>
      </c>
      <c r="D5364" s="30">
        <v>45359</v>
      </c>
      <c r="E5364" s="10" t="s">
        <v>1</v>
      </c>
      <c r="F5364" s="14">
        <v>300</v>
      </c>
      <c r="G5364" s="14">
        <v>0</v>
      </c>
      <c r="H5364" s="30"/>
      <c r="I5364" s="118"/>
      <c r="J5364" s="15" t="str">
        <f>IF(M5364="",IF(AND(H5364&lt;&gt; "",D5364&lt;&gt;""),IF(H5364&gt;=D5364,H5364-D5364,0),""),"")</f>
        <v/>
      </c>
      <c r="K5364" s="20" t="str">
        <f>IF(M5364="",IF(I5364&lt;&gt;"",I5364-G5364,""),"")</f>
        <v/>
      </c>
      <c r="L5364" s="25" t="str">
        <f>IF(M5364="",IF(K5364&lt;&gt;"",IF(G5364=0,IF(I5364=0,0,9.99),K5364/G5364),""),"")</f>
        <v/>
      </c>
      <c r="M5364" s="112"/>
      <c r="N5364" s="58" t="str">
        <f>TRIM(CONCATENATE(Table1[[#This Row],[Intake]]," ",Table1[[#This Row],[Batch Number]]))</f>
        <v>S-1/OS 154</v>
      </c>
      <c r="O5364" s="112" t="str">
        <f>IF(VLOOKUP(Table1[[#This Row],[Intake Batch Combo]],Sheet2!A:B,2,FALSE)="","",VLOOKUP(Table1[[#This Row],[Intake Batch Combo]],Sheet2!A:B,2,FALSE))</f>
        <v>One Source Diagnostics Batch 154</v>
      </c>
      <c r="P5364" s="115" t="s">
        <v>2379</v>
      </c>
      <c r="Q5364" s="115" t="e">
        <v>#N/A</v>
      </c>
    </row>
    <row r="5365" spans="1:17">
      <c r="A5365" s="4" t="s">
        <v>1316</v>
      </c>
      <c r="B5365" s="15">
        <v>154</v>
      </c>
      <c r="C5365" s="15" t="s">
        <v>2126</v>
      </c>
      <c r="D5365" s="30">
        <v>45359</v>
      </c>
      <c r="E5365" s="10" t="s">
        <v>1</v>
      </c>
      <c r="F5365" s="14">
        <v>300</v>
      </c>
      <c r="G5365" s="14">
        <v>0</v>
      </c>
      <c r="H5365" s="30"/>
      <c r="I5365" s="120"/>
      <c r="J5365" s="15" t="str">
        <f>IF(M5365="",IF(AND(H5365&lt;&gt; "",D5365&lt;&gt;""),IF(H5365&gt;=D5365,H5365-D5365,0),""),"")</f>
        <v/>
      </c>
      <c r="K5365" s="20" t="str">
        <f>IF(M5365="",IF(I5365&lt;&gt;"",I5365-G5365,""),"")</f>
        <v/>
      </c>
      <c r="L5365" s="25" t="str">
        <f>IF(M5365="",IF(K5365&lt;&gt;"",IF(G5365=0,IF(I5365=0,0,9.99),K5365/G5365),""),"")</f>
        <v/>
      </c>
      <c r="M5365" s="112"/>
      <c r="N5365" s="58" t="str">
        <f>TRIM(CONCATENATE(Table1[[#This Row],[Intake]]," ",Table1[[#This Row],[Batch Number]]))</f>
        <v>S-1/OS 154</v>
      </c>
      <c r="O5365" s="112" t="str">
        <f>IF(VLOOKUP(Table1[[#This Row],[Intake Batch Combo]],Sheet2!A:B,2,FALSE)="","",VLOOKUP(Table1[[#This Row],[Intake Batch Combo]],Sheet2!A:B,2,FALSE))</f>
        <v>One Source Diagnostics Batch 154</v>
      </c>
      <c r="P5365" s="115" t="s">
        <v>2379</v>
      </c>
      <c r="Q5365" s="115" t="e">
        <v>#N/A</v>
      </c>
    </row>
    <row r="5366" spans="1:17">
      <c r="A5366" s="4" t="s">
        <v>1316</v>
      </c>
      <c r="B5366" s="15">
        <v>154</v>
      </c>
      <c r="C5366" s="15" t="s">
        <v>2126</v>
      </c>
      <c r="D5366" s="30">
        <v>45359</v>
      </c>
      <c r="E5366" s="10" t="s">
        <v>1</v>
      </c>
      <c r="F5366" s="14">
        <v>300</v>
      </c>
      <c r="G5366" s="14">
        <v>0</v>
      </c>
      <c r="H5366" s="30"/>
      <c r="I5366" s="120"/>
      <c r="J5366" s="15" t="str">
        <f>IF(M5366="",IF(AND(H5366&lt;&gt; "",D5366&lt;&gt;""),IF(H5366&gt;=D5366,H5366-D5366,0),""),"")</f>
        <v/>
      </c>
      <c r="K5366" s="20" t="str">
        <f>IF(M5366="",IF(I5366&lt;&gt;"",I5366-G5366,""),"")</f>
        <v/>
      </c>
      <c r="L5366" s="25" t="str">
        <f>IF(M5366="",IF(K5366&lt;&gt;"",IF(G5366=0,IF(I5366=0,0,9.99),K5366/G5366),""),"")</f>
        <v/>
      </c>
      <c r="M5366" s="112"/>
      <c r="N5366" s="58" t="str">
        <f>TRIM(CONCATENATE(Table1[[#This Row],[Intake]]," ",Table1[[#This Row],[Batch Number]]))</f>
        <v>S-1/OS 154</v>
      </c>
      <c r="O5366" s="112" t="str">
        <f>IF(VLOOKUP(Table1[[#This Row],[Intake Batch Combo]],Sheet2!A:B,2,FALSE)="","",VLOOKUP(Table1[[#This Row],[Intake Batch Combo]],Sheet2!A:B,2,FALSE))</f>
        <v>One Source Diagnostics Batch 154</v>
      </c>
      <c r="P5366" s="115" t="s">
        <v>2379</v>
      </c>
      <c r="Q5366" s="115" t="e">
        <v>#N/A</v>
      </c>
    </row>
    <row r="5367" spans="1:17">
      <c r="A5367" s="4" t="s">
        <v>1316</v>
      </c>
      <c r="B5367" s="15">
        <v>154</v>
      </c>
      <c r="C5367" s="15" t="s">
        <v>2126</v>
      </c>
      <c r="D5367" s="30">
        <v>45359</v>
      </c>
      <c r="E5367" s="10" t="s">
        <v>1</v>
      </c>
      <c r="F5367" s="14">
        <v>300</v>
      </c>
      <c r="G5367" s="14">
        <v>0</v>
      </c>
      <c r="H5367" s="30"/>
      <c r="I5367" s="118"/>
      <c r="J5367" s="15" t="str">
        <f>IF(M5367="",IF(AND(H5367&lt;&gt; "",D5367&lt;&gt;""),IF(H5367&gt;=D5367,H5367-D5367,0),""),"")</f>
        <v/>
      </c>
      <c r="K5367" s="20" t="str">
        <f>IF(M5367="",IF(I5367&lt;&gt;"",I5367-G5367,""),"")</f>
        <v/>
      </c>
      <c r="L5367" s="25" t="str">
        <f>IF(M5367="",IF(K5367&lt;&gt;"",IF(G5367=0,IF(I5367=0,0,9.99),K5367/G5367),""),"")</f>
        <v/>
      </c>
      <c r="M5367" s="112"/>
      <c r="N5367" s="58" t="str">
        <f>TRIM(CONCATENATE(Table1[[#This Row],[Intake]]," ",Table1[[#This Row],[Batch Number]]))</f>
        <v>S-1/OS 154</v>
      </c>
      <c r="O5367" s="112" t="str">
        <f>IF(VLOOKUP(Table1[[#This Row],[Intake Batch Combo]],Sheet2!A:B,2,FALSE)="","",VLOOKUP(Table1[[#This Row],[Intake Batch Combo]],Sheet2!A:B,2,FALSE))</f>
        <v>One Source Diagnostics Batch 154</v>
      </c>
      <c r="P5367" s="115" t="s">
        <v>2379</v>
      </c>
      <c r="Q5367" s="115" t="e">
        <v>#N/A</v>
      </c>
    </row>
    <row r="5368" spans="1:17">
      <c r="A5368" s="4" t="s">
        <v>1316</v>
      </c>
      <c r="B5368" s="15">
        <v>154</v>
      </c>
      <c r="C5368" s="15" t="s">
        <v>2137</v>
      </c>
      <c r="D5368" s="30">
        <v>45359</v>
      </c>
      <c r="E5368" s="10" t="s">
        <v>1</v>
      </c>
      <c r="F5368" s="14">
        <v>300</v>
      </c>
      <c r="G5368" s="14">
        <v>0</v>
      </c>
      <c r="H5368" s="30"/>
      <c r="I5368" s="120"/>
      <c r="J5368" s="15" t="str">
        <f>IF(M5368="",IF(AND(H5368&lt;&gt; "",D5368&lt;&gt;""),IF(H5368&gt;=D5368,H5368-D5368,0),""),"")</f>
        <v/>
      </c>
      <c r="K5368" s="20" t="str">
        <f>IF(M5368="",IF(I5368&lt;&gt;"",I5368-G5368,""),"")</f>
        <v/>
      </c>
      <c r="L5368" s="25" t="str">
        <f>IF(M5368="",IF(K5368&lt;&gt;"",IF(G5368=0,IF(I5368=0,0,9.99),K5368/G5368),""),"")</f>
        <v/>
      </c>
      <c r="M5368" s="112"/>
      <c r="N5368" s="58" t="str">
        <f>TRIM(CONCATENATE(Table1[[#This Row],[Intake]]," ",Table1[[#This Row],[Batch Number]]))</f>
        <v>S-1/OS 154</v>
      </c>
      <c r="O5368" s="112" t="str">
        <f>IF(VLOOKUP(Table1[[#This Row],[Intake Batch Combo]],Sheet2!A:B,2,FALSE)="","",VLOOKUP(Table1[[#This Row],[Intake Batch Combo]],Sheet2!A:B,2,FALSE))</f>
        <v>One Source Diagnostics Batch 154</v>
      </c>
      <c r="P5368" s="115" t="s">
        <v>2379</v>
      </c>
      <c r="Q5368" s="115" t="e">
        <v>#N/A</v>
      </c>
    </row>
    <row r="5369" spans="1:17">
      <c r="A5369" s="4" t="s">
        <v>1316</v>
      </c>
      <c r="B5369" s="15">
        <v>154</v>
      </c>
      <c r="C5369" s="15" t="s">
        <v>2137</v>
      </c>
      <c r="D5369" s="30">
        <v>45359</v>
      </c>
      <c r="E5369" s="10" t="s">
        <v>1</v>
      </c>
      <c r="F5369" s="14">
        <v>300</v>
      </c>
      <c r="G5369" s="14">
        <v>0</v>
      </c>
      <c r="H5369" s="30"/>
      <c r="I5369" s="120"/>
      <c r="J5369" s="15" t="str">
        <f>IF(M5369="",IF(AND(H5369&lt;&gt; "",D5369&lt;&gt;""),IF(H5369&gt;=D5369,H5369-D5369,0),""),"")</f>
        <v/>
      </c>
      <c r="K5369" s="20" t="str">
        <f>IF(M5369="",IF(I5369&lt;&gt;"",I5369-G5369,""),"")</f>
        <v/>
      </c>
      <c r="L5369" s="25" t="str">
        <f>IF(M5369="",IF(K5369&lt;&gt;"",IF(G5369=0,IF(I5369=0,0,9.99),K5369/G5369),""),"")</f>
        <v/>
      </c>
      <c r="M5369" s="112"/>
      <c r="N5369" s="58" t="str">
        <f>TRIM(CONCATENATE(Table1[[#This Row],[Intake]]," ",Table1[[#This Row],[Batch Number]]))</f>
        <v>S-1/OS 154</v>
      </c>
      <c r="O5369" s="112" t="str">
        <f>IF(VLOOKUP(Table1[[#This Row],[Intake Batch Combo]],Sheet2!A:B,2,FALSE)="","",VLOOKUP(Table1[[#This Row],[Intake Batch Combo]],Sheet2!A:B,2,FALSE))</f>
        <v>One Source Diagnostics Batch 154</v>
      </c>
      <c r="P5369" s="115" t="s">
        <v>2379</v>
      </c>
      <c r="Q5369" s="115" t="e">
        <v>#N/A</v>
      </c>
    </row>
    <row r="5370" spans="1:17">
      <c r="A5370" s="4" t="s">
        <v>1316</v>
      </c>
      <c r="B5370" s="15">
        <v>154</v>
      </c>
      <c r="C5370" s="15" t="s">
        <v>2148</v>
      </c>
      <c r="D5370" s="30">
        <v>45359</v>
      </c>
      <c r="E5370" s="10" t="s">
        <v>1</v>
      </c>
      <c r="F5370" s="14">
        <v>300</v>
      </c>
      <c r="G5370" s="14">
        <v>0</v>
      </c>
      <c r="H5370" s="30"/>
      <c r="I5370" s="120"/>
      <c r="J5370" s="15" t="str">
        <f>IF(M5370="",IF(AND(H5370&lt;&gt; "",D5370&lt;&gt;""),IF(H5370&gt;=D5370,H5370-D5370,0),""),"")</f>
        <v/>
      </c>
      <c r="K5370" s="20" t="str">
        <f>IF(M5370="",IF(I5370&lt;&gt;"",I5370-G5370,""),"")</f>
        <v/>
      </c>
      <c r="L5370" s="25" t="str">
        <f>IF(M5370="",IF(K5370&lt;&gt;"",IF(G5370=0,IF(I5370=0,0,9.99),K5370/G5370),""),"")</f>
        <v/>
      </c>
      <c r="M5370" s="112"/>
      <c r="N5370" s="58" t="str">
        <f>TRIM(CONCATENATE(Table1[[#This Row],[Intake]]," ",Table1[[#This Row],[Batch Number]]))</f>
        <v>S-1/OS 154</v>
      </c>
      <c r="O5370" s="112" t="str">
        <f>IF(VLOOKUP(Table1[[#This Row],[Intake Batch Combo]],Sheet2!A:B,2,FALSE)="","",VLOOKUP(Table1[[#This Row],[Intake Batch Combo]],Sheet2!A:B,2,FALSE))</f>
        <v>One Source Diagnostics Batch 154</v>
      </c>
      <c r="P5370" s="115" t="s">
        <v>2379</v>
      </c>
      <c r="Q5370" s="115" t="e">
        <v>#N/A</v>
      </c>
    </row>
    <row r="5371" spans="1:17">
      <c r="A5371" s="4" t="s">
        <v>1316</v>
      </c>
      <c r="B5371" s="15">
        <v>154</v>
      </c>
      <c r="C5371" s="15" t="s">
        <v>2148</v>
      </c>
      <c r="D5371" s="30">
        <v>45359</v>
      </c>
      <c r="E5371" s="10" t="s">
        <v>1</v>
      </c>
      <c r="F5371" s="14">
        <v>300</v>
      </c>
      <c r="G5371" s="14">
        <v>0</v>
      </c>
      <c r="H5371" s="30"/>
      <c r="I5371" s="120"/>
      <c r="J5371" s="15" t="str">
        <f>IF(M5371="",IF(AND(H5371&lt;&gt; "",D5371&lt;&gt;""),IF(H5371&gt;=D5371,H5371-D5371,0),""),"")</f>
        <v/>
      </c>
      <c r="K5371" s="20" t="str">
        <f>IF(M5371="",IF(I5371&lt;&gt;"",I5371-G5371,""),"")</f>
        <v/>
      </c>
      <c r="L5371" s="25" t="str">
        <f>IF(M5371="",IF(K5371&lt;&gt;"",IF(G5371=0,IF(I5371=0,0,9.99),K5371/G5371),""),"")</f>
        <v/>
      </c>
      <c r="M5371" s="112"/>
      <c r="N5371" s="58" t="str">
        <f>TRIM(CONCATENATE(Table1[[#This Row],[Intake]]," ",Table1[[#This Row],[Batch Number]]))</f>
        <v>S-1/OS 154</v>
      </c>
      <c r="O5371" s="112" t="str">
        <f>IF(VLOOKUP(Table1[[#This Row],[Intake Batch Combo]],Sheet2!A:B,2,FALSE)="","",VLOOKUP(Table1[[#This Row],[Intake Batch Combo]],Sheet2!A:B,2,FALSE))</f>
        <v>One Source Diagnostics Batch 154</v>
      </c>
      <c r="P5371" s="115" t="s">
        <v>2379</v>
      </c>
      <c r="Q5371" s="115" t="e">
        <v>#N/A</v>
      </c>
    </row>
    <row r="5372" spans="1:17">
      <c r="A5372" s="4" t="s">
        <v>1316</v>
      </c>
      <c r="B5372" s="15">
        <v>154</v>
      </c>
      <c r="C5372" s="15" t="s">
        <v>2148</v>
      </c>
      <c r="D5372" s="30">
        <v>45359</v>
      </c>
      <c r="E5372" s="10" t="s">
        <v>1</v>
      </c>
      <c r="F5372" s="14">
        <v>300</v>
      </c>
      <c r="G5372" s="14">
        <v>0</v>
      </c>
      <c r="H5372" s="30"/>
      <c r="I5372" s="120"/>
      <c r="J5372" s="15" t="str">
        <f>IF(M5372="",IF(AND(H5372&lt;&gt; "",D5372&lt;&gt;""),IF(H5372&gt;=D5372,H5372-D5372,0),""),"")</f>
        <v/>
      </c>
      <c r="K5372" s="20" t="str">
        <f>IF(M5372="",IF(I5372&lt;&gt;"",I5372-G5372,""),"")</f>
        <v/>
      </c>
      <c r="L5372" s="25" t="str">
        <f>IF(M5372="",IF(K5372&lt;&gt;"",IF(G5372=0,IF(I5372=0,0,9.99),K5372/G5372),""),"")</f>
        <v/>
      </c>
      <c r="M5372" s="112"/>
      <c r="N5372" s="58" t="str">
        <f>TRIM(CONCATENATE(Table1[[#This Row],[Intake]]," ",Table1[[#This Row],[Batch Number]]))</f>
        <v>S-1/OS 154</v>
      </c>
      <c r="O5372" s="112" t="str">
        <f>IF(VLOOKUP(Table1[[#This Row],[Intake Batch Combo]],Sheet2!A:B,2,FALSE)="","",VLOOKUP(Table1[[#This Row],[Intake Batch Combo]],Sheet2!A:B,2,FALSE))</f>
        <v>One Source Diagnostics Batch 154</v>
      </c>
      <c r="P5372" s="115" t="s">
        <v>2379</v>
      </c>
      <c r="Q5372" s="115" t="e">
        <v>#N/A</v>
      </c>
    </row>
    <row r="5373" spans="1:17">
      <c r="A5373" s="4" t="s">
        <v>1316</v>
      </c>
      <c r="B5373" s="15">
        <v>154</v>
      </c>
      <c r="C5373" s="15" t="s">
        <v>2148</v>
      </c>
      <c r="D5373" s="30">
        <v>45359</v>
      </c>
      <c r="E5373" s="10" t="s">
        <v>1</v>
      </c>
      <c r="F5373" s="14">
        <v>300</v>
      </c>
      <c r="G5373" s="14">
        <v>0</v>
      </c>
      <c r="H5373" s="30"/>
      <c r="I5373" s="118"/>
      <c r="J5373" s="15" t="str">
        <f>IF(M5373="",IF(AND(H5373&lt;&gt; "",D5373&lt;&gt;""),IF(H5373&gt;=D5373,H5373-D5373,0),""),"")</f>
        <v/>
      </c>
      <c r="K5373" s="20" t="str">
        <f>IF(M5373="",IF(I5373&lt;&gt;"",I5373-G5373,""),"")</f>
        <v/>
      </c>
      <c r="L5373" s="25" t="str">
        <f>IF(M5373="",IF(K5373&lt;&gt;"",IF(G5373=0,IF(I5373=0,0,9.99),K5373/G5373),""),"")</f>
        <v/>
      </c>
      <c r="M5373" s="112"/>
      <c r="N5373" s="58" t="str">
        <f>TRIM(CONCATENATE(Table1[[#This Row],[Intake]]," ",Table1[[#This Row],[Batch Number]]))</f>
        <v>S-1/OS 154</v>
      </c>
      <c r="O5373" s="112" t="str">
        <f>IF(VLOOKUP(Table1[[#This Row],[Intake Batch Combo]],Sheet2!A:B,2,FALSE)="","",VLOOKUP(Table1[[#This Row],[Intake Batch Combo]],Sheet2!A:B,2,FALSE))</f>
        <v>One Source Diagnostics Batch 154</v>
      </c>
      <c r="P5373" s="115" t="s">
        <v>2379</v>
      </c>
      <c r="Q5373" s="115" t="e">
        <v>#N/A</v>
      </c>
    </row>
    <row r="5374" spans="1:17">
      <c r="A5374" s="4" t="s">
        <v>1316</v>
      </c>
      <c r="B5374" s="15">
        <v>154</v>
      </c>
      <c r="C5374" s="15" t="s">
        <v>2152</v>
      </c>
      <c r="D5374" s="30">
        <v>45359</v>
      </c>
      <c r="E5374" s="10" t="s">
        <v>1</v>
      </c>
      <c r="F5374" s="14">
        <v>300</v>
      </c>
      <c r="G5374" s="14">
        <v>0</v>
      </c>
      <c r="H5374" s="30"/>
      <c r="I5374" s="118"/>
      <c r="J5374" s="15" t="str">
        <f>IF(M5374="",IF(AND(H5374&lt;&gt; "",D5374&lt;&gt;""),IF(H5374&gt;=D5374,H5374-D5374,0),""),"")</f>
        <v/>
      </c>
      <c r="K5374" s="20" t="str">
        <f>IF(M5374="",IF(I5374&lt;&gt;"",I5374-G5374,""),"")</f>
        <v/>
      </c>
      <c r="L5374" s="25" t="str">
        <f>IF(M5374="",IF(K5374&lt;&gt;"",IF(G5374=0,IF(I5374=0,0,9.99),K5374/G5374),""),"")</f>
        <v/>
      </c>
      <c r="M5374" s="112"/>
      <c r="N5374" s="58" t="str">
        <f>TRIM(CONCATENATE(Table1[[#This Row],[Intake]]," ",Table1[[#This Row],[Batch Number]]))</f>
        <v>S-1/OS 154</v>
      </c>
      <c r="O5374" s="112" t="str">
        <f>IF(VLOOKUP(Table1[[#This Row],[Intake Batch Combo]],Sheet2!A:B,2,FALSE)="","",VLOOKUP(Table1[[#This Row],[Intake Batch Combo]],Sheet2!A:B,2,FALSE))</f>
        <v>One Source Diagnostics Batch 154</v>
      </c>
      <c r="P5374" s="115" t="s">
        <v>2379</v>
      </c>
      <c r="Q5374" s="115" t="e">
        <v>#N/A</v>
      </c>
    </row>
    <row r="5375" spans="1:17">
      <c r="A5375" s="4" t="s">
        <v>1316</v>
      </c>
      <c r="B5375" s="15">
        <v>154</v>
      </c>
      <c r="C5375" s="15" t="s">
        <v>2152</v>
      </c>
      <c r="D5375" s="30">
        <v>45359</v>
      </c>
      <c r="E5375" s="10" t="s">
        <v>1</v>
      </c>
      <c r="F5375" s="14">
        <v>300</v>
      </c>
      <c r="G5375" s="14">
        <v>0</v>
      </c>
      <c r="H5375" s="30"/>
      <c r="I5375" s="118"/>
      <c r="J5375" s="15" t="str">
        <f>IF(M5375="",IF(AND(H5375&lt;&gt; "",D5375&lt;&gt;""),IF(H5375&gt;=D5375,H5375-D5375,0),""),"")</f>
        <v/>
      </c>
      <c r="K5375" s="20" t="str">
        <f>IF(M5375="",IF(I5375&lt;&gt;"",I5375-G5375,""),"")</f>
        <v/>
      </c>
      <c r="L5375" s="25" t="str">
        <f>IF(M5375="",IF(K5375&lt;&gt;"",IF(G5375=0,IF(I5375=0,0,9.99),K5375/G5375),""),"")</f>
        <v/>
      </c>
      <c r="M5375" s="112"/>
      <c r="N5375" s="58" t="str">
        <f>TRIM(CONCATENATE(Table1[[#This Row],[Intake]]," ",Table1[[#This Row],[Batch Number]]))</f>
        <v>S-1/OS 154</v>
      </c>
      <c r="O5375" s="112" t="str">
        <f>IF(VLOOKUP(Table1[[#This Row],[Intake Batch Combo]],Sheet2!A:B,2,FALSE)="","",VLOOKUP(Table1[[#This Row],[Intake Batch Combo]],Sheet2!A:B,2,FALSE))</f>
        <v>One Source Diagnostics Batch 154</v>
      </c>
      <c r="P5375" s="115" t="s">
        <v>2379</v>
      </c>
      <c r="Q5375" s="115" t="e">
        <v>#N/A</v>
      </c>
    </row>
    <row r="5376" spans="1:17">
      <c r="A5376" s="4" t="s">
        <v>1316</v>
      </c>
      <c r="B5376" s="15">
        <v>154</v>
      </c>
      <c r="C5376" s="15" t="s">
        <v>2152</v>
      </c>
      <c r="D5376" s="30">
        <v>45359</v>
      </c>
      <c r="E5376" s="10" t="s">
        <v>1</v>
      </c>
      <c r="F5376" s="14">
        <v>300</v>
      </c>
      <c r="G5376" s="14">
        <v>0</v>
      </c>
      <c r="H5376" s="30"/>
      <c r="I5376" s="118"/>
      <c r="J5376" s="15" t="str">
        <f>IF(M5376="",IF(AND(H5376&lt;&gt; "",D5376&lt;&gt;""),IF(H5376&gt;=D5376,H5376-D5376,0),""),"")</f>
        <v/>
      </c>
      <c r="K5376" s="20" t="str">
        <f>IF(M5376="",IF(I5376&lt;&gt;"",I5376-G5376,""),"")</f>
        <v/>
      </c>
      <c r="L5376" s="25" t="str">
        <f>IF(M5376="",IF(K5376&lt;&gt;"",IF(G5376=0,IF(I5376=0,0,9.99),K5376/G5376),""),"")</f>
        <v/>
      </c>
      <c r="M5376" s="112"/>
      <c r="N5376" s="58" t="str">
        <f>TRIM(CONCATENATE(Table1[[#This Row],[Intake]]," ",Table1[[#This Row],[Batch Number]]))</f>
        <v>S-1/OS 154</v>
      </c>
      <c r="O5376" s="112" t="str">
        <f>IF(VLOOKUP(Table1[[#This Row],[Intake Batch Combo]],Sheet2!A:B,2,FALSE)="","",VLOOKUP(Table1[[#This Row],[Intake Batch Combo]],Sheet2!A:B,2,FALSE))</f>
        <v>One Source Diagnostics Batch 154</v>
      </c>
      <c r="P5376" s="115" t="s">
        <v>2379</v>
      </c>
      <c r="Q5376" s="115" t="e">
        <v>#N/A</v>
      </c>
    </row>
    <row r="5377" spans="1:17">
      <c r="A5377" s="4" t="s">
        <v>1316</v>
      </c>
      <c r="B5377" s="15">
        <v>154</v>
      </c>
      <c r="C5377" s="15" t="s">
        <v>2152</v>
      </c>
      <c r="D5377" s="30">
        <v>45359</v>
      </c>
      <c r="E5377" s="10" t="s">
        <v>1</v>
      </c>
      <c r="F5377" s="14">
        <v>300</v>
      </c>
      <c r="G5377" s="14">
        <v>0</v>
      </c>
      <c r="H5377" s="30"/>
      <c r="I5377" s="118"/>
      <c r="J5377" s="15" t="str">
        <f>IF(M5377="",IF(AND(H5377&lt;&gt; "",D5377&lt;&gt;""),IF(H5377&gt;=D5377,H5377-D5377,0),""),"")</f>
        <v/>
      </c>
      <c r="K5377" s="20" t="str">
        <f>IF(M5377="",IF(I5377&lt;&gt;"",I5377-G5377,""),"")</f>
        <v/>
      </c>
      <c r="L5377" s="25" t="str">
        <f>IF(M5377="",IF(K5377&lt;&gt;"",IF(G5377=0,IF(I5377=0,0,9.99),K5377/G5377),""),"")</f>
        <v/>
      </c>
      <c r="M5377" s="112"/>
      <c r="N5377" s="58" t="str">
        <f>TRIM(CONCATENATE(Table1[[#This Row],[Intake]]," ",Table1[[#This Row],[Batch Number]]))</f>
        <v>S-1/OS 154</v>
      </c>
      <c r="O5377" s="112" t="str">
        <f>IF(VLOOKUP(Table1[[#This Row],[Intake Batch Combo]],Sheet2!A:B,2,FALSE)="","",VLOOKUP(Table1[[#This Row],[Intake Batch Combo]],Sheet2!A:B,2,FALSE))</f>
        <v>One Source Diagnostics Batch 154</v>
      </c>
      <c r="P5377" s="115" t="s">
        <v>2379</v>
      </c>
      <c r="Q5377" s="115" t="e">
        <v>#N/A</v>
      </c>
    </row>
    <row r="5378" spans="1:17">
      <c r="A5378" s="4" t="s">
        <v>1316</v>
      </c>
      <c r="B5378" s="15">
        <v>154</v>
      </c>
      <c r="C5378" s="15" t="s">
        <v>2184</v>
      </c>
      <c r="D5378" s="30">
        <v>45359</v>
      </c>
      <c r="E5378" s="10" t="s">
        <v>1</v>
      </c>
      <c r="F5378" s="14">
        <v>300</v>
      </c>
      <c r="G5378" s="14">
        <v>0</v>
      </c>
      <c r="H5378" s="30"/>
      <c r="I5378" s="120"/>
      <c r="J5378" s="15" t="str">
        <f>IF(M5378="",IF(AND(H5378&lt;&gt; "",D5378&lt;&gt;""),IF(H5378&gt;=D5378,H5378-D5378,0),""),"")</f>
        <v/>
      </c>
      <c r="K5378" s="20" t="str">
        <f>IF(M5378="",IF(I5378&lt;&gt;"",I5378-G5378,""),"")</f>
        <v/>
      </c>
      <c r="L5378" s="25" t="str">
        <f>IF(M5378="",IF(K5378&lt;&gt;"",IF(G5378=0,IF(I5378=0,0,9.99),K5378/G5378),""),"")</f>
        <v/>
      </c>
      <c r="M5378" s="112"/>
      <c r="N5378" s="58" t="str">
        <f>TRIM(CONCATENATE(Table1[[#This Row],[Intake]]," ",Table1[[#This Row],[Batch Number]]))</f>
        <v>S-1/OS 154</v>
      </c>
      <c r="O5378" s="112" t="str">
        <f>IF(VLOOKUP(Table1[[#This Row],[Intake Batch Combo]],Sheet2!A:B,2,FALSE)="","",VLOOKUP(Table1[[#This Row],[Intake Batch Combo]],Sheet2!A:B,2,FALSE))</f>
        <v>One Source Diagnostics Batch 154</v>
      </c>
      <c r="P5378" s="115" t="s">
        <v>2379</v>
      </c>
      <c r="Q5378" s="115" t="e">
        <v>#N/A</v>
      </c>
    </row>
    <row r="5379" spans="1:17">
      <c r="A5379" s="4" t="s">
        <v>1316</v>
      </c>
      <c r="B5379" s="15">
        <v>154</v>
      </c>
      <c r="C5379" s="15" t="s">
        <v>2184</v>
      </c>
      <c r="D5379" s="30">
        <v>45359</v>
      </c>
      <c r="E5379" s="10" t="s">
        <v>1</v>
      </c>
      <c r="F5379" s="14">
        <v>300</v>
      </c>
      <c r="G5379" s="14">
        <v>0</v>
      </c>
      <c r="H5379" s="30"/>
      <c r="I5379" s="120"/>
      <c r="J5379" s="15" t="str">
        <f>IF(M5379="",IF(AND(H5379&lt;&gt; "",D5379&lt;&gt;""),IF(H5379&gt;=D5379,H5379-D5379,0),""),"")</f>
        <v/>
      </c>
      <c r="K5379" s="20" t="str">
        <f>IF(M5379="",IF(I5379&lt;&gt;"",I5379-G5379,""),"")</f>
        <v/>
      </c>
      <c r="L5379" s="25" t="str">
        <f>IF(M5379="",IF(K5379&lt;&gt;"",IF(G5379=0,IF(I5379=0,0,9.99),K5379/G5379),""),"")</f>
        <v/>
      </c>
      <c r="M5379" s="112"/>
      <c r="N5379" s="58" t="str">
        <f>TRIM(CONCATENATE(Table1[[#This Row],[Intake]]," ",Table1[[#This Row],[Batch Number]]))</f>
        <v>S-1/OS 154</v>
      </c>
      <c r="O5379" s="112" t="str">
        <f>IF(VLOOKUP(Table1[[#This Row],[Intake Batch Combo]],Sheet2!A:B,2,FALSE)="","",VLOOKUP(Table1[[#This Row],[Intake Batch Combo]],Sheet2!A:B,2,FALSE))</f>
        <v>One Source Diagnostics Batch 154</v>
      </c>
      <c r="P5379" s="115" t="s">
        <v>2379</v>
      </c>
      <c r="Q5379" s="115" t="e">
        <v>#N/A</v>
      </c>
    </row>
    <row r="5380" spans="1:17">
      <c r="A5380" s="4" t="s">
        <v>1316</v>
      </c>
      <c r="B5380" s="15">
        <v>154</v>
      </c>
      <c r="C5380" s="15" t="s">
        <v>2186</v>
      </c>
      <c r="D5380" s="30">
        <v>45359</v>
      </c>
      <c r="E5380" s="10" t="s">
        <v>1</v>
      </c>
      <c r="F5380" s="14">
        <v>300</v>
      </c>
      <c r="G5380" s="14">
        <v>0</v>
      </c>
      <c r="H5380" s="30"/>
      <c r="I5380" s="120"/>
      <c r="J5380" s="15" t="str">
        <f>IF(M5380="",IF(AND(H5380&lt;&gt; "",D5380&lt;&gt;""),IF(H5380&gt;=D5380,H5380-D5380,0),""),"")</f>
        <v/>
      </c>
      <c r="K5380" s="20" t="str">
        <f>IF(M5380="",IF(I5380&lt;&gt;"",I5380-G5380,""),"")</f>
        <v/>
      </c>
      <c r="L5380" s="25" t="str">
        <f>IF(M5380="",IF(K5380&lt;&gt;"",IF(G5380=0,IF(I5380=0,0,9.99),K5380/G5380),""),"")</f>
        <v/>
      </c>
      <c r="M5380" s="112"/>
      <c r="N5380" s="58" t="str">
        <f>TRIM(CONCATENATE(Table1[[#This Row],[Intake]]," ",Table1[[#This Row],[Batch Number]]))</f>
        <v>S-1/OS 154</v>
      </c>
      <c r="O5380" s="112" t="str">
        <f>IF(VLOOKUP(Table1[[#This Row],[Intake Batch Combo]],Sheet2!A:B,2,FALSE)="","",VLOOKUP(Table1[[#This Row],[Intake Batch Combo]],Sheet2!A:B,2,FALSE))</f>
        <v>One Source Diagnostics Batch 154</v>
      </c>
      <c r="P5380" s="115" t="s">
        <v>2379</v>
      </c>
      <c r="Q5380" s="115" t="e">
        <v>#N/A</v>
      </c>
    </row>
    <row r="5381" spans="1:17">
      <c r="A5381" s="4" t="s">
        <v>1316</v>
      </c>
      <c r="B5381" s="15">
        <v>154</v>
      </c>
      <c r="C5381" s="15" t="s">
        <v>2186</v>
      </c>
      <c r="D5381" s="30">
        <v>45359</v>
      </c>
      <c r="E5381" s="10" t="s">
        <v>1</v>
      </c>
      <c r="F5381" s="14">
        <v>300</v>
      </c>
      <c r="G5381" s="14">
        <v>0</v>
      </c>
      <c r="H5381" s="30"/>
      <c r="I5381" s="118"/>
      <c r="J5381" s="15" t="str">
        <f>IF(M5381="",IF(AND(H5381&lt;&gt; "",D5381&lt;&gt;""),IF(H5381&gt;=D5381,H5381-D5381,0),""),"")</f>
        <v/>
      </c>
      <c r="K5381" s="20" t="str">
        <f>IF(M5381="",IF(I5381&lt;&gt;"",I5381-G5381,""),"")</f>
        <v/>
      </c>
      <c r="L5381" s="25" t="str">
        <f>IF(M5381="",IF(K5381&lt;&gt;"",IF(G5381=0,IF(I5381=0,0,9.99),K5381/G5381),""),"")</f>
        <v/>
      </c>
      <c r="M5381" s="112"/>
      <c r="N5381" s="58" t="str">
        <f>TRIM(CONCATENATE(Table1[[#This Row],[Intake]]," ",Table1[[#This Row],[Batch Number]]))</f>
        <v>S-1/OS 154</v>
      </c>
      <c r="O5381" s="112" t="str">
        <f>IF(VLOOKUP(Table1[[#This Row],[Intake Batch Combo]],Sheet2!A:B,2,FALSE)="","",VLOOKUP(Table1[[#This Row],[Intake Batch Combo]],Sheet2!A:B,2,FALSE))</f>
        <v>One Source Diagnostics Batch 154</v>
      </c>
      <c r="P5381" s="115" t="s">
        <v>2379</v>
      </c>
      <c r="Q5381" s="115" t="e">
        <v>#N/A</v>
      </c>
    </row>
    <row r="5382" spans="1:17">
      <c r="A5382" s="4" t="s">
        <v>1316</v>
      </c>
      <c r="B5382" s="15">
        <v>154</v>
      </c>
      <c r="C5382" s="15" t="s">
        <v>2186</v>
      </c>
      <c r="D5382" s="30">
        <v>45359</v>
      </c>
      <c r="E5382" s="10" t="s">
        <v>1</v>
      </c>
      <c r="F5382" s="14">
        <v>300</v>
      </c>
      <c r="G5382" s="14">
        <v>0</v>
      </c>
      <c r="H5382" s="30"/>
      <c r="I5382" s="118"/>
      <c r="J5382" s="15" t="str">
        <f>IF(M5382="",IF(AND(H5382&lt;&gt; "",D5382&lt;&gt;""),IF(H5382&gt;=D5382,H5382-D5382,0),""),"")</f>
        <v/>
      </c>
      <c r="K5382" s="20" t="str">
        <f>IF(M5382="",IF(I5382&lt;&gt;"",I5382-G5382,""),"")</f>
        <v/>
      </c>
      <c r="L5382" s="25" t="str">
        <f>IF(M5382="",IF(K5382&lt;&gt;"",IF(G5382=0,IF(I5382=0,0,9.99),K5382/G5382),""),"")</f>
        <v/>
      </c>
      <c r="M5382" s="112"/>
      <c r="N5382" s="58" t="str">
        <f>TRIM(CONCATENATE(Table1[[#This Row],[Intake]]," ",Table1[[#This Row],[Batch Number]]))</f>
        <v>S-1/OS 154</v>
      </c>
      <c r="O5382" s="112" t="str">
        <f>IF(VLOOKUP(Table1[[#This Row],[Intake Batch Combo]],Sheet2!A:B,2,FALSE)="","",VLOOKUP(Table1[[#This Row],[Intake Batch Combo]],Sheet2!A:B,2,FALSE))</f>
        <v>One Source Diagnostics Batch 154</v>
      </c>
      <c r="P5382" s="115" t="s">
        <v>2379</v>
      </c>
      <c r="Q5382" s="115" t="e">
        <v>#N/A</v>
      </c>
    </row>
    <row r="5383" spans="1:17">
      <c r="A5383" s="4" t="s">
        <v>1316</v>
      </c>
      <c r="B5383" s="15">
        <v>154</v>
      </c>
      <c r="C5383" s="15" t="s">
        <v>2186</v>
      </c>
      <c r="D5383" s="30">
        <v>45359</v>
      </c>
      <c r="E5383" s="10" t="s">
        <v>1</v>
      </c>
      <c r="F5383" s="14">
        <v>300</v>
      </c>
      <c r="G5383" s="14">
        <v>0</v>
      </c>
      <c r="H5383" s="30"/>
      <c r="I5383" s="120"/>
      <c r="J5383" s="15" t="str">
        <f>IF(M5383="",IF(AND(H5383&lt;&gt; "",D5383&lt;&gt;""),IF(H5383&gt;=D5383,H5383-D5383,0),""),"")</f>
        <v/>
      </c>
      <c r="K5383" s="20" t="str">
        <f>IF(M5383="",IF(I5383&lt;&gt;"",I5383-G5383,""),"")</f>
        <v/>
      </c>
      <c r="L5383" s="25" t="str">
        <f>IF(M5383="",IF(K5383&lt;&gt;"",IF(G5383=0,IF(I5383=0,0,9.99),K5383/G5383),""),"")</f>
        <v/>
      </c>
      <c r="M5383" s="112"/>
      <c r="N5383" s="58" t="str">
        <f>TRIM(CONCATENATE(Table1[[#This Row],[Intake]]," ",Table1[[#This Row],[Batch Number]]))</f>
        <v>S-1/OS 154</v>
      </c>
      <c r="O5383" s="112" t="str">
        <f>IF(VLOOKUP(Table1[[#This Row],[Intake Batch Combo]],Sheet2!A:B,2,FALSE)="","",VLOOKUP(Table1[[#This Row],[Intake Batch Combo]],Sheet2!A:B,2,FALSE))</f>
        <v>One Source Diagnostics Batch 154</v>
      </c>
      <c r="P5383" s="115" t="s">
        <v>2379</v>
      </c>
      <c r="Q5383" s="115" t="e">
        <v>#N/A</v>
      </c>
    </row>
    <row r="5384" spans="1:17">
      <c r="A5384" s="4" t="s">
        <v>1316</v>
      </c>
      <c r="B5384" s="15">
        <v>154</v>
      </c>
      <c r="C5384" s="15" t="s">
        <v>2206</v>
      </c>
      <c r="D5384" s="30">
        <v>45359</v>
      </c>
      <c r="E5384" s="10" t="s">
        <v>1</v>
      </c>
      <c r="F5384" s="14">
        <v>300</v>
      </c>
      <c r="G5384" s="14">
        <v>0</v>
      </c>
      <c r="H5384" s="30"/>
      <c r="I5384" s="120"/>
      <c r="J5384" s="15" t="str">
        <f>IF(M5384="",IF(AND(H5384&lt;&gt; "",D5384&lt;&gt;""),IF(H5384&gt;=D5384,H5384-D5384,0),""),"")</f>
        <v/>
      </c>
      <c r="K5384" s="20" t="str">
        <f>IF(M5384="",IF(I5384&lt;&gt;"",I5384-G5384,""),"")</f>
        <v/>
      </c>
      <c r="L5384" s="25" t="str">
        <f>IF(M5384="",IF(K5384&lt;&gt;"",IF(G5384=0,IF(I5384=0,0,9.99),K5384/G5384),""),"")</f>
        <v/>
      </c>
      <c r="M5384" s="112"/>
      <c r="N5384" s="58" t="str">
        <f>TRIM(CONCATENATE(Table1[[#This Row],[Intake]]," ",Table1[[#This Row],[Batch Number]]))</f>
        <v>S-1/OS 154</v>
      </c>
      <c r="O5384" s="112" t="str">
        <f>IF(VLOOKUP(Table1[[#This Row],[Intake Batch Combo]],Sheet2!A:B,2,FALSE)="","",VLOOKUP(Table1[[#This Row],[Intake Batch Combo]],Sheet2!A:B,2,FALSE))</f>
        <v>One Source Diagnostics Batch 154</v>
      </c>
      <c r="P5384" s="115" t="s">
        <v>2379</v>
      </c>
      <c r="Q5384" s="115" t="e">
        <v>#N/A</v>
      </c>
    </row>
    <row r="5385" spans="1:17">
      <c r="A5385" s="4" t="s">
        <v>1316</v>
      </c>
      <c r="B5385" s="15">
        <v>154</v>
      </c>
      <c r="C5385" s="15" t="s">
        <v>2206</v>
      </c>
      <c r="D5385" s="30">
        <v>45359</v>
      </c>
      <c r="E5385" s="10" t="s">
        <v>1</v>
      </c>
      <c r="F5385" s="14">
        <v>300</v>
      </c>
      <c r="G5385" s="14">
        <v>0</v>
      </c>
      <c r="H5385" s="30"/>
      <c r="I5385" s="120"/>
      <c r="J5385" s="15" t="str">
        <f>IF(M5385="",IF(AND(H5385&lt;&gt; "",D5385&lt;&gt;""),IF(H5385&gt;=D5385,H5385-D5385,0),""),"")</f>
        <v/>
      </c>
      <c r="K5385" s="20" t="str">
        <f>IF(M5385="",IF(I5385&lt;&gt;"",I5385-G5385,""),"")</f>
        <v/>
      </c>
      <c r="L5385" s="25" t="str">
        <f>IF(M5385="",IF(K5385&lt;&gt;"",IF(G5385=0,IF(I5385=0,0,9.99),K5385/G5385),""),"")</f>
        <v/>
      </c>
      <c r="M5385" s="112"/>
      <c r="N5385" s="58" t="str">
        <f>TRIM(CONCATENATE(Table1[[#This Row],[Intake]]," ",Table1[[#This Row],[Batch Number]]))</f>
        <v>S-1/OS 154</v>
      </c>
      <c r="O5385" s="112" t="str">
        <f>IF(VLOOKUP(Table1[[#This Row],[Intake Batch Combo]],Sheet2!A:B,2,FALSE)="","",VLOOKUP(Table1[[#This Row],[Intake Batch Combo]],Sheet2!A:B,2,FALSE))</f>
        <v>One Source Diagnostics Batch 154</v>
      </c>
      <c r="P5385" s="115" t="s">
        <v>2379</v>
      </c>
      <c r="Q5385" s="115" t="e">
        <v>#N/A</v>
      </c>
    </row>
    <row r="5386" spans="1:17">
      <c r="A5386" s="4" t="s">
        <v>1316</v>
      </c>
      <c r="B5386" s="15">
        <v>154</v>
      </c>
      <c r="C5386" s="15" t="s">
        <v>2214</v>
      </c>
      <c r="D5386" s="30">
        <v>45359</v>
      </c>
      <c r="E5386" s="10" t="s">
        <v>1</v>
      </c>
      <c r="F5386" s="14">
        <v>300</v>
      </c>
      <c r="G5386" s="14">
        <v>0</v>
      </c>
      <c r="H5386" s="30"/>
      <c r="I5386" s="120"/>
      <c r="J5386" s="15" t="str">
        <f>IF(M5386="",IF(AND(H5386&lt;&gt; "",D5386&lt;&gt;""),IF(H5386&gt;=D5386,H5386-D5386,0),""),"")</f>
        <v/>
      </c>
      <c r="K5386" s="20" t="str">
        <f>IF(M5386="",IF(I5386&lt;&gt;"",I5386-G5386,""),"")</f>
        <v/>
      </c>
      <c r="L5386" s="25" t="str">
        <f>IF(M5386="",IF(K5386&lt;&gt;"",IF(G5386=0,IF(I5386=0,0,9.99),K5386/G5386),""),"")</f>
        <v/>
      </c>
      <c r="M5386" s="112"/>
      <c r="N5386" s="58" t="str">
        <f>TRIM(CONCATENATE(Table1[[#This Row],[Intake]]," ",Table1[[#This Row],[Batch Number]]))</f>
        <v>S-1/OS 154</v>
      </c>
      <c r="O5386" s="112" t="str">
        <f>IF(VLOOKUP(Table1[[#This Row],[Intake Batch Combo]],Sheet2!A:B,2,FALSE)="","",VLOOKUP(Table1[[#This Row],[Intake Batch Combo]],Sheet2!A:B,2,FALSE))</f>
        <v>One Source Diagnostics Batch 154</v>
      </c>
      <c r="P5386" s="115" t="s">
        <v>2379</v>
      </c>
      <c r="Q5386" s="115" t="e">
        <v>#N/A</v>
      </c>
    </row>
    <row r="5387" spans="1:17">
      <c r="A5387" s="4" t="s">
        <v>1316</v>
      </c>
      <c r="B5387" s="15">
        <v>154</v>
      </c>
      <c r="C5387" s="15" t="s">
        <v>2214</v>
      </c>
      <c r="D5387" s="30">
        <v>45359</v>
      </c>
      <c r="E5387" s="10" t="s">
        <v>1</v>
      </c>
      <c r="F5387" s="14">
        <v>300</v>
      </c>
      <c r="G5387" s="14">
        <v>0</v>
      </c>
      <c r="H5387" s="30"/>
      <c r="I5387" s="120"/>
      <c r="J5387" s="15" t="str">
        <f>IF(M5387="",IF(AND(H5387&lt;&gt; "",D5387&lt;&gt;""),IF(H5387&gt;=D5387,H5387-D5387,0),""),"")</f>
        <v/>
      </c>
      <c r="K5387" s="20" t="str">
        <f>IF(M5387="",IF(I5387&lt;&gt;"",I5387-G5387,""),"")</f>
        <v/>
      </c>
      <c r="L5387" s="25" t="str">
        <f>IF(M5387="",IF(K5387&lt;&gt;"",IF(G5387=0,IF(I5387=0,0,9.99),K5387/G5387),""),"")</f>
        <v/>
      </c>
      <c r="M5387" s="112"/>
      <c r="N5387" s="58" t="str">
        <f>TRIM(CONCATENATE(Table1[[#This Row],[Intake]]," ",Table1[[#This Row],[Batch Number]]))</f>
        <v>S-1/OS 154</v>
      </c>
      <c r="O5387" s="112" t="str">
        <f>IF(VLOOKUP(Table1[[#This Row],[Intake Batch Combo]],Sheet2!A:B,2,FALSE)="","",VLOOKUP(Table1[[#This Row],[Intake Batch Combo]],Sheet2!A:B,2,FALSE))</f>
        <v>One Source Diagnostics Batch 154</v>
      </c>
      <c r="P5387" s="115" t="s">
        <v>2379</v>
      </c>
      <c r="Q5387" s="115" t="e">
        <v>#N/A</v>
      </c>
    </row>
    <row r="5388" spans="1:17">
      <c r="A5388" s="4" t="s">
        <v>1316</v>
      </c>
      <c r="B5388" s="15">
        <v>154</v>
      </c>
      <c r="C5388" s="15" t="s">
        <v>2242</v>
      </c>
      <c r="D5388" s="30">
        <v>45359</v>
      </c>
      <c r="E5388" s="10" t="s">
        <v>1</v>
      </c>
      <c r="F5388" s="14">
        <v>300</v>
      </c>
      <c r="G5388" s="14">
        <v>0</v>
      </c>
      <c r="H5388" s="30"/>
      <c r="I5388" s="120"/>
      <c r="J5388" s="15" t="str">
        <f>IF(M5388="",IF(AND(H5388&lt;&gt; "",D5388&lt;&gt;""),IF(H5388&gt;=D5388,H5388-D5388,0),""),"")</f>
        <v/>
      </c>
      <c r="K5388" s="20" t="str">
        <f>IF(M5388="",IF(I5388&lt;&gt;"",I5388-G5388,""),"")</f>
        <v/>
      </c>
      <c r="L5388" s="25" t="str">
        <f>IF(M5388="",IF(K5388&lt;&gt;"",IF(G5388=0,IF(I5388=0,0,9.99),K5388/G5388),""),"")</f>
        <v/>
      </c>
      <c r="M5388" s="112"/>
      <c r="N5388" s="58" t="str">
        <f>TRIM(CONCATENATE(Table1[[#This Row],[Intake]]," ",Table1[[#This Row],[Batch Number]]))</f>
        <v>S-1/OS 154</v>
      </c>
      <c r="O5388" s="112" t="str">
        <f>IF(VLOOKUP(Table1[[#This Row],[Intake Batch Combo]],Sheet2!A:B,2,FALSE)="","",VLOOKUP(Table1[[#This Row],[Intake Batch Combo]],Sheet2!A:B,2,FALSE))</f>
        <v>One Source Diagnostics Batch 154</v>
      </c>
      <c r="P5388" s="115" t="s">
        <v>2379</v>
      </c>
      <c r="Q5388" s="115" t="e">
        <v>#N/A</v>
      </c>
    </row>
    <row r="5389" spans="1:17">
      <c r="A5389" s="4" t="s">
        <v>1316</v>
      </c>
      <c r="B5389" s="15">
        <v>154</v>
      </c>
      <c r="C5389" s="15" t="s">
        <v>2242</v>
      </c>
      <c r="D5389" s="30">
        <v>45359</v>
      </c>
      <c r="E5389" s="10" t="s">
        <v>1</v>
      </c>
      <c r="F5389" s="14">
        <v>300</v>
      </c>
      <c r="G5389" s="14">
        <v>0</v>
      </c>
      <c r="H5389" s="30"/>
      <c r="I5389" s="120"/>
      <c r="J5389" s="15" t="str">
        <f>IF(M5389="",IF(AND(H5389&lt;&gt; "",D5389&lt;&gt;""),IF(H5389&gt;=D5389,H5389-D5389,0),""),"")</f>
        <v/>
      </c>
      <c r="K5389" s="20" t="str">
        <f>IF(M5389="",IF(I5389&lt;&gt;"",I5389-G5389,""),"")</f>
        <v/>
      </c>
      <c r="L5389" s="25" t="str">
        <f>IF(M5389="",IF(K5389&lt;&gt;"",IF(G5389=0,IF(I5389=0,0,9.99),K5389/G5389),""),"")</f>
        <v/>
      </c>
      <c r="M5389" s="112"/>
      <c r="N5389" s="58" t="str">
        <f>TRIM(CONCATENATE(Table1[[#This Row],[Intake]]," ",Table1[[#This Row],[Batch Number]]))</f>
        <v>S-1/OS 154</v>
      </c>
      <c r="O5389" s="112" t="str">
        <f>IF(VLOOKUP(Table1[[#This Row],[Intake Batch Combo]],Sheet2!A:B,2,FALSE)="","",VLOOKUP(Table1[[#This Row],[Intake Batch Combo]],Sheet2!A:B,2,FALSE))</f>
        <v>One Source Diagnostics Batch 154</v>
      </c>
      <c r="P5389" s="115" t="s">
        <v>2379</v>
      </c>
      <c r="Q5389" s="115" t="e">
        <v>#N/A</v>
      </c>
    </row>
    <row r="5390" spans="1:17">
      <c r="A5390" s="4" t="s">
        <v>1316</v>
      </c>
      <c r="B5390" s="15">
        <v>154</v>
      </c>
      <c r="C5390" s="15" t="s">
        <v>2272</v>
      </c>
      <c r="D5390" s="30">
        <v>45359</v>
      </c>
      <c r="E5390" s="10" t="s">
        <v>1</v>
      </c>
      <c r="F5390" s="14">
        <v>300</v>
      </c>
      <c r="G5390" s="14">
        <v>0</v>
      </c>
      <c r="H5390" s="30"/>
      <c r="I5390" s="120"/>
      <c r="J5390" s="15" t="str">
        <f>IF(M5390="",IF(AND(H5390&lt;&gt; "",D5390&lt;&gt;""),IF(H5390&gt;=D5390,H5390-D5390,0),""),"")</f>
        <v/>
      </c>
      <c r="K5390" s="20" t="str">
        <f>IF(M5390="",IF(I5390&lt;&gt;"",I5390-G5390,""),"")</f>
        <v/>
      </c>
      <c r="L5390" s="25" t="str">
        <f>IF(M5390="",IF(K5390&lt;&gt;"",IF(G5390=0,IF(I5390=0,0,9.99),K5390/G5390),""),"")</f>
        <v/>
      </c>
      <c r="M5390" s="112"/>
      <c r="N5390" s="58" t="str">
        <f>TRIM(CONCATENATE(Table1[[#This Row],[Intake]]," ",Table1[[#This Row],[Batch Number]]))</f>
        <v>S-1/OS 154</v>
      </c>
      <c r="O5390" s="112" t="str">
        <f>IF(VLOOKUP(Table1[[#This Row],[Intake Batch Combo]],Sheet2!A:B,2,FALSE)="","",VLOOKUP(Table1[[#This Row],[Intake Batch Combo]],Sheet2!A:B,2,FALSE))</f>
        <v>One Source Diagnostics Batch 154</v>
      </c>
      <c r="P5390" s="115" t="s">
        <v>2379</v>
      </c>
      <c r="Q5390" s="115" t="e">
        <v>#N/A</v>
      </c>
    </row>
    <row r="5391" spans="1:17">
      <c r="A5391" s="4" t="s">
        <v>1316</v>
      </c>
      <c r="B5391" s="15">
        <v>154</v>
      </c>
      <c r="C5391" s="15" t="s">
        <v>2272</v>
      </c>
      <c r="D5391" s="30">
        <v>45359</v>
      </c>
      <c r="E5391" s="10" t="s">
        <v>1</v>
      </c>
      <c r="F5391" s="14">
        <v>300</v>
      </c>
      <c r="G5391" s="14">
        <v>0</v>
      </c>
      <c r="H5391" s="30"/>
      <c r="I5391" s="120"/>
      <c r="J5391" s="15" t="str">
        <f>IF(M5391="",IF(AND(H5391&lt;&gt; "",D5391&lt;&gt;""),IF(H5391&gt;=D5391,H5391-D5391,0),""),"")</f>
        <v/>
      </c>
      <c r="K5391" s="20" t="str">
        <f>IF(M5391="",IF(I5391&lt;&gt;"",I5391-G5391,""),"")</f>
        <v/>
      </c>
      <c r="L5391" s="25" t="str">
        <f>IF(M5391="",IF(K5391&lt;&gt;"",IF(G5391=0,IF(I5391=0,0,9.99),K5391/G5391),""),"")</f>
        <v/>
      </c>
      <c r="M5391" s="112"/>
      <c r="N5391" s="58" t="str">
        <f>TRIM(CONCATENATE(Table1[[#This Row],[Intake]]," ",Table1[[#This Row],[Batch Number]]))</f>
        <v>S-1/OS 154</v>
      </c>
      <c r="O5391" s="112" t="str">
        <f>IF(VLOOKUP(Table1[[#This Row],[Intake Batch Combo]],Sheet2!A:B,2,FALSE)="","",VLOOKUP(Table1[[#This Row],[Intake Batch Combo]],Sheet2!A:B,2,FALSE))</f>
        <v>One Source Diagnostics Batch 154</v>
      </c>
      <c r="P5391" s="115" t="s">
        <v>2379</v>
      </c>
      <c r="Q5391" s="115" t="e">
        <v>#N/A</v>
      </c>
    </row>
    <row r="5392" spans="1:17">
      <c r="A5392" s="4" t="s">
        <v>1316</v>
      </c>
      <c r="B5392" s="15">
        <v>154</v>
      </c>
      <c r="C5392" s="15" t="s">
        <v>2284</v>
      </c>
      <c r="D5392" s="30">
        <v>45359</v>
      </c>
      <c r="E5392" s="10" t="s">
        <v>1</v>
      </c>
      <c r="F5392" s="14">
        <v>300</v>
      </c>
      <c r="G5392" s="14">
        <v>0</v>
      </c>
      <c r="H5392" s="30"/>
      <c r="I5392" s="120"/>
      <c r="J5392" s="15" t="str">
        <f>IF(M5392="",IF(AND(H5392&lt;&gt; "",D5392&lt;&gt;""),IF(H5392&gt;=D5392,H5392-D5392,0),""),"")</f>
        <v/>
      </c>
      <c r="K5392" s="20" t="str">
        <f>IF(M5392="",IF(I5392&lt;&gt;"",I5392-G5392,""),"")</f>
        <v/>
      </c>
      <c r="L5392" s="25" t="str">
        <f>IF(M5392="",IF(K5392&lt;&gt;"",IF(G5392=0,IF(I5392=0,0,9.99),K5392/G5392),""),"")</f>
        <v/>
      </c>
      <c r="M5392" s="112"/>
      <c r="N5392" s="58" t="str">
        <f>TRIM(CONCATENATE(Table1[[#This Row],[Intake]]," ",Table1[[#This Row],[Batch Number]]))</f>
        <v>S-1/OS 154</v>
      </c>
      <c r="O5392" s="112" t="str">
        <f>IF(VLOOKUP(Table1[[#This Row],[Intake Batch Combo]],Sheet2!A:B,2,FALSE)="","",VLOOKUP(Table1[[#This Row],[Intake Batch Combo]],Sheet2!A:B,2,FALSE))</f>
        <v>One Source Diagnostics Batch 154</v>
      </c>
      <c r="P5392" s="115" t="s">
        <v>2379</v>
      </c>
      <c r="Q5392" s="115" t="e">
        <v>#N/A</v>
      </c>
    </row>
    <row r="5393" spans="1:17">
      <c r="A5393" s="4" t="s">
        <v>1316</v>
      </c>
      <c r="B5393" s="15">
        <v>154</v>
      </c>
      <c r="C5393" s="15" t="s">
        <v>2284</v>
      </c>
      <c r="D5393" s="30">
        <v>45359</v>
      </c>
      <c r="E5393" s="10" t="s">
        <v>1</v>
      </c>
      <c r="F5393" s="14">
        <v>300</v>
      </c>
      <c r="G5393" s="14">
        <v>0</v>
      </c>
      <c r="H5393" s="30"/>
      <c r="I5393" s="120"/>
      <c r="J5393" s="15" t="str">
        <f>IF(M5393="",IF(AND(H5393&lt;&gt; "",D5393&lt;&gt;""),IF(H5393&gt;=D5393,H5393-D5393,0),""),"")</f>
        <v/>
      </c>
      <c r="K5393" s="20" t="str">
        <f>IF(M5393="",IF(I5393&lt;&gt;"",I5393-G5393,""),"")</f>
        <v/>
      </c>
      <c r="L5393" s="25" t="str">
        <f>IF(M5393="",IF(K5393&lt;&gt;"",IF(G5393=0,IF(I5393=0,0,9.99),K5393/G5393),""),"")</f>
        <v/>
      </c>
      <c r="M5393" s="112"/>
      <c r="N5393" s="58" t="str">
        <f>TRIM(CONCATENATE(Table1[[#This Row],[Intake]]," ",Table1[[#This Row],[Batch Number]]))</f>
        <v>S-1/OS 154</v>
      </c>
      <c r="O5393" s="112" t="str">
        <f>IF(VLOOKUP(Table1[[#This Row],[Intake Batch Combo]],Sheet2!A:B,2,FALSE)="","",VLOOKUP(Table1[[#This Row],[Intake Batch Combo]],Sheet2!A:B,2,FALSE))</f>
        <v>One Source Diagnostics Batch 154</v>
      </c>
      <c r="P5393" s="115" t="s">
        <v>2379</v>
      </c>
      <c r="Q5393" s="115" t="e">
        <v>#N/A</v>
      </c>
    </row>
    <row r="5394" spans="1:17">
      <c r="A5394" s="4" t="s">
        <v>1316</v>
      </c>
      <c r="B5394" s="15">
        <v>154</v>
      </c>
      <c r="C5394" s="15" t="s">
        <v>2305</v>
      </c>
      <c r="D5394" s="30">
        <v>45359</v>
      </c>
      <c r="E5394" s="10" t="s">
        <v>1</v>
      </c>
      <c r="F5394" s="14">
        <v>300</v>
      </c>
      <c r="G5394" s="14">
        <v>0</v>
      </c>
      <c r="H5394" s="30"/>
      <c r="I5394" s="118"/>
      <c r="J5394" s="15" t="str">
        <f>IF(M5394="",IF(AND(H5394&lt;&gt; "",D5394&lt;&gt;""),IF(H5394&gt;=D5394,H5394-D5394,0),""),"")</f>
        <v/>
      </c>
      <c r="K5394" s="20" t="str">
        <f>IF(M5394="",IF(I5394&lt;&gt;"",I5394-G5394,""),"")</f>
        <v/>
      </c>
      <c r="L5394" s="25" t="str">
        <f>IF(M5394="",IF(K5394&lt;&gt;"",IF(G5394=0,IF(I5394=0,0,9.99),K5394/G5394),""),"")</f>
        <v/>
      </c>
      <c r="M5394" s="112"/>
      <c r="N5394" s="58" t="str">
        <f>TRIM(CONCATENATE(Table1[[#This Row],[Intake]]," ",Table1[[#This Row],[Batch Number]]))</f>
        <v>S-1/OS 154</v>
      </c>
      <c r="O5394" s="112" t="str">
        <f>IF(VLOOKUP(Table1[[#This Row],[Intake Batch Combo]],Sheet2!A:B,2,FALSE)="","",VLOOKUP(Table1[[#This Row],[Intake Batch Combo]],Sheet2!A:B,2,FALSE))</f>
        <v>One Source Diagnostics Batch 154</v>
      </c>
      <c r="P5394" s="115" t="s">
        <v>2379</v>
      </c>
      <c r="Q5394" s="115" t="e">
        <v>#N/A</v>
      </c>
    </row>
    <row r="5395" spans="1:17">
      <c r="A5395" s="4" t="s">
        <v>1316</v>
      </c>
      <c r="B5395" s="15">
        <v>154</v>
      </c>
      <c r="C5395" s="15" t="s">
        <v>2305</v>
      </c>
      <c r="D5395" s="30">
        <v>45359</v>
      </c>
      <c r="E5395" s="10" t="s">
        <v>1</v>
      </c>
      <c r="F5395" s="14">
        <v>300</v>
      </c>
      <c r="G5395" s="14">
        <v>0</v>
      </c>
      <c r="H5395" s="30"/>
      <c r="I5395" s="120"/>
      <c r="J5395" s="15" t="str">
        <f>IF(M5395="",IF(AND(H5395&lt;&gt; "",D5395&lt;&gt;""),IF(H5395&gt;=D5395,H5395-D5395,0),""),"")</f>
        <v/>
      </c>
      <c r="K5395" s="20" t="str">
        <f>IF(M5395="",IF(I5395&lt;&gt;"",I5395-G5395,""),"")</f>
        <v/>
      </c>
      <c r="L5395" s="25" t="str">
        <f>IF(M5395="",IF(K5395&lt;&gt;"",IF(G5395=0,IF(I5395=0,0,9.99),K5395/G5395),""),"")</f>
        <v/>
      </c>
      <c r="M5395" s="112"/>
      <c r="N5395" s="58" t="str">
        <f>TRIM(CONCATENATE(Table1[[#This Row],[Intake]]," ",Table1[[#This Row],[Batch Number]]))</f>
        <v>S-1/OS 154</v>
      </c>
      <c r="O5395" s="112" t="str">
        <f>IF(VLOOKUP(Table1[[#This Row],[Intake Batch Combo]],Sheet2!A:B,2,FALSE)="","",VLOOKUP(Table1[[#This Row],[Intake Batch Combo]],Sheet2!A:B,2,FALSE))</f>
        <v>One Source Diagnostics Batch 154</v>
      </c>
      <c r="P5395" s="115" t="s">
        <v>2379</v>
      </c>
      <c r="Q5395" s="115" t="e">
        <v>#N/A</v>
      </c>
    </row>
    <row r="5396" spans="1:17">
      <c r="A5396" s="4" t="s">
        <v>1316</v>
      </c>
      <c r="B5396" s="15">
        <v>154</v>
      </c>
      <c r="C5396" s="15" t="s">
        <v>2308</v>
      </c>
      <c r="D5396" s="30">
        <v>45359</v>
      </c>
      <c r="E5396" s="10" t="s">
        <v>1</v>
      </c>
      <c r="F5396" s="14">
        <v>300</v>
      </c>
      <c r="G5396" s="14">
        <v>0</v>
      </c>
      <c r="H5396" s="30"/>
      <c r="I5396" s="118"/>
      <c r="J5396" s="15" t="str">
        <f>IF(M5396="",IF(AND(H5396&lt;&gt; "",D5396&lt;&gt;""),IF(H5396&gt;=D5396,H5396-D5396,0),""),"")</f>
        <v/>
      </c>
      <c r="K5396" s="20" t="str">
        <f>IF(M5396="",IF(I5396&lt;&gt;"",I5396-G5396,""),"")</f>
        <v/>
      </c>
      <c r="L5396" s="25" t="str">
        <f>IF(M5396="",IF(K5396&lt;&gt;"",IF(G5396=0,IF(I5396=0,0,9.99),K5396/G5396),""),"")</f>
        <v/>
      </c>
      <c r="M5396" s="112"/>
      <c r="N5396" s="58" t="str">
        <f>TRIM(CONCATENATE(Table1[[#This Row],[Intake]]," ",Table1[[#This Row],[Batch Number]]))</f>
        <v>S-1/OS 154</v>
      </c>
      <c r="O5396" s="112" t="str">
        <f>IF(VLOOKUP(Table1[[#This Row],[Intake Batch Combo]],Sheet2!A:B,2,FALSE)="","",VLOOKUP(Table1[[#This Row],[Intake Batch Combo]],Sheet2!A:B,2,FALSE))</f>
        <v>One Source Diagnostics Batch 154</v>
      </c>
      <c r="P5396" s="115" t="s">
        <v>2379</v>
      </c>
      <c r="Q5396" s="115" t="e">
        <v>#N/A</v>
      </c>
    </row>
    <row r="5397" spans="1:17">
      <c r="A5397" s="4" t="s">
        <v>1316</v>
      </c>
      <c r="B5397" s="15">
        <v>154</v>
      </c>
      <c r="C5397" s="15" t="s">
        <v>2308</v>
      </c>
      <c r="D5397" s="30">
        <v>45359</v>
      </c>
      <c r="E5397" s="10" t="s">
        <v>1</v>
      </c>
      <c r="F5397" s="14">
        <v>300</v>
      </c>
      <c r="G5397" s="14">
        <v>0</v>
      </c>
      <c r="H5397" s="30"/>
      <c r="I5397" s="118"/>
      <c r="J5397" s="15" t="str">
        <f>IF(M5397="",IF(AND(H5397&lt;&gt; "",D5397&lt;&gt;""),IF(H5397&gt;=D5397,H5397-D5397,0),""),"")</f>
        <v/>
      </c>
      <c r="K5397" s="20" t="str">
        <f>IF(M5397="",IF(I5397&lt;&gt;"",I5397-G5397,""),"")</f>
        <v/>
      </c>
      <c r="L5397" s="25" t="str">
        <f>IF(M5397="",IF(K5397&lt;&gt;"",IF(G5397=0,IF(I5397=0,0,9.99),K5397/G5397),""),"")</f>
        <v/>
      </c>
      <c r="M5397" s="112"/>
      <c r="N5397" s="58" t="str">
        <f>TRIM(CONCATENATE(Table1[[#This Row],[Intake]]," ",Table1[[#This Row],[Batch Number]]))</f>
        <v>S-1/OS 154</v>
      </c>
      <c r="O5397" s="112" t="str">
        <f>IF(VLOOKUP(Table1[[#This Row],[Intake Batch Combo]],Sheet2!A:B,2,FALSE)="","",VLOOKUP(Table1[[#This Row],[Intake Batch Combo]],Sheet2!A:B,2,FALSE))</f>
        <v>One Source Diagnostics Batch 154</v>
      </c>
      <c r="P5397" s="115" t="s">
        <v>2379</v>
      </c>
      <c r="Q5397" s="115" t="e">
        <v>#N/A</v>
      </c>
    </row>
    <row r="5398" spans="1:17">
      <c r="A5398" s="4" t="s">
        <v>1316</v>
      </c>
      <c r="B5398" s="15">
        <v>154</v>
      </c>
      <c r="C5398" s="15" t="s">
        <v>2308</v>
      </c>
      <c r="D5398" s="30">
        <v>45359</v>
      </c>
      <c r="E5398" s="10" t="s">
        <v>1</v>
      </c>
      <c r="F5398" s="14">
        <v>300</v>
      </c>
      <c r="G5398" s="14">
        <v>0</v>
      </c>
      <c r="H5398" s="30"/>
      <c r="I5398" s="118"/>
      <c r="J5398" s="15" t="str">
        <f>IF(M5398="",IF(AND(H5398&lt;&gt; "",D5398&lt;&gt;""),IF(H5398&gt;=D5398,H5398-D5398,0),""),"")</f>
        <v/>
      </c>
      <c r="K5398" s="20" t="str">
        <f>IF(M5398="",IF(I5398&lt;&gt;"",I5398-G5398,""),"")</f>
        <v/>
      </c>
      <c r="L5398" s="25" t="str">
        <f>IF(M5398="",IF(K5398&lt;&gt;"",IF(G5398=0,IF(I5398=0,0,9.99),K5398/G5398),""),"")</f>
        <v/>
      </c>
      <c r="M5398" s="112"/>
      <c r="N5398" s="58" t="str">
        <f>TRIM(CONCATENATE(Table1[[#This Row],[Intake]]," ",Table1[[#This Row],[Batch Number]]))</f>
        <v>S-1/OS 154</v>
      </c>
      <c r="O5398" s="112" t="str">
        <f>IF(VLOOKUP(Table1[[#This Row],[Intake Batch Combo]],Sheet2!A:B,2,FALSE)="","",VLOOKUP(Table1[[#This Row],[Intake Batch Combo]],Sheet2!A:B,2,FALSE))</f>
        <v>One Source Diagnostics Batch 154</v>
      </c>
      <c r="P5398" s="115" t="s">
        <v>2379</v>
      </c>
      <c r="Q5398" s="115" t="e">
        <v>#N/A</v>
      </c>
    </row>
    <row r="5399" spans="1:17">
      <c r="A5399" s="4" t="s">
        <v>1316</v>
      </c>
      <c r="B5399" s="15">
        <v>154</v>
      </c>
      <c r="C5399" s="15" t="s">
        <v>2308</v>
      </c>
      <c r="D5399" s="30">
        <v>45359</v>
      </c>
      <c r="E5399" s="10" t="s">
        <v>1</v>
      </c>
      <c r="F5399" s="14">
        <v>300</v>
      </c>
      <c r="G5399" s="14">
        <v>0</v>
      </c>
      <c r="H5399" s="30"/>
      <c r="I5399" s="118"/>
      <c r="J5399" s="15" t="str">
        <f>IF(M5399="",IF(AND(H5399&lt;&gt; "",D5399&lt;&gt;""),IF(H5399&gt;=D5399,H5399-D5399,0),""),"")</f>
        <v/>
      </c>
      <c r="K5399" s="20" t="str">
        <f>IF(M5399="",IF(I5399&lt;&gt;"",I5399-G5399,""),"")</f>
        <v/>
      </c>
      <c r="L5399" s="25" t="str">
        <f>IF(M5399="",IF(K5399&lt;&gt;"",IF(G5399=0,IF(I5399=0,0,9.99),K5399/G5399),""),"")</f>
        <v/>
      </c>
      <c r="M5399" s="112"/>
      <c r="N5399" s="58" t="str">
        <f>TRIM(CONCATENATE(Table1[[#This Row],[Intake]]," ",Table1[[#This Row],[Batch Number]]))</f>
        <v>S-1/OS 154</v>
      </c>
      <c r="O5399" s="112" t="str">
        <f>IF(VLOOKUP(Table1[[#This Row],[Intake Batch Combo]],Sheet2!A:B,2,FALSE)="","",VLOOKUP(Table1[[#This Row],[Intake Batch Combo]],Sheet2!A:B,2,FALSE))</f>
        <v>One Source Diagnostics Batch 154</v>
      </c>
      <c r="P5399" s="115" t="s">
        <v>2379</v>
      </c>
      <c r="Q5399" s="115" t="e">
        <v>#N/A</v>
      </c>
    </row>
    <row r="5400" spans="1:17">
      <c r="A5400" s="4" t="s">
        <v>1316</v>
      </c>
      <c r="B5400" s="15">
        <v>154</v>
      </c>
      <c r="C5400" s="15" t="s">
        <v>2308</v>
      </c>
      <c r="D5400" s="30">
        <v>45359</v>
      </c>
      <c r="E5400" s="10" t="s">
        <v>1</v>
      </c>
      <c r="F5400" s="14">
        <v>300</v>
      </c>
      <c r="G5400" s="14">
        <v>0</v>
      </c>
      <c r="H5400" s="30"/>
      <c r="I5400" s="120"/>
      <c r="J5400" s="15" t="str">
        <f>IF(M5400="",IF(AND(H5400&lt;&gt; "",D5400&lt;&gt;""),IF(H5400&gt;=D5400,H5400-D5400,0),""),"")</f>
        <v/>
      </c>
      <c r="K5400" s="20" t="str">
        <f>IF(M5400="",IF(I5400&lt;&gt;"",I5400-G5400,""),"")</f>
        <v/>
      </c>
      <c r="L5400" s="25" t="str">
        <f>IF(M5400="",IF(K5400&lt;&gt;"",IF(G5400=0,IF(I5400=0,0,9.99),K5400/G5400),""),"")</f>
        <v/>
      </c>
      <c r="M5400" s="112"/>
      <c r="N5400" s="58" t="str">
        <f>TRIM(CONCATENATE(Table1[[#This Row],[Intake]]," ",Table1[[#This Row],[Batch Number]]))</f>
        <v>S-1/OS 154</v>
      </c>
      <c r="O5400" s="112" t="str">
        <f>IF(VLOOKUP(Table1[[#This Row],[Intake Batch Combo]],Sheet2!A:B,2,FALSE)="","",VLOOKUP(Table1[[#This Row],[Intake Batch Combo]],Sheet2!A:B,2,FALSE))</f>
        <v>One Source Diagnostics Batch 154</v>
      </c>
      <c r="P5400" s="115" t="s">
        <v>2379</v>
      </c>
      <c r="Q5400" s="115" t="e">
        <v>#N/A</v>
      </c>
    </row>
    <row r="5401" spans="1:17">
      <c r="A5401" s="4" t="s">
        <v>1316</v>
      </c>
      <c r="B5401" s="15">
        <v>154</v>
      </c>
      <c r="C5401" s="15" t="s">
        <v>2308</v>
      </c>
      <c r="D5401" s="30">
        <v>45359</v>
      </c>
      <c r="E5401" s="10" t="s">
        <v>1</v>
      </c>
      <c r="F5401" s="14">
        <v>300</v>
      </c>
      <c r="G5401" s="14">
        <v>0</v>
      </c>
      <c r="H5401" s="30"/>
      <c r="I5401" s="118"/>
      <c r="J5401" s="15" t="str">
        <f>IF(M5401="",IF(AND(H5401&lt;&gt; "",D5401&lt;&gt;""),IF(H5401&gt;=D5401,H5401-D5401,0),""),"")</f>
        <v/>
      </c>
      <c r="K5401" s="20" t="str">
        <f>IF(M5401="",IF(I5401&lt;&gt;"",I5401-G5401,""),"")</f>
        <v/>
      </c>
      <c r="L5401" s="25" t="str">
        <f>IF(M5401="",IF(K5401&lt;&gt;"",IF(G5401=0,IF(I5401=0,0,9.99),K5401/G5401),""),"")</f>
        <v/>
      </c>
      <c r="M5401" s="112"/>
      <c r="N5401" s="58" t="str">
        <f>TRIM(CONCATENATE(Table1[[#This Row],[Intake]]," ",Table1[[#This Row],[Batch Number]]))</f>
        <v>S-1/OS 154</v>
      </c>
      <c r="O5401" s="112" t="str">
        <f>IF(VLOOKUP(Table1[[#This Row],[Intake Batch Combo]],Sheet2!A:B,2,FALSE)="","",VLOOKUP(Table1[[#This Row],[Intake Batch Combo]],Sheet2!A:B,2,FALSE))</f>
        <v>One Source Diagnostics Batch 154</v>
      </c>
      <c r="P5401" s="115" t="s">
        <v>2379</v>
      </c>
      <c r="Q5401" s="115" t="e">
        <v>#N/A</v>
      </c>
    </row>
    <row r="5402" spans="1:17">
      <c r="A5402" s="4" t="s">
        <v>1316</v>
      </c>
      <c r="B5402" s="15">
        <v>154</v>
      </c>
      <c r="C5402" s="15" t="s">
        <v>2347</v>
      </c>
      <c r="D5402" s="30">
        <v>45359</v>
      </c>
      <c r="E5402" s="10" t="s">
        <v>1</v>
      </c>
      <c r="F5402" s="14">
        <v>300</v>
      </c>
      <c r="G5402" s="14">
        <v>0</v>
      </c>
      <c r="H5402" s="30"/>
      <c r="I5402" s="118"/>
      <c r="J5402" s="15" t="str">
        <f>IF(M5402="",IF(AND(H5402&lt;&gt; "",D5402&lt;&gt;""),IF(H5402&gt;=D5402,H5402-D5402,0),""),"")</f>
        <v/>
      </c>
      <c r="K5402" s="20" t="str">
        <f>IF(M5402="",IF(I5402&lt;&gt;"",I5402-G5402,""),"")</f>
        <v/>
      </c>
      <c r="L5402" s="25" t="str">
        <f>IF(M5402="",IF(K5402&lt;&gt;"",IF(G5402=0,IF(I5402=0,0,9.99),K5402/G5402),""),"")</f>
        <v/>
      </c>
      <c r="M5402" s="112"/>
      <c r="N5402" s="58" t="str">
        <f>TRIM(CONCATENATE(Table1[[#This Row],[Intake]]," ",Table1[[#This Row],[Batch Number]]))</f>
        <v>S-1/OS 154</v>
      </c>
      <c r="O5402" s="112" t="str">
        <f>IF(VLOOKUP(Table1[[#This Row],[Intake Batch Combo]],Sheet2!A:B,2,FALSE)="","",VLOOKUP(Table1[[#This Row],[Intake Batch Combo]],Sheet2!A:B,2,FALSE))</f>
        <v>One Source Diagnostics Batch 154</v>
      </c>
      <c r="P5402" s="115" t="s">
        <v>2379</v>
      </c>
      <c r="Q5402" s="115" t="e">
        <v>#N/A</v>
      </c>
    </row>
    <row r="5403" spans="1:17">
      <c r="A5403" s="4" t="s">
        <v>1316</v>
      </c>
      <c r="B5403" s="15">
        <v>154</v>
      </c>
      <c r="C5403" s="15" t="s">
        <v>2347</v>
      </c>
      <c r="D5403" s="30">
        <v>45359</v>
      </c>
      <c r="E5403" s="10" t="s">
        <v>1</v>
      </c>
      <c r="F5403" s="14">
        <v>300</v>
      </c>
      <c r="G5403" s="14">
        <v>0</v>
      </c>
      <c r="H5403" s="30"/>
      <c r="I5403" s="118"/>
      <c r="J5403" s="15" t="str">
        <f>IF(M5403="",IF(AND(H5403&lt;&gt; "",D5403&lt;&gt;""),IF(H5403&gt;=D5403,H5403-D5403,0),""),"")</f>
        <v/>
      </c>
      <c r="K5403" s="20" t="str">
        <f>IF(M5403="",IF(I5403&lt;&gt;"",I5403-G5403,""),"")</f>
        <v/>
      </c>
      <c r="L5403" s="25" t="str">
        <f>IF(M5403="",IF(K5403&lt;&gt;"",IF(G5403=0,IF(I5403=0,0,9.99),K5403/G5403),""),"")</f>
        <v/>
      </c>
      <c r="M5403" s="112"/>
      <c r="N5403" s="58" t="str">
        <f>TRIM(CONCATENATE(Table1[[#This Row],[Intake]]," ",Table1[[#This Row],[Batch Number]]))</f>
        <v>S-1/OS 154</v>
      </c>
      <c r="O5403" s="112" t="str">
        <f>IF(VLOOKUP(Table1[[#This Row],[Intake Batch Combo]],Sheet2!A:B,2,FALSE)="","",VLOOKUP(Table1[[#This Row],[Intake Batch Combo]],Sheet2!A:B,2,FALSE))</f>
        <v>One Source Diagnostics Batch 154</v>
      </c>
      <c r="P5403" s="115" t="s">
        <v>2379</v>
      </c>
      <c r="Q5403" s="115" t="e">
        <v>#N/A</v>
      </c>
    </row>
    <row r="5404" spans="1:17">
      <c r="A5404" s="4" t="s">
        <v>1316</v>
      </c>
      <c r="B5404" s="15">
        <v>154</v>
      </c>
      <c r="C5404" s="15" t="s">
        <v>2347</v>
      </c>
      <c r="D5404" s="30">
        <v>45359</v>
      </c>
      <c r="E5404" s="10" t="s">
        <v>1</v>
      </c>
      <c r="F5404" s="14">
        <v>300</v>
      </c>
      <c r="G5404" s="14">
        <v>0</v>
      </c>
      <c r="H5404" s="30"/>
      <c r="I5404" s="120"/>
      <c r="J5404" s="15" t="str">
        <f>IF(M5404="",IF(AND(H5404&lt;&gt; "",D5404&lt;&gt;""),IF(H5404&gt;=D5404,H5404-D5404,0),""),"")</f>
        <v/>
      </c>
      <c r="K5404" s="20" t="str">
        <f>IF(M5404="",IF(I5404&lt;&gt;"",I5404-G5404,""),"")</f>
        <v/>
      </c>
      <c r="L5404" s="25" t="str">
        <f>IF(M5404="",IF(K5404&lt;&gt;"",IF(G5404=0,IF(I5404=0,0,9.99),K5404/G5404),""),"")</f>
        <v/>
      </c>
      <c r="M5404" s="112"/>
      <c r="N5404" s="58" t="str">
        <f>TRIM(CONCATENATE(Table1[[#This Row],[Intake]]," ",Table1[[#This Row],[Batch Number]]))</f>
        <v>S-1/OS 154</v>
      </c>
      <c r="O5404" s="112" t="str">
        <f>IF(VLOOKUP(Table1[[#This Row],[Intake Batch Combo]],Sheet2!A:B,2,FALSE)="","",VLOOKUP(Table1[[#This Row],[Intake Batch Combo]],Sheet2!A:B,2,FALSE))</f>
        <v>One Source Diagnostics Batch 154</v>
      </c>
      <c r="P5404" s="115" t="s">
        <v>2379</v>
      </c>
      <c r="Q5404" s="115" t="e">
        <v>#N/A</v>
      </c>
    </row>
    <row r="5405" spans="1:17">
      <c r="A5405" s="4" t="s">
        <v>1316</v>
      </c>
      <c r="B5405" s="15">
        <v>154</v>
      </c>
      <c r="C5405" s="15" t="s">
        <v>2347</v>
      </c>
      <c r="D5405" s="30">
        <v>45359</v>
      </c>
      <c r="E5405" s="10" t="s">
        <v>1</v>
      </c>
      <c r="F5405" s="14">
        <v>300</v>
      </c>
      <c r="G5405" s="14">
        <v>0</v>
      </c>
      <c r="H5405" s="30"/>
      <c r="I5405" s="120"/>
      <c r="J5405" s="15" t="str">
        <f>IF(M5405="",IF(AND(H5405&lt;&gt; "",D5405&lt;&gt;""),IF(H5405&gt;=D5405,H5405-D5405,0),""),"")</f>
        <v/>
      </c>
      <c r="K5405" s="20" t="str">
        <f>IF(M5405="",IF(I5405&lt;&gt;"",I5405-G5405,""),"")</f>
        <v/>
      </c>
      <c r="L5405" s="25" t="str">
        <f>IF(M5405="",IF(K5405&lt;&gt;"",IF(G5405=0,IF(I5405=0,0,9.99),K5405/G5405),""),"")</f>
        <v/>
      </c>
      <c r="M5405" s="112"/>
      <c r="N5405" s="58" t="str">
        <f>TRIM(CONCATENATE(Table1[[#This Row],[Intake]]," ",Table1[[#This Row],[Batch Number]]))</f>
        <v>S-1/OS 154</v>
      </c>
      <c r="O5405" s="112" t="str">
        <f>IF(VLOOKUP(Table1[[#This Row],[Intake Batch Combo]],Sheet2!A:B,2,FALSE)="","",VLOOKUP(Table1[[#This Row],[Intake Batch Combo]],Sheet2!A:B,2,FALSE))</f>
        <v>One Source Diagnostics Batch 154</v>
      </c>
      <c r="P5405" s="115" t="s">
        <v>2379</v>
      </c>
      <c r="Q5405" s="115" t="e">
        <v>#N/A</v>
      </c>
    </row>
    <row r="5406" spans="1:17">
      <c r="A5406" s="4" t="s">
        <v>1886</v>
      </c>
      <c r="B5406" s="15">
        <v>5</v>
      </c>
      <c r="C5406" s="15">
        <v>99211</v>
      </c>
      <c r="D5406" s="30">
        <v>45195</v>
      </c>
      <c r="E5406" s="10" t="s">
        <v>0</v>
      </c>
      <c r="F5406" s="14">
        <v>106.32</v>
      </c>
      <c r="G5406" s="14">
        <v>23.964679297072067</v>
      </c>
      <c r="H5406" s="30"/>
      <c r="I5406" s="120"/>
      <c r="J5406" s="15" t="str">
        <f>IF(M5406="",IF(AND(H5406&lt;&gt; "",D5406&lt;&gt;""),IF(H5406&gt;=D5406,H5406-D5406,0),""),"")</f>
        <v/>
      </c>
      <c r="K5406" s="20" t="str">
        <f>IF(M5406="",IF(I5406&lt;&gt;"",I5406-G5406,""),"")</f>
        <v/>
      </c>
      <c r="L5406" s="25" t="str">
        <f>IF(M5406="",IF(K5406&lt;&gt;"",IF(G5406=0,IF(I5406=0,0,9.99),K5406/G5406),""),"")</f>
        <v/>
      </c>
      <c r="M5406" s="112"/>
      <c r="N5406" s="58" t="str">
        <f>TRIM(CONCATENATE(Table1[[#This Row],[Intake]]," ",Table1[[#This Row],[Batch Number]]))</f>
        <v>S-1/TI 5</v>
      </c>
      <c r="O5406" s="112" t="str">
        <f>IF(VLOOKUP(Table1[[#This Row],[Intake Batch Combo]],Sheet2!A:B,2,FALSE)="","",VLOOKUP(Table1[[#This Row],[Intake Batch Combo]],Sheet2!A:B,2,FALSE))</f>
        <v>Texas Injury Group Batch 05</v>
      </c>
      <c r="P5406" s="115" t="s">
        <v>2378</v>
      </c>
      <c r="Q5406" s="115" t="e">
        <v>#N/A</v>
      </c>
    </row>
    <row r="5407" spans="1:17">
      <c r="A5407" s="4" t="s">
        <v>1886</v>
      </c>
      <c r="B5407" s="15">
        <v>5</v>
      </c>
      <c r="C5407" s="15">
        <v>97112</v>
      </c>
      <c r="D5407" s="30">
        <v>45195</v>
      </c>
      <c r="E5407" s="10" t="s">
        <v>0</v>
      </c>
      <c r="F5407" s="14">
        <v>117</v>
      </c>
      <c r="G5407" s="14">
        <v>26.371966495084948</v>
      </c>
      <c r="H5407" s="30"/>
      <c r="I5407" s="118"/>
      <c r="J5407" s="15" t="str">
        <f>IF(M5407="",IF(AND(H5407&lt;&gt; "",D5407&lt;&gt;""),IF(H5407&gt;=D5407,H5407-D5407,0),""),"")</f>
        <v/>
      </c>
      <c r="K5407" s="20" t="str">
        <f>IF(M5407="",IF(I5407&lt;&gt;"",I5407-G5407,""),"")</f>
        <v/>
      </c>
      <c r="L5407" s="25" t="str">
        <f>IF(M5407="",IF(K5407&lt;&gt;"",IF(G5407=0,IF(I5407=0,0,9.99),K5407/G5407),""),"")</f>
        <v/>
      </c>
      <c r="M5407" s="112"/>
      <c r="N5407" s="58" t="str">
        <f>TRIM(CONCATENATE(Table1[[#This Row],[Intake]]," ",Table1[[#This Row],[Batch Number]]))</f>
        <v>S-1/TI 5</v>
      </c>
      <c r="O5407" s="112" t="str">
        <f>IF(VLOOKUP(Table1[[#This Row],[Intake Batch Combo]],Sheet2!A:B,2,FALSE)="","",VLOOKUP(Table1[[#This Row],[Intake Batch Combo]],Sheet2!A:B,2,FALSE))</f>
        <v>Texas Injury Group Batch 05</v>
      </c>
      <c r="P5407" s="115" t="s">
        <v>2378</v>
      </c>
      <c r="Q5407" s="115" t="e">
        <v>#N/A</v>
      </c>
    </row>
    <row r="5408" spans="1:17">
      <c r="A5408" s="4" t="s">
        <v>1886</v>
      </c>
      <c r="B5408" s="15">
        <v>5</v>
      </c>
      <c r="C5408" s="15">
        <v>97112</v>
      </c>
      <c r="D5408" s="30">
        <v>45195</v>
      </c>
      <c r="E5408" s="10" t="s">
        <v>0</v>
      </c>
      <c r="F5408" s="14">
        <v>117</v>
      </c>
      <c r="G5408" s="14">
        <v>26.371966495084948</v>
      </c>
      <c r="H5408" s="30"/>
      <c r="I5408" s="118"/>
      <c r="J5408" s="15" t="str">
        <f>IF(M5408="",IF(AND(H5408&lt;&gt; "",D5408&lt;&gt;""),IF(H5408&gt;=D5408,H5408-D5408,0),""),"")</f>
        <v/>
      </c>
      <c r="K5408" s="20" t="str">
        <f>IF(M5408="",IF(I5408&lt;&gt;"",I5408-G5408,""),"")</f>
        <v/>
      </c>
      <c r="L5408" s="25" t="str">
        <f>IF(M5408="",IF(K5408&lt;&gt;"",IF(G5408=0,IF(I5408=0,0,9.99),K5408/G5408),""),"")</f>
        <v/>
      </c>
      <c r="M5408" s="112"/>
      <c r="N5408" s="58" t="str">
        <f>TRIM(CONCATENATE(Table1[[#This Row],[Intake]]," ",Table1[[#This Row],[Batch Number]]))</f>
        <v>S-1/TI 5</v>
      </c>
      <c r="O5408" s="112" t="str">
        <f>IF(VLOOKUP(Table1[[#This Row],[Intake Batch Combo]],Sheet2!A:B,2,FALSE)="","",VLOOKUP(Table1[[#This Row],[Intake Batch Combo]],Sheet2!A:B,2,FALSE))</f>
        <v>Texas Injury Group Batch 05</v>
      </c>
      <c r="P5408" s="115" t="s">
        <v>2378</v>
      </c>
      <c r="Q5408" s="115" t="e">
        <v>#N/A</v>
      </c>
    </row>
    <row r="5409" spans="1:17">
      <c r="A5409" s="4" t="s">
        <v>1886</v>
      </c>
      <c r="B5409" s="15">
        <v>5</v>
      </c>
      <c r="C5409" s="15">
        <v>97112</v>
      </c>
      <c r="D5409" s="30">
        <v>45195</v>
      </c>
      <c r="E5409" s="10" t="s">
        <v>0</v>
      </c>
      <c r="F5409" s="14">
        <v>117</v>
      </c>
      <c r="G5409" s="14">
        <v>26.371966495084948</v>
      </c>
      <c r="H5409" s="30"/>
      <c r="I5409" s="118"/>
      <c r="J5409" s="15" t="str">
        <f>IF(M5409="",IF(AND(H5409&lt;&gt; "",D5409&lt;&gt;""),IF(H5409&gt;=D5409,H5409-D5409,0),""),"")</f>
        <v/>
      </c>
      <c r="K5409" s="20" t="str">
        <f>IF(M5409="",IF(I5409&lt;&gt;"",I5409-G5409,""),"")</f>
        <v/>
      </c>
      <c r="L5409" s="25" t="str">
        <f>IF(M5409="",IF(K5409&lt;&gt;"",IF(G5409=0,IF(I5409=0,0,9.99),K5409/G5409),""),"")</f>
        <v/>
      </c>
      <c r="M5409" s="112"/>
      <c r="N5409" s="58" t="str">
        <f>TRIM(CONCATENATE(Table1[[#This Row],[Intake]]," ",Table1[[#This Row],[Batch Number]]))</f>
        <v>S-1/TI 5</v>
      </c>
      <c r="O5409" s="112" t="str">
        <f>IF(VLOOKUP(Table1[[#This Row],[Intake Batch Combo]],Sheet2!A:B,2,FALSE)="","",VLOOKUP(Table1[[#This Row],[Intake Batch Combo]],Sheet2!A:B,2,FALSE))</f>
        <v>Texas Injury Group Batch 05</v>
      </c>
      <c r="P5409" s="115" t="s">
        <v>2378</v>
      </c>
      <c r="Q5409" s="115" t="e">
        <v>#N/A</v>
      </c>
    </row>
    <row r="5410" spans="1:17">
      <c r="A5410" s="4" t="s">
        <v>1886</v>
      </c>
      <c r="B5410" s="15">
        <v>5</v>
      </c>
      <c r="C5410" s="15">
        <v>97112</v>
      </c>
      <c r="D5410" s="30">
        <v>45195</v>
      </c>
      <c r="E5410" s="10" t="s">
        <v>0</v>
      </c>
      <c r="F5410" s="14">
        <v>117</v>
      </c>
      <c r="G5410" s="14">
        <v>26.371966495084948</v>
      </c>
      <c r="H5410" s="30"/>
      <c r="I5410" s="118"/>
      <c r="J5410" s="15" t="str">
        <f>IF(M5410="",IF(AND(H5410&lt;&gt; "",D5410&lt;&gt;""),IF(H5410&gt;=D5410,H5410-D5410,0),""),"")</f>
        <v/>
      </c>
      <c r="K5410" s="20" t="str">
        <f>IF(M5410="",IF(I5410&lt;&gt;"",I5410-G5410,""),"")</f>
        <v/>
      </c>
      <c r="L5410" s="25" t="str">
        <f>IF(M5410="",IF(K5410&lt;&gt;"",IF(G5410=0,IF(I5410=0,0,9.99),K5410/G5410),""),"")</f>
        <v/>
      </c>
      <c r="M5410" s="112"/>
      <c r="N5410" s="58" t="str">
        <f>TRIM(CONCATENATE(Table1[[#This Row],[Intake]]," ",Table1[[#This Row],[Batch Number]]))</f>
        <v>S-1/TI 5</v>
      </c>
      <c r="O5410" s="112" t="str">
        <f>IF(VLOOKUP(Table1[[#This Row],[Intake Batch Combo]],Sheet2!A:B,2,FALSE)="","",VLOOKUP(Table1[[#This Row],[Intake Batch Combo]],Sheet2!A:B,2,FALSE))</f>
        <v>Texas Injury Group Batch 05</v>
      </c>
      <c r="P5410" s="115" t="s">
        <v>2378</v>
      </c>
      <c r="Q5410" s="115" t="e">
        <v>#N/A</v>
      </c>
    </row>
    <row r="5411" spans="1:17">
      <c r="A5411" s="4" t="s">
        <v>1886</v>
      </c>
      <c r="B5411" s="15">
        <v>5</v>
      </c>
      <c r="C5411" s="15">
        <v>97112</v>
      </c>
      <c r="D5411" s="30">
        <v>45195</v>
      </c>
      <c r="E5411" s="10" t="s">
        <v>0</v>
      </c>
      <c r="F5411" s="14">
        <v>117</v>
      </c>
      <c r="G5411" s="14">
        <v>26.371966495084948</v>
      </c>
      <c r="H5411" s="30"/>
      <c r="I5411" s="118"/>
      <c r="J5411" s="15" t="str">
        <f>IF(M5411="",IF(AND(H5411&lt;&gt; "",D5411&lt;&gt;""),IF(H5411&gt;=D5411,H5411-D5411,0),""),"")</f>
        <v/>
      </c>
      <c r="K5411" s="20" t="str">
        <f>IF(M5411="",IF(I5411&lt;&gt;"",I5411-G5411,""),"")</f>
        <v/>
      </c>
      <c r="L5411" s="25" t="str">
        <f>IF(M5411="",IF(K5411&lt;&gt;"",IF(G5411=0,IF(I5411=0,0,9.99),K5411/G5411),""),"")</f>
        <v/>
      </c>
      <c r="M5411" s="112"/>
      <c r="N5411" s="58" t="str">
        <f>TRIM(CONCATENATE(Table1[[#This Row],[Intake]]," ",Table1[[#This Row],[Batch Number]]))</f>
        <v>S-1/TI 5</v>
      </c>
      <c r="O5411" s="112" t="str">
        <f>IF(VLOOKUP(Table1[[#This Row],[Intake Batch Combo]],Sheet2!A:B,2,FALSE)="","",VLOOKUP(Table1[[#This Row],[Intake Batch Combo]],Sheet2!A:B,2,FALSE))</f>
        <v>Texas Injury Group Batch 05</v>
      </c>
      <c r="P5411" s="115" t="s">
        <v>2378</v>
      </c>
      <c r="Q5411" s="115" t="e">
        <v>#N/A</v>
      </c>
    </row>
    <row r="5412" spans="1:17">
      <c r="A5412" s="4" t="s">
        <v>1886</v>
      </c>
      <c r="B5412" s="15">
        <v>5</v>
      </c>
      <c r="C5412" s="15">
        <v>97110</v>
      </c>
      <c r="D5412" s="30">
        <v>45195</v>
      </c>
      <c r="E5412" s="10" t="s">
        <v>0</v>
      </c>
      <c r="F5412" s="14">
        <v>122.64</v>
      </c>
      <c r="G5412" s="14">
        <v>27.643230521001865</v>
      </c>
      <c r="H5412" s="30"/>
      <c r="I5412" s="120"/>
      <c r="J5412" s="15" t="str">
        <f>IF(M5412="",IF(AND(H5412&lt;&gt; "",D5412&lt;&gt;""),IF(H5412&gt;=D5412,H5412-D5412,0),""),"")</f>
        <v/>
      </c>
      <c r="K5412" s="20" t="str">
        <f>IF(M5412="",IF(I5412&lt;&gt;"",I5412-G5412,""),"")</f>
        <v/>
      </c>
      <c r="L5412" s="25" t="str">
        <f>IF(M5412="",IF(K5412&lt;&gt;"",IF(G5412=0,IF(I5412=0,0,9.99),K5412/G5412),""),"")</f>
        <v/>
      </c>
      <c r="M5412" s="112"/>
      <c r="N5412" s="58" t="str">
        <f>TRIM(CONCATENATE(Table1[[#This Row],[Intake]]," ",Table1[[#This Row],[Batch Number]]))</f>
        <v>S-1/TI 5</v>
      </c>
      <c r="O5412" s="112" t="str">
        <f>IF(VLOOKUP(Table1[[#This Row],[Intake Batch Combo]],Sheet2!A:B,2,FALSE)="","",VLOOKUP(Table1[[#This Row],[Intake Batch Combo]],Sheet2!A:B,2,FALSE))</f>
        <v>Texas Injury Group Batch 05</v>
      </c>
      <c r="P5412" s="115" t="s">
        <v>2378</v>
      </c>
      <c r="Q5412" s="115" t="e">
        <v>#N/A</v>
      </c>
    </row>
    <row r="5413" spans="1:17">
      <c r="A5413" s="4" t="s">
        <v>1886</v>
      </c>
      <c r="B5413" s="15">
        <v>5</v>
      </c>
      <c r="C5413" s="15">
        <v>97110</v>
      </c>
      <c r="D5413" s="30">
        <v>45195</v>
      </c>
      <c r="E5413" s="10" t="s">
        <v>0</v>
      </c>
      <c r="F5413" s="14">
        <v>122.64</v>
      </c>
      <c r="G5413" s="14">
        <v>27.643230521001865</v>
      </c>
      <c r="H5413" s="30"/>
      <c r="I5413" s="120"/>
      <c r="J5413" s="15" t="str">
        <f>IF(M5413="",IF(AND(H5413&lt;&gt; "",D5413&lt;&gt;""),IF(H5413&gt;=D5413,H5413-D5413,0),""),"")</f>
        <v/>
      </c>
      <c r="K5413" s="20" t="str">
        <f>IF(M5413="",IF(I5413&lt;&gt;"",I5413-G5413,""),"")</f>
        <v/>
      </c>
      <c r="L5413" s="25" t="str">
        <f>IF(M5413="",IF(K5413&lt;&gt;"",IF(G5413=0,IF(I5413=0,0,9.99),K5413/G5413),""),"")</f>
        <v/>
      </c>
      <c r="M5413" s="112"/>
      <c r="N5413" s="58" t="str">
        <f>TRIM(CONCATENATE(Table1[[#This Row],[Intake]]," ",Table1[[#This Row],[Batch Number]]))</f>
        <v>S-1/TI 5</v>
      </c>
      <c r="O5413" s="112" t="str">
        <f>IF(VLOOKUP(Table1[[#This Row],[Intake Batch Combo]],Sheet2!A:B,2,FALSE)="","",VLOOKUP(Table1[[#This Row],[Intake Batch Combo]],Sheet2!A:B,2,FALSE))</f>
        <v>Texas Injury Group Batch 05</v>
      </c>
      <c r="P5413" s="115" t="s">
        <v>2378</v>
      </c>
      <c r="Q5413" s="115" t="e">
        <v>#N/A</v>
      </c>
    </row>
    <row r="5414" spans="1:17">
      <c r="A5414" s="4" t="s">
        <v>1886</v>
      </c>
      <c r="B5414" s="15">
        <v>5</v>
      </c>
      <c r="C5414" s="15">
        <v>97110</v>
      </c>
      <c r="D5414" s="30">
        <v>45195</v>
      </c>
      <c r="E5414" s="10" t="s">
        <v>0</v>
      </c>
      <c r="F5414" s="14">
        <v>122.64</v>
      </c>
      <c r="G5414" s="14">
        <v>27.643230521001865</v>
      </c>
      <c r="H5414" s="30"/>
      <c r="I5414" s="120"/>
      <c r="J5414" s="15" t="str">
        <f>IF(M5414="",IF(AND(H5414&lt;&gt; "",D5414&lt;&gt;""),IF(H5414&gt;=D5414,H5414-D5414,0),""),"")</f>
        <v/>
      </c>
      <c r="K5414" s="20" t="str">
        <f>IF(M5414="",IF(I5414&lt;&gt;"",I5414-G5414,""),"")</f>
        <v/>
      </c>
      <c r="L5414" s="25" t="str">
        <f>IF(M5414="",IF(K5414&lt;&gt;"",IF(G5414=0,IF(I5414=0,0,9.99),K5414/G5414),""),"")</f>
        <v/>
      </c>
      <c r="M5414" s="112"/>
      <c r="N5414" s="58" t="str">
        <f>TRIM(CONCATENATE(Table1[[#This Row],[Intake]]," ",Table1[[#This Row],[Batch Number]]))</f>
        <v>S-1/TI 5</v>
      </c>
      <c r="O5414" s="112" t="str">
        <f>IF(VLOOKUP(Table1[[#This Row],[Intake Batch Combo]],Sheet2!A:B,2,FALSE)="","",VLOOKUP(Table1[[#This Row],[Intake Batch Combo]],Sheet2!A:B,2,FALSE))</f>
        <v>Texas Injury Group Batch 05</v>
      </c>
      <c r="P5414" s="115" t="s">
        <v>2378</v>
      </c>
      <c r="Q5414" s="115" t="e">
        <v>#N/A</v>
      </c>
    </row>
    <row r="5415" spans="1:17">
      <c r="A5415" s="4" t="s">
        <v>1886</v>
      </c>
      <c r="B5415" s="15">
        <v>5</v>
      </c>
      <c r="C5415" s="15">
        <v>97110</v>
      </c>
      <c r="D5415" s="30">
        <v>45195</v>
      </c>
      <c r="E5415" s="10" t="s">
        <v>0</v>
      </c>
      <c r="F5415" s="14">
        <v>122.64</v>
      </c>
      <c r="G5415" s="14">
        <v>27.643230521001865</v>
      </c>
      <c r="H5415" s="30"/>
      <c r="I5415" s="118"/>
      <c r="J5415" s="15" t="str">
        <f>IF(M5415="",IF(AND(H5415&lt;&gt; "",D5415&lt;&gt;""),IF(H5415&gt;=D5415,H5415-D5415,0),""),"")</f>
        <v/>
      </c>
      <c r="K5415" s="20" t="str">
        <f>IF(M5415="",IF(I5415&lt;&gt;"",I5415-G5415,""),"")</f>
        <v/>
      </c>
      <c r="L5415" s="25" t="str">
        <f>IF(M5415="",IF(K5415&lt;&gt;"",IF(G5415=0,IF(I5415=0,0,9.99),K5415/G5415),""),"")</f>
        <v/>
      </c>
      <c r="M5415" s="112"/>
      <c r="N5415" s="58" t="str">
        <f>TRIM(CONCATENATE(Table1[[#This Row],[Intake]]," ",Table1[[#This Row],[Batch Number]]))</f>
        <v>S-1/TI 5</v>
      </c>
      <c r="O5415" s="112" t="str">
        <f>IF(VLOOKUP(Table1[[#This Row],[Intake Batch Combo]],Sheet2!A:B,2,FALSE)="","",VLOOKUP(Table1[[#This Row],[Intake Batch Combo]],Sheet2!A:B,2,FALSE))</f>
        <v>Texas Injury Group Batch 05</v>
      </c>
      <c r="P5415" s="115" t="s">
        <v>2378</v>
      </c>
      <c r="Q5415" s="115" t="e">
        <v>#N/A</v>
      </c>
    </row>
    <row r="5416" spans="1:17">
      <c r="A5416" s="4" t="s">
        <v>1886</v>
      </c>
      <c r="B5416" s="15">
        <v>5</v>
      </c>
      <c r="C5416" s="15">
        <v>97110</v>
      </c>
      <c r="D5416" s="30">
        <v>45195</v>
      </c>
      <c r="E5416" s="10" t="s">
        <v>0</v>
      </c>
      <c r="F5416" s="14">
        <v>122.64</v>
      </c>
      <c r="G5416" s="14">
        <v>27.643230521001865</v>
      </c>
      <c r="H5416" s="30"/>
      <c r="I5416" s="120"/>
      <c r="J5416" s="15" t="str">
        <f>IF(M5416="",IF(AND(H5416&lt;&gt; "",D5416&lt;&gt;""),IF(H5416&gt;=D5416,H5416-D5416,0),""),"")</f>
        <v/>
      </c>
      <c r="K5416" s="20" t="str">
        <f>IF(M5416="",IF(I5416&lt;&gt;"",I5416-G5416,""),"")</f>
        <v/>
      </c>
      <c r="L5416" s="25" t="str">
        <f>IF(M5416="",IF(K5416&lt;&gt;"",IF(G5416=0,IF(I5416=0,0,9.99),K5416/G5416),""),"")</f>
        <v/>
      </c>
      <c r="M5416" s="112"/>
      <c r="N5416" s="58" t="str">
        <f>TRIM(CONCATENATE(Table1[[#This Row],[Intake]]," ",Table1[[#This Row],[Batch Number]]))</f>
        <v>S-1/TI 5</v>
      </c>
      <c r="O5416" s="112" t="str">
        <f>IF(VLOOKUP(Table1[[#This Row],[Intake Batch Combo]],Sheet2!A:B,2,FALSE)="","",VLOOKUP(Table1[[#This Row],[Intake Batch Combo]],Sheet2!A:B,2,FALSE))</f>
        <v>Texas Injury Group Batch 05</v>
      </c>
      <c r="P5416" s="115" t="s">
        <v>2378</v>
      </c>
      <c r="Q5416" s="115" t="e">
        <v>#N/A</v>
      </c>
    </row>
    <row r="5417" spans="1:17">
      <c r="A5417" s="4" t="s">
        <v>1886</v>
      </c>
      <c r="B5417" s="15">
        <v>5</v>
      </c>
      <c r="C5417" s="15">
        <v>97110</v>
      </c>
      <c r="D5417" s="30">
        <v>45195</v>
      </c>
      <c r="E5417" s="10" t="s">
        <v>0</v>
      </c>
      <c r="F5417" s="14">
        <v>122.64</v>
      </c>
      <c r="G5417" s="14">
        <v>27.643230521001865</v>
      </c>
      <c r="H5417" s="30"/>
      <c r="I5417" s="120"/>
      <c r="J5417" s="15" t="str">
        <f>IF(M5417="",IF(AND(H5417&lt;&gt; "",D5417&lt;&gt;""),IF(H5417&gt;=D5417,H5417-D5417,0),""),"")</f>
        <v/>
      </c>
      <c r="K5417" s="20" t="str">
        <f>IF(M5417="",IF(I5417&lt;&gt;"",I5417-G5417,""),"")</f>
        <v/>
      </c>
      <c r="L5417" s="25" t="str">
        <f>IF(M5417="",IF(K5417&lt;&gt;"",IF(G5417=0,IF(I5417=0,0,9.99),K5417/G5417),""),"")</f>
        <v/>
      </c>
      <c r="M5417" s="112"/>
      <c r="N5417" s="58" t="str">
        <f>TRIM(CONCATENATE(Table1[[#This Row],[Intake]]," ",Table1[[#This Row],[Batch Number]]))</f>
        <v>S-1/TI 5</v>
      </c>
      <c r="O5417" s="112" t="str">
        <f>IF(VLOOKUP(Table1[[#This Row],[Intake Batch Combo]],Sheet2!A:B,2,FALSE)="","",VLOOKUP(Table1[[#This Row],[Intake Batch Combo]],Sheet2!A:B,2,FALSE))</f>
        <v>Texas Injury Group Batch 05</v>
      </c>
      <c r="P5417" s="115" t="s">
        <v>2378</v>
      </c>
      <c r="Q5417" s="115" t="e">
        <v>#N/A</v>
      </c>
    </row>
    <row r="5418" spans="1:17">
      <c r="A5418" s="4" t="s">
        <v>1886</v>
      </c>
      <c r="B5418" s="15">
        <v>5</v>
      </c>
      <c r="C5418" s="15">
        <v>97110</v>
      </c>
      <c r="D5418" s="30">
        <v>45195</v>
      </c>
      <c r="E5418" s="10" t="s">
        <v>0</v>
      </c>
      <c r="F5418" s="14">
        <v>122.64</v>
      </c>
      <c r="G5418" s="14">
        <v>27.643230521001865</v>
      </c>
      <c r="H5418" s="30"/>
      <c r="I5418" s="120"/>
      <c r="J5418" s="15" t="str">
        <f>IF(M5418="",IF(AND(H5418&lt;&gt; "",D5418&lt;&gt;""),IF(H5418&gt;=D5418,H5418-D5418,0),""),"")</f>
        <v/>
      </c>
      <c r="K5418" s="20" t="str">
        <f>IF(M5418="",IF(I5418&lt;&gt;"",I5418-G5418,""),"")</f>
        <v/>
      </c>
      <c r="L5418" s="25" t="str">
        <f>IF(M5418="",IF(K5418&lt;&gt;"",IF(G5418=0,IF(I5418=0,0,9.99),K5418/G5418),""),"")</f>
        <v/>
      </c>
      <c r="M5418" s="112"/>
      <c r="N5418" s="58" t="str">
        <f>TRIM(CONCATENATE(Table1[[#This Row],[Intake]]," ",Table1[[#This Row],[Batch Number]]))</f>
        <v>S-1/TI 5</v>
      </c>
      <c r="O5418" s="112" t="str">
        <f>IF(VLOOKUP(Table1[[#This Row],[Intake Batch Combo]],Sheet2!A:B,2,FALSE)="","",VLOOKUP(Table1[[#This Row],[Intake Batch Combo]],Sheet2!A:B,2,FALSE))</f>
        <v>Texas Injury Group Batch 05</v>
      </c>
      <c r="P5418" s="115" t="s">
        <v>2378</v>
      </c>
      <c r="Q5418" s="115" t="e">
        <v>#N/A</v>
      </c>
    </row>
    <row r="5419" spans="1:17">
      <c r="A5419" s="4" t="s">
        <v>1886</v>
      </c>
      <c r="B5419" s="15">
        <v>5</v>
      </c>
      <c r="C5419" s="15">
        <v>97110</v>
      </c>
      <c r="D5419" s="30">
        <v>45195</v>
      </c>
      <c r="E5419" s="10" t="s">
        <v>0</v>
      </c>
      <c r="F5419" s="14">
        <v>122.64</v>
      </c>
      <c r="G5419" s="14">
        <v>27.643230521001865</v>
      </c>
      <c r="H5419" s="30"/>
      <c r="I5419" s="120"/>
      <c r="J5419" s="15" t="str">
        <f>IF(M5419="",IF(AND(H5419&lt;&gt; "",D5419&lt;&gt;""),IF(H5419&gt;=D5419,H5419-D5419,0),""),"")</f>
        <v/>
      </c>
      <c r="K5419" s="20" t="str">
        <f>IF(M5419="",IF(I5419&lt;&gt;"",I5419-G5419,""),"")</f>
        <v/>
      </c>
      <c r="L5419" s="25" t="str">
        <f>IF(M5419="",IF(K5419&lt;&gt;"",IF(G5419=0,IF(I5419=0,0,9.99),K5419/G5419),""),"")</f>
        <v/>
      </c>
      <c r="M5419" s="112"/>
      <c r="N5419" s="58" t="str">
        <f>TRIM(CONCATENATE(Table1[[#This Row],[Intake]]," ",Table1[[#This Row],[Batch Number]]))</f>
        <v>S-1/TI 5</v>
      </c>
      <c r="O5419" s="112" t="str">
        <f>IF(VLOOKUP(Table1[[#This Row],[Intake Batch Combo]],Sheet2!A:B,2,FALSE)="","",VLOOKUP(Table1[[#This Row],[Intake Batch Combo]],Sheet2!A:B,2,FALSE))</f>
        <v>Texas Injury Group Batch 05</v>
      </c>
      <c r="P5419" s="115" t="s">
        <v>2378</v>
      </c>
      <c r="Q5419" s="115" t="e">
        <v>#N/A</v>
      </c>
    </row>
    <row r="5420" spans="1:17">
      <c r="A5420" s="4" t="s">
        <v>1886</v>
      </c>
      <c r="B5420" s="15">
        <v>5</v>
      </c>
      <c r="C5420" s="15">
        <v>97110</v>
      </c>
      <c r="D5420" s="30">
        <v>45195</v>
      </c>
      <c r="E5420" s="10" t="s">
        <v>0</v>
      </c>
      <c r="F5420" s="14">
        <v>122.64</v>
      </c>
      <c r="G5420" s="14">
        <v>27.643230521001865</v>
      </c>
      <c r="H5420" s="30"/>
      <c r="I5420" s="118"/>
      <c r="J5420" s="15" t="str">
        <f>IF(M5420="",IF(AND(H5420&lt;&gt; "",D5420&lt;&gt;""),IF(H5420&gt;=D5420,H5420-D5420,0),""),"")</f>
        <v/>
      </c>
      <c r="K5420" s="20" t="str">
        <f>IF(M5420="",IF(I5420&lt;&gt;"",I5420-G5420,""),"")</f>
        <v/>
      </c>
      <c r="L5420" s="25" t="str">
        <f>IF(M5420="",IF(K5420&lt;&gt;"",IF(G5420=0,IF(I5420=0,0,9.99),K5420/G5420),""),"")</f>
        <v/>
      </c>
      <c r="M5420" s="112"/>
      <c r="N5420" s="58" t="str">
        <f>TRIM(CONCATENATE(Table1[[#This Row],[Intake]]," ",Table1[[#This Row],[Batch Number]]))</f>
        <v>S-1/TI 5</v>
      </c>
      <c r="O5420" s="112" t="str">
        <f>IF(VLOOKUP(Table1[[#This Row],[Intake Batch Combo]],Sheet2!A:B,2,FALSE)="","",VLOOKUP(Table1[[#This Row],[Intake Batch Combo]],Sheet2!A:B,2,FALSE))</f>
        <v>Texas Injury Group Batch 05</v>
      </c>
      <c r="P5420" s="115" t="s">
        <v>2378</v>
      </c>
      <c r="Q5420" s="115" t="e">
        <v>#N/A</v>
      </c>
    </row>
    <row r="5421" spans="1:17">
      <c r="A5421" s="4" t="s">
        <v>1886</v>
      </c>
      <c r="B5421" s="15">
        <v>5</v>
      </c>
      <c r="C5421" s="15">
        <v>97110</v>
      </c>
      <c r="D5421" s="30">
        <v>45195</v>
      </c>
      <c r="E5421" s="10" t="s">
        <v>0</v>
      </c>
      <c r="F5421" s="14">
        <v>122.64</v>
      </c>
      <c r="G5421" s="14">
        <v>27.643230521001865</v>
      </c>
      <c r="H5421" s="30"/>
      <c r="I5421" s="120"/>
      <c r="J5421" s="15" t="str">
        <f>IF(M5421="",IF(AND(H5421&lt;&gt; "",D5421&lt;&gt;""),IF(H5421&gt;=D5421,H5421-D5421,0),""),"")</f>
        <v/>
      </c>
      <c r="K5421" s="20" t="str">
        <f>IF(M5421="",IF(I5421&lt;&gt;"",I5421-G5421,""),"")</f>
        <v/>
      </c>
      <c r="L5421" s="25" t="str">
        <f>IF(M5421="",IF(K5421&lt;&gt;"",IF(G5421=0,IF(I5421=0,0,9.99),K5421/G5421),""),"")</f>
        <v/>
      </c>
      <c r="M5421" s="112"/>
      <c r="N5421" s="58" t="str">
        <f>TRIM(CONCATENATE(Table1[[#This Row],[Intake]]," ",Table1[[#This Row],[Batch Number]]))</f>
        <v>S-1/TI 5</v>
      </c>
      <c r="O5421" s="112" t="str">
        <f>IF(VLOOKUP(Table1[[#This Row],[Intake Batch Combo]],Sheet2!A:B,2,FALSE)="","",VLOOKUP(Table1[[#This Row],[Intake Batch Combo]],Sheet2!A:B,2,FALSE))</f>
        <v>Texas Injury Group Batch 05</v>
      </c>
      <c r="P5421" s="115" t="s">
        <v>2378</v>
      </c>
      <c r="Q5421" s="115" t="e">
        <v>#N/A</v>
      </c>
    </row>
    <row r="5422" spans="1:17">
      <c r="A5422" s="4" t="s">
        <v>1886</v>
      </c>
      <c r="B5422" s="15">
        <v>5</v>
      </c>
      <c r="C5422" s="15">
        <v>97112</v>
      </c>
      <c r="D5422" s="30">
        <v>45195</v>
      </c>
      <c r="E5422" s="10" t="s">
        <v>0</v>
      </c>
      <c r="F5422" s="14">
        <v>140.4</v>
      </c>
      <c r="G5422" s="14">
        <v>31.646359794101937</v>
      </c>
      <c r="H5422" s="30"/>
      <c r="I5422" s="120"/>
      <c r="J5422" s="15" t="str">
        <f>IF(M5422="",IF(AND(H5422&lt;&gt; "",D5422&lt;&gt;""),IF(H5422&gt;=D5422,H5422-D5422,0),""),"")</f>
        <v/>
      </c>
      <c r="K5422" s="20" t="str">
        <f>IF(M5422="",IF(I5422&lt;&gt;"",I5422-G5422,""),"")</f>
        <v/>
      </c>
      <c r="L5422" s="25" t="str">
        <f>IF(M5422="",IF(K5422&lt;&gt;"",IF(G5422=0,IF(I5422=0,0,9.99),K5422/G5422),""),"")</f>
        <v/>
      </c>
      <c r="M5422" s="112"/>
      <c r="N5422" s="58" t="str">
        <f>TRIM(CONCATENATE(Table1[[#This Row],[Intake]]," ",Table1[[#This Row],[Batch Number]]))</f>
        <v>S-1/TI 5</v>
      </c>
      <c r="O5422" s="112" t="str">
        <f>IF(VLOOKUP(Table1[[#This Row],[Intake Batch Combo]],Sheet2!A:B,2,FALSE)="","",VLOOKUP(Table1[[#This Row],[Intake Batch Combo]],Sheet2!A:B,2,FALSE))</f>
        <v>Texas Injury Group Batch 05</v>
      </c>
      <c r="P5422" s="115" t="s">
        <v>2378</v>
      </c>
      <c r="Q5422" s="115" t="e">
        <v>#N/A</v>
      </c>
    </row>
    <row r="5423" spans="1:17">
      <c r="A5423" s="48" t="s">
        <v>1050</v>
      </c>
      <c r="B5423" s="55">
        <v>1</v>
      </c>
      <c r="C5423" s="15"/>
      <c r="D5423" s="56">
        <v>44790</v>
      </c>
      <c r="E5423" s="10" t="s">
        <v>0</v>
      </c>
      <c r="F5423" s="49">
        <v>186.64</v>
      </c>
      <c r="G5423" s="49">
        <v>42.133979999999994</v>
      </c>
      <c r="H5423" s="56"/>
      <c r="I5423" s="118"/>
      <c r="J5423" s="51" t="str">
        <f>IF(M5423="",IF(AND(H5423&lt;&gt; "",D5423&lt;&gt;""),IF(H5423&gt;=D5423,H5423-D5423,0),""),"")</f>
        <v/>
      </c>
      <c r="K5423" s="50" t="str">
        <f>IF(M5423="",IF(I5423&lt;&gt;"",I5423-G5423,""),"")</f>
        <v/>
      </c>
      <c r="L5423" s="52" t="str">
        <f>IF(M5423="",IF(K5423&lt;&gt;"",IF(G5423=0,IF(I5423=0,0,9.99),K5423/G5423),""),"")</f>
        <v/>
      </c>
      <c r="M5423" s="53"/>
      <c r="N5423" s="54" t="str">
        <f>TRIM(CONCATENATE(Table1[[#This Row],[Intake]]," ",Table1[[#This Row],[Batch Number]]))</f>
        <v>S-1/SIM 1</v>
      </c>
      <c r="O5423" s="53" t="str">
        <f>IF(VLOOKUP(Table1[[#This Row],[Intake Batch Combo]],Sheet2!A:B,2,FALSE)="","",VLOOKUP(Table1[[#This Row],[Intake Batch Combo]],Sheet2!A:B,2,FALSE))</f>
        <v>Surgical Institute of Michigan Batch 01</v>
      </c>
      <c r="P5423" s="116" t="e">
        <v>#N/A</v>
      </c>
      <c r="Q5423" s="116" t="e">
        <v>#N/A</v>
      </c>
    </row>
    <row r="5424" spans="1:17">
      <c r="A5424" s="4" t="s">
        <v>1316</v>
      </c>
      <c r="B5424" s="15">
        <v>154</v>
      </c>
      <c r="C5424" s="15" t="s">
        <v>1976</v>
      </c>
      <c r="D5424" s="30">
        <v>45359</v>
      </c>
      <c r="E5424" s="10" t="s">
        <v>0</v>
      </c>
      <c r="F5424" s="14">
        <v>300</v>
      </c>
      <c r="G5424" s="14">
        <v>50.557499999999997</v>
      </c>
      <c r="H5424" s="30"/>
      <c r="I5424" s="120"/>
      <c r="J5424" s="15" t="str">
        <f>IF(M5424="",IF(AND(H5424&lt;&gt; "",D5424&lt;&gt;""),IF(H5424&gt;=D5424,H5424-D5424,0),""),"")</f>
        <v/>
      </c>
      <c r="K5424" s="20" t="str">
        <f>IF(M5424="",IF(I5424&lt;&gt;"",I5424-G5424,""),"")</f>
        <v/>
      </c>
      <c r="L5424" s="25" t="str">
        <f>IF(M5424="",IF(K5424&lt;&gt;"",IF(G5424=0,IF(I5424=0,0,9.99),K5424/G5424),""),"")</f>
        <v/>
      </c>
      <c r="M5424" s="112"/>
      <c r="N5424" s="58" t="str">
        <f>TRIM(CONCATENATE(Table1[[#This Row],[Intake]]," ",Table1[[#This Row],[Batch Number]]))</f>
        <v>S-1/OS 154</v>
      </c>
      <c r="O5424" s="112" t="str">
        <f>IF(VLOOKUP(Table1[[#This Row],[Intake Batch Combo]],Sheet2!A:B,2,FALSE)="","",VLOOKUP(Table1[[#This Row],[Intake Batch Combo]],Sheet2!A:B,2,FALSE))</f>
        <v>One Source Diagnostics Batch 154</v>
      </c>
      <c r="P5424" s="115" t="s">
        <v>2379</v>
      </c>
      <c r="Q5424" s="115" t="e">
        <v>#N/A</v>
      </c>
    </row>
    <row r="5425" spans="1:17">
      <c r="A5425" s="4" t="s">
        <v>1316</v>
      </c>
      <c r="B5425" s="15">
        <v>154</v>
      </c>
      <c r="C5425" s="15" t="s">
        <v>1976</v>
      </c>
      <c r="D5425" s="30">
        <v>45359</v>
      </c>
      <c r="E5425" s="10" t="s">
        <v>0</v>
      </c>
      <c r="F5425" s="14">
        <v>250</v>
      </c>
      <c r="G5425" s="14">
        <v>50.557499999999997</v>
      </c>
      <c r="H5425" s="30"/>
      <c r="I5425" s="118"/>
      <c r="J5425" s="15" t="str">
        <f>IF(M5425="",IF(AND(H5425&lt;&gt; "",D5425&lt;&gt;""),IF(H5425&gt;=D5425,H5425-D5425,0),""),"")</f>
        <v/>
      </c>
      <c r="K5425" s="20" t="str">
        <f>IF(M5425="",IF(I5425&lt;&gt;"",I5425-G5425,""),"")</f>
        <v/>
      </c>
      <c r="L5425" s="25" t="str">
        <f>IF(M5425="",IF(K5425&lt;&gt;"",IF(G5425=0,IF(I5425=0,0,9.99),K5425/G5425),""),"")</f>
        <v/>
      </c>
      <c r="M5425" s="112"/>
      <c r="N5425" s="58" t="str">
        <f>TRIM(CONCATENATE(Table1[[#This Row],[Intake]]," ",Table1[[#This Row],[Batch Number]]))</f>
        <v>S-1/OS 154</v>
      </c>
      <c r="O5425" s="112" t="str">
        <f>IF(VLOOKUP(Table1[[#This Row],[Intake Batch Combo]],Sheet2!A:B,2,FALSE)="","",VLOOKUP(Table1[[#This Row],[Intake Batch Combo]],Sheet2!A:B,2,FALSE))</f>
        <v>One Source Diagnostics Batch 154</v>
      </c>
      <c r="P5425" s="115" t="s">
        <v>2379</v>
      </c>
      <c r="Q5425" s="115" t="e">
        <v>#N/A</v>
      </c>
    </row>
    <row r="5426" spans="1:17">
      <c r="A5426" s="4" t="s">
        <v>1316</v>
      </c>
      <c r="B5426" s="15">
        <v>154</v>
      </c>
      <c r="C5426" s="15" t="s">
        <v>2249</v>
      </c>
      <c r="D5426" s="30">
        <v>45359</v>
      </c>
      <c r="E5426" s="10" t="s">
        <v>0</v>
      </c>
      <c r="F5426" s="14">
        <v>250</v>
      </c>
      <c r="G5426" s="14">
        <v>50.557499999999997</v>
      </c>
      <c r="H5426" s="30"/>
      <c r="I5426" s="118"/>
      <c r="J5426" s="15" t="str">
        <f>IF(M5426="",IF(AND(H5426&lt;&gt; "",D5426&lt;&gt;""),IF(H5426&gt;=D5426,H5426-D5426,0),""),"")</f>
        <v/>
      </c>
      <c r="K5426" s="20" t="str">
        <f>IF(M5426="",IF(I5426&lt;&gt;"",I5426-G5426,""),"")</f>
        <v/>
      </c>
      <c r="L5426" s="25" t="str">
        <f>IF(M5426="",IF(K5426&lt;&gt;"",IF(G5426=0,IF(I5426=0,0,9.99),K5426/G5426),""),"")</f>
        <v/>
      </c>
      <c r="M5426" s="112"/>
      <c r="N5426" s="58" t="str">
        <f>TRIM(CONCATENATE(Table1[[#This Row],[Intake]]," ",Table1[[#This Row],[Batch Number]]))</f>
        <v>S-1/OS 154</v>
      </c>
      <c r="O5426" s="112" t="str">
        <f>IF(VLOOKUP(Table1[[#This Row],[Intake Batch Combo]],Sheet2!A:B,2,FALSE)="","",VLOOKUP(Table1[[#This Row],[Intake Batch Combo]],Sheet2!A:B,2,FALSE))</f>
        <v>One Source Diagnostics Batch 154</v>
      </c>
      <c r="P5426" s="115" t="s">
        <v>2379</v>
      </c>
      <c r="Q5426" s="115" t="e">
        <v>#N/A</v>
      </c>
    </row>
    <row r="5427" spans="1:17">
      <c r="A5427" s="4" t="s">
        <v>1316</v>
      </c>
      <c r="B5427" s="15">
        <v>154</v>
      </c>
      <c r="C5427" s="15" t="s">
        <v>2249</v>
      </c>
      <c r="D5427" s="30">
        <v>45359</v>
      </c>
      <c r="E5427" s="10" t="s">
        <v>0</v>
      </c>
      <c r="F5427" s="14">
        <v>250</v>
      </c>
      <c r="G5427" s="14">
        <v>50.557499999999997</v>
      </c>
      <c r="H5427" s="30"/>
      <c r="I5427" s="120"/>
      <c r="J5427" s="15" t="str">
        <f>IF(M5427="",IF(AND(H5427&lt;&gt; "",D5427&lt;&gt;""),IF(H5427&gt;=D5427,H5427-D5427,0),""),"")</f>
        <v/>
      </c>
      <c r="K5427" s="20" t="str">
        <f>IF(M5427="",IF(I5427&lt;&gt;"",I5427-G5427,""),"")</f>
        <v/>
      </c>
      <c r="L5427" s="25" t="str">
        <f>IF(M5427="",IF(K5427&lt;&gt;"",IF(G5427=0,IF(I5427=0,0,9.99),K5427/G5427),""),"")</f>
        <v/>
      </c>
      <c r="M5427" s="112"/>
      <c r="N5427" s="58" t="str">
        <f>TRIM(CONCATENATE(Table1[[#This Row],[Intake]]," ",Table1[[#This Row],[Batch Number]]))</f>
        <v>S-1/OS 154</v>
      </c>
      <c r="O5427" s="112" t="str">
        <f>IF(VLOOKUP(Table1[[#This Row],[Intake Batch Combo]],Sheet2!A:B,2,FALSE)="","",VLOOKUP(Table1[[#This Row],[Intake Batch Combo]],Sheet2!A:B,2,FALSE))</f>
        <v>One Source Diagnostics Batch 154</v>
      </c>
      <c r="P5427" s="115" t="s">
        <v>2379</v>
      </c>
      <c r="Q5427" s="115" t="e">
        <v>#N/A</v>
      </c>
    </row>
    <row r="5428" spans="1:17">
      <c r="A5428" s="4" t="s">
        <v>1316</v>
      </c>
      <c r="B5428" s="15">
        <v>154</v>
      </c>
      <c r="C5428" s="15">
        <v>54964</v>
      </c>
      <c r="D5428" s="30">
        <v>45359</v>
      </c>
      <c r="E5428" s="10" t="s">
        <v>0</v>
      </c>
      <c r="F5428" s="14">
        <v>300</v>
      </c>
      <c r="G5428" s="14">
        <v>50.557499999999997</v>
      </c>
      <c r="H5428" s="30"/>
      <c r="I5428" s="118"/>
      <c r="J5428" s="15" t="str">
        <f>IF(M5428="",IF(AND(H5428&lt;&gt; "",D5428&lt;&gt;""),IF(H5428&gt;=D5428,H5428-D5428,0),""),"")</f>
        <v/>
      </c>
      <c r="K5428" s="20" t="str">
        <f>IF(M5428="",IF(I5428&lt;&gt;"",I5428-G5428,""),"")</f>
        <v/>
      </c>
      <c r="L5428" s="25" t="str">
        <f>IF(M5428="",IF(K5428&lt;&gt;"",IF(G5428=0,IF(I5428=0,0,9.99),K5428/G5428),""),"")</f>
        <v/>
      </c>
      <c r="M5428" s="112"/>
      <c r="N5428" s="58" t="str">
        <f>TRIM(CONCATENATE(Table1[[#This Row],[Intake]]," ",Table1[[#This Row],[Batch Number]]))</f>
        <v>S-1/OS 154</v>
      </c>
      <c r="O5428" s="112" t="str">
        <f>IF(VLOOKUP(Table1[[#This Row],[Intake Batch Combo]],Sheet2!A:B,2,FALSE)="","",VLOOKUP(Table1[[#This Row],[Intake Batch Combo]],Sheet2!A:B,2,FALSE))</f>
        <v>One Source Diagnostics Batch 154</v>
      </c>
      <c r="P5428" s="115" t="s">
        <v>2379</v>
      </c>
      <c r="Q5428" s="115" t="e">
        <v>#N/A</v>
      </c>
    </row>
    <row r="5429" spans="1:17">
      <c r="A5429" s="4" t="s">
        <v>1316</v>
      </c>
      <c r="B5429" s="15">
        <v>154</v>
      </c>
      <c r="C5429" s="15" t="s">
        <v>1929</v>
      </c>
      <c r="D5429" s="30">
        <v>45359</v>
      </c>
      <c r="E5429" s="10" t="s">
        <v>0</v>
      </c>
      <c r="F5429" s="14">
        <v>250</v>
      </c>
      <c r="G5429" s="14">
        <v>50.557499999999997</v>
      </c>
      <c r="H5429" s="30"/>
      <c r="I5429" s="120"/>
      <c r="J5429" s="15" t="str">
        <f>IF(M5429="",IF(AND(H5429&lt;&gt; "",D5429&lt;&gt;""),IF(H5429&gt;=D5429,H5429-D5429,0),""),"")</f>
        <v/>
      </c>
      <c r="K5429" s="20" t="str">
        <f>IF(M5429="",IF(I5429&lt;&gt;"",I5429-G5429,""),"")</f>
        <v/>
      </c>
      <c r="L5429" s="25" t="str">
        <f>IF(M5429="",IF(K5429&lt;&gt;"",IF(G5429=0,IF(I5429=0,0,9.99),K5429/G5429),""),"")</f>
        <v/>
      </c>
      <c r="M5429" s="112"/>
      <c r="N5429" s="58" t="str">
        <f>TRIM(CONCATENATE(Table1[[#This Row],[Intake]]," ",Table1[[#This Row],[Batch Number]]))</f>
        <v>S-1/OS 154</v>
      </c>
      <c r="O5429" s="112" t="str">
        <f>IF(VLOOKUP(Table1[[#This Row],[Intake Batch Combo]],Sheet2!A:B,2,FALSE)="","",VLOOKUP(Table1[[#This Row],[Intake Batch Combo]],Sheet2!A:B,2,FALSE))</f>
        <v>One Source Diagnostics Batch 154</v>
      </c>
      <c r="P5429" s="115" t="s">
        <v>2379</v>
      </c>
      <c r="Q5429" s="115" t="e">
        <v>#N/A</v>
      </c>
    </row>
    <row r="5430" spans="1:17">
      <c r="A5430" s="4" t="s">
        <v>1316</v>
      </c>
      <c r="B5430" s="15">
        <v>154</v>
      </c>
      <c r="C5430" s="15" t="s">
        <v>1936</v>
      </c>
      <c r="D5430" s="30">
        <v>45359</v>
      </c>
      <c r="E5430" s="10" t="s">
        <v>0</v>
      </c>
      <c r="F5430" s="14">
        <v>300</v>
      </c>
      <c r="G5430" s="14">
        <v>50.557499999999997</v>
      </c>
      <c r="H5430" s="30"/>
      <c r="I5430" s="120"/>
      <c r="J5430" s="15" t="str">
        <f>IF(M5430="",IF(AND(H5430&lt;&gt; "",D5430&lt;&gt;""),IF(H5430&gt;=D5430,H5430-D5430,0),""),"")</f>
        <v/>
      </c>
      <c r="K5430" s="20" t="str">
        <f>IF(M5430="",IF(I5430&lt;&gt;"",I5430-G5430,""),"")</f>
        <v/>
      </c>
      <c r="L5430" s="25" t="str">
        <f>IF(M5430="",IF(K5430&lt;&gt;"",IF(G5430=0,IF(I5430=0,0,9.99),K5430/G5430),""),"")</f>
        <v/>
      </c>
      <c r="M5430" s="112"/>
      <c r="N5430" s="58" t="str">
        <f>TRIM(CONCATENATE(Table1[[#This Row],[Intake]]," ",Table1[[#This Row],[Batch Number]]))</f>
        <v>S-1/OS 154</v>
      </c>
      <c r="O5430" s="112" t="str">
        <f>IF(VLOOKUP(Table1[[#This Row],[Intake Batch Combo]],Sheet2!A:B,2,FALSE)="","",VLOOKUP(Table1[[#This Row],[Intake Batch Combo]],Sheet2!A:B,2,FALSE))</f>
        <v>One Source Diagnostics Batch 154</v>
      </c>
      <c r="P5430" s="115" t="s">
        <v>2379</v>
      </c>
      <c r="Q5430" s="115" t="e">
        <v>#N/A</v>
      </c>
    </row>
    <row r="5431" spans="1:17">
      <c r="A5431" s="4" t="s">
        <v>1316</v>
      </c>
      <c r="B5431" s="15">
        <v>154</v>
      </c>
      <c r="C5431" s="15" t="s">
        <v>1991</v>
      </c>
      <c r="D5431" s="30">
        <v>45359</v>
      </c>
      <c r="E5431" s="10" t="s">
        <v>0</v>
      </c>
      <c r="F5431" s="14">
        <v>250</v>
      </c>
      <c r="G5431" s="14">
        <v>50.557499999999997</v>
      </c>
      <c r="H5431" s="30"/>
      <c r="I5431" s="120"/>
      <c r="J5431" s="15" t="str">
        <f>IF(M5431="",IF(AND(H5431&lt;&gt; "",D5431&lt;&gt;""),IF(H5431&gt;=D5431,H5431-D5431,0),""),"")</f>
        <v/>
      </c>
      <c r="K5431" s="20" t="str">
        <f>IF(M5431="",IF(I5431&lt;&gt;"",I5431-G5431,""),"")</f>
        <v/>
      </c>
      <c r="L5431" s="25" t="str">
        <f>IF(M5431="",IF(K5431&lt;&gt;"",IF(G5431=0,IF(I5431=0,0,9.99),K5431/G5431),""),"")</f>
        <v/>
      </c>
      <c r="M5431" s="112"/>
      <c r="N5431" s="58" t="str">
        <f>TRIM(CONCATENATE(Table1[[#This Row],[Intake]]," ",Table1[[#This Row],[Batch Number]]))</f>
        <v>S-1/OS 154</v>
      </c>
      <c r="O5431" s="112" t="str">
        <f>IF(VLOOKUP(Table1[[#This Row],[Intake Batch Combo]],Sheet2!A:B,2,FALSE)="","",VLOOKUP(Table1[[#This Row],[Intake Batch Combo]],Sheet2!A:B,2,FALSE))</f>
        <v>One Source Diagnostics Batch 154</v>
      </c>
      <c r="P5431" s="115" t="s">
        <v>2379</v>
      </c>
      <c r="Q5431" s="115" t="e">
        <v>#N/A</v>
      </c>
    </row>
    <row r="5432" spans="1:17">
      <c r="A5432" s="4" t="s">
        <v>1316</v>
      </c>
      <c r="B5432" s="15">
        <v>154</v>
      </c>
      <c r="C5432" s="15" t="s">
        <v>1991</v>
      </c>
      <c r="D5432" s="30">
        <v>45359</v>
      </c>
      <c r="E5432" s="10" t="s">
        <v>0</v>
      </c>
      <c r="F5432" s="14">
        <v>300</v>
      </c>
      <c r="G5432" s="14">
        <v>50.557499999999997</v>
      </c>
      <c r="H5432" s="30"/>
      <c r="I5432" s="120"/>
      <c r="J5432" s="15" t="str">
        <f>IF(M5432="",IF(AND(H5432&lt;&gt; "",D5432&lt;&gt;""),IF(H5432&gt;=D5432,H5432-D5432,0),""),"")</f>
        <v/>
      </c>
      <c r="K5432" s="20" t="str">
        <f>IF(M5432="",IF(I5432&lt;&gt;"",I5432-G5432,""),"")</f>
        <v/>
      </c>
      <c r="L5432" s="25" t="str">
        <f>IF(M5432="",IF(K5432&lt;&gt;"",IF(G5432=0,IF(I5432=0,0,9.99),K5432/G5432),""),"")</f>
        <v/>
      </c>
      <c r="M5432" s="112"/>
      <c r="N5432" s="58" t="str">
        <f>TRIM(CONCATENATE(Table1[[#This Row],[Intake]]," ",Table1[[#This Row],[Batch Number]]))</f>
        <v>S-1/OS 154</v>
      </c>
      <c r="O5432" s="112" t="str">
        <f>IF(VLOOKUP(Table1[[#This Row],[Intake Batch Combo]],Sheet2!A:B,2,FALSE)="","",VLOOKUP(Table1[[#This Row],[Intake Batch Combo]],Sheet2!A:B,2,FALSE))</f>
        <v>One Source Diagnostics Batch 154</v>
      </c>
      <c r="P5432" s="115" t="s">
        <v>2379</v>
      </c>
      <c r="Q5432" s="115" t="e">
        <v>#N/A</v>
      </c>
    </row>
    <row r="5433" spans="1:17">
      <c r="A5433" s="4" t="s">
        <v>1316</v>
      </c>
      <c r="B5433" s="15">
        <v>154</v>
      </c>
      <c r="C5433" s="15" t="s">
        <v>1991</v>
      </c>
      <c r="D5433" s="30">
        <v>45359</v>
      </c>
      <c r="E5433" s="10" t="s">
        <v>0</v>
      </c>
      <c r="F5433" s="14">
        <v>300</v>
      </c>
      <c r="G5433" s="14">
        <v>50.557499999999997</v>
      </c>
      <c r="H5433" s="30"/>
      <c r="I5433" s="120"/>
      <c r="J5433" s="15" t="str">
        <f>IF(M5433="",IF(AND(H5433&lt;&gt; "",D5433&lt;&gt;""),IF(H5433&gt;=D5433,H5433-D5433,0),""),"")</f>
        <v/>
      </c>
      <c r="K5433" s="20" t="str">
        <f>IF(M5433="",IF(I5433&lt;&gt;"",I5433-G5433,""),"")</f>
        <v/>
      </c>
      <c r="L5433" s="25" t="str">
        <f>IF(M5433="",IF(K5433&lt;&gt;"",IF(G5433=0,IF(I5433=0,0,9.99),K5433/G5433),""),"")</f>
        <v/>
      </c>
      <c r="M5433" s="112"/>
      <c r="N5433" s="58" t="str">
        <f>TRIM(CONCATENATE(Table1[[#This Row],[Intake]]," ",Table1[[#This Row],[Batch Number]]))</f>
        <v>S-1/OS 154</v>
      </c>
      <c r="O5433" s="112" t="str">
        <f>IF(VLOOKUP(Table1[[#This Row],[Intake Batch Combo]],Sheet2!A:B,2,FALSE)="","",VLOOKUP(Table1[[#This Row],[Intake Batch Combo]],Sheet2!A:B,2,FALSE))</f>
        <v>One Source Diagnostics Batch 154</v>
      </c>
      <c r="P5433" s="115" t="s">
        <v>2379</v>
      </c>
      <c r="Q5433" s="115" t="e">
        <v>#N/A</v>
      </c>
    </row>
    <row r="5434" spans="1:17">
      <c r="A5434" s="4" t="s">
        <v>1316</v>
      </c>
      <c r="B5434" s="15">
        <v>154</v>
      </c>
      <c r="C5434" s="15" t="s">
        <v>2000</v>
      </c>
      <c r="D5434" s="30">
        <v>45359</v>
      </c>
      <c r="E5434" s="10" t="s">
        <v>0</v>
      </c>
      <c r="F5434" s="14">
        <v>250</v>
      </c>
      <c r="G5434" s="14">
        <v>50.557499999999997</v>
      </c>
      <c r="H5434" s="30"/>
      <c r="I5434" s="120"/>
      <c r="J5434" s="15" t="str">
        <f>IF(M5434="",IF(AND(H5434&lt;&gt; "",D5434&lt;&gt;""),IF(H5434&gt;=D5434,H5434-D5434,0),""),"")</f>
        <v/>
      </c>
      <c r="K5434" s="20" t="str">
        <f>IF(M5434="",IF(I5434&lt;&gt;"",I5434-G5434,""),"")</f>
        <v/>
      </c>
      <c r="L5434" s="25" t="str">
        <f>IF(M5434="",IF(K5434&lt;&gt;"",IF(G5434=0,IF(I5434=0,0,9.99),K5434/G5434),""),"")</f>
        <v/>
      </c>
      <c r="M5434" s="112"/>
      <c r="N5434" s="58" t="str">
        <f>TRIM(CONCATENATE(Table1[[#This Row],[Intake]]," ",Table1[[#This Row],[Batch Number]]))</f>
        <v>S-1/OS 154</v>
      </c>
      <c r="O5434" s="112" t="str">
        <f>IF(VLOOKUP(Table1[[#This Row],[Intake Batch Combo]],Sheet2!A:B,2,FALSE)="","",VLOOKUP(Table1[[#This Row],[Intake Batch Combo]],Sheet2!A:B,2,FALSE))</f>
        <v>One Source Diagnostics Batch 154</v>
      </c>
      <c r="P5434" s="115" t="s">
        <v>2379</v>
      </c>
      <c r="Q5434" s="115" t="e">
        <v>#N/A</v>
      </c>
    </row>
    <row r="5435" spans="1:17">
      <c r="A5435" s="4" t="s">
        <v>1316</v>
      </c>
      <c r="B5435" s="15">
        <v>154</v>
      </c>
      <c r="C5435" s="15" t="s">
        <v>2000</v>
      </c>
      <c r="D5435" s="30">
        <v>45359</v>
      </c>
      <c r="E5435" s="10" t="s">
        <v>0</v>
      </c>
      <c r="F5435" s="14">
        <v>250</v>
      </c>
      <c r="G5435" s="14">
        <v>50.557499999999997</v>
      </c>
      <c r="H5435" s="30"/>
      <c r="I5435" s="120"/>
      <c r="J5435" s="15" t="str">
        <f>IF(M5435="",IF(AND(H5435&lt;&gt; "",D5435&lt;&gt;""),IF(H5435&gt;=D5435,H5435-D5435,0),""),"")</f>
        <v/>
      </c>
      <c r="K5435" s="20" t="str">
        <f>IF(M5435="",IF(I5435&lt;&gt;"",I5435-G5435,""),"")</f>
        <v/>
      </c>
      <c r="L5435" s="25" t="str">
        <f>IF(M5435="",IF(K5435&lt;&gt;"",IF(G5435=0,IF(I5435=0,0,9.99),K5435/G5435),""),"")</f>
        <v/>
      </c>
      <c r="M5435" s="112"/>
      <c r="N5435" s="58" t="str">
        <f>TRIM(CONCATENATE(Table1[[#This Row],[Intake]]," ",Table1[[#This Row],[Batch Number]]))</f>
        <v>S-1/OS 154</v>
      </c>
      <c r="O5435" s="112" t="str">
        <f>IF(VLOOKUP(Table1[[#This Row],[Intake Batch Combo]],Sheet2!A:B,2,FALSE)="","",VLOOKUP(Table1[[#This Row],[Intake Batch Combo]],Sheet2!A:B,2,FALSE))</f>
        <v>One Source Diagnostics Batch 154</v>
      </c>
      <c r="P5435" s="115" t="s">
        <v>2379</v>
      </c>
      <c r="Q5435" s="115" t="e">
        <v>#N/A</v>
      </c>
    </row>
    <row r="5436" spans="1:17">
      <c r="A5436" s="4" t="s">
        <v>1316</v>
      </c>
      <c r="B5436" s="15">
        <v>154</v>
      </c>
      <c r="C5436" s="15" t="s">
        <v>2053</v>
      </c>
      <c r="D5436" s="30">
        <v>45359</v>
      </c>
      <c r="E5436" s="10" t="s">
        <v>0</v>
      </c>
      <c r="F5436" s="14">
        <v>250</v>
      </c>
      <c r="G5436" s="14">
        <v>50.557499999999997</v>
      </c>
      <c r="H5436" s="30"/>
      <c r="I5436" s="120"/>
      <c r="J5436" s="15" t="str">
        <f>IF(M5436="",IF(AND(H5436&lt;&gt; "",D5436&lt;&gt;""),IF(H5436&gt;=D5436,H5436-D5436,0),""),"")</f>
        <v/>
      </c>
      <c r="K5436" s="20" t="str">
        <f>IF(M5436="",IF(I5436&lt;&gt;"",I5436-G5436,""),"")</f>
        <v/>
      </c>
      <c r="L5436" s="25" t="str">
        <f>IF(M5436="",IF(K5436&lt;&gt;"",IF(G5436=0,IF(I5436=0,0,9.99),K5436/G5436),""),"")</f>
        <v/>
      </c>
      <c r="M5436" s="112"/>
      <c r="N5436" s="58" t="str">
        <f>TRIM(CONCATENATE(Table1[[#This Row],[Intake]]," ",Table1[[#This Row],[Batch Number]]))</f>
        <v>S-1/OS 154</v>
      </c>
      <c r="O5436" s="112" t="str">
        <f>IF(VLOOKUP(Table1[[#This Row],[Intake Batch Combo]],Sheet2!A:B,2,FALSE)="","",VLOOKUP(Table1[[#This Row],[Intake Batch Combo]],Sheet2!A:B,2,FALSE))</f>
        <v>One Source Diagnostics Batch 154</v>
      </c>
      <c r="P5436" s="115" t="s">
        <v>2379</v>
      </c>
      <c r="Q5436" s="115" t="e">
        <v>#N/A</v>
      </c>
    </row>
    <row r="5437" spans="1:17">
      <c r="A5437" s="4" t="s">
        <v>1316</v>
      </c>
      <c r="B5437" s="15">
        <v>154</v>
      </c>
      <c r="C5437" s="15" t="s">
        <v>2086</v>
      </c>
      <c r="D5437" s="30">
        <v>45359</v>
      </c>
      <c r="E5437" s="10" t="s">
        <v>0</v>
      </c>
      <c r="F5437" s="14">
        <v>250</v>
      </c>
      <c r="G5437" s="14">
        <v>50.557499999999997</v>
      </c>
      <c r="H5437" s="30"/>
      <c r="I5437" s="120"/>
      <c r="J5437" s="15" t="str">
        <f>IF(M5437="",IF(AND(H5437&lt;&gt; "",D5437&lt;&gt;""),IF(H5437&gt;=D5437,H5437-D5437,0),""),"")</f>
        <v/>
      </c>
      <c r="K5437" s="20" t="str">
        <f>IF(M5437="",IF(I5437&lt;&gt;"",I5437-G5437,""),"")</f>
        <v/>
      </c>
      <c r="L5437" s="25" t="str">
        <f>IF(M5437="",IF(K5437&lt;&gt;"",IF(G5437=0,IF(I5437=0,0,9.99),K5437/G5437),""),"")</f>
        <v/>
      </c>
      <c r="M5437" s="112"/>
      <c r="N5437" s="58" t="str">
        <f>TRIM(CONCATENATE(Table1[[#This Row],[Intake]]," ",Table1[[#This Row],[Batch Number]]))</f>
        <v>S-1/OS 154</v>
      </c>
      <c r="O5437" s="112" t="str">
        <f>IF(VLOOKUP(Table1[[#This Row],[Intake Batch Combo]],Sheet2!A:B,2,FALSE)="","",VLOOKUP(Table1[[#This Row],[Intake Batch Combo]],Sheet2!A:B,2,FALSE))</f>
        <v>One Source Diagnostics Batch 154</v>
      </c>
      <c r="P5437" s="115" t="s">
        <v>2379</v>
      </c>
      <c r="Q5437" s="115" t="e">
        <v>#N/A</v>
      </c>
    </row>
    <row r="5438" spans="1:17">
      <c r="A5438" s="4" t="s">
        <v>1316</v>
      </c>
      <c r="B5438" s="15">
        <v>154</v>
      </c>
      <c r="C5438" s="15" t="s">
        <v>2086</v>
      </c>
      <c r="D5438" s="30">
        <v>45359</v>
      </c>
      <c r="E5438" s="10" t="s">
        <v>0</v>
      </c>
      <c r="F5438" s="14">
        <v>250</v>
      </c>
      <c r="G5438" s="14">
        <v>50.557499999999997</v>
      </c>
      <c r="H5438" s="30"/>
      <c r="I5438" s="120"/>
      <c r="J5438" s="15" t="str">
        <f>IF(M5438="",IF(AND(H5438&lt;&gt; "",D5438&lt;&gt;""),IF(H5438&gt;=D5438,H5438-D5438,0),""),"")</f>
        <v/>
      </c>
      <c r="K5438" s="20" t="str">
        <f>IF(M5438="",IF(I5438&lt;&gt;"",I5438-G5438,""),"")</f>
        <v/>
      </c>
      <c r="L5438" s="25" t="str">
        <f>IF(M5438="",IF(K5438&lt;&gt;"",IF(G5438=0,IF(I5438=0,0,9.99),K5438/G5438),""),"")</f>
        <v/>
      </c>
      <c r="M5438" s="112"/>
      <c r="N5438" s="58" t="str">
        <f>TRIM(CONCATENATE(Table1[[#This Row],[Intake]]," ",Table1[[#This Row],[Batch Number]]))</f>
        <v>S-1/OS 154</v>
      </c>
      <c r="O5438" s="112" t="str">
        <f>IF(VLOOKUP(Table1[[#This Row],[Intake Batch Combo]],Sheet2!A:B,2,FALSE)="","",VLOOKUP(Table1[[#This Row],[Intake Batch Combo]],Sheet2!A:B,2,FALSE))</f>
        <v>One Source Diagnostics Batch 154</v>
      </c>
      <c r="P5438" s="115" t="s">
        <v>2379</v>
      </c>
      <c r="Q5438" s="115" t="e">
        <v>#N/A</v>
      </c>
    </row>
    <row r="5439" spans="1:17">
      <c r="A5439" s="4" t="s">
        <v>1316</v>
      </c>
      <c r="B5439" s="15">
        <v>154</v>
      </c>
      <c r="C5439" s="15" t="s">
        <v>2086</v>
      </c>
      <c r="D5439" s="30">
        <v>45359</v>
      </c>
      <c r="E5439" s="10" t="s">
        <v>0</v>
      </c>
      <c r="F5439" s="14">
        <v>250</v>
      </c>
      <c r="G5439" s="14">
        <v>50.557499999999997</v>
      </c>
      <c r="H5439" s="30"/>
      <c r="I5439" s="120"/>
      <c r="J5439" s="15" t="str">
        <f>IF(M5439="",IF(AND(H5439&lt;&gt; "",D5439&lt;&gt;""),IF(H5439&gt;=D5439,H5439-D5439,0),""),"")</f>
        <v/>
      </c>
      <c r="K5439" s="20" t="str">
        <f>IF(M5439="",IF(I5439&lt;&gt;"",I5439-G5439,""),"")</f>
        <v/>
      </c>
      <c r="L5439" s="25" t="str">
        <f>IF(M5439="",IF(K5439&lt;&gt;"",IF(G5439=0,IF(I5439=0,0,9.99),K5439/G5439),""),"")</f>
        <v/>
      </c>
      <c r="M5439" s="112"/>
      <c r="N5439" s="58" t="str">
        <f>TRIM(CONCATENATE(Table1[[#This Row],[Intake]]," ",Table1[[#This Row],[Batch Number]]))</f>
        <v>S-1/OS 154</v>
      </c>
      <c r="O5439" s="112" t="str">
        <f>IF(VLOOKUP(Table1[[#This Row],[Intake Batch Combo]],Sheet2!A:B,2,FALSE)="","",VLOOKUP(Table1[[#This Row],[Intake Batch Combo]],Sheet2!A:B,2,FALSE))</f>
        <v>One Source Diagnostics Batch 154</v>
      </c>
      <c r="P5439" s="115" t="s">
        <v>2379</v>
      </c>
      <c r="Q5439" s="115" t="e">
        <v>#N/A</v>
      </c>
    </row>
    <row r="5440" spans="1:17">
      <c r="A5440" s="4" t="s">
        <v>1316</v>
      </c>
      <c r="B5440" s="15">
        <v>154</v>
      </c>
      <c r="C5440" s="15" t="s">
        <v>2086</v>
      </c>
      <c r="D5440" s="30">
        <v>45359</v>
      </c>
      <c r="E5440" s="10" t="s">
        <v>0</v>
      </c>
      <c r="F5440" s="14">
        <v>250</v>
      </c>
      <c r="G5440" s="14">
        <v>50.557499999999997</v>
      </c>
      <c r="H5440" s="30"/>
      <c r="I5440" s="118"/>
      <c r="J5440" s="15" t="str">
        <f>IF(M5440="",IF(AND(H5440&lt;&gt; "",D5440&lt;&gt;""),IF(H5440&gt;=D5440,H5440-D5440,0),""),"")</f>
        <v/>
      </c>
      <c r="K5440" s="20" t="str">
        <f>IF(M5440="",IF(I5440&lt;&gt;"",I5440-G5440,""),"")</f>
        <v/>
      </c>
      <c r="L5440" s="25" t="str">
        <f>IF(M5440="",IF(K5440&lt;&gt;"",IF(G5440=0,IF(I5440=0,0,9.99),K5440/G5440),""),"")</f>
        <v/>
      </c>
      <c r="M5440" s="112"/>
      <c r="N5440" s="58" t="str">
        <f>TRIM(CONCATENATE(Table1[[#This Row],[Intake]]," ",Table1[[#This Row],[Batch Number]]))</f>
        <v>S-1/OS 154</v>
      </c>
      <c r="O5440" s="112" t="str">
        <f>IF(VLOOKUP(Table1[[#This Row],[Intake Batch Combo]],Sheet2!A:B,2,FALSE)="","",VLOOKUP(Table1[[#This Row],[Intake Batch Combo]],Sheet2!A:B,2,FALSE))</f>
        <v>One Source Diagnostics Batch 154</v>
      </c>
      <c r="P5440" s="115" t="s">
        <v>2379</v>
      </c>
      <c r="Q5440" s="115" t="e">
        <v>#N/A</v>
      </c>
    </row>
    <row r="5441" spans="1:17">
      <c r="A5441" s="4" t="s">
        <v>1316</v>
      </c>
      <c r="B5441" s="15">
        <v>154</v>
      </c>
      <c r="C5441" s="15" t="s">
        <v>2165</v>
      </c>
      <c r="D5441" s="30">
        <v>45359</v>
      </c>
      <c r="E5441" s="10" t="s">
        <v>0</v>
      </c>
      <c r="F5441" s="14">
        <v>250</v>
      </c>
      <c r="G5441" s="14">
        <v>50.557499999999997</v>
      </c>
      <c r="H5441" s="30"/>
      <c r="I5441" s="118"/>
      <c r="J5441" s="15" t="str">
        <f>IF(M5441="",IF(AND(H5441&lt;&gt; "",D5441&lt;&gt;""),IF(H5441&gt;=D5441,H5441-D5441,0),""),"")</f>
        <v/>
      </c>
      <c r="K5441" s="20" t="str">
        <f>IF(M5441="",IF(I5441&lt;&gt;"",I5441-G5441,""),"")</f>
        <v/>
      </c>
      <c r="L5441" s="25" t="str">
        <f>IF(M5441="",IF(K5441&lt;&gt;"",IF(G5441=0,IF(I5441=0,0,9.99),K5441/G5441),""),"")</f>
        <v/>
      </c>
      <c r="M5441" s="112"/>
      <c r="N5441" s="58" t="str">
        <f>TRIM(CONCATENATE(Table1[[#This Row],[Intake]]," ",Table1[[#This Row],[Batch Number]]))</f>
        <v>S-1/OS 154</v>
      </c>
      <c r="O5441" s="112" t="str">
        <f>IF(VLOOKUP(Table1[[#This Row],[Intake Batch Combo]],Sheet2!A:B,2,FALSE)="","",VLOOKUP(Table1[[#This Row],[Intake Batch Combo]],Sheet2!A:B,2,FALSE))</f>
        <v>One Source Diagnostics Batch 154</v>
      </c>
      <c r="P5441" s="115" t="s">
        <v>2379</v>
      </c>
      <c r="Q5441" s="115" t="e">
        <v>#N/A</v>
      </c>
    </row>
    <row r="5442" spans="1:17">
      <c r="A5442" s="4" t="s">
        <v>1316</v>
      </c>
      <c r="B5442" s="15">
        <v>154</v>
      </c>
      <c r="C5442" s="15" t="s">
        <v>2176</v>
      </c>
      <c r="D5442" s="30">
        <v>45359</v>
      </c>
      <c r="E5442" s="10" t="s">
        <v>0</v>
      </c>
      <c r="F5442" s="14">
        <v>250</v>
      </c>
      <c r="G5442" s="14">
        <v>50.557499999999997</v>
      </c>
      <c r="H5442" s="30"/>
      <c r="I5442" s="118"/>
      <c r="J5442" s="15" t="str">
        <f>IF(M5442="",IF(AND(H5442&lt;&gt; "",D5442&lt;&gt;""),IF(H5442&gt;=D5442,H5442-D5442,0),""),"")</f>
        <v/>
      </c>
      <c r="K5442" s="20" t="str">
        <f>IF(M5442="",IF(I5442&lt;&gt;"",I5442-G5442,""),"")</f>
        <v/>
      </c>
      <c r="L5442" s="25" t="str">
        <f>IF(M5442="",IF(K5442&lt;&gt;"",IF(G5442=0,IF(I5442=0,0,9.99),K5442/G5442),""),"")</f>
        <v/>
      </c>
      <c r="M5442" s="112"/>
      <c r="N5442" s="58" t="str">
        <f>TRIM(CONCATENATE(Table1[[#This Row],[Intake]]," ",Table1[[#This Row],[Batch Number]]))</f>
        <v>S-1/OS 154</v>
      </c>
      <c r="O5442" s="112" t="str">
        <f>IF(VLOOKUP(Table1[[#This Row],[Intake Batch Combo]],Sheet2!A:B,2,FALSE)="","",VLOOKUP(Table1[[#This Row],[Intake Batch Combo]],Sheet2!A:B,2,FALSE))</f>
        <v>One Source Diagnostics Batch 154</v>
      </c>
      <c r="P5442" s="115" t="s">
        <v>2379</v>
      </c>
      <c r="Q5442" s="115" t="e">
        <v>#N/A</v>
      </c>
    </row>
    <row r="5443" spans="1:17">
      <c r="A5443" s="4" t="s">
        <v>1316</v>
      </c>
      <c r="B5443" s="15">
        <v>154</v>
      </c>
      <c r="C5443" s="15" t="s">
        <v>2187</v>
      </c>
      <c r="D5443" s="30">
        <v>45359</v>
      </c>
      <c r="E5443" s="10" t="s">
        <v>0</v>
      </c>
      <c r="F5443" s="14">
        <v>250</v>
      </c>
      <c r="G5443" s="14">
        <v>50.557499999999997</v>
      </c>
      <c r="H5443" s="30"/>
      <c r="I5443" s="118"/>
      <c r="J5443" s="15" t="str">
        <f>IF(M5443="",IF(AND(H5443&lt;&gt; "",D5443&lt;&gt;""),IF(H5443&gt;=D5443,H5443-D5443,0),""),"")</f>
        <v/>
      </c>
      <c r="K5443" s="20" t="str">
        <f>IF(M5443="",IF(I5443&lt;&gt;"",I5443-G5443,""),"")</f>
        <v/>
      </c>
      <c r="L5443" s="25" t="str">
        <f>IF(M5443="",IF(K5443&lt;&gt;"",IF(G5443=0,IF(I5443=0,0,9.99),K5443/G5443),""),"")</f>
        <v/>
      </c>
      <c r="M5443" s="112"/>
      <c r="N5443" s="58" t="str">
        <f>TRIM(CONCATENATE(Table1[[#This Row],[Intake]]," ",Table1[[#This Row],[Batch Number]]))</f>
        <v>S-1/OS 154</v>
      </c>
      <c r="O5443" s="112" t="str">
        <f>IF(VLOOKUP(Table1[[#This Row],[Intake Batch Combo]],Sheet2!A:B,2,FALSE)="","",VLOOKUP(Table1[[#This Row],[Intake Batch Combo]],Sheet2!A:B,2,FALSE))</f>
        <v>One Source Diagnostics Batch 154</v>
      </c>
      <c r="P5443" s="115" t="s">
        <v>2379</v>
      </c>
      <c r="Q5443" s="115" t="e">
        <v>#N/A</v>
      </c>
    </row>
    <row r="5444" spans="1:17">
      <c r="A5444" s="4" t="s">
        <v>1316</v>
      </c>
      <c r="B5444" s="15">
        <v>154</v>
      </c>
      <c r="C5444" s="15" t="s">
        <v>2187</v>
      </c>
      <c r="D5444" s="30">
        <v>45359</v>
      </c>
      <c r="E5444" s="10" t="s">
        <v>0</v>
      </c>
      <c r="F5444" s="14">
        <v>250</v>
      </c>
      <c r="G5444" s="14">
        <v>50.557499999999997</v>
      </c>
      <c r="H5444" s="30"/>
      <c r="I5444" s="118"/>
      <c r="J5444" s="15" t="str">
        <f>IF(M5444="",IF(AND(H5444&lt;&gt; "",D5444&lt;&gt;""),IF(H5444&gt;=D5444,H5444-D5444,0),""),"")</f>
        <v/>
      </c>
      <c r="K5444" s="20" t="str">
        <f>IF(M5444="",IF(I5444&lt;&gt;"",I5444-G5444,""),"")</f>
        <v/>
      </c>
      <c r="L5444" s="25" t="str">
        <f>IF(M5444="",IF(K5444&lt;&gt;"",IF(G5444=0,IF(I5444=0,0,9.99),K5444/G5444),""),"")</f>
        <v/>
      </c>
      <c r="M5444" s="112"/>
      <c r="N5444" s="58" t="str">
        <f>TRIM(CONCATENATE(Table1[[#This Row],[Intake]]," ",Table1[[#This Row],[Batch Number]]))</f>
        <v>S-1/OS 154</v>
      </c>
      <c r="O5444" s="112" t="str">
        <f>IF(VLOOKUP(Table1[[#This Row],[Intake Batch Combo]],Sheet2!A:B,2,FALSE)="","",VLOOKUP(Table1[[#This Row],[Intake Batch Combo]],Sheet2!A:B,2,FALSE))</f>
        <v>One Source Diagnostics Batch 154</v>
      </c>
      <c r="P5444" s="115" t="s">
        <v>2379</v>
      </c>
      <c r="Q5444" s="115" t="e">
        <v>#N/A</v>
      </c>
    </row>
    <row r="5445" spans="1:17">
      <c r="A5445" s="4" t="s">
        <v>1316</v>
      </c>
      <c r="B5445" s="15">
        <v>154</v>
      </c>
      <c r="C5445" s="15" t="s">
        <v>2203</v>
      </c>
      <c r="D5445" s="30">
        <v>45359</v>
      </c>
      <c r="E5445" s="10" t="s">
        <v>0</v>
      </c>
      <c r="F5445" s="14">
        <v>250</v>
      </c>
      <c r="G5445" s="14">
        <v>50.557499999999997</v>
      </c>
      <c r="H5445" s="30"/>
      <c r="I5445" s="118"/>
      <c r="J5445" s="15" t="str">
        <f>IF(M5445="",IF(AND(H5445&lt;&gt; "",D5445&lt;&gt;""),IF(H5445&gt;=D5445,H5445-D5445,0),""),"")</f>
        <v/>
      </c>
      <c r="K5445" s="20" t="str">
        <f>IF(M5445="",IF(I5445&lt;&gt;"",I5445-G5445,""),"")</f>
        <v/>
      </c>
      <c r="L5445" s="25" t="str">
        <f>IF(M5445="",IF(K5445&lt;&gt;"",IF(G5445=0,IF(I5445=0,0,9.99),K5445/G5445),""),"")</f>
        <v/>
      </c>
      <c r="M5445" s="112"/>
      <c r="N5445" s="58" t="str">
        <f>TRIM(CONCATENATE(Table1[[#This Row],[Intake]]," ",Table1[[#This Row],[Batch Number]]))</f>
        <v>S-1/OS 154</v>
      </c>
      <c r="O5445" s="112" t="str">
        <f>IF(VLOOKUP(Table1[[#This Row],[Intake Batch Combo]],Sheet2!A:B,2,FALSE)="","",VLOOKUP(Table1[[#This Row],[Intake Batch Combo]],Sheet2!A:B,2,FALSE))</f>
        <v>One Source Diagnostics Batch 154</v>
      </c>
      <c r="P5445" s="115" t="s">
        <v>2379</v>
      </c>
      <c r="Q5445" s="115" t="e">
        <v>#N/A</v>
      </c>
    </row>
    <row r="5446" spans="1:17">
      <c r="A5446" s="4" t="s">
        <v>1316</v>
      </c>
      <c r="B5446" s="15">
        <v>154</v>
      </c>
      <c r="C5446" s="15" t="s">
        <v>2203</v>
      </c>
      <c r="D5446" s="30">
        <v>45359</v>
      </c>
      <c r="E5446" s="10" t="s">
        <v>0</v>
      </c>
      <c r="F5446" s="14">
        <v>250</v>
      </c>
      <c r="G5446" s="14">
        <v>50.557499999999997</v>
      </c>
      <c r="H5446" s="30"/>
      <c r="I5446" s="118"/>
      <c r="J5446" s="15" t="str">
        <f>IF(M5446="",IF(AND(H5446&lt;&gt; "",D5446&lt;&gt;""),IF(H5446&gt;=D5446,H5446-D5446,0),""),"")</f>
        <v/>
      </c>
      <c r="K5446" s="20" t="str">
        <f>IF(M5446="",IF(I5446&lt;&gt;"",I5446-G5446,""),"")</f>
        <v/>
      </c>
      <c r="L5446" s="25" t="str">
        <f>IF(M5446="",IF(K5446&lt;&gt;"",IF(G5446=0,IF(I5446=0,0,9.99),K5446/G5446),""),"")</f>
        <v/>
      </c>
      <c r="M5446" s="112"/>
      <c r="N5446" s="58" t="str">
        <f>TRIM(CONCATENATE(Table1[[#This Row],[Intake]]," ",Table1[[#This Row],[Batch Number]]))</f>
        <v>S-1/OS 154</v>
      </c>
      <c r="O5446" s="112" t="str">
        <f>IF(VLOOKUP(Table1[[#This Row],[Intake Batch Combo]],Sheet2!A:B,2,FALSE)="","",VLOOKUP(Table1[[#This Row],[Intake Batch Combo]],Sheet2!A:B,2,FALSE))</f>
        <v>One Source Diagnostics Batch 154</v>
      </c>
      <c r="P5446" s="115" t="s">
        <v>2379</v>
      </c>
      <c r="Q5446" s="115" t="e">
        <v>#N/A</v>
      </c>
    </row>
    <row r="5447" spans="1:17">
      <c r="A5447" s="4" t="s">
        <v>1316</v>
      </c>
      <c r="B5447" s="15">
        <v>154</v>
      </c>
      <c r="C5447" s="15" t="s">
        <v>2270</v>
      </c>
      <c r="D5447" s="30">
        <v>45359</v>
      </c>
      <c r="E5447" s="10" t="s">
        <v>0</v>
      </c>
      <c r="F5447" s="14">
        <v>250</v>
      </c>
      <c r="G5447" s="14">
        <v>50.557499999999997</v>
      </c>
      <c r="H5447" s="30"/>
      <c r="I5447" s="118"/>
      <c r="J5447" s="15" t="str">
        <f>IF(M5447="",IF(AND(H5447&lt;&gt; "",D5447&lt;&gt;""),IF(H5447&gt;=D5447,H5447-D5447,0),""),"")</f>
        <v/>
      </c>
      <c r="K5447" s="20" t="str">
        <f>IF(M5447="",IF(I5447&lt;&gt;"",I5447-G5447,""),"")</f>
        <v/>
      </c>
      <c r="L5447" s="25" t="str">
        <f>IF(M5447="",IF(K5447&lt;&gt;"",IF(G5447=0,IF(I5447=0,0,9.99),K5447/G5447),""),"")</f>
        <v/>
      </c>
      <c r="M5447" s="112"/>
      <c r="N5447" s="58" t="str">
        <f>TRIM(CONCATENATE(Table1[[#This Row],[Intake]]," ",Table1[[#This Row],[Batch Number]]))</f>
        <v>S-1/OS 154</v>
      </c>
      <c r="O5447" s="112" t="str">
        <f>IF(VLOOKUP(Table1[[#This Row],[Intake Batch Combo]],Sheet2!A:B,2,FALSE)="","",VLOOKUP(Table1[[#This Row],[Intake Batch Combo]],Sheet2!A:B,2,FALSE))</f>
        <v>One Source Diagnostics Batch 154</v>
      </c>
      <c r="P5447" s="115" t="s">
        <v>2379</v>
      </c>
      <c r="Q5447" s="115" t="e">
        <v>#N/A</v>
      </c>
    </row>
    <row r="5448" spans="1:17">
      <c r="A5448" s="4" t="s">
        <v>1316</v>
      </c>
      <c r="B5448" s="15">
        <v>154</v>
      </c>
      <c r="C5448" s="15" t="s">
        <v>2278</v>
      </c>
      <c r="D5448" s="30">
        <v>45359</v>
      </c>
      <c r="E5448" s="10" t="s">
        <v>0</v>
      </c>
      <c r="F5448" s="14">
        <v>300</v>
      </c>
      <c r="G5448" s="14">
        <v>50.557499999999997</v>
      </c>
      <c r="H5448" s="30"/>
      <c r="I5448" s="118"/>
      <c r="J5448" s="15" t="str">
        <f>IF(M5448="",IF(AND(H5448&lt;&gt; "",D5448&lt;&gt;""),IF(H5448&gt;=D5448,H5448-D5448,0),""),"")</f>
        <v/>
      </c>
      <c r="K5448" s="20" t="str">
        <f>IF(M5448="",IF(I5448&lt;&gt;"",I5448-G5448,""),"")</f>
        <v/>
      </c>
      <c r="L5448" s="25" t="str">
        <f>IF(M5448="",IF(K5448&lt;&gt;"",IF(G5448=0,IF(I5448=0,0,9.99),K5448/G5448),""),"")</f>
        <v/>
      </c>
      <c r="M5448" s="112"/>
      <c r="N5448" s="58" t="str">
        <f>TRIM(CONCATENATE(Table1[[#This Row],[Intake]]," ",Table1[[#This Row],[Batch Number]]))</f>
        <v>S-1/OS 154</v>
      </c>
      <c r="O5448" s="112" t="str">
        <f>IF(VLOOKUP(Table1[[#This Row],[Intake Batch Combo]],Sheet2!A:B,2,FALSE)="","",VLOOKUP(Table1[[#This Row],[Intake Batch Combo]],Sheet2!A:B,2,FALSE))</f>
        <v>One Source Diagnostics Batch 154</v>
      </c>
      <c r="P5448" s="115" t="s">
        <v>2379</v>
      </c>
      <c r="Q5448" s="115" t="e">
        <v>#N/A</v>
      </c>
    </row>
    <row r="5449" spans="1:17">
      <c r="A5449" s="4" t="s">
        <v>1316</v>
      </c>
      <c r="B5449" s="15">
        <v>154</v>
      </c>
      <c r="C5449" s="15" t="s">
        <v>2278</v>
      </c>
      <c r="D5449" s="30">
        <v>45359</v>
      </c>
      <c r="E5449" s="10" t="s">
        <v>0</v>
      </c>
      <c r="F5449" s="14">
        <v>300</v>
      </c>
      <c r="G5449" s="14">
        <v>50.557499999999997</v>
      </c>
      <c r="H5449" s="30"/>
      <c r="I5449" s="118"/>
      <c r="J5449" s="15" t="str">
        <f>IF(M5449="",IF(AND(H5449&lt;&gt; "",D5449&lt;&gt;""),IF(H5449&gt;=D5449,H5449-D5449,0),""),"")</f>
        <v/>
      </c>
      <c r="K5449" s="20" t="str">
        <f>IF(M5449="",IF(I5449&lt;&gt;"",I5449-G5449,""),"")</f>
        <v/>
      </c>
      <c r="L5449" s="25" t="str">
        <f>IF(M5449="",IF(K5449&lt;&gt;"",IF(G5449=0,IF(I5449=0,0,9.99),K5449/G5449),""),"")</f>
        <v/>
      </c>
      <c r="M5449" s="112"/>
      <c r="N5449" s="58" t="str">
        <f>TRIM(CONCATENATE(Table1[[#This Row],[Intake]]," ",Table1[[#This Row],[Batch Number]]))</f>
        <v>S-1/OS 154</v>
      </c>
      <c r="O5449" s="112" t="str">
        <f>IF(VLOOKUP(Table1[[#This Row],[Intake Batch Combo]],Sheet2!A:B,2,FALSE)="","",VLOOKUP(Table1[[#This Row],[Intake Batch Combo]],Sheet2!A:B,2,FALSE))</f>
        <v>One Source Diagnostics Batch 154</v>
      </c>
      <c r="P5449" s="115" t="s">
        <v>2379</v>
      </c>
      <c r="Q5449" s="115" t="e">
        <v>#N/A</v>
      </c>
    </row>
    <row r="5450" spans="1:17">
      <c r="A5450" s="4" t="s">
        <v>1316</v>
      </c>
      <c r="B5450" s="15">
        <v>154</v>
      </c>
      <c r="C5450" s="15" t="s">
        <v>2278</v>
      </c>
      <c r="D5450" s="30">
        <v>45359</v>
      </c>
      <c r="E5450" s="10" t="s">
        <v>0</v>
      </c>
      <c r="F5450" s="14">
        <v>250</v>
      </c>
      <c r="G5450" s="14">
        <v>50.557499999999997</v>
      </c>
      <c r="H5450" s="30"/>
      <c r="I5450" s="118"/>
      <c r="J5450" s="15" t="str">
        <f>IF(M5450="",IF(AND(H5450&lt;&gt; "",D5450&lt;&gt;""),IF(H5450&gt;=D5450,H5450-D5450,0),""),"")</f>
        <v/>
      </c>
      <c r="K5450" s="20" t="str">
        <f>IF(M5450="",IF(I5450&lt;&gt;"",I5450-G5450,""),"")</f>
        <v/>
      </c>
      <c r="L5450" s="25" t="str">
        <f>IF(M5450="",IF(K5450&lt;&gt;"",IF(G5450=0,IF(I5450=0,0,9.99),K5450/G5450),""),"")</f>
        <v/>
      </c>
      <c r="M5450" s="112"/>
      <c r="N5450" s="58" t="str">
        <f>TRIM(CONCATENATE(Table1[[#This Row],[Intake]]," ",Table1[[#This Row],[Batch Number]]))</f>
        <v>S-1/OS 154</v>
      </c>
      <c r="O5450" s="112" t="str">
        <f>IF(VLOOKUP(Table1[[#This Row],[Intake Batch Combo]],Sheet2!A:B,2,FALSE)="","",VLOOKUP(Table1[[#This Row],[Intake Batch Combo]],Sheet2!A:B,2,FALSE))</f>
        <v>One Source Diagnostics Batch 154</v>
      </c>
      <c r="P5450" s="115" t="s">
        <v>2379</v>
      </c>
      <c r="Q5450" s="115" t="e">
        <v>#N/A</v>
      </c>
    </row>
    <row r="5451" spans="1:17">
      <c r="A5451" s="4" t="s">
        <v>1316</v>
      </c>
      <c r="B5451" s="15">
        <v>154</v>
      </c>
      <c r="C5451" s="15" t="s">
        <v>2288</v>
      </c>
      <c r="D5451" s="30">
        <v>45359</v>
      </c>
      <c r="E5451" s="10" t="s">
        <v>0</v>
      </c>
      <c r="F5451" s="14">
        <v>250</v>
      </c>
      <c r="G5451" s="14">
        <v>50.557499999999997</v>
      </c>
      <c r="H5451" s="30"/>
      <c r="I5451" s="118"/>
      <c r="J5451" s="15" t="str">
        <f>IF(M5451="",IF(AND(H5451&lt;&gt; "",D5451&lt;&gt;""),IF(H5451&gt;=D5451,H5451-D5451,0),""),"")</f>
        <v/>
      </c>
      <c r="K5451" s="20" t="str">
        <f>IF(M5451="",IF(I5451&lt;&gt;"",I5451-G5451,""),"")</f>
        <v/>
      </c>
      <c r="L5451" s="25" t="str">
        <f>IF(M5451="",IF(K5451&lt;&gt;"",IF(G5451=0,IF(I5451=0,0,9.99),K5451/G5451),""),"")</f>
        <v/>
      </c>
      <c r="M5451" s="112"/>
      <c r="N5451" s="58" t="str">
        <f>TRIM(CONCATENATE(Table1[[#This Row],[Intake]]," ",Table1[[#This Row],[Batch Number]]))</f>
        <v>S-1/OS 154</v>
      </c>
      <c r="O5451" s="112" t="str">
        <f>IF(VLOOKUP(Table1[[#This Row],[Intake Batch Combo]],Sheet2!A:B,2,FALSE)="","",VLOOKUP(Table1[[#This Row],[Intake Batch Combo]],Sheet2!A:B,2,FALSE))</f>
        <v>One Source Diagnostics Batch 154</v>
      </c>
      <c r="P5451" s="115" t="s">
        <v>2379</v>
      </c>
      <c r="Q5451" s="115" t="e">
        <v>#N/A</v>
      </c>
    </row>
    <row r="5452" spans="1:17">
      <c r="A5452" s="4" t="s">
        <v>1316</v>
      </c>
      <c r="B5452" s="15">
        <v>154</v>
      </c>
      <c r="C5452" s="15" t="s">
        <v>2288</v>
      </c>
      <c r="D5452" s="30">
        <v>45359</v>
      </c>
      <c r="E5452" s="10" t="s">
        <v>0</v>
      </c>
      <c r="F5452" s="14">
        <v>250</v>
      </c>
      <c r="G5452" s="14">
        <v>50.557499999999997</v>
      </c>
      <c r="H5452" s="30"/>
      <c r="I5452" s="118"/>
      <c r="J5452" s="15" t="str">
        <f>IF(M5452="",IF(AND(H5452&lt;&gt; "",D5452&lt;&gt;""),IF(H5452&gt;=D5452,H5452-D5452,0),""),"")</f>
        <v/>
      </c>
      <c r="K5452" s="20" t="str">
        <f>IF(M5452="",IF(I5452&lt;&gt;"",I5452-G5452,""),"")</f>
        <v/>
      </c>
      <c r="L5452" s="25" t="str">
        <f>IF(M5452="",IF(K5452&lt;&gt;"",IF(G5452=0,IF(I5452=0,0,9.99),K5452/G5452),""),"")</f>
        <v/>
      </c>
      <c r="M5452" s="112"/>
      <c r="N5452" s="58" t="str">
        <f>TRIM(CONCATENATE(Table1[[#This Row],[Intake]]," ",Table1[[#This Row],[Batch Number]]))</f>
        <v>S-1/OS 154</v>
      </c>
      <c r="O5452" s="112" t="str">
        <f>IF(VLOOKUP(Table1[[#This Row],[Intake Batch Combo]],Sheet2!A:B,2,FALSE)="","",VLOOKUP(Table1[[#This Row],[Intake Batch Combo]],Sheet2!A:B,2,FALSE))</f>
        <v>One Source Diagnostics Batch 154</v>
      </c>
      <c r="P5452" s="115" t="s">
        <v>2379</v>
      </c>
      <c r="Q5452" s="115" t="e">
        <v>#N/A</v>
      </c>
    </row>
    <row r="5453" spans="1:17">
      <c r="A5453" s="4" t="s">
        <v>1316</v>
      </c>
      <c r="B5453" s="15">
        <v>154</v>
      </c>
      <c r="C5453" s="15" t="s">
        <v>2310</v>
      </c>
      <c r="D5453" s="30">
        <v>45359</v>
      </c>
      <c r="E5453" s="10" t="s">
        <v>0</v>
      </c>
      <c r="F5453" s="14">
        <v>250</v>
      </c>
      <c r="G5453" s="14">
        <v>50.557499999999997</v>
      </c>
      <c r="H5453" s="30"/>
      <c r="I5453" s="118"/>
      <c r="J5453" s="15" t="str">
        <f>IF(M5453="",IF(AND(H5453&lt;&gt; "",D5453&lt;&gt;""),IF(H5453&gt;=D5453,H5453-D5453,0),""),"")</f>
        <v/>
      </c>
      <c r="K5453" s="20" t="str">
        <f>IF(M5453="",IF(I5453&lt;&gt;"",I5453-G5453,""),"")</f>
        <v/>
      </c>
      <c r="L5453" s="25" t="str">
        <f>IF(M5453="",IF(K5453&lt;&gt;"",IF(G5453=0,IF(I5453=0,0,9.99),K5453/G5453),""),"")</f>
        <v/>
      </c>
      <c r="M5453" s="112"/>
      <c r="N5453" s="58" t="str">
        <f>TRIM(CONCATENATE(Table1[[#This Row],[Intake]]," ",Table1[[#This Row],[Batch Number]]))</f>
        <v>S-1/OS 154</v>
      </c>
      <c r="O5453" s="112" t="str">
        <f>IF(VLOOKUP(Table1[[#This Row],[Intake Batch Combo]],Sheet2!A:B,2,FALSE)="","",VLOOKUP(Table1[[#This Row],[Intake Batch Combo]],Sheet2!A:B,2,FALSE))</f>
        <v>One Source Diagnostics Batch 154</v>
      </c>
      <c r="P5453" s="115" t="s">
        <v>2379</v>
      </c>
      <c r="Q5453" s="115" t="e">
        <v>#N/A</v>
      </c>
    </row>
    <row r="5454" spans="1:17">
      <c r="A5454" s="4" t="s">
        <v>1316</v>
      </c>
      <c r="B5454" s="15">
        <v>154</v>
      </c>
      <c r="C5454" s="15" t="s">
        <v>2310</v>
      </c>
      <c r="D5454" s="30">
        <v>45359</v>
      </c>
      <c r="E5454" s="10" t="s">
        <v>0</v>
      </c>
      <c r="F5454" s="14">
        <v>250</v>
      </c>
      <c r="G5454" s="14">
        <v>50.557499999999997</v>
      </c>
      <c r="H5454" s="30"/>
      <c r="I5454" s="118"/>
      <c r="J5454" s="15" t="str">
        <f>IF(M5454="",IF(AND(H5454&lt;&gt; "",D5454&lt;&gt;""),IF(H5454&gt;=D5454,H5454-D5454,0),""),"")</f>
        <v/>
      </c>
      <c r="K5454" s="20" t="str">
        <f>IF(M5454="",IF(I5454&lt;&gt;"",I5454-G5454,""),"")</f>
        <v/>
      </c>
      <c r="L5454" s="25" t="str">
        <f>IF(M5454="",IF(K5454&lt;&gt;"",IF(G5454=0,IF(I5454=0,0,9.99),K5454/G5454),""),"")</f>
        <v/>
      </c>
      <c r="M5454" s="112"/>
      <c r="N5454" s="58" t="str">
        <f>TRIM(CONCATENATE(Table1[[#This Row],[Intake]]," ",Table1[[#This Row],[Batch Number]]))</f>
        <v>S-1/OS 154</v>
      </c>
      <c r="O5454" s="112" t="str">
        <f>IF(VLOOKUP(Table1[[#This Row],[Intake Batch Combo]],Sheet2!A:B,2,FALSE)="","",VLOOKUP(Table1[[#This Row],[Intake Batch Combo]],Sheet2!A:B,2,FALSE))</f>
        <v>One Source Diagnostics Batch 154</v>
      </c>
      <c r="P5454" s="115" t="s">
        <v>2379</v>
      </c>
      <c r="Q5454" s="115" t="e">
        <v>#N/A</v>
      </c>
    </row>
    <row r="5455" spans="1:17">
      <c r="A5455" s="4" t="s">
        <v>1316</v>
      </c>
      <c r="B5455" s="15">
        <v>154</v>
      </c>
      <c r="C5455" s="15" t="s">
        <v>2310</v>
      </c>
      <c r="D5455" s="30">
        <v>45359</v>
      </c>
      <c r="E5455" s="10" t="s">
        <v>0</v>
      </c>
      <c r="F5455" s="14">
        <v>250</v>
      </c>
      <c r="G5455" s="14">
        <v>50.557499999999997</v>
      </c>
      <c r="H5455" s="30"/>
      <c r="I5455" s="118"/>
      <c r="J5455" s="15" t="str">
        <f>IF(M5455="",IF(AND(H5455&lt;&gt; "",D5455&lt;&gt;""),IF(H5455&gt;=D5455,H5455-D5455,0),""),"")</f>
        <v/>
      </c>
      <c r="K5455" s="20" t="str">
        <f>IF(M5455="",IF(I5455&lt;&gt;"",I5455-G5455,""),"")</f>
        <v/>
      </c>
      <c r="L5455" s="25" t="str">
        <f>IF(M5455="",IF(K5455&lt;&gt;"",IF(G5455=0,IF(I5455=0,0,9.99),K5455/G5455),""),"")</f>
        <v/>
      </c>
      <c r="M5455" s="112"/>
      <c r="N5455" s="58" t="str">
        <f>TRIM(CONCATENATE(Table1[[#This Row],[Intake]]," ",Table1[[#This Row],[Batch Number]]))</f>
        <v>S-1/OS 154</v>
      </c>
      <c r="O5455" s="112" t="str">
        <f>IF(VLOOKUP(Table1[[#This Row],[Intake Batch Combo]],Sheet2!A:B,2,FALSE)="","",VLOOKUP(Table1[[#This Row],[Intake Batch Combo]],Sheet2!A:B,2,FALSE))</f>
        <v>One Source Diagnostics Batch 154</v>
      </c>
      <c r="P5455" s="115" t="s">
        <v>2379</v>
      </c>
      <c r="Q5455" s="115" t="e">
        <v>#N/A</v>
      </c>
    </row>
    <row r="5456" spans="1:17">
      <c r="A5456" s="4" t="s">
        <v>1316</v>
      </c>
      <c r="B5456" s="15">
        <v>154</v>
      </c>
      <c r="C5456" s="15" t="s">
        <v>2364</v>
      </c>
      <c r="D5456" s="30">
        <v>45359</v>
      </c>
      <c r="E5456" s="10" t="s">
        <v>0</v>
      </c>
      <c r="F5456" s="14">
        <v>250</v>
      </c>
      <c r="G5456" s="14">
        <v>50.557499999999997</v>
      </c>
      <c r="H5456" s="30"/>
      <c r="I5456" s="118"/>
      <c r="J5456" s="15" t="str">
        <f>IF(M5456="",IF(AND(H5456&lt;&gt; "",D5456&lt;&gt;""),IF(H5456&gt;=D5456,H5456-D5456,0),""),"")</f>
        <v/>
      </c>
      <c r="K5456" s="20" t="str">
        <f>IF(M5456="",IF(I5456&lt;&gt;"",I5456-G5456,""),"")</f>
        <v/>
      </c>
      <c r="L5456" s="25" t="str">
        <f>IF(M5456="",IF(K5456&lt;&gt;"",IF(G5456=0,IF(I5456=0,0,9.99),K5456/G5456),""),"")</f>
        <v/>
      </c>
      <c r="M5456" s="112"/>
      <c r="N5456" s="58" t="str">
        <f>TRIM(CONCATENATE(Table1[[#This Row],[Intake]]," ",Table1[[#This Row],[Batch Number]]))</f>
        <v>S-1/OS 154</v>
      </c>
      <c r="O5456" s="112" t="str">
        <f>IF(VLOOKUP(Table1[[#This Row],[Intake Batch Combo]],Sheet2!A:B,2,FALSE)="","",VLOOKUP(Table1[[#This Row],[Intake Batch Combo]],Sheet2!A:B,2,FALSE))</f>
        <v>One Source Diagnostics Batch 154</v>
      </c>
      <c r="P5456" s="115" t="s">
        <v>2379</v>
      </c>
      <c r="Q5456" s="115" t="e">
        <v>#N/A</v>
      </c>
    </row>
    <row r="5457" spans="1:17">
      <c r="A5457" s="4" t="s">
        <v>1316</v>
      </c>
      <c r="B5457" s="15">
        <v>154</v>
      </c>
      <c r="C5457" s="15" t="s">
        <v>2367</v>
      </c>
      <c r="D5457" s="30">
        <v>45359</v>
      </c>
      <c r="E5457" s="10" t="s">
        <v>0</v>
      </c>
      <c r="F5457" s="14">
        <v>250</v>
      </c>
      <c r="G5457" s="14">
        <v>50.557499999999997</v>
      </c>
      <c r="H5457" s="30"/>
      <c r="I5457" s="118"/>
      <c r="J5457" s="15" t="str">
        <f>IF(M5457="",IF(AND(H5457&lt;&gt; "",D5457&lt;&gt;""),IF(H5457&gt;=D5457,H5457-D5457,0),""),"")</f>
        <v/>
      </c>
      <c r="K5457" s="20" t="str">
        <f>IF(M5457="",IF(I5457&lt;&gt;"",I5457-G5457,""),"")</f>
        <v/>
      </c>
      <c r="L5457" s="25" t="str">
        <f>IF(M5457="",IF(K5457&lt;&gt;"",IF(G5457=0,IF(I5457=0,0,9.99),K5457/G5457),""),"")</f>
        <v/>
      </c>
      <c r="M5457" s="112"/>
      <c r="N5457" s="58" t="str">
        <f>TRIM(CONCATENATE(Table1[[#This Row],[Intake]]," ",Table1[[#This Row],[Batch Number]]))</f>
        <v>S-1/OS 154</v>
      </c>
      <c r="O5457" s="112" t="str">
        <f>IF(VLOOKUP(Table1[[#This Row],[Intake Batch Combo]],Sheet2!A:B,2,FALSE)="","",VLOOKUP(Table1[[#This Row],[Intake Batch Combo]],Sheet2!A:B,2,FALSE))</f>
        <v>One Source Diagnostics Batch 154</v>
      </c>
      <c r="P5457" s="115" t="s">
        <v>2379</v>
      </c>
      <c r="Q5457" s="115" t="e">
        <v>#N/A</v>
      </c>
    </row>
    <row r="5458" spans="1:17">
      <c r="A5458" s="4" t="s">
        <v>1316</v>
      </c>
      <c r="B5458" s="15">
        <v>154</v>
      </c>
      <c r="C5458" s="15" t="s">
        <v>2367</v>
      </c>
      <c r="D5458" s="30">
        <v>45359</v>
      </c>
      <c r="E5458" s="10" t="s">
        <v>0</v>
      </c>
      <c r="F5458" s="14">
        <v>250</v>
      </c>
      <c r="G5458" s="14">
        <v>50.557499999999997</v>
      </c>
      <c r="H5458" s="30"/>
      <c r="I5458" s="118"/>
      <c r="J5458" s="15" t="str">
        <f>IF(M5458="",IF(AND(H5458&lt;&gt; "",D5458&lt;&gt;""),IF(H5458&gt;=D5458,H5458-D5458,0),""),"")</f>
        <v/>
      </c>
      <c r="K5458" s="20" t="str">
        <f>IF(M5458="",IF(I5458&lt;&gt;"",I5458-G5458,""),"")</f>
        <v/>
      </c>
      <c r="L5458" s="25" t="str">
        <f>IF(M5458="",IF(K5458&lt;&gt;"",IF(G5458=0,IF(I5458=0,0,9.99),K5458/G5458),""),"")</f>
        <v/>
      </c>
      <c r="M5458" s="112"/>
      <c r="N5458" s="58" t="str">
        <f>TRIM(CONCATENATE(Table1[[#This Row],[Intake]]," ",Table1[[#This Row],[Batch Number]]))</f>
        <v>S-1/OS 154</v>
      </c>
      <c r="O5458" s="112" t="str">
        <f>IF(VLOOKUP(Table1[[#This Row],[Intake Batch Combo]],Sheet2!A:B,2,FALSE)="","",VLOOKUP(Table1[[#This Row],[Intake Batch Combo]],Sheet2!A:B,2,FALSE))</f>
        <v>One Source Diagnostics Batch 154</v>
      </c>
      <c r="P5458" s="115" t="s">
        <v>2379</v>
      </c>
      <c r="Q5458" s="115" t="e">
        <v>#N/A</v>
      </c>
    </row>
    <row r="5459" spans="1:17">
      <c r="A5459" s="4" t="s">
        <v>1316</v>
      </c>
      <c r="B5459" s="15">
        <v>154</v>
      </c>
      <c r="C5459" s="15" t="s">
        <v>2367</v>
      </c>
      <c r="D5459" s="30">
        <v>45359</v>
      </c>
      <c r="E5459" s="10" t="s">
        <v>0</v>
      </c>
      <c r="F5459" s="14">
        <v>250</v>
      </c>
      <c r="G5459" s="14">
        <v>50.557499999999997</v>
      </c>
      <c r="H5459" s="30"/>
      <c r="I5459" s="118"/>
      <c r="J5459" s="15" t="str">
        <f>IF(M5459="",IF(AND(H5459&lt;&gt; "",D5459&lt;&gt;""),IF(H5459&gt;=D5459,H5459-D5459,0),""),"")</f>
        <v/>
      </c>
      <c r="K5459" s="20" t="str">
        <f>IF(M5459="",IF(I5459&lt;&gt;"",I5459-G5459,""),"")</f>
        <v/>
      </c>
      <c r="L5459" s="25" t="str">
        <f>IF(M5459="",IF(K5459&lt;&gt;"",IF(G5459=0,IF(I5459=0,0,9.99),K5459/G5459),""),"")</f>
        <v/>
      </c>
      <c r="M5459" s="112"/>
      <c r="N5459" s="58" t="str">
        <f>TRIM(CONCATENATE(Table1[[#This Row],[Intake]]," ",Table1[[#This Row],[Batch Number]]))</f>
        <v>S-1/OS 154</v>
      </c>
      <c r="O5459" s="112" t="str">
        <f>IF(VLOOKUP(Table1[[#This Row],[Intake Batch Combo]],Sheet2!A:B,2,FALSE)="","",VLOOKUP(Table1[[#This Row],[Intake Batch Combo]],Sheet2!A:B,2,FALSE))</f>
        <v>One Source Diagnostics Batch 154</v>
      </c>
      <c r="P5459" s="115" t="s">
        <v>2379</v>
      </c>
      <c r="Q5459" s="115" t="e">
        <v>#N/A</v>
      </c>
    </row>
    <row r="5460" spans="1:17">
      <c r="A5460" s="4" t="s">
        <v>1886</v>
      </c>
      <c r="B5460" s="15">
        <v>5</v>
      </c>
      <c r="C5460" s="15">
        <v>97110</v>
      </c>
      <c r="D5460" s="30">
        <v>45195</v>
      </c>
      <c r="E5460" s="10" t="s">
        <v>0</v>
      </c>
      <c r="F5460" s="14">
        <v>245.28</v>
      </c>
      <c r="G5460" s="14">
        <v>55.286461042003729</v>
      </c>
      <c r="H5460" s="30"/>
      <c r="I5460" s="118"/>
      <c r="J5460" s="15" t="str">
        <f>IF(M5460="",IF(AND(H5460&lt;&gt; "",D5460&lt;&gt;""),IF(H5460&gt;=D5460,H5460-D5460,0),""),"")</f>
        <v/>
      </c>
      <c r="K5460" s="20" t="str">
        <f>IF(M5460="",IF(I5460&lt;&gt;"",I5460-G5460,""),"")</f>
        <v/>
      </c>
      <c r="L5460" s="25" t="str">
        <f>IF(M5460="",IF(K5460&lt;&gt;"",IF(G5460=0,IF(I5460=0,0,9.99),K5460/G5460),""),"")</f>
        <v/>
      </c>
      <c r="M5460" s="112"/>
      <c r="N5460" s="58" t="str">
        <f>TRIM(CONCATENATE(Table1[[#This Row],[Intake]]," ",Table1[[#This Row],[Batch Number]]))</f>
        <v>S-1/TI 5</v>
      </c>
      <c r="O5460" s="112" t="str">
        <f>IF(VLOOKUP(Table1[[#This Row],[Intake Batch Combo]],Sheet2!A:B,2,FALSE)="","",VLOOKUP(Table1[[#This Row],[Intake Batch Combo]],Sheet2!A:B,2,FALSE))</f>
        <v>Texas Injury Group Batch 05</v>
      </c>
      <c r="P5460" s="115" t="s">
        <v>2378</v>
      </c>
      <c r="Q5460" s="115" t="e">
        <v>#N/A</v>
      </c>
    </row>
    <row r="5461" spans="1:17">
      <c r="A5461" s="4" t="s">
        <v>1886</v>
      </c>
      <c r="B5461" s="15">
        <v>5</v>
      </c>
      <c r="C5461" s="15">
        <v>97110</v>
      </c>
      <c r="D5461" s="30">
        <v>45195</v>
      </c>
      <c r="E5461" s="10" t="s">
        <v>0</v>
      </c>
      <c r="F5461" s="14">
        <v>245.28</v>
      </c>
      <c r="G5461" s="14">
        <v>55.286461042003729</v>
      </c>
      <c r="H5461" s="30"/>
      <c r="I5461" s="118"/>
      <c r="J5461" s="15" t="str">
        <f>IF(M5461="",IF(AND(H5461&lt;&gt; "",D5461&lt;&gt;""),IF(H5461&gt;=D5461,H5461-D5461,0),""),"")</f>
        <v/>
      </c>
      <c r="K5461" s="20" t="str">
        <f>IF(M5461="",IF(I5461&lt;&gt;"",I5461-G5461,""),"")</f>
        <v/>
      </c>
      <c r="L5461" s="25" t="str">
        <f>IF(M5461="",IF(K5461&lt;&gt;"",IF(G5461=0,IF(I5461=0,0,9.99),K5461/G5461),""),"")</f>
        <v/>
      </c>
      <c r="M5461" s="112"/>
      <c r="N5461" s="58" t="str">
        <f>TRIM(CONCATENATE(Table1[[#This Row],[Intake]]," ",Table1[[#This Row],[Batch Number]]))</f>
        <v>S-1/TI 5</v>
      </c>
      <c r="O5461" s="112" t="str">
        <f>IF(VLOOKUP(Table1[[#This Row],[Intake Batch Combo]],Sheet2!A:B,2,FALSE)="","",VLOOKUP(Table1[[#This Row],[Intake Batch Combo]],Sheet2!A:B,2,FALSE))</f>
        <v>Texas Injury Group Batch 05</v>
      </c>
      <c r="P5461" s="115" t="s">
        <v>2378</v>
      </c>
      <c r="Q5461" s="115" t="e">
        <v>#N/A</v>
      </c>
    </row>
    <row r="5462" spans="1:17">
      <c r="A5462" s="4" t="s">
        <v>1886</v>
      </c>
      <c r="B5462" s="15">
        <v>5</v>
      </c>
      <c r="C5462" s="15">
        <v>97110</v>
      </c>
      <c r="D5462" s="30">
        <v>45195</v>
      </c>
      <c r="E5462" s="10" t="s">
        <v>0</v>
      </c>
      <c r="F5462" s="14">
        <v>245.28</v>
      </c>
      <c r="G5462" s="14">
        <v>55.286461042003729</v>
      </c>
      <c r="H5462" s="30"/>
      <c r="I5462" s="118"/>
      <c r="J5462" s="15" t="str">
        <f>IF(M5462="",IF(AND(H5462&lt;&gt; "",D5462&lt;&gt;""),IF(H5462&gt;=D5462,H5462-D5462,0),""),"")</f>
        <v/>
      </c>
      <c r="K5462" s="20" t="str">
        <f>IF(M5462="",IF(I5462&lt;&gt;"",I5462-G5462,""),"")</f>
        <v/>
      </c>
      <c r="L5462" s="25" t="str">
        <f>IF(M5462="",IF(K5462&lt;&gt;"",IF(G5462=0,IF(I5462=0,0,9.99),K5462/G5462),""),"")</f>
        <v/>
      </c>
      <c r="M5462" s="112"/>
      <c r="N5462" s="58" t="str">
        <f>TRIM(CONCATENATE(Table1[[#This Row],[Intake]]," ",Table1[[#This Row],[Batch Number]]))</f>
        <v>S-1/TI 5</v>
      </c>
      <c r="O5462" s="112" t="str">
        <f>IF(VLOOKUP(Table1[[#This Row],[Intake Batch Combo]],Sheet2!A:B,2,FALSE)="","",VLOOKUP(Table1[[#This Row],[Intake Batch Combo]],Sheet2!A:B,2,FALSE))</f>
        <v>Texas Injury Group Batch 05</v>
      </c>
      <c r="P5462" s="115" t="s">
        <v>2378</v>
      </c>
      <c r="Q5462" s="115" t="e">
        <v>#N/A</v>
      </c>
    </row>
    <row r="5463" spans="1:17">
      <c r="A5463" s="4" t="s">
        <v>1886</v>
      </c>
      <c r="B5463" s="15">
        <v>5</v>
      </c>
      <c r="C5463" s="15">
        <v>97110</v>
      </c>
      <c r="D5463" s="30">
        <v>45195</v>
      </c>
      <c r="E5463" s="10" t="s">
        <v>0</v>
      </c>
      <c r="F5463" s="14">
        <v>245.28</v>
      </c>
      <c r="G5463" s="14">
        <v>55.286461042003729</v>
      </c>
      <c r="H5463" s="30"/>
      <c r="I5463" s="118"/>
      <c r="J5463" s="15" t="str">
        <f>IF(M5463="",IF(AND(H5463&lt;&gt; "",D5463&lt;&gt;""),IF(H5463&gt;=D5463,H5463-D5463,0),""),"")</f>
        <v/>
      </c>
      <c r="K5463" s="20" t="str">
        <f>IF(M5463="",IF(I5463&lt;&gt;"",I5463-G5463,""),"")</f>
        <v/>
      </c>
      <c r="L5463" s="25" t="str">
        <f>IF(M5463="",IF(K5463&lt;&gt;"",IF(G5463=0,IF(I5463=0,0,9.99),K5463/G5463),""),"")</f>
        <v/>
      </c>
      <c r="M5463" s="112"/>
      <c r="N5463" s="58" t="str">
        <f>TRIM(CONCATENATE(Table1[[#This Row],[Intake]]," ",Table1[[#This Row],[Batch Number]]))</f>
        <v>S-1/TI 5</v>
      </c>
      <c r="O5463" s="112" t="str">
        <f>IF(VLOOKUP(Table1[[#This Row],[Intake Batch Combo]],Sheet2!A:B,2,FALSE)="","",VLOOKUP(Table1[[#This Row],[Intake Batch Combo]],Sheet2!A:B,2,FALSE))</f>
        <v>Texas Injury Group Batch 05</v>
      </c>
      <c r="P5463" s="115" t="s">
        <v>2378</v>
      </c>
      <c r="Q5463" s="115" t="e">
        <v>#N/A</v>
      </c>
    </row>
    <row r="5464" spans="1:17">
      <c r="A5464" s="4" t="s">
        <v>1886</v>
      </c>
      <c r="B5464" s="15">
        <v>5</v>
      </c>
      <c r="C5464" s="15">
        <v>97110</v>
      </c>
      <c r="D5464" s="30">
        <v>45195</v>
      </c>
      <c r="E5464" s="10" t="s">
        <v>0</v>
      </c>
      <c r="F5464" s="14">
        <v>245.28</v>
      </c>
      <c r="G5464" s="14">
        <v>55.286461042003729</v>
      </c>
      <c r="H5464" s="30"/>
      <c r="I5464" s="118"/>
      <c r="J5464" s="15" t="str">
        <f>IF(M5464="",IF(AND(H5464&lt;&gt; "",D5464&lt;&gt;""),IF(H5464&gt;=D5464,H5464-D5464,0),""),"")</f>
        <v/>
      </c>
      <c r="K5464" s="20" t="str">
        <f>IF(M5464="",IF(I5464&lt;&gt;"",I5464-G5464,""),"")</f>
        <v/>
      </c>
      <c r="L5464" s="25" t="str">
        <f>IF(M5464="",IF(K5464&lt;&gt;"",IF(G5464=0,IF(I5464=0,0,9.99),K5464/G5464),""),"")</f>
        <v/>
      </c>
      <c r="M5464" s="112"/>
      <c r="N5464" s="58" t="str">
        <f>TRIM(CONCATENATE(Table1[[#This Row],[Intake]]," ",Table1[[#This Row],[Batch Number]]))</f>
        <v>S-1/TI 5</v>
      </c>
      <c r="O5464" s="112" t="str">
        <f>IF(VLOOKUP(Table1[[#This Row],[Intake Batch Combo]],Sheet2!A:B,2,FALSE)="","",VLOOKUP(Table1[[#This Row],[Intake Batch Combo]],Sheet2!A:B,2,FALSE))</f>
        <v>Texas Injury Group Batch 05</v>
      </c>
      <c r="P5464" s="115" t="s">
        <v>2378</v>
      </c>
      <c r="Q5464" s="115" t="e">
        <v>#N/A</v>
      </c>
    </row>
    <row r="5465" spans="1:17">
      <c r="A5465" s="4" t="s">
        <v>1886</v>
      </c>
      <c r="B5465" s="15">
        <v>5</v>
      </c>
      <c r="C5465" s="15">
        <v>97110</v>
      </c>
      <c r="D5465" s="30">
        <v>45195</v>
      </c>
      <c r="E5465" s="10" t="s">
        <v>0</v>
      </c>
      <c r="F5465" s="14">
        <v>245.28</v>
      </c>
      <c r="G5465" s="14">
        <v>55.286461042003729</v>
      </c>
      <c r="H5465" s="30"/>
      <c r="I5465" s="118"/>
      <c r="J5465" s="15" t="str">
        <f>IF(M5465="",IF(AND(H5465&lt;&gt; "",D5465&lt;&gt;""),IF(H5465&gt;=D5465,H5465-D5465,0),""),"")</f>
        <v/>
      </c>
      <c r="K5465" s="20" t="str">
        <f>IF(M5465="",IF(I5465&lt;&gt;"",I5465-G5465,""),"")</f>
        <v/>
      </c>
      <c r="L5465" s="25" t="str">
        <f>IF(M5465="",IF(K5465&lt;&gt;"",IF(G5465=0,IF(I5465=0,0,9.99),K5465/G5465),""),"")</f>
        <v/>
      </c>
      <c r="M5465" s="112"/>
      <c r="N5465" s="58" t="str">
        <f>TRIM(CONCATENATE(Table1[[#This Row],[Intake]]," ",Table1[[#This Row],[Batch Number]]))</f>
        <v>S-1/TI 5</v>
      </c>
      <c r="O5465" s="112" t="str">
        <f>IF(VLOOKUP(Table1[[#This Row],[Intake Batch Combo]],Sheet2!A:B,2,FALSE)="","",VLOOKUP(Table1[[#This Row],[Intake Batch Combo]],Sheet2!A:B,2,FALSE))</f>
        <v>Texas Injury Group Batch 05</v>
      </c>
      <c r="P5465" s="115" t="s">
        <v>2378</v>
      </c>
      <c r="Q5465" s="115" t="e">
        <v>#N/A</v>
      </c>
    </row>
    <row r="5466" spans="1:17">
      <c r="A5466" s="4" t="s">
        <v>1886</v>
      </c>
      <c r="B5466" s="15">
        <v>5</v>
      </c>
      <c r="C5466" s="15" t="s">
        <v>1874</v>
      </c>
      <c r="D5466" s="30">
        <v>45195</v>
      </c>
      <c r="E5466" s="10" t="s">
        <v>0</v>
      </c>
      <c r="F5466" s="14">
        <v>245.28</v>
      </c>
      <c r="G5466" s="14">
        <v>55.286461042003729</v>
      </c>
      <c r="H5466" s="30"/>
      <c r="I5466" s="118"/>
      <c r="J5466" s="15" t="str">
        <f>IF(M5466="",IF(AND(H5466&lt;&gt; "",D5466&lt;&gt;""),IF(H5466&gt;=D5466,H5466-D5466,0),""),"")</f>
        <v/>
      </c>
      <c r="K5466" s="20" t="str">
        <f>IF(M5466="",IF(I5466&lt;&gt;"",I5466-G5466,""),"")</f>
        <v/>
      </c>
      <c r="L5466" s="25" t="str">
        <f>IF(M5466="",IF(K5466&lt;&gt;"",IF(G5466=0,IF(I5466=0,0,9.99),K5466/G5466),""),"")</f>
        <v/>
      </c>
      <c r="M5466" s="112"/>
      <c r="N5466" s="58" t="str">
        <f>TRIM(CONCATENATE(Table1[[#This Row],[Intake]]," ",Table1[[#This Row],[Batch Number]]))</f>
        <v>S-1/TI 5</v>
      </c>
      <c r="O5466" s="112" t="str">
        <f>IF(VLOOKUP(Table1[[#This Row],[Intake Batch Combo]],Sheet2!A:B,2,FALSE)="","",VLOOKUP(Table1[[#This Row],[Intake Batch Combo]],Sheet2!A:B,2,FALSE))</f>
        <v>Texas Injury Group Batch 05</v>
      </c>
      <c r="P5466" s="115" t="s">
        <v>2378</v>
      </c>
      <c r="Q5466" s="115" t="e">
        <v>#N/A</v>
      </c>
    </row>
    <row r="5467" spans="1:17">
      <c r="A5467" s="4" t="s">
        <v>1886</v>
      </c>
      <c r="B5467" s="15">
        <v>5</v>
      </c>
      <c r="C5467" s="15" t="s">
        <v>1874</v>
      </c>
      <c r="D5467" s="30">
        <v>45195</v>
      </c>
      <c r="E5467" s="10" t="s">
        <v>0</v>
      </c>
      <c r="F5467" s="14">
        <v>245.28</v>
      </c>
      <c r="G5467" s="14">
        <v>55.286461042003729</v>
      </c>
      <c r="H5467" s="30"/>
      <c r="I5467" s="118"/>
      <c r="J5467" s="15" t="str">
        <f>IF(M5467="",IF(AND(H5467&lt;&gt; "",D5467&lt;&gt;""),IF(H5467&gt;=D5467,H5467-D5467,0),""),"")</f>
        <v/>
      </c>
      <c r="K5467" s="20" t="str">
        <f>IF(M5467="",IF(I5467&lt;&gt;"",I5467-G5467,""),"")</f>
        <v/>
      </c>
      <c r="L5467" s="25" t="str">
        <f>IF(M5467="",IF(K5467&lt;&gt;"",IF(G5467=0,IF(I5467=0,0,9.99),K5467/G5467),""),"")</f>
        <v/>
      </c>
      <c r="M5467" s="112"/>
      <c r="N5467" s="58" t="str">
        <f>TRIM(CONCATENATE(Table1[[#This Row],[Intake]]," ",Table1[[#This Row],[Batch Number]]))</f>
        <v>S-1/TI 5</v>
      </c>
      <c r="O5467" s="112" t="str">
        <f>IF(VLOOKUP(Table1[[#This Row],[Intake Batch Combo]],Sheet2!A:B,2,FALSE)="","",VLOOKUP(Table1[[#This Row],[Intake Batch Combo]],Sheet2!A:B,2,FALSE))</f>
        <v>Texas Injury Group Batch 05</v>
      </c>
      <c r="P5467" s="115" t="s">
        <v>2378</v>
      </c>
      <c r="Q5467" s="115" t="e">
        <v>#N/A</v>
      </c>
    </row>
    <row r="5468" spans="1:17">
      <c r="A5468" s="4" t="s">
        <v>1886</v>
      </c>
      <c r="B5468" s="15">
        <v>5</v>
      </c>
      <c r="C5468" s="15" t="s">
        <v>1874</v>
      </c>
      <c r="D5468" s="30">
        <v>45195</v>
      </c>
      <c r="E5468" s="10" t="s">
        <v>0</v>
      </c>
      <c r="F5468" s="14">
        <v>245.28</v>
      </c>
      <c r="G5468" s="14">
        <v>55.286461042003729</v>
      </c>
      <c r="H5468" s="30"/>
      <c r="I5468" s="118"/>
      <c r="J5468" s="15" t="str">
        <f>IF(M5468="",IF(AND(H5468&lt;&gt; "",D5468&lt;&gt;""),IF(H5468&gt;=D5468,H5468-D5468,0),""),"")</f>
        <v/>
      </c>
      <c r="K5468" s="20" t="str">
        <f>IF(M5468="",IF(I5468&lt;&gt;"",I5468-G5468,""),"")</f>
        <v/>
      </c>
      <c r="L5468" s="25" t="str">
        <f>IF(M5468="",IF(K5468&lt;&gt;"",IF(G5468=0,IF(I5468=0,0,9.99),K5468/G5468),""),"")</f>
        <v/>
      </c>
      <c r="M5468" s="112"/>
      <c r="N5468" s="58" t="str">
        <f>TRIM(CONCATENATE(Table1[[#This Row],[Intake]]," ",Table1[[#This Row],[Batch Number]]))</f>
        <v>S-1/TI 5</v>
      </c>
      <c r="O5468" s="112" t="str">
        <f>IF(VLOOKUP(Table1[[#This Row],[Intake Batch Combo]],Sheet2!A:B,2,FALSE)="","",VLOOKUP(Table1[[#This Row],[Intake Batch Combo]],Sheet2!A:B,2,FALSE))</f>
        <v>Texas Injury Group Batch 05</v>
      </c>
      <c r="P5468" s="115" t="s">
        <v>2378</v>
      </c>
      <c r="Q5468" s="115" t="e">
        <v>#N/A</v>
      </c>
    </row>
    <row r="5469" spans="1:17">
      <c r="A5469" s="4" t="s">
        <v>1886</v>
      </c>
      <c r="B5469" s="15">
        <v>5</v>
      </c>
      <c r="C5469" s="15" t="s">
        <v>1874</v>
      </c>
      <c r="D5469" s="30">
        <v>45195</v>
      </c>
      <c r="E5469" s="10" t="s">
        <v>0</v>
      </c>
      <c r="F5469" s="14">
        <v>245.28</v>
      </c>
      <c r="G5469" s="14">
        <v>55.286461042003729</v>
      </c>
      <c r="H5469" s="30"/>
      <c r="I5469" s="118"/>
      <c r="J5469" s="15" t="str">
        <f>IF(M5469="",IF(AND(H5469&lt;&gt; "",D5469&lt;&gt;""),IF(H5469&gt;=D5469,H5469-D5469,0),""),"")</f>
        <v/>
      </c>
      <c r="K5469" s="20" t="str">
        <f>IF(M5469="",IF(I5469&lt;&gt;"",I5469-G5469,""),"")</f>
        <v/>
      </c>
      <c r="L5469" s="25" t="str">
        <f>IF(M5469="",IF(K5469&lt;&gt;"",IF(G5469=0,IF(I5469=0,0,9.99),K5469/G5469),""),"")</f>
        <v/>
      </c>
      <c r="M5469" s="112"/>
      <c r="N5469" s="58" t="str">
        <f>TRIM(CONCATENATE(Table1[[#This Row],[Intake]]," ",Table1[[#This Row],[Batch Number]]))</f>
        <v>S-1/TI 5</v>
      </c>
      <c r="O5469" s="112" t="str">
        <f>IF(VLOOKUP(Table1[[#This Row],[Intake Batch Combo]],Sheet2!A:B,2,FALSE)="","",VLOOKUP(Table1[[#This Row],[Intake Batch Combo]],Sheet2!A:B,2,FALSE))</f>
        <v>Texas Injury Group Batch 05</v>
      </c>
      <c r="P5469" s="115" t="s">
        <v>2378</v>
      </c>
      <c r="Q5469" s="115" t="e">
        <v>#N/A</v>
      </c>
    </row>
    <row r="5470" spans="1:17">
      <c r="A5470" s="4" t="s">
        <v>1886</v>
      </c>
      <c r="B5470" s="15">
        <v>5</v>
      </c>
      <c r="C5470" s="15" t="s">
        <v>1874</v>
      </c>
      <c r="D5470" s="30">
        <v>45195</v>
      </c>
      <c r="E5470" s="10" t="s">
        <v>0</v>
      </c>
      <c r="F5470" s="14">
        <v>245.28</v>
      </c>
      <c r="G5470" s="14">
        <v>55.286461042003729</v>
      </c>
      <c r="H5470" s="30"/>
      <c r="I5470" s="118"/>
      <c r="J5470" s="15" t="str">
        <f>IF(M5470="",IF(AND(H5470&lt;&gt; "",D5470&lt;&gt;""),IF(H5470&gt;=D5470,H5470-D5470,0),""),"")</f>
        <v/>
      </c>
      <c r="K5470" s="20" t="str">
        <f>IF(M5470="",IF(I5470&lt;&gt;"",I5470-G5470,""),"")</f>
        <v/>
      </c>
      <c r="L5470" s="25" t="str">
        <f>IF(M5470="",IF(K5470&lt;&gt;"",IF(G5470=0,IF(I5470=0,0,9.99),K5470/G5470),""),"")</f>
        <v/>
      </c>
      <c r="M5470" s="112"/>
      <c r="N5470" s="58" t="str">
        <f>TRIM(CONCATENATE(Table1[[#This Row],[Intake]]," ",Table1[[#This Row],[Batch Number]]))</f>
        <v>S-1/TI 5</v>
      </c>
      <c r="O5470" s="112" t="str">
        <f>IF(VLOOKUP(Table1[[#This Row],[Intake Batch Combo]],Sheet2!A:B,2,FALSE)="","",VLOOKUP(Table1[[#This Row],[Intake Batch Combo]],Sheet2!A:B,2,FALSE))</f>
        <v>Texas Injury Group Batch 05</v>
      </c>
      <c r="P5470" s="115" t="s">
        <v>2378</v>
      </c>
      <c r="Q5470" s="115" t="e">
        <v>#N/A</v>
      </c>
    </row>
    <row r="5471" spans="1:17">
      <c r="A5471" s="4" t="s">
        <v>1886</v>
      </c>
      <c r="B5471" s="15">
        <v>5</v>
      </c>
      <c r="C5471" s="15" t="s">
        <v>1877</v>
      </c>
      <c r="D5471" s="30">
        <v>45195</v>
      </c>
      <c r="E5471" s="10" t="s">
        <v>0</v>
      </c>
      <c r="F5471" s="14">
        <v>245.28</v>
      </c>
      <c r="G5471" s="14">
        <v>55.286461042003729</v>
      </c>
      <c r="H5471" s="30"/>
      <c r="I5471" s="118"/>
      <c r="J5471" s="15" t="str">
        <f>IF(M5471="",IF(AND(H5471&lt;&gt; "",D5471&lt;&gt;""),IF(H5471&gt;=D5471,H5471-D5471,0),""),"")</f>
        <v/>
      </c>
      <c r="K5471" s="20" t="str">
        <f>IF(M5471="",IF(I5471&lt;&gt;"",I5471-G5471,""),"")</f>
        <v/>
      </c>
      <c r="L5471" s="25" t="str">
        <f>IF(M5471="",IF(K5471&lt;&gt;"",IF(G5471=0,IF(I5471=0,0,9.99),K5471/G5471),""),"")</f>
        <v/>
      </c>
      <c r="M5471" s="112"/>
      <c r="N5471" s="58" t="str">
        <f>TRIM(CONCATENATE(Table1[[#This Row],[Intake]]," ",Table1[[#This Row],[Batch Number]]))</f>
        <v>S-1/TI 5</v>
      </c>
      <c r="O5471" s="112" t="str">
        <f>IF(VLOOKUP(Table1[[#This Row],[Intake Batch Combo]],Sheet2!A:B,2,FALSE)="","",VLOOKUP(Table1[[#This Row],[Intake Batch Combo]],Sheet2!A:B,2,FALSE))</f>
        <v>Texas Injury Group Batch 05</v>
      </c>
      <c r="P5471" s="115" t="s">
        <v>2378</v>
      </c>
      <c r="Q5471" s="115" t="e">
        <v>#N/A</v>
      </c>
    </row>
    <row r="5472" spans="1:17">
      <c r="A5472" s="4" t="s">
        <v>1886</v>
      </c>
      <c r="B5472" s="15">
        <v>5</v>
      </c>
      <c r="C5472" s="15" t="s">
        <v>1877</v>
      </c>
      <c r="D5472" s="30">
        <v>45195</v>
      </c>
      <c r="E5472" s="10" t="s">
        <v>0</v>
      </c>
      <c r="F5472" s="14">
        <v>245.28</v>
      </c>
      <c r="G5472" s="14">
        <v>55.286461042003729</v>
      </c>
      <c r="H5472" s="30"/>
      <c r="I5472" s="120"/>
      <c r="J5472" s="15" t="str">
        <f>IF(M5472="",IF(AND(H5472&lt;&gt; "",D5472&lt;&gt;""),IF(H5472&gt;=D5472,H5472-D5472,0),""),"")</f>
        <v/>
      </c>
      <c r="K5472" s="20" t="str">
        <f>IF(M5472="",IF(I5472&lt;&gt;"",I5472-G5472,""),"")</f>
        <v/>
      </c>
      <c r="L5472" s="25" t="str">
        <f>IF(M5472="",IF(K5472&lt;&gt;"",IF(G5472=0,IF(I5472=0,0,9.99),K5472/G5472),""),"")</f>
        <v/>
      </c>
      <c r="M5472" s="112"/>
      <c r="N5472" s="58" t="str">
        <f>TRIM(CONCATENATE(Table1[[#This Row],[Intake]]," ",Table1[[#This Row],[Batch Number]]))</f>
        <v>S-1/TI 5</v>
      </c>
      <c r="O5472" s="112" t="str">
        <f>IF(VLOOKUP(Table1[[#This Row],[Intake Batch Combo]],Sheet2!A:B,2,FALSE)="","",VLOOKUP(Table1[[#This Row],[Intake Batch Combo]],Sheet2!A:B,2,FALSE))</f>
        <v>Texas Injury Group Batch 05</v>
      </c>
      <c r="P5472" s="115" t="s">
        <v>2378</v>
      </c>
      <c r="Q5472" s="115" t="e">
        <v>#N/A</v>
      </c>
    </row>
    <row r="5473" spans="1:17">
      <c r="A5473" s="4" t="s">
        <v>1886</v>
      </c>
      <c r="B5473" s="15">
        <v>5</v>
      </c>
      <c r="C5473" s="15" t="s">
        <v>1877</v>
      </c>
      <c r="D5473" s="30">
        <v>45195</v>
      </c>
      <c r="E5473" s="10" t="s">
        <v>0</v>
      </c>
      <c r="F5473" s="14">
        <v>245.28</v>
      </c>
      <c r="G5473" s="14">
        <v>55.286461042003729</v>
      </c>
      <c r="H5473" s="30"/>
      <c r="I5473" s="118"/>
      <c r="J5473" s="15" t="str">
        <f>IF(M5473="",IF(AND(H5473&lt;&gt; "",D5473&lt;&gt;""),IF(H5473&gt;=D5473,H5473-D5473,0),""),"")</f>
        <v/>
      </c>
      <c r="K5473" s="20" t="str">
        <f>IF(M5473="",IF(I5473&lt;&gt;"",I5473-G5473,""),"")</f>
        <v/>
      </c>
      <c r="L5473" s="25" t="str">
        <f>IF(M5473="",IF(K5473&lt;&gt;"",IF(G5473=0,IF(I5473=0,0,9.99),K5473/G5473),""),"")</f>
        <v/>
      </c>
      <c r="M5473" s="112"/>
      <c r="N5473" s="58" t="str">
        <f>TRIM(CONCATENATE(Table1[[#This Row],[Intake]]," ",Table1[[#This Row],[Batch Number]]))</f>
        <v>S-1/TI 5</v>
      </c>
      <c r="O5473" s="112" t="str">
        <f>IF(VLOOKUP(Table1[[#This Row],[Intake Batch Combo]],Sheet2!A:B,2,FALSE)="","",VLOOKUP(Table1[[#This Row],[Intake Batch Combo]],Sheet2!A:B,2,FALSE))</f>
        <v>Texas Injury Group Batch 05</v>
      </c>
      <c r="P5473" s="115" t="s">
        <v>2378</v>
      </c>
      <c r="Q5473" s="115" t="e">
        <v>#N/A</v>
      </c>
    </row>
    <row r="5474" spans="1:17">
      <c r="A5474" s="48" t="s">
        <v>1050</v>
      </c>
      <c r="B5474" s="55">
        <v>1</v>
      </c>
      <c r="C5474" s="15"/>
      <c r="D5474" s="56">
        <v>44790</v>
      </c>
      <c r="E5474" s="10" t="s">
        <v>0</v>
      </c>
      <c r="F5474" s="49">
        <v>255</v>
      </c>
      <c r="G5474" s="49">
        <v>57.566249999999997</v>
      </c>
      <c r="H5474" s="56"/>
      <c r="I5474" s="118"/>
      <c r="J5474" s="51" t="str">
        <f>IF(M5474="",IF(AND(H5474&lt;&gt; "",D5474&lt;&gt;""),IF(H5474&gt;=D5474,H5474-D5474,0),""),"")</f>
        <v/>
      </c>
      <c r="K5474" s="50" t="str">
        <f>IF(M5474="",IF(I5474&lt;&gt;"",I5474-G5474,""),"")</f>
        <v/>
      </c>
      <c r="L5474" s="52" t="str">
        <f>IF(M5474="",IF(K5474&lt;&gt;"",IF(G5474=0,IF(I5474=0,0,9.99),K5474/G5474),""),"")</f>
        <v/>
      </c>
      <c r="M5474" s="53"/>
      <c r="N5474" s="54" t="str">
        <f>TRIM(CONCATENATE(Table1[[#This Row],[Intake]]," ",Table1[[#This Row],[Batch Number]]))</f>
        <v>S-1/SIM 1</v>
      </c>
      <c r="O5474" s="53" t="str">
        <f>IF(VLOOKUP(Table1[[#This Row],[Intake Batch Combo]],Sheet2!A:B,2,FALSE)="","",VLOOKUP(Table1[[#This Row],[Intake Batch Combo]],Sheet2!A:B,2,FALSE))</f>
        <v>Surgical Institute of Michigan Batch 01</v>
      </c>
      <c r="P5474" s="116" t="e">
        <v>#N/A</v>
      </c>
      <c r="Q5474" s="116" t="e">
        <v>#N/A</v>
      </c>
    </row>
    <row r="5475" spans="1:17">
      <c r="A5475" s="48" t="s">
        <v>1050</v>
      </c>
      <c r="B5475" s="55">
        <v>1</v>
      </c>
      <c r="C5475" s="15"/>
      <c r="D5475" s="56">
        <v>44790</v>
      </c>
      <c r="E5475" s="10" t="s">
        <v>0</v>
      </c>
      <c r="F5475" s="49">
        <v>255</v>
      </c>
      <c r="G5475" s="49">
        <v>57.566249999999997</v>
      </c>
      <c r="H5475" s="56"/>
      <c r="I5475" s="118"/>
      <c r="J5475" s="51" t="str">
        <f>IF(M5475="",IF(AND(H5475&lt;&gt; "",D5475&lt;&gt;""),IF(H5475&gt;=D5475,H5475-D5475,0),""),"")</f>
        <v/>
      </c>
      <c r="K5475" s="50" t="str">
        <f>IF(M5475="",IF(I5475&lt;&gt;"",I5475-G5475,""),"")</f>
        <v/>
      </c>
      <c r="L5475" s="52" t="str">
        <f>IF(M5475="",IF(K5475&lt;&gt;"",IF(G5475=0,IF(I5475=0,0,9.99),K5475/G5475),""),"")</f>
        <v/>
      </c>
      <c r="M5475" s="53"/>
      <c r="N5475" s="54" t="str">
        <f>TRIM(CONCATENATE(Table1[[#This Row],[Intake]]," ",Table1[[#This Row],[Batch Number]]))</f>
        <v>S-1/SIM 1</v>
      </c>
      <c r="O5475" s="53" t="str">
        <f>IF(VLOOKUP(Table1[[#This Row],[Intake Batch Combo]],Sheet2!A:B,2,FALSE)="","",VLOOKUP(Table1[[#This Row],[Intake Batch Combo]],Sheet2!A:B,2,FALSE))</f>
        <v>Surgical Institute of Michigan Batch 01</v>
      </c>
      <c r="P5475" s="116" t="e">
        <v>#N/A</v>
      </c>
      <c r="Q5475" s="116" t="e">
        <v>#N/A</v>
      </c>
    </row>
    <row r="5476" spans="1:17">
      <c r="A5476" s="48" t="s">
        <v>1050</v>
      </c>
      <c r="B5476" s="55">
        <v>1</v>
      </c>
      <c r="C5476" s="15"/>
      <c r="D5476" s="56">
        <v>44790</v>
      </c>
      <c r="E5476" s="10" t="s">
        <v>0</v>
      </c>
      <c r="F5476" s="49">
        <v>255</v>
      </c>
      <c r="G5476" s="49">
        <v>57.566249999999997</v>
      </c>
      <c r="H5476" s="56"/>
      <c r="I5476" s="118"/>
      <c r="J5476" s="51" t="str">
        <f>IF(M5476="",IF(AND(H5476&lt;&gt; "",D5476&lt;&gt;""),IF(H5476&gt;=D5476,H5476-D5476,0),""),"")</f>
        <v/>
      </c>
      <c r="K5476" s="50" t="str">
        <f>IF(M5476="",IF(I5476&lt;&gt;"",I5476-G5476,""),"")</f>
        <v/>
      </c>
      <c r="L5476" s="52" t="str">
        <f>IF(M5476="",IF(K5476&lt;&gt;"",IF(G5476=0,IF(I5476=0,0,9.99),K5476/G5476),""),"")</f>
        <v/>
      </c>
      <c r="M5476" s="53"/>
      <c r="N5476" s="54" t="str">
        <f>TRIM(CONCATENATE(Table1[[#This Row],[Intake]]," ",Table1[[#This Row],[Batch Number]]))</f>
        <v>S-1/SIM 1</v>
      </c>
      <c r="O5476" s="53" t="str">
        <f>IF(VLOOKUP(Table1[[#This Row],[Intake Batch Combo]],Sheet2!A:B,2,FALSE)="","",VLOOKUP(Table1[[#This Row],[Intake Batch Combo]],Sheet2!A:B,2,FALSE))</f>
        <v>Surgical Institute of Michigan Batch 01</v>
      </c>
      <c r="P5476" s="116" t="e">
        <v>#N/A</v>
      </c>
      <c r="Q5476" s="116" t="e">
        <v>#N/A</v>
      </c>
    </row>
    <row r="5477" spans="1:17">
      <c r="A5477" s="48" t="s">
        <v>1050</v>
      </c>
      <c r="B5477" s="55">
        <v>1</v>
      </c>
      <c r="C5477" s="15"/>
      <c r="D5477" s="56">
        <v>44790</v>
      </c>
      <c r="E5477" s="10" t="s">
        <v>0</v>
      </c>
      <c r="F5477" s="49">
        <v>255</v>
      </c>
      <c r="G5477" s="49">
        <v>57.566249999999997</v>
      </c>
      <c r="H5477" s="56"/>
      <c r="I5477" s="118"/>
      <c r="J5477" s="51" t="str">
        <f>IF(M5477="",IF(AND(H5477&lt;&gt; "",D5477&lt;&gt;""),IF(H5477&gt;=D5477,H5477-D5477,0),""),"")</f>
        <v/>
      </c>
      <c r="K5477" s="50" t="str">
        <f>IF(M5477="",IF(I5477&lt;&gt;"",I5477-G5477,""),"")</f>
        <v/>
      </c>
      <c r="L5477" s="52" t="str">
        <f>IF(M5477="",IF(K5477&lt;&gt;"",IF(G5477=0,IF(I5477=0,0,9.99),K5477/G5477),""),"")</f>
        <v/>
      </c>
      <c r="M5477" s="53"/>
      <c r="N5477" s="54" t="str">
        <f>TRIM(CONCATENATE(Table1[[#This Row],[Intake]]," ",Table1[[#This Row],[Batch Number]]))</f>
        <v>S-1/SIM 1</v>
      </c>
      <c r="O5477" s="53" t="str">
        <f>IF(VLOOKUP(Table1[[#This Row],[Intake Batch Combo]],Sheet2!A:B,2,FALSE)="","",VLOOKUP(Table1[[#This Row],[Intake Batch Combo]],Sheet2!A:B,2,FALSE))</f>
        <v>Surgical Institute of Michigan Batch 01</v>
      </c>
      <c r="P5477" s="116" t="e">
        <v>#N/A</v>
      </c>
      <c r="Q5477" s="116" t="e">
        <v>#N/A</v>
      </c>
    </row>
    <row r="5478" spans="1:17">
      <c r="A5478" s="48" t="s">
        <v>1050</v>
      </c>
      <c r="B5478" s="55">
        <v>1</v>
      </c>
      <c r="C5478" s="15"/>
      <c r="D5478" s="56">
        <v>44790</v>
      </c>
      <c r="E5478" s="10" t="s">
        <v>0</v>
      </c>
      <c r="F5478" s="49">
        <v>255</v>
      </c>
      <c r="G5478" s="49">
        <v>57.566249999999997</v>
      </c>
      <c r="H5478" s="56"/>
      <c r="I5478" s="118"/>
      <c r="J5478" s="51" t="str">
        <f>IF(M5478="",IF(AND(H5478&lt;&gt; "",D5478&lt;&gt;""),IF(H5478&gt;=D5478,H5478-D5478,0),""),"")</f>
        <v/>
      </c>
      <c r="K5478" s="50" t="str">
        <f>IF(M5478="",IF(I5478&lt;&gt;"",I5478-G5478,""),"")</f>
        <v/>
      </c>
      <c r="L5478" s="52" t="str">
        <f>IF(M5478="",IF(K5478&lt;&gt;"",IF(G5478=0,IF(I5478=0,0,9.99),K5478/G5478),""),"")</f>
        <v/>
      </c>
      <c r="M5478" s="53"/>
      <c r="N5478" s="54" t="str">
        <f>TRIM(CONCATENATE(Table1[[#This Row],[Intake]]," ",Table1[[#This Row],[Batch Number]]))</f>
        <v>S-1/SIM 1</v>
      </c>
      <c r="O5478" s="53" t="str">
        <f>IF(VLOOKUP(Table1[[#This Row],[Intake Batch Combo]],Sheet2!A:B,2,FALSE)="","",VLOOKUP(Table1[[#This Row],[Intake Batch Combo]],Sheet2!A:B,2,FALSE))</f>
        <v>Surgical Institute of Michigan Batch 01</v>
      </c>
      <c r="P5478" s="116" t="e">
        <v>#N/A</v>
      </c>
      <c r="Q5478" s="116" t="e">
        <v>#N/A</v>
      </c>
    </row>
    <row r="5479" spans="1:17">
      <c r="A5479" s="4" t="s">
        <v>1316</v>
      </c>
      <c r="B5479" s="15">
        <v>118</v>
      </c>
      <c r="C5479" s="64" t="s">
        <v>1414</v>
      </c>
      <c r="D5479" s="30">
        <v>44897</v>
      </c>
      <c r="E5479" s="60" t="s">
        <v>0</v>
      </c>
      <c r="F5479" s="14">
        <v>250</v>
      </c>
      <c r="G5479" s="14">
        <v>59.729150737175019</v>
      </c>
      <c r="H5479" s="30"/>
      <c r="I5479" s="118"/>
      <c r="J5479" s="15" t="str">
        <f>IF(M5479="",IF(AND(H5479&lt;&gt; "",D5479&lt;&gt;""),IF(H5479&gt;=D5479,H5479-D5479,0),""),"")</f>
        <v/>
      </c>
      <c r="K5479" s="20" t="str">
        <f>IF(M5479="",IF(I5479&lt;&gt;"",I5479-G5479,""),"")</f>
        <v/>
      </c>
      <c r="L5479" s="25" t="str">
        <f>IF(M5479="",IF(K5479&lt;&gt;"",IF(G5479=0,IF(I5479=0,0,9.99),K5479/G5479),""),"")</f>
        <v/>
      </c>
      <c r="M5479" s="112"/>
      <c r="N5479" s="58" t="str">
        <f>TRIM(CONCATENATE(Table1[[#This Row],[Intake]]," ",Table1[[#This Row],[Batch Number]]))</f>
        <v>S-1/OS 118</v>
      </c>
      <c r="O5479" s="112" t="str">
        <f>IF(VLOOKUP(Table1[[#This Row],[Intake Batch Combo]],Sheet2!A:B,2,FALSE)="","",VLOOKUP(Table1[[#This Row],[Intake Batch Combo]],Sheet2!A:B,2,FALSE))</f>
        <v>One Source Diagnostics Buy 118</v>
      </c>
      <c r="P5479" s="115" t="s">
        <v>2383</v>
      </c>
      <c r="Q5479" s="115" t="e">
        <v>#N/A</v>
      </c>
    </row>
    <row r="5480" spans="1:17">
      <c r="A5480" s="4" t="s">
        <v>1316</v>
      </c>
      <c r="B5480" s="15">
        <v>118</v>
      </c>
      <c r="C5480" s="64" t="s">
        <v>1389</v>
      </c>
      <c r="D5480" s="30">
        <v>44897</v>
      </c>
      <c r="E5480" s="60" t="s">
        <v>0</v>
      </c>
      <c r="F5480" s="14">
        <v>250</v>
      </c>
      <c r="G5480" s="14">
        <v>59.729150737175019</v>
      </c>
      <c r="H5480" s="30"/>
      <c r="I5480" s="118"/>
      <c r="J5480" s="15" t="str">
        <f>IF(M5480="",IF(AND(H5480&lt;&gt; "",D5480&lt;&gt;""),IF(H5480&gt;=D5480,H5480-D5480,0),""),"")</f>
        <v/>
      </c>
      <c r="K5480" s="20" t="str">
        <f>IF(M5480="",IF(I5480&lt;&gt;"",I5480-G5480,""),"")</f>
        <v/>
      </c>
      <c r="L5480" s="25" t="str">
        <f>IF(M5480="",IF(K5480&lt;&gt;"",IF(G5480=0,IF(I5480=0,0,9.99),K5480/G5480),""),"")</f>
        <v/>
      </c>
      <c r="M5480" s="112"/>
      <c r="N5480" s="58" t="str">
        <f>TRIM(CONCATENATE(Table1[[#This Row],[Intake]]," ",Table1[[#This Row],[Batch Number]]))</f>
        <v>S-1/OS 118</v>
      </c>
      <c r="O5480" s="112" t="str">
        <f>IF(VLOOKUP(Table1[[#This Row],[Intake Batch Combo]],Sheet2!A:B,2,FALSE)="","",VLOOKUP(Table1[[#This Row],[Intake Batch Combo]],Sheet2!A:B,2,FALSE))</f>
        <v>One Source Diagnostics Buy 118</v>
      </c>
      <c r="P5480" s="115" t="s">
        <v>2383</v>
      </c>
      <c r="Q5480" s="115" t="e">
        <v>#N/A</v>
      </c>
    </row>
    <row r="5481" spans="1:17">
      <c r="A5481" s="4" t="s">
        <v>1316</v>
      </c>
      <c r="B5481" s="15">
        <v>118</v>
      </c>
      <c r="C5481" s="64" t="s">
        <v>1390</v>
      </c>
      <c r="D5481" s="30">
        <v>44897</v>
      </c>
      <c r="E5481" s="60" t="s">
        <v>0</v>
      </c>
      <c r="F5481" s="14">
        <v>250</v>
      </c>
      <c r="G5481" s="14">
        <v>59.729150737175019</v>
      </c>
      <c r="H5481" s="30"/>
      <c r="I5481" s="118"/>
      <c r="J5481" s="15" t="str">
        <f>IF(M5481="",IF(AND(H5481&lt;&gt; "",D5481&lt;&gt;""),IF(H5481&gt;=D5481,H5481-D5481,0),""),"")</f>
        <v/>
      </c>
      <c r="K5481" s="20" t="str">
        <f>IF(M5481="",IF(I5481&lt;&gt;"",I5481-G5481,""),"")</f>
        <v/>
      </c>
      <c r="L5481" s="25" t="str">
        <f>IF(M5481="",IF(K5481&lt;&gt;"",IF(G5481=0,IF(I5481=0,0,9.99),K5481/G5481),""),"")</f>
        <v/>
      </c>
      <c r="M5481" s="112"/>
      <c r="N5481" s="58" t="str">
        <f>TRIM(CONCATENATE(Table1[[#This Row],[Intake]]," ",Table1[[#This Row],[Batch Number]]))</f>
        <v>S-1/OS 118</v>
      </c>
      <c r="O5481" s="112" t="str">
        <f>IF(VLOOKUP(Table1[[#This Row],[Intake Batch Combo]],Sheet2!A:B,2,FALSE)="","",VLOOKUP(Table1[[#This Row],[Intake Batch Combo]],Sheet2!A:B,2,FALSE))</f>
        <v>One Source Diagnostics Buy 118</v>
      </c>
      <c r="P5481" s="115" t="s">
        <v>2383</v>
      </c>
      <c r="Q5481" s="115" t="e">
        <v>#N/A</v>
      </c>
    </row>
    <row r="5482" spans="1:17">
      <c r="A5482" s="4" t="s">
        <v>1316</v>
      </c>
      <c r="B5482" s="15">
        <v>118</v>
      </c>
      <c r="C5482" s="64" t="s">
        <v>1390</v>
      </c>
      <c r="D5482" s="30">
        <v>44897</v>
      </c>
      <c r="E5482" s="60" t="s">
        <v>0</v>
      </c>
      <c r="F5482" s="14">
        <v>250</v>
      </c>
      <c r="G5482" s="14">
        <v>59.729150737175019</v>
      </c>
      <c r="H5482" s="30"/>
      <c r="I5482" s="118"/>
      <c r="J5482" s="15" t="str">
        <f>IF(M5482="",IF(AND(H5482&lt;&gt; "",D5482&lt;&gt;""),IF(H5482&gt;=D5482,H5482-D5482,0),""),"")</f>
        <v/>
      </c>
      <c r="K5482" s="20" t="str">
        <f>IF(M5482="",IF(I5482&lt;&gt;"",I5482-G5482,""),"")</f>
        <v/>
      </c>
      <c r="L5482" s="25" t="str">
        <f>IF(M5482="",IF(K5482&lt;&gt;"",IF(G5482=0,IF(I5482=0,0,9.99),K5482/G5482),""),"")</f>
        <v/>
      </c>
      <c r="M5482" s="112"/>
      <c r="N5482" s="58" t="str">
        <f>TRIM(CONCATENATE(Table1[[#This Row],[Intake]]," ",Table1[[#This Row],[Batch Number]]))</f>
        <v>S-1/OS 118</v>
      </c>
      <c r="O5482" s="112" t="str">
        <f>IF(VLOOKUP(Table1[[#This Row],[Intake Batch Combo]],Sheet2!A:B,2,FALSE)="","",VLOOKUP(Table1[[#This Row],[Intake Batch Combo]],Sheet2!A:B,2,FALSE))</f>
        <v>One Source Diagnostics Buy 118</v>
      </c>
      <c r="P5482" s="115" t="s">
        <v>2383</v>
      </c>
      <c r="Q5482" s="115" t="e">
        <v>#N/A</v>
      </c>
    </row>
    <row r="5483" spans="1:17">
      <c r="A5483" s="4" t="s">
        <v>1316</v>
      </c>
      <c r="B5483" s="15">
        <v>118</v>
      </c>
      <c r="C5483" s="64" t="s">
        <v>1392</v>
      </c>
      <c r="D5483" s="30">
        <v>44897</v>
      </c>
      <c r="E5483" s="60" t="s">
        <v>0</v>
      </c>
      <c r="F5483" s="14">
        <v>250</v>
      </c>
      <c r="G5483" s="14">
        <v>59.729150737175019</v>
      </c>
      <c r="H5483" s="30"/>
      <c r="I5483" s="118"/>
      <c r="J5483" s="15" t="str">
        <f>IF(M5483="",IF(AND(H5483&lt;&gt; "",D5483&lt;&gt;""),IF(H5483&gt;=D5483,H5483-D5483,0),""),"")</f>
        <v/>
      </c>
      <c r="K5483" s="20" t="str">
        <f>IF(M5483="",IF(I5483&lt;&gt;"",I5483-G5483,""),"")</f>
        <v/>
      </c>
      <c r="L5483" s="25" t="str">
        <f>IF(M5483="",IF(K5483&lt;&gt;"",IF(G5483=0,IF(I5483=0,0,9.99),K5483/G5483),""),"")</f>
        <v/>
      </c>
      <c r="M5483" s="112"/>
      <c r="N5483" s="58" t="str">
        <f>TRIM(CONCATENATE(Table1[[#This Row],[Intake]]," ",Table1[[#This Row],[Batch Number]]))</f>
        <v>S-1/OS 118</v>
      </c>
      <c r="O5483" s="112" t="str">
        <f>IF(VLOOKUP(Table1[[#This Row],[Intake Batch Combo]],Sheet2!A:B,2,FALSE)="","",VLOOKUP(Table1[[#This Row],[Intake Batch Combo]],Sheet2!A:B,2,FALSE))</f>
        <v>One Source Diagnostics Buy 118</v>
      </c>
      <c r="P5483" s="115" t="s">
        <v>2383</v>
      </c>
      <c r="Q5483" s="115" t="e">
        <v>#N/A</v>
      </c>
    </row>
    <row r="5484" spans="1:17">
      <c r="A5484" s="4" t="s">
        <v>1316</v>
      </c>
      <c r="B5484" s="15">
        <v>118</v>
      </c>
      <c r="C5484" s="64" t="s">
        <v>1392</v>
      </c>
      <c r="D5484" s="30">
        <v>44897</v>
      </c>
      <c r="E5484" s="60" t="s">
        <v>0</v>
      </c>
      <c r="F5484" s="14">
        <v>250</v>
      </c>
      <c r="G5484" s="14">
        <v>59.729150737175019</v>
      </c>
      <c r="H5484" s="30"/>
      <c r="I5484" s="118"/>
      <c r="J5484" s="15" t="str">
        <f>IF(M5484="",IF(AND(H5484&lt;&gt; "",D5484&lt;&gt;""),IF(H5484&gt;=D5484,H5484-D5484,0),""),"")</f>
        <v/>
      </c>
      <c r="K5484" s="20" t="str">
        <f>IF(M5484="",IF(I5484&lt;&gt;"",I5484-G5484,""),"")</f>
        <v/>
      </c>
      <c r="L5484" s="25" t="str">
        <f>IF(M5484="",IF(K5484&lt;&gt;"",IF(G5484=0,IF(I5484=0,0,9.99),K5484/G5484),""),"")</f>
        <v/>
      </c>
      <c r="M5484" s="112"/>
      <c r="N5484" s="58" t="str">
        <f>TRIM(CONCATENATE(Table1[[#This Row],[Intake]]," ",Table1[[#This Row],[Batch Number]]))</f>
        <v>S-1/OS 118</v>
      </c>
      <c r="O5484" s="112" t="str">
        <f>IF(VLOOKUP(Table1[[#This Row],[Intake Batch Combo]],Sheet2!A:B,2,FALSE)="","",VLOOKUP(Table1[[#This Row],[Intake Batch Combo]],Sheet2!A:B,2,FALSE))</f>
        <v>One Source Diagnostics Buy 118</v>
      </c>
      <c r="P5484" s="115" t="s">
        <v>2383</v>
      </c>
      <c r="Q5484" s="115" t="e">
        <v>#N/A</v>
      </c>
    </row>
    <row r="5485" spans="1:17">
      <c r="A5485" s="4" t="s">
        <v>1316</v>
      </c>
      <c r="B5485" s="15">
        <v>118</v>
      </c>
      <c r="C5485" s="64" t="s">
        <v>1392</v>
      </c>
      <c r="D5485" s="30">
        <v>44897</v>
      </c>
      <c r="E5485" s="60" t="s">
        <v>0</v>
      </c>
      <c r="F5485" s="14">
        <v>250</v>
      </c>
      <c r="G5485" s="14">
        <v>59.729150737175019</v>
      </c>
      <c r="H5485" s="30"/>
      <c r="I5485" s="118"/>
      <c r="J5485" s="15" t="str">
        <f>IF(M5485="",IF(AND(H5485&lt;&gt; "",D5485&lt;&gt;""),IF(H5485&gt;=D5485,H5485-D5485,0),""),"")</f>
        <v/>
      </c>
      <c r="K5485" s="20" t="str">
        <f>IF(M5485="",IF(I5485&lt;&gt;"",I5485-G5485,""),"")</f>
        <v/>
      </c>
      <c r="L5485" s="25" t="str">
        <f>IF(M5485="",IF(K5485&lt;&gt;"",IF(G5485=0,IF(I5485=0,0,9.99),K5485/G5485),""),"")</f>
        <v/>
      </c>
      <c r="M5485" s="112"/>
      <c r="N5485" s="58" t="str">
        <f>TRIM(CONCATENATE(Table1[[#This Row],[Intake]]," ",Table1[[#This Row],[Batch Number]]))</f>
        <v>S-1/OS 118</v>
      </c>
      <c r="O5485" s="112" t="str">
        <f>IF(VLOOKUP(Table1[[#This Row],[Intake Batch Combo]],Sheet2!A:B,2,FALSE)="","",VLOOKUP(Table1[[#This Row],[Intake Batch Combo]],Sheet2!A:B,2,FALSE))</f>
        <v>One Source Diagnostics Buy 118</v>
      </c>
      <c r="P5485" s="115" t="s">
        <v>2383</v>
      </c>
      <c r="Q5485" s="115" t="e">
        <v>#N/A</v>
      </c>
    </row>
    <row r="5486" spans="1:17">
      <c r="A5486" s="4" t="s">
        <v>1316</v>
      </c>
      <c r="B5486" s="15">
        <v>118</v>
      </c>
      <c r="C5486" s="64" t="s">
        <v>1392</v>
      </c>
      <c r="D5486" s="30">
        <v>44897</v>
      </c>
      <c r="E5486" s="60" t="s">
        <v>0</v>
      </c>
      <c r="F5486" s="14">
        <v>250</v>
      </c>
      <c r="G5486" s="14">
        <v>59.729150737175019</v>
      </c>
      <c r="H5486" s="30"/>
      <c r="I5486" s="118"/>
      <c r="J5486" s="15" t="str">
        <f>IF(M5486="",IF(AND(H5486&lt;&gt; "",D5486&lt;&gt;""),IF(H5486&gt;=D5486,H5486-D5486,0),""),"")</f>
        <v/>
      </c>
      <c r="K5486" s="20" t="str">
        <f>IF(M5486="",IF(I5486&lt;&gt;"",I5486-G5486,""),"")</f>
        <v/>
      </c>
      <c r="L5486" s="25" t="str">
        <f>IF(M5486="",IF(K5486&lt;&gt;"",IF(G5486=0,IF(I5486=0,0,9.99),K5486/G5486),""),"")</f>
        <v/>
      </c>
      <c r="M5486" s="112"/>
      <c r="N5486" s="58" t="str">
        <f>TRIM(CONCATENATE(Table1[[#This Row],[Intake]]," ",Table1[[#This Row],[Batch Number]]))</f>
        <v>S-1/OS 118</v>
      </c>
      <c r="O5486" s="112" t="str">
        <f>IF(VLOOKUP(Table1[[#This Row],[Intake Batch Combo]],Sheet2!A:B,2,FALSE)="","",VLOOKUP(Table1[[#This Row],[Intake Batch Combo]],Sheet2!A:B,2,FALSE))</f>
        <v>One Source Diagnostics Buy 118</v>
      </c>
      <c r="P5486" s="115" t="s">
        <v>2383</v>
      </c>
      <c r="Q5486" s="115" t="e">
        <v>#N/A</v>
      </c>
    </row>
    <row r="5487" spans="1:17">
      <c r="A5487" s="4" t="s">
        <v>1316</v>
      </c>
      <c r="B5487" s="15">
        <v>118</v>
      </c>
      <c r="C5487" s="64" t="s">
        <v>1396</v>
      </c>
      <c r="D5487" s="30">
        <v>44897</v>
      </c>
      <c r="E5487" s="60" t="s">
        <v>0</v>
      </c>
      <c r="F5487" s="14">
        <v>250</v>
      </c>
      <c r="G5487" s="14">
        <v>59.729150737175019</v>
      </c>
      <c r="H5487" s="30"/>
      <c r="I5487" s="118"/>
      <c r="J5487" s="15" t="str">
        <f>IF(M5487="",IF(AND(H5487&lt;&gt; "",D5487&lt;&gt;""),IF(H5487&gt;=D5487,H5487-D5487,0),""),"")</f>
        <v/>
      </c>
      <c r="K5487" s="20" t="str">
        <f>IF(M5487="",IF(I5487&lt;&gt;"",I5487-G5487,""),"")</f>
        <v/>
      </c>
      <c r="L5487" s="25" t="str">
        <f>IF(M5487="",IF(K5487&lt;&gt;"",IF(G5487=0,IF(I5487=0,0,9.99),K5487/G5487),""),"")</f>
        <v/>
      </c>
      <c r="M5487" s="112"/>
      <c r="N5487" s="58" t="str">
        <f>TRIM(CONCATENATE(Table1[[#This Row],[Intake]]," ",Table1[[#This Row],[Batch Number]]))</f>
        <v>S-1/OS 118</v>
      </c>
      <c r="O5487" s="112" t="str">
        <f>IF(VLOOKUP(Table1[[#This Row],[Intake Batch Combo]],Sheet2!A:B,2,FALSE)="","",VLOOKUP(Table1[[#This Row],[Intake Batch Combo]],Sheet2!A:B,2,FALSE))</f>
        <v>One Source Diagnostics Buy 118</v>
      </c>
      <c r="P5487" s="115" t="s">
        <v>2383</v>
      </c>
      <c r="Q5487" s="115" t="e">
        <v>#N/A</v>
      </c>
    </row>
    <row r="5488" spans="1:17">
      <c r="A5488" s="4" t="s">
        <v>1316</v>
      </c>
      <c r="B5488" s="15">
        <v>118</v>
      </c>
      <c r="C5488" s="64" t="s">
        <v>1397</v>
      </c>
      <c r="D5488" s="30">
        <v>44897</v>
      </c>
      <c r="E5488" s="60" t="s">
        <v>0</v>
      </c>
      <c r="F5488" s="14">
        <v>250</v>
      </c>
      <c r="G5488" s="14">
        <v>59.729150737175019</v>
      </c>
      <c r="H5488" s="30"/>
      <c r="I5488" s="118"/>
      <c r="J5488" s="15" t="str">
        <f>IF(M5488="",IF(AND(H5488&lt;&gt; "",D5488&lt;&gt;""),IF(H5488&gt;=D5488,H5488-D5488,0),""),"")</f>
        <v/>
      </c>
      <c r="K5488" s="20" t="str">
        <f>IF(M5488="",IF(I5488&lt;&gt;"",I5488-G5488,""),"")</f>
        <v/>
      </c>
      <c r="L5488" s="25" t="str">
        <f>IF(M5488="",IF(K5488&lt;&gt;"",IF(G5488=0,IF(I5488=0,0,9.99),K5488/G5488),""),"")</f>
        <v/>
      </c>
      <c r="M5488" s="112"/>
      <c r="N5488" s="58" t="str">
        <f>TRIM(CONCATENATE(Table1[[#This Row],[Intake]]," ",Table1[[#This Row],[Batch Number]]))</f>
        <v>S-1/OS 118</v>
      </c>
      <c r="O5488" s="112" t="str">
        <f>IF(VLOOKUP(Table1[[#This Row],[Intake Batch Combo]],Sheet2!A:B,2,FALSE)="","",VLOOKUP(Table1[[#This Row],[Intake Batch Combo]],Sheet2!A:B,2,FALSE))</f>
        <v>One Source Diagnostics Buy 118</v>
      </c>
      <c r="P5488" s="115" t="s">
        <v>2383</v>
      </c>
      <c r="Q5488" s="115" t="e">
        <v>#N/A</v>
      </c>
    </row>
    <row r="5489" spans="1:17">
      <c r="A5489" s="4" t="s">
        <v>1316</v>
      </c>
      <c r="B5489" s="15">
        <v>118</v>
      </c>
      <c r="C5489" s="64" t="s">
        <v>1398</v>
      </c>
      <c r="D5489" s="30">
        <v>44897</v>
      </c>
      <c r="E5489" s="60" t="s">
        <v>0</v>
      </c>
      <c r="F5489" s="14">
        <v>250</v>
      </c>
      <c r="G5489" s="14">
        <v>59.729150737175019</v>
      </c>
      <c r="H5489" s="30"/>
      <c r="I5489" s="118"/>
      <c r="J5489" s="15" t="str">
        <f>IF(M5489="",IF(AND(H5489&lt;&gt; "",D5489&lt;&gt;""),IF(H5489&gt;=D5489,H5489-D5489,0),""),"")</f>
        <v/>
      </c>
      <c r="K5489" s="20" t="str">
        <f>IF(M5489="",IF(I5489&lt;&gt;"",I5489-G5489,""),"")</f>
        <v/>
      </c>
      <c r="L5489" s="25" t="str">
        <f>IF(M5489="",IF(K5489&lt;&gt;"",IF(G5489=0,IF(I5489=0,0,9.99),K5489/G5489),""),"")</f>
        <v/>
      </c>
      <c r="M5489" s="112"/>
      <c r="N5489" s="58" t="str">
        <f>TRIM(CONCATENATE(Table1[[#This Row],[Intake]]," ",Table1[[#This Row],[Batch Number]]))</f>
        <v>S-1/OS 118</v>
      </c>
      <c r="O5489" s="112" t="str">
        <f>IF(VLOOKUP(Table1[[#This Row],[Intake Batch Combo]],Sheet2!A:B,2,FALSE)="","",VLOOKUP(Table1[[#This Row],[Intake Batch Combo]],Sheet2!A:B,2,FALSE))</f>
        <v>One Source Diagnostics Buy 118</v>
      </c>
      <c r="P5489" s="115" t="s">
        <v>2383</v>
      </c>
      <c r="Q5489" s="115" t="e">
        <v>#N/A</v>
      </c>
    </row>
    <row r="5490" spans="1:17">
      <c r="A5490" s="4" t="s">
        <v>1316</v>
      </c>
      <c r="B5490" s="15">
        <v>118</v>
      </c>
      <c r="C5490" s="64" t="s">
        <v>1398</v>
      </c>
      <c r="D5490" s="30">
        <v>44897</v>
      </c>
      <c r="E5490" s="60" t="s">
        <v>0</v>
      </c>
      <c r="F5490" s="14">
        <v>250</v>
      </c>
      <c r="G5490" s="14">
        <v>59.729150737175019</v>
      </c>
      <c r="H5490" s="30"/>
      <c r="I5490" s="118"/>
      <c r="J5490" s="15" t="str">
        <f>IF(M5490="",IF(AND(H5490&lt;&gt; "",D5490&lt;&gt;""),IF(H5490&gt;=D5490,H5490-D5490,0),""),"")</f>
        <v/>
      </c>
      <c r="K5490" s="20" t="str">
        <f>IF(M5490="",IF(I5490&lt;&gt;"",I5490-G5490,""),"")</f>
        <v/>
      </c>
      <c r="L5490" s="25" t="str">
        <f>IF(M5490="",IF(K5490&lt;&gt;"",IF(G5490=0,IF(I5490=0,0,9.99),K5490/G5490),""),"")</f>
        <v/>
      </c>
      <c r="M5490" s="112"/>
      <c r="N5490" s="58" t="str">
        <f>TRIM(CONCATENATE(Table1[[#This Row],[Intake]]," ",Table1[[#This Row],[Batch Number]]))</f>
        <v>S-1/OS 118</v>
      </c>
      <c r="O5490" s="112" t="str">
        <f>IF(VLOOKUP(Table1[[#This Row],[Intake Batch Combo]],Sheet2!A:B,2,FALSE)="","",VLOOKUP(Table1[[#This Row],[Intake Batch Combo]],Sheet2!A:B,2,FALSE))</f>
        <v>One Source Diagnostics Buy 118</v>
      </c>
      <c r="P5490" s="115" t="s">
        <v>2383</v>
      </c>
      <c r="Q5490" s="115" t="e">
        <v>#N/A</v>
      </c>
    </row>
    <row r="5491" spans="1:17">
      <c r="A5491" s="4" t="s">
        <v>1316</v>
      </c>
      <c r="B5491" s="15">
        <v>118</v>
      </c>
      <c r="C5491" s="64" t="s">
        <v>1399</v>
      </c>
      <c r="D5491" s="30">
        <v>44897</v>
      </c>
      <c r="E5491" s="60" t="s">
        <v>0</v>
      </c>
      <c r="F5491" s="14">
        <v>250</v>
      </c>
      <c r="G5491" s="14">
        <v>59.729150737175019</v>
      </c>
      <c r="H5491" s="30"/>
      <c r="I5491" s="118"/>
      <c r="J5491" s="15" t="str">
        <f>IF(M5491="",IF(AND(H5491&lt;&gt; "",D5491&lt;&gt;""),IF(H5491&gt;=D5491,H5491-D5491,0),""),"")</f>
        <v/>
      </c>
      <c r="K5491" s="20" t="str">
        <f>IF(M5491="",IF(I5491&lt;&gt;"",I5491-G5491,""),"")</f>
        <v/>
      </c>
      <c r="L5491" s="25" t="str">
        <f>IF(M5491="",IF(K5491&lt;&gt;"",IF(G5491=0,IF(I5491=0,0,9.99),K5491/G5491),""),"")</f>
        <v/>
      </c>
      <c r="M5491" s="112"/>
      <c r="N5491" s="58" t="str">
        <f>TRIM(CONCATENATE(Table1[[#This Row],[Intake]]," ",Table1[[#This Row],[Batch Number]]))</f>
        <v>S-1/OS 118</v>
      </c>
      <c r="O5491" s="112" t="str">
        <f>IF(VLOOKUP(Table1[[#This Row],[Intake Batch Combo]],Sheet2!A:B,2,FALSE)="","",VLOOKUP(Table1[[#This Row],[Intake Batch Combo]],Sheet2!A:B,2,FALSE))</f>
        <v>One Source Diagnostics Buy 118</v>
      </c>
      <c r="P5491" s="115" t="s">
        <v>2383</v>
      </c>
      <c r="Q5491" s="115" t="e">
        <v>#N/A</v>
      </c>
    </row>
    <row r="5492" spans="1:17">
      <c r="A5492" s="4" t="s">
        <v>1316</v>
      </c>
      <c r="B5492" s="15">
        <v>118</v>
      </c>
      <c r="C5492" s="64" t="s">
        <v>1402</v>
      </c>
      <c r="D5492" s="30">
        <v>44897</v>
      </c>
      <c r="E5492" s="60" t="s">
        <v>0</v>
      </c>
      <c r="F5492" s="14">
        <v>250</v>
      </c>
      <c r="G5492" s="14">
        <v>59.729150737175019</v>
      </c>
      <c r="H5492" s="30"/>
      <c r="I5492" s="118"/>
      <c r="J5492" s="15" t="str">
        <f>IF(M5492="",IF(AND(H5492&lt;&gt; "",D5492&lt;&gt;""),IF(H5492&gt;=D5492,H5492-D5492,0),""),"")</f>
        <v/>
      </c>
      <c r="K5492" s="20" t="str">
        <f>IF(M5492="",IF(I5492&lt;&gt;"",I5492-G5492,""),"")</f>
        <v/>
      </c>
      <c r="L5492" s="25" t="str">
        <f>IF(M5492="",IF(K5492&lt;&gt;"",IF(G5492=0,IF(I5492=0,0,9.99),K5492/G5492),""),"")</f>
        <v/>
      </c>
      <c r="M5492" s="112"/>
      <c r="N5492" s="58" t="str">
        <f>TRIM(CONCATENATE(Table1[[#This Row],[Intake]]," ",Table1[[#This Row],[Batch Number]]))</f>
        <v>S-1/OS 118</v>
      </c>
      <c r="O5492" s="112" t="str">
        <f>IF(VLOOKUP(Table1[[#This Row],[Intake Batch Combo]],Sheet2!A:B,2,FALSE)="","",VLOOKUP(Table1[[#This Row],[Intake Batch Combo]],Sheet2!A:B,2,FALSE))</f>
        <v>One Source Diagnostics Buy 118</v>
      </c>
      <c r="P5492" s="115" t="s">
        <v>2383</v>
      </c>
      <c r="Q5492" s="115" t="e">
        <v>#N/A</v>
      </c>
    </row>
    <row r="5493" spans="1:17">
      <c r="A5493" s="4" t="s">
        <v>1316</v>
      </c>
      <c r="B5493" s="15">
        <v>118</v>
      </c>
      <c r="C5493" s="64" t="s">
        <v>1403</v>
      </c>
      <c r="D5493" s="30">
        <v>44897</v>
      </c>
      <c r="E5493" s="60" t="s">
        <v>0</v>
      </c>
      <c r="F5493" s="14">
        <v>250</v>
      </c>
      <c r="G5493" s="14">
        <v>59.729150737175019</v>
      </c>
      <c r="H5493" s="30"/>
      <c r="I5493" s="118"/>
      <c r="J5493" s="15" t="str">
        <f>IF(M5493="",IF(AND(H5493&lt;&gt; "",D5493&lt;&gt;""),IF(H5493&gt;=D5493,H5493-D5493,0),""),"")</f>
        <v/>
      </c>
      <c r="K5493" s="20" t="str">
        <f>IF(M5493="",IF(I5493&lt;&gt;"",I5493-G5493,""),"")</f>
        <v/>
      </c>
      <c r="L5493" s="25" t="str">
        <f>IF(M5493="",IF(K5493&lt;&gt;"",IF(G5493=0,IF(I5493=0,0,9.99),K5493/G5493),""),"")</f>
        <v/>
      </c>
      <c r="M5493" s="112"/>
      <c r="N5493" s="58" t="str">
        <f>TRIM(CONCATENATE(Table1[[#This Row],[Intake]]," ",Table1[[#This Row],[Batch Number]]))</f>
        <v>S-1/OS 118</v>
      </c>
      <c r="O5493" s="112" t="str">
        <f>IF(VLOOKUP(Table1[[#This Row],[Intake Batch Combo]],Sheet2!A:B,2,FALSE)="","",VLOOKUP(Table1[[#This Row],[Intake Batch Combo]],Sheet2!A:B,2,FALSE))</f>
        <v>One Source Diagnostics Buy 118</v>
      </c>
      <c r="P5493" s="115" t="s">
        <v>2383</v>
      </c>
      <c r="Q5493" s="115" t="e">
        <v>#N/A</v>
      </c>
    </row>
    <row r="5494" spans="1:17">
      <c r="A5494" s="4" t="s">
        <v>1316</v>
      </c>
      <c r="B5494" s="15">
        <v>118</v>
      </c>
      <c r="C5494" s="64" t="s">
        <v>1403</v>
      </c>
      <c r="D5494" s="30">
        <v>44897</v>
      </c>
      <c r="E5494" s="60" t="s">
        <v>0</v>
      </c>
      <c r="F5494" s="14">
        <v>250</v>
      </c>
      <c r="G5494" s="14">
        <v>59.729150737175019</v>
      </c>
      <c r="H5494" s="30"/>
      <c r="I5494" s="118"/>
      <c r="J5494" s="15" t="str">
        <f>IF(M5494="",IF(AND(H5494&lt;&gt; "",D5494&lt;&gt;""),IF(H5494&gt;=D5494,H5494-D5494,0),""),"")</f>
        <v/>
      </c>
      <c r="K5494" s="20" t="str">
        <f>IF(M5494="",IF(I5494&lt;&gt;"",I5494-G5494,""),"")</f>
        <v/>
      </c>
      <c r="L5494" s="25" t="str">
        <f>IF(M5494="",IF(K5494&lt;&gt;"",IF(G5494=0,IF(I5494=0,0,9.99),K5494/G5494),""),"")</f>
        <v/>
      </c>
      <c r="M5494" s="112"/>
      <c r="N5494" s="58" t="str">
        <f>TRIM(CONCATENATE(Table1[[#This Row],[Intake]]," ",Table1[[#This Row],[Batch Number]]))</f>
        <v>S-1/OS 118</v>
      </c>
      <c r="O5494" s="112" t="str">
        <f>IF(VLOOKUP(Table1[[#This Row],[Intake Batch Combo]],Sheet2!A:B,2,FALSE)="","",VLOOKUP(Table1[[#This Row],[Intake Batch Combo]],Sheet2!A:B,2,FALSE))</f>
        <v>One Source Diagnostics Buy 118</v>
      </c>
      <c r="P5494" s="115" t="s">
        <v>2383</v>
      </c>
      <c r="Q5494" s="115" t="e">
        <v>#N/A</v>
      </c>
    </row>
    <row r="5495" spans="1:17">
      <c r="A5495" s="4" t="s">
        <v>1316</v>
      </c>
      <c r="B5495" s="15">
        <v>118</v>
      </c>
      <c r="C5495" s="15" t="s">
        <v>1408</v>
      </c>
      <c r="D5495" s="30">
        <v>44897</v>
      </c>
      <c r="E5495" s="60" t="s">
        <v>0</v>
      </c>
      <c r="F5495" s="14">
        <v>250</v>
      </c>
      <c r="G5495" s="14">
        <v>59.729150737175019</v>
      </c>
      <c r="H5495" s="30"/>
      <c r="I5495" s="120"/>
      <c r="J5495" s="15" t="str">
        <f>IF(M5495="",IF(AND(H5495&lt;&gt; "",D5495&lt;&gt;""),IF(H5495&gt;=D5495,H5495-D5495,0),""),"")</f>
        <v/>
      </c>
      <c r="K5495" s="20" t="str">
        <f>IF(M5495="",IF(I5495&lt;&gt;"",I5495-G5495,""),"")</f>
        <v/>
      </c>
      <c r="L5495" s="25" t="str">
        <f>IF(M5495="",IF(K5495&lt;&gt;"",IF(G5495=0,IF(I5495=0,0,9.99),K5495/G5495),""),"")</f>
        <v/>
      </c>
      <c r="M5495" s="112"/>
      <c r="N5495" s="58" t="str">
        <f>TRIM(CONCATENATE(Table1[[#This Row],[Intake]]," ",Table1[[#This Row],[Batch Number]]))</f>
        <v>S-1/OS 118</v>
      </c>
      <c r="O5495" s="112" t="str">
        <f>IF(VLOOKUP(Table1[[#This Row],[Intake Batch Combo]],Sheet2!A:B,2,FALSE)="","",VLOOKUP(Table1[[#This Row],[Intake Batch Combo]],Sheet2!A:B,2,FALSE))</f>
        <v>One Source Diagnostics Buy 118</v>
      </c>
      <c r="P5495" s="115" t="s">
        <v>2383</v>
      </c>
      <c r="Q5495" s="115" t="e">
        <v>#N/A</v>
      </c>
    </row>
    <row r="5496" spans="1:17">
      <c r="A5496" s="4" t="s">
        <v>1316</v>
      </c>
      <c r="B5496" s="15">
        <v>118</v>
      </c>
      <c r="C5496" s="15" t="s">
        <v>1408</v>
      </c>
      <c r="D5496" s="30">
        <v>44897</v>
      </c>
      <c r="E5496" s="60" t="s">
        <v>0</v>
      </c>
      <c r="F5496" s="14">
        <v>250</v>
      </c>
      <c r="G5496" s="14">
        <v>59.729150737175019</v>
      </c>
      <c r="H5496" s="30"/>
      <c r="I5496" s="118"/>
      <c r="J5496" s="15" t="str">
        <f>IF(M5496="",IF(AND(H5496&lt;&gt; "",D5496&lt;&gt;""),IF(H5496&gt;=D5496,H5496-D5496,0),""),"")</f>
        <v/>
      </c>
      <c r="K5496" s="20" t="str">
        <f>IF(M5496="",IF(I5496&lt;&gt;"",I5496-G5496,""),"")</f>
        <v/>
      </c>
      <c r="L5496" s="25" t="str">
        <f>IF(M5496="",IF(K5496&lt;&gt;"",IF(G5496=0,IF(I5496=0,0,9.99),K5496/G5496),""),"")</f>
        <v/>
      </c>
      <c r="M5496" s="112"/>
      <c r="N5496" s="58" t="str">
        <f>TRIM(CONCATENATE(Table1[[#This Row],[Intake]]," ",Table1[[#This Row],[Batch Number]]))</f>
        <v>S-1/OS 118</v>
      </c>
      <c r="O5496" s="112" t="str">
        <f>IF(VLOOKUP(Table1[[#This Row],[Intake Batch Combo]],Sheet2!A:B,2,FALSE)="","",VLOOKUP(Table1[[#This Row],[Intake Batch Combo]],Sheet2!A:B,2,FALSE))</f>
        <v>One Source Diagnostics Buy 118</v>
      </c>
      <c r="P5496" s="115" t="s">
        <v>2383</v>
      </c>
      <c r="Q5496" s="115" t="e">
        <v>#N/A</v>
      </c>
    </row>
    <row r="5497" spans="1:17">
      <c r="A5497" s="4" t="s">
        <v>1316</v>
      </c>
      <c r="B5497" s="15">
        <v>118</v>
      </c>
      <c r="C5497" s="64" t="s">
        <v>1413</v>
      </c>
      <c r="D5497" s="30">
        <v>44897</v>
      </c>
      <c r="E5497" s="60" t="s">
        <v>0</v>
      </c>
      <c r="F5497" s="14">
        <v>250</v>
      </c>
      <c r="G5497" s="14">
        <v>59.729150737175019</v>
      </c>
      <c r="H5497" s="30"/>
      <c r="I5497" s="118"/>
      <c r="J5497" s="15" t="str">
        <f>IF(M5497="",IF(AND(H5497&lt;&gt; "",D5497&lt;&gt;""),IF(H5497&gt;=D5497,H5497-D5497,0),""),"")</f>
        <v/>
      </c>
      <c r="K5497" s="20" t="str">
        <f>IF(M5497="",IF(I5497&lt;&gt;"",I5497-G5497,""),"")</f>
        <v/>
      </c>
      <c r="L5497" s="25" t="str">
        <f>IF(M5497="",IF(K5497&lt;&gt;"",IF(G5497=0,IF(I5497=0,0,9.99),K5497/G5497),""),"")</f>
        <v/>
      </c>
      <c r="M5497" s="112"/>
      <c r="N5497" s="58" t="str">
        <f>TRIM(CONCATENATE(Table1[[#This Row],[Intake]]," ",Table1[[#This Row],[Batch Number]]))</f>
        <v>S-1/OS 118</v>
      </c>
      <c r="O5497" s="112" t="str">
        <f>IF(VLOOKUP(Table1[[#This Row],[Intake Batch Combo]],Sheet2!A:B,2,FALSE)="","",VLOOKUP(Table1[[#This Row],[Intake Batch Combo]],Sheet2!A:B,2,FALSE))</f>
        <v>One Source Diagnostics Buy 118</v>
      </c>
      <c r="P5497" s="115" t="s">
        <v>2383</v>
      </c>
      <c r="Q5497" s="115" t="e">
        <v>#N/A</v>
      </c>
    </row>
    <row r="5498" spans="1:17">
      <c r="A5498" s="4" t="s">
        <v>1316</v>
      </c>
      <c r="B5498" s="15">
        <v>118</v>
      </c>
      <c r="C5498" s="64" t="s">
        <v>1413</v>
      </c>
      <c r="D5498" s="30">
        <v>44897</v>
      </c>
      <c r="E5498" s="60" t="s">
        <v>0</v>
      </c>
      <c r="F5498" s="14">
        <v>250</v>
      </c>
      <c r="G5498" s="14">
        <v>59.729150737175019</v>
      </c>
      <c r="H5498" s="30"/>
      <c r="I5498" s="118"/>
      <c r="J5498" s="15" t="str">
        <f>IF(M5498="",IF(AND(H5498&lt;&gt; "",D5498&lt;&gt;""),IF(H5498&gt;=D5498,H5498-D5498,0),""),"")</f>
        <v/>
      </c>
      <c r="K5498" s="20" t="str">
        <f>IF(M5498="",IF(I5498&lt;&gt;"",I5498-G5498,""),"")</f>
        <v/>
      </c>
      <c r="L5498" s="25" t="str">
        <f>IF(M5498="",IF(K5498&lt;&gt;"",IF(G5498=0,IF(I5498=0,0,9.99),K5498/G5498),""),"")</f>
        <v/>
      </c>
      <c r="M5498" s="112"/>
      <c r="N5498" s="58" t="str">
        <f>TRIM(CONCATENATE(Table1[[#This Row],[Intake]]," ",Table1[[#This Row],[Batch Number]]))</f>
        <v>S-1/OS 118</v>
      </c>
      <c r="O5498" s="112" t="str">
        <f>IF(VLOOKUP(Table1[[#This Row],[Intake Batch Combo]],Sheet2!A:B,2,FALSE)="","",VLOOKUP(Table1[[#This Row],[Intake Batch Combo]],Sheet2!A:B,2,FALSE))</f>
        <v>One Source Diagnostics Buy 118</v>
      </c>
      <c r="P5498" s="115" t="s">
        <v>2383</v>
      </c>
      <c r="Q5498" s="115" t="e">
        <v>#N/A</v>
      </c>
    </row>
    <row r="5499" spans="1:17">
      <c r="A5499" s="4" t="s">
        <v>1316</v>
      </c>
      <c r="B5499" s="15">
        <v>118</v>
      </c>
      <c r="C5499" s="64" t="s">
        <v>1413</v>
      </c>
      <c r="D5499" s="30">
        <v>44897</v>
      </c>
      <c r="E5499" s="60" t="s">
        <v>0</v>
      </c>
      <c r="F5499" s="14">
        <v>250</v>
      </c>
      <c r="G5499" s="14">
        <v>59.729150737175019</v>
      </c>
      <c r="H5499" s="30"/>
      <c r="I5499" s="118"/>
      <c r="J5499" s="15" t="str">
        <f>IF(M5499="",IF(AND(H5499&lt;&gt; "",D5499&lt;&gt;""),IF(H5499&gt;=D5499,H5499-D5499,0),""),"")</f>
        <v/>
      </c>
      <c r="K5499" s="20" t="str">
        <f>IF(M5499="",IF(I5499&lt;&gt;"",I5499-G5499,""),"")</f>
        <v/>
      </c>
      <c r="L5499" s="25" t="str">
        <f>IF(M5499="",IF(K5499&lt;&gt;"",IF(G5499=0,IF(I5499=0,0,9.99),K5499/G5499),""),"")</f>
        <v/>
      </c>
      <c r="M5499" s="112"/>
      <c r="N5499" s="58" t="str">
        <f>TRIM(CONCATENATE(Table1[[#This Row],[Intake]]," ",Table1[[#This Row],[Batch Number]]))</f>
        <v>S-1/OS 118</v>
      </c>
      <c r="O5499" s="112" t="str">
        <f>IF(VLOOKUP(Table1[[#This Row],[Intake Batch Combo]],Sheet2!A:B,2,FALSE)="","",VLOOKUP(Table1[[#This Row],[Intake Batch Combo]],Sheet2!A:B,2,FALSE))</f>
        <v>One Source Diagnostics Buy 118</v>
      </c>
      <c r="P5499" s="115" t="s">
        <v>2383</v>
      </c>
      <c r="Q5499" s="115" t="e">
        <v>#N/A</v>
      </c>
    </row>
    <row r="5500" spans="1:17">
      <c r="A5500" s="4" t="s">
        <v>1316</v>
      </c>
      <c r="B5500" s="15">
        <v>118</v>
      </c>
      <c r="C5500" s="64" t="s">
        <v>1413</v>
      </c>
      <c r="D5500" s="30">
        <v>44897</v>
      </c>
      <c r="E5500" s="60" t="s">
        <v>0</v>
      </c>
      <c r="F5500" s="14">
        <v>250</v>
      </c>
      <c r="G5500" s="14">
        <v>59.729150737175019</v>
      </c>
      <c r="H5500" s="30"/>
      <c r="I5500" s="118"/>
      <c r="J5500" s="15" t="str">
        <f>IF(M5500="",IF(AND(H5500&lt;&gt; "",D5500&lt;&gt;""),IF(H5500&gt;=D5500,H5500-D5500,0),""),"")</f>
        <v/>
      </c>
      <c r="K5500" s="20" t="str">
        <f>IF(M5500="",IF(I5500&lt;&gt;"",I5500-G5500,""),"")</f>
        <v/>
      </c>
      <c r="L5500" s="25" t="str">
        <f>IF(M5500="",IF(K5500&lt;&gt;"",IF(G5500=0,IF(I5500=0,0,9.99),K5500/G5500),""),"")</f>
        <v/>
      </c>
      <c r="M5500" s="112"/>
      <c r="N5500" s="58" t="str">
        <f>TRIM(CONCATENATE(Table1[[#This Row],[Intake]]," ",Table1[[#This Row],[Batch Number]]))</f>
        <v>S-1/OS 118</v>
      </c>
      <c r="O5500" s="112" t="str">
        <f>IF(VLOOKUP(Table1[[#This Row],[Intake Batch Combo]],Sheet2!A:B,2,FALSE)="","",VLOOKUP(Table1[[#This Row],[Intake Batch Combo]],Sheet2!A:B,2,FALSE))</f>
        <v>One Source Diagnostics Buy 118</v>
      </c>
      <c r="P5500" s="115" t="s">
        <v>2383</v>
      </c>
      <c r="Q5500" s="115" t="e">
        <v>#N/A</v>
      </c>
    </row>
    <row r="5501" spans="1:17">
      <c r="A5501" s="4" t="s">
        <v>1316</v>
      </c>
      <c r="B5501" s="15">
        <v>118</v>
      </c>
      <c r="C5501" s="64" t="s">
        <v>1417</v>
      </c>
      <c r="D5501" s="30">
        <v>44897</v>
      </c>
      <c r="E5501" s="60" t="s">
        <v>0</v>
      </c>
      <c r="F5501" s="14">
        <v>250</v>
      </c>
      <c r="G5501" s="14">
        <v>59.729150737175019</v>
      </c>
      <c r="H5501" s="30"/>
      <c r="I5501" s="118"/>
      <c r="J5501" s="15" t="str">
        <f>IF(M5501="",IF(AND(H5501&lt;&gt; "",D5501&lt;&gt;""),IF(H5501&gt;=D5501,H5501-D5501,0),""),"")</f>
        <v/>
      </c>
      <c r="K5501" s="20" t="str">
        <f>IF(M5501="",IF(I5501&lt;&gt;"",I5501-G5501,""),"")</f>
        <v/>
      </c>
      <c r="L5501" s="25" t="str">
        <f>IF(M5501="",IF(K5501&lt;&gt;"",IF(G5501=0,IF(I5501=0,0,9.99),K5501/G5501),""),"")</f>
        <v/>
      </c>
      <c r="M5501" s="112"/>
      <c r="N5501" s="58" t="str">
        <f>TRIM(CONCATENATE(Table1[[#This Row],[Intake]]," ",Table1[[#This Row],[Batch Number]]))</f>
        <v>S-1/OS 118</v>
      </c>
      <c r="O5501" s="112" t="str">
        <f>IF(VLOOKUP(Table1[[#This Row],[Intake Batch Combo]],Sheet2!A:B,2,FALSE)="","",VLOOKUP(Table1[[#This Row],[Intake Batch Combo]],Sheet2!A:B,2,FALSE))</f>
        <v>One Source Diagnostics Buy 118</v>
      </c>
      <c r="P5501" s="115" t="s">
        <v>2383</v>
      </c>
      <c r="Q5501" s="115" t="e">
        <v>#N/A</v>
      </c>
    </row>
    <row r="5502" spans="1:17">
      <c r="A5502" s="4" t="s">
        <v>1316</v>
      </c>
      <c r="B5502" s="15" t="s">
        <v>1345</v>
      </c>
      <c r="C5502" s="15" t="s">
        <v>1332</v>
      </c>
      <c r="D5502" s="30">
        <v>45021</v>
      </c>
      <c r="E5502" s="10" t="s">
        <v>1</v>
      </c>
      <c r="F5502" s="14">
        <v>250</v>
      </c>
      <c r="G5502" s="14">
        <v>59.96153713632625</v>
      </c>
      <c r="H5502" s="30"/>
      <c r="I5502" s="120"/>
      <c r="J5502" s="15" t="str">
        <f>IF(M5502="",IF(AND(H5502&lt;&gt; "",D5502&lt;&gt;""),IF(H5502&gt;=D5502,H5502-D5502,0),""),"")</f>
        <v/>
      </c>
      <c r="K5502" s="20" t="str">
        <f>IF(M5502="",IF(I5502&lt;&gt;"",I5502-G5502,""),"")</f>
        <v/>
      </c>
      <c r="L5502" s="25" t="str">
        <f>IF(M5502="",IF(K5502&lt;&gt;"",IF(G5502=0,IF(I5502=0,0,9.99),K5502/G5502),""),"")</f>
        <v/>
      </c>
      <c r="M5502" s="112"/>
      <c r="N5502" s="58" t="str">
        <f>TRIM(CONCATENATE(Table1[[#This Row],[Intake]]," ",Table1[[#This Row],[Batch Number]]))</f>
        <v>S-1/OS 3.28 (2)</v>
      </c>
      <c r="O5502" s="112" t="str">
        <f>IF(VLOOKUP(Table1[[#This Row],[Intake Batch Combo]],Sheet2!A:B,2,FALSE)="","",VLOOKUP(Table1[[#This Row],[Intake Batch Combo]],Sheet2!A:B,2,FALSE))</f>
        <v>One Source Diagnostics Buy 86</v>
      </c>
      <c r="P5502" s="115" t="e">
        <v>#N/A</v>
      </c>
      <c r="Q5502" s="115" t="e">
        <v>#N/A</v>
      </c>
    </row>
    <row r="5503" spans="1:17">
      <c r="A5503" s="4" t="s">
        <v>1316</v>
      </c>
      <c r="B5503" s="15" t="s">
        <v>1345</v>
      </c>
      <c r="C5503" s="15" t="s">
        <v>1332</v>
      </c>
      <c r="D5503" s="30">
        <v>45021</v>
      </c>
      <c r="E5503" s="10" t="s">
        <v>1</v>
      </c>
      <c r="F5503" s="14">
        <v>250</v>
      </c>
      <c r="G5503" s="14">
        <v>59.96153713632625</v>
      </c>
      <c r="H5503" s="30"/>
      <c r="I5503" s="118"/>
      <c r="J5503" s="15" t="str">
        <f>IF(M5503="",IF(AND(H5503&lt;&gt; "",D5503&lt;&gt;""),IF(H5503&gt;=D5503,H5503-D5503,0),""),"")</f>
        <v/>
      </c>
      <c r="K5503" s="20" t="str">
        <f>IF(M5503="",IF(I5503&lt;&gt;"",I5503-G5503,""),"")</f>
        <v/>
      </c>
      <c r="L5503" s="25" t="str">
        <f>IF(M5503="",IF(K5503&lt;&gt;"",IF(G5503=0,IF(I5503=0,0,9.99),K5503/G5503),""),"")</f>
        <v/>
      </c>
      <c r="M5503" s="112"/>
      <c r="N5503" s="58" t="str">
        <f>TRIM(CONCATENATE(Table1[[#This Row],[Intake]]," ",Table1[[#This Row],[Batch Number]]))</f>
        <v>S-1/OS 3.28 (2)</v>
      </c>
      <c r="O5503" s="112" t="str">
        <f>IF(VLOOKUP(Table1[[#This Row],[Intake Batch Combo]],Sheet2!A:B,2,FALSE)="","",VLOOKUP(Table1[[#This Row],[Intake Batch Combo]],Sheet2!A:B,2,FALSE))</f>
        <v>One Source Diagnostics Buy 86</v>
      </c>
      <c r="P5503" s="115" t="e">
        <v>#N/A</v>
      </c>
      <c r="Q5503" s="115" t="e">
        <v>#N/A</v>
      </c>
    </row>
    <row r="5504" spans="1:17">
      <c r="A5504" s="4" t="s">
        <v>1316</v>
      </c>
      <c r="B5504" s="38">
        <v>97</v>
      </c>
      <c r="C5504" s="15" t="s">
        <v>396</v>
      </c>
      <c r="D5504" s="39">
        <v>44631</v>
      </c>
      <c r="E5504" s="10" t="s">
        <v>0</v>
      </c>
      <c r="F5504" s="36">
        <v>250</v>
      </c>
      <c r="G5504" s="36">
        <v>60.262732821519805</v>
      </c>
      <c r="H5504" s="39"/>
      <c r="I5504" s="118"/>
      <c r="J5504" s="38" t="str">
        <f>IF(M5504="",IF(AND(H5504&lt;&gt; "",D5504&lt;&gt;""),IF(H5504&gt;=D5504,H5504-D5504,0),""),"")</f>
        <v/>
      </c>
      <c r="K5504" s="37" t="str">
        <f>IF(M5504="",IF(I5504&lt;&gt;"",I5504-G5504,""),"")</f>
        <v/>
      </c>
      <c r="L5504" s="31" t="str">
        <f>IF(M5504="",IF(K5504&lt;&gt;"",IF(G5504=0,IF(I5504=0,0,9.99),K5504/G5504),""),"")</f>
        <v/>
      </c>
      <c r="M5504" s="35"/>
      <c r="N5504" s="33" t="str">
        <f>TRIM(CONCATENATE(Table1[[#This Row],[Intake]]," ",Table1[[#This Row],[Batch Number]]))</f>
        <v>S-1/OS 97</v>
      </c>
      <c r="O5504" s="35" t="str">
        <f>IF(VLOOKUP(Table1[[#This Row],[Intake Batch Combo]],Sheet2!A:B,2,FALSE)="","",VLOOKUP(Table1[[#This Row],[Intake Batch Combo]],Sheet2!A:B,2,FALSE))</f>
        <v>One Source Diagnostics Buy 97.2</v>
      </c>
      <c r="P5504" s="116" t="s">
        <v>2384</v>
      </c>
      <c r="Q5504" s="116" t="e">
        <v>#N/A</v>
      </c>
    </row>
    <row r="5505" spans="1:17">
      <c r="A5505" s="4" t="s">
        <v>1316</v>
      </c>
      <c r="B5505" s="38">
        <v>97</v>
      </c>
      <c r="C5505" s="15" t="s">
        <v>545</v>
      </c>
      <c r="D5505" s="39">
        <v>44631</v>
      </c>
      <c r="E5505" s="10" t="s">
        <v>0</v>
      </c>
      <c r="F5505" s="36">
        <v>250</v>
      </c>
      <c r="G5505" s="36">
        <v>60.262732821519805</v>
      </c>
      <c r="H5505" s="39"/>
      <c r="I5505" s="118"/>
      <c r="J5505" s="38" t="str">
        <f>IF(M5505="",IF(AND(H5505&lt;&gt; "",D5505&lt;&gt;""),IF(H5505&gt;=D5505,H5505-D5505,0),""),"")</f>
        <v/>
      </c>
      <c r="K5505" s="37" t="str">
        <f>IF(M5505="",IF(I5505&lt;&gt;"",I5505-G5505,""),"")</f>
        <v/>
      </c>
      <c r="L5505" s="31" t="str">
        <f>IF(M5505="",IF(K5505&lt;&gt;"",IF(G5505=0,IF(I5505=0,0,9.99),K5505/G5505),""),"")</f>
        <v/>
      </c>
      <c r="M5505" s="35"/>
      <c r="N5505" s="33" t="str">
        <f>TRIM(CONCATENATE(Table1[[#This Row],[Intake]]," ",Table1[[#This Row],[Batch Number]]))</f>
        <v>S-1/OS 97</v>
      </c>
      <c r="O5505" s="35" t="str">
        <f>IF(VLOOKUP(Table1[[#This Row],[Intake Batch Combo]],Sheet2!A:B,2,FALSE)="","",VLOOKUP(Table1[[#This Row],[Intake Batch Combo]],Sheet2!A:B,2,FALSE))</f>
        <v>One Source Diagnostics Buy 97.2</v>
      </c>
      <c r="P5505" s="116" t="s">
        <v>2384</v>
      </c>
      <c r="Q5505" s="116" t="e">
        <v>#N/A</v>
      </c>
    </row>
    <row r="5506" spans="1:17">
      <c r="A5506" s="4" t="s">
        <v>1316</v>
      </c>
      <c r="B5506" s="38">
        <v>97</v>
      </c>
      <c r="C5506" s="15" t="s">
        <v>545</v>
      </c>
      <c r="D5506" s="39">
        <v>44631</v>
      </c>
      <c r="E5506" s="10" t="s">
        <v>0</v>
      </c>
      <c r="F5506" s="36">
        <v>250</v>
      </c>
      <c r="G5506" s="36">
        <v>60.262732821519805</v>
      </c>
      <c r="H5506" s="39"/>
      <c r="I5506" s="118"/>
      <c r="J5506" s="38" t="str">
        <f>IF(M5506="",IF(AND(H5506&lt;&gt; "",D5506&lt;&gt;""),IF(H5506&gt;=D5506,H5506-D5506,0),""),"")</f>
        <v/>
      </c>
      <c r="K5506" s="37" t="str">
        <f>IF(M5506="",IF(I5506&lt;&gt;"",I5506-G5506,""),"")</f>
        <v/>
      </c>
      <c r="L5506" s="31" t="str">
        <f>IF(M5506="",IF(K5506&lt;&gt;"",IF(G5506=0,IF(I5506=0,0,9.99),K5506/G5506),""),"")</f>
        <v/>
      </c>
      <c r="M5506" s="35"/>
      <c r="N5506" s="33" t="str">
        <f>TRIM(CONCATENATE(Table1[[#This Row],[Intake]]," ",Table1[[#This Row],[Batch Number]]))</f>
        <v>S-1/OS 97</v>
      </c>
      <c r="O5506" s="35" t="str">
        <f>IF(VLOOKUP(Table1[[#This Row],[Intake Batch Combo]],Sheet2!A:B,2,FALSE)="","",VLOOKUP(Table1[[#This Row],[Intake Batch Combo]],Sheet2!A:B,2,FALSE))</f>
        <v>One Source Diagnostics Buy 97.2</v>
      </c>
      <c r="P5506" s="116" t="s">
        <v>2384</v>
      </c>
      <c r="Q5506" s="116" t="e">
        <v>#N/A</v>
      </c>
    </row>
    <row r="5507" spans="1:17">
      <c r="A5507" s="4" t="s">
        <v>1886</v>
      </c>
      <c r="B5507" s="15">
        <v>5</v>
      </c>
      <c r="C5507" s="15">
        <v>97112</v>
      </c>
      <c r="D5507" s="30">
        <v>45195</v>
      </c>
      <c r="E5507" s="10" t="s">
        <v>0</v>
      </c>
      <c r="F5507" s="14">
        <v>280.8</v>
      </c>
      <c r="G5507" s="14">
        <v>63.292719588203873</v>
      </c>
      <c r="H5507" s="30"/>
      <c r="I5507" s="118"/>
      <c r="J5507" s="15" t="str">
        <f>IF(M5507="",IF(AND(H5507&lt;&gt; "",D5507&lt;&gt;""),IF(H5507&gt;=D5507,H5507-D5507,0),""),"")</f>
        <v/>
      </c>
      <c r="K5507" s="20" t="str">
        <f>IF(M5507="",IF(I5507&lt;&gt;"",I5507-G5507,""),"")</f>
        <v/>
      </c>
      <c r="L5507" s="25" t="str">
        <f>IF(M5507="",IF(K5507&lt;&gt;"",IF(G5507=0,IF(I5507=0,0,9.99),K5507/G5507),""),"")</f>
        <v/>
      </c>
      <c r="M5507" s="112"/>
      <c r="N5507" s="58" t="str">
        <f>TRIM(CONCATENATE(Table1[[#This Row],[Intake]]," ",Table1[[#This Row],[Batch Number]]))</f>
        <v>S-1/TI 5</v>
      </c>
      <c r="O5507" s="112" t="str">
        <f>IF(VLOOKUP(Table1[[#This Row],[Intake Batch Combo]],Sheet2!A:B,2,FALSE)="","",VLOOKUP(Table1[[#This Row],[Intake Batch Combo]],Sheet2!A:B,2,FALSE))</f>
        <v>Texas Injury Group Batch 05</v>
      </c>
      <c r="P5507" s="115" t="s">
        <v>2378</v>
      </c>
      <c r="Q5507" s="115" t="e">
        <v>#N/A</v>
      </c>
    </row>
    <row r="5508" spans="1:17">
      <c r="A5508" s="4" t="s">
        <v>1886</v>
      </c>
      <c r="B5508" s="15">
        <v>5</v>
      </c>
      <c r="C5508" s="15">
        <v>97112</v>
      </c>
      <c r="D5508" s="30">
        <v>45195</v>
      </c>
      <c r="E5508" s="10" t="s">
        <v>0</v>
      </c>
      <c r="F5508" s="14">
        <v>280.8</v>
      </c>
      <c r="G5508" s="14">
        <v>63.292719588203873</v>
      </c>
      <c r="H5508" s="30"/>
      <c r="I5508" s="118"/>
      <c r="J5508" s="15" t="str">
        <f>IF(M5508="",IF(AND(H5508&lt;&gt; "",D5508&lt;&gt;""),IF(H5508&gt;=D5508,H5508-D5508,0),""),"")</f>
        <v/>
      </c>
      <c r="K5508" s="20" t="str">
        <f>IF(M5508="",IF(I5508&lt;&gt;"",I5508-G5508,""),"")</f>
        <v/>
      </c>
      <c r="L5508" s="25" t="str">
        <f>IF(M5508="",IF(K5508&lt;&gt;"",IF(G5508=0,IF(I5508=0,0,9.99),K5508/G5508),""),"")</f>
        <v/>
      </c>
      <c r="M5508" s="112"/>
      <c r="N5508" s="58" t="str">
        <f>TRIM(CONCATENATE(Table1[[#This Row],[Intake]]," ",Table1[[#This Row],[Batch Number]]))</f>
        <v>S-1/TI 5</v>
      </c>
      <c r="O5508" s="112" t="str">
        <f>IF(VLOOKUP(Table1[[#This Row],[Intake Batch Combo]],Sheet2!A:B,2,FALSE)="","",VLOOKUP(Table1[[#This Row],[Intake Batch Combo]],Sheet2!A:B,2,FALSE))</f>
        <v>Texas Injury Group Batch 05</v>
      </c>
      <c r="P5508" s="115" t="s">
        <v>2378</v>
      </c>
      <c r="Q5508" s="115" t="e">
        <v>#N/A</v>
      </c>
    </row>
    <row r="5509" spans="1:17">
      <c r="A5509" s="4" t="s">
        <v>1886</v>
      </c>
      <c r="B5509" s="15">
        <v>5</v>
      </c>
      <c r="C5509" s="15">
        <v>97112</v>
      </c>
      <c r="D5509" s="30">
        <v>45195</v>
      </c>
      <c r="E5509" s="10" t="s">
        <v>0</v>
      </c>
      <c r="F5509" s="14">
        <v>280.8</v>
      </c>
      <c r="G5509" s="14">
        <v>63.292719588203873</v>
      </c>
      <c r="H5509" s="30"/>
      <c r="I5509" s="118"/>
      <c r="J5509" s="15" t="str">
        <f>IF(M5509="",IF(AND(H5509&lt;&gt; "",D5509&lt;&gt;""),IF(H5509&gt;=D5509,H5509-D5509,0),""),"")</f>
        <v/>
      </c>
      <c r="K5509" s="20" t="str">
        <f>IF(M5509="",IF(I5509&lt;&gt;"",I5509-G5509,""),"")</f>
        <v/>
      </c>
      <c r="L5509" s="25" t="str">
        <f>IF(M5509="",IF(K5509&lt;&gt;"",IF(G5509=0,IF(I5509=0,0,9.99),K5509/G5509),""),"")</f>
        <v/>
      </c>
      <c r="M5509" s="112"/>
      <c r="N5509" s="58" t="str">
        <f>TRIM(CONCATENATE(Table1[[#This Row],[Intake]]," ",Table1[[#This Row],[Batch Number]]))</f>
        <v>S-1/TI 5</v>
      </c>
      <c r="O5509" s="112" t="str">
        <f>IF(VLOOKUP(Table1[[#This Row],[Intake Batch Combo]],Sheet2!A:B,2,FALSE)="","",VLOOKUP(Table1[[#This Row],[Intake Batch Combo]],Sheet2!A:B,2,FALSE))</f>
        <v>Texas Injury Group Batch 05</v>
      </c>
      <c r="P5509" s="115" t="s">
        <v>2378</v>
      </c>
      <c r="Q5509" s="115" t="e">
        <v>#N/A</v>
      </c>
    </row>
    <row r="5510" spans="1:17">
      <c r="A5510" s="4" t="s">
        <v>1886</v>
      </c>
      <c r="B5510" s="15">
        <v>5</v>
      </c>
      <c r="C5510" s="15" t="s">
        <v>1875</v>
      </c>
      <c r="D5510" s="30">
        <v>45195</v>
      </c>
      <c r="E5510" s="10" t="s">
        <v>0</v>
      </c>
      <c r="F5510" s="14">
        <v>280.8</v>
      </c>
      <c r="G5510" s="14">
        <v>63.292719588203873</v>
      </c>
      <c r="H5510" s="30"/>
      <c r="I5510" s="118"/>
      <c r="J5510" s="15" t="str">
        <f>IF(M5510="",IF(AND(H5510&lt;&gt; "",D5510&lt;&gt;""),IF(H5510&gt;=D5510,H5510-D5510,0),""),"")</f>
        <v/>
      </c>
      <c r="K5510" s="20" t="str">
        <f>IF(M5510="",IF(I5510&lt;&gt;"",I5510-G5510,""),"")</f>
        <v/>
      </c>
      <c r="L5510" s="25" t="str">
        <f>IF(M5510="",IF(K5510&lt;&gt;"",IF(G5510=0,IF(I5510=0,0,9.99),K5510/G5510),""),"")</f>
        <v/>
      </c>
      <c r="M5510" s="112"/>
      <c r="N5510" s="58" t="str">
        <f>TRIM(CONCATENATE(Table1[[#This Row],[Intake]]," ",Table1[[#This Row],[Batch Number]]))</f>
        <v>S-1/TI 5</v>
      </c>
      <c r="O5510" s="112" t="str">
        <f>IF(VLOOKUP(Table1[[#This Row],[Intake Batch Combo]],Sheet2!A:B,2,FALSE)="","",VLOOKUP(Table1[[#This Row],[Intake Batch Combo]],Sheet2!A:B,2,FALSE))</f>
        <v>Texas Injury Group Batch 05</v>
      </c>
      <c r="P5510" s="115" t="s">
        <v>2378</v>
      </c>
      <c r="Q5510" s="115" t="e">
        <v>#N/A</v>
      </c>
    </row>
    <row r="5511" spans="1:17">
      <c r="A5511" s="4" t="s">
        <v>1886</v>
      </c>
      <c r="B5511" s="15">
        <v>5</v>
      </c>
      <c r="C5511" s="15" t="s">
        <v>1875</v>
      </c>
      <c r="D5511" s="30">
        <v>45195</v>
      </c>
      <c r="E5511" s="10" t="s">
        <v>0</v>
      </c>
      <c r="F5511" s="14">
        <v>280.8</v>
      </c>
      <c r="G5511" s="14">
        <v>63.292719588203873</v>
      </c>
      <c r="H5511" s="30"/>
      <c r="I5511" s="118"/>
      <c r="J5511" s="15" t="str">
        <f>IF(M5511="",IF(AND(H5511&lt;&gt; "",D5511&lt;&gt;""),IF(H5511&gt;=D5511,H5511-D5511,0),""),"")</f>
        <v/>
      </c>
      <c r="K5511" s="20" t="str">
        <f>IF(M5511="",IF(I5511&lt;&gt;"",I5511-G5511,""),"")</f>
        <v/>
      </c>
      <c r="L5511" s="25" t="str">
        <f>IF(M5511="",IF(K5511&lt;&gt;"",IF(G5511=0,IF(I5511=0,0,9.99),K5511/G5511),""),"")</f>
        <v/>
      </c>
      <c r="M5511" s="112"/>
      <c r="N5511" s="58" t="str">
        <f>TRIM(CONCATENATE(Table1[[#This Row],[Intake]]," ",Table1[[#This Row],[Batch Number]]))</f>
        <v>S-1/TI 5</v>
      </c>
      <c r="O5511" s="112" t="str">
        <f>IF(VLOOKUP(Table1[[#This Row],[Intake Batch Combo]],Sheet2!A:B,2,FALSE)="","",VLOOKUP(Table1[[#This Row],[Intake Batch Combo]],Sheet2!A:B,2,FALSE))</f>
        <v>Texas Injury Group Batch 05</v>
      </c>
      <c r="P5511" s="115" t="s">
        <v>2378</v>
      </c>
      <c r="Q5511" s="115" t="e">
        <v>#N/A</v>
      </c>
    </row>
    <row r="5512" spans="1:17">
      <c r="A5512" s="4" t="s">
        <v>1886</v>
      </c>
      <c r="B5512" s="15">
        <v>5</v>
      </c>
      <c r="C5512" s="15" t="s">
        <v>1875</v>
      </c>
      <c r="D5512" s="30">
        <v>45195</v>
      </c>
      <c r="E5512" s="10" t="s">
        <v>0</v>
      </c>
      <c r="F5512" s="14">
        <v>280.8</v>
      </c>
      <c r="G5512" s="14">
        <v>63.292719588203873</v>
      </c>
      <c r="H5512" s="30"/>
      <c r="I5512" s="118"/>
      <c r="J5512" s="15" t="str">
        <f>IF(M5512="",IF(AND(H5512&lt;&gt; "",D5512&lt;&gt;""),IF(H5512&gt;=D5512,H5512-D5512,0),""),"")</f>
        <v/>
      </c>
      <c r="K5512" s="20" t="str">
        <f>IF(M5512="",IF(I5512&lt;&gt;"",I5512-G5512,""),"")</f>
        <v/>
      </c>
      <c r="L5512" s="25" t="str">
        <f>IF(M5512="",IF(K5512&lt;&gt;"",IF(G5512=0,IF(I5512=0,0,9.99),K5512/G5512),""),"")</f>
        <v/>
      </c>
      <c r="M5512" s="112"/>
      <c r="N5512" s="58" t="str">
        <f>TRIM(CONCATENATE(Table1[[#This Row],[Intake]]," ",Table1[[#This Row],[Batch Number]]))</f>
        <v>S-1/TI 5</v>
      </c>
      <c r="O5512" s="112" t="str">
        <f>IF(VLOOKUP(Table1[[#This Row],[Intake Batch Combo]],Sheet2!A:B,2,FALSE)="","",VLOOKUP(Table1[[#This Row],[Intake Batch Combo]],Sheet2!A:B,2,FALSE))</f>
        <v>Texas Injury Group Batch 05</v>
      </c>
      <c r="P5512" s="115" t="s">
        <v>2378</v>
      </c>
      <c r="Q5512" s="115" t="e">
        <v>#N/A</v>
      </c>
    </row>
    <row r="5513" spans="1:17">
      <c r="A5513" s="4" t="s">
        <v>1886</v>
      </c>
      <c r="B5513" s="15">
        <v>5</v>
      </c>
      <c r="C5513" s="15" t="s">
        <v>1875</v>
      </c>
      <c r="D5513" s="30">
        <v>45195</v>
      </c>
      <c r="E5513" s="10" t="s">
        <v>0</v>
      </c>
      <c r="F5513" s="14">
        <v>280.8</v>
      </c>
      <c r="G5513" s="14">
        <v>63.292719588203873</v>
      </c>
      <c r="H5513" s="30"/>
      <c r="I5513" s="118"/>
      <c r="J5513" s="15" t="str">
        <f>IF(M5513="",IF(AND(H5513&lt;&gt; "",D5513&lt;&gt;""),IF(H5513&gt;=D5513,H5513-D5513,0),""),"")</f>
        <v/>
      </c>
      <c r="K5513" s="20" t="str">
        <f>IF(M5513="",IF(I5513&lt;&gt;"",I5513-G5513,""),"")</f>
        <v/>
      </c>
      <c r="L5513" s="25" t="str">
        <f>IF(M5513="",IF(K5513&lt;&gt;"",IF(G5513=0,IF(I5513=0,0,9.99),K5513/G5513),""),"")</f>
        <v/>
      </c>
      <c r="M5513" s="112"/>
      <c r="N5513" s="58" t="str">
        <f>TRIM(CONCATENATE(Table1[[#This Row],[Intake]]," ",Table1[[#This Row],[Batch Number]]))</f>
        <v>S-1/TI 5</v>
      </c>
      <c r="O5513" s="112" t="str">
        <f>IF(VLOOKUP(Table1[[#This Row],[Intake Batch Combo]],Sheet2!A:B,2,FALSE)="","",VLOOKUP(Table1[[#This Row],[Intake Batch Combo]],Sheet2!A:B,2,FALSE))</f>
        <v>Texas Injury Group Batch 05</v>
      </c>
      <c r="P5513" s="115" t="s">
        <v>2378</v>
      </c>
      <c r="Q5513" s="115" t="e">
        <v>#N/A</v>
      </c>
    </row>
    <row r="5514" spans="1:17">
      <c r="A5514" s="4" t="s">
        <v>1886</v>
      </c>
      <c r="B5514" s="15">
        <v>5</v>
      </c>
      <c r="C5514" s="15" t="s">
        <v>1875</v>
      </c>
      <c r="D5514" s="30">
        <v>45195</v>
      </c>
      <c r="E5514" s="10" t="s">
        <v>0</v>
      </c>
      <c r="F5514" s="14">
        <v>280.8</v>
      </c>
      <c r="G5514" s="14">
        <v>63.292719588203873</v>
      </c>
      <c r="H5514" s="30"/>
      <c r="I5514" s="118"/>
      <c r="J5514" s="15" t="str">
        <f>IF(M5514="",IF(AND(H5514&lt;&gt; "",D5514&lt;&gt;""),IF(H5514&gt;=D5514,H5514-D5514,0),""),"")</f>
        <v/>
      </c>
      <c r="K5514" s="20" t="str">
        <f>IF(M5514="",IF(I5514&lt;&gt;"",I5514-G5514,""),"")</f>
        <v/>
      </c>
      <c r="L5514" s="25" t="str">
        <f>IF(M5514="",IF(K5514&lt;&gt;"",IF(G5514=0,IF(I5514=0,0,9.99),K5514/G5514),""),"")</f>
        <v/>
      </c>
      <c r="M5514" s="112"/>
      <c r="N5514" s="58" t="str">
        <f>TRIM(CONCATENATE(Table1[[#This Row],[Intake]]," ",Table1[[#This Row],[Batch Number]]))</f>
        <v>S-1/TI 5</v>
      </c>
      <c r="O5514" s="112" t="str">
        <f>IF(VLOOKUP(Table1[[#This Row],[Intake Batch Combo]],Sheet2!A:B,2,FALSE)="","",VLOOKUP(Table1[[#This Row],[Intake Batch Combo]],Sheet2!A:B,2,FALSE))</f>
        <v>Texas Injury Group Batch 05</v>
      </c>
      <c r="P5514" s="115" t="s">
        <v>2378</v>
      </c>
      <c r="Q5514" s="115" t="e">
        <v>#N/A</v>
      </c>
    </row>
    <row r="5515" spans="1:17">
      <c r="A5515" s="4" t="s">
        <v>1886</v>
      </c>
      <c r="B5515" s="15">
        <v>5</v>
      </c>
      <c r="C5515" s="15" t="s">
        <v>1875</v>
      </c>
      <c r="D5515" s="30">
        <v>45195</v>
      </c>
      <c r="E5515" s="10" t="s">
        <v>0</v>
      </c>
      <c r="F5515" s="14">
        <v>280.8</v>
      </c>
      <c r="G5515" s="14">
        <v>63.292719588203873</v>
      </c>
      <c r="H5515" s="30"/>
      <c r="I5515" s="118"/>
      <c r="J5515" s="15" t="str">
        <f>IF(M5515="",IF(AND(H5515&lt;&gt; "",D5515&lt;&gt;""),IF(H5515&gt;=D5515,H5515-D5515,0),""),"")</f>
        <v/>
      </c>
      <c r="K5515" s="20" t="str">
        <f>IF(M5515="",IF(I5515&lt;&gt;"",I5515-G5515,""),"")</f>
        <v/>
      </c>
      <c r="L5515" s="25" t="str">
        <f>IF(M5515="",IF(K5515&lt;&gt;"",IF(G5515=0,IF(I5515=0,0,9.99),K5515/G5515),""),"")</f>
        <v/>
      </c>
      <c r="M5515" s="111"/>
      <c r="N5515" s="58" t="str">
        <f>TRIM(CONCATENATE(Table1[[#This Row],[Intake]]," ",Table1[[#This Row],[Batch Number]]))</f>
        <v>S-1/TI 5</v>
      </c>
      <c r="O5515" s="111" t="str">
        <f>IF(VLOOKUP(Table1[[#This Row],[Intake Batch Combo]],Sheet2!A:B,2,FALSE)="","",VLOOKUP(Table1[[#This Row],[Intake Batch Combo]],Sheet2!A:B,2,FALSE))</f>
        <v>Texas Injury Group Batch 05</v>
      </c>
      <c r="P5515" s="115" t="s">
        <v>2378</v>
      </c>
      <c r="Q5515" s="115" t="e">
        <v>#N/A</v>
      </c>
    </row>
    <row r="5516" spans="1:17">
      <c r="A5516" s="4" t="s">
        <v>1886</v>
      </c>
      <c r="B5516" s="15">
        <v>5</v>
      </c>
      <c r="C5516" s="15" t="s">
        <v>1875</v>
      </c>
      <c r="D5516" s="30">
        <v>45195</v>
      </c>
      <c r="E5516" s="10" t="s">
        <v>0</v>
      </c>
      <c r="F5516" s="14">
        <v>280.8</v>
      </c>
      <c r="G5516" s="14">
        <v>63.292719588203873</v>
      </c>
      <c r="H5516" s="30"/>
      <c r="I5516" s="118"/>
      <c r="J5516" s="15" t="str">
        <f>IF(M5516="",IF(AND(H5516&lt;&gt; "",D5516&lt;&gt;""),IF(H5516&gt;=D5516,H5516-D5516,0),""),"")</f>
        <v/>
      </c>
      <c r="K5516" s="20" t="str">
        <f>IF(M5516="",IF(I5516&lt;&gt;"",I5516-G5516,""),"")</f>
        <v/>
      </c>
      <c r="L5516" s="25" t="str">
        <f>IF(M5516="",IF(K5516&lt;&gt;"",IF(G5516=0,IF(I5516=0,0,9.99),K5516/G5516),""),"")</f>
        <v/>
      </c>
      <c r="M5516" s="111"/>
      <c r="N5516" s="58" t="str">
        <f>TRIM(CONCATENATE(Table1[[#This Row],[Intake]]," ",Table1[[#This Row],[Batch Number]]))</f>
        <v>S-1/TI 5</v>
      </c>
      <c r="O5516" s="111" t="str">
        <f>IF(VLOOKUP(Table1[[#This Row],[Intake Batch Combo]],Sheet2!A:B,2,FALSE)="","",VLOOKUP(Table1[[#This Row],[Intake Batch Combo]],Sheet2!A:B,2,FALSE))</f>
        <v>Texas Injury Group Batch 05</v>
      </c>
      <c r="P5516" s="115" t="s">
        <v>2378</v>
      </c>
      <c r="Q5516" s="115" t="e">
        <v>#N/A</v>
      </c>
    </row>
    <row r="5517" spans="1:17">
      <c r="A5517" s="4" t="s">
        <v>1886</v>
      </c>
      <c r="B5517" s="15">
        <v>5</v>
      </c>
      <c r="C5517" s="15" t="s">
        <v>1875</v>
      </c>
      <c r="D5517" s="30">
        <v>45195</v>
      </c>
      <c r="E5517" s="10" t="s">
        <v>0</v>
      </c>
      <c r="F5517" s="14">
        <v>280.8</v>
      </c>
      <c r="G5517" s="14">
        <v>63.292719588203873</v>
      </c>
      <c r="H5517" s="30"/>
      <c r="I5517" s="118"/>
      <c r="J5517" s="15" t="str">
        <f>IF(M5517="",IF(AND(H5517&lt;&gt; "",D5517&lt;&gt;""),IF(H5517&gt;=D5517,H5517-D5517,0),""),"")</f>
        <v/>
      </c>
      <c r="K5517" s="20" t="str">
        <f>IF(M5517="",IF(I5517&lt;&gt;"",I5517-G5517,""),"")</f>
        <v/>
      </c>
      <c r="L5517" s="25" t="str">
        <f>IF(M5517="",IF(K5517&lt;&gt;"",IF(G5517=0,IF(I5517=0,0,9.99),K5517/G5517),""),"")</f>
        <v/>
      </c>
      <c r="M5517" s="111"/>
      <c r="N5517" s="58" t="str">
        <f>TRIM(CONCATENATE(Table1[[#This Row],[Intake]]," ",Table1[[#This Row],[Batch Number]]))</f>
        <v>S-1/TI 5</v>
      </c>
      <c r="O5517" s="111" t="str">
        <f>IF(VLOOKUP(Table1[[#This Row],[Intake Batch Combo]],Sheet2!A:B,2,FALSE)="","",VLOOKUP(Table1[[#This Row],[Intake Batch Combo]],Sheet2!A:B,2,FALSE))</f>
        <v>Texas Injury Group Batch 05</v>
      </c>
      <c r="P5517" s="115" t="s">
        <v>2378</v>
      </c>
      <c r="Q5517" s="115" t="e">
        <v>#N/A</v>
      </c>
    </row>
    <row r="5518" spans="1:17">
      <c r="A5518" s="4" t="s">
        <v>1886</v>
      </c>
      <c r="B5518" s="15">
        <v>5</v>
      </c>
      <c r="C5518" s="15" t="s">
        <v>1878</v>
      </c>
      <c r="D5518" s="30">
        <v>45195</v>
      </c>
      <c r="E5518" s="10" t="s">
        <v>0</v>
      </c>
      <c r="F5518" s="14">
        <v>280.8</v>
      </c>
      <c r="G5518" s="14">
        <v>63.292719588203873</v>
      </c>
      <c r="H5518" s="30"/>
      <c r="I5518" s="118"/>
      <c r="J5518" s="15" t="str">
        <f>IF(M5518="",IF(AND(H5518&lt;&gt; "",D5518&lt;&gt;""),IF(H5518&gt;=D5518,H5518-D5518,0),""),"")</f>
        <v/>
      </c>
      <c r="K5518" s="20" t="str">
        <f>IF(M5518="",IF(I5518&lt;&gt;"",I5518-G5518,""),"")</f>
        <v/>
      </c>
      <c r="L5518" s="25" t="str">
        <f>IF(M5518="",IF(K5518&lt;&gt;"",IF(G5518=0,IF(I5518=0,0,9.99),K5518/G5518),""),"")</f>
        <v/>
      </c>
      <c r="M5518" s="111"/>
      <c r="N5518" s="58" t="str">
        <f>TRIM(CONCATENATE(Table1[[#This Row],[Intake]]," ",Table1[[#This Row],[Batch Number]]))</f>
        <v>S-1/TI 5</v>
      </c>
      <c r="O5518" s="111" t="str">
        <f>IF(VLOOKUP(Table1[[#This Row],[Intake Batch Combo]],Sheet2!A:B,2,FALSE)="","",VLOOKUP(Table1[[#This Row],[Intake Batch Combo]],Sheet2!A:B,2,FALSE))</f>
        <v>Texas Injury Group Batch 05</v>
      </c>
      <c r="P5518" s="115" t="s">
        <v>2378</v>
      </c>
      <c r="Q5518" s="115" t="e">
        <v>#N/A</v>
      </c>
    </row>
    <row r="5519" spans="1:17">
      <c r="A5519" s="4" t="s">
        <v>1886</v>
      </c>
      <c r="B5519" s="15">
        <v>5</v>
      </c>
      <c r="C5519" s="15" t="s">
        <v>1878</v>
      </c>
      <c r="D5519" s="30">
        <v>45195</v>
      </c>
      <c r="E5519" s="10" t="s">
        <v>0</v>
      </c>
      <c r="F5519" s="14">
        <v>280.8</v>
      </c>
      <c r="G5519" s="14">
        <v>63.292719588203873</v>
      </c>
      <c r="H5519" s="30"/>
      <c r="I5519" s="118"/>
      <c r="J5519" s="15" t="str">
        <f>IF(M5519="",IF(AND(H5519&lt;&gt; "",D5519&lt;&gt;""),IF(H5519&gt;=D5519,H5519-D5519,0),""),"")</f>
        <v/>
      </c>
      <c r="K5519" s="20" t="str">
        <f>IF(M5519="",IF(I5519&lt;&gt;"",I5519-G5519,""),"")</f>
        <v/>
      </c>
      <c r="L5519" s="25" t="str">
        <f>IF(M5519="",IF(K5519&lt;&gt;"",IF(G5519=0,IF(I5519=0,0,9.99),K5519/G5519),""),"")</f>
        <v/>
      </c>
      <c r="M5519" s="111"/>
      <c r="N5519" s="58" t="str">
        <f>TRIM(CONCATENATE(Table1[[#This Row],[Intake]]," ",Table1[[#This Row],[Batch Number]]))</f>
        <v>S-1/TI 5</v>
      </c>
      <c r="O5519" s="111" t="str">
        <f>IF(VLOOKUP(Table1[[#This Row],[Intake Batch Combo]],Sheet2!A:B,2,FALSE)="","",VLOOKUP(Table1[[#This Row],[Intake Batch Combo]],Sheet2!A:B,2,FALSE))</f>
        <v>Texas Injury Group Batch 05</v>
      </c>
      <c r="P5519" s="115" t="s">
        <v>2378</v>
      </c>
      <c r="Q5519" s="115" t="e">
        <v>#N/A</v>
      </c>
    </row>
    <row r="5520" spans="1:17">
      <c r="A5520" s="4" t="s">
        <v>1886</v>
      </c>
      <c r="B5520" s="15">
        <v>5</v>
      </c>
      <c r="C5520" s="15" t="s">
        <v>1878</v>
      </c>
      <c r="D5520" s="30">
        <v>45195</v>
      </c>
      <c r="E5520" s="10" t="s">
        <v>0</v>
      </c>
      <c r="F5520" s="14">
        <v>280.8</v>
      </c>
      <c r="G5520" s="14">
        <v>63.292719588203873</v>
      </c>
      <c r="H5520" s="30"/>
      <c r="I5520" s="118"/>
      <c r="J5520" s="15" t="str">
        <f>IF(M5520="",IF(AND(H5520&lt;&gt; "",D5520&lt;&gt;""),IF(H5520&gt;=D5520,H5520-D5520,0),""),"")</f>
        <v/>
      </c>
      <c r="K5520" s="20" t="str">
        <f>IF(M5520="",IF(I5520&lt;&gt;"",I5520-G5520,""),"")</f>
        <v/>
      </c>
      <c r="L5520" s="25" t="str">
        <f>IF(M5520="",IF(K5520&lt;&gt;"",IF(G5520=0,IF(I5520=0,0,9.99),K5520/G5520),""),"")</f>
        <v/>
      </c>
      <c r="M5520" s="111"/>
      <c r="N5520" s="58" t="str">
        <f>TRIM(CONCATENATE(Table1[[#This Row],[Intake]]," ",Table1[[#This Row],[Batch Number]]))</f>
        <v>S-1/TI 5</v>
      </c>
      <c r="O5520" s="111" t="str">
        <f>IF(VLOOKUP(Table1[[#This Row],[Intake Batch Combo]],Sheet2!A:B,2,FALSE)="","",VLOOKUP(Table1[[#This Row],[Intake Batch Combo]],Sheet2!A:B,2,FALSE))</f>
        <v>Texas Injury Group Batch 05</v>
      </c>
      <c r="P5520" s="115" t="s">
        <v>2378</v>
      </c>
      <c r="Q5520" s="115" t="e">
        <v>#N/A</v>
      </c>
    </row>
    <row r="5521" spans="1:17">
      <c r="A5521" s="4" t="s">
        <v>1316</v>
      </c>
      <c r="B5521" s="15">
        <v>118</v>
      </c>
      <c r="C5521" s="64" t="s">
        <v>1486</v>
      </c>
      <c r="D5521" s="30">
        <v>44897</v>
      </c>
      <c r="E5521" s="60" t="s">
        <v>1</v>
      </c>
      <c r="F5521" s="14">
        <v>300</v>
      </c>
      <c r="G5521" s="14">
        <v>71.674980884610022</v>
      </c>
      <c r="H5521" s="30"/>
      <c r="I5521" s="118"/>
      <c r="J5521" s="15" t="str">
        <f>IF(M5521="",IF(AND(H5521&lt;&gt; "",D5521&lt;&gt;""),IF(H5521&gt;=D5521,H5521-D5521,0),""),"")</f>
        <v/>
      </c>
      <c r="K5521" s="20" t="str">
        <f>IF(M5521="",IF(I5521&lt;&gt;"",I5521-G5521,""),"")</f>
        <v/>
      </c>
      <c r="L5521" s="25" t="str">
        <f>IF(M5521="",IF(K5521&lt;&gt;"",IF(G5521=0,IF(I5521=0,0,9.99),K5521/G5521),""),"")</f>
        <v/>
      </c>
      <c r="M5521" s="111"/>
      <c r="N5521" s="58" t="str">
        <f>TRIM(CONCATENATE(Table1[[#This Row],[Intake]]," ",Table1[[#This Row],[Batch Number]]))</f>
        <v>S-1/OS 118</v>
      </c>
      <c r="O5521" s="111" t="str">
        <f>IF(VLOOKUP(Table1[[#This Row],[Intake Batch Combo]],Sheet2!A:B,2,FALSE)="","",VLOOKUP(Table1[[#This Row],[Intake Batch Combo]],Sheet2!A:B,2,FALSE))</f>
        <v>One Source Diagnostics Buy 118</v>
      </c>
      <c r="P5521" s="115" t="s">
        <v>2383</v>
      </c>
      <c r="Q5521" s="115" t="e">
        <v>#N/A</v>
      </c>
    </row>
    <row r="5522" spans="1:17">
      <c r="A5522" s="4" t="s">
        <v>1316</v>
      </c>
      <c r="B5522" s="15">
        <v>118</v>
      </c>
      <c r="C5522" s="64" t="s">
        <v>1486</v>
      </c>
      <c r="D5522" s="30">
        <v>44897</v>
      </c>
      <c r="E5522" s="60" t="s">
        <v>1</v>
      </c>
      <c r="F5522" s="14">
        <v>300</v>
      </c>
      <c r="G5522" s="14">
        <v>71.674980884610022</v>
      </c>
      <c r="H5522" s="30"/>
      <c r="I5522" s="120"/>
      <c r="J5522" s="15" t="str">
        <f>IF(M5522="",IF(AND(H5522&lt;&gt; "",D5522&lt;&gt;""),IF(H5522&gt;=D5522,H5522-D5522,0),""),"")</f>
        <v/>
      </c>
      <c r="K5522" s="20" t="str">
        <f>IF(M5522="",IF(I5522&lt;&gt;"",I5522-G5522,""),"")</f>
        <v/>
      </c>
      <c r="L5522" s="25" t="str">
        <f>IF(M5522="",IF(K5522&lt;&gt;"",IF(G5522=0,IF(I5522=0,0,9.99),K5522/G5522),""),"")</f>
        <v/>
      </c>
      <c r="M5522" s="111"/>
      <c r="N5522" s="58" t="str">
        <f>TRIM(CONCATENATE(Table1[[#This Row],[Intake]]," ",Table1[[#This Row],[Batch Number]]))</f>
        <v>S-1/OS 118</v>
      </c>
      <c r="O5522" s="111" t="str">
        <f>IF(VLOOKUP(Table1[[#This Row],[Intake Batch Combo]],Sheet2!A:B,2,FALSE)="","",VLOOKUP(Table1[[#This Row],[Intake Batch Combo]],Sheet2!A:B,2,FALSE))</f>
        <v>One Source Diagnostics Buy 118</v>
      </c>
      <c r="P5522" s="115" t="s">
        <v>2383</v>
      </c>
      <c r="Q5522" s="115" t="e">
        <v>#N/A</v>
      </c>
    </row>
    <row r="5523" spans="1:17">
      <c r="A5523" s="4" t="s">
        <v>1316</v>
      </c>
      <c r="B5523" s="15">
        <v>118</v>
      </c>
      <c r="C5523" s="64">
        <v>74867</v>
      </c>
      <c r="D5523" s="30">
        <v>44897</v>
      </c>
      <c r="E5523" s="60" t="s">
        <v>1</v>
      </c>
      <c r="F5523" s="14">
        <v>300</v>
      </c>
      <c r="G5523" s="14">
        <v>71.674980884610022</v>
      </c>
      <c r="H5523" s="30"/>
      <c r="I5523" s="118"/>
      <c r="J5523" s="15" t="str">
        <f>IF(M5523="",IF(AND(H5523&lt;&gt; "",D5523&lt;&gt;""),IF(H5523&gt;=D5523,H5523-D5523,0),""),"")</f>
        <v/>
      </c>
      <c r="K5523" s="20" t="str">
        <f>IF(M5523="",IF(I5523&lt;&gt;"",I5523-G5523,""),"")</f>
        <v/>
      </c>
      <c r="L5523" s="25" t="str">
        <f>IF(M5523="",IF(K5523&lt;&gt;"",IF(G5523=0,IF(I5523=0,0,9.99),K5523/G5523),""),"")</f>
        <v/>
      </c>
      <c r="M5523" s="111"/>
      <c r="N5523" s="58" t="str">
        <f>TRIM(CONCATENATE(Table1[[#This Row],[Intake]]," ",Table1[[#This Row],[Batch Number]]))</f>
        <v>S-1/OS 118</v>
      </c>
      <c r="O5523" s="111" t="str">
        <f>IF(VLOOKUP(Table1[[#This Row],[Intake Batch Combo]],Sheet2!A:B,2,FALSE)="","",VLOOKUP(Table1[[#This Row],[Intake Batch Combo]],Sheet2!A:B,2,FALSE))</f>
        <v>One Source Diagnostics Buy 118</v>
      </c>
      <c r="P5523" s="115" t="s">
        <v>2383</v>
      </c>
      <c r="Q5523" s="115" t="e">
        <v>#N/A</v>
      </c>
    </row>
    <row r="5524" spans="1:17">
      <c r="A5524" s="4" t="s">
        <v>1316</v>
      </c>
      <c r="B5524" s="15">
        <v>118</v>
      </c>
      <c r="C5524" s="64">
        <v>74867</v>
      </c>
      <c r="D5524" s="30">
        <v>44897</v>
      </c>
      <c r="E5524" s="60" t="s">
        <v>1</v>
      </c>
      <c r="F5524" s="14">
        <v>300</v>
      </c>
      <c r="G5524" s="14">
        <v>71.674980884610022</v>
      </c>
      <c r="H5524" s="30"/>
      <c r="I5524" s="118"/>
      <c r="J5524" s="15" t="str">
        <f>IF(M5524="",IF(AND(H5524&lt;&gt; "",D5524&lt;&gt;""),IF(H5524&gt;=D5524,H5524-D5524,0),""),"")</f>
        <v/>
      </c>
      <c r="K5524" s="20" t="str">
        <f>IF(M5524="",IF(I5524&lt;&gt;"",I5524-G5524,""),"")</f>
        <v/>
      </c>
      <c r="L5524" s="25" t="str">
        <f>IF(M5524="",IF(K5524&lt;&gt;"",IF(G5524=0,IF(I5524=0,0,9.99),K5524/G5524),""),"")</f>
        <v/>
      </c>
      <c r="M5524" s="111"/>
      <c r="N5524" s="58" t="str">
        <f>TRIM(CONCATENATE(Table1[[#This Row],[Intake]]," ",Table1[[#This Row],[Batch Number]]))</f>
        <v>S-1/OS 118</v>
      </c>
      <c r="O5524" s="111" t="str">
        <f>IF(VLOOKUP(Table1[[#This Row],[Intake Batch Combo]],Sheet2!A:B,2,FALSE)="","",VLOOKUP(Table1[[#This Row],[Intake Batch Combo]],Sheet2!A:B,2,FALSE))</f>
        <v>One Source Diagnostics Buy 118</v>
      </c>
      <c r="P5524" s="115" t="s">
        <v>2383</v>
      </c>
      <c r="Q5524" s="115" t="e">
        <v>#N/A</v>
      </c>
    </row>
    <row r="5525" spans="1:17">
      <c r="A5525" s="4" t="s">
        <v>1316</v>
      </c>
      <c r="B5525" s="15">
        <v>118</v>
      </c>
      <c r="C5525" s="64" t="s">
        <v>1423</v>
      </c>
      <c r="D5525" s="30">
        <v>44897</v>
      </c>
      <c r="E5525" s="60" t="s">
        <v>1</v>
      </c>
      <c r="F5525" s="14">
        <v>300</v>
      </c>
      <c r="G5525" s="14">
        <v>71.674980884610022</v>
      </c>
      <c r="H5525" s="30"/>
      <c r="I5525" s="118"/>
      <c r="J5525" s="15" t="str">
        <f>IF(M5525="",IF(AND(H5525&lt;&gt; "",D5525&lt;&gt;""),IF(H5525&gt;=D5525,H5525-D5525,0),""),"")</f>
        <v/>
      </c>
      <c r="K5525" s="20" t="str">
        <f>IF(M5525="",IF(I5525&lt;&gt;"",I5525-G5525,""),"")</f>
        <v/>
      </c>
      <c r="L5525" s="25" t="str">
        <f>IF(M5525="",IF(K5525&lt;&gt;"",IF(G5525=0,IF(I5525=0,0,9.99),K5525/G5525),""),"")</f>
        <v/>
      </c>
      <c r="M5525" s="111"/>
      <c r="N5525" s="58" t="str">
        <f>TRIM(CONCATENATE(Table1[[#This Row],[Intake]]," ",Table1[[#This Row],[Batch Number]]))</f>
        <v>S-1/OS 118</v>
      </c>
      <c r="O5525" s="111" t="str">
        <f>IF(VLOOKUP(Table1[[#This Row],[Intake Batch Combo]],Sheet2!A:B,2,FALSE)="","",VLOOKUP(Table1[[#This Row],[Intake Batch Combo]],Sheet2!A:B,2,FALSE))</f>
        <v>One Source Diagnostics Buy 118</v>
      </c>
      <c r="P5525" s="115" t="s">
        <v>2383</v>
      </c>
      <c r="Q5525" s="115" t="e">
        <v>#N/A</v>
      </c>
    </row>
    <row r="5526" spans="1:17">
      <c r="A5526" s="4" t="s">
        <v>1316</v>
      </c>
      <c r="B5526" s="15">
        <v>118</v>
      </c>
      <c r="C5526" s="64" t="s">
        <v>1423</v>
      </c>
      <c r="D5526" s="30">
        <v>44897</v>
      </c>
      <c r="E5526" s="60" t="s">
        <v>1</v>
      </c>
      <c r="F5526" s="14">
        <v>300</v>
      </c>
      <c r="G5526" s="14">
        <v>71.674980884610022</v>
      </c>
      <c r="H5526" s="30"/>
      <c r="I5526" s="118"/>
      <c r="J5526" s="15" t="str">
        <f>IF(M5526="",IF(AND(H5526&lt;&gt; "",D5526&lt;&gt;""),IF(H5526&gt;=D5526,H5526-D5526,0),""),"")</f>
        <v/>
      </c>
      <c r="K5526" s="20" t="str">
        <f>IF(M5526="",IF(I5526&lt;&gt;"",I5526-G5526,""),"")</f>
        <v/>
      </c>
      <c r="L5526" s="25" t="str">
        <f>IF(M5526="",IF(K5526&lt;&gt;"",IF(G5526=0,IF(I5526=0,0,9.99),K5526/G5526),""),"")</f>
        <v/>
      </c>
      <c r="M5526" s="111"/>
      <c r="N5526" s="58" t="str">
        <f>TRIM(CONCATENATE(Table1[[#This Row],[Intake]]," ",Table1[[#This Row],[Batch Number]]))</f>
        <v>S-1/OS 118</v>
      </c>
      <c r="O5526" s="111" t="str">
        <f>IF(VLOOKUP(Table1[[#This Row],[Intake Batch Combo]],Sheet2!A:B,2,FALSE)="","",VLOOKUP(Table1[[#This Row],[Intake Batch Combo]],Sheet2!A:B,2,FALSE))</f>
        <v>One Source Diagnostics Buy 118</v>
      </c>
      <c r="P5526" s="115" t="s">
        <v>2383</v>
      </c>
      <c r="Q5526" s="115" t="e">
        <v>#N/A</v>
      </c>
    </row>
    <row r="5527" spans="1:17">
      <c r="A5527" s="4" t="s">
        <v>1316</v>
      </c>
      <c r="B5527" s="15">
        <v>118</v>
      </c>
      <c r="C5527" s="64" t="s">
        <v>1424</v>
      </c>
      <c r="D5527" s="30">
        <v>44897</v>
      </c>
      <c r="E5527" s="60" t="s">
        <v>1</v>
      </c>
      <c r="F5527" s="14">
        <v>300</v>
      </c>
      <c r="G5527" s="14">
        <v>71.674980884610022</v>
      </c>
      <c r="H5527" s="30"/>
      <c r="I5527" s="120"/>
      <c r="J5527" s="15" t="str">
        <f>IF(M5527="",IF(AND(H5527&lt;&gt; "",D5527&lt;&gt;""),IF(H5527&gt;=D5527,H5527-D5527,0),""),"")</f>
        <v/>
      </c>
      <c r="K5527" s="20" t="str">
        <f>IF(M5527="",IF(I5527&lt;&gt;"",I5527-G5527,""),"")</f>
        <v/>
      </c>
      <c r="L5527" s="25" t="str">
        <f>IF(M5527="",IF(K5527&lt;&gt;"",IF(G5527=0,IF(I5527=0,0,9.99),K5527/G5527),""),"")</f>
        <v/>
      </c>
      <c r="M5527" s="111"/>
      <c r="N5527" s="58" t="str">
        <f>TRIM(CONCATENATE(Table1[[#This Row],[Intake]]," ",Table1[[#This Row],[Batch Number]]))</f>
        <v>S-1/OS 118</v>
      </c>
      <c r="O5527" s="111" t="str">
        <f>IF(VLOOKUP(Table1[[#This Row],[Intake Batch Combo]],Sheet2!A:B,2,FALSE)="","",VLOOKUP(Table1[[#This Row],[Intake Batch Combo]],Sheet2!A:B,2,FALSE))</f>
        <v>One Source Diagnostics Buy 118</v>
      </c>
      <c r="P5527" s="115" t="s">
        <v>2383</v>
      </c>
      <c r="Q5527" s="115" t="e">
        <v>#N/A</v>
      </c>
    </row>
    <row r="5528" spans="1:17">
      <c r="A5528" s="4" t="s">
        <v>1316</v>
      </c>
      <c r="B5528" s="15">
        <v>118</v>
      </c>
      <c r="C5528" s="64" t="s">
        <v>1424</v>
      </c>
      <c r="D5528" s="30">
        <v>44897</v>
      </c>
      <c r="E5528" s="60" t="s">
        <v>1</v>
      </c>
      <c r="F5528" s="14">
        <v>300</v>
      </c>
      <c r="G5528" s="14">
        <v>71.674980884610022</v>
      </c>
      <c r="H5528" s="30"/>
      <c r="I5528" s="118"/>
      <c r="J5528" s="15" t="str">
        <f>IF(M5528="",IF(AND(H5528&lt;&gt; "",D5528&lt;&gt;""),IF(H5528&gt;=D5528,H5528-D5528,0),""),"")</f>
        <v/>
      </c>
      <c r="K5528" s="20" t="str">
        <f>IF(M5528="",IF(I5528&lt;&gt;"",I5528-G5528,""),"")</f>
        <v/>
      </c>
      <c r="L5528" s="25" t="str">
        <f>IF(M5528="",IF(K5528&lt;&gt;"",IF(G5528=0,IF(I5528=0,0,9.99),K5528/G5528),""),"")</f>
        <v/>
      </c>
      <c r="M5528" s="111"/>
      <c r="N5528" s="58" t="str">
        <f>TRIM(CONCATENATE(Table1[[#This Row],[Intake]]," ",Table1[[#This Row],[Batch Number]]))</f>
        <v>S-1/OS 118</v>
      </c>
      <c r="O5528" s="111" t="str">
        <f>IF(VLOOKUP(Table1[[#This Row],[Intake Batch Combo]],Sheet2!A:B,2,FALSE)="","",VLOOKUP(Table1[[#This Row],[Intake Batch Combo]],Sheet2!A:B,2,FALSE))</f>
        <v>One Source Diagnostics Buy 118</v>
      </c>
      <c r="P5528" s="115" t="s">
        <v>2383</v>
      </c>
      <c r="Q5528" s="115" t="e">
        <v>#N/A</v>
      </c>
    </row>
    <row r="5529" spans="1:17">
      <c r="A5529" s="4" t="s">
        <v>1316</v>
      </c>
      <c r="B5529" s="15">
        <v>118</v>
      </c>
      <c r="C5529" s="64" t="s">
        <v>1396</v>
      </c>
      <c r="D5529" s="30">
        <v>44897</v>
      </c>
      <c r="E5529" s="60" t="s">
        <v>1</v>
      </c>
      <c r="F5529" s="14">
        <v>300</v>
      </c>
      <c r="G5529" s="14">
        <v>71.674980884610022</v>
      </c>
      <c r="H5529" s="30"/>
      <c r="I5529" s="118"/>
      <c r="J5529" s="15" t="str">
        <f>IF(M5529="",IF(AND(H5529&lt;&gt; "",D5529&lt;&gt;""),IF(H5529&gt;=D5529,H5529-D5529,0),""),"")</f>
        <v/>
      </c>
      <c r="K5529" s="20" t="str">
        <f>IF(M5529="",IF(I5529&lt;&gt;"",I5529-G5529,""),"")</f>
        <v/>
      </c>
      <c r="L5529" s="25" t="str">
        <f>IF(M5529="",IF(K5529&lt;&gt;"",IF(G5529=0,IF(I5529=0,0,9.99),K5529/G5529),""),"")</f>
        <v/>
      </c>
      <c r="M5529" s="111"/>
      <c r="N5529" s="58" t="str">
        <f>TRIM(CONCATENATE(Table1[[#This Row],[Intake]]," ",Table1[[#This Row],[Batch Number]]))</f>
        <v>S-1/OS 118</v>
      </c>
      <c r="O5529" s="111" t="str">
        <f>IF(VLOOKUP(Table1[[#This Row],[Intake Batch Combo]],Sheet2!A:B,2,FALSE)="","",VLOOKUP(Table1[[#This Row],[Intake Batch Combo]],Sheet2!A:B,2,FALSE))</f>
        <v>One Source Diagnostics Buy 118</v>
      </c>
      <c r="P5529" s="115" t="s">
        <v>2383</v>
      </c>
      <c r="Q5529" s="115" t="e">
        <v>#N/A</v>
      </c>
    </row>
    <row r="5530" spans="1:17">
      <c r="A5530" s="4" t="s">
        <v>1316</v>
      </c>
      <c r="B5530" s="15">
        <v>118</v>
      </c>
      <c r="C5530" s="64" t="s">
        <v>1396</v>
      </c>
      <c r="D5530" s="30">
        <v>44897</v>
      </c>
      <c r="E5530" s="60" t="s">
        <v>1</v>
      </c>
      <c r="F5530" s="14">
        <v>300</v>
      </c>
      <c r="G5530" s="14">
        <v>71.674980884610022</v>
      </c>
      <c r="H5530" s="30"/>
      <c r="I5530" s="120"/>
      <c r="J5530" s="15" t="str">
        <f>IF(M5530="",IF(AND(H5530&lt;&gt; "",D5530&lt;&gt;""),IF(H5530&gt;=D5530,H5530-D5530,0),""),"")</f>
        <v/>
      </c>
      <c r="K5530" s="20" t="str">
        <f>IF(M5530="",IF(I5530&lt;&gt;"",I5530-G5530,""),"")</f>
        <v/>
      </c>
      <c r="L5530" s="25" t="str">
        <f>IF(M5530="",IF(K5530&lt;&gt;"",IF(G5530=0,IF(I5530=0,0,9.99),K5530/G5530),""),"")</f>
        <v/>
      </c>
      <c r="M5530" s="111"/>
      <c r="N5530" s="58" t="str">
        <f>TRIM(CONCATENATE(Table1[[#This Row],[Intake]]," ",Table1[[#This Row],[Batch Number]]))</f>
        <v>S-1/OS 118</v>
      </c>
      <c r="O5530" s="111" t="str">
        <f>IF(VLOOKUP(Table1[[#This Row],[Intake Batch Combo]],Sheet2!A:B,2,FALSE)="","",VLOOKUP(Table1[[#This Row],[Intake Batch Combo]],Sheet2!A:B,2,FALSE))</f>
        <v>One Source Diagnostics Buy 118</v>
      </c>
      <c r="P5530" s="115" t="s">
        <v>2383</v>
      </c>
      <c r="Q5530" s="115" t="e">
        <v>#N/A</v>
      </c>
    </row>
    <row r="5531" spans="1:17">
      <c r="A5531" s="4" t="s">
        <v>1316</v>
      </c>
      <c r="B5531" s="15">
        <v>118</v>
      </c>
      <c r="C5531" s="64" t="s">
        <v>1427</v>
      </c>
      <c r="D5531" s="30">
        <v>44897</v>
      </c>
      <c r="E5531" s="60" t="s">
        <v>1</v>
      </c>
      <c r="F5531" s="14">
        <v>300</v>
      </c>
      <c r="G5531" s="14">
        <v>71.674980884610022</v>
      </c>
      <c r="H5531" s="30"/>
      <c r="I5531" s="118"/>
      <c r="J5531" s="15" t="str">
        <f>IF(M5531="",IF(AND(H5531&lt;&gt; "",D5531&lt;&gt;""),IF(H5531&gt;=D5531,H5531-D5531,0),""),"")</f>
        <v/>
      </c>
      <c r="K5531" s="20" t="str">
        <f>IF(M5531="",IF(I5531&lt;&gt;"",I5531-G5531,""),"")</f>
        <v/>
      </c>
      <c r="L5531" s="25" t="str">
        <f>IF(M5531="",IF(K5531&lt;&gt;"",IF(G5531=0,IF(I5531=0,0,9.99),K5531/G5531),""),"")</f>
        <v/>
      </c>
      <c r="M5531" s="111"/>
      <c r="N5531" s="58" t="str">
        <f>TRIM(CONCATENATE(Table1[[#This Row],[Intake]]," ",Table1[[#This Row],[Batch Number]]))</f>
        <v>S-1/OS 118</v>
      </c>
      <c r="O5531" s="111" t="str">
        <f>IF(VLOOKUP(Table1[[#This Row],[Intake Batch Combo]],Sheet2!A:B,2,FALSE)="","",VLOOKUP(Table1[[#This Row],[Intake Batch Combo]],Sheet2!A:B,2,FALSE))</f>
        <v>One Source Diagnostics Buy 118</v>
      </c>
      <c r="P5531" s="115" t="s">
        <v>2383</v>
      </c>
      <c r="Q5531" s="115" t="e">
        <v>#N/A</v>
      </c>
    </row>
    <row r="5532" spans="1:17">
      <c r="A5532" s="4" t="s">
        <v>1316</v>
      </c>
      <c r="B5532" s="15">
        <v>118</v>
      </c>
      <c r="C5532" s="64" t="s">
        <v>1427</v>
      </c>
      <c r="D5532" s="30">
        <v>44897</v>
      </c>
      <c r="E5532" s="60" t="s">
        <v>1</v>
      </c>
      <c r="F5532" s="14">
        <v>300</v>
      </c>
      <c r="G5532" s="14">
        <v>71.674980884610022</v>
      </c>
      <c r="H5532" s="30"/>
      <c r="I5532" s="118"/>
      <c r="J5532" s="15" t="str">
        <f>IF(M5532="",IF(AND(H5532&lt;&gt; "",D5532&lt;&gt;""),IF(H5532&gt;=D5532,H5532-D5532,0),""),"")</f>
        <v/>
      </c>
      <c r="K5532" s="20" t="str">
        <f>IF(M5532="",IF(I5532&lt;&gt;"",I5532-G5532,""),"")</f>
        <v/>
      </c>
      <c r="L5532" s="25" t="str">
        <f>IF(M5532="",IF(K5532&lt;&gt;"",IF(G5532=0,IF(I5532=0,0,9.99),K5532/G5532),""),"")</f>
        <v/>
      </c>
      <c r="M5532" s="111"/>
      <c r="N5532" s="58" t="str">
        <f>TRIM(CONCATENATE(Table1[[#This Row],[Intake]]," ",Table1[[#This Row],[Batch Number]]))</f>
        <v>S-1/OS 118</v>
      </c>
      <c r="O5532" s="111" t="str">
        <f>IF(VLOOKUP(Table1[[#This Row],[Intake Batch Combo]],Sheet2!A:B,2,FALSE)="","",VLOOKUP(Table1[[#This Row],[Intake Batch Combo]],Sheet2!A:B,2,FALSE))</f>
        <v>One Source Diagnostics Buy 118</v>
      </c>
      <c r="P5532" s="115" t="s">
        <v>2383</v>
      </c>
      <c r="Q5532" s="115" t="e">
        <v>#N/A</v>
      </c>
    </row>
    <row r="5533" spans="1:17">
      <c r="A5533" s="4" t="s">
        <v>1316</v>
      </c>
      <c r="B5533" s="15">
        <v>118</v>
      </c>
      <c r="C5533" s="64" t="s">
        <v>1427</v>
      </c>
      <c r="D5533" s="30">
        <v>44897</v>
      </c>
      <c r="E5533" s="60" t="s">
        <v>1</v>
      </c>
      <c r="F5533" s="14">
        <v>300</v>
      </c>
      <c r="G5533" s="14">
        <v>71.674980884610022</v>
      </c>
      <c r="H5533" s="30"/>
      <c r="I5533" s="118"/>
      <c r="J5533" s="15" t="str">
        <f>IF(M5533="",IF(AND(H5533&lt;&gt; "",D5533&lt;&gt;""),IF(H5533&gt;=D5533,H5533-D5533,0),""),"")</f>
        <v/>
      </c>
      <c r="K5533" s="20" t="str">
        <f>IF(M5533="",IF(I5533&lt;&gt;"",I5533-G5533,""),"")</f>
        <v/>
      </c>
      <c r="L5533" s="25" t="str">
        <f>IF(M5533="",IF(K5533&lt;&gt;"",IF(G5533=0,IF(I5533=0,0,9.99),K5533/G5533),""),"")</f>
        <v/>
      </c>
      <c r="M5533" s="111"/>
      <c r="N5533" s="58" t="str">
        <f>TRIM(CONCATENATE(Table1[[#This Row],[Intake]]," ",Table1[[#This Row],[Batch Number]]))</f>
        <v>S-1/OS 118</v>
      </c>
      <c r="O5533" s="111" t="str">
        <f>IF(VLOOKUP(Table1[[#This Row],[Intake Batch Combo]],Sheet2!A:B,2,FALSE)="","",VLOOKUP(Table1[[#This Row],[Intake Batch Combo]],Sheet2!A:B,2,FALSE))</f>
        <v>One Source Diagnostics Buy 118</v>
      </c>
      <c r="P5533" s="115" t="s">
        <v>2383</v>
      </c>
      <c r="Q5533" s="115" t="e">
        <v>#N/A</v>
      </c>
    </row>
    <row r="5534" spans="1:17">
      <c r="A5534" s="4" t="s">
        <v>1316</v>
      </c>
      <c r="B5534" s="15">
        <v>118</v>
      </c>
      <c r="C5534" s="64" t="s">
        <v>1427</v>
      </c>
      <c r="D5534" s="30">
        <v>44897</v>
      </c>
      <c r="E5534" s="60" t="s">
        <v>1</v>
      </c>
      <c r="F5534" s="14">
        <v>300</v>
      </c>
      <c r="G5534" s="14">
        <v>71.674980884610022</v>
      </c>
      <c r="H5534" s="30"/>
      <c r="I5534" s="118"/>
      <c r="J5534" s="15" t="str">
        <f>IF(M5534="",IF(AND(H5534&lt;&gt; "",D5534&lt;&gt;""),IF(H5534&gt;=D5534,H5534-D5534,0),""),"")</f>
        <v/>
      </c>
      <c r="K5534" s="20" t="str">
        <f>IF(M5534="",IF(I5534&lt;&gt;"",I5534-G5534,""),"")</f>
        <v/>
      </c>
      <c r="L5534" s="25" t="str">
        <f>IF(M5534="",IF(K5534&lt;&gt;"",IF(G5534=0,IF(I5534=0,0,9.99),K5534/G5534),""),"")</f>
        <v/>
      </c>
      <c r="M5534" s="111"/>
      <c r="N5534" s="58" t="str">
        <f>TRIM(CONCATENATE(Table1[[#This Row],[Intake]]," ",Table1[[#This Row],[Batch Number]]))</f>
        <v>S-1/OS 118</v>
      </c>
      <c r="O5534" s="111" t="str">
        <f>IF(VLOOKUP(Table1[[#This Row],[Intake Batch Combo]],Sheet2!A:B,2,FALSE)="","",VLOOKUP(Table1[[#This Row],[Intake Batch Combo]],Sheet2!A:B,2,FALSE))</f>
        <v>One Source Diagnostics Buy 118</v>
      </c>
      <c r="P5534" s="115" t="s">
        <v>2383</v>
      </c>
      <c r="Q5534" s="115" t="e">
        <v>#N/A</v>
      </c>
    </row>
    <row r="5535" spans="1:17">
      <c r="A5535" s="4" t="s">
        <v>1316</v>
      </c>
      <c r="B5535" s="15">
        <v>118</v>
      </c>
      <c r="C5535" s="64" t="s">
        <v>1427</v>
      </c>
      <c r="D5535" s="30">
        <v>44897</v>
      </c>
      <c r="E5535" s="60" t="s">
        <v>1</v>
      </c>
      <c r="F5535" s="14">
        <v>300</v>
      </c>
      <c r="G5535" s="14">
        <v>71.674980884610022</v>
      </c>
      <c r="H5535" s="30"/>
      <c r="I5535" s="118"/>
      <c r="J5535" s="15" t="str">
        <f>IF(M5535="",IF(AND(H5535&lt;&gt; "",D5535&lt;&gt;""),IF(H5535&gt;=D5535,H5535-D5535,0),""),"")</f>
        <v/>
      </c>
      <c r="K5535" s="20" t="str">
        <f>IF(M5535="",IF(I5535&lt;&gt;"",I5535-G5535,""),"")</f>
        <v/>
      </c>
      <c r="L5535" s="25" t="str">
        <f>IF(M5535="",IF(K5535&lt;&gt;"",IF(G5535=0,IF(I5535=0,0,9.99),K5535/G5535),""),"")</f>
        <v/>
      </c>
      <c r="M5535" s="111"/>
      <c r="N5535" s="58" t="str">
        <f>TRIM(CONCATENATE(Table1[[#This Row],[Intake]]," ",Table1[[#This Row],[Batch Number]]))</f>
        <v>S-1/OS 118</v>
      </c>
      <c r="O5535" s="111" t="str">
        <f>IF(VLOOKUP(Table1[[#This Row],[Intake Batch Combo]],Sheet2!A:B,2,FALSE)="","",VLOOKUP(Table1[[#This Row],[Intake Batch Combo]],Sheet2!A:B,2,FALSE))</f>
        <v>One Source Diagnostics Buy 118</v>
      </c>
      <c r="P5535" s="115" t="s">
        <v>2383</v>
      </c>
      <c r="Q5535" s="115" t="e">
        <v>#N/A</v>
      </c>
    </row>
    <row r="5536" spans="1:17">
      <c r="A5536" s="4" t="s">
        <v>1316</v>
      </c>
      <c r="B5536" s="15">
        <v>118</v>
      </c>
      <c r="C5536" s="64" t="s">
        <v>1431</v>
      </c>
      <c r="D5536" s="30">
        <v>44897</v>
      </c>
      <c r="E5536" s="60" t="s">
        <v>1</v>
      </c>
      <c r="F5536" s="14">
        <v>300</v>
      </c>
      <c r="G5536" s="14">
        <v>71.674980884610022</v>
      </c>
      <c r="H5536" s="30"/>
      <c r="I5536" s="118"/>
      <c r="J5536" s="15" t="str">
        <f>IF(M5536="",IF(AND(H5536&lt;&gt; "",D5536&lt;&gt;""),IF(H5536&gt;=D5536,H5536-D5536,0),""),"")</f>
        <v/>
      </c>
      <c r="K5536" s="20" t="str">
        <f>IF(M5536="",IF(I5536&lt;&gt;"",I5536-G5536,""),"")</f>
        <v/>
      </c>
      <c r="L5536" s="25" t="str">
        <f>IF(M5536="",IF(K5536&lt;&gt;"",IF(G5536=0,IF(I5536=0,0,9.99),K5536/G5536),""),"")</f>
        <v/>
      </c>
      <c r="M5536" s="111"/>
      <c r="N5536" s="58" t="str">
        <f>TRIM(CONCATENATE(Table1[[#This Row],[Intake]]," ",Table1[[#This Row],[Batch Number]]))</f>
        <v>S-1/OS 118</v>
      </c>
      <c r="O5536" s="111" t="str">
        <f>IF(VLOOKUP(Table1[[#This Row],[Intake Batch Combo]],Sheet2!A:B,2,FALSE)="","",VLOOKUP(Table1[[#This Row],[Intake Batch Combo]],Sheet2!A:B,2,FALSE))</f>
        <v>One Source Diagnostics Buy 118</v>
      </c>
      <c r="P5536" s="115" t="s">
        <v>2383</v>
      </c>
      <c r="Q5536" s="115" t="e">
        <v>#N/A</v>
      </c>
    </row>
    <row r="5537" spans="1:17">
      <c r="A5537" s="4" t="s">
        <v>1316</v>
      </c>
      <c r="B5537" s="15">
        <v>118</v>
      </c>
      <c r="C5537" s="64" t="s">
        <v>1431</v>
      </c>
      <c r="D5537" s="30">
        <v>44897</v>
      </c>
      <c r="E5537" s="60" t="s">
        <v>1</v>
      </c>
      <c r="F5537" s="14">
        <v>300</v>
      </c>
      <c r="G5537" s="14">
        <v>71.674980884610022</v>
      </c>
      <c r="H5537" s="30"/>
      <c r="I5537" s="118"/>
      <c r="J5537" s="15" t="str">
        <f>IF(M5537="",IF(AND(H5537&lt;&gt; "",D5537&lt;&gt;""),IF(H5537&gt;=D5537,H5537-D5537,0),""),"")</f>
        <v/>
      </c>
      <c r="K5537" s="20" t="str">
        <f>IF(M5537="",IF(I5537&lt;&gt;"",I5537-G5537,""),"")</f>
        <v/>
      </c>
      <c r="L5537" s="25" t="str">
        <f>IF(M5537="",IF(K5537&lt;&gt;"",IF(G5537=0,IF(I5537=0,0,9.99),K5537/G5537),""),"")</f>
        <v/>
      </c>
      <c r="M5537" s="111"/>
      <c r="N5537" s="58" t="str">
        <f>TRIM(CONCATENATE(Table1[[#This Row],[Intake]]," ",Table1[[#This Row],[Batch Number]]))</f>
        <v>S-1/OS 118</v>
      </c>
      <c r="O5537" s="111" t="str">
        <f>IF(VLOOKUP(Table1[[#This Row],[Intake Batch Combo]],Sheet2!A:B,2,FALSE)="","",VLOOKUP(Table1[[#This Row],[Intake Batch Combo]],Sheet2!A:B,2,FALSE))</f>
        <v>One Source Diagnostics Buy 118</v>
      </c>
      <c r="P5537" s="115" t="s">
        <v>2383</v>
      </c>
      <c r="Q5537" s="115" t="e">
        <v>#N/A</v>
      </c>
    </row>
    <row r="5538" spans="1:17">
      <c r="A5538" s="4" t="s">
        <v>1316</v>
      </c>
      <c r="B5538" s="15">
        <v>118</v>
      </c>
      <c r="C5538" s="64" t="s">
        <v>1433</v>
      </c>
      <c r="D5538" s="30">
        <v>44897</v>
      </c>
      <c r="E5538" s="60" t="s">
        <v>1</v>
      </c>
      <c r="F5538" s="14">
        <v>300</v>
      </c>
      <c r="G5538" s="14">
        <v>71.674980884610022</v>
      </c>
      <c r="H5538" s="30"/>
      <c r="I5538" s="118"/>
      <c r="J5538" s="15" t="str">
        <f>IF(M5538="",IF(AND(H5538&lt;&gt; "",D5538&lt;&gt;""),IF(H5538&gt;=D5538,H5538-D5538,0),""),"")</f>
        <v/>
      </c>
      <c r="K5538" s="20" t="str">
        <f>IF(M5538="",IF(I5538&lt;&gt;"",I5538-G5538,""),"")</f>
        <v/>
      </c>
      <c r="L5538" s="25" t="str">
        <f>IF(M5538="",IF(K5538&lt;&gt;"",IF(G5538=0,IF(I5538=0,0,9.99),K5538/G5538),""),"")</f>
        <v/>
      </c>
      <c r="M5538" s="111"/>
      <c r="N5538" s="58" t="str">
        <f>TRIM(CONCATENATE(Table1[[#This Row],[Intake]]," ",Table1[[#This Row],[Batch Number]]))</f>
        <v>S-1/OS 118</v>
      </c>
      <c r="O5538" s="111" t="str">
        <f>IF(VLOOKUP(Table1[[#This Row],[Intake Batch Combo]],Sheet2!A:B,2,FALSE)="","",VLOOKUP(Table1[[#This Row],[Intake Batch Combo]],Sheet2!A:B,2,FALSE))</f>
        <v>One Source Diagnostics Buy 118</v>
      </c>
      <c r="P5538" s="115" t="s">
        <v>2383</v>
      </c>
      <c r="Q5538" s="115" t="e">
        <v>#N/A</v>
      </c>
    </row>
    <row r="5539" spans="1:17">
      <c r="A5539" s="4" t="s">
        <v>1316</v>
      </c>
      <c r="B5539" s="15">
        <v>118</v>
      </c>
      <c r="C5539" s="64" t="s">
        <v>1433</v>
      </c>
      <c r="D5539" s="30">
        <v>44897</v>
      </c>
      <c r="E5539" s="60" t="s">
        <v>1</v>
      </c>
      <c r="F5539" s="14">
        <v>300</v>
      </c>
      <c r="G5539" s="14">
        <v>71.674980884610022</v>
      </c>
      <c r="H5539" s="30"/>
      <c r="I5539" s="118"/>
      <c r="J5539" s="15" t="str">
        <f>IF(M5539="",IF(AND(H5539&lt;&gt; "",D5539&lt;&gt;""),IF(H5539&gt;=D5539,H5539-D5539,0),""),"")</f>
        <v/>
      </c>
      <c r="K5539" s="20" t="str">
        <f>IF(M5539="",IF(I5539&lt;&gt;"",I5539-G5539,""),"")</f>
        <v/>
      </c>
      <c r="L5539" s="25" t="str">
        <f>IF(M5539="",IF(K5539&lt;&gt;"",IF(G5539=0,IF(I5539=0,0,9.99),K5539/G5539),""),"")</f>
        <v/>
      </c>
      <c r="M5539" s="111"/>
      <c r="N5539" s="58" t="str">
        <f>TRIM(CONCATENATE(Table1[[#This Row],[Intake]]," ",Table1[[#This Row],[Batch Number]]))</f>
        <v>S-1/OS 118</v>
      </c>
      <c r="O5539" s="111" t="str">
        <f>IF(VLOOKUP(Table1[[#This Row],[Intake Batch Combo]],Sheet2!A:B,2,FALSE)="","",VLOOKUP(Table1[[#This Row],[Intake Batch Combo]],Sheet2!A:B,2,FALSE))</f>
        <v>One Source Diagnostics Buy 118</v>
      </c>
      <c r="P5539" s="115" t="s">
        <v>2383</v>
      </c>
      <c r="Q5539" s="115" t="e">
        <v>#N/A</v>
      </c>
    </row>
    <row r="5540" spans="1:17">
      <c r="A5540" s="4" t="s">
        <v>1316</v>
      </c>
      <c r="B5540" s="15">
        <v>118</v>
      </c>
      <c r="C5540" s="64" t="s">
        <v>1436</v>
      </c>
      <c r="D5540" s="30">
        <v>44897</v>
      </c>
      <c r="E5540" s="60" t="s">
        <v>0</v>
      </c>
      <c r="F5540" s="14">
        <v>300</v>
      </c>
      <c r="G5540" s="14">
        <v>71.674980884610022</v>
      </c>
      <c r="H5540" s="30"/>
      <c r="I5540" s="118"/>
      <c r="J5540" s="15" t="str">
        <f>IF(M5540="",IF(AND(H5540&lt;&gt; "",D5540&lt;&gt;""),IF(H5540&gt;=D5540,H5540-D5540,0),""),"")</f>
        <v/>
      </c>
      <c r="K5540" s="20" t="str">
        <f>IF(M5540="",IF(I5540&lt;&gt;"",I5540-G5540,""),"")</f>
        <v/>
      </c>
      <c r="L5540" s="25" t="str">
        <f>IF(M5540="",IF(K5540&lt;&gt;"",IF(G5540=0,IF(I5540=0,0,9.99),K5540/G5540),""),"")</f>
        <v/>
      </c>
      <c r="M5540" s="111"/>
      <c r="N5540" s="58" t="str">
        <f>TRIM(CONCATENATE(Table1[[#This Row],[Intake]]," ",Table1[[#This Row],[Batch Number]]))</f>
        <v>S-1/OS 118</v>
      </c>
      <c r="O5540" s="111" t="str">
        <f>IF(VLOOKUP(Table1[[#This Row],[Intake Batch Combo]],Sheet2!A:B,2,FALSE)="","",VLOOKUP(Table1[[#This Row],[Intake Batch Combo]],Sheet2!A:B,2,FALSE))</f>
        <v>One Source Diagnostics Buy 118</v>
      </c>
      <c r="P5540" s="115" t="s">
        <v>2383</v>
      </c>
      <c r="Q5540" s="115" t="e">
        <v>#N/A</v>
      </c>
    </row>
    <row r="5541" spans="1:17">
      <c r="A5541" s="4" t="s">
        <v>1316</v>
      </c>
      <c r="B5541" s="15">
        <v>118</v>
      </c>
      <c r="C5541" s="64" t="s">
        <v>1436</v>
      </c>
      <c r="D5541" s="30">
        <v>44897</v>
      </c>
      <c r="E5541" s="60" t="s">
        <v>0</v>
      </c>
      <c r="F5541" s="14">
        <v>300</v>
      </c>
      <c r="G5541" s="14">
        <v>71.674980884610022</v>
      </c>
      <c r="H5541" s="30"/>
      <c r="I5541" s="118"/>
      <c r="J5541" s="15" t="str">
        <f>IF(M5541="",IF(AND(H5541&lt;&gt; "",D5541&lt;&gt;""),IF(H5541&gt;=D5541,H5541-D5541,0),""),"")</f>
        <v/>
      </c>
      <c r="K5541" s="20" t="str">
        <f>IF(M5541="",IF(I5541&lt;&gt;"",I5541-G5541,""),"")</f>
        <v/>
      </c>
      <c r="L5541" s="25" t="str">
        <f>IF(M5541="",IF(K5541&lt;&gt;"",IF(G5541=0,IF(I5541=0,0,9.99),K5541/G5541),""),"")</f>
        <v/>
      </c>
      <c r="M5541" s="111"/>
      <c r="N5541" s="58" t="str">
        <f>TRIM(CONCATENATE(Table1[[#This Row],[Intake]]," ",Table1[[#This Row],[Batch Number]]))</f>
        <v>S-1/OS 118</v>
      </c>
      <c r="O5541" s="111" t="str">
        <f>IF(VLOOKUP(Table1[[#This Row],[Intake Batch Combo]],Sheet2!A:B,2,FALSE)="","",VLOOKUP(Table1[[#This Row],[Intake Batch Combo]],Sheet2!A:B,2,FALSE))</f>
        <v>One Source Diagnostics Buy 118</v>
      </c>
      <c r="P5541" s="115" t="s">
        <v>2383</v>
      </c>
      <c r="Q5541" s="115" t="e">
        <v>#N/A</v>
      </c>
    </row>
    <row r="5542" spans="1:17">
      <c r="A5542" s="4" t="s">
        <v>1316</v>
      </c>
      <c r="B5542" s="15">
        <v>118</v>
      </c>
      <c r="C5542" s="64" t="s">
        <v>1448</v>
      </c>
      <c r="D5542" s="30">
        <v>44897</v>
      </c>
      <c r="E5542" s="60" t="s">
        <v>1</v>
      </c>
      <c r="F5542" s="14">
        <v>300</v>
      </c>
      <c r="G5542" s="14">
        <v>71.674980884610022</v>
      </c>
      <c r="H5542" s="30"/>
      <c r="I5542" s="118"/>
      <c r="J5542" s="15" t="str">
        <f>IF(M5542="",IF(AND(H5542&lt;&gt; "",D5542&lt;&gt;""),IF(H5542&gt;=D5542,H5542-D5542,0),""),"")</f>
        <v/>
      </c>
      <c r="K5542" s="20" t="str">
        <f>IF(M5542="",IF(I5542&lt;&gt;"",I5542-G5542,""),"")</f>
        <v/>
      </c>
      <c r="L5542" s="25" t="str">
        <f>IF(M5542="",IF(K5542&lt;&gt;"",IF(G5542=0,IF(I5542=0,0,9.99),K5542/G5542),""),"")</f>
        <v/>
      </c>
      <c r="M5542" s="111"/>
      <c r="N5542" s="58" t="str">
        <f>TRIM(CONCATENATE(Table1[[#This Row],[Intake]]," ",Table1[[#This Row],[Batch Number]]))</f>
        <v>S-1/OS 118</v>
      </c>
      <c r="O5542" s="111" t="str">
        <f>IF(VLOOKUP(Table1[[#This Row],[Intake Batch Combo]],Sheet2!A:B,2,FALSE)="","",VLOOKUP(Table1[[#This Row],[Intake Batch Combo]],Sheet2!A:B,2,FALSE))</f>
        <v>One Source Diagnostics Buy 118</v>
      </c>
      <c r="P5542" s="115" t="s">
        <v>2383</v>
      </c>
      <c r="Q5542" s="115" t="e">
        <v>#N/A</v>
      </c>
    </row>
    <row r="5543" spans="1:17">
      <c r="A5543" s="4" t="s">
        <v>1316</v>
      </c>
      <c r="B5543" s="15">
        <v>118</v>
      </c>
      <c r="C5543" s="64" t="s">
        <v>1448</v>
      </c>
      <c r="D5543" s="30">
        <v>44897</v>
      </c>
      <c r="E5543" s="60" t="s">
        <v>1</v>
      </c>
      <c r="F5543" s="14">
        <v>300</v>
      </c>
      <c r="G5543" s="14">
        <v>71.674980884610022</v>
      </c>
      <c r="H5543" s="30"/>
      <c r="I5543" s="118"/>
      <c r="J5543" s="15" t="str">
        <f>IF(M5543="",IF(AND(H5543&lt;&gt; "",D5543&lt;&gt;""),IF(H5543&gt;=D5543,H5543-D5543,0),""),"")</f>
        <v/>
      </c>
      <c r="K5543" s="20" t="str">
        <f>IF(M5543="",IF(I5543&lt;&gt;"",I5543-G5543,""),"")</f>
        <v/>
      </c>
      <c r="L5543" s="25" t="str">
        <f>IF(M5543="",IF(K5543&lt;&gt;"",IF(G5543=0,IF(I5543=0,0,9.99),K5543/G5543),""),"")</f>
        <v/>
      </c>
      <c r="M5543" s="111"/>
      <c r="N5543" s="58" t="str">
        <f>TRIM(CONCATENATE(Table1[[#This Row],[Intake]]," ",Table1[[#This Row],[Batch Number]]))</f>
        <v>S-1/OS 118</v>
      </c>
      <c r="O5543" s="111" t="str">
        <f>IF(VLOOKUP(Table1[[#This Row],[Intake Batch Combo]],Sheet2!A:B,2,FALSE)="","",VLOOKUP(Table1[[#This Row],[Intake Batch Combo]],Sheet2!A:B,2,FALSE))</f>
        <v>One Source Diagnostics Buy 118</v>
      </c>
      <c r="P5543" s="115" t="s">
        <v>2383</v>
      </c>
      <c r="Q5543" s="115" t="e">
        <v>#N/A</v>
      </c>
    </row>
    <row r="5544" spans="1:17">
      <c r="A5544" s="4" t="s">
        <v>1316</v>
      </c>
      <c r="B5544" s="15">
        <v>118</v>
      </c>
      <c r="C5544" s="64" t="s">
        <v>1450</v>
      </c>
      <c r="D5544" s="30">
        <v>44897</v>
      </c>
      <c r="E5544" s="60" t="s">
        <v>1</v>
      </c>
      <c r="F5544" s="14">
        <v>300</v>
      </c>
      <c r="G5544" s="14">
        <v>71.674980884610022</v>
      </c>
      <c r="H5544" s="30"/>
      <c r="I5544" s="118"/>
      <c r="J5544" s="15" t="str">
        <f>IF(M5544="",IF(AND(H5544&lt;&gt; "",D5544&lt;&gt;""),IF(H5544&gt;=D5544,H5544-D5544,0),""),"")</f>
        <v/>
      </c>
      <c r="K5544" s="20" t="str">
        <f>IF(M5544="",IF(I5544&lt;&gt;"",I5544-G5544,""),"")</f>
        <v/>
      </c>
      <c r="L5544" s="25" t="str">
        <f>IF(M5544="",IF(K5544&lt;&gt;"",IF(G5544=0,IF(I5544=0,0,9.99),K5544/G5544),""),"")</f>
        <v/>
      </c>
      <c r="M5544" s="111"/>
      <c r="N5544" s="58" t="str">
        <f>TRIM(CONCATENATE(Table1[[#This Row],[Intake]]," ",Table1[[#This Row],[Batch Number]]))</f>
        <v>S-1/OS 118</v>
      </c>
      <c r="O5544" s="111" t="str">
        <f>IF(VLOOKUP(Table1[[#This Row],[Intake Batch Combo]],Sheet2!A:B,2,FALSE)="","",VLOOKUP(Table1[[#This Row],[Intake Batch Combo]],Sheet2!A:B,2,FALSE))</f>
        <v>One Source Diagnostics Buy 118</v>
      </c>
      <c r="P5544" s="115" t="s">
        <v>2383</v>
      </c>
      <c r="Q5544" s="115" t="e">
        <v>#N/A</v>
      </c>
    </row>
    <row r="5545" spans="1:17">
      <c r="A5545" s="4" t="s">
        <v>1316</v>
      </c>
      <c r="B5545" s="15">
        <v>118</v>
      </c>
      <c r="C5545" s="64" t="s">
        <v>1450</v>
      </c>
      <c r="D5545" s="30">
        <v>44897</v>
      </c>
      <c r="E5545" s="60" t="s">
        <v>1</v>
      </c>
      <c r="F5545" s="14">
        <v>300</v>
      </c>
      <c r="G5545" s="14">
        <v>71.674980884610022</v>
      </c>
      <c r="H5545" s="30"/>
      <c r="I5545" s="118"/>
      <c r="J5545" s="15" t="str">
        <f>IF(M5545="",IF(AND(H5545&lt;&gt; "",D5545&lt;&gt;""),IF(H5545&gt;=D5545,H5545-D5545,0),""),"")</f>
        <v/>
      </c>
      <c r="K5545" s="20" t="str">
        <f>IF(M5545="",IF(I5545&lt;&gt;"",I5545-G5545,""),"")</f>
        <v/>
      </c>
      <c r="L5545" s="25" t="str">
        <f>IF(M5545="",IF(K5545&lt;&gt;"",IF(G5545=0,IF(I5545=0,0,9.99),K5545/G5545),""),"")</f>
        <v/>
      </c>
      <c r="M5545" s="111"/>
      <c r="N5545" s="58" t="str">
        <f>TRIM(CONCATENATE(Table1[[#This Row],[Intake]]," ",Table1[[#This Row],[Batch Number]]))</f>
        <v>S-1/OS 118</v>
      </c>
      <c r="O5545" s="111" t="str">
        <f>IF(VLOOKUP(Table1[[#This Row],[Intake Batch Combo]],Sheet2!A:B,2,FALSE)="","",VLOOKUP(Table1[[#This Row],[Intake Batch Combo]],Sheet2!A:B,2,FALSE))</f>
        <v>One Source Diagnostics Buy 118</v>
      </c>
      <c r="P5545" s="115" t="s">
        <v>2383</v>
      </c>
      <c r="Q5545" s="115" t="e">
        <v>#N/A</v>
      </c>
    </row>
    <row r="5546" spans="1:17">
      <c r="A5546" s="4" t="s">
        <v>1316</v>
      </c>
      <c r="B5546" s="15">
        <v>118</v>
      </c>
      <c r="C5546" s="64" t="s">
        <v>1456</v>
      </c>
      <c r="D5546" s="30">
        <v>44897</v>
      </c>
      <c r="E5546" s="60" t="s">
        <v>1</v>
      </c>
      <c r="F5546" s="14">
        <v>300</v>
      </c>
      <c r="G5546" s="14">
        <v>71.674980884610022</v>
      </c>
      <c r="H5546" s="30"/>
      <c r="I5546" s="118"/>
      <c r="J5546" s="15" t="str">
        <f>IF(M5546="",IF(AND(H5546&lt;&gt; "",D5546&lt;&gt;""),IF(H5546&gt;=D5546,H5546-D5546,0),""),"")</f>
        <v/>
      </c>
      <c r="K5546" s="20" t="str">
        <f>IF(M5546="",IF(I5546&lt;&gt;"",I5546-G5546,""),"")</f>
        <v/>
      </c>
      <c r="L5546" s="25" t="str">
        <f>IF(M5546="",IF(K5546&lt;&gt;"",IF(G5546=0,IF(I5546=0,0,9.99),K5546/G5546),""),"")</f>
        <v/>
      </c>
      <c r="M5546" s="111"/>
      <c r="N5546" s="58" t="str">
        <f>TRIM(CONCATENATE(Table1[[#This Row],[Intake]]," ",Table1[[#This Row],[Batch Number]]))</f>
        <v>S-1/OS 118</v>
      </c>
      <c r="O5546" s="111" t="str">
        <f>IF(VLOOKUP(Table1[[#This Row],[Intake Batch Combo]],Sheet2!A:B,2,FALSE)="","",VLOOKUP(Table1[[#This Row],[Intake Batch Combo]],Sheet2!A:B,2,FALSE))</f>
        <v>One Source Diagnostics Buy 118</v>
      </c>
      <c r="P5546" s="115" t="s">
        <v>2383</v>
      </c>
      <c r="Q5546" s="115" t="e">
        <v>#N/A</v>
      </c>
    </row>
    <row r="5547" spans="1:17">
      <c r="A5547" s="4" t="s">
        <v>1316</v>
      </c>
      <c r="B5547" s="15">
        <v>118</v>
      </c>
      <c r="C5547" s="64" t="s">
        <v>1456</v>
      </c>
      <c r="D5547" s="30">
        <v>44897</v>
      </c>
      <c r="E5547" s="60" t="s">
        <v>1</v>
      </c>
      <c r="F5547" s="14">
        <v>300</v>
      </c>
      <c r="G5547" s="14">
        <v>71.674980884610022</v>
      </c>
      <c r="H5547" s="30"/>
      <c r="I5547" s="118"/>
      <c r="J5547" s="15" t="str">
        <f>IF(M5547="",IF(AND(H5547&lt;&gt; "",D5547&lt;&gt;""),IF(H5547&gt;=D5547,H5547-D5547,0),""),"")</f>
        <v/>
      </c>
      <c r="K5547" s="20" t="str">
        <f>IF(M5547="",IF(I5547&lt;&gt;"",I5547-G5547,""),"")</f>
        <v/>
      </c>
      <c r="L5547" s="25" t="str">
        <f>IF(M5547="",IF(K5547&lt;&gt;"",IF(G5547=0,IF(I5547=0,0,9.99),K5547/G5547),""),"")</f>
        <v/>
      </c>
      <c r="M5547" s="111"/>
      <c r="N5547" s="58" t="str">
        <f>TRIM(CONCATENATE(Table1[[#This Row],[Intake]]," ",Table1[[#This Row],[Batch Number]]))</f>
        <v>S-1/OS 118</v>
      </c>
      <c r="O5547" s="111" t="str">
        <f>IF(VLOOKUP(Table1[[#This Row],[Intake Batch Combo]],Sheet2!A:B,2,FALSE)="","",VLOOKUP(Table1[[#This Row],[Intake Batch Combo]],Sheet2!A:B,2,FALSE))</f>
        <v>One Source Diagnostics Buy 118</v>
      </c>
      <c r="P5547" s="115" t="s">
        <v>2383</v>
      </c>
      <c r="Q5547" s="115" t="e">
        <v>#N/A</v>
      </c>
    </row>
    <row r="5548" spans="1:17">
      <c r="A5548" s="4" t="s">
        <v>1316</v>
      </c>
      <c r="B5548" s="15">
        <v>118</v>
      </c>
      <c r="C5548" s="64" t="s">
        <v>1456</v>
      </c>
      <c r="D5548" s="30">
        <v>44897</v>
      </c>
      <c r="E5548" s="60" t="s">
        <v>1</v>
      </c>
      <c r="F5548" s="14">
        <v>300</v>
      </c>
      <c r="G5548" s="14">
        <v>71.674980884610022</v>
      </c>
      <c r="H5548" s="30"/>
      <c r="I5548" s="118"/>
      <c r="J5548" s="15" t="str">
        <f>IF(M5548="",IF(AND(H5548&lt;&gt; "",D5548&lt;&gt;""),IF(H5548&gt;=D5548,H5548-D5548,0),""),"")</f>
        <v/>
      </c>
      <c r="K5548" s="20" t="str">
        <f>IF(M5548="",IF(I5548&lt;&gt;"",I5548-G5548,""),"")</f>
        <v/>
      </c>
      <c r="L5548" s="25" t="str">
        <f>IF(M5548="",IF(K5548&lt;&gt;"",IF(G5548=0,IF(I5548=0,0,9.99),K5548/G5548),""),"")</f>
        <v/>
      </c>
      <c r="M5548" s="111"/>
      <c r="N5548" s="58" t="str">
        <f>TRIM(CONCATENATE(Table1[[#This Row],[Intake]]," ",Table1[[#This Row],[Batch Number]]))</f>
        <v>S-1/OS 118</v>
      </c>
      <c r="O5548" s="111" t="str">
        <f>IF(VLOOKUP(Table1[[#This Row],[Intake Batch Combo]],Sheet2!A:B,2,FALSE)="","",VLOOKUP(Table1[[#This Row],[Intake Batch Combo]],Sheet2!A:B,2,FALSE))</f>
        <v>One Source Diagnostics Buy 118</v>
      </c>
      <c r="P5548" s="115" t="s">
        <v>2383</v>
      </c>
      <c r="Q5548" s="115" t="e">
        <v>#N/A</v>
      </c>
    </row>
    <row r="5549" spans="1:17">
      <c r="A5549" s="4" t="s">
        <v>1316</v>
      </c>
      <c r="B5549" s="15">
        <v>118</v>
      </c>
      <c r="C5549" s="64" t="s">
        <v>1456</v>
      </c>
      <c r="D5549" s="30">
        <v>44897</v>
      </c>
      <c r="E5549" s="60" t="s">
        <v>1</v>
      </c>
      <c r="F5549" s="14">
        <v>300</v>
      </c>
      <c r="G5549" s="14">
        <v>71.674980884610022</v>
      </c>
      <c r="H5549" s="30"/>
      <c r="I5549" s="118"/>
      <c r="J5549" s="15" t="str">
        <f>IF(M5549="",IF(AND(H5549&lt;&gt; "",D5549&lt;&gt;""),IF(H5549&gt;=D5549,H5549-D5549,0),""),"")</f>
        <v/>
      </c>
      <c r="K5549" s="20" t="str">
        <f>IF(M5549="",IF(I5549&lt;&gt;"",I5549-G5549,""),"")</f>
        <v/>
      </c>
      <c r="L5549" s="25" t="str">
        <f>IF(M5549="",IF(K5549&lt;&gt;"",IF(G5549=0,IF(I5549=0,0,9.99),K5549/G5549),""),"")</f>
        <v/>
      </c>
      <c r="M5549" s="111"/>
      <c r="N5549" s="58" t="str">
        <f>TRIM(CONCATENATE(Table1[[#This Row],[Intake]]," ",Table1[[#This Row],[Batch Number]]))</f>
        <v>S-1/OS 118</v>
      </c>
      <c r="O5549" s="111" t="str">
        <f>IF(VLOOKUP(Table1[[#This Row],[Intake Batch Combo]],Sheet2!A:B,2,FALSE)="","",VLOOKUP(Table1[[#This Row],[Intake Batch Combo]],Sheet2!A:B,2,FALSE))</f>
        <v>One Source Diagnostics Buy 118</v>
      </c>
      <c r="P5549" s="115" t="s">
        <v>2383</v>
      </c>
      <c r="Q5549" s="115" t="e">
        <v>#N/A</v>
      </c>
    </row>
    <row r="5550" spans="1:17">
      <c r="A5550" s="4" t="s">
        <v>1316</v>
      </c>
      <c r="B5550" s="15">
        <v>118</v>
      </c>
      <c r="C5550" s="64" t="s">
        <v>1457</v>
      </c>
      <c r="D5550" s="30">
        <v>44897</v>
      </c>
      <c r="E5550" s="60" t="s">
        <v>1</v>
      </c>
      <c r="F5550" s="14">
        <v>300</v>
      </c>
      <c r="G5550" s="14">
        <v>71.674980884610022</v>
      </c>
      <c r="H5550" s="30"/>
      <c r="I5550" s="118"/>
      <c r="J5550" s="15" t="str">
        <f>IF(M5550="",IF(AND(H5550&lt;&gt; "",D5550&lt;&gt;""),IF(H5550&gt;=D5550,H5550-D5550,0),""),"")</f>
        <v/>
      </c>
      <c r="K5550" s="20" t="str">
        <f>IF(M5550="",IF(I5550&lt;&gt;"",I5550-G5550,""),"")</f>
        <v/>
      </c>
      <c r="L5550" s="25" t="str">
        <f>IF(M5550="",IF(K5550&lt;&gt;"",IF(G5550=0,IF(I5550=0,0,9.99),K5550/G5550),""),"")</f>
        <v/>
      </c>
      <c r="M5550" s="111"/>
      <c r="N5550" s="58" t="str">
        <f>TRIM(CONCATENATE(Table1[[#This Row],[Intake]]," ",Table1[[#This Row],[Batch Number]]))</f>
        <v>S-1/OS 118</v>
      </c>
      <c r="O5550" s="111" t="str">
        <f>IF(VLOOKUP(Table1[[#This Row],[Intake Batch Combo]],Sheet2!A:B,2,FALSE)="","",VLOOKUP(Table1[[#This Row],[Intake Batch Combo]],Sheet2!A:B,2,FALSE))</f>
        <v>One Source Diagnostics Buy 118</v>
      </c>
      <c r="P5550" s="115" t="s">
        <v>2383</v>
      </c>
      <c r="Q5550" s="115" t="e">
        <v>#N/A</v>
      </c>
    </row>
    <row r="5551" spans="1:17">
      <c r="A5551" s="4" t="s">
        <v>1316</v>
      </c>
      <c r="B5551" s="15">
        <v>118</v>
      </c>
      <c r="C5551" s="64" t="s">
        <v>1457</v>
      </c>
      <c r="D5551" s="30">
        <v>44897</v>
      </c>
      <c r="E5551" s="60" t="s">
        <v>1</v>
      </c>
      <c r="F5551" s="14">
        <v>300</v>
      </c>
      <c r="G5551" s="14">
        <v>71.674980884610022</v>
      </c>
      <c r="H5551" s="30"/>
      <c r="I5551" s="118"/>
      <c r="J5551" s="15" t="str">
        <f>IF(M5551="",IF(AND(H5551&lt;&gt; "",D5551&lt;&gt;""),IF(H5551&gt;=D5551,H5551-D5551,0),""),"")</f>
        <v/>
      </c>
      <c r="K5551" s="20" t="str">
        <f>IF(M5551="",IF(I5551&lt;&gt;"",I5551-G5551,""),"")</f>
        <v/>
      </c>
      <c r="L5551" s="25" t="str">
        <f>IF(M5551="",IF(K5551&lt;&gt;"",IF(G5551=0,IF(I5551=0,0,9.99),K5551/G5551),""),"")</f>
        <v/>
      </c>
      <c r="M5551" s="111"/>
      <c r="N5551" s="58" t="str">
        <f>TRIM(CONCATENATE(Table1[[#This Row],[Intake]]," ",Table1[[#This Row],[Batch Number]]))</f>
        <v>S-1/OS 118</v>
      </c>
      <c r="O5551" s="111" t="str">
        <f>IF(VLOOKUP(Table1[[#This Row],[Intake Batch Combo]],Sheet2!A:B,2,FALSE)="","",VLOOKUP(Table1[[#This Row],[Intake Batch Combo]],Sheet2!A:B,2,FALSE))</f>
        <v>One Source Diagnostics Buy 118</v>
      </c>
      <c r="P5551" s="115" t="s">
        <v>2383</v>
      </c>
      <c r="Q5551" s="115" t="e">
        <v>#N/A</v>
      </c>
    </row>
    <row r="5552" spans="1:17">
      <c r="A5552" s="4" t="s">
        <v>1316</v>
      </c>
      <c r="B5552" s="15">
        <v>118</v>
      </c>
      <c r="C5552" s="64" t="s">
        <v>1462</v>
      </c>
      <c r="D5552" s="30">
        <v>44897</v>
      </c>
      <c r="E5552" s="60" t="s">
        <v>1</v>
      </c>
      <c r="F5552" s="14">
        <v>300</v>
      </c>
      <c r="G5552" s="14">
        <v>71.674980884610022</v>
      </c>
      <c r="H5552" s="30"/>
      <c r="I5552" s="118"/>
      <c r="J5552" s="15" t="str">
        <f>IF(M5552="",IF(AND(H5552&lt;&gt; "",D5552&lt;&gt;""),IF(H5552&gt;=D5552,H5552-D5552,0),""),"")</f>
        <v/>
      </c>
      <c r="K5552" s="20" t="str">
        <f>IF(M5552="",IF(I5552&lt;&gt;"",I5552-G5552,""),"")</f>
        <v/>
      </c>
      <c r="L5552" s="25" t="str">
        <f>IF(M5552="",IF(K5552&lt;&gt;"",IF(G5552=0,IF(I5552=0,0,9.99),K5552/G5552),""),"")</f>
        <v/>
      </c>
      <c r="M5552" s="111"/>
      <c r="N5552" s="58" t="str">
        <f>TRIM(CONCATENATE(Table1[[#This Row],[Intake]]," ",Table1[[#This Row],[Batch Number]]))</f>
        <v>S-1/OS 118</v>
      </c>
      <c r="O5552" s="111" t="str">
        <f>IF(VLOOKUP(Table1[[#This Row],[Intake Batch Combo]],Sheet2!A:B,2,FALSE)="","",VLOOKUP(Table1[[#This Row],[Intake Batch Combo]],Sheet2!A:B,2,FALSE))</f>
        <v>One Source Diagnostics Buy 118</v>
      </c>
      <c r="P5552" s="115" t="s">
        <v>2383</v>
      </c>
      <c r="Q5552" s="115" t="e">
        <v>#N/A</v>
      </c>
    </row>
    <row r="5553" spans="1:17">
      <c r="A5553" s="4" t="s">
        <v>1316</v>
      </c>
      <c r="B5553" s="15">
        <v>118</v>
      </c>
      <c r="C5553" s="64" t="s">
        <v>1462</v>
      </c>
      <c r="D5553" s="30">
        <v>44897</v>
      </c>
      <c r="E5553" s="60" t="s">
        <v>1</v>
      </c>
      <c r="F5553" s="14">
        <v>300</v>
      </c>
      <c r="G5553" s="14">
        <v>71.674980884610022</v>
      </c>
      <c r="H5553" s="30"/>
      <c r="I5553" s="118"/>
      <c r="J5553" s="15" t="str">
        <f>IF(M5553="",IF(AND(H5553&lt;&gt; "",D5553&lt;&gt;""),IF(H5553&gt;=D5553,H5553-D5553,0),""),"")</f>
        <v/>
      </c>
      <c r="K5553" s="20" t="str">
        <f>IF(M5553="",IF(I5553&lt;&gt;"",I5553-G5553,""),"")</f>
        <v/>
      </c>
      <c r="L5553" s="25" t="str">
        <f>IF(M5553="",IF(K5553&lt;&gt;"",IF(G5553=0,IF(I5553=0,0,9.99),K5553/G5553),""),"")</f>
        <v/>
      </c>
      <c r="M5553" s="111"/>
      <c r="N5553" s="58" t="str">
        <f>TRIM(CONCATENATE(Table1[[#This Row],[Intake]]," ",Table1[[#This Row],[Batch Number]]))</f>
        <v>S-1/OS 118</v>
      </c>
      <c r="O5553" s="111" t="str">
        <f>IF(VLOOKUP(Table1[[#This Row],[Intake Batch Combo]],Sheet2!A:B,2,FALSE)="","",VLOOKUP(Table1[[#This Row],[Intake Batch Combo]],Sheet2!A:B,2,FALSE))</f>
        <v>One Source Diagnostics Buy 118</v>
      </c>
      <c r="P5553" s="115" t="s">
        <v>2383</v>
      </c>
      <c r="Q5553" s="115" t="e">
        <v>#N/A</v>
      </c>
    </row>
    <row r="5554" spans="1:17">
      <c r="A5554" s="4" t="s">
        <v>1316</v>
      </c>
      <c r="B5554" s="15">
        <v>118</v>
      </c>
      <c r="C5554" s="64" t="s">
        <v>1462</v>
      </c>
      <c r="D5554" s="30">
        <v>44897</v>
      </c>
      <c r="E5554" s="60" t="s">
        <v>1</v>
      </c>
      <c r="F5554" s="14">
        <v>300</v>
      </c>
      <c r="G5554" s="14">
        <v>71.674980884610022</v>
      </c>
      <c r="H5554" s="30"/>
      <c r="I5554" s="118"/>
      <c r="J5554" s="15" t="str">
        <f>IF(M5554="",IF(AND(H5554&lt;&gt; "",D5554&lt;&gt;""),IF(H5554&gt;=D5554,H5554-D5554,0),""),"")</f>
        <v/>
      </c>
      <c r="K5554" s="20" t="str">
        <f>IF(M5554="",IF(I5554&lt;&gt;"",I5554-G5554,""),"")</f>
        <v/>
      </c>
      <c r="L5554" s="25" t="str">
        <f>IF(M5554="",IF(K5554&lt;&gt;"",IF(G5554=0,IF(I5554=0,0,9.99),K5554/G5554),""),"")</f>
        <v/>
      </c>
      <c r="M5554" s="111"/>
      <c r="N5554" s="58" t="str">
        <f>TRIM(CONCATENATE(Table1[[#This Row],[Intake]]," ",Table1[[#This Row],[Batch Number]]))</f>
        <v>S-1/OS 118</v>
      </c>
      <c r="O5554" s="111" t="str">
        <f>IF(VLOOKUP(Table1[[#This Row],[Intake Batch Combo]],Sheet2!A:B,2,FALSE)="","",VLOOKUP(Table1[[#This Row],[Intake Batch Combo]],Sheet2!A:B,2,FALSE))</f>
        <v>One Source Diagnostics Buy 118</v>
      </c>
      <c r="P5554" s="115" t="s">
        <v>2383</v>
      </c>
      <c r="Q5554" s="115" t="e">
        <v>#N/A</v>
      </c>
    </row>
    <row r="5555" spans="1:17">
      <c r="A5555" s="4" t="s">
        <v>1316</v>
      </c>
      <c r="B5555" s="15">
        <v>118</v>
      </c>
      <c r="C5555" s="64" t="s">
        <v>1462</v>
      </c>
      <c r="D5555" s="30">
        <v>44897</v>
      </c>
      <c r="E5555" s="60" t="s">
        <v>1</v>
      </c>
      <c r="F5555" s="14">
        <v>300</v>
      </c>
      <c r="G5555" s="14">
        <v>71.674980884610022</v>
      </c>
      <c r="H5555" s="30"/>
      <c r="I5555" s="118"/>
      <c r="J5555" s="15" t="str">
        <f>IF(M5555="",IF(AND(H5555&lt;&gt; "",D5555&lt;&gt;""),IF(H5555&gt;=D5555,H5555-D5555,0),""),"")</f>
        <v/>
      </c>
      <c r="K5555" s="20" t="str">
        <f>IF(M5555="",IF(I5555&lt;&gt;"",I5555-G5555,""),"")</f>
        <v/>
      </c>
      <c r="L5555" s="25" t="str">
        <f>IF(M5555="",IF(K5555&lt;&gt;"",IF(G5555=0,IF(I5555=0,0,9.99),K5555/G5555),""),"")</f>
        <v/>
      </c>
      <c r="M5555" s="111"/>
      <c r="N5555" s="58" t="str">
        <f>TRIM(CONCATENATE(Table1[[#This Row],[Intake]]," ",Table1[[#This Row],[Batch Number]]))</f>
        <v>S-1/OS 118</v>
      </c>
      <c r="O5555" s="111" t="str">
        <f>IF(VLOOKUP(Table1[[#This Row],[Intake Batch Combo]],Sheet2!A:B,2,FALSE)="","",VLOOKUP(Table1[[#This Row],[Intake Batch Combo]],Sheet2!A:B,2,FALSE))</f>
        <v>One Source Diagnostics Buy 118</v>
      </c>
      <c r="P5555" s="115" t="s">
        <v>2383</v>
      </c>
      <c r="Q5555" s="115" t="e">
        <v>#N/A</v>
      </c>
    </row>
    <row r="5556" spans="1:17">
      <c r="A5556" s="4" t="s">
        <v>1316</v>
      </c>
      <c r="B5556" s="15">
        <v>118</v>
      </c>
      <c r="C5556" s="64" t="s">
        <v>1462</v>
      </c>
      <c r="D5556" s="30">
        <v>44897</v>
      </c>
      <c r="E5556" s="60" t="s">
        <v>1</v>
      </c>
      <c r="F5556" s="14">
        <v>300</v>
      </c>
      <c r="G5556" s="14">
        <v>71.674980884610022</v>
      </c>
      <c r="H5556" s="30"/>
      <c r="I5556" s="118"/>
      <c r="J5556" s="15" t="str">
        <f>IF(M5556="",IF(AND(H5556&lt;&gt; "",D5556&lt;&gt;""),IF(H5556&gt;=D5556,H5556-D5556,0),""),"")</f>
        <v/>
      </c>
      <c r="K5556" s="20" t="str">
        <f>IF(M5556="",IF(I5556&lt;&gt;"",I5556-G5556,""),"")</f>
        <v/>
      </c>
      <c r="L5556" s="25" t="str">
        <f>IF(M5556="",IF(K5556&lt;&gt;"",IF(G5556=0,IF(I5556=0,0,9.99),K5556/G5556),""),"")</f>
        <v/>
      </c>
      <c r="M5556" s="111"/>
      <c r="N5556" s="58" t="str">
        <f>TRIM(CONCATENATE(Table1[[#This Row],[Intake]]," ",Table1[[#This Row],[Batch Number]]))</f>
        <v>S-1/OS 118</v>
      </c>
      <c r="O5556" s="111" t="str">
        <f>IF(VLOOKUP(Table1[[#This Row],[Intake Batch Combo]],Sheet2!A:B,2,FALSE)="","",VLOOKUP(Table1[[#This Row],[Intake Batch Combo]],Sheet2!A:B,2,FALSE))</f>
        <v>One Source Diagnostics Buy 118</v>
      </c>
      <c r="P5556" s="115" t="s">
        <v>2383</v>
      </c>
      <c r="Q5556" s="115" t="e">
        <v>#N/A</v>
      </c>
    </row>
    <row r="5557" spans="1:17">
      <c r="A5557" s="4" t="s">
        <v>1316</v>
      </c>
      <c r="B5557" s="15">
        <v>118</v>
      </c>
      <c r="C5557" s="64" t="s">
        <v>1462</v>
      </c>
      <c r="D5557" s="30">
        <v>44897</v>
      </c>
      <c r="E5557" s="60" t="s">
        <v>1</v>
      </c>
      <c r="F5557" s="14">
        <v>300</v>
      </c>
      <c r="G5557" s="14">
        <v>71.674980884610022</v>
      </c>
      <c r="H5557" s="30"/>
      <c r="I5557" s="118"/>
      <c r="J5557" s="15" t="str">
        <f>IF(M5557="",IF(AND(H5557&lt;&gt; "",D5557&lt;&gt;""),IF(H5557&gt;=D5557,H5557-D5557,0),""),"")</f>
        <v/>
      </c>
      <c r="K5557" s="20" t="str">
        <f>IF(M5557="",IF(I5557&lt;&gt;"",I5557-G5557,""),"")</f>
        <v/>
      </c>
      <c r="L5557" s="25" t="str">
        <f>IF(M5557="",IF(K5557&lt;&gt;"",IF(G5557=0,IF(I5557=0,0,9.99),K5557/G5557),""),"")</f>
        <v/>
      </c>
      <c r="M5557" s="111"/>
      <c r="N5557" s="58" t="str">
        <f>TRIM(CONCATENATE(Table1[[#This Row],[Intake]]," ",Table1[[#This Row],[Batch Number]]))</f>
        <v>S-1/OS 118</v>
      </c>
      <c r="O5557" s="111" t="str">
        <f>IF(VLOOKUP(Table1[[#This Row],[Intake Batch Combo]],Sheet2!A:B,2,FALSE)="","",VLOOKUP(Table1[[#This Row],[Intake Batch Combo]],Sheet2!A:B,2,FALSE))</f>
        <v>One Source Diagnostics Buy 118</v>
      </c>
      <c r="P5557" s="115" t="s">
        <v>2383</v>
      </c>
      <c r="Q5557" s="115" t="e">
        <v>#N/A</v>
      </c>
    </row>
    <row r="5558" spans="1:17">
      <c r="A5558" s="4" t="s">
        <v>1316</v>
      </c>
      <c r="B5558" s="15">
        <v>118</v>
      </c>
      <c r="C5558" s="64" t="s">
        <v>1463</v>
      </c>
      <c r="D5558" s="30">
        <v>44897</v>
      </c>
      <c r="E5558" s="60" t="s">
        <v>1</v>
      </c>
      <c r="F5558" s="14">
        <v>300</v>
      </c>
      <c r="G5558" s="14">
        <v>71.674980884610022</v>
      </c>
      <c r="H5558" s="30"/>
      <c r="I5558" s="118"/>
      <c r="J5558" s="15" t="str">
        <f>IF(M5558="",IF(AND(H5558&lt;&gt; "",D5558&lt;&gt;""),IF(H5558&gt;=D5558,H5558-D5558,0),""),"")</f>
        <v/>
      </c>
      <c r="K5558" s="20" t="str">
        <f>IF(M5558="",IF(I5558&lt;&gt;"",I5558-G5558,""),"")</f>
        <v/>
      </c>
      <c r="L5558" s="25" t="str">
        <f>IF(M5558="",IF(K5558&lt;&gt;"",IF(G5558=0,IF(I5558=0,0,9.99),K5558/G5558),""),"")</f>
        <v/>
      </c>
      <c r="M5558" s="111"/>
      <c r="N5558" s="58" t="str">
        <f>TRIM(CONCATENATE(Table1[[#This Row],[Intake]]," ",Table1[[#This Row],[Batch Number]]))</f>
        <v>S-1/OS 118</v>
      </c>
      <c r="O5558" s="111" t="str">
        <f>IF(VLOOKUP(Table1[[#This Row],[Intake Batch Combo]],Sheet2!A:B,2,FALSE)="","",VLOOKUP(Table1[[#This Row],[Intake Batch Combo]],Sheet2!A:B,2,FALSE))</f>
        <v>One Source Diagnostics Buy 118</v>
      </c>
      <c r="P5558" s="115" t="s">
        <v>2383</v>
      </c>
      <c r="Q5558" s="115" t="e">
        <v>#N/A</v>
      </c>
    </row>
    <row r="5559" spans="1:17">
      <c r="A5559" s="4" t="s">
        <v>1316</v>
      </c>
      <c r="B5559" s="15">
        <v>118</v>
      </c>
      <c r="C5559" s="64" t="s">
        <v>1463</v>
      </c>
      <c r="D5559" s="30">
        <v>44897</v>
      </c>
      <c r="E5559" s="60" t="s">
        <v>1</v>
      </c>
      <c r="F5559" s="14">
        <v>300</v>
      </c>
      <c r="G5559" s="14">
        <v>71.674980884610022</v>
      </c>
      <c r="H5559" s="30"/>
      <c r="I5559" s="118"/>
      <c r="J5559" s="15" t="str">
        <f>IF(M5559="",IF(AND(H5559&lt;&gt; "",D5559&lt;&gt;""),IF(H5559&gt;=D5559,H5559-D5559,0),""),"")</f>
        <v/>
      </c>
      <c r="K5559" s="20" t="str">
        <f>IF(M5559="",IF(I5559&lt;&gt;"",I5559-G5559,""),"")</f>
        <v/>
      </c>
      <c r="L5559" s="25" t="str">
        <f>IF(M5559="",IF(K5559&lt;&gt;"",IF(G5559=0,IF(I5559=0,0,9.99),K5559/G5559),""),"")</f>
        <v/>
      </c>
      <c r="M5559" s="111"/>
      <c r="N5559" s="58" t="str">
        <f>TRIM(CONCATENATE(Table1[[#This Row],[Intake]]," ",Table1[[#This Row],[Batch Number]]))</f>
        <v>S-1/OS 118</v>
      </c>
      <c r="O5559" s="111" t="str">
        <f>IF(VLOOKUP(Table1[[#This Row],[Intake Batch Combo]],Sheet2!A:B,2,FALSE)="","",VLOOKUP(Table1[[#This Row],[Intake Batch Combo]],Sheet2!A:B,2,FALSE))</f>
        <v>One Source Diagnostics Buy 118</v>
      </c>
      <c r="P5559" s="115" t="s">
        <v>2383</v>
      </c>
      <c r="Q5559" s="115" t="e">
        <v>#N/A</v>
      </c>
    </row>
    <row r="5560" spans="1:17">
      <c r="A5560" s="4" t="s">
        <v>1316</v>
      </c>
      <c r="B5560" s="15">
        <v>118</v>
      </c>
      <c r="C5560" s="64" t="s">
        <v>1463</v>
      </c>
      <c r="D5560" s="30">
        <v>44897</v>
      </c>
      <c r="E5560" s="60" t="s">
        <v>1</v>
      </c>
      <c r="F5560" s="14">
        <v>300</v>
      </c>
      <c r="G5560" s="14">
        <v>71.674980884610022</v>
      </c>
      <c r="H5560" s="30"/>
      <c r="I5560" s="118"/>
      <c r="J5560" s="15" t="str">
        <f>IF(M5560="",IF(AND(H5560&lt;&gt; "",D5560&lt;&gt;""),IF(H5560&gt;=D5560,H5560-D5560,0),""),"")</f>
        <v/>
      </c>
      <c r="K5560" s="20" t="str">
        <f>IF(M5560="",IF(I5560&lt;&gt;"",I5560-G5560,""),"")</f>
        <v/>
      </c>
      <c r="L5560" s="25" t="str">
        <f>IF(M5560="",IF(K5560&lt;&gt;"",IF(G5560=0,IF(I5560=0,0,9.99),K5560/G5560),""),"")</f>
        <v/>
      </c>
      <c r="M5560" s="111"/>
      <c r="N5560" s="58" t="str">
        <f>TRIM(CONCATENATE(Table1[[#This Row],[Intake]]," ",Table1[[#This Row],[Batch Number]]))</f>
        <v>S-1/OS 118</v>
      </c>
      <c r="O5560" s="111" t="str">
        <f>IF(VLOOKUP(Table1[[#This Row],[Intake Batch Combo]],Sheet2!A:B,2,FALSE)="","",VLOOKUP(Table1[[#This Row],[Intake Batch Combo]],Sheet2!A:B,2,FALSE))</f>
        <v>One Source Diagnostics Buy 118</v>
      </c>
      <c r="P5560" s="115" t="s">
        <v>2383</v>
      </c>
      <c r="Q5560" s="115" t="e">
        <v>#N/A</v>
      </c>
    </row>
    <row r="5561" spans="1:17">
      <c r="A5561" s="4" t="s">
        <v>1316</v>
      </c>
      <c r="B5561" s="15">
        <v>118</v>
      </c>
      <c r="C5561" s="64" t="s">
        <v>1463</v>
      </c>
      <c r="D5561" s="30">
        <v>44897</v>
      </c>
      <c r="E5561" s="60" t="s">
        <v>1</v>
      </c>
      <c r="F5561" s="14">
        <v>300</v>
      </c>
      <c r="G5561" s="14">
        <v>71.674980884610022</v>
      </c>
      <c r="H5561" s="30"/>
      <c r="I5561" s="118"/>
      <c r="J5561" s="15" t="str">
        <f>IF(M5561="",IF(AND(H5561&lt;&gt; "",D5561&lt;&gt;""),IF(H5561&gt;=D5561,H5561-D5561,0),""),"")</f>
        <v/>
      </c>
      <c r="K5561" s="20" t="str">
        <f>IF(M5561="",IF(I5561&lt;&gt;"",I5561-G5561,""),"")</f>
        <v/>
      </c>
      <c r="L5561" s="25" t="str">
        <f>IF(M5561="",IF(K5561&lt;&gt;"",IF(G5561=0,IF(I5561=0,0,9.99),K5561/G5561),""),"")</f>
        <v/>
      </c>
      <c r="M5561" s="111"/>
      <c r="N5561" s="58" t="str">
        <f>TRIM(CONCATENATE(Table1[[#This Row],[Intake]]," ",Table1[[#This Row],[Batch Number]]))</f>
        <v>S-1/OS 118</v>
      </c>
      <c r="O5561" s="111" t="str">
        <f>IF(VLOOKUP(Table1[[#This Row],[Intake Batch Combo]],Sheet2!A:B,2,FALSE)="","",VLOOKUP(Table1[[#This Row],[Intake Batch Combo]],Sheet2!A:B,2,FALSE))</f>
        <v>One Source Diagnostics Buy 118</v>
      </c>
      <c r="P5561" s="115" t="s">
        <v>2383</v>
      </c>
      <c r="Q5561" s="115" t="e">
        <v>#N/A</v>
      </c>
    </row>
    <row r="5562" spans="1:17">
      <c r="A5562" s="4" t="s">
        <v>1316</v>
      </c>
      <c r="B5562" s="15">
        <v>118</v>
      </c>
      <c r="C5562" s="64" t="s">
        <v>1464</v>
      </c>
      <c r="D5562" s="30">
        <v>44897</v>
      </c>
      <c r="E5562" s="60" t="s">
        <v>1</v>
      </c>
      <c r="F5562" s="14">
        <v>300</v>
      </c>
      <c r="G5562" s="14">
        <v>71.674980884610022</v>
      </c>
      <c r="H5562" s="30"/>
      <c r="I5562" s="118"/>
      <c r="J5562" s="15" t="str">
        <f>IF(M5562="",IF(AND(H5562&lt;&gt; "",D5562&lt;&gt;""),IF(H5562&gt;=D5562,H5562-D5562,0),""),"")</f>
        <v/>
      </c>
      <c r="K5562" s="20" t="str">
        <f>IF(M5562="",IF(I5562&lt;&gt;"",I5562-G5562,""),"")</f>
        <v/>
      </c>
      <c r="L5562" s="25" t="str">
        <f>IF(M5562="",IF(K5562&lt;&gt;"",IF(G5562=0,IF(I5562=0,0,9.99),K5562/G5562),""),"")</f>
        <v/>
      </c>
      <c r="M5562" s="111"/>
      <c r="N5562" s="58" t="str">
        <f>TRIM(CONCATENATE(Table1[[#This Row],[Intake]]," ",Table1[[#This Row],[Batch Number]]))</f>
        <v>S-1/OS 118</v>
      </c>
      <c r="O5562" s="111" t="str">
        <f>IF(VLOOKUP(Table1[[#This Row],[Intake Batch Combo]],Sheet2!A:B,2,FALSE)="","",VLOOKUP(Table1[[#This Row],[Intake Batch Combo]],Sheet2!A:B,2,FALSE))</f>
        <v>One Source Diagnostics Buy 118</v>
      </c>
      <c r="P5562" s="115" t="s">
        <v>2383</v>
      </c>
      <c r="Q5562" s="115" t="e">
        <v>#N/A</v>
      </c>
    </row>
    <row r="5563" spans="1:17">
      <c r="A5563" s="4" t="s">
        <v>1316</v>
      </c>
      <c r="B5563" s="15">
        <v>118</v>
      </c>
      <c r="C5563" s="64" t="s">
        <v>1464</v>
      </c>
      <c r="D5563" s="30">
        <v>44897</v>
      </c>
      <c r="E5563" s="60" t="s">
        <v>1</v>
      </c>
      <c r="F5563" s="14">
        <v>300</v>
      </c>
      <c r="G5563" s="14">
        <v>71.674980884610022</v>
      </c>
      <c r="H5563" s="30"/>
      <c r="I5563" s="118"/>
      <c r="J5563" s="15" t="str">
        <f>IF(M5563="",IF(AND(H5563&lt;&gt; "",D5563&lt;&gt;""),IF(H5563&gt;=D5563,H5563-D5563,0),""),"")</f>
        <v/>
      </c>
      <c r="K5563" s="20" t="str">
        <f>IF(M5563="",IF(I5563&lt;&gt;"",I5563-G5563,""),"")</f>
        <v/>
      </c>
      <c r="L5563" s="25" t="str">
        <f>IF(M5563="",IF(K5563&lt;&gt;"",IF(G5563=0,IF(I5563=0,0,9.99),K5563/G5563),""),"")</f>
        <v/>
      </c>
      <c r="M5563" s="111"/>
      <c r="N5563" s="58" t="str">
        <f>TRIM(CONCATENATE(Table1[[#This Row],[Intake]]," ",Table1[[#This Row],[Batch Number]]))</f>
        <v>S-1/OS 118</v>
      </c>
      <c r="O5563" s="111" t="str">
        <f>IF(VLOOKUP(Table1[[#This Row],[Intake Batch Combo]],Sheet2!A:B,2,FALSE)="","",VLOOKUP(Table1[[#This Row],[Intake Batch Combo]],Sheet2!A:B,2,FALSE))</f>
        <v>One Source Diagnostics Buy 118</v>
      </c>
      <c r="P5563" s="115" t="s">
        <v>2383</v>
      </c>
      <c r="Q5563" s="115" t="e">
        <v>#N/A</v>
      </c>
    </row>
    <row r="5564" spans="1:17">
      <c r="A5564" s="4" t="s">
        <v>1316</v>
      </c>
      <c r="B5564" s="15">
        <v>118</v>
      </c>
      <c r="C5564" s="64" t="s">
        <v>1468</v>
      </c>
      <c r="D5564" s="30">
        <v>44897</v>
      </c>
      <c r="E5564" s="60" t="s">
        <v>1</v>
      </c>
      <c r="F5564" s="14">
        <v>300</v>
      </c>
      <c r="G5564" s="14">
        <v>71.674980884610022</v>
      </c>
      <c r="H5564" s="30"/>
      <c r="I5564" s="118"/>
      <c r="J5564" s="15" t="str">
        <f>IF(M5564="",IF(AND(H5564&lt;&gt; "",D5564&lt;&gt;""),IF(H5564&gt;=D5564,H5564-D5564,0),""),"")</f>
        <v/>
      </c>
      <c r="K5564" s="20" t="str">
        <f>IF(M5564="",IF(I5564&lt;&gt;"",I5564-G5564,""),"")</f>
        <v/>
      </c>
      <c r="L5564" s="25" t="str">
        <f>IF(M5564="",IF(K5564&lt;&gt;"",IF(G5564=0,IF(I5564=0,0,9.99),K5564/G5564),""),"")</f>
        <v/>
      </c>
      <c r="M5564" s="111"/>
      <c r="N5564" s="58" t="str">
        <f>TRIM(CONCATENATE(Table1[[#This Row],[Intake]]," ",Table1[[#This Row],[Batch Number]]))</f>
        <v>S-1/OS 118</v>
      </c>
      <c r="O5564" s="111" t="str">
        <f>IF(VLOOKUP(Table1[[#This Row],[Intake Batch Combo]],Sheet2!A:B,2,FALSE)="","",VLOOKUP(Table1[[#This Row],[Intake Batch Combo]],Sheet2!A:B,2,FALSE))</f>
        <v>One Source Diagnostics Buy 118</v>
      </c>
      <c r="P5564" s="115" t="s">
        <v>2383</v>
      </c>
      <c r="Q5564" s="115" t="e">
        <v>#N/A</v>
      </c>
    </row>
    <row r="5565" spans="1:17">
      <c r="A5565" s="4" t="s">
        <v>1316</v>
      </c>
      <c r="B5565" s="15">
        <v>118</v>
      </c>
      <c r="C5565" s="64" t="s">
        <v>1468</v>
      </c>
      <c r="D5565" s="30">
        <v>44897</v>
      </c>
      <c r="E5565" s="60" t="s">
        <v>1</v>
      </c>
      <c r="F5565" s="14">
        <v>300</v>
      </c>
      <c r="G5565" s="14">
        <v>71.674980884610022</v>
      </c>
      <c r="H5565" s="30"/>
      <c r="I5565" s="118"/>
      <c r="J5565" s="15" t="str">
        <f>IF(M5565="",IF(AND(H5565&lt;&gt; "",D5565&lt;&gt;""),IF(H5565&gt;=D5565,H5565-D5565,0),""),"")</f>
        <v/>
      </c>
      <c r="K5565" s="20" t="str">
        <f>IF(M5565="",IF(I5565&lt;&gt;"",I5565-G5565,""),"")</f>
        <v/>
      </c>
      <c r="L5565" s="25" t="str">
        <f>IF(M5565="",IF(K5565&lt;&gt;"",IF(G5565=0,IF(I5565=0,0,9.99),K5565/G5565),""),"")</f>
        <v/>
      </c>
      <c r="M5565" s="111"/>
      <c r="N5565" s="58" t="str">
        <f>TRIM(CONCATENATE(Table1[[#This Row],[Intake]]," ",Table1[[#This Row],[Batch Number]]))</f>
        <v>S-1/OS 118</v>
      </c>
      <c r="O5565" s="111" t="str">
        <f>IF(VLOOKUP(Table1[[#This Row],[Intake Batch Combo]],Sheet2!A:B,2,FALSE)="","",VLOOKUP(Table1[[#This Row],[Intake Batch Combo]],Sheet2!A:B,2,FALSE))</f>
        <v>One Source Diagnostics Buy 118</v>
      </c>
      <c r="P5565" s="115" t="s">
        <v>2383</v>
      </c>
      <c r="Q5565" s="115" t="e">
        <v>#N/A</v>
      </c>
    </row>
    <row r="5566" spans="1:17">
      <c r="A5566" s="4" t="s">
        <v>1316</v>
      </c>
      <c r="B5566" s="15">
        <v>118</v>
      </c>
      <c r="C5566" s="64" t="s">
        <v>1483</v>
      </c>
      <c r="D5566" s="30">
        <v>44897</v>
      </c>
      <c r="E5566" s="60" t="s">
        <v>1</v>
      </c>
      <c r="F5566" s="14">
        <v>300</v>
      </c>
      <c r="G5566" s="14">
        <v>71.674980884610022</v>
      </c>
      <c r="H5566" s="30"/>
      <c r="I5566" s="118"/>
      <c r="J5566" s="15" t="str">
        <f>IF(M5566="",IF(AND(H5566&lt;&gt; "",D5566&lt;&gt;""),IF(H5566&gt;=D5566,H5566-D5566,0),""),"")</f>
        <v/>
      </c>
      <c r="K5566" s="20" t="str">
        <f>IF(M5566="",IF(I5566&lt;&gt;"",I5566-G5566,""),"")</f>
        <v/>
      </c>
      <c r="L5566" s="25" t="str">
        <f>IF(M5566="",IF(K5566&lt;&gt;"",IF(G5566=0,IF(I5566=0,0,9.99),K5566/G5566),""),"")</f>
        <v/>
      </c>
      <c r="M5566" s="111"/>
      <c r="N5566" s="58" t="str">
        <f>TRIM(CONCATENATE(Table1[[#This Row],[Intake]]," ",Table1[[#This Row],[Batch Number]]))</f>
        <v>S-1/OS 118</v>
      </c>
      <c r="O5566" s="111" t="str">
        <f>IF(VLOOKUP(Table1[[#This Row],[Intake Batch Combo]],Sheet2!A:B,2,FALSE)="","",VLOOKUP(Table1[[#This Row],[Intake Batch Combo]],Sheet2!A:B,2,FALSE))</f>
        <v>One Source Diagnostics Buy 118</v>
      </c>
      <c r="P5566" s="115" t="s">
        <v>2383</v>
      </c>
      <c r="Q5566" s="115" t="e">
        <v>#N/A</v>
      </c>
    </row>
    <row r="5567" spans="1:17">
      <c r="A5567" s="4" t="s">
        <v>1316</v>
      </c>
      <c r="B5567" s="15">
        <v>118</v>
      </c>
      <c r="C5567" s="64" t="s">
        <v>1483</v>
      </c>
      <c r="D5567" s="30">
        <v>44897</v>
      </c>
      <c r="E5567" s="60" t="s">
        <v>1</v>
      </c>
      <c r="F5567" s="14">
        <v>300</v>
      </c>
      <c r="G5567" s="14">
        <v>71.674980884610022</v>
      </c>
      <c r="H5567" s="30"/>
      <c r="I5567" s="118"/>
      <c r="J5567" s="15" t="str">
        <f>IF(M5567="",IF(AND(H5567&lt;&gt; "",D5567&lt;&gt;""),IF(H5567&gt;=D5567,H5567-D5567,0),""),"")</f>
        <v/>
      </c>
      <c r="K5567" s="20" t="str">
        <f>IF(M5567="",IF(I5567&lt;&gt;"",I5567-G5567,""),"")</f>
        <v/>
      </c>
      <c r="L5567" s="25" t="str">
        <f>IF(M5567="",IF(K5567&lt;&gt;"",IF(G5567=0,IF(I5567=0,0,9.99),K5567/G5567),""),"")</f>
        <v/>
      </c>
      <c r="M5567" s="111"/>
      <c r="N5567" s="58" t="str">
        <f>TRIM(CONCATENATE(Table1[[#This Row],[Intake]]," ",Table1[[#This Row],[Batch Number]]))</f>
        <v>S-1/OS 118</v>
      </c>
      <c r="O5567" s="111" t="str">
        <f>IF(VLOOKUP(Table1[[#This Row],[Intake Batch Combo]],Sheet2!A:B,2,FALSE)="","",VLOOKUP(Table1[[#This Row],[Intake Batch Combo]],Sheet2!A:B,2,FALSE))</f>
        <v>One Source Diagnostics Buy 118</v>
      </c>
      <c r="P5567" s="115" t="s">
        <v>2383</v>
      </c>
      <c r="Q5567" s="115" t="e">
        <v>#N/A</v>
      </c>
    </row>
    <row r="5568" spans="1:17">
      <c r="A5568" s="4" t="s">
        <v>1316</v>
      </c>
      <c r="B5568" s="15">
        <v>118</v>
      </c>
      <c r="C5568" s="64" t="s">
        <v>1487</v>
      </c>
      <c r="D5568" s="30">
        <v>44897</v>
      </c>
      <c r="E5568" s="60" t="s">
        <v>1</v>
      </c>
      <c r="F5568" s="14">
        <v>300</v>
      </c>
      <c r="G5568" s="14">
        <v>71.674980884610022</v>
      </c>
      <c r="H5568" s="30"/>
      <c r="I5568" s="118"/>
      <c r="J5568" s="15" t="str">
        <f>IF(M5568="",IF(AND(H5568&lt;&gt; "",D5568&lt;&gt;""),IF(H5568&gt;=D5568,H5568-D5568,0),""),"")</f>
        <v/>
      </c>
      <c r="K5568" s="20" t="str">
        <f>IF(M5568="",IF(I5568&lt;&gt;"",I5568-G5568,""),"")</f>
        <v/>
      </c>
      <c r="L5568" s="25" t="str">
        <f>IF(M5568="",IF(K5568&lt;&gt;"",IF(G5568=0,IF(I5568=0,0,9.99),K5568/G5568),""),"")</f>
        <v/>
      </c>
      <c r="M5568" s="111"/>
      <c r="N5568" s="58" t="str">
        <f>TRIM(CONCATENATE(Table1[[#This Row],[Intake]]," ",Table1[[#This Row],[Batch Number]]))</f>
        <v>S-1/OS 118</v>
      </c>
      <c r="O5568" s="111" t="str">
        <f>IF(VLOOKUP(Table1[[#This Row],[Intake Batch Combo]],Sheet2!A:B,2,FALSE)="","",VLOOKUP(Table1[[#This Row],[Intake Batch Combo]],Sheet2!A:B,2,FALSE))</f>
        <v>One Source Diagnostics Buy 118</v>
      </c>
      <c r="P5568" s="115" t="s">
        <v>2383</v>
      </c>
      <c r="Q5568" s="115" t="e">
        <v>#N/A</v>
      </c>
    </row>
    <row r="5569" spans="1:17">
      <c r="A5569" s="4" t="s">
        <v>1316</v>
      </c>
      <c r="B5569" s="15">
        <v>118</v>
      </c>
      <c r="C5569" s="64" t="s">
        <v>1487</v>
      </c>
      <c r="D5569" s="30">
        <v>44897</v>
      </c>
      <c r="E5569" s="60" t="s">
        <v>1</v>
      </c>
      <c r="F5569" s="14">
        <v>300</v>
      </c>
      <c r="G5569" s="14">
        <v>71.674980884610022</v>
      </c>
      <c r="H5569" s="30"/>
      <c r="I5569" s="118"/>
      <c r="J5569" s="15" t="str">
        <f>IF(M5569="",IF(AND(H5569&lt;&gt; "",D5569&lt;&gt;""),IF(H5569&gt;=D5569,H5569-D5569,0),""),"")</f>
        <v/>
      </c>
      <c r="K5569" s="20" t="str">
        <f>IF(M5569="",IF(I5569&lt;&gt;"",I5569-G5569,""),"")</f>
        <v/>
      </c>
      <c r="L5569" s="25" t="str">
        <f>IF(M5569="",IF(K5569&lt;&gt;"",IF(G5569=0,IF(I5569=0,0,9.99),K5569/G5569),""),"")</f>
        <v/>
      </c>
      <c r="M5569" s="111"/>
      <c r="N5569" s="58" t="str">
        <f>TRIM(CONCATENATE(Table1[[#This Row],[Intake]]," ",Table1[[#This Row],[Batch Number]]))</f>
        <v>S-1/OS 118</v>
      </c>
      <c r="O5569" s="111" t="str">
        <f>IF(VLOOKUP(Table1[[#This Row],[Intake Batch Combo]],Sheet2!A:B,2,FALSE)="","",VLOOKUP(Table1[[#This Row],[Intake Batch Combo]],Sheet2!A:B,2,FALSE))</f>
        <v>One Source Diagnostics Buy 118</v>
      </c>
      <c r="P5569" s="115" t="s">
        <v>2383</v>
      </c>
      <c r="Q5569" s="115" t="e">
        <v>#N/A</v>
      </c>
    </row>
    <row r="5570" spans="1:17">
      <c r="A5570" s="4" t="s">
        <v>1316</v>
      </c>
      <c r="B5570" s="15">
        <v>118</v>
      </c>
      <c r="C5570" s="64" t="s">
        <v>1488</v>
      </c>
      <c r="D5570" s="30">
        <v>44897</v>
      </c>
      <c r="E5570" s="60" t="s">
        <v>1</v>
      </c>
      <c r="F5570" s="14">
        <v>300</v>
      </c>
      <c r="G5570" s="14">
        <v>71.674980884610022</v>
      </c>
      <c r="H5570" s="30"/>
      <c r="I5570" s="118"/>
      <c r="J5570" s="15" t="str">
        <f>IF(M5570="",IF(AND(H5570&lt;&gt; "",D5570&lt;&gt;""),IF(H5570&gt;=D5570,H5570-D5570,0),""),"")</f>
        <v/>
      </c>
      <c r="K5570" s="20" t="str">
        <f>IF(M5570="",IF(I5570&lt;&gt;"",I5570-G5570,""),"")</f>
        <v/>
      </c>
      <c r="L5570" s="25" t="str">
        <f>IF(M5570="",IF(K5570&lt;&gt;"",IF(G5570=0,IF(I5570=0,0,9.99),K5570/G5570),""),"")</f>
        <v/>
      </c>
      <c r="M5570" s="111"/>
      <c r="N5570" s="58" t="str">
        <f>TRIM(CONCATENATE(Table1[[#This Row],[Intake]]," ",Table1[[#This Row],[Batch Number]]))</f>
        <v>S-1/OS 118</v>
      </c>
      <c r="O5570" s="111" t="str">
        <f>IF(VLOOKUP(Table1[[#This Row],[Intake Batch Combo]],Sheet2!A:B,2,FALSE)="","",VLOOKUP(Table1[[#This Row],[Intake Batch Combo]],Sheet2!A:B,2,FALSE))</f>
        <v>One Source Diagnostics Buy 118</v>
      </c>
      <c r="P5570" s="115" t="s">
        <v>2383</v>
      </c>
      <c r="Q5570" s="115" t="e">
        <v>#N/A</v>
      </c>
    </row>
    <row r="5571" spans="1:17">
      <c r="A5571" s="4" t="s">
        <v>1316</v>
      </c>
      <c r="B5571" s="15">
        <v>118</v>
      </c>
      <c r="C5571" s="64" t="s">
        <v>1488</v>
      </c>
      <c r="D5571" s="30">
        <v>44897</v>
      </c>
      <c r="E5571" s="60" t="s">
        <v>1</v>
      </c>
      <c r="F5571" s="14">
        <v>300</v>
      </c>
      <c r="G5571" s="14">
        <v>71.674980884610022</v>
      </c>
      <c r="H5571" s="30"/>
      <c r="I5571" s="118"/>
      <c r="J5571" s="15" t="str">
        <f>IF(M5571="",IF(AND(H5571&lt;&gt; "",D5571&lt;&gt;""),IF(H5571&gt;=D5571,H5571-D5571,0),""),"")</f>
        <v/>
      </c>
      <c r="K5571" s="20" t="str">
        <f>IF(M5571="",IF(I5571&lt;&gt;"",I5571-G5571,""),"")</f>
        <v/>
      </c>
      <c r="L5571" s="25" t="str">
        <f>IF(M5571="",IF(K5571&lt;&gt;"",IF(G5571=0,IF(I5571=0,0,9.99),K5571/G5571),""),"")</f>
        <v/>
      </c>
      <c r="M5571" s="111"/>
      <c r="N5571" s="58" t="str">
        <f>TRIM(CONCATENATE(Table1[[#This Row],[Intake]]," ",Table1[[#This Row],[Batch Number]]))</f>
        <v>S-1/OS 118</v>
      </c>
      <c r="O5571" s="111" t="str">
        <f>IF(VLOOKUP(Table1[[#This Row],[Intake Batch Combo]],Sheet2!A:B,2,FALSE)="","",VLOOKUP(Table1[[#This Row],[Intake Batch Combo]],Sheet2!A:B,2,FALSE))</f>
        <v>One Source Diagnostics Buy 118</v>
      </c>
      <c r="P5571" s="115" t="s">
        <v>2383</v>
      </c>
      <c r="Q5571" s="115" t="e">
        <v>#N/A</v>
      </c>
    </row>
    <row r="5572" spans="1:17">
      <c r="A5572" s="4" t="s">
        <v>1316</v>
      </c>
      <c r="B5572" s="15">
        <v>118</v>
      </c>
      <c r="C5572" s="64" t="s">
        <v>1488</v>
      </c>
      <c r="D5572" s="30">
        <v>44897</v>
      </c>
      <c r="E5572" s="60" t="s">
        <v>1</v>
      </c>
      <c r="F5572" s="14">
        <v>300</v>
      </c>
      <c r="G5572" s="14">
        <v>71.674980884610022</v>
      </c>
      <c r="H5572" s="30"/>
      <c r="I5572" s="118"/>
      <c r="J5572" s="15" t="str">
        <f>IF(M5572="",IF(AND(H5572&lt;&gt; "",D5572&lt;&gt;""),IF(H5572&gt;=D5572,H5572-D5572,0),""),"")</f>
        <v/>
      </c>
      <c r="K5572" s="20" t="str">
        <f>IF(M5572="",IF(I5572&lt;&gt;"",I5572-G5572,""),"")</f>
        <v/>
      </c>
      <c r="L5572" s="25" t="str">
        <f>IF(M5572="",IF(K5572&lt;&gt;"",IF(G5572=0,IF(I5572=0,0,9.99),K5572/G5572),""),"")</f>
        <v/>
      </c>
      <c r="M5572" s="111"/>
      <c r="N5572" s="58" t="str">
        <f>TRIM(CONCATENATE(Table1[[#This Row],[Intake]]," ",Table1[[#This Row],[Batch Number]]))</f>
        <v>S-1/OS 118</v>
      </c>
      <c r="O5572" s="111" t="str">
        <f>IF(VLOOKUP(Table1[[#This Row],[Intake Batch Combo]],Sheet2!A:B,2,FALSE)="","",VLOOKUP(Table1[[#This Row],[Intake Batch Combo]],Sheet2!A:B,2,FALSE))</f>
        <v>One Source Diagnostics Buy 118</v>
      </c>
      <c r="P5572" s="115" t="s">
        <v>2383</v>
      </c>
      <c r="Q5572" s="115" t="e">
        <v>#N/A</v>
      </c>
    </row>
    <row r="5573" spans="1:17">
      <c r="A5573" s="4" t="s">
        <v>1316</v>
      </c>
      <c r="B5573" s="15">
        <v>118</v>
      </c>
      <c r="C5573" s="64" t="s">
        <v>1488</v>
      </c>
      <c r="D5573" s="30">
        <v>44897</v>
      </c>
      <c r="E5573" s="60" t="s">
        <v>1</v>
      </c>
      <c r="F5573" s="14">
        <v>300</v>
      </c>
      <c r="G5573" s="14">
        <v>71.674980884610022</v>
      </c>
      <c r="H5573" s="30"/>
      <c r="I5573" s="118"/>
      <c r="J5573" s="15" t="str">
        <f>IF(M5573="",IF(AND(H5573&lt;&gt; "",D5573&lt;&gt;""),IF(H5573&gt;=D5573,H5573-D5573,0),""),"")</f>
        <v/>
      </c>
      <c r="K5573" s="20" t="str">
        <f>IF(M5573="",IF(I5573&lt;&gt;"",I5573-G5573,""),"")</f>
        <v/>
      </c>
      <c r="L5573" s="25" t="str">
        <f>IF(M5573="",IF(K5573&lt;&gt;"",IF(G5573=0,IF(I5573=0,0,9.99),K5573/G5573),""),"")</f>
        <v/>
      </c>
      <c r="M5573" s="111"/>
      <c r="N5573" s="58" t="str">
        <f>TRIM(CONCATENATE(Table1[[#This Row],[Intake]]," ",Table1[[#This Row],[Batch Number]]))</f>
        <v>S-1/OS 118</v>
      </c>
      <c r="O5573" s="111" t="str">
        <f>IF(VLOOKUP(Table1[[#This Row],[Intake Batch Combo]],Sheet2!A:B,2,FALSE)="","",VLOOKUP(Table1[[#This Row],[Intake Batch Combo]],Sheet2!A:B,2,FALSE))</f>
        <v>One Source Diagnostics Buy 118</v>
      </c>
      <c r="P5573" s="115" t="s">
        <v>2383</v>
      </c>
      <c r="Q5573" s="115" t="e">
        <v>#N/A</v>
      </c>
    </row>
    <row r="5574" spans="1:17">
      <c r="A5574" s="4" t="s">
        <v>1316</v>
      </c>
      <c r="B5574" s="15">
        <v>118</v>
      </c>
      <c r="C5574" s="64" t="s">
        <v>1489</v>
      </c>
      <c r="D5574" s="30">
        <v>44897</v>
      </c>
      <c r="E5574" s="60" t="s">
        <v>1</v>
      </c>
      <c r="F5574" s="14">
        <v>300</v>
      </c>
      <c r="G5574" s="14">
        <v>71.674980884610022</v>
      </c>
      <c r="H5574" s="30"/>
      <c r="I5574" s="118"/>
      <c r="J5574" s="15" t="str">
        <f>IF(M5574="",IF(AND(H5574&lt;&gt; "",D5574&lt;&gt;""),IF(H5574&gt;=D5574,H5574-D5574,0),""),"")</f>
        <v/>
      </c>
      <c r="K5574" s="20" t="str">
        <f>IF(M5574="",IF(I5574&lt;&gt;"",I5574-G5574,""),"")</f>
        <v/>
      </c>
      <c r="L5574" s="25" t="str">
        <f>IF(M5574="",IF(K5574&lt;&gt;"",IF(G5574=0,IF(I5574=0,0,9.99),K5574/G5574),""),"")</f>
        <v/>
      </c>
      <c r="M5574" s="111"/>
      <c r="N5574" s="58" t="str">
        <f>TRIM(CONCATENATE(Table1[[#This Row],[Intake]]," ",Table1[[#This Row],[Batch Number]]))</f>
        <v>S-1/OS 118</v>
      </c>
      <c r="O5574" s="111" t="str">
        <f>IF(VLOOKUP(Table1[[#This Row],[Intake Batch Combo]],Sheet2!A:B,2,FALSE)="","",VLOOKUP(Table1[[#This Row],[Intake Batch Combo]],Sheet2!A:B,2,FALSE))</f>
        <v>One Source Diagnostics Buy 118</v>
      </c>
      <c r="P5574" s="115" t="s">
        <v>2383</v>
      </c>
      <c r="Q5574" s="115" t="e">
        <v>#N/A</v>
      </c>
    </row>
    <row r="5575" spans="1:17">
      <c r="A5575" s="4" t="s">
        <v>1316</v>
      </c>
      <c r="B5575" s="15">
        <v>118</v>
      </c>
      <c r="C5575" s="64" t="s">
        <v>1489</v>
      </c>
      <c r="D5575" s="30">
        <v>44897</v>
      </c>
      <c r="E5575" s="60" t="s">
        <v>1</v>
      </c>
      <c r="F5575" s="14">
        <v>300</v>
      </c>
      <c r="G5575" s="14">
        <v>71.674980884610022</v>
      </c>
      <c r="H5575" s="30"/>
      <c r="I5575" s="118"/>
      <c r="J5575" s="15" t="str">
        <f>IF(M5575="",IF(AND(H5575&lt;&gt; "",D5575&lt;&gt;""),IF(H5575&gt;=D5575,H5575-D5575,0),""),"")</f>
        <v/>
      </c>
      <c r="K5575" s="20" t="str">
        <f>IF(M5575="",IF(I5575&lt;&gt;"",I5575-G5575,""),"")</f>
        <v/>
      </c>
      <c r="L5575" s="25" t="str">
        <f>IF(M5575="",IF(K5575&lt;&gt;"",IF(G5575=0,IF(I5575=0,0,9.99),K5575/G5575),""),"")</f>
        <v/>
      </c>
      <c r="M5575" s="111"/>
      <c r="N5575" s="58" t="str">
        <f>TRIM(CONCATENATE(Table1[[#This Row],[Intake]]," ",Table1[[#This Row],[Batch Number]]))</f>
        <v>S-1/OS 118</v>
      </c>
      <c r="O5575" s="111" t="str">
        <f>IF(VLOOKUP(Table1[[#This Row],[Intake Batch Combo]],Sheet2!A:B,2,FALSE)="","",VLOOKUP(Table1[[#This Row],[Intake Batch Combo]],Sheet2!A:B,2,FALSE))</f>
        <v>One Source Diagnostics Buy 118</v>
      </c>
      <c r="P5575" s="115" t="s">
        <v>2383</v>
      </c>
      <c r="Q5575" s="115" t="e">
        <v>#N/A</v>
      </c>
    </row>
    <row r="5576" spans="1:17">
      <c r="A5576" s="4" t="s">
        <v>1316</v>
      </c>
      <c r="B5576" s="38">
        <v>97</v>
      </c>
      <c r="C5576" s="15" t="s">
        <v>446</v>
      </c>
      <c r="D5576" s="39">
        <v>44631</v>
      </c>
      <c r="E5576" s="10" t="s">
        <v>1</v>
      </c>
      <c r="F5576" s="36">
        <v>300</v>
      </c>
      <c r="G5576" s="36">
        <v>72.315279385823771</v>
      </c>
      <c r="H5576" s="39"/>
      <c r="I5576" s="118"/>
      <c r="J5576" s="38" t="str">
        <f>IF(M5576="",IF(AND(H5576&lt;&gt; "",D5576&lt;&gt;""),IF(H5576&gt;=D5576,H5576-D5576,0),""),"")</f>
        <v/>
      </c>
      <c r="K5576" s="37" t="str">
        <f>IF(M5576="",IF(I5576&lt;&gt;"",I5576-G5576,""),"")</f>
        <v/>
      </c>
      <c r="L5576" s="31" t="str">
        <f>IF(M5576="",IF(K5576&lt;&gt;"",IF(G5576=0,IF(I5576=0,0,9.99),K5576/G5576),""),"")</f>
        <v/>
      </c>
      <c r="M5576" s="35"/>
      <c r="N5576" s="33" t="str">
        <f>TRIM(CONCATENATE(Table1[[#This Row],[Intake]]," ",Table1[[#This Row],[Batch Number]]))</f>
        <v>S-1/OS 97</v>
      </c>
      <c r="O5576" s="35" t="str">
        <f>IF(VLOOKUP(Table1[[#This Row],[Intake Batch Combo]],Sheet2!A:B,2,FALSE)="","",VLOOKUP(Table1[[#This Row],[Intake Batch Combo]],Sheet2!A:B,2,FALSE))</f>
        <v>One Source Diagnostics Buy 97.2</v>
      </c>
      <c r="P5576" s="116" t="s">
        <v>2384</v>
      </c>
      <c r="Q5576" s="116" t="e">
        <v>#N/A</v>
      </c>
    </row>
    <row r="5577" spans="1:17">
      <c r="A5577" s="4" t="s">
        <v>1316</v>
      </c>
      <c r="B5577" s="38">
        <v>97</v>
      </c>
      <c r="C5577" s="15" t="s">
        <v>446</v>
      </c>
      <c r="D5577" s="39">
        <v>44631</v>
      </c>
      <c r="E5577" s="10" t="s">
        <v>1</v>
      </c>
      <c r="F5577" s="36">
        <v>300</v>
      </c>
      <c r="G5577" s="36">
        <v>72.315279385823771</v>
      </c>
      <c r="H5577" s="39"/>
      <c r="I5577" s="118"/>
      <c r="J5577" s="38" t="str">
        <f>IF(M5577="",IF(AND(H5577&lt;&gt; "",D5577&lt;&gt;""),IF(H5577&gt;=D5577,H5577-D5577,0),""),"")</f>
        <v/>
      </c>
      <c r="K5577" s="37" t="str">
        <f>IF(M5577="",IF(I5577&lt;&gt;"",I5577-G5577,""),"")</f>
        <v/>
      </c>
      <c r="L5577" s="31" t="str">
        <f>IF(M5577="",IF(K5577&lt;&gt;"",IF(G5577=0,IF(I5577=0,0,9.99),K5577/G5577),""),"")</f>
        <v/>
      </c>
      <c r="M5577" s="35"/>
      <c r="N5577" s="33" t="str">
        <f>TRIM(CONCATENATE(Table1[[#This Row],[Intake]]," ",Table1[[#This Row],[Batch Number]]))</f>
        <v>S-1/OS 97</v>
      </c>
      <c r="O5577" s="35" t="str">
        <f>IF(VLOOKUP(Table1[[#This Row],[Intake Batch Combo]],Sheet2!A:B,2,FALSE)="","",VLOOKUP(Table1[[#This Row],[Intake Batch Combo]],Sheet2!A:B,2,FALSE))</f>
        <v>One Source Diagnostics Buy 97.2</v>
      </c>
      <c r="P5577" s="116" t="s">
        <v>2384</v>
      </c>
      <c r="Q5577" s="116" t="e">
        <v>#N/A</v>
      </c>
    </row>
    <row r="5578" spans="1:17">
      <c r="A5578" s="4" t="s">
        <v>1316</v>
      </c>
      <c r="B5578" s="38">
        <v>97</v>
      </c>
      <c r="C5578" s="15" t="s">
        <v>446</v>
      </c>
      <c r="D5578" s="39">
        <v>44631</v>
      </c>
      <c r="E5578" s="10" t="s">
        <v>1</v>
      </c>
      <c r="F5578" s="36">
        <v>300</v>
      </c>
      <c r="G5578" s="36">
        <v>72.315279385823771</v>
      </c>
      <c r="H5578" s="39"/>
      <c r="I5578" s="118"/>
      <c r="J5578" s="38" t="str">
        <f>IF(M5578="",IF(AND(H5578&lt;&gt; "",D5578&lt;&gt;""),IF(H5578&gt;=D5578,H5578-D5578,0),""),"")</f>
        <v/>
      </c>
      <c r="K5578" s="37" t="str">
        <f>IF(M5578="",IF(I5578&lt;&gt;"",I5578-G5578,""),"")</f>
        <v/>
      </c>
      <c r="L5578" s="31" t="str">
        <f>IF(M5578="",IF(K5578&lt;&gt;"",IF(G5578=0,IF(I5578=0,0,9.99),K5578/G5578),""),"")</f>
        <v/>
      </c>
      <c r="M5578" s="35"/>
      <c r="N5578" s="33" t="str">
        <f>TRIM(CONCATENATE(Table1[[#This Row],[Intake]]," ",Table1[[#This Row],[Batch Number]]))</f>
        <v>S-1/OS 97</v>
      </c>
      <c r="O5578" s="35" t="str">
        <f>IF(VLOOKUP(Table1[[#This Row],[Intake Batch Combo]],Sheet2!A:B,2,FALSE)="","",VLOOKUP(Table1[[#This Row],[Intake Batch Combo]],Sheet2!A:B,2,FALSE))</f>
        <v>One Source Diagnostics Buy 97.2</v>
      </c>
      <c r="P5578" s="116" t="s">
        <v>2384</v>
      </c>
      <c r="Q5578" s="116" t="e">
        <v>#N/A</v>
      </c>
    </row>
    <row r="5579" spans="1:17">
      <c r="A5579" s="4" t="s">
        <v>1316</v>
      </c>
      <c r="B5579" s="38">
        <v>97</v>
      </c>
      <c r="C5579" s="15" t="s">
        <v>446</v>
      </c>
      <c r="D5579" s="39">
        <v>44631</v>
      </c>
      <c r="E5579" s="10" t="s">
        <v>1</v>
      </c>
      <c r="F5579" s="36">
        <v>300</v>
      </c>
      <c r="G5579" s="36">
        <v>72.315279385823771</v>
      </c>
      <c r="H5579" s="39"/>
      <c r="I5579" s="118"/>
      <c r="J5579" s="38" t="str">
        <f>IF(M5579="",IF(AND(H5579&lt;&gt; "",D5579&lt;&gt;""),IF(H5579&gt;=D5579,H5579-D5579,0),""),"")</f>
        <v/>
      </c>
      <c r="K5579" s="37" t="str">
        <f>IF(M5579="",IF(I5579&lt;&gt;"",I5579-G5579,""),"")</f>
        <v/>
      </c>
      <c r="L5579" s="31" t="str">
        <f>IF(M5579="",IF(K5579&lt;&gt;"",IF(G5579=0,IF(I5579=0,0,9.99),K5579/G5579),""),"")</f>
        <v/>
      </c>
      <c r="M5579" s="35"/>
      <c r="N5579" s="33" t="str">
        <f>TRIM(CONCATENATE(Table1[[#This Row],[Intake]]," ",Table1[[#This Row],[Batch Number]]))</f>
        <v>S-1/OS 97</v>
      </c>
      <c r="O5579" s="35" t="str">
        <f>IF(VLOOKUP(Table1[[#This Row],[Intake Batch Combo]],Sheet2!A:B,2,FALSE)="","",VLOOKUP(Table1[[#This Row],[Intake Batch Combo]],Sheet2!A:B,2,FALSE))</f>
        <v>One Source Diagnostics Buy 97.2</v>
      </c>
      <c r="P5579" s="116" t="s">
        <v>2384</v>
      </c>
      <c r="Q5579" s="116" t="e">
        <v>#N/A</v>
      </c>
    </row>
    <row r="5580" spans="1:17">
      <c r="A5580" s="4" t="s">
        <v>1316</v>
      </c>
      <c r="B5580" s="38">
        <v>97</v>
      </c>
      <c r="C5580" s="15" t="s">
        <v>447</v>
      </c>
      <c r="D5580" s="39">
        <v>44631</v>
      </c>
      <c r="E5580" s="10" t="s">
        <v>1</v>
      </c>
      <c r="F5580" s="36">
        <v>300</v>
      </c>
      <c r="G5580" s="36">
        <v>72.315279385823771</v>
      </c>
      <c r="H5580" s="39"/>
      <c r="I5580" s="118"/>
      <c r="J5580" s="38" t="str">
        <f>IF(M5580="",IF(AND(H5580&lt;&gt; "",D5580&lt;&gt;""),IF(H5580&gt;=D5580,H5580-D5580,0),""),"")</f>
        <v/>
      </c>
      <c r="K5580" s="37" t="str">
        <f>IF(M5580="",IF(I5580&lt;&gt;"",I5580-G5580,""),"")</f>
        <v/>
      </c>
      <c r="L5580" s="31" t="str">
        <f>IF(M5580="",IF(K5580&lt;&gt;"",IF(G5580=0,IF(I5580=0,0,9.99),K5580/G5580),""),"")</f>
        <v/>
      </c>
      <c r="M5580" s="35"/>
      <c r="N5580" s="33" t="str">
        <f>TRIM(CONCATENATE(Table1[[#This Row],[Intake]]," ",Table1[[#This Row],[Batch Number]]))</f>
        <v>S-1/OS 97</v>
      </c>
      <c r="O5580" s="35" t="str">
        <f>IF(VLOOKUP(Table1[[#This Row],[Intake Batch Combo]],Sheet2!A:B,2,FALSE)="","",VLOOKUP(Table1[[#This Row],[Intake Batch Combo]],Sheet2!A:B,2,FALSE))</f>
        <v>One Source Diagnostics Buy 97.2</v>
      </c>
      <c r="P5580" s="116" t="s">
        <v>2384</v>
      </c>
      <c r="Q5580" s="116" t="e">
        <v>#N/A</v>
      </c>
    </row>
    <row r="5581" spans="1:17">
      <c r="A5581" s="4" t="s">
        <v>1316</v>
      </c>
      <c r="B5581" s="38">
        <v>97</v>
      </c>
      <c r="C5581" s="15" t="s">
        <v>447</v>
      </c>
      <c r="D5581" s="39">
        <v>44631</v>
      </c>
      <c r="E5581" s="10" t="s">
        <v>1</v>
      </c>
      <c r="F5581" s="36">
        <v>300</v>
      </c>
      <c r="G5581" s="36">
        <v>72.315279385823771</v>
      </c>
      <c r="H5581" s="39"/>
      <c r="I5581" s="118"/>
      <c r="J5581" s="38" t="str">
        <f>IF(M5581="",IF(AND(H5581&lt;&gt; "",D5581&lt;&gt;""),IF(H5581&gt;=D5581,H5581-D5581,0),""),"")</f>
        <v/>
      </c>
      <c r="K5581" s="37" t="str">
        <f>IF(M5581="",IF(I5581&lt;&gt;"",I5581-G5581,""),"")</f>
        <v/>
      </c>
      <c r="L5581" s="31" t="str">
        <f>IF(M5581="",IF(K5581&lt;&gt;"",IF(G5581=0,IF(I5581=0,0,9.99),K5581/G5581),""),"")</f>
        <v/>
      </c>
      <c r="M5581" s="35"/>
      <c r="N5581" s="33" t="str">
        <f>TRIM(CONCATENATE(Table1[[#This Row],[Intake]]," ",Table1[[#This Row],[Batch Number]]))</f>
        <v>S-1/OS 97</v>
      </c>
      <c r="O5581" s="35" t="str">
        <f>IF(VLOOKUP(Table1[[#This Row],[Intake Batch Combo]],Sheet2!A:B,2,FALSE)="","",VLOOKUP(Table1[[#This Row],[Intake Batch Combo]],Sheet2!A:B,2,FALSE))</f>
        <v>One Source Diagnostics Buy 97.2</v>
      </c>
      <c r="P5581" s="116" t="s">
        <v>2384</v>
      </c>
      <c r="Q5581" s="116" t="e">
        <v>#N/A</v>
      </c>
    </row>
    <row r="5582" spans="1:17">
      <c r="A5582" s="4" t="s">
        <v>1316</v>
      </c>
      <c r="B5582" s="38">
        <v>97</v>
      </c>
      <c r="C5582" s="15" t="s">
        <v>447</v>
      </c>
      <c r="D5582" s="39">
        <v>44631</v>
      </c>
      <c r="E5582" s="10" t="s">
        <v>1</v>
      </c>
      <c r="F5582" s="36">
        <v>300</v>
      </c>
      <c r="G5582" s="36">
        <v>72.315279385823771</v>
      </c>
      <c r="H5582" s="39"/>
      <c r="I5582" s="118"/>
      <c r="J5582" s="38" t="str">
        <f>IF(M5582="",IF(AND(H5582&lt;&gt; "",D5582&lt;&gt;""),IF(H5582&gt;=D5582,H5582-D5582,0),""),"")</f>
        <v/>
      </c>
      <c r="K5582" s="37" t="str">
        <f>IF(M5582="",IF(I5582&lt;&gt;"",I5582-G5582,""),"")</f>
        <v/>
      </c>
      <c r="L5582" s="31" t="str">
        <f>IF(M5582="",IF(K5582&lt;&gt;"",IF(G5582=0,IF(I5582=0,0,9.99),K5582/G5582),""),"")</f>
        <v/>
      </c>
      <c r="M5582" s="35"/>
      <c r="N5582" s="33" t="str">
        <f>TRIM(CONCATENATE(Table1[[#This Row],[Intake]]," ",Table1[[#This Row],[Batch Number]]))</f>
        <v>S-1/OS 97</v>
      </c>
      <c r="O5582" s="35" t="str">
        <f>IF(VLOOKUP(Table1[[#This Row],[Intake Batch Combo]],Sheet2!A:B,2,FALSE)="","",VLOOKUP(Table1[[#This Row],[Intake Batch Combo]],Sheet2!A:B,2,FALSE))</f>
        <v>One Source Diagnostics Buy 97.2</v>
      </c>
      <c r="P5582" s="116" t="s">
        <v>2384</v>
      </c>
      <c r="Q5582" s="116" t="e">
        <v>#N/A</v>
      </c>
    </row>
    <row r="5583" spans="1:17">
      <c r="A5583" s="4" t="s">
        <v>1316</v>
      </c>
      <c r="B5583" s="38">
        <v>97</v>
      </c>
      <c r="C5583" s="15" t="s">
        <v>447</v>
      </c>
      <c r="D5583" s="39">
        <v>44631</v>
      </c>
      <c r="E5583" s="10" t="s">
        <v>1</v>
      </c>
      <c r="F5583" s="36">
        <v>300</v>
      </c>
      <c r="G5583" s="36">
        <v>72.315279385823771</v>
      </c>
      <c r="H5583" s="39"/>
      <c r="I5583" s="118"/>
      <c r="J5583" s="38" t="str">
        <f>IF(M5583="",IF(AND(H5583&lt;&gt; "",D5583&lt;&gt;""),IF(H5583&gt;=D5583,H5583-D5583,0),""),"")</f>
        <v/>
      </c>
      <c r="K5583" s="37" t="str">
        <f>IF(M5583="",IF(I5583&lt;&gt;"",I5583-G5583,""),"")</f>
        <v/>
      </c>
      <c r="L5583" s="31" t="str">
        <f>IF(M5583="",IF(K5583&lt;&gt;"",IF(G5583=0,IF(I5583=0,0,9.99),K5583/G5583),""),"")</f>
        <v/>
      </c>
      <c r="M5583" s="35"/>
      <c r="N5583" s="33" t="str">
        <f>TRIM(CONCATENATE(Table1[[#This Row],[Intake]]," ",Table1[[#This Row],[Batch Number]]))</f>
        <v>S-1/OS 97</v>
      </c>
      <c r="O5583" s="35" t="str">
        <f>IF(VLOOKUP(Table1[[#This Row],[Intake Batch Combo]],Sheet2!A:B,2,FALSE)="","",VLOOKUP(Table1[[#This Row],[Intake Batch Combo]],Sheet2!A:B,2,FALSE))</f>
        <v>One Source Diagnostics Buy 97.2</v>
      </c>
      <c r="P5583" s="116" t="s">
        <v>2384</v>
      </c>
      <c r="Q5583" s="116" t="e">
        <v>#N/A</v>
      </c>
    </row>
    <row r="5584" spans="1:17">
      <c r="A5584" s="4" t="s">
        <v>1316</v>
      </c>
      <c r="B5584" s="38">
        <v>97</v>
      </c>
      <c r="C5584" s="15" t="s">
        <v>453</v>
      </c>
      <c r="D5584" s="39">
        <v>44631</v>
      </c>
      <c r="E5584" s="10" t="s">
        <v>1</v>
      </c>
      <c r="F5584" s="36">
        <v>300</v>
      </c>
      <c r="G5584" s="36">
        <v>72.315279385823771</v>
      </c>
      <c r="H5584" s="39"/>
      <c r="I5584" s="118"/>
      <c r="J5584" s="38" t="str">
        <f>IF(M5584="",IF(AND(H5584&lt;&gt; "",D5584&lt;&gt;""),IF(H5584&gt;=D5584,H5584-D5584,0),""),"")</f>
        <v/>
      </c>
      <c r="K5584" s="37" t="str">
        <f>IF(M5584="",IF(I5584&lt;&gt;"",I5584-G5584,""),"")</f>
        <v/>
      </c>
      <c r="L5584" s="31" t="str">
        <f>IF(M5584="",IF(K5584&lt;&gt;"",IF(G5584=0,IF(I5584=0,0,9.99),K5584/G5584),""),"")</f>
        <v/>
      </c>
      <c r="M5584" s="35"/>
      <c r="N5584" s="33" t="str">
        <f>TRIM(CONCATENATE(Table1[[#This Row],[Intake]]," ",Table1[[#This Row],[Batch Number]]))</f>
        <v>S-1/OS 97</v>
      </c>
      <c r="O5584" s="35" t="str">
        <f>IF(VLOOKUP(Table1[[#This Row],[Intake Batch Combo]],Sheet2!A:B,2,FALSE)="","",VLOOKUP(Table1[[#This Row],[Intake Batch Combo]],Sheet2!A:B,2,FALSE))</f>
        <v>One Source Diagnostics Buy 97.2</v>
      </c>
      <c r="P5584" s="116" t="s">
        <v>2384</v>
      </c>
      <c r="Q5584" s="116" t="e">
        <v>#N/A</v>
      </c>
    </row>
    <row r="5585" spans="1:17">
      <c r="A5585" s="4" t="s">
        <v>1316</v>
      </c>
      <c r="B5585" s="38">
        <v>97</v>
      </c>
      <c r="C5585" s="15" t="s">
        <v>453</v>
      </c>
      <c r="D5585" s="39">
        <v>44631</v>
      </c>
      <c r="E5585" s="10" t="s">
        <v>1</v>
      </c>
      <c r="F5585" s="36">
        <v>300</v>
      </c>
      <c r="G5585" s="36">
        <v>72.315279385823771</v>
      </c>
      <c r="H5585" s="39"/>
      <c r="I5585" s="118"/>
      <c r="J5585" s="38" t="str">
        <f>IF(M5585="",IF(AND(H5585&lt;&gt; "",D5585&lt;&gt;""),IF(H5585&gt;=D5585,H5585-D5585,0),""),"")</f>
        <v/>
      </c>
      <c r="K5585" s="37" t="str">
        <f>IF(M5585="",IF(I5585&lt;&gt;"",I5585-G5585,""),"")</f>
        <v/>
      </c>
      <c r="L5585" s="31" t="str">
        <f>IF(M5585="",IF(K5585&lt;&gt;"",IF(G5585=0,IF(I5585=0,0,9.99),K5585/G5585),""),"")</f>
        <v/>
      </c>
      <c r="M5585" s="35"/>
      <c r="N5585" s="33" t="str">
        <f>TRIM(CONCATENATE(Table1[[#This Row],[Intake]]," ",Table1[[#This Row],[Batch Number]]))</f>
        <v>S-1/OS 97</v>
      </c>
      <c r="O5585" s="35" t="str">
        <f>IF(VLOOKUP(Table1[[#This Row],[Intake Batch Combo]],Sheet2!A:B,2,FALSE)="","",VLOOKUP(Table1[[#This Row],[Intake Batch Combo]],Sheet2!A:B,2,FALSE))</f>
        <v>One Source Diagnostics Buy 97.2</v>
      </c>
      <c r="P5585" s="116" t="s">
        <v>2384</v>
      </c>
      <c r="Q5585" s="116" t="e">
        <v>#N/A</v>
      </c>
    </row>
    <row r="5586" spans="1:17">
      <c r="A5586" s="4" t="s">
        <v>1316</v>
      </c>
      <c r="B5586" s="38">
        <v>97</v>
      </c>
      <c r="C5586" s="15" t="s">
        <v>490</v>
      </c>
      <c r="D5586" s="39">
        <v>44631</v>
      </c>
      <c r="E5586" s="10" t="s">
        <v>1</v>
      </c>
      <c r="F5586" s="36">
        <v>300</v>
      </c>
      <c r="G5586" s="36">
        <v>72.315279385823771</v>
      </c>
      <c r="H5586" s="39"/>
      <c r="I5586" s="118"/>
      <c r="J5586" s="38" t="str">
        <f>IF(M5586="",IF(AND(H5586&lt;&gt; "",D5586&lt;&gt;""),IF(H5586&gt;=D5586,H5586-D5586,0),""),"")</f>
        <v/>
      </c>
      <c r="K5586" s="37" t="str">
        <f>IF(M5586="",IF(I5586&lt;&gt;"",I5586-G5586,""),"")</f>
        <v/>
      </c>
      <c r="L5586" s="31" t="str">
        <f>IF(M5586="",IF(K5586&lt;&gt;"",IF(G5586=0,IF(I5586=0,0,9.99),K5586/G5586),""),"")</f>
        <v/>
      </c>
      <c r="M5586" s="35"/>
      <c r="N5586" s="33" t="str">
        <f>TRIM(CONCATENATE(Table1[[#This Row],[Intake]]," ",Table1[[#This Row],[Batch Number]]))</f>
        <v>S-1/OS 97</v>
      </c>
      <c r="O5586" s="35" t="str">
        <f>IF(VLOOKUP(Table1[[#This Row],[Intake Batch Combo]],Sheet2!A:B,2,FALSE)="","",VLOOKUP(Table1[[#This Row],[Intake Batch Combo]],Sheet2!A:B,2,FALSE))</f>
        <v>One Source Diagnostics Buy 97.2</v>
      </c>
      <c r="P5586" s="116" t="s">
        <v>2384</v>
      </c>
      <c r="Q5586" s="116" t="e">
        <v>#N/A</v>
      </c>
    </row>
    <row r="5587" spans="1:17">
      <c r="A5587" s="4" t="s">
        <v>1316</v>
      </c>
      <c r="B5587" s="38">
        <v>97</v>
      </c>
      <c r="C5587" s="15" t="s">
        <v>490</v>
      </c>
      <c r="D5587" s="39">
        <v>44631</v>
      </c>
      <c r="E5587" s="10" t="s">
        <v>1</v>
      </c>
      <c r="F5587" s="36">
        <v>300</v>
      </c>
      <c r="G5587" s="36">
        <v>72.315279385823771</v>
      </c>
      <c r="H5587" s="39"/>
      <c r="I5587" s="118"/>
      <c r="J5587" s="38" t="str">
        <f>IF(M5587="",IF(AND(H5587&lt;&gt; "",D5587&lt;&gt;""),IF(H5587&gt;=D5587,H5587-D5587,0),""),"")</f>
        <v/>
      </c>
      <c r="K5587" s="37" t="str">
        <f>IF(M5587="",IF(I5587&lt;&gt;"",I5587-G5587,""),"")</f>
        <v/>
      </c>
      <c r="L5587" s="31" t="str">
        <f>IF(M5587="",IF(K5587&lt;&gt;"",IF(G5587=0,IF(I5587=0,0,9.99),K5587/G5587),""),"")</f>
        <v/>
      </c>
      <c r="M5587" s="35"/>
      <c r="N5587" s="33" t="str">
        <f>TRIM(CONCATENATE(Table1[[#This Row],[Intake]]," ",Table1[[#This Row],[Batch Number]]))</f>
        <v>S-1/OS 97</v>
      </c>
      <c r="O5587" s="35" t="str">
        <f>IF(VLOOKUP(Table1[[#This Row],[Intake Batch Combo]],Sheet2!A:B,2,FALSE)="","",VLOOKUP(Table1[[#This Row],[Intake Batch Combo]],Sheet2!A:B,2,FALSE))</f>
        <v>One Source Diagnostics Buy 97.2</v>
      </c>
      <c r="P5587" s="116" t="s">
        <v>2384</v>
      </c>
      <c r="Q5587" s="116" t="e">
        <v>#N/A</v>
      </c>
    </row>
    <row r="5588" spans="1:17">
      <c r="A5588" s="4" t="s">
        <v>1316</v>
      </c>
      <c r="B5588" s="38">
        <v>97</v>
      </c>
      <c r="C5588" s="15" t="s">
        <v>490</v>
      </c>
      <c r="D5588" s="39">
        <v>44631</v>
      </c>
      <c r="E5588" s="10" t="s">
        <v>1</v>
      </c>
      <c r="F5588" s="36">
        <v>300</v>
      </c>
      <c r="G5588" s="36">
        <v>72.315279385823771</v>
      </c>
      <c r="H5588" s="39"/>
      <c r="I5588" s="118"/>
      <c r="J5588" s="38" t="str">
        <f>IF(M5588="",IF(AND(H5588&lt;&gt; "",D5588&lt;&gt;""),IF(H5588&gt;=D5588,H5588-D5588,0),""),"")</f>
        <v/>
      </c>
      <c r="K5588" s="37" t="str">
        <f>IF(M5588="",IF(I5588&lt;&gt;"",I5588-G5588,""),"")</f>
        <v/>
      </c>
      <c r="L5588" s="31" t="str">
        <f>IF(M5588="",IF(K5588&lt;&gt;"",IF(G5588=0,IF(I5588=0,0,9.99),K5588/G5588),""),"")</f>
        <v/>
      </c>
      <c r="M5588" s="35"/>
      <c r="N5588" s="33" t="str">
        <f>TRIM(CONCATENATE(Table1[[#This Row],[Intake]]," ",Table1[[#This Row],[Batch Number]]))</f>
        <v>S-1/OS 97</v>
      </c>
      <c r="O5588" s="35" t="str">
        <f>IF(VLOOKUP(Table1[[#This Row],[Intake Batch Combo]],Sheet2!A:B,2,FALSE)="","",VLOOKUP(Table1[[#This Row],[Intake Batch Combo]],Sheet2!A:B,2,FALSE))</f>
        <v>One Source Diagnostics Buy 97.2</v>
      </c>
      <c r="P5588" s="116" t="s">
        <v>2384</v>
      </c>
      <c r="Q5588" s="116" t="e">
        <v>#N/A</v>
      </c>
    </row>
    <row r="5589" spans="1:17">
      <c r="A5589" s="4" t="s">
        <v>1316</v>
      </c>
      <c r="B5589" s="38">
        <v>97</v>
      </c>
      <c r="C5589" s="15" t="s">
        <v>490</v>
      </c>
      <c r="D5589" s="39">
        <v>44631</v>
      </c>
      <c r="E5589" s="10" t="s">
        <v>1</v>
      </c>
      <c r="F5589" s="36">
        <v>300</v>
      </c>
      <c r="G5589" s="36">
        <v>72.315279385823771</v>
      </c>
      <c r="H5589" s="39"/>
      <c r="I5589" s="118"/>
      <c r="J5589" s="38" t="str">
        <f>IF(M5589="",IF(AND(H5589&lt;&gt; "",D5589&lt;&gt;""),IF(H5589&gt;=D5589,H5589-D5589,0),""),"")</f>
        <v/>
      </c>
      <c r="K5589" s="37" t="str">
        <f>IF(M5589="",IF(I5589&lt;&gt;"",I5589-G5589,""),"")</f>
        <v/>
      </c>
      <c r="L5589" s="31" t="str">
        <f>IF(M5589="",IF(K5589&lt;&gt;"",IF(G5589=0,IF(I5589=0,0,9.99),K5589/G5589),""),"")</f>
        <v/>
      </c>
      <c r="M5589" s="35"/>
      <c r="N5589" s="33" t="str">
        <f>TRIM(CONCATENATE(Table1[[#This Row],[Intake]]," ",Table1[[#This Row],[Batch Number]]))</f>
        <v>S-1/OS 97</v>
      </c>
      <c r="O5589" s="35" t="str">
        <f>IF(VLOOKUP(Table1[[#This Row],[Intake Batch Combo]],Sheet2!A:B,2,FALSE)="","",VLOOKUP(Table1[[#This Row],[Intake Batch Combo]],Sheet2!A:B,2,FALSE))</f>
        <v>One Source Diagnostics Buy 97.2</v>
      </c>
      <c r="P5589" s="116" t="s">
        <v>2384</v>
      </c>
      <c r="Q5589" s="116" t="e">
        <v>#N/A</v>
      </c>
    </row>
    <row r="5590" spans="1:17">
      <c r="A5590" s="4" t="s">
        <v>1316</v>
      </c>
      <c r="B5590" s="38">
        <v>97</v>
      </c>
      <c r="C5590" s="15" t="s">
        <v>494</v>
      </c>
      <c r="D5590" s="39">
        <v>44631</v>
      </c>
      <c r="E5590" s="10" t="s">
        <v>1</v>
      </c>
      <c r="F5590" s="36">
        <v>300</v>
      </c>
      <c r="G5590" s="36">
        <v>72.315279385823771</v>
      </c>
      <c r="H5590" s="39"/>
      <c r="I5590" s="118"/>
      <c r="J5590" s="38" t="str">
        <f>IF(M5590="",IF(AND(H5590&lt;&gt; "",D5590&lt;&gt;""),IF(H5590&gt;=D5590,H5590-D5590,0),""),"")</f>
        <v/>
      </c>
      <c r="K5590" s="37" t="str">
        <f>IF(M5590="",IF(I5590&lt;&gt;"",I5590-G5590,""),"")</f>
        <v/>
      </c>
      <c r="L5590" s="31" t="str">
        <f>IF(M5590="",IF(K5590&lt;&gt;"",IF(G5590=0,IF(I5590=0,0,9.99),K5590/G5590),""),"")</f>
        <v/>
      </c>
      <c r="M5590" s="35"/>
      <c r="N5590" s="33" t="str">
        <f>TRIM(CONCATENATE(Table1[[#This Row],[Intake]]," ",Table1[[#This Row],[Batch Number]]))</f>
        <v>S-1/OS 97</v>
      </c>
      <c r="O5590" s="35" t="str">
        <f>IF(VLOOKUP(Table1[[#This Row],[Intake Batch Combo]],Sheet2!A:B,2,FALSE)="","",VLOOKUP(Table1[[#This Row],[Intake Batch Combo]],Sheet2!A:B,2,FALSE))</f>
        <v>One Source Diagnostics Buy 97.2</v>
      </c>
      <c r="P5590" s="116" t="s">
        <v>2384</v>
      </c>
      <c r="Q5590" s="116" t="e">
        <v>#N/A</v>
      </c>
    </row>
    <row r="5591" spans="1:17">
      <c r="A5591" s="4" t="s">
        <v>1316</v>
      </c>
      <c r="B5591" s="38">
        <v>97</v>
      </c>
      <c r="C5591" s="15" t="s">
        <v>494</v>
      </c>
      <c r="D5591" s="39">
        <v>44631</v>
      </c>
      <c r="E5591" s="10" t="s">
        <v>1</v>
      </c>
      <c r="F5591" s="36">
        <v>300</v>
      </c>
      <c r="G5591" s="36">
        <v>72.315279385823771</v>
      </c>
      <c r="H5591" s="39"/>
      <c r="I5591" s="118"/>
      <c r="J5591" s="38" t="str">
        <f>IF(M5591="",IF(AND(H5591&lt;&gt; "",D5591&lt;&gt;""),IF(H5591&gt;=D5591,H5591-D5591,0),""),"")</f>
        <v/>
      </c>
      <c r="K5591" s="37" t="str">
        <f>IF(M5591="",IF(I5591&lt;&gt;"",I5591-G5591,""),"")</f>
        <v/>
      </c>
      <c r="L5591" s="31" t="str">
        <f>IF(M5591="",IF(K5591&lt;&gt;"",IF(G5591=0,IF(I5591=0,0,9.99),K5591/G5591),""),"")</f>
        <v/>
      </c>
      <c r="M5591" s="35"/>
      <c r="N5591" s="33" t="str">
        <f>TRIM(CONCATENATE(Table1[[#This Row],[Intake]]," ",Table1[[#This Row],[Batch Number]]))</f>
        <v>S-1/OS 97</v>
      </c>
      <c r="O5591" s="35" t="str">
        <f>IF(VLOOKUP(Table1[[#This Row],[Intake Batch Combo]],Sheet2!A:B,2,FALSE)="","",VLOOKUP(Table1[[#This Row],[Intake Batch Combo]],Sheet2!A:B,2,FALSE))</f>
        <v>One Source Diagnostics Buy 97.2</v>
      </c>
      <c r="P5591" s="116" t="s">
        <v>2384</v>
      </c>
      <c r="Q5591" s="116" t="e">
        <v>#N/A</v>
      </c>
    </row>
    <row r="5592" spans="1:17">
      <c r="A5592" s="4" t="s">
        <v>1316</v>
      </c>
      <c r="B5592" s="38">
        <v>97</v>
      </c>
      <c r="C5592" s="15" t="s">
        <v>494</v>
      </c>
      <c r="D5592" s="39">
        <v>44631</v>
      </c>
      <c r="E5592" s="10" t="s">
        <v>1</v>
      </c>
      <c r="F5592" s="36">
        <v>300</v>
      </c>
      <c r="G5592" s="36">
        <v>72.315279385823771</v>
      </c>
      <c r="H5592" s="39"/>
      <c r="I5592" s="118"/>
      <c r="J5592" s="38" t="str">
        <f>IF(M5592="",IF(AND(H5592&lt;&gt; "",D5592&lt;&gt;""),IF(H5592&gt;=D5592,H5592-D5592,0),""),"")</f>
        <v/>
      </c>
      <c r="K5592" s="37" t="str">
        <f>IF(M5592="",IF(I5592&lt;&gt;"",I5592-G5592,""),"")</f>
        <v/>
      </c>
      <c r="L5592" s="31" t="str">
        <f>IF(M5592="",IF(K5592&lt;&gt;"",IF(G5592=0,IF(I5592=0,0,9.99),K5592/G5592),""),"")</f>
        <v/>
      </c>
      <c r="M5592" s="35"/>
      <c r="N5592" s="33" t="str">
        <f>TRIM(CONCATENATE(Table1[[#This Row],[Intake]]," ",Table1[[#This Row],[Batch Number]]))</f>
        <v>S-1/OS 97</v>
      </c>
      <c r="O5592" s="35" t="str">
        <f>IF(VLOOKUP(Table1[[#This Row],[Intake Batch Combo]],Sheet2!A:B,2,FALSE)="","",VLOOKUP(Table1[[#This Row],[Intake Batch Combo]],Sheet2!A:B,2,FALSE))</f>
        <v>One Source Diagnostics Buy 97.2</v>
      </c>
      <c r="P5592" s="116" t="s">
        <v>2384</v>
      </c>
      <c r="Q5592" s="116" t="e">
        <v>#N/A</v>
      </c>
    </row>
    <row r="5593" spans="1:17">
      <c r="A5593" s="4" t="s">
        <v>1316</v>
      </c>
      <c r="B5593" s="38">
        <v>97</v>
      </c>
      <c r="C5593" s="15" t="s">
        <v>494</v>
      </c>
      <c r="D5593" s="39">
        <v>44631</v>
      </c>
      <c r="E5593" s="10" t="s">
        <v>1</v>
      </c>
      <c r="F5593" s="36">
        <v>300</v>
      </c>
      <c r="G5593" s="36">
        <v>72.315279385823771</v>
      </c>
      <c r="H5593" s="39"/>
      <c r="I5593" s="118"/>
      <c r="J5593" s="38" t="str">
        <f>IF(M5593="",IF(AND(H5593&lt;&gt; "",D5593&lt;&gt;""),IF(H5593&gt;=D5593,H5593-D5593,0),""),"")</f>
        <v/>
      </c>
      <c r="K5593" s="37" t="str">
        <f>IF(M5593="",IF(I5593&lt;&gt;"",I5593-G5593,""),"")</f>
        <v/>
      </c>
      <c r="L5593" s="31" t="str">
        <f>IF(M5593="",IF(K5593&lt;&gt;"",IF(G5593=0,IF(I5593=0,0,9.99),K5593/G5593),""),"")</f>
        <v/>
      </c>
      <c r="M5593" s="35"/>
      <c r="N5593" s="33" t="str">
        <f>TRIM(CONCATENATE(Table1[[#This Row],[Intake]]," ",Table1[[#This Row],[Batch Number]]))</f>
        <v>S-1/OS 97</v>
      </c>
      <c r="O5593" s="35" t="str">
        <f>IF(VLOOKUP(Table1[[#This Row],[Intake Batch Combo]],Sheet2!A:B,2,FALSE)="","",VLOOKUP(Table1[[#This Row],[Intake Batch Combo]],Sheet2!A:B,2,FALSE))</f>
        <v>One Source Diagnostics Buy 97.2</v>
      </c>
      <c r="P5593" s="116" t="s">
        <v>2384</v>
      </c>
      <c r="Q5593" s="116" t="e">
        <v>#N/A</v>
      </c>
    </row>
    <row r="5594" spans="1:17">
      <c r="A5594" s="4" t="s">
        <v>1316</v>
      </c>
      <c r="B5594" s="38">
        <v>97</v>
      </c>
      <c r="C5594" s="15" t="s">
        <v>496</v>
      </c>
      <c r="D5594" s="39">
        <v>44631</v>
      </c>
      <c r="E5594" s="10" t="s">
        <v>1</v>
      </c>
      <c r="F5594" s="36">
        <v>300</v>
      </c>
      <c r="G5594" s="36">
        <v>72.315279385823771</v>
      </c>
      <c r="H5594" s="39"/>
      <c r="I5594" s="118"/>
      <c r="J5594" s="38" t="str">
        <f>IF(M5594="",IF(AND(H5594&lt;&gt; "",D5594&lt;&gt;""),IF(H5594&gt;=D5594,H5594-D5594,0),""),"")</f>
        <v/>
      </c>
      <c r="K5594" s="37" t="str">
        <f>IF(M5594="",IF(I5594&lt;&gt;"",I5594-G5594,""),"")</f>
        <v/>
      </c>
      <c r="L5594" s="31" t="str">
        <f>IF(M5594="",IF(K5594&lt;&gt;"",IF(G5594=0,IF(I5594=0,0,9.99),K5594/G5594),""),"")</f>
        <v/>
      </c>
      <c r="M5594" s="35"/>
      <c r="N5594" s="33" t="str">
        <f>TRIM(CONCATENATE(Table1[[#This Row],[Intake]]," ",Table1[[#This Row],[Batch Number]]))</f>
        <v>S-1/OS 97</v>
      </c>
      <c r="O5594" s="35" t="str">
        <f>IF(VLOOKUP(Table1[[#This Row],[Intake Batch Combo]],Sheet2!A:B,2,FALSE)="","",VLOOKUP(Table1[[#This Row],[Intake Batch Combo]],Sheet2!A:B,2,FALSE))</f>
        <v>One Source Diagnostics Buy 97.2</v>
      </c>
      <c r="P5594" s="116" t="s">
        <v>2384</v>
      </c>
      <c r="Q5594" s="116" t="e">
        <v>#N/A</v>
      </c>
    </row>
    <row r="5595" spans="1:17">
      <c r="A5595" s="4" t="s">
        <v>1316</v>
      </c>
      <c r="B5595" s="38">
        <v>97</v>
      </c>
      <c r="C5595" s="15" t="s">
        <v>496</v>
      </c>
      <c r="D5595" s="39">
        <v>44631</v>
      </c>
      <c r="E5595" s="10" t="s">
        <v>1</v>
      </c>
      <c r="F5595" s="36">
        <v>300</v>
      </c>
      <c r="G5595" s="36">
        <v>72.315279385823771</v>
      </c>
      <c r="H5595" s="39"/>
      <c r="I5595" s="118"/>
      <c r="J5595" s="38" t="str">
        <f>IF(M5595="",IF(AND(H5595&lt;&gt; "",D5595&lt;&gt;""),IF(H5595&gt;=D5595,H5595-D5595,0),""),"")</f>
        <v/>
      </c>
      <c r="K5595" s="37" t="str">
        <f>IF(M5595="",IF(I5595&lt;&gt;"",I5595-G5595,""),"")</f>
        <v/>
      </c>
      <c r="L5595" s="31" t="str">
        <f>IF(M5595="",IF(K5595&lt;&gt;"",IF(G5595=0,IF(I5595=0,0,9.99),K5595/G5595),""),"")</f>
        <v/>
      </c>
      <c r="M5595" s="35"/>
      <c r="N5595" s="33" t="str">
        <f>TRIM(CONCATENATE(Table1[[#This Row],[Intake]]," ",Table1[[#This Row],[Batch Number]]))</f>
        <v>S-1/OS 97</v>
      </c>
      <c r="O5595" s="35" t="str">
        <f>IF(VLOOKUP(Table1[[#This Row],[Intake Batch Combo]],Sheet2!A:B,2,FALSE)="","",VLOOKUP(Table1[[#This Row],[Intake Batch Combo]],Sheet2!A:B,2,FALSE))</f>
        <v>One Source Diagnostics Buy 97.2</v>
      </c>
      <c r="P5595" s="116" t="s">
        <v>2384</v>
      </c>
      <c r="Q5595" s="116" t="e">
        <v>#N/A</v>
      </c>
    </row>
    <row r="5596" spans="1:17">
      <c r="A5596" s="4" t="s">
        <v>1316</v>
      </c>
      <c r="B5596" s="38">
        <v>97</v>
      </c>
      <c r="C5596" s="15" t="s">
        <v>496</v>
      </c>
      <c r="D5596" s="39">
        <v>44631</v>
      </c>
      <c r="E5596" s="10" t="s">
        <v>1</v>
      </c>
      <c r="F5596" s="36">
        <v>300</v>
      </c>
      <c r="G5596" s="36">
        <v>72.315279385823771</v>
      </c>
      <c r="H5596" s="39"/>
      <c r="I5596" s="118"/>
      <c r="J5596" s="38" t="str">
        <f>IF(M5596="",IF(AND(H5596&lt;&gt; "",D5596&lt;&gt;""),IF(H5596&gt;=D5596,H5596-D5596,0),""),"")</f>
        <v/>
      </c>
      <c r="K5596" s="37" t="str">
        <f>IF(M5596="",IF(I5596&lt;&gt;"",I5596-G5596,""),"")</f>
        <v/>
      </c>
      <c r="L5596" s="31" t="str">
        <f>IF(M5596="",IF(K5596&lt;&gt;"",IF(G5596=0,IF(I5596=0,0,9.99),K5596/G5596),""),"")</f>
        <v/>
      </c>
      <c r="M5596" s="35"/>
      <c r="N5596" s="33" t="str">
        <f>TRIM(CONCATENATE(Table1[[#This Row],[Intake]]," ",Table1[[#This Row],[Batch Number]]))</f>
        <v>S-1/OS 97</v>
      </c>
      <c r="O5596" s="35" t="str">
        <f>IF(VLOOKUP(Table1[[#This Row],[Intake Batch Combo]],Sheet2!A:B,2,FALSE)="","",VLOOKUP(Table1[[#This Row],[Intake Batch Combo]],Sheet2!A:B,2,FALSE))</f>
        <v>One Source Diagnostics Buy 97.2</v>
      </c>
      <c r="P5596" s="116" t="s">
        <v>2384</v>
      </c>
      <c r="Q5596" s="116" t="e">
        <v>#N/A</v>
      </c>
    </row>
    <row r="5597" spans="1:17">
      <c r="A5597" s="4" t="s">
        <v>1316</v>
      </c>
      <c r="B5597" s="38">
        <v>97</v>
      </c>
      <c r="C5597" s="15" t="s">
        <v>496</v>
      </c>
      <c r="D5597" s="39">
        <v>44631</v>
      </c>
      <c r="E5597" s="10" t="s">
        <v>1</v>
      </c>
      <c r="F5597" s="36">
        <v>300</v>
      </c>
      <c r="G5597" s="36">
        <v>72.315279385823771</v>
      </c>
      <c r="H5597" s="39"/>
      <c r="I5597" s="118"/>
      <c r="J5597" s="38" t="str">
        <f>IF(M5597="",IF(AND(H5597&lt;&gt; "",D5597&lt;&gt;""),IF(H5597&gt;=D5597,H5597-D5597,0),""),"")</f>
        <v/>
      </c>
      <c r="K5597" s="37" t="str">
        <f>IF(M5597="",IF(I5597&lt;&gt;"",I5597-G5597,""),"")</f>
        <v/>
      </c>
      <c r="L5597" s="31" t="str">
        <f>IF(M5597="",IF(K5597&lt;&gt;"",IF(G5597=0,IF(I5597=0,0,9.99),K5597/G5597),""),"")</f>
        <v/>
      </c>
      <c r="M5597" s="35"/>
      <c r="N5597" s="33" t="str">
        <f>TRIM(CONCATENATE(Table1[[#This Row],[Intake]]," ",Table1[[#This Row],[Batch Number]]))</f>
        <v>S-1/OS 97</v>
      </c>
      <c r="O5597" s="35" t="str">
        <f>IF(VLOOKUP(Table1[[#This Row],[Intake Batch Combo]],Sheet2!A:B,2,FALSE)="","",VLOOKUP(Table1[[#This Row],[Intake Batch Combo]],Sheet2!A:B,2,FALSE))</f>
        <v>One Source Diagnostics Buy 97.2</v>
      </c>
      <c r="P5597" s="116" t="s">
        <v>2384</v>
      </c>
      <c r="Q5597" s="116" t="e">
        <v>#N/A</v>
      </c>
    </row>
    <row r="5598" spans="1:17">
      <c r="A5598" s="4" t="s">
        <v>384</v>
      </c>
      <c r="B5598" s="15" t="s">
        <v>385</v>
      </c>
      <c r="C5598" s="15">
        <v>1020493</v>
      </c>
      <c r="D5598" s="30">
        <v>44579</v>
      </c>
      <c r="E5598" s="10" t="s">
        <v>0</v>
      </c>
      <c r="F5598" s="14">
        <v>400</v>
      </c>
      <c r="G5598" s="14">
        <v>82.56</v>
      </c>
      <c r="H5598" s="30"/>
      <c r="I5598" s="118"/>
      <c r="J5598" s="15" t="str">
        <f>IF(M5598="",IF(AND(H5598&lt;&gt; "",D5598&lt;&gt;""),IF(H5598&gt;=D5598,H5598-D5598,0),""),"")</f>
        <v/>
      </c>
      <c r="K5598" s="20" t="str">
        <f>IF(M5598="",IF(I5598&lt;&gt;"",I5598-G5598,""),"")</f>
        <v/>
      </c>
      <c r="L5598" s="25" t="str">
        <f>IF(M5598="",IF(K5598&lt;&gt;"",IF(G5598=0,IF(I5598=0,0,9.99),K5598/G5598),""),"")</f>
        <v/>
      </c>
      <c r="M5598" s="111"/>
      <c r="N5598" s="33" t="str">
        <f>TRIM(CONCATENATE(Table1[[#This Row],[Intake]]," ",Table1[[#This Row],[Batch Number]]))</f>
        <v>S-1/TRC 33a</v>
      </c>
      <c r="O5598" s="35" t="str">
        <f>IF(VLOOKUP(Table1[[#This Row],[Intake Batch Combo]],Sheet2!A:B,2,FALSE)="","",VLOOKUP(Table1[[#This Row],[Intake Batch Combo]],Sheet2!A:B,2,FALSE))</f>
        <v>Texas Regional Center Batch 33a</v>
      </c>
      <c r="P5598" s="116" t="e">
        <v>#N/A</v>
      </c>
      <c r="Q5598" s="116" t="e">
        <v>#N/A</v>
      </c>
    </row>
    <row r="5599" spans="1:17">
      <c r="A5599" s="4" t="s">
        <v>384</v>
      </c>
      <c r="B5599" s="15" t="s">
        <v>385</v>
      </c>
      <c r="C5599" s="15">
        <v>1022177</v>
      </c>
      <c r="D5599" s="30">
        <v>44579</v>
      </c>
      <c r="E5599" s="10" t="s">
        <v>0</v>
      </c>
      <c r="F5599" s="14">
        <v>400</v>
      </c>
      <c r="G5599" s="14">
        <v>82.56</v>
      </c>
      <c r="H5599" s="30"/>
      <c r="I5599" s="118"/>
      <c r="J5599" s="15" t="str">
        <f>IF(M5599="",IF(AND(H5599&lt;&gt; "",D5599&lt;&gt;""),IF(H5599&gt;=D5599,H5599-D5599,0),""),"")</f>
        <v/>
      </c>
      <c r="K5599" s="20" t="str">
        <f>IF(M5599="",IF(I5599&lt;&gt;"",I5599-G5599,""),"")</f>
        <v/>
      </c>
      <c r="L5599" s="25" t="str">
        <f>IF(M5599="",IF(K5599&lt;&gt;"",IF(G5599=0,IF(I5599=0,0,9.99),K5599/G5599),""),"")</f>
        <v/>
      </c>
      <c r="M5599" s="111"/>
      <c r="N5599" s="33" t="str">
        <f>TRIM(CONCATENATE(Table1[[#This Row],[Intake]]," ",Table1[[#This Row],[Batch Number]]))</f>
        <v>S-1/TRC 33a</v>
      </c>
      <c r="O5599" s="35" t="str">
        <f>IF(VLOOKUP(Table1[[#This Row],[Intake Batch Combo]],Sheet2!A:B,2,FALSE)="","",VLOOKUP(Table1[[#This Row],[Intake Batch Combo]],Sheet2!A:B,2,FALSE))</f>
        <v>Texas Regional Center Batch 33a</v>
      </c>
      <c r="P5599" s="116" t="e">
        <v>#N/A</v>
      </c>
      <c r="Q5599" s="116" t="e">
        <v>#N/A</v>
      </c>
    </row>
    <row r="5600" spans="1:17">
      <c r="A5600" s="4" t="s">
        <v>384</v>
      </c>
      <c r="B5600" s="15" t="s">
        <v>385</v>
      </c>
      <c r="C5600" s="15">
        <v>1019276</v>
      </c>
      <c r="D5600" s="30">
        <v>44579</v>
      </c>
      <c r="E5600" s="10" t="s">
        <v>0</v>
      </c>
      <c r="F5600" s="14">
        <v>400</v>
      </c>
      <c r="G5600" s="14">
        <v>82.56</v>
      </c>
      <c r="H5600" s="30"/>
      <c r="I5600" s="118"/>
      <c r="J5600" s="15" t="str">
        <f>IF(M5600="",IF(AND(H5600&lt;&gt; "",D5600&lt;&gt;""),IF(H5600&gt;=D5600,H5600-D5600,0),""),"")</f>
        <v/>
      </c>
      <c r="K5600" s="20" t="str">
        <f>IF(M5600="",IF(I5600&lt;&gt;"",I5600-G5600,""),"")</f>
        <v/>
      </c>
      <c r="L5600" s="25" t="str">
        <f>IF(M5600="",IF(K5600&lt;&gt;"",IF(G5600=0,IF(I5600=0,0,9.99),K5600/G5600),""),"")</f>
        <v/>
      </c>
      <c r="M5600" s="111"/>
      <c r="N5600" s="33" t="str">
        <f>TRIM(CONCATENATE(Table1[[#This Row],[Intake]]," ",Table1[[#This Row],[Batch Number]]))</f>
        <v>S-1/TRC 33a</v>
      </c>
      <c r="O5600" s="35" t="str">
        <f>IF(VLOOKUP(Table1[[#This Row],[Intake Batch Combo]],Sheet2!A:B,2,FALSE)="","",VLOOKUP(Table1[[#This Row],[Intake Batch Combo]],Sheet2!A:B,2,FALSE))</f>
        <v>Texas Regional Center Batch 33a</v>
      </c>
      <c r="P5600" s="116" t="e">
        <v>#N/A</v>
      </c>
      <c r="Q5600" s="116" t="e">
        <v>#N/A</v>
      </c>
    </row>
    <row r="5601" spans="1:17">
      <c r="A5601" s="4" t="s">
        <v>384</v>
      </c>
      <c r="B5601" s="15" t="s">
        <v>385</v>
      </c>
      <c r="C5601" s="15">
        <v>1020203</v>
      </c>
      <c r="D5601" s="30">
        <v>44579</v>
      </c>
      <c r="E5601" s="10" t="s">
        <v>0</v>
      </c>
      <c r="F5601" s="14">
        <v>400</v>
      </c>
      <c r="G5601" s="14">
        <v>82.56</v>
      </c>
      <c r="H5601" s="30"/>
      <c r="I5601" s="118"/>
      <c r="J5601" s="15" t="str">
        <f>IF(M5601="",IF(AND(H5601&lt;&gt; "",D5601&lt;&gt;""),IF(H5601&gt;=D5601,H5601-D5601,0),""),"")</f>
        <v/>
      </c>
      <c r="K5601" s="20" t="str">
        <f>IF(M5601="",IF(I5601&lt;&gt;"",I5601-G5601,""),"")</f>
        <v/>
      </c>
      <c r="L5601" s="25" t="str">
        <f>IF(M5601="",IF(K5601&lt;&gt;"",IF(G5601=0,IF(I5601=0,0,9.99),K5601/G5601),""),"")</f>
        <v/>
      </c>
      <c r="M5601" s="111"/>
      <c r="N5601" s="33" t="str">
        <f>TRIM(CONCATENATE(Table1[[#This Row],[Intake]]," ",Table1[[#This Row],[Batch Number]]))</f>
        <v>S-1/TRC 33a</v>
      </c>
      <c r="O5601" s="35" t="str">
        <f>IF(VLOOKUP(Table1[[#This Row],[Intake Batch Combo]],Sheet2!A:B,2,FALSE)="","",VLOOKUP(Table1[[#This Row],[Intake Batch Combo]],Sheet2!A:B,2,FALSE))</f>
        <v>Texas Regional Center Batch 33a</v>
      </c>
      <c r="P5601" s="116" t="e">
        <v>#N/A</v>
      </c>
      <c r="Q5601" s="116" t="e">
        <v>#N/A</v>
      </c>
    </row>
    <row r="5602" spans="1:17">
      <c r="A5602" s="4" t="s">
        <v>384</v>
      </c>
      <c r="B5602" s="15" t="s">
        <v>385</v>
      </c>
      <c r="C5602" s="15">
        <v>1020524</v>
      </c>
      <c r="D5602" s="30">
        <v>44579</v>
      </c>
      <c r="E5602" s="10" t="s">
        <v>0</v>
      </c>
      <c r="F5602" s="14">
        <v>400</v>
      </c>
      <c r="G5602" s="14">
        <v>82.56</v>
      </c>
      <c r="H5602" s="30"/>
      <c r="I5602" s="118"/>
      <c r="J5602" s="15" t="str">
        <f>IF(M5602="",IF(AND(H5602&lt;&gt; "",D5602&lt;&gt;""),IF(H5602&gt;=D5602,H5602-D5602,0),""),"")</f>
        <v/>
      </c>
      <c r="K5602" s="20" t="str">
        <f>IF(M5602="",IF(I5602&lt;&gt;"",I5602-G5602,""),"")</f>
        <v/>
      </c>
      <c r="L5602" s="25" t="str">
        <f>IF(M5602="",IF(K5602&lt;&gt;"",IF(G5602=0,IF(I5602=0,0,9.99),K5602/G5602),""),"")</f>
        <v/>
      </c>
      <c r="M5602" s="111"/>
      <c r="N5602" s="33" t="str">
        <f>TRIM(CONCATENATE(Table1[[#This Row],[Intake]]," ",Table1[[#This Row],[Batch Number]]))</f>
        <v>S-1/TRC 33a</v>
      </c>
      <c r="O5602" s="35" t="str">
        <f>IF(VLOOKUP(Table1[[#This Row],[Intake Batch Combo]],Sheet2!A:B,2,FALSE)="","",VLOOKUP(Table1[[#This Row],[Intake Batch Combo]],Sheet2!A:B,2,FALSE))</f>
        <v>Texas Regional Center Batch 33a</v>
      </c>
      <c r="P5602" s="116" t="e">
        <v>#N/A</v>
      </c>
      <c r="Q5602" s="116" t="e">
        <v>#N/A</v>
      </c>
    </row>
    <row r="5603" spans="1:17">
      <c r="A5603" s="4" t="s">
        <v>384</v>
      </c>
      <c r="B5603" s="15" t="s">
        <v>385</v>
      </c>
      <c r="C5603" s="15">
        <v>1020855</v>
      </c>
      <c r="D5603" s="30">
        <v>44579</v>
      </c>
      <c r="E5603" s="10" t="s">
        <v>0</v>
      </c>
      <c r="F5603" s="14">
        <v>400</v>
      </c>
      <c r="G5603" s="14">
        <v>82.56</v>
      </c>
      <c r="H5603" s="30"/>
      <c r="I5603" s="118"/>
      <c r="J5603" s="15" t="str">
        <f>IF(M5603="",IF(AND(H5603&lt;&gt; "",D5603&lt;&gt;""),IF(H5603&gt;=D5603,H5603-D5603,0),""),"")</f>
        <v/>
      </c>
      <c r="K5603" s="20" t="str">
        <f>IF(M5603="",IF(I5603&lt;&gt;"",I5603-G5603,""),"")</f>
        <v/>
      </c>
      <c r="L5603" s="25" t="str">
        <f>IF(M5603="",IF(K5603&lt;&gt;"",IF(G5603=0,IF(I5603=0,0,9.99),K5603/G5603),""),"")</f>
        <v/>
      </c>
      <c r="M5603" s="111"/>
      <c r="N5603" s="33" t="str">
        <f>TRIM(CONCATENATE(Table1[[#This Row],[Intake]]," ",Table1[[#This Row],[Batch Number]]))</f>
        <v>S-1/TRC 33a</v>
      </c>
      <c r="O5603" s="35" t="str">
        <f>IF(VLOOKUP(Table1[[#This Row],[Intake Batch Combo]],Sheet2!A:B,2,FALSE)="","",VLOOKUP(Table1[[#This Row],[Intake Batch Combo]],Sheet2!A:B,2,FALSE))</f>
        <v>Texas Regional Center Batch 33a</v>
      </c>
      <c r="P5603" s="116" t="e">
        <v>#N/A</v>
      </c>
      <c r="Q5603" s="116" t="e">
        <v>#N/A</v>
      </c>
    </row>
    <row r="5604" spans="1:17">
      <c r="A5604" s="4" t="s">
        <v>384</v>
      </c>
      <c r="B5604" s="15" t="s">
        <v>385</v>
      </c>
      <c r="C5604" s="15">
        <v>1021009</v>
      </c>
      <c r="D5604" s="30">
        <v>44579</v>
      </c>
      <c r="E5604" s="10" t="s">
        <v>0</v>
      </c>
      <c r="F5604" s="14">
        <v>400</v>
      </c>
      <c r="G5604" s="14">
        <v>82.56</v>
      </c>
      <c r="H5604" s="30"/>
      <c r="I5604" s="118"/>
      <c r="J5604" s="15" t="str">
        <f>IF(M5604="",IF(AND(H5604&lt;&gt; "",D5604&lt;&gt;""),IF(H5604&gt;=D5604,H5604-D5604,0),""),"")</f>
        <v/>
      </c>
      <c r="K5604" s="20" t="str">
        <f>IF(M5604="",IF(I5604&lt;&gt;"",I5604-G5604,""),"")</f>
        <v/>
      </c>
      <c r="L5604" s="25" t="str">
        <f>IF(M5604="",IF(K5604&lt;&gt;"",IF(G5604=0,IF(I5604=0,0,9.99),K5604/G5604),""),"")</f>
        <v/>
      </c>
      <c r="M5604" s="111"/>
      <c r="N5604" s="33" t="str">
        <f>TRIM(CONCATENATE(Table1[[#This Row],[Intake]]," ",Table1[[#This Row],[Batch Number]]))</f>
        <v>S-1/TRC 33a</v>
      </c>
      <c r="O5604" s="35" t="str">
        <f>IF(VLOOKUP(Table1[[#This Row],[Intake Batch Combo]],Sheet2!A:B,2,FALSE)="","",VLOOKUP(Table1[[#This Row],[Intake Batch Combo]],Sheet2!A:B,2,FALSE))</f>
        <v>Texas Regional Center Batch 33a</v>
      </c>
      <c r="P5604" s="116" t="e">
        <v>#N/A</v>
      </c>
      <c r="Q5604" s="116" t="e">
        <v>#N/A</v>
      </c>
    </row>
    <row r="5605" spans="1:17">
      <c r="A5605" s="4" t="s">
        <v>384</v>
      </c>
      <c r="B5605" s="15" t="s">
        <v>385</v>
      </c>
      <c r="C5605" s="15">
        <v>1021745</v>
      </c>
      <c r="D5605" s="30">
        <v>44579</v>
      </c>
      <c r="E5605" s="10" t="s">
        <v>0</v>
      </c>
      <c r="F5605" s="14">
        <v>400</v>
      </c>
      <c r="G5605" s="14">
        <v>82.56</v>
      </c>
      <c r="H5605" s="30"/>
      <c r="I5605" s="118"/>
      <c r="J5605" s="15" t="str">
        <f>IF(M5605="",IF(AND(H5605&lt;&gt; "",D5605&lt;&gt;""),IF(H5605&gt;=D5605,H5605-D5605,0),""),"")</f>
        <v/>
      </c>
      <c r="K5605" s="20" t="str">
        <f>IF(M5605="",IF(I5605&lt;&gt;"",I5605-G5605,""),"")</f>
        <v/>
      </c>
      <c r="L5605" s="25" t="str">
        <f>IF(M5605="",IF(K5605&lt;&gt;"",IF(G5605=0,IF(I5605=0,0,9.99),K5605/G5605),""),"")</f>
        <v/>
      </c>
      <c r="M5605" s="111"/>
      <c r="N5605" s="33" t="str">
        <f>TRIM(CONCATENATE(Table1[[#This Row],[Intake]]," ",Table1[[#This Row],[Batch Number]]))</f>
        <v>S-1/TRC 33a</v>
      </c>
      <c r="O5605" s="35" t="str">
        <f>IF(VLOOKUP(Table1[[#This Row],[Intake Batch Combo]],Sheet2!A:B,2,FALSE)="","",VLOOKUP(Table1[[#This Row],[Intake Batch Combo]],Sheet2!A:B,2,FALSE))</f>
        <v>Texas Regional Center Batch 33a</v>
      </c>
      <c r="P5605" s="116" t="e">
        <v>#N/A</v>
      </c>
      <c r="Q5605" s="116" t="e">
        <v>#N/A</v>
      </c>
    </row>
    <row r="5606" spans="1:17">
      <c r="A5606" s="4" t="s">
        <v>384</v>
      </c>
      <c r="B5606" s="15" t="s">
        <v>385</v>
      </c>
      <c r="C5606" s="15">
        <v>1021748</v>
      </c>
      <c r="D5606" s="30">
        <v>44579</v>
      </c>
      <c r="E5606" s="10" t="s">
        <v>0</v>
      </c>
      <c r="F5606" s="14">
        <v>400</v>
      </c>
      <c r="G5606" s="14">
        <v>82.56</v>
      </c>
      <c r="H5606" s="30"/>
      <c r="I5606" s="118"/>
      <c r="J5606" s="15" t="str">
        <f>IF(M5606="",IF(AND(H5606&lt;&gt; "",D5606&lt;&gt;""),IF(H5606&gt;=D5606,H5606-D5606,0),""),"")</f>
        <v/>
      </c>
      <c r="K5606" s="20" t="str">
        <f>IF(M5606="",IF(I5606&lt;&gt;"",I5606-G5606,""),"")</f>
        <v/>
      </c>
      <c r="L5606" s="25" t="str">
        <f>IF(M5606="",IF(K5606&lt;&gt;"",IF(G5606=0,IF(I5606=0,0,9.99),K5606/G5606),""),"")</f>
        <v/>
      </c>
      <c r="M5606" s="111"/>
      <c r="N5606" s="33" t="str">
        <f>TRIM(CONCATENATE(Table1[[#This Row],[Intake]]," ",Table1[[#This Row],[Batch Number]]))</f>
        <v>S-1/TRC 33a</v>
      </c>
      <c r="O5606" s="35" t="str">
        <f>IF(VLOOKUP(Table1[[#This Row],[Intake Batch Combo]],Sheet2!A:B,2,FALSE)="","",VLOOKUP(Table1[[#This Row],[Intake Batch Combo]],Sheet2!A:B,2,FALSE))</f>
        <v>Texas Regional Center Batch 33a</v>
      </c>
      <c r="P5606" s="116" t="e">
        <v>#N/A</v>
      </c>
      <c r="Q5606" s="116" t="e">
        <v>#N/A</v>
      </c>
    </row>
    <row r="5607" spans="1:17">
      <c r="A5607" s="4" t="s">
        <v>384</v>
      </c>
      <c r="B5607" s="15" t="s">
        <v>385</v>
      </c>
      <c r="C5607" s="15">
        <v>1020520</v>
      </c>
      <c r="D5607" s="30">
        <v>44579</v>
      </c>
      <c r="E5607" s="10" t="s">
        <v>0</v>
      </c>
      <c r="F5607" s="14">
        <v>400</v>
      </c>
      <c r="G5607" s="14">
        <v>82.56</v>
      </c>
      <c r="H5607" s="30"/>
      <c r="I5607" s="118"/>
      <c r="J5607" s="15" t="str">
        <f>IF(M5607="",IF(AND(H5607&lt;&gt; "",D5607&lt;&gt;""),IF(H5607&gt;=D5607,H5607-D5607,0),""),"")</f>
        <v/>
      </c>
      <c r="K5607" s="20" t="str">
        <f>IF(M5607="",IF(I5607&lt;&gt;"",I5607-G5607,""),"")</f>
        <v/>
      </c>
      <c r="L5607" s="25" t="str">
        <f>IF(M5607="",IF(K5607&lt;&gt;"",IF(G5607=0,IF(I5607=0,0,9.99),K5607/G5607),""),"")</f>
        <v/>
      </c>
      <c r="M5607" s="111"/>
      <c r="N5607" s="33" t="str">
        <f>TRIM(CONCATENATE(Table1[[#This Row],[Intake]]," ",Table1[[#This Row],[Batch Number]]))</f>
        <v>S-1/TRC 33a</v>
      </c>
      <c r="O5607" s="35" t="str">
        <f>IF(VLOOKUP(Table1[[#This Row],[Intake Batch Combo]],Sheet2!A:B,2,FALSE)="","",VLOOKUP(Table1[[#This Row],[Intake Batch Combo]],Sheet2!A:B,2,FALSE))</f>
        <v>Texas Regional Center Batch 33a</v>
      </c>
      <c r="P5607" s="116" t="e">
        <v>#N/A</v>
      </c>
      <c r="Q5607" s="116" t="e">
        <v>#N/A</v>
      </c>
    </row>
    <row r="5608" spans="1:17">
      <c r="A5608" s="4" t="s">
        <v>384</v>
      </c>
      <c r="B5608" s="15" t="s">
        <v>385</v>
      </c>
      <c r="C5608" s="15">
        <v>1020524</v>
      </c>
      <c r="D5608" s="30">
        <v>44579</v>
      </c>
      <c r="E5608" s="10" t="s">
        <v>0</v>
      </c>
      <c r="F5608" s="14">
        <v>400</v>
      </c>
      <c r="G5608" s="14">
        <v>82.56</v>
      </c>
      <c r="H5608" s="30"/>
      <c r="I5608" s="118"/>
      <c r="J5608" s="15" t="str">
        <f>IF(M5608="",IF(AND(H5608&lt;&gt; "",D5608&lt;&gt;""),IF(H5608&gt;=D5608,H5608-D5608,0),""),"")</f>
        <v/>
      </c>
      <c r="K5608" s="20" t="str">
        <f>IF(M5608="",IF(I5608&lt;&gt;"",I5608-G5608,""),"")</f>
        <v/>
      </c>
      <c r="L5608" s="25" t="str">
        <f>IF(M5608="",IF(K5608&lt;&gt;"",IF(G5608=0,IF(I5608=0,0,9.99),K5608/G5608),""),"")</f>
        <v/>
      </c>
      <c r="M5608" s="111"/>
      <c r="N5608" s="33" t="str">
        <f>TRIM(CONCATENATE(Table1[[#This Row],[Intake]]," ",Table1[[#This Row],[Batch Number]]))</f>
        <v>S-1/TRC 33a</v>
      </c>
      <c r="O5608" s="35" t="str">
        <f>IF(VLOOKUP(Table1[[#This Row],[Intake Batch Combo]],Sheet2!A:B,2,FALSE)="","",VLOOKUP(Table1[[#This Row],[Intake Batch Combo]],Sheet2!A:B,2,FALSE))</f>
        <v>Texas Regional Center Batch 33a</v>
      </c>
      <c r="P5608" s="116" t="e">
        <v>#N/A</v>
      </c>
      <c r="Q5608" s="116" t="e">
        <v>#N/A</v>
      </c>
    </row>
    <row r="5609" spans="1:17">
      <c r="A5609" s="4" t="s">
        <v>384</v>
      </c>
      <c r="B5609" s="15" t="s">
        <v>385</v>
      </c>
      <c r="C5609" s="15">
        <v>1021501</v>
      </c>
      <c r="D5609" s="30">
        <v>44579</v>
      </c>
      <c r="E5609" s="10" t="s">
        <v>0</v>
      </c>
      <c r="F5609" s="14">
        <v>400</v>
      </c>
      <c r="G5609" s="14">
        <v>82.56</v>
      </c>
      <c r="H5609" s="30"/>
      <c r="I5609" s="118"/>
      <c r="J5609" s="15" t="str">
        <f>IF(M5609="",IF(AND(H5609&lt;&gt; "",D5609&lt;&gt;""),IF(H5609&gt;=D5609,H5609-D5609,0),""),"")</f>
        <v/>
      </c>
      <c r="K5609" s="20" t="str">
        <f>IF(M5609="",IF(I5609&lt;&gt;"",I5609-G5609,""),"")</f>
        <v/>
      </c>
      <c r="L5609" s="25" t="str">
        <f>IF(M5609="",IF(K5609&lt;&gt;"",IF(G5609=0,IF(I5609=0,0,9.99),K5609/G5609),""),"")</f>
        <v/>
      </c>
      <c r="M5609" s="111"/>
      <c r="N5609" s="33" t="str">
        <f>TRIM(CONCATENATE(Table1[[#This Row],[Intake]]," ",Table1[[#This Row],[Batch Number]]))</f>
        <v>S-1/TRC 33a</v>
      </c>
      <c r="O5609" s="35" t="str">
        <f>IF(VLOOKUP(Table1[[#This Row],[Intake Batch Combo]],Sheet2!A:B,2,FALSE)="","",VLOOKUP(Table1[[#This Row],[Intake Batch Combo]],Sheet2!A:B,2,FALSE))</f>
        <v>Texas Regional Center Batch 33a</v>
      </c>
      <c r="P5609" s="116" t="e">
        <v>#N/A</v>
      </c>
      <c r="Q5609" s="116" t="e">
        <v>#N/A</v>
      </c>
    </row>
    <row r="5610" spans="1:17">
      <c r="A5610" s="4" t="s">
        <v>384</v>
      </c>
      <c r="B5610" s="15" t="s">
        <v>385</v>
      </c>
      <c r="C5610" s="15">
        <v>1022381</v>
      </c>
      <c r="D5610" s="30">
        <v>44579</v>
      </c>
      <c r="E5610" s="10" t="s">
        <v>0</v>
      </c>
      <c r="F5610" s="14">
        <v>400</v>
      </c>
      <c r="G5610" s="14">
        <v>82.56</v>
      </c>
      <c r="H5610" s="30"/>
      <c r="I5610" s="120"/>
      <c r="J5610" s="15" t="str">
        <f>IF(M5610="",IF(AND(H5610&lt;&gt; "",D5610&lt;&gt;""),IF(H5610&gt;=D5610,H5610-D5610,0),""),"")</f>
        <v/>
      </c>
      <c r="K5610" s="20" t="str">
        <f>IF(M5610="",IF(I5610&lt;&gt;"",I5610-G5610,""),"")</f>
        <v/>
      </c>
      <c r="L5610" s="25" t="str">
        <f>IF(M5610="",IF(K5610&lt;&gt;"",IF(G5610=0,IF(I5610=0,0,9.99),K5610/G5610),""),"")</f>
        <v/>
      </c>
      <c r="M5610" s="111"/>
      <c r="N5610" s="33" t="str">
        <f>TRIM(CONCATENATE(Table1[[#This Row],[Intake]]," ",Table1[[#This Row],[Batch Number]]))</f>
        <v>S-1/TRC 33a</v>
      </c>
      <c r="O5610" s="35" t="str">
        <f>IF(VLOOKUP(Table1[[#This Row],[Intake Batch Combo]],Sheet2!A:B,2,FALSE)="","",VLOOKUP(Table1[[#This Row],[Intake Batch Combo]],Sheet2!A:B,2,FALSE))</f>
        <v>Texas Regional Center Batch 33a</v>
      </c>
      <c r="P5610" s="116" t="e">
        <v>#N/A</v>
      </c>
      <c r="Q5610" s="116" t="e">
        <v>#N/A</v>
      </c>
    </row>
    <row r="5611" spans="1:17">
      <c r="A5611" s="4" t="s">
        <v>384</v>
      </c>
      <c r="B5611" s="15" t="s">
        <v>385</v>
      </c>
      <c r="C5611" s="15">
        <v>1022193</v>
      </c>
      <c r="D5611" s="30">
        <v>44579</v>
      </c>
      <c r="E5611" s="10" t="s">
        <v>0</v>
      </c>
      <c r="F5611" s="14">
        <v>400</v>
      </c>
      <c r="G5611" s="14">
        <v>82.56</v>
      </c>
      <c r="H5611" s="30"/>
      <c r="I5611" s="118"/>
      <c r="J5611" s="15" t="str">
        <f>IF(M5611="",IF(AND(H5611&lt;&gt; "",D5611&lt;&gt;""),IF(H5611&gt;=D5611,H5611-D5611,0),""),"")</f>
        <v/>
      </c>
      <c r="K5611" s="20" t="str">
        <f>IF(M5611="",IF(I5611&lt;&gt;"",I5611-G5611,""),"")</f>
        <v/>
      </c>
      <c r="L5611" s="25" t="str">
        <f>IF(M5611="",IF(K5611&lt;&gt;"",IF(G5611=0,IF(I5611=0,0,9.99),K5611/G5611),""),"")</f>
        <v/>
      </c>
      <c r="M5611" s="111"/>
      <c r="N5611" s="33" t="str">
        <f>TRIM(CONCATENATE(Table1[[#This Row],[Intake]]," ",Table1[[#This Row],[Batch Number]]))</f>
        <v>S-1/TRC 33a</v>
      </c>
      <c r="O5611" s="35" t="str">
        <f>IF(VLOOKUP(Table1[[#This Row],[Intake Batch Combo]],Sheet2!A:B,2,FALSE)="","",VLOOKUP(Table1[[#This Row],[Intake Batch Combo]],Sheet2!A:B,2,FALSE))</f>
        <v>Texas Regional Center Batch 33a</v>
      </c>
      <c r="P5611" s="116" t="e">
        <v>#N/A</v>
      </c>
      <c r="Q5611" s="116" t="e">
        <v>#N/A</v>
      </c>
    </row>
    <row r="5612" spans="1:17">
      <c r="A5612" s="4" t="s">
        <v>384</v>
      </c>
      <c r="B5612" s="15" t="s">
        <v>385</v>
      </c>
      <c r="C5612" s="15">
        <v>1022365</v>
      </c>
      <c r="D5612" s="30">
        <v>44579</v>
      </c>
      <c r="E5612" s="10" t="s">
        <v>0</v>
      </c>
      <c r="F5612" s="14">
        <v>400</v>
      </c>
      <c r="G5612" s="14">
        <v>82.56</v>
      </c>
      <c r="H5612" s="30"/>
      <c r="I5612" s="120"/>
      <c r="J5612" s="15" t="str">
        <f>IF(M5612="",IF(AND(H5612&lt;&gt; "",D5612&lt;&gt;""),IF(H5612&gt;=D5612,H5612-D5612,0),""),"")</f>
        <v/>
      </c>
      <c r="K5612" s="20" t="str">
        <f>IF(M5612="",IF(I5612&lt;&gt;"",I5612-G5612,""),"")</f>
        <v/>
      </c>
      <c r="L5612" s="25" t="str">
        <f>IF(M5612="",IF(K5612&lt;&gt;"",IF(G5612=0,IF(I5612=0,0,9.99),K5612/G5612),""),"")</f>
        <v/>
      </c>
      <c r="M5612" s="111"/>
      <c r="N5612" s="33" t="str">
        <f>TRIM(CONCATENATE(Table1[[#This Row],[Intake]]," ",Table1[[#This Row],[Batch Number]]))</f>
        <v>S-1/TRC 33a</v>
      </c>
      <c r="O5612" s="35" t="str">
        <f>IF(VLOOKUP(Table1[[#This Row],[Intake Batch Combo]],Sheet2!A:B,2,FALSE)="","",VLOOKUP(Table1[[#This Row],[Intake Batch Combo]],Sheet2!A:B,2,FALSE))</f>
        <v>Texas Regional Center Batch 33a</v>
      </c>
      <c r="P5612" s="116" t="e">
        <v>#N/A</v>
      </c>
      <c r="Q5612" s="116" t="e">
        <v>#N/A</v>
      </c>
    </row>
    <row r="5613" spans="1:17">
      <c r="A5613" s="4" t="s">
        <v>384</v>
      </c>
      <c r="B5613" s="15" t="s">
        <v>385</v>
      </c>
      <c r="C5613" s="15">
        <v>1022401</v>
      </c>
      <c r="D5613" s="30">
        <v>44579</v>
      </c>
      <c r="E5613" s="10" t="s">
        <v>0</v>
      </c>
      <c r="F5613" s="14">
        <v>400</v>
      </c>
      <c r="G5613" s="14">
        <v>82.56</v>
      </c>
      <c r="H5613" s="30"/>
      <c r="I5613" s="118"/>
      <c r="J5613" s="15" t="str">
        <f>IF(M5613="",IF(AND(H5613&lt;&gt; "",D5613&lt;&gt;""),IF(H5613&gt;=D5613,H5613-D5613,0),""),"")</f>
        <v/>
      </c>
      <c r="K5613" s="20" t="str">
        <f>IF(M5613="",IF(I5613&lt;&gt;"",I5613-G5613,""),"")</f>
        <v/>
      </c>
      <c r="L5613" s="25" t="str">
        <f>IF(M5613="",IF(K5613&lt;&gt;"",IF(G5613=0,IF(I5613=0,0,9.99),K5613/G5613),""),"")</f>
        <v/>
      </c>
      <c r="M5613" s="111"/>
      <c r="N5613" s="33" t="str">
        <f>TRIM(CONCATENATE(Table1[[#This Row],[Intake]]," ",Table1[[#This Row],[Batch Number]]))</f>
        <v>S-1/TRC 33a</v>
      </c>
      <c r="O5613" s="35" t="str">
        <f>IF(VLOOKUP(Table1[[#This Row],[Intake Batch Combo]],Sheet2!A:B,2,FALSE)="","",VLOOKUP(Table1[[#This Row],[Intake Batch Combo]],Sheet2!A:B,2,FALSE))</f>
        <v>Texas Regional Center Batch 33a</v>
      </c>
      <c r="P5613" s="116" t="e">
        <v>#N/A</v>
      </c>
      <c r="Q5613" s="116" t="e">
        <v>#N/A</v>
      </c>
    </row>
    <row r="5614" spans="1:17">
      <c r="A5614" s="4" t="s">
        <v>384</v>
      </c>
      <c r="B5614" s="15" t="s">
        <v>385</v>
      </c>
      <c r="C5614" s="15">
        <v>1022506</v>
      </c>
      <c r="D5614" s="30">
        <v>44579</v>
      </c>
      <c r="E5614" s="10" t="s">
        <v>0</v>
      </c>
      <c r="F5614" s="14">
        <v>400</v>
      </c>
      <c r="G5614" s="14">
        <v>82.56</v>
      </c>
      <c r="H5614" s="30"/>
      <c r="I5614" s="118"/>
      <c r="J5614" s="15" t="str">
        <f>IF(M5614="",IF(AND(H5614&lt;&gt; "",D5614&lt;&gt;""),IF(H5614&gt;=D5614,H5614-D5614,0),""),"")</f>
        <v/>
      </c>
      <c r="K5614" s="20" t="str">
        <f>IF(M5614="",IF(I5614&lt;&gt;"",I5614-G5614,""),"")</f>
        <v/>
      </c>
      <c r="L5614" s="25" t="str">
        <f>IF(M5614="",IF(K5614&lt;&gt;"",IF(G5614=0,IF(I5614=0,0,9.99),K5614/G5614),""),"")</f>
        <v/>
      </c>
      <c r="M5614" s="111"/>
      <c r="N5614" s="33" t="str">
        <f>TRIM(CONCATENATE(Table1[[#This Row],[Intake]]," ",Table1[[#This Row],[Batch Number]]))</f>
        <v>S-1/TRC 33a</v>
      </c>
      <c r="O5614" s="35" t="str">
        <f>IF(VLOOKUP(Table1[[#This Row],[Intake Batch Combo]],Sheet2!A:B,2,FALSE)="","",VLOOKUP(Table1[[#This Row],[Intake Batch Combo]],Sheet2!A:B,2,FALSE))</f>
        <v>Texas Regional Center Batch 33a</v>
      </c>
      <c r="P5614" s="116" t="e">
        <v>#N/A</v>
      </c>
      <c r="Q5614" s="116" t="e">
        <v>#N/A</v>
      </c>
    </row>
    <row r="5615" spans="1:17">
      <c r="A5615" s="4" t="s">
        <v>384</v>
      </c>
      <c r="B5615" s="15" t="s">
        <v>385</v>
      </c>
      <c r="C5615" s="15">
        <v>1022658</v>
      </c>
      <c r="D5615" s="30">
        <v>44579</v>
      </c>
      <c r="E5615" s="10" t="s">
        <v>0</v>
      </c>
      <c r="F5615" s="14">
        <v>400</v>
      </c>
      <c r="G5615" s="14">
        <v>82.56</v>
      </c>
      <c r="H5615" s="30"/>
      <c r="I5615" s="118"/>
      <c r="J5615" s="15" t="str">
        <f>IF(M5615="",IF(AND(H5615&lt;&gt; "",D5615&lt;&gt;""),IF(H5615&gt;=D5615,H5615-D5615,0),""),"")</f>
        <v/>
      </c>
      <c r="K5615" s="20" t="str">
        <f>IF(M5615="",IF(I5615&lt;&gt;"",I5615-G5615,""),"")</f>
        <v/>
      </c>
      <c r="L5615" s="25" t="str">
        <f>IF(M5615="",IF(K5615&lt;&gt;"",IF(G5615=0,IF(I5615=0,0,9.99),K5615/G5615),""),"")</f>
        <v/>
      </c>
      <c r="M5615" s="111"/>
      <c r="N5615" s="33" t="str">
        <f>TRIM(CONCATENATE(Table1[[#This Row],[Intake]]," ",Table1[[#This Row],[Batch Number]]))</f>
        <v>S-1/TRC 33a</v>
      </c>
      <c r="O5615" s="35" t="str">
        <f>IF(VLOOKUP(Table1[[#This Row],[Intake Batch Combo]],Sheet2!A:B,2,FALSE)="","",VLOOKUP(Table1[[#This Row],[Intake Batch Combo]],Sheet2!A:B,2,FALSE))</f>
        <v>Texas Regional Center Batch 33a</v>
      </c>
      <c r="P5615" s="116" t="e">
        <v>#N/A</v>
      </c>
      <c r="Q5615" s="116" t="e">
        <v>#N/A</v>
      </c>
    </row>
    <row r="5616" spans="1:17">
      <c r="A5616" s="4" t="s">
        <v>384</v>
      </c>
      <c r="B5616" s="15" t="s">
        <v>385</v>
      </c>
      <c r="C5616" s="15">
        <v>1022695</v>
      </c>
      <c r="D5616" s="30">
        <v>44579</v>
      </c>
      <c r="E5616" s="10" t="s">
        <v>0</v>
      </c>
      <c r="F5616" s="14">
        <v>400</v>
      </c>
      <c r="G5616" s="14">
        <v>82.56</v>
      </c>
      <c r="H5616" s="30"/>
      <c r="I5616" s="118"/>
      <c r="J5616" s="15" t="str">
        <f>IF(M5616="",IF(AND(H5616&lt;&gt; "",D5616&lt;&gt;""),IF(H5616&gt;=D5616,H5616-D5616,0),""),"")</f>
        <v/>
      </c>
      <c r="K5616" s="20" t="str">
        <f>IF(M5616="",IF(I5616&lt;&gt;"",I5616-G5616,""),"")</f>
        <v/>
      </c>
      <c r="L5616" s="25" t="str">
        <f>IF(M5616="",IF(K5616&lt;&gt;"",IF(G5616=0,IF(I5616=0,0,9.99),K5616/G5616),""),"")</f>
        <v/>
      </c>
      <c r="M5616" s="111"/>
      <c r="N5616" s="33" t="str">
        <f>TRIM(CONCATENATE(Table1[[#This Row],[Intake]]," ",Table1[[#This Row],[Batch Number]]))</f>
        <v>S-1/TRC 33a</v>
      </c>
      <c r="O5616" s="35" t="str">
        <f>IF(VLOOKUP(Table1[[#This Row],[Intake Batch Combo]],Sheet2!A:B,2,FALSE)="","",VLOOKUP(Table1[[#This Row],[Intake Batch Combo]],Sheet2!A:B,2,FALSE))</f>
        <v>Texas Regional Center Batch 33a</v>
      </c>
      <c r="P5616" s="116" t="e">
        <v>#N/A</v>
      </c>
      <c r="Q5616" s="116" t="e">
        <v>#N/A</v>
      </c>
    </row>
    <row r="5617" spans="1:17">
      <c r="A5617" s="4" t="s">
        <v>384</v>
      </c>
      <c r="B5617" s="15" t="s">
        <v>385</v>
      </c>
      <c r="C5617" s="15">
        <v>1021749</v>
      </c>
      <c r="D5617" s="30">
        <v>44579</v>
      </c>
      <c r="E5617" s="10" t="s">
        <v>0</v>
      </c>
      <c r="F5617" s="14">
        <v>400</v>
      </c>
      <c r="G5617" s="14">
        <v>82.56</v>
      </c>
      <c r="H5617" s="30"/>
      <c r="I5617" s="118"/>
      <c r="J5617" s="15" t="str">
        <f>IF(M5617="",IF(AND(H5617&lt;&gt; "",D5617&lt;&gt;""),IF(H5617&gt;=D5617,H5617-D5617,0),""),"")</f>
        <v/>
      </c>
      <c r="K5617" s="20" t="str">
        <f>IF(M5617="",IF(I5617&lt;&gt;"",I5617-G5617,""),"")</f>
        <v/>
      </c>
      <c r="L5617" s="25" t="str">
        <f>IF(M5617="",IF(K5617&lt;&gt;"",IF(G5617=0,IF(I5617=0,0,9.99),K5617/G5617),""),"")</f>
        <v/>
      </c>
      <c r="M5617" s="111"/>
      <c r="N5617" s="33" t="str">
        <f>TRIM(CONCATENATE(Table1[[#This Row],[Intake]]," ",Table1[[#This Row],[Batch Number]]))</f>
        <v>S-1/TRC 33a</v>
      </c>
      <c r="O5617" s="35" t="str">
        <f>IF(VLOOKUP(Table1[[#This Row],[Intake Batch Combo]],Sheet2!A:B,2,FALSE)="","",VLOOKUP(Table1[[#This Row],[Intake Batch Combo]],Sheet2!A:B,2,FALSE))</f>
        <v>Texas Regional Center Batch 33a</v>
      </c>
      <c r="P5617" s="116" t="e">
        <v>#N/A</v>
      </c>
      <c r="Q5617" s="116" t="e">
        <v>#N/A</v>
      </c>
    </row>
    <row r="5618" spans="1:17">
      <c r="A5618" s="4" t="s">
        <v>1886</v>
      </c>
      <c r="B5618" s="15">
        <v>5</v>
      </c>
      <c r="C5618" s="15" t="s">
        <v>1876</v>
      </c>
      <c r="D5618" s="30">
        <v>45195</v>
      </c>
      <c r="E5618" s="10" t="s">
        <v>0</v>
      </c>
      <c r="F5618" s="14">
        <v>367.92</v>
      </c>
      <c r="G5618" s="14">
        <v>82.929691563005605</v>
      </c>
      <c r="H5618" s="30"/>
      <c r="I5618" s="118"/>
      <c r="J5618" s="15" t="str">
        <f>IF(M5618="",IF(AND(H5618&lt;&gt; "",D5618&lt;&gt;""),IF(H5618&gt;=D5618,H5618-D5618,0),""),"")</f>
        <v/>
      </c>
      <c r="K5618" s="20" t="str">
        <f>IF(M5618="",IF(I5618&lt;&gt;"",I5618-G5618,""),"")</f>
        <v/>
      </c>
      <c r="L5618" s="25" t="str">
        <f>IF(M5618="",IF(K5618&lt;&gt;"",IF(G5618=0,IF(I5618=0,0,9.99),K5618/G5618),""),"")</f>
        <v/>
      </c>
      <c r="M5618" s="111"/>
      <c r="N5618" s="58" t="str">
        <f>TRIM(CONCATENATE(Table1[[#This Row],[Intake]]," ",Table1[[#This Row],[Batch Number]]))</f>
        <v>S-1/TI 5</v>
      </c>
      <c r="O5618" s="111" t="str">
        <f>IF(VLOOKUP(Table1[[#This Row],[Intake Batch Combo]],Sheet2!A:B,2,FALSE)="","",VLOOKUP(Table1[[#This Row],[Intake Batch Combo]],Sheet2!A:B,2,FALSE))</f>
        <v>Texas Injury Group Batch 05</v>
      </c>
      <c r="P5618" s="115" t="s">
        <v>2378</v>
      </c>
      <c r="Q5618" s="115" t="e">
        <v>#N/A</v>
      </c>
    </row>
    <row r="5619" spans="1:17">
      <c r="A5619" s="4" t="s">
        <v>1886</v>
      </c>
      <c r="B5619" s="15">
        <v>5</v>
      </c>
      <c r="C5619" s="15" t="s">
        <v>1876</v>
      </c>
      <c r="D5619" s="30">
        <v>45195</v>
      </c>
      <c r="E5619" s="10" t="s">
        <v>0</v>
      </c>
      <c r="F5619" s="14">
        <v>367.92</v>
      </c>
      <c r="G5619" s="14">
        <v>82.929691563005605</v>
      </c>
      <c r="H5619" s="30"/>
      <c r="I5619" s="118"/>
      <c r="J5619" s="15" t="str">
        <f>IF(M5619="",IF(AND(H5619&lt;&gt; "",D5619&lt;&gt;""),IF(H5619&gt;=D5619,H5619-D5619,0),""),"")</f>
        <v/>
      </c>
      <c r="K5619" s="20" t="str">
        <f>IF(M5619="",IF(I5619&lt;&gt;"",I5619-G5619,""),"")</f>
        <v/>
      </c>
      <c r="L5619" s="25" t="str">
        <f>IF(M5619="",IF(K5619&lt;&gt;"",IF(G5619=0,IF(I5619=0,0,9.99),K5619/G5619),""),"")</f>
        <v/>
      </c>
      <c r="M5619" s="111"/>
      <c r="N5619" s="58" t="str">
        <f>TRIM(CONCATENATE(Table1[[#This Row],[Intake]]," ",Table1[[#This Row],[Batch Number]]))</f>
        <v>S-1/TI 5</v>
      </c>
      <c r="O5619" s="111" t="str">
        <f>IF(VLOOKUP(Table1[[#This Row],[Intake Batch Combo]],Sheet2!A:B,2,FALSE)="","",VLOOKUP(Table1[[#This Row],[Intake Batch Combo]],Sheet2!A:B,2,FALSE))</f>
        <v>Texas Injury Group Batch 05</v>
      </c>
      <c r="P5619" s="115" t="s">
        <v>2378</v>
      </c>
      <c r="Q5619" s="115" t="e">
        <v>#N/A</v>
      </c>
    </row>
    <row r="5620" spans="1:17">
      <c r="A5620" s="4" t="s">
        <v>1886</v>
      </c>
      <c r="B5620" s="15">
        <v>5</v>
      </c>
      <c r="C5620" s="15" t="s">
        <v>1876</v>
      </c>
      <c r="D5620" s="30">
        <v>45195</v>
      </c>
      <c r="E5620" s="10" t="s">
        <v>0</v>
      </c>
      <c r="F5620" s="14">
        <v>367.92</v>
      </c>
      <c r="G5620" s="14">
        <v>82.929691563005605</v>
      </c>
      <c r="H5620" s="30"/>
      <c r="I5620" s="118"/>
      <c r="J5620" s="15" t="str">
        <f>IF(M5620="",IF(AND(H5620&lt;&gt; "",D5620&lt;&gt;""),IF(H5620&gt;=D5620,H5620-D5620,0),""),"")</f>
        <v/>
      </c>
      <c r="K5620" s="20" t="str">
        <f>IF(M5620="",IF(I5620&lt;&gt;"",I5620-G5620,""),"")</f>
        <v/>
      </c>
      <c r="L5620" s="25" t="str">
        <f>IF(M5620="",IF(K5620&lt;&gt;"",IF(G5620=0,IF(I5620=0,0,9.99),K5620/G5620),""),"")</f>
        <v/>
      </c>
      <c r="M5620" s="111"/>
      <c r="N5620" s="58" t="str">
        <f>TRIM(CONCATENATE(Table1[[#This Row],[Intake]]," ",Table1[[#This Row],[Batch Number]]))</f>
        <v>S-1/TI 5</v>
      </c>
      <c r="O5620" s="111" t="str">
        <f>IF(VLOOKUP(Table1[[#This Row],[Intake Batch Combo]],Sheet2!A:B,2,FALSE)="","",VLOOKUP(Table1[[#This Row],[Intake Batch Combo]],Sheet2!A:B,2,FALSE))</f>
        <v>Texas Injury Group Batch 05</v>
      </c>
      <c r="P5620" s="115" t="s">
        <v>2378</v>
      </c>
      <c r="Q5620" s="115" t="e">
        <v>#N/A</v>
      </c>
    </row>
    <row r="5621" spans="1:17">
      <c r="A5621" s="4" t="s">
        <v>1886</v>
      </c>
      <c r="B5621" s="15">
        <v>5</v>
      </c>
      <c r="C5621" s="15" t="s">
        <v>1876</v>
      </c>
      <c r="D5621" s="30">
        <v>45195</v>
      </c>
      <c r="E5621" s="10" t="s">
        <v>0</v>
      </c>
      <c r="F5621" s="14">
        <v>367.92</v>
      </c>
      <c r="G5621" s="14">
        <v>82.929691563005605</v>
      </c>
      <c r="H5621" s="30"/>
      <c r="I5621" s="118"/>
      <c r="J5621" s="15" t="str">
        <f>IF(M5621="",IF(AND(H5621&lt;&gt; "",D5621&lt;&gt;""),IF(H5621&gt;=D5621,H5621-D5621,0),""),"")</f>
        <v/>
      </c>
      <c r="K5621" s="20" t="str">
        <f>IF(M5621="",IF(I5621&lt;&gt;"",I5621-G5621,""),"")</f>
        <v/>
      </c>
      <c r="L5621" s="25" t="str">
        <f>IF(M5621="",IF(K5621&lt;&gt;"",IF(G5621=0,IF(I5621=0,0,9.99),K5621/G5621),""),"")</f>
        <v/>
      </c>
      <c r="M5621" s="111"/>
      <c r="N5621" s="58" t="str">
        <f>TRIM(CONCATENATE(Table1[[#This Row],[Intake]]," ",Table1[[#This Row],[Batch Number]]))</f>
        <v>S-1/TI 5</v>
      </c>
      <c r="O5621" s="111" t="str">
        <f>IF(VLOOKUP(Table1[[#This Row],[Intake Batch Combo]],Sheet2!A:B,2,FALSE)="","",VLOOKUP(Table1[[#This Row],[Intake Batch Combo]],Sheet2!A:B,2,FALSE))</f>
        <v>Texas Injury Group Batch 05</v>
      </c>
      <c r="P5621" s="115" t="s">
        <v>2378</v>
      </c>
      <c r="Q5621" s="115" t="e">
        <v>#N/A</v>
      </c>
    </row>
    <row r="5622" spans="1:17">
      <c r="A5622" s="4" t="s">
        <v>1886</v>
      </c>
      <c r="B5622" s="15">
        <v>5</v>
      </c>
      <c r="C5622" s="15" t="s">
        <v>1876</v>
      </c>
      <c r="D5622" s="30">
        <v>45195</v>
      </c>
      <c r="E5622" s="10" t="s">
        <v>0</v>
      </c>
      <c r="F5622" s="14">
        <v>367.92</v>
      </c>
      <c r="G5622" s="14">
        <v>82.929691563005605</v>
      </c>
      <c r="H5622" s="30"/>
      <c r="I5622" s="118"/>
      <c r="J5622" s="15" t="str">
        <f>IF(M5622="",IF(AND(H5622&lt;&gt; "",D5622&lt;&gt;""),IF(H5622&gt;=D5622,H5622-D5622,0),""),"")</f>
        <v/>
      </c>
      <c r="K5622" s="20" t="str">
        <f>IF(M5622="",IF(I5622&lt;&gt;"",I5622-G5622,""),"")</f>
        <v/>
      </c>
      <c r="L5622" s="25" t="str">
        <f>IF(M5622="",IF(K5622&lt;&gt;"",IF(G5622=0,IF(I5622=0,0,9.99),K5622/G5622),""),"")</f>
        <v/>
      </c>
      <c r="M5622" s="111"/>
      <c r="N5622" s="58" t="str">
        <f>TRIM(CONCATENATE(Table1[[#This Row],[Intake]]," ",Table1[[#This Row],[Batch Number]]))</f>
        <v>S-1/TI 5</v>
      </c>
      <c r="O5622" s="111" t="str">
        <f>IF(VLOOKUP(Table1[[#This Row],[Intake Batch Combo]],Sheet2!A:B,2,FALSE)="","",VLOOKUP(Table1[[#This Row],[Intake Batch Combo]],Sheet2!A:B,2,FALSE))</f>
        <v>Texas Injury Group Batch 05</v>
      </c>
      <c r="P5622" s="115" t="s">
        <v>2378</v>
      </c>
      <c r="Q5622" s="115" t="e">
        <v>#N/A</v>
      </c>
    </row>
    <row r="5623" spans="1:17">
      <c r="A5623" s="4" t="s">
        <v>1886</v>
      </c>
      <c r="B5623" s="15">
        <v>5</v>
      </c>
      <c r="C5623" s="15" t="s">
        <v>1876</v>
      </c>
      <c r="D5623" s="30">
        <v>45195</v>
      </c>
      <c r="E5623" s="10" t="s">
        <v>0</v>
      </c>
      <c r="F5623" s="14">
        <v>367.92</v>
      </c>
      <c r="G5623" s="14">
        <v>82.929691563005605</v>
      </c>
      <c r="H5623" s="30"/>
      <c r="I5623" s="118"/>
      <c r="J5623" s="15" t="str">
        <f>IF(M5623="",IF(AND(H5623&lt;&gt; "",D5623&lt;&gt;""),IF(H5623&gt;=D5623,H5623-D5623,0),""),"")</f>
        <v/>
      </c>
      <c r="K5623" s="20" t="str">
        <f>IF(M5623="",IF(I5623&lt;&gt;"",I5623-G5623,""),"")</f>
        <v/>
      </c>
      <c r="L5623" s="25" t="str">
        <f>IF(M5623="",IF(K5623&lt;&gt;"",IF(G5623=0,IF(I5623=0,0,9.99),K5623/G5623),""),"")</f>
        <v/>
      </c>
      <c r="M5623" s="111"/>
      <c r="N5623" s="58" t="str">
        <f>TRIM(CONCATENATE(Table1[[#This Row],[Intake]]," ",Table1[[#This Row],[Batch Number]]))</f>
        <v>S-1/TI 5</v>
      </c>
      <c r="O5623" s="111" t="str">
        <f>IF(VLOOKUP(Table1[[#This Row],[Intake Batch Combo]],Sheet2!A:B,2,FALSE)="","",VLOOKUP(Table1[[#This Row],[Intake Batch Combo]],Sheet2!A:B,2,FALSE))</f>
        <v>Texas Injury Group Batch 05</v>
      </c>
      <c r="P5623" s="115" t="s">
        <v>2378</v>
      </c>
      <c r="Q5623" s="115" t="e">
        <v>#N/A</v>
      </c>
    </row>
    <row r="5624" spans="1:17">
      <c r="A5624" s="4" t="s">
        <v>1886</v>
      </c>
      <c r="B5624" s="15">
        <v>5</v>
      </c>
      <c r="C5624" s="15" t="s">
        <v>1876</v>
      </c>
      <c r="D5624" s="30">
        <v>45195</v>
      </c>
      <c r="E5624" s="10" t="s">
        <v>0</v>
      </c>
      <c r="F5624" s="14">
        <v>367.92</v>
      </c>
      <c r="G5624" s="14">
        <v>82.929691563005605</v>
      </c>
      <c r="H5624" s="30"/>
      <c r="I5624" s="120"/>
      <c r="J5624" s="15" t="str">
        <f>IF(M5624="",IF(AND(H5624&lt;&gt; "",D5624&lt;&gt;""),IF(H5624&gt;=D5624,H5624-D5624,0),""),"")</f>
        <v/>
      </c>
      <c r="K5624" s="20" t="str">
        <f>IF(M5624="",IF(I5624&lt;&gt;"",I5624-G5624,""),"")</f>
        <v/>
      </c>
      <c r="L5624" s="25" t="str">
        <f>IF(M5624="",IF(K5624&lt;&gt;"",IF(G5624=0,IF(I5624=0,0,9.99),K5624/G5624),""),"")</f>
        <v/>
      </c>
      <c r="M5624" s="111"/>
      <c r="N5624" s="58" t="str">
        <f>TRIM(CONCATENATE(Table1[[#This Row],[Intake]]," ",Table1[[#This Row],[Batch Number]]))</f>
        <v>S-1/TI 5</v>
      </c>
      <c r="O5624" s="111" t="str">
        <f>IF(VLOOKUP(Table1[[#This Row],[Intake Batch Combo]],Sheet2!A:B,2,FALSE)="","",VLOOKUP(Table1[[#This Row],[Intake Batch Combo]],Sheet2!A:B,2,FALSE))</f>
        <v>Texas Injury Group Batch 05</v>
      </c>
      <c r="P5624" s="115" t="s">
        <v>2378</v>
      </c>
      <c r="Q5624" s="115" t="e">
        <v>#N/A</v>
      </c>
    </row>
    <row r="5625" spans="1:17">
      <c r="A5625" s="4" t="s">
        <v>1886</v>
      </c>
      <c r="B5625" s="15">
        <v>5</v>
      </c>
      <c r="C5625" s="15">
        <v>98925</v>
      </c>
      <c r="D5625" s="30">
        <v>45195</v>
      </c>
      <c r="E5625" s="10" t="s">
        <v>0</v>
      </c>
      <c r="F5625" s="14">
        <v>384</v>
      </c>
      <c r="G5625" s="14">
        <v>86.554146445407014</v>
      </c>
      <c r="H5625" s="30"/>
      <c r="I5625" s="118"/>
      <c r="J5625" s="15" t="str">
        <f>IF(M5625="",IF(AND(H5625&lt;&gt; "",D5625&lt;&gt;""),IF(H5625&gt;=D5625,H5625-D5625,0),""),"")</f>
        <v/>
      </c>
      <c r="K5625" s="20" t="str">
        <f>IF(M5625="",IF(I5625&lt;&gt;"",I5625-G5625,""),"")</f>
        <v/>
      </c>
      <c r="L5625" s="25" t="str">
        <f>IF(M5625="",IF(K5625&lt;&gt;"",IF(G5625=0,IF(I5625=0,0,9.99),K5625/G5625),""),"")</f>
        <v/>
      </c>
      <c r="M5625" s="111"/>
      <c r="N5625" s="58" t="str">
        <f>TRIM(CONCATENATE(Table1[[#This Row],[Intake]]," ",Table1[[#This Row],[Batch Number]]))</f>
        <v>S-1/TI 5</v>
      </c>
      <c r="O5625" s="111" t="str">
        <f>IF(VLOOKUP(Table1[[#This Row],[Intake Batch Combo]],Sheet2!A:B,2,FALSE)="","",VLOOKUP(Table1[[#This Row],[Intake Batch Combo]],Sheet2!A:B,2,FALSE))</f>
        <v>Texas Injury Group Batch 05</v>
      </c>
      <c r="P5625" s="115" t="s">
        <v>2378</v>
      </c>
      <c r="Q5625" s="115" t="e">
        <v>#N/A</v>
      </c>
    </row>
    <row r="5626" spans="1:17">
      <c r="A5626" s="4" t="s">
        <v>1886</v>
      </c>
      <c r="B5626" s="15">
        <v>5</v>
      </c>
      <c r="C5626" s="15">
        <v>98925</v>
      </c>
      <c r="D5626" s="30">
        <v>45195</v>
      </c>
      <c r="E5626" s="10" t="s">
        <v>0</v>
      </c>
      <c r="F5626" s="14">
        <v>384</v>
      </c>
      <c r="G5626" s="14">
        <v>86.554146445407014</v>
      </c>
      <c r="H5626" s="30"/>
      <c r="I5626" s="118"/>
      <c r="J5626" s="15" t="str">
        <f>IF(M5626="",IF(AND(H5626&lt;&gt; "",D5626&lt;&gt;""),IF(H5626&gt;=D5626,H5626-D5626,0),""),"")</f>
        <v/>
      </c>
      <c r="K5626" s="20" t="str">
        <f>IF(M5626="",IF(I5626&lt;&gt;"",I5626-G5626,""),"")</f>
        <v/>
      </c>
      <c r="L5626" s="25" t="str">
        <f>IF(M5626="",IF(K5626&lt;&gt;"",IF(G5626=0,IF(I5626=0,0,9.99),K5626/G5626),""),"")</f>
        <v/>
      </c>
      <c r="M5626" s="111"/>
      <c r="N5626" s="58" t="str">
        <f>TRIM(CONCATENATE(Table1[[#This Row],[Intake]]," ",Table1[[#This Row],[Batch Number]]))</f>
        <v>S-1/TI 5</v>
      </c>
      <c r="O5626" s="111" t="str">
        <f>IF(VLOOKUP(Table1[[#This Row],[Intake Batch Combo]],Sheet2!A:B,2,FALSE)="","",VLOOKUP(Table1[[#This Row],[Intake Batch Combo]],Sheet2!A:B,2,FALSE))</f>
        <v>Texas Injury Group Batch 05</v>
      </c>
      <c r="P5626" s="115" t="s">
        <v>2378</v>
      </c>
      <c r="Q5626" s="115" t="e">
        <v>#N/A</v>
      </c>
    </row>
    <row r="5627" spans="1:17">
      <c r="A5627" s="4" t="s">
        <v>1886</v>
      </c>
      <c r="B5627" s="15">
        <v>5</v>
      </c>
      <c r="C5627" s="15">
        <v>96138</v>
      </c>
      <c r="D5627" s="30">
        <v>45195</v>
      </c>
      <c r="E5627" s="10" t="s">
        <v>0</v>
      </c>
      <c r="F5627" s="14">
        <v>420</v>
      </c>
      <c r="G5627" s="14">
        <v>94.668597674663914</v>
      </c>
      <c r="H5627" s="30"/>
      <c r="I5627" s="118"/>
      <c r="J5627" s="15" t="str">
        <f>IF(M5627="",IF(AND(H5627&lt;&gt; "",D5627&lt;&gt;""),IF(H5627&gt;=D5627,H5627-D5627,0),""),"")</f>
        <v/>
      </c>
      <c r="K5627" s="20" t="str">
        <f>IF(M5627="",IF(I5627&lt;&gt;"",I5627-G5627,""),"")</f>
        <v/>
      </c>
      <c r="L5627" s="25" t="str">
        <f>IF(M5627="",IF(K5627&lt;&gt;"",IF(G5627=0,IF(I5627=0,0,9.99),K5627/G5627),""),"")</f>
        <v/>
      </c>
      <c r="M5627" s="111"/>
      <c r="N5627" s="58" t="str">
        <f>TRIM(CONCATENATE(Table1[[#This Row],[Intake]]," ",Table1[[#This Row],[Batch Number]]))</f>
        <v>S-1/TI 5</v>
      </c>
      <c r="O5627" s="111" t="str">
        <f>IF(VLOOKUP(Table1[[#This Row],[Intake Batch Combo]],Sheet2!A:B,2,FALSE)="","",VLOOKUP(Table1[[#This Row],[Intake Batch Combo]],Sheet2!A:B,2,FALSE))</f>
        <v>Texas Injury Group Batch 05</v>
      </c>
      <c r="P5627" s="115" t="s">
        <v>2378</v>
      </c>
      <c r="Q5627" s="115" t="e">
        <v>#N/A</v>
      </c>
    </row>
    <row r="5628" spans="1:17">
      <c r="A5628" s="4" t="s">
        <v>1886</v>
      </c>
      <c r="B5628" s="15">
        <v>5</v>
      </c>
      <c r="C5628" s="15">
        <v>96138</v>
      </c>
      <c r="D5628" s="30">
        <v>45195</v>
      </c>
      <c r="E5628" s="10" t="s">
        <v>0</v>
      </c>
      <c r="F5628" s="14">
        <v>420</v>
      </c>
      <c r="G5628" s="14">
        <v>94.668597674663914</v>
      </c>
      <c r="H5628" s="30"/>
      <c r="I5628" s="118"/>
      <c r="J5628" s="15" t="str">
        <f>IF(M5628="",IF(AND(H5628&lt;&gt; "",D5628&lt;&gt;""),IF(H5628&gt;=D5628,H5628-D5628,0),""),"")</f>
        <v/>
      </c>
      <c r="K5628" s="20" t="str">
        <f>IF(M5628="",IF(I5628&lt;&gt;"",I5628-G5628,""),"")</f>
        <v/>
      </c>
      <c r="L5628" s="25" t="str">
        <f>IF(M5628="",IF(K5628&lt;&gt;"",IF(G5628=0,IF(I5628=0,0,9.99),K5628/G5628),""),"")</f>
        <v/>
      </c>
      <c r="M5628" s="111"/>
      <c r="N5628" s="58" t="str">
        <f>TRIM(CONCATENATE(Table1[[#This Row],[Intake]]," ",Table1[[#This Row],[Batch Number]]))</f>
        <v>S-1/TI 5</v>
      </c>
      <c r="O5628" s="111" t="str">
        <f>IF(VLOOKUP(Table1[[#This Row],[Intake Batch Combo]],Sheet2!A:B,2,FALSE)="","",VLOOKUP(Table1[[#This Row],[Intake Batch Combo]],Sheet2!A:B,2,FALSE))</f>
        <v>Texas Injury Group Batch 05</v>
      </c>
      <c r="P5628" s="115" t="s">
        <v>2378</v>
      </c>
      <c r="Q5628" s="115" t="e">
        <v>#N/A</v>
      </c>
    </row>
    <row r="5629" spans="1:17">
      <c r="A5629" s="4" t="s">
        <v>1886</v>
      </c>
      <c r="B5629" s="15">
        <v>5</v>
      </c>
      <c r="C5629" s="15">
        <v>96138</v>
      </c>
      <c r="D5629" s="30">
        <v>45195</v>
      </c>
      <c r="E5629" s="10" t="s">
        <v>0</v>
      </c>
      <c r="F5629" s="14">
        <v>420</v>
      </c>
      <c r="G5629" s="14">
        <v>94.668597674663914</v>
      </c>
      <c r="H5629" s="30"/>
      <c r="I5629" s="118"/>
      <c r="J5629" s="15" t="str">
        <f>IF(M5629="",IF(AND(H5629&lt;&gt; "",D5629&lt;&gt;""),IF(H5629&gt;=D5629,H5629-D5629,0),""),"")</f>
        <v/>
      </c>
      <c r="K5629" s="20" t="str">
        <f>IF(M5629="",IF(I5629&lt;&gt;"",I5629-G5629,""),"")</f>
        <v/>
      </c>
      <c r="L5629" s="25" t="str">
        <f>IF(M5629="",IF(K5629&lt;&gt;"",IF(G5629=0,IF(I5629=0,0,9.99),K5629/G5629),""),"")</f>
        <v/>
      </c>
      <c r="M5629" s="111"/>
      <c r="N5629" s="58" t="str">
        <f>TRIM(CONCATENATE(Table1[[#This Row],[Intake]]," ",Table1[[#This Row],[Batch Number]]))</f>
        <v>S-1/TI 5</v>
      </c>
      <c r="O5629" s="111" t="str">
        <f>IF(VLOOKUP(Table1[[#This Row],[Intake Batch Combo]],Sheet2!A:B,2,FALSE)="","",VLOOKUP(Table1[[#This Row],[Intake Batch Combo]],Sheet2!A:B,2,FALSE))</f>
        <v>Texas Injury Group Batch 05</v>
      </c>
      <c r="P5629" s="115" t="s">
        <v>2378</v>
      </c>
      <c r="Q5629" s="115" t="e">
        <v>#N/A</v>
      </c>
    </row>
    <row r="5630" spans="1:17">
      <c r="A5630" s="4" t="s">
        <v>1886</v>
      </c>
      <c r="B5630" s="15">
        <v>5</v>
      </c>
      <c r="C5630" s="15">
        <v>96138</v>
      </c>
      <c r="D5630" s="30">
        <v>45195</v>
      </c>
      <c r="E5630" s="10" t="s">
        <v>0</v>
      </c>
      <c r="F5630" s="14">
        <v>420</v>
      </c>
      <c r="G5630" s="14">
        <v>94.668597674663914</v>
      </c>
      <c r="H5630" s="30"/>
      <c r="I5630" s="118"/>
      <c r="J5630" s="15" t="str">
        <f>IF(M5630="",IF(AND(H5630&lt;&gt; "",D5630&lt;&gt;""),IF(H5630&gt;=D5630,H5630-D5630,0),""),"")</f>
        <v/>
      </c>
      <c r="K5630" s="20" t="str">
        <f>IF(M5630="",IF(I5630&lt;&gt;"",I5630-G5630,""),"")</f>
        <v/>
      </c>
      <c r="L5630" s="25" t="str">
        <f>IF(M5630="",IF(K5630&lt;&gt;"",IF(G5630=0,IF(I5630=0,0,9.99),K5630/G5630),""),"")</f>
        <v/>
      </c>
      <c r="M5630" s="111"/>
      <c r="N5630" s="58" t="str">
        <f>TRIM(CONCATENATE(Table1[[#This Row],[Intake]]," ",Table1[[#This Row],[Batch Number]]))</f>
        <v>S-1/TI 5</v>
      </c>
      <c r="O5630" s="111" t="str">
        <f>IF(VLOOKUP(Table1[[#This Row],[Intake Batch Combo]],Sheet2!A:B,2,FALSE)="","",VLOOKUP(Table1[[#This Row],[Intake Batch Combo]],Sheet2!A:B,2,FALSE))</f>
        <v>Texas Injury Group Batch 05</v>
      </c>
      <c r="P5630" s="115" t="s">
        <v>2378</v>
      </c>
      <c r="Q5630" s="115" t="e">
        <v>#N/A</v>
      </c>
    </row>
    <row r="5631" spans="1:17">
      <c r="A5631" s="4" t="s">
        <v>1886</v>
      </c>
      <c r="B5631" s="15">
        <v>5</v>
      </c>
      <c r="C5631" s="15">
        <v>96138</v>
      </c>
      <c r="D5631" s="30">
        <v>45195</v>
      </c>
      <c r="E5631" s="10" t="s">
        <v>0</v>
      </c>
      <c r="F5631" s="14">
        <v>420</v>
      </c>
      <c r="G5631" s="14">
        <v>94.668597674663914</v>
      </c>
      <c r="H5631" s="30"/>
      <c r="I5631" s="120"/>
      <c r="J5631" s="15" t="str">
        <f>IF(M5631="",IF(AND(H5631&lt;&gt; "",D5631&lt;&gt;""),IF(H5631&gt;=D5631,H5631-D5631,0),""),"")</f>
        <v/>
      </c>
      <c r="K5631" s="20" t="str">
        <f>IF(M5631="",IF(I5631&lt;&gt;"",I5631-G5631,""),"")</f>
        <v/>
      </c>
      <c r="L5631" s="25" t="str">
        <f>IF(M5631="",IF(K5631&lt;&gt;"",IF(G5631=0,IF(I5631=0,0,9.99),K5631/G5631),""),"")</f>
        <v/>
      </c>
      <c r="M5631" s="111"/>
      <c r="N5631" s="58" t="str">
        <f>TRIM(CONCATENATE(Table1[[#This Row],[Intake]]," ",Table1[[#This Row],[Batch Number]]))</f>
        <v>S-1/TI 5</v>
      </c>
      <c r="O5631" s="111" t="str">
        <f>IF(VLOOKUP(Table1[[#This Row],[Intake Batch Combo]],Sheet2!A:B,2,FALSE)="","",VLOOKUP(Table1[[#This Row],[Intake Batch Combo]],Sheet2!A:B,2,FALSE))</f>
        <v>Texas Injury Group Batch 05</v>
      </c>
      <c r="P5631" s="115" t="s">
        <v>2378</v>
      </c>
      <c r="Q5631" s="115" t="e">
        <v>#N/A</v>
      </c>
    </row>
    <row r="5632" spans="1:17">
      <c r="A5632" s="4" t="s">
        <v>1886</v>
      </c>
      <c r="B5632" s="15">
        <v>5</v>
      </c>
      <c r="C5632" s="15">
        <v>96138</v>
      </c>
      <c r="D5632" s="30">
        <v>45195</v>
      </c>
      <c r="E5632" s="10" t="s">
        <v>0</v>
      </c>
      <c r="F5632" s="14">
        <v>420</v>
      </c>
      <c r="G5632" s="14">
        <v>94.668597674663914</v>
      </c>
      <c r="H5632" s="30"/>
      <c r="I5632" s="118"/>
      <c r="J5632" s="15" t="str">
        <f>IF(M5632="",IF(AND(H5632&lt;&gt; "",D5632&lt;&gt;""),IF(H5632&gt;=D5632,H5632-D5632,0),""),"")</f>
        <v/>
      </c>
      <c r="K5632" s="20" t="str">
        <f>IF(M5632="",IF(I5632&lt;&gt;"",I5632-G5632,""),"")</f>
        <v/>
      </c>
      <c r="L5632" s="25" t="str">
        <f>IF(M5632="",IF(K5632&lt;&gt;"",IF(G5632=0,IF(I5632=0,0,9.99),K5632/G5632),""),"")</f>
        <v/>
      </c>
      <c r="M5632" s="111"/>
      <c r="N5632" s="58" t="str">
        <f>TRIM(CONCATENATE(Table1[[#This Row],[Intake]]," ",Table1[[#This Row],[Batch Number]]))</f>
        <v>S-1/TI 5</v>
      </c>
      <c r="O5632" s="111" t="str">
        <f>IF(VLOOKUP(Table1[[#This Row],[Intake Batch Combo]],Sheet2!A:B,2,FALSE)="","",VLOOKUP(Table1[[#This Row],[Intake Batch Combo]],Sheet2!A:B,2,FALSE))</f>
        <v>Texas Injury Group Batch 05</v>
      </c>
      <c r="P5632" s="115" t="s">
        <v>2378</v>
      </c>
      <c r="Q5632" s="115" t="e">
        <v>#N/A</v>
      </c>
    </row>
    <row r="5633" spans="1:17">
      <c r="A5633" s="4" t="s">
        <v>1886</v>
      </c>
      <c r="B5633" s="15">
        <v>5</v>
      </c>
      <c r="C5633" s="15">
        <v>97750</v>
      </c>
      <c r="D5633" s="30">
        <v>45195</v>
      </c>
      <c r="E5633" s="10" t="s">
        <v>0</v>
      </c>
      <c r="F5633" s="14">
        <v>420</v>
      </c>
      <c r="G5633" s="14">
        <v>94.668597674663914</v>
      </c>
      <c r="H5633" s="30"/>
      <c r="I5633" s="118"/>
      <c r="J5633" s="15" t="str">
        <f>IF(M5633="",IF(AND(H5633&lt;&gt; "",D5633&lt;&gt;""),IF(H5633&gt;=D5633,H5633-D5633,0),""),"")</f>
        <v/>
      </c>
      <c r="K5633" s="20" t="str">
        <f>IF(M5633="",IF(I5633&lt;&gt;"",I5633-G5633,""),"")</f>
        <v/>
      </c>
      <c r="L5633" s="25" t="str">
        <f>IF(M5633="",IF(K5633&lt;&gt;"",IF(G5633=0,IF(I5633=0,0,9.99),K5633/G5633),""),"")</f>
        <v/>
      </c>
      <c r="M5633" s="111"/>
      <c r="N5633" s="58" t="str">
        <f>TRIM(CONCATENATE(Table1[[#This Row],[Intake]]," ",Table1[[#This Row],[Batch Number]]))</f>
        <v>S-1/TI 5</v>
      </c>
      <c r="O5633" s="111" t="str">
        <f>IF(VLOOKUP(Table1[[#This Row],[Intake Batch Combo]],Sheet2!A:B,2,FALSE)="","",VLOOKUP(Table1[[#This Row],[Intake Batch Combo]],Sheet2!A:B,2,FALSE))</f>
        <v>Texas Injury Group Batch 05</v>
      </c>
      <c r="P5633" s="115" t="s">
        <v>2378</v>
      </c>
      <c r="Q5633" s="115" t="e">
        <v>#N/A</v>
      </c>
    </row>
    <row r="5634" spans="1:17">
      <c r="A5634" s="4" t="s">
        <v>1886</v>
      </c>
      <c r="B5634" s="15">
        <v>5</v>
      </c>
      <c r="C5634" s="15">
        <v>97750</v>
      </c>
      <c r="D5634" s="30">
        <v>45195</v>
      </c>
      <c r="E5634" s="10" t="s">
        <v>0</v>
      </c>
      <c r="F5634" s="14">
        <v>420</v>
      </c>
      <c r="G5634" s="14">
        <v>94.668597674663914</v>
      </c>
      <c r="H5634" s="30"/>
      <c r="I5634" s="118"/>
      <c r="J5634" s="15" t="str">
        <f>IF(M5634="",IF(AND(H5634&lt;&gt; "",D5634&lt;&gt;""),IF(H5634&gt;=D5634,H5634-D5634,0),""),"")</f>
        <v/>
      </c>
      <c r="K5634" s="20" t="str">
        <f>IF(M5634="",IF(I5634&lt;&gt;"",I5634-G5634,""),"")</f>
        <v/>
      </c>
      <c r="L5634" s="25" t="str">
        <f>IF(M5634="",IF(K5634&lt;&gt;"",IF(G5634=0,IF(I5634=0,0,9.99),K5634/G5634),""),"")</f>
        <v/>
      </c>
      <c r="M5634" s="111"/>
      <c r="N5634" s="58" t="str">
        <f>TRIM(CONCATENATE(Table1[[#This Row],[Intake]]," ",Table1[[#This Row],[Batch Number]]))</f>
        <v>S-1/TI 5</v>
      </c>
      <c r="O5634" s="111" t="str">
        <f>IF(VLOOKUP(Table1[[#This Row],[Intake Batch Combo]],Sheet2!A:B,2,FALSE)="","",VLOOKUP(Table1[[#This Row],[Intake Batch Combo]],Sheet2!A:B,2,FALSE))</f>
        <v>Texas Injury Group Batch 05</v>
      </c>
      <c r="P5634" s="115" t="s">
        <v>2378</v>
      </c>
      <c r="Q5634" s="115" t="e">
        <v>#N/A</v>
      </c>
    </row>
    <row r="5635" spans="1:17">
      <c r="A5635" s="4" t="s">
        <v>1886</v>
      </c>
      <c r="B5635" s="15">
        <v>5</v>
      </c>
      <c r="C5635" s="15">
        <v>97750</v>
      </c>
      <c r="D5635" s="30">
        <v>45195</v>
      </c>
      <c r="E5635" s="10" t="s">
        <v>0</v>
      </c>
      <c r="F5635" s="14">
        <v>420</v>
      </c>
      <c r="G5635" s="14">
        <v>94.668597674663914</v>
      </c>
      <c r="H5635" s="30"/>
      <c r="I5635" s="120"/>
      <c r="J5635" s="15" t="str">
        <f>IF(M5635="",IF(AND(H5635&lt;&gt; "",D5635&lt;&gt;""),IF(H5635&gt;=D5635,H5635-D5635,0),""),"")</f>
        <v/>
      </c>
      <c r="K5635" s="20" t="str">
        <f>IF(M5635="",IF(I5635&lt;&gt;"",I5635-G5635,""),"")</f>
        <v/>
      </c>
      <c r="L5635" s="25" t="str">
        <f>IF(M5635="",IF(K5635&lt;&gt;"",IF(G5635=0,IF(I5635=0,0,9.99),K5635/G5635),""),"")</f>
        <v/>
      </c>
      <c r="M5635" s="111"/>
      <c r="N5635" s="58" t="str">
        <f>TRIM(CONCATENATE(Table1[[#This Row],[Intake]]," ",Table1[[#This Row],[Batch Number]]))</f>
        <v>S-1/TI 5</v>
      </c>
      <c r="O5635" s="111" t="str">
        <f>IF(VLOOKUP(Table1[[#This Row],[Intake Batch Combo]],Sheet2!A:B,2,FALSE)="","",VLOOKUP(Table1[[#This Row],[Intake Batch Combo]],Sheet2!A:B,2,FALSE))</f>
        <v>Texas Injury Group Batch 05</v>
      </c>
      <c r="P5635" s="115" t="s">
        <v>2378</v>
      </c>
      <c r="Q5635" s="115" t="e">
        <v>#N/A</v>
      </c>
    </row>
    <row r="5636" spans="1:17">
      <c r="A5636" s="4" t="s">
        <v>1886</v>
      </c>
      <c r="B5636" s="15">
        <v>5</v>
      </c>
      <c r="C5636" s="15">
        <v>97750</v>
      </c>
      <c r="D5636" s="30">
        <v>45195</v>
      </c>
      <c r="E5636" s="10" t="s">
        <v>0</v>
      </c>
      <c r="F5636" s="14">
        <v>420</v>
      </c>
      <c r="G5636" s="14">
        <v>94.668597674663914</v>
      </c>
      <c r="H5636" s="30"/>
      <c r="I5636" s="118"/>
      <c r="J5636" s="15" t="str">
        <f>IF(M5636="",IF(AND(H5636&lt;&gt; "",D5636&lt;&gt;""),IF(H5636&gt;=D5636,H5636-D5636,0),""),"")</f>
        <v/>
      </c>
      <c r="K5636" s="20" t="str">
        <f>IF(M5636="",IF(I5636&lt;&gt;"",I5636-G5636,""),"")</f>
        <v/>
      </c>
      <c r="L5636" s="25" t="str">
        <f>IF(M5636="",IF(K5636&lt;&gt;"",IF(G5636=0,IF(I5636=0,0,9.99),K5636/G5636),""),"")</f>
        <v/>
      </c>
      <c r="M5636" s="111"/>
      <c r="N5636" s="58" t="str">
        <f>TRIM(CONCATENATE(Table1[[#This Row],[Intake]]," ",Table1[[#This Row],[Batch Number]]))</f>
        <v>S-1/TI 5</v>
      </c>
      <c r="O5636" s="111" t="str">
        <f>IF(VLOOKUP(Table1[[#This Row],[Intake Batch Combo]],Sheet2!A:B,2,FALSE)="","",VLOOKUP(Table1[[#This Row],[Intake Batch Combo]],Sheet2!A:B,2,FALSE))</f>
        <v>Texas Injury Group Batch 05</v>
      </c>
      <c r="P5636" s="115" t="s">
        <v>2378</v>
      </c>
      <c r="Q5636" s="115" t="e">
        <v>#N/A</v>
      </c>
    </row>
    <row r="5637" spans="1:17">
      <c r="A5637" s="4" t="s">
        <v>1886</v>
      </c>
      <c r="B5637" s="15">
        <v>5</v>
      </c>
      <c r="C5637" s="15">
        <v>97750</v>
      </c>
      <c r="D5637" s="30">
        <v>45195</v>
      </c>
      <c r="E5637" s="10" t="s">
        <v>0</v>
      </c>
      <c r="F5637" s="14">
        <v>420</v>
      </c>
      <c r="G5637" s="14">
        <v>94.668597674663914</v>
      </c>
      <c r="H5637" s="30"/>
      <c r="I5637" s="120"/>
      <c r="J5637" s="15" t="str">
        <f>IF(M5637="",IF(AND(H5637&lt;&gt; "",D5637&lt;&gt;""),IF(H5637&gt;=D5637,H5637-D5637,0),""),"")</f>
        <v/>
      </c>
      <c r="K5637" s="20" t="str">
        <f>IF(M5637="",IF(I5637&lt;&gt;"",I5637-G5637,""),"")</f>
        <v/>
      </c>
      <c r="L5637" s="25" t="str">
        <f>IF(M5637="",IF(K5637&lt;&gt;"",IF(G5637=0,IF(I5637=0,0,9.99),K5637/G5637),""),"")</f>
        <v/>
      </c>
      <c r="M5637" s="111"/>
      <c r="N5637" s="58" t="str">
        <f>TRIM(CONCATENATE(Table1[[#This Row],[Intake]]," ",Table1[[#This Row],[Batch Number]]))</f>
        <v>S-1/TI 5</v>
      </c>
      <c r="O5637" s="111" t="str">
        <f>IF(VLOOKUP(Table1[[#This Row],[Intake Batch Combo]],Sheet2!A:B,2,FALSE)="","",VLOOKUP(Table1[[#This Row],[Intake Batch Combo]],Sheet2!A:B,2,FALSE))</f>
        <v>Texas Injury Group Batch 05</v>
      </c>
      <c r="P5637" s="115" t="s">
        <v>2378</v>
      </c>
      <c r="Q5637" s="115" t="e">
        <v>#N/A</v>
      </c>
    </row>
    <row r="5638" spans="1:17">
      <c r="A5638" s="4" t="s">
        <v>1886</v>
      </c>
      <c r="B5638" s="15">
        <v>5</v>
      </c>
      <c r="C5638" s="15">
        <v>97750</v>
      </c>
      <c r="D5638" s="30">
        <v>45195</v>
      </c>
      <c r="E5638" s="10" t="s">
        <v>0</v>
      </c>
      <c r="F5638" s="14">
        <v>420</v>
      </c>
      <c r="G5638" s="14">
        <v>94.668597674663914</v>
      </c>
      <c r="H5638" s="30"/>
      <c r="I5638" s="118"/>
      <c r="J5638" s="15" t="str">
        <f>IF(M5638="",IF(AND(H5638&lt;&gt; "",D5638&lt;&gt;""),IF(H5638&gt;=D5638,H5638-D5638,0),""),"")</f>
        <v/>
      </c>
      <c r="K5638" s="20" t="str">
        <f>IF(M5638="",IF(I5638&lt;&gt;"",I5638-G5638,""),"")</f>
        <v/>
      </c>
      <c r="L5638" s="25" t="str">
        <f>IF(M5638="",IF(K5638&lt;&gt;"",IF(G5638=0,IF(I5638=0,0,9.99),K5638/G5638),""),"")</f>
        <v/>
      </c>
      <c r="M5638" s="111"/>
      <c r="N5638" s="58" t="str">
        <f>TRIM(CONCATENATE(Table1[[#This Row],[Intake]]," ",Table1[[#This Row],[Batch Number]]))</f>
        <v>S-1/TI 5</v>
      </c>
      <c r="O5638" s="111" t="str">
        <f>IF(VLOOKUP(Table1[[#This Row],[Intake Batch Combo]],Sheet2!A:B,2,FALSE)="","",VLOOKUP(Table1[[#This Row],[Intake Batch Combo]],Sheet2!A:B,2,FALSE))</f>
        <v>Texas Injury Group Batch 05</v>
      </c>
      <c r="P5638" s="115" t="s">
        <v>2378</v>
      </c>
      <c r="Q5638" s="115" t="e">
        <v>#N/A</v>
      </c>
    </row>
    <row r="5639" spans="1:17">
      <c r="A5639" s="4" t="s">
        <v>1886</v>
      </c>
      <c r="B5639" s="15">
        <v>5</v>
      </c>
      <c r="C5639" s="15">
        <v>97112</v>
      </c>
      <c r="D5639" s="30">
        <v>45195</v>
      </c>
      <c r="E5639" s="10" t="s">
        <v>0</v>
      </c>
      <c r="F5639" s="14">
        <v>421.2</v>
      </c>
      <c r="G5639" s="14">
        <v>94.939079382305806</v>
      </c>
      <c r="H5639" s="30"/>
      <c r="I5639" s="118"/>
      <c r="J5639" s="15" t="str">
        <f>IF(M5639="",IF(AND(H5639&lt;&gt; "",D5639&lt;&gt;""),IF(H5639&gt;=D5639,H5639-D5639,0),""),"")</f>
        <v/>
      </c>
      <c r="K5639" s="20" t="str">
        <f>IF(M5639="",IF(I5639&lt;&gt;"",I5639-G5639,""),"")</f>
        <v/>
      </c>
      <c r="L5639" s="25" t="str">
        <f>IF(M5639="",IF(K5639&lt;&gt;"",IF(G5639=0,IF(I5639=0,0,9.99),K5639/G5639),""),"")</f>
        <v/>
      </c>
      <c r="M5639" s="111"/>
      <c r="N5639" s="58" t="str">
        <f>TRIM(CONCATENATE(Table1[[#This Row],[Intake]]," ",Table1[[#This Row],[Batch Number]]))</f>
        <v>S-1/TI 5</v>
      </c>
      <c r="O5639" s="111" t="str">
        <f>IF(VLOOKUP(Table1[[#This Row],[Intake Batch Combo]],Sheet2!A:B,2,FALSE)="","",VLOOKUP(Table1[[#This Row],[Intake Batch Combo]],Sheet2!A:B,2,FALSE))</f>
        <v>Texas Injury Group Batch 05</v>
      </c>
      <c r="P5639" s="115" t="s">
        <v>2378</v>
      </c>
      <c r="Q5639" s="115" t="e">
        <v>#N/A</v>
      </c>
    </row>
    <row r="5640" spans="1:17">
      <c r="A5640" s="48" t="s">
        <v>1050</v>
      </c>
      <c r="B5640" s="55">
        <v>1</v>
      </c>
      <c r="C5640" s="15"/>
      <c r="D5640" s="56">
        <v>44790</v>
      </c>
      <c r="E5640" s="10" t="s">
        <v>0</v>
      </c>
      <c r="F5640" s="49">
        <v>425</v>
      </c>
      <c r="G5640" s="49">
        <v>95.943749999999994</v>
      </c>
      <c r="H5640" s="56"/>
      <c r="I5640" s="118"/>
      <c r="J5640" s="51" t="str">
        <f>IF(M5640="",IF(AND(H5640&lt;&gt; "",D5640&lt;&gt;""),IF(H5640&gt;=D5640,H5640-D5640,0),""),"")</f>
        <v/>
      </c>
      <c r="K5640" s="50" t="str">
        <f>IF(M5640="",IF(I5640&lt;&gt;"",I5640-G5640,""),"")</f>
        <v/>
      </c>
      <c r="L5640" s="52" t="str">
        <f>IF(M5640="",IF(K5640&lt;&gt;"",IF(G5640=0,IF(I5640=0,0,9.99),K5640/G5640),""),"")</f>
        <v/>
      </c>
      <c r="M5640" s="53"/>
      <c r="N5640" s="54" t="str">
        <f>TRIM(CONCATENATE(Table1[[#This Row],[Intake]]," ",Table1[[#This Row],[Batch Number]]))</f>
        <v>S-1/SIM 1</v>
      </c>
      <c r="O5640" s="53" t="str">
        <f>IF(VLOOKUP(Table1[[#This Row],[Intake Batch Combo]],Sheet2!A:B,2,FALSE)="","",VLOOKUP(Table1[[#This Row],[Intake Batch Combo]],Sheet2!A:B,2,FALSE))</f>
        <v>Surgical Institute of Michigan Batch 01</v>
      </c>
      <c r="P5640" s="116" t="e">
        <v>#N/A</v>
      </c>
      <c r="Q5640" s="116" t="e">
        <v>#N/A</v>
      </c>
    </row>
    <row r="5641" spans="1:17">
      <c r="A5641" s="4" t="s">
        <v>1886</v>
      </c>
      <c r="B5641" s="15">
        <v>5</v>
      </c>
      <c r="C5641" s="15">
        <v>96139</v>
      </c>
      <c r="D5641" s="30">
        <v>45195</v>
      </c>
      <c r="E5641" s="10" t="s">
        <v>0</v>
      </c>
      <c r="F5641" s="14">
        <v>432</v>
      </c>
      <c r="G5641" s="14">
        <v>97.37341475108289</v>
      </c>
      <c r="H5641" s="30"/>
      <c r="I5641" s="120"/>
      <c r="J5641" s="15" t="str">
        <f>IF(M5641="",IF(AND(H5641&lt;&gt; "",D5641&lt;&gt;""),IF(H5641&gt;=D5641,H5641-D5641,0),""),"")</f>
        <v/>
      </c>
      <c r="K5641" s="20" t="str">
        <f>IF(M5641="",IF(I5641&lt;&gt;"",I5641-G5641,""),"")</f>
        <v/>
      </c>
      <c r="L5641" s="25" t="str">
        <f>IF(M5641="",IF(K5641&lt;&gt;"",IF(G5641=0,IF(I5641=0,0,9.99),K5641/G5641),""),"")</f>
        <v/>
      </c>
      <c r="M5641" s="111"/>
      <c r="N5641" s="58" t="str">
        <f>TRIM(CONCATENATE(Table1[[#This Row],[Intake]]," ",Table1[[#This Row],[Batch Number]]))</f>
        <v>S-1/TI 5</v>
      </c>
      <c r="O5641" s="111" t="str">
        <f>IF(VLOOKUP(Table1[[#This Row],[Intake Batch Combo]],Sheet2!A:B,2,FALSE)="","",VLOOKUP(Table1[[#This Row],[Intake Batch Combo]],Sheet2!A:B,2,FALSE))</f>
        <v>Texas Injury Group Batch 05</v>
      </c>
      <c r="P5641" s="115" t="s">
        <v>2378</v>
      </c>
      <c r="Q5641" s="115" t="e">
        <v>#N/A</v>
      </c>
    </row>
    <row r="5642" spans="1:17">
      <c r="A5642" s="4" t="s">
        <v>1886</v>
      </c>
      <c r="B5642" s="15">
        <v>5</v>
      </c>
      <c r="C5642" s="15">
        <v>97814</v>
      </c>
      <c r="D5642" s="30">
        <v>45195</v>
      </c>
      <c r="E5642" s="10" t="s">
        <v>0</v>
      </c>
      <c r="F5642" s="14">
        <v>444</v>
      </c>
      <c r="G5642" s="14">
        <v>100.07823182750185</v>
      </c>
      <c r="H5642" s="30"/>
      <c r="I5642" s="118"/>
      <c r="J5642" s="15" t="str">
        <f>IF(M5642="",IF(AND(H5642&lt;&gt; "",D5642&lt;&gt;""),IF(H5642&gt;=D5642,H5642-D5642,0),""),"")</f>
        <v/>
      </c>
      <c r="K5642" s="20" t="str">
        <f>IF(M5642="",IF(I5642&lt;&gt;"",I5642-G5642,""),"")</f>
        <v/>
      </c>
      <c r="L5642" s="25" t="str">
        <f>IF(M5642="",IF(K5642&lt;&gt;"",IF(G5642=0,IF(I5642=0,0,9.99),K5642/G5642),""),"")</f>
        <v/>
      </c>
      <c r="M5642" s="111"/>
      <c r="N5642" s="58" t="str">
        <f>TRIM(CONCATENATE(Table1[[#This Row],[Intake]]," ",Table1[[#This Row],[Batch Number]]))</f>
        <v>S-1/TI 5</v>
      </c>
      <c r="O5642" s="111" t="str">
        <f>IF(VLOOKUP(Table1[[#This Row],[Intake Batch Combo]],Sheet2!A:B,2,FALSE)="","",VLOOKUP(Table1[[#This Row],[Intake Batch Combo]],Sheet2!A:B,2,FALSE))</f>
        <v>Texas Injury Group Batch 05</v>
      </c>
      <c r="P5642" s="115" t="s">
        <v>2378</v>
      </c>
      <c r="Q5642" s="115" t="e">
        <v>#N/A</v>
      </c>
    </row>
    <row r="5643" spans="1:17">
      <c r="A5643" s="4" t="s">
        <v>1886</v>
      </c>
      <c r="B5643" s="15">
        <v>5</v>
      </c>
      <c r="C5643" s="15">
        <v>97814</v>
      </c>
      <c r="D5643" s="30">
        <v>45195</v>
      </c>
      <c r="E5643" s="10" t="s">
        <v>0</v>
      </c>
      <c r="F5643" s="14">
        <v>444</v>
      </c>
      <c r="G5643" s="14">
        <v>100.07823182750185</v>
      </c>
      <c r="H5643" s="30"/>
      <c r="I5643" s="118"/>
      <c r="J5643" s="15" t="str">
        <f>IF(M5643="",IF(AND(H5643&lt;&gt; "",D5643&lt;&gt;""),IF(H5643&gt;=D5643,H5643-D5643,0),""),"")</f>
        <v/>
      </c>
      <c r="K5643" s="20" t="str">
        <f>IF(M5643="",IF(I5643&lt;&gt;"",I5643-G5643,""),"")</f>
        <v/>
      </c>
      <c r="L5643" s="25" t="str">
        <f>IF(M5643="",IF(K5643&lt;&gt;"",IF(G5643=0,IF(I5643=0,0,9.99),K5643/G5643),""),"")</f>
        <v/>
      </c>
      <c r="M5643" s="111"/>
      <c r="N5643" s="58" t="str">
        <f>TRIM(CONCATENATE(Table1[[#This Row],[Intake]]," ",Table1[[#This Row],[Batch Number]]))</f>
        <v>S-1/TI 5</v>
      </c>
      <c r="O5643" s="111" t="str">
        <f>IF(VLOOKUP(Table1[[#This Row],[Intake Batch Combo]],Sheet2!A:B,2,FALSE)="","",VLOOKUP(Table1[[#This Row],[Intake Batch Combo]],Sheet2!A:B,2,FALSE))</f>
        <v>Texas Injury Group Batch 05</v>
      </c>
      <c r="P5643" s="115" t="s">
        <v>2378</v>
      </c>
      <c r="Q5643" s="115" t="e">
        <v>#N/A</v>
      </c>
    </row>
    <row r="5644" spans="1:17">
      <c r="A5644" s="4" t="s">
        <v>1886</v>
      </c>
      <c r="B5644" s="15">
        <v>5</v>
      </c>
      <c r="C5644" s="15" t="s">
        <v>1873</v>
      </c>
      <c r="D5644" s="30">
        <v>45195</v>
      </c>
      <c r="E5644" s="10" t="s">
        <v>0</v>
      </c>
      <c r="F5644" s="14">
        <v>450</v>
      </c>
      <c r="G5644" s="14">
        <v>101.43064036571134</v>
      </c>
      <c r="H5644" s="30"/>
      <c r="I5644" s="118"/>
      <c r="J5644" s="15" t="str">
        <f>IF(M5644="",IF(AND(H5644&lt;&gt; "",D5644&lt;&gt;""),IF(H5644&gt;=D5644,H5644-D5644,0),""),"")</f>
        <v/>
      </c>
      <c r="K5644" s="20" t="str">
        <f>IF(M5644="",IF(I5644&lt;&gt;"",I5644-G5644,""),"")</f>
        <v/>
      </c>
      <c r="L5644" s="25" t="str">
        <f>IF(M5644="",IF(K5644&lt;&gt;"",IF(G5644=0,IF(I5644=0,0,9.99),K5644/G5644),""),"")</f>
        <v/>
      </c>
      <c r="M5644" s="111"/>
      <c r="N5644" s="58" t="str">
        <f>TRIM(CONCATENATE(Table1[[#This Row],[Intake]]," ",Table1[[#This Row],[Batch Number]]))</f>
        <v>S-1/TI 5</v>
      </c>
      <c r="O5644" s="111" t="str">
        <f>IF(VLOOKUP(Table1[[#This Row],[Intake Batch Combo]],Sheet2!A:B,2,FALSE)="","",VLOOKUP(Table1[[#This Row],[Intake Batch Combo]],Sheet2!A:B,2,FALSE))</f>
        <v>Texas Injury Group Batch 05</v>
      </c>
      <c r="P5644" s="115" t="s">
        <v>2378</v>
      </c>
      <c r="Q5644" s="115" t="e">
        <v>#N/A</v>
      </c>
    </row>
    <row r="5645" spans="1:17">
      <c r="A5645" s="4" t="s">
        <v>1886</v>
      </c>
      <c r="B5645" s="15">
        <v>5</v>
      </c>
      <c r="C5645" s="15">
        <v>92537</v>
      </c>
      <c r="D5645" s="30">
        <v>45195</v>
      </c>
      <c r="E5645" s="10" t="s">
        <v>0</v>
      </c>
      <c r="F5645" s="14">
        <v>492</v>
      </c>
      <c r="G5645" s="14">
        <v>110.89750013317772</v>
      </c>
      <c r="H5645" s="30"/>
      <c r="I5645" s="118"/>
      <c r="J5645" s="15" t="str">
        <f>IF(M5645="",IF(AND(H5645&lt;&gt; "",D5645&lt;&gt;""),IF(H5645&gt;=D5645,H5645-D5645,0),""),"")</f>
        <v/>
      </c>
      <c r="K5645" s="20" t="str">
        <f>IF(M5645="",IF(I5645&lt;&gt;"",I5645-G5645,""),"")</f>
        <v/>
      </c>
      <c r="L5645" s="25" t="str">
        <f>IF(M5645="",IF(K5645&lt;&gt;"",IF(G5645=0,IF(I5645=0,0,9.99),K5645/G5645),""),"")</f>
        <v/>
      </c>
      <c r="M5645" s="111"/>
      <c r="N5645" s="58" t="str">
        <f>TRIM(CONCATENATE(Table1[[#This Row],[Intake]]," ",Table1[[#This Row],[Batch Number]]))</f>
        <v>S-1/TI 5</v>
      </c>
      <c r="O5645" s="111" t="str">
        <f>IF(VLOOKUP(Table1[[#This Row],[Intake Batch Combo]],Sheet2!A:B,2,FALSE)="","",VLOOKUP(Table1[[#This Row],[Intake Batch Combo]],Sheet2!A:B,2,FALSE))</f>
        <v>Texas Injury Group Batch 05</v>
      </c>
      <c r="P5645" s="115" t="s">
        <v>2378</v>
      </c>
      <c r="Q5645" s="115" t="e">
        <v>#N/A</v>
      </c>
    </row>
    <row r="5646" spans="1:17">
      <c r="A5646" s="4" t="s">
        <v>1886</v>
      </c>
      <c r="B5646" s="15">
        <v>5</v>
      </c>
      <c r="C5646" s="15">
        <v>92537</v>
      </c>
      <c r="D5646" s="30">
        <v>45195</v>
      </c>
      <c r="E5646" s="10" t="s">
        <v>0</v>
      </c>
      <c r="F5646" s="14">
        <v>492</v>
      </c>
      <c r="G5646" s="14">
        <v>110.89750013317772</v>
      </c>
      <c r="H5646" s="30"/>
      <c r="I5646" s="118"/>
      <c r="J5646" s="15" t="str">
        <f>IF(M5646="",IF(AND(H5646&lt;&gt; "",D5646&lt;&gt;""),IF(H5646&gt;=D5646,H5646-D5646,0),""),"")</f>
        <v/>
      </c>
      <c r="K5646" s="20" t="str">
        <f>IF(M5646="",IF(I5646&lt;&gt;"",I5646-G5646,""),"")</f>
        <v/>
      </c>
      <c r="L5646" s="25" t="str">
        <f>IF(M5646="",IF(K5646&lt;&gt;"",IF(G5646=0,IF(I5646=0,0,9.99),K5646/G5646),""),"")</f>
        <v/>
      </c>
      <c r="M5646" s="111"/>
      <c r="N5646" s="58" t="str">
        <f>TRIM(CONCATENATE(Table1[[#This Row],[Intake]]," ",Table1[[#This Row],[Batch Number]]))</f>
        <v>S-1/TI 5</v>
      </c>
      <c r="O5646" s="111" t="str">
        <f>IF(VLOOKUP(Table1[[#This Row],[Intake Batch Combo]],Sheet2!A:B,2,FALSE)="","",VLOOKUP(Table1[[#This Row],[Intake Batch Combo]],Sheet2!A:B,2,FALSE))</f>
        <v>Texas Injury Group Batch 05</v>
      </c>
      <c r="P5646" s="115" t="s">
        <v>2378</v>
      </c>
      <c r="Q5646" s="115" t="e">
        <v>#N/A</v>
      </c>
    </row>
    <row r="5647" spans="1:17">
      <c r="A5647" s="4" t="s">
        <v>1886</v>
      </c>
      <c r="B5647" s="15">
        <v>5</v>
      </c>
      <c r="C5647" s="15">
        <v>92537</v>
      </c>
      <c r="D5647" s="30">
        <v>45195</v>
      </c>
      <c r="E5647" s="10" t="s">
        <v>0</v>
      </c>
      <c r="F5647" s="14">
        <v>492</v>
      </c>
      <c r="G5647" s="14">
        <v>110.89750013317772</v>
      </c>
      <c r="H5647" s="30"/>
      <c r="I5647" s="118"/>
      <c r="J5647" s="15" t="str">
        <f>IF(M5647="",IF(AND(H5647&lt;&gt; "",D5647&lt;&gt;""),IF(H5647&gt;=D5647,H5647-D5647,0),""),"")</f>
        <v/>
      </c>
      <c r="K5647" s="20" t="str">
        <f>IF(M5647="",IF(I5647&lt;&gt;"",I5647-G5647,""),"")</f>
        <v/>
      </c>
      <c r="L5647" s="25" t="str">
        <f>IF(M5647="",IF(K5647&lt;&gt;"",IF(G5647=0,IF(I5647=0,0,9.99),K5647/G5647),""),"")</f>
        <v/>
      </c>
      <c r="M5647" s="111"/>
      <c r="N5647" s="58" t="str">
        <f>TRIM(CONCATENATE(Table1[[#This Row],[Intake]]," ",Table1[[#This Row],[Batch Number]]))</f>
        <v>S-1/TI 5</v>
      </c>
      <c r="O5647" s="111" t="str">
        <f>IF(VLOOKUP(Table1[[#This Row],[Intake Batch Combo]],Sheet2!A:B,2,FALSE)="","",VLOOKUP(Table1[[#This Row],[Intake Batch Combo]],Sheet2!A:B,2,FALSE))</f>
        <v>Texas Injury Group Batch 05</v>
      </c>
      <c r="P5647" s="115" t="s">
        <v>2378</v>
      </c>
      <c r="Q5647" s="115" t="e">
        <v>#N/A</v>
      </c>
    </row>
    <row r="5648" spans="1:17">
      <c r="A5648" s="4" t="s">
        <v>1886</v>
      </c>
      <c r="B5648" s="15">
        <v>5</v>
      </c>
      <c r="C5648" s="15">
        <v>92537</v>
      </c>
      <c r="D5648" s="30">
        <v>45195</v>
      </c>
      <c r="E5648" s="10" t="s">
        <v>0</v>
      </c>
      <c r="F5648" s="14">
        <v>492</v>
      </c>
      <c r="G5648" s="14">
        <v>110.89750013317772</v>
      </c>
      <c r="H5648" s="30"/>
      <c r="I5648" s="118"/>
      <c r="J5648" s="15" t="str">
        <f>IF(M5648="",IF(AND(H5648&lt;&gt; "",D5648&lt;&gt;""),IF(H5648&gt;=D5648,H5648-D5648,0),""),"")</f>
        <v/>
      </c>
      <c r="K5648" s="20" t="str">
        <f>IF(M5648="",IF(I5648&lt;&gt;"",I5648-G5648,""),"")</f>
        <v/>
      </c>
      <c r="L5648" s="25" t="str">
        <f>IF(M5648="",IF(K5648&lt;&gt;"",IF(G5648=0,IF(I5648=0,0,9.99),K5648/G5648),""),"")</f>
        <v/>
      </c>
      <c r="M5648" s="111"/>
      <c r="N5648" s="58" t="str">
        <f>TRIM(CONCATENATE(Table1[[#This Row],[Intake]]," ",Table1[[#This Row],[Batch Number]]))</f>
        <v>S-1/TI 5</v>
      </c>
      <c r="O5648" s="111" t="str">
        <f>IF(VLOOKUP(Table1[[#This Row],[Intake Batch Combo]],Sheet2!A:B,2,FALSE)="","",VLOOKUP(Table1[[#This Row],[Intake Batch Combo]],Sheet2!A:B,2,FALSE))</f>
        <v>Texas Injury Group Batch 05</v>
      </c>
      <c r="P5648" s="115" t="s">
        <v>2378</v>
      </c>
      <c r="Q5648" s="115" t="e">
        <v>#N/A</v>
      </c>
    </row>
    <row r="5649" spans="1:17">
      <c r="A5649" s="4" t="s">
        <v>1886</v>
      </c>
      <c r="B5649" s="15">
        <v>5</v>
      </c>
      <c r="C5649" s="15">
        <v>92537</v>
      </c>
      <c r="D5649" s="30">
        <v>45195</v>
      </c>
      <c r="E5649" s="10" t="s">
        <v>0</v>
      </c>
      <c r="F5649" s="14">
        <v>492</v>
      </c>
      <c r="G5649" s="14">
        <v>110.89750013317772</v>
      </c>
      <c r="H5649" s="30"/>
      <c r="I5649" s="120"/>
      <c r="J5649" s="15" t="str">
        <f>IF(M5649="",IF(AND(H5649&lt;&gt; "",D5649&lt;&gt;""),IF(H5649&gt;=D5649,H5649-D5649,0),""),"")</f>
        <v/>
      </c>
      <c r="K5649" s="20" t="str">
        <f>IF(M5649="",IF(I5649&lt;&gt;"",I5649-G5649,""),"")</f>
        <v/>
      </c>
      <c r="L5649" s="25" t="str">
        <f>IF(M5649="",IF(K5649&lt;&gt;"",IF(G5649=0,IF(I5649=0,0,9.99),K5649/G5649),""),"")</f>
        <v/>
      </c>
      <c r="M5649" s="111"/>
      <c r="N5649" s="58" t="str">
        <f>TRIM(CONCATENATE(Table1[[#This Row],[Intake]]," ",Table1[[#This Row],[Batch Number]]))</f>
        <v>S-1/TI 5</v>
      </c>
      <c r="O5649" s="111" t="str">
        <f>IF(VLOOKUP(Table1[[#This Row],[Intake Batch Combo]],Sheet2!A:B,2,FALSE)="","",VLOOKUP(Table1[[#This Row],[Intake Batch Combo]],Sheet2!A:B,2,FALSE))</f>
        <v>Texas Injury Group Batch 05</v>
      </c>
      <c r="P5649" s="115" t="s">
        <v>2378</v>
      </c>
      <c r="Q5649" s="115" t="e">
        <v>#N/A</v>
      </c>
    </row>
    <row r="5650" spans="1:17">
      <c r="A5650" s="4" t="s">
        <v>1886</v>
      </c>
      <c r="B5650" s="15">
        <v>5</v>
      </c>
      <c r="C5650" s="15">
        <v>92537</v>
      </c>
      <c r="D5650" s="30">
        <v>45195</v>
      </c>
      <c r="E5650" s="10" t="s">
        <v>0</v>
      </c>
      <c r="F5650" s="14">
        <v>492</v>
      </c>
      <c r="G5650" s="14">
        <v>110.89750013317772</v>
      </c>
      <c r="H5650" s="30"/>
      <c r="I5650" s="118"/>
      <c r="J5650" s="15" t="str">
        <f>IF(M5650="",IF(AND(H5650&lt;&gt; "",D5650&lt;&gt;""),IF(H5650&gt;=D5650,H5650-D5650,0),""),"")</f>
        <v/>
      </c>
      <c r="K5650" s="20" t="str">
        <f>IF(M5650="",IF(I5650&lt;&gt;"",I5650-G5650,""),"")</f>
        <v/>
      </c>
      <c r="L5650" s="25" t="str">
        <f>IF(M5650="",IF(K5650&lt;&gt;"",IF(G5650=0,IF(I5650=0,0,9.99),K5650/G5650),""),"")</f>
        <v/>
      </c>
      <c r="M5650" s="111"/>
      <c r="N5650" s="58" t="str">
        <f>TRIM(CONCATENATE(Table1[[#This Row],[Intake]]," ",Table1[[#This Row],[Batch Number]]))</f>
        <v>S-1/TI 5</v>
      </c>
      <c r="O5650" s="111" t="str">
        <f>IF(VLOOKUP(Table1[[#This Row],[Intake Batch Combo]],Sheet2!A:B,2,FALSE)="","",VLOOKUP(Table1[[#This Row],[Intake Batch Combo]],Sheet2!A:B,2,FALSE))</f>
        <v>Texas Injury Group Batch 05</v>
      </c>
      <c r="P5650" s="115" t="s">
        <v>2378</v>
      </c>
      <c r="Q5650" s="115" t="e">
        <v>#N/A</v>
      </c>
    </row>
    <row r="5651" spans="1:17">
      <c r="A5651" s="4" t="s">
        <v>1886</v>
      </c>
      <c r="B5651" s="15">
        <v>5</v>
      </c>
      <c r="C5651" s="15">
        <v>92537</v>
      </c>
      <c r="D5651" s="30">
        <v>45195</v>
      </c>
      <c r="E5651" s="10" t="s">
        <v>0</v>
      </c>
      <c r="F5651" s="14">
        <v>492</v>
      </c>
      <c r="G5651" s="14">
        <v>110.89750013317772</v>
      </c>
      <c r="H5651" s="30"/>
      <c r="I5651" s="118"/>
      <c r="J5651" s="15" t="str">
        <f>IF(M5651="",IF(AND(H5651&lt;&gt; "",D5651&lt;&gt;""),IF(H5651&gt;=D5651,H5651-D5651,0),""),"")</f>
        <v/>
      </c>
      <c r="K5651" s="20" t="str">
        <f>IF(M5651="",IF(I5651&lt;&gt;"",I5651-G5651,""),"")</f>
        <v/>
      </c>
      <c r="L5651" s="25" t="str">
        <f>IF(M5651="",IF(K5651&lt;&gt;"",IF(G5651=0,IF(I5651=0,0,9.99),K5651/G5651),""),"")</f>
        <v/>
      </c>
      <c r="M5651" s="111"/>
      <c r="N5651" s="58" t="str">
        <f>TRIM(CONCATENATE(Table1[[#This Row],[Intake]]," ",Table1[[#This Row],[Batch Number]]))</f>
        <v>S-1/TI 5</v>
      </c>
      <c r="O5651" s="111" t="str">
        <f>IF(VLOOKUP(Table1[[#This Row],[Intake Batch Combo]],Sheet2!A:B,2,FALSE)="","",VLOOKUP(Table1[[#This Row],[Intake Batch Combo]],Sheet2!A:B,2,FALSE))</f>
        <v>Texas Injury Group Batch 05</v>
      </c>
      <c r="P5651" s="115" t="s">
        <v>2378</v>
      </c>
      <c r="Q5651" s="115" t="e">
        <v>#N/A</v>
      </c>
    </row>
    <row r="5652" spans="1:17">
      <c r="A5652" s="4" t="s">
        <v>1886</v>
      </c>
      <c r="B5652" s="15">
        <v>5</v>
      </c>
      <c r="C5652" s="15">
        <v>92537</v>
      </c>
      <c r="D5652" s="30">
        <v>45195</v>
      </c>
      <c r="E5652" s="10" t="s">
        <v>0</v>
      </c>
      <c r="F5652" s="14">
        <v>492</v>
      </c>
      <c r="G5652" s="14">
        <v>110.89750013317772</v>
      </c>
      <c r="H5652" s="30"/>
      <c r="I5652" s="118"/>
      <c r="J5652" s="15" t="str">
        <f>IF(M5652="",IF(AND(H5652&lt;&gt; "",D5652&lt;&gt;""),IF(H5652&gt;=D5652,H5652-D5652,0),""),"")</f>
        <v/>
      </c>
      <c r="K5652" s="20" t="str">
        <f>IF(M5652="",IF(I5652&lt;&gt;"",I5652-G5652,""),"")</f>
        <v/>
      </c>
      <c r="L5652" s="25" t="str">
        <f>IF(M5652="",IF(K5652&lt;&gt;"",IF(G5652=0,IF(I5652=0,0,9.99),K5652/G5652),""),"")</f>
        <v/>
      </c>
      <c r="M5652" s="111"/>
      <c r="N5652" s="58" t="str">
        <f>TRIM(CONCATENATE(Table1[[#This Row],[Intake]]," ",Table1[[#This Row],[Batch Number]]))</f>
        <v>S-1/TI 5</v>
      </c>
      <c r="O5652" s="111" t="str">
        <f>IF(VLOOKUP(Table1[[#This Row],[Intake Batch Combo]],Sheet2!A:B,2,FALSE)="","",VLOOKUP(Table1[[#This Row],[Intake Batch Combo]],Sheet2!A:B,2,FALSE))</f>
        <v>Texas Injury Group Batch 05</v>
      </c>
      <c r="P5652" s="115" t="s">
        <v>2378</v>
      </c>
      <c r="Q5652" s="115" t="e">
        <v>#N/A</v>
      </c>
    </row>
    <row r="5653" spans="1:17">
      <c r="A5653" s="4" t="s">
        <v>1886</v>
      </c>
      <c r="B5653" s="15">
        <v>5</v>
      </c>
      <c r="C5653" s="15">
        <v>92537</v>
      </c>
      <c r="D5653" s="30">
        <v>45195</v>
      </c>
      <c r="E5653" s="10" t="s">
        <v>0</v>
      </c>
      <c r="F5653" s="14">
        <v>492</v>
      </c>
      <c r="G5653" s="14">
        <v>110.89750013317772</v>
      </c>
      <c r="H5653" s="30"/>
      <c r="I5653" s="118"/>
      <c r="J5653" s="15" t="str">
        <f>IF(M5653="",IF(AND(H5653&lt;&gt; "",D5653&lt;&gt;""),IF(H5653&gt;=D5653,H5653-D5653,0),""),"")</f>
        <v/>
      </c>
      <c r="K5653" s="20" t="str">
        <f>IF(M5653="",IF(I5653&lt;&gt;"",I5653-G5653,""),"")</f>
        <v/>
      </c>
      <c r="L5653" s="25" t="str">
        <f>IF(M5653="",IF(K5653&lt;&gt;"",IF(G5653=0,IF(I5653=0,0,9.99),K5653/G5653),""),"")</f>
        <v/>
      </c>
      <c r="M5653" s="111"/>
      <c r="N5653" s="58" t="str">
        <f>TRIM(CONCATENATE(Table1[[#This Row],[Intake]]," ",Table1[[#This Row],[Batch Number]]))</f>
        <v>S-1/TI 5</v>
      </c>
      <c r="O5653" s="111" t="str">
        <f>IF(VLOOKUP(Table1[[#This Row],[Intake Batch Combo]],Sheet2!A:B,2,FALSE)="","",VLOOKUP(Table1[[#This Row],[Intake Batch Combo]],Sheet2!A:B,2,FALSE))</f>
        <v>Texas Injury Group Batch 05</v>
      </c>
      <c r="P5653" s="115" t="s">
        <v>2378</v>
      </c>
      <c r="Q5653" s="115" t="e">
        <v>#N/A</v>
      </c>
    </row>
    <row r="5654" spans="1:17">
      <c r="A5654" s="4" t="s">
        <v>1886</v>
      </c>
      <c r="B5654" s="15">
        <v>5</v>
      </c>
      <c r="C5654" s="15">
        <v>92537</v>
      </c>
      <c r="D5654" s="30">
        <v>45195</v>
      </c>
      <c r="E5654" s="10" t="s">
        <v>0</v>
      </c>
      <c r="F5654" s="14">
        <v>492</v>
      </c>
      <c r="G5654" s="14">
        <v>110.89750013317772</v>
      </c>
      <c r="H5654" s="30"/>
      <c r="I5654" s="118"/>
      <c r="J5654" s="15" t="str">
        <f>IF(M5654="",IF(AND(H5654&lt;&gt; "",D5654&lt;&gt;""),IF(H5654&gt;=D5654,H5654-D5654,0),""),"")</f>
        <v/>
      </c>
      <c r="K5654" s="20" t="str">
        <f>IF(M5654="",IF(I5654&lt;&gt;"",I5654-G5654,""),"")</f>
        <v/>
      </c>
      <c r="L5654" s="25" t="str">
        <f>IF(M5654="",IF(K5654&lt;&gt;"",IF(G5654=0,IF(I5654=0,0,9.99),K5654/G5654),""),"")</f>
        <v/>
      </c>
      <c r="M5654" s="111"/>
      <c r="N5654" s="58" t="str">
        <f>TRIM(CONCATENATE(Table1[[#This Row],[Intake]]," ",Table1[[#This Row],[Batch Number]]))</f>
        <v>S-1/TI 5</v>
      </c>
      <c r="O5654" s="111" t="str">
        <f>IF(VLOOKUP(Table1[[#This Row],[Intake Batch Combo]],Sheet2!A:B,2,FALSE)="","",VLOOKUP(Table1[[#This Row],[Intake Batch Combo]],Sheet2!A:B,2,FALSE))</f>
        <v>Texas Injury Group Batch 05</v>
      </c>
      <c r="P5654" s="115" t="s">
        <v>2378</v>
      </c>
      <c r="Q5654" s="115" t="e">
        <v>#N/A</v>
      </c>
    </row>
    <row r="5655" spans="1:17">
      <c r="A5655" s="4" t="s">
        <v>1886</v>
      </c>
      <c r="B5655" s="15">
        <v>5</v>
      </c>
      <c r="C5655" s="15">
        <v>20552</v>
      </c>
      <c r="D5655" s="30">
        <v>45195</v>
      </c>
      <c r="E5655" s="10" t="s">
        <v>0</v>
      </c>
      <c r="F5655" s="14">
        <v>540</v>
      </c>
      <c r="G5655" s="14">
        <v>121.71676843885361</v>
      </c>
      <c r="H5655" s="30"/>
      <c r="I5655" s="118"/>
      <c r="J5655" s="15" t="str">
        <f>IF(M5655="",IF(AND(H5655&lt;&gt; "",D5655&lt;&gt;""),IF(H5655&gt;=D5655,H5655-D5655,0),""),"")</f>
        <v/>
      </c>
      <c r="K5655" s="20" t="str">
        <f>IF(M5655="",IF(I5655&lt;&gt;"",I5655-G5655,""),"")</f>
        <v/>
      </c>
      <c r="L5655" s="25" t="str">
        <f>IF(M5655="",IF(K5655&lt;&gt;"",IF(G5655=0,IF(I5655=0,0,9.99),K5655/G5655),""),"")</f>
        <v/>
      </c>
      <c r="M5655" s="111"/>
      <c r="N5655" s="58" t="str">
        <f>TRIM(CONCATENATE(Table1[[#This Row],[Intake]]," ",Table1[[#This Row],[Batch Number]]))</f>
        <v>S-1/TI 5</v>
      </c>
      <c r="O5655" s="111" t="str">
        <f>IF(VLOOKUP(Table1[[#This Row],[Intake Batch Combo]],Sheet2!A:B,2,FALSE)="","",VLOOKUP(Table1[[#This Row],[Intake Batch Combo]],Sheet2!A:B,2,FALSE))</f>
        <v>Texas Injury Group Batch 05</v>
      </c>
      <c r="P5655" s="115" t="s">
        <v>2378</v>
      </c>
      <c r="Q5655" s="115" t="e">
        <v>#N/A</v>
      </c>
    </row>
    <row r="5656" spans="1:17">
      <c r="A5656" s="4" t="s">
        <v>1886</v>
      </c>
      <c r="B5656" s="15">
        <v>5</v>
      </c>
      <c r="C5656" s="15">
        <v>20552</v>
      </c>
      <c r="D5656" s="30">
        <v>45195</v>
      </c>
      <c r="E5656" s="10" t="s">
        <v>0</v>
      </c>
      <c r="F5656" s="14">
        <v>540</v>
      </c>
      <c r="G5656" s="14">
        <v>121.71676843885361</v>
      </c>
      <c r="H5656" s="30"/>
      <c r="I5656" s="118"/>
      <c r="J5656" s="15" t="str">
        <f>IF(M5656="",IF(AND(H5656&lt;&gt; "",D5656&lt;&gt;""),IF(H5656&gt;=D5656,H5656-D5656,0),""),"")</f>
        <v/>
      </c>
      <c r="K5656" s="20" t="str">
        <f>IF(M5656="",IF(I5656&lt;&gt;"",I5656-G5656,""),"")</f>
        <v/>
      </c>
      <c r="L5656" s="25" t="str">
        <f>IF(M5656="",IF(K5656&lt;&gt;"",IF(G5656=0,IF(I5656=0,0,9.99),K5656/G5656),""),"")</f>
        <v/>
      </c>
      <c r="M5656" s="111"/>
      <c r="N5656" s="58" t="str">
        <f>TRIM(CONCATENATE(Table1[[#This Row],[Intake]]," ",Table1[[#This Row],[Batch Number]]))</f>
        <v>S-1/TI 5</v>
      </c>
      <c r="O5656" s="111" t="str">
        <f>IF(VLOOKUP(Table1[[#This Row],[Intake Batch Combo]],Sheet2!A:B,2,FALSE)="","",VLOOKUP(Table1[[#This Row],[Intake Batch Combo]],Sheet2!A:B,2,FALSE))</f>
        <v>Texas Injury Group Batch 05</v>
      </c>
      <c r="P5656" s="115" t="s">
        <v>2378</v>
      </c>
      <c r="Q5656" s="115" t="e">
        <v>#N/A</v>
      </c>
    </row>
    <row r="5657" spans="1:17">
      <c r="A5657" s="4" t="s">
        <v>1886</v>
      </c>
      <c r="B5657" s="15">
        <v>5</v>
      </c>
      <c r="C5657" s="15">
        <v>20552</v>
      </c>
      <c r="D5657" s="30">
        <v>45195</v>
      </c>
      <c r="E5657" s="10" t="s">
        <v>0</v>
      </c>
      <c r="F5657" s="14">
        <v>540</v>
      </c>
      <c r="G5657" s="14">
        <v>121.71676843885361</v>
      </c>
      <c r="H5657" s="30"/>
      <c r="I5657" s="118"/>
      <c r="J5657" s="15" t="str">
        <f>IF(M5657="",IF(AND(H5657&lt;&gt; "",D5657&lt;&gt;""),IF(H5657&gt;=D5657,H5657-D5657,0),""),"")</f>
        <v/>
      </c>
      <c r="K5657" s="20" t="str">
        <f>IF(M5657="",IF(I5657&lt;&gt;"",I5657-G5657,""),"")</f>
        <v/>
      </c>
      <c r="L5657" s="25" t="str">
        <f>IF(M5657="",IF(K5657&lt;&gt;"",IF(G5657=0,IF(I5657=0,0,9.99),K5657/G5657),""),"")</f>
        <v/>
      </c>
      <c r="M5657" s="111"/>
      <c r="N5657" s="58" t="str">
        <f>TRIM(CONCATENATE(Table1[[#This Row],[Intake]]," ",Table1[[#This Row],[Batch Number]]))</f>
        <v>S-1/TI 5</v>
      </c>
      <c r="O5657" s="111" t="str">
        <f>IF(VLOOKUP(Table1[[#This Row],[Intake Batch Combo]],Sheet2!A:B,2,FALSE)="","",VLOOKUP(Table1[[#This Row],[Intake Batch Combo]],Sheet2!A:B,2,FALSE))</f>
        <v>Texas Injury Group Batch 05</v>
      </c>
      <c r="P5657" s="115" t="s">
        <v>2378</v>
      </c>
      <c r="Q5657" s="115" t="e">
        <v>#N/A</v>
      </c>
    </row>
    <row r="5658" spans="1:17">
      <c r="A5658" s="4" t="s">
        <v>1886</v>
      </c>
      <c r="B5658" s="15">
        <v>5</v>
      </c>
      <c r="C5658" s="15">
        <v>20552</v>
      </c>
      <c r="D5658" s="30">
        <v>45195</v>
      </c>
      <c r="E5658" s="10" t="s">
        <v>0</v>
      </c>
      <c r="F5658" s="14">
        <v>540</v>
      </c>
      <c r="G5658" s="14">
        <v>121.71676843885361</v>
      </c>
      <c r="H5658" s="30"/>
      <c r="I5658" s="118"/>
      <c r="J5658" s="15" t="str">
        <f>IF(M5658="",IF(AND(H5658&lt;&gt; "",D5658&lt;&gt;""),IF(H5658&gt;=D5658,H5658-D5658,0),""),"")</f>
        <v/>
      </c>
      <c r="K5658" s="20" t="str">
        <f>IF(M5658="",IF(I5658&lt;&gt;"",I5658-G5658,""),"")</f>
        <v/>
      </c>
      <c r="L5658" s="25" t="str">
        <f>IF(M5658="",IF(K5658&lt;&gt;"",IF(G5658=0,IF(I5658=0,0,9.99),K5658/G5658),""),"")</f>
        <v/>
      </c>
      <c r="M5658" s="111"/>
      <c r="N5658" s="58" t="str">
        <f>TRIM(CONCATENATE(Table1[[#This Row],[Intake]]," ",Table1[[#This Row],[Batch Number]]))</f>
        <v>S-1/TI 5</v>
      </c>
      <c r="O5658" s="111" t="str">
        <f>IF(VLOOKUP(Table1[[#This Row],[Intake Batch Combo]],Sheet2!A:B,2,FALSE)="","",VLOOKUP(Table1[[#This Row],[Intake Batch Combo]],Sheet2!A:B,2,FALSE))</f>
        <v>Texas Injury Group Batch 05</v>
      </c>
      <c r="P5658" s="115" t="s">
        <v>2378</v>
      </c>
      <c r="Q5658" s="115" t="e">
        <v>#N/A</v>
      </c>
    </row>
    <row r="5659" spans="1:17">
      <c r="A5659" s="4" t="s">
        <v>1886</v>
      </c>
      <c r="B5659" s="15">
        <v>5</v>
      </c>
      <c r="C5659" s="15">
        <v>97813</v>
      </c>
      <c r="D5659" s="30">
        <v>45195</v>
      </c>
      <c r="E5659" s="10" t="s">
        <v>0</v>
      </c>
      <c r="F5659" s="14">
        <v>552</v>
      </c>
      <c r="G5659" s="14">
        <v>124.42158551527257</v>
      </c>
      <c r="H5659" s="30"/>
      <c r="I5659" s="118"/>
      <c r="J5659" s="15" t="str">
        <f>IF(M5659="",IF(AND(H5659&lt;&gt; "",D5659&lt;&gt;""),IF(H5659&gt;=D5659,H5659-D5659,0),""),"")</f>
        <v/>
      </c>
      <c r="K5659" s="20" t="str">
        <f>IF(M5659="",IF(I5659&lt;&gt;"",I5659-G5659,""),"")</f>
        <v/>
      </c>
      <c r="L5659" s="25" t="str">
        <f>IF(M5659="",IF(K5659&lt;&gt;"",IF(G5659=0,IF(I5659=0,0,9.99),K5659/G5659),""),"")</f>
        <v/>
      </c>
      <c r="M5659" s="111"/>
      <c r="N5659" s="58" t="str">
        <f>TRIM(CONCATENATE(Table1[[#This Row],[Intake]]," ",Table1[[#This Row],[Batch Number]]))</f>
        <v>S-1/TI 5</v>
      </c>
      <c r="O5659" s="111" t="str">
        <f>IF(VLOOKUP(Table1[[#This Row],[Intake Batch Combo]],Sheet2!A:B,2,FALSE)="","",VLOOKUP(Table1[[#This Row],[Intake Batch Combo]],Sheet2!A:B,2,FALSE))</f>
        <v>Texas Injury Group Batch 05</v>
      </c>
      <c r="P5659" s="115" t="s">
        <v>2378</v>
      </c>
      <c r="Q5659" s="115" t="e">
        <v>#N/A</v>
      </c>
    </row>
    <row r="5660" spans="1:17">
      <c r="A5660" s="4" t="s">
        <v>1886</v>
      </c>
      <c r="B5660" s="15">
        <v>5</v>
      </c>
      <c r="C5660" s="15">
        <v>97813</v>
      </c>
      <c r="D5660" s="30">
        <v>45195</v>
      </c>
      <c r="E5660" s="10" t="s">
        <v>0</v>
      </c>
      <c r="F5660" s="14">
        <v>552</v>
      </c>
      <c r="G5660" s="14">
        <v>124.42158551527257</v>
      </c>
      <c r="H5660" s="30"/>
      <c r="I5660" s="118"/>
      <c r="J5660" s="15" t="str">
        <f>IF(M5660="",IF(AND(H5660&lt;&gt; "",D5660&lt;&gt;""),IF(H5660&gt;=D5660,H5660-D5660,0),""),"")</f>
        <v/>
      </c>
      <c r="K5660" s="20" t="str">
        <f>IF(M5660="",IF(I5660&lt;&gt;"",I5660-G5660,""),"")</f>
        <v/>
      </c>
      <c r="L5660" s="25" t="str">
        <f>IF(M5660="",IF(K5660&lt;&gt;"",IF(G5660=0,IF(I5660=0,0,9.99),K5660/G5660),""),"")</f>
        <v/>
      </c>
      <c r="M5660" s="111"/>
      <c r="N5660" s="58" t="str">
        <f>TRIM(CONCATENATE(Table1[[#This Row],[Intake]]," ",Table1[[#This Row],[Batch Number]]))</f>
        <v>S-1/TI 5</v>
      </c>
      <c r="O5660" s="111" t="str">
        <f>IF(VLOOKUP(Table1[[#This Row],[Intake Batch Combo]],Sheet2!A:B,2,FALSE)="","",VLOOKUP(Table1[[#This Row],[Intake Batch Combo]],Sheet2!A:B,2,FALSE))</f>
        <v>Texas Injury Group Batch 05</v>
      </c>
      <c r="P5660" s="115" t="s">
        <v>2378</v>
      </c>
      <c r="Q5660" s="115" t="e">
        <v>#N/A</v>
      </c>
    </row>
    <row r="5661" spans="1:17">
      <c r="A5661" s="4" t="s">
        <v>1886</v>
      </c>
      <c r="B5661" s="15">
        <v>5</v>
      </c>
      <c r="C5661" s="15">
        <v>97112</v>
      </c>
      <c r="D5661" s="30">
        <v>45195</v>
      </c>
      <c r="E5661" s="10" t="s">
        <v>0</v>
      </c>
      <c r="F5661" s="14">
        <v>561.6</v>
      </c>
      <c r="G5661" s="14">
        <v>126.58543917640775</v>
      </c>
      <c r="H5661" s="30"/>
      <c r="I5661" s="118"/>
      <c r="J5661" s="15" t="str">
        <f>IF(M5661="",IF(AND(H5661&lt;&gt; "",D5661&lt;&gt;""),IF(H5661&gt;=D5661,H5661-D5661,0),""),"")</f>
        <v/>
      </c>
      <c r="K5661" s="20" t="str">
        <f>IF(M5661="",IF(I5661&lt;&gt;"",I5661-G5661,""),"")</f>
        <v/>
      </c>
      <c r="L5661" s="25" t="str">
        <f>IF(M5661="",IF(K5661&lt;&gt;"",IF(G5661=0,IF(I5661=0,0,9.99),K5661/G5661),""),"")</f>
        <v/>
      </c>
      <c r="M5661" s="111"/>
      <c r="N5661" s="58" t="str">
        <f>TRIM(CONCATENATE(Table1[[#This Row],[Intake]]," ",Table1[[#This Row],[Batch Number]]))</f>
        <v>S-1/TI 5</v>
      </c>
      <c r="O5661" s="111" t="str">
        <f>IF(VLOOKUP(Table1[[#This Row],[Intake Batch Combo]],Sheet2!A:B,2,FALSE)="","",VLOOKUP(Table1[[#This Row],[Intake Batch Combo]],Sheet2!A:B,2,FALSE))</f>
        <v>Texas Injury Group Batch 05</v>
      </c>
      <c r="P5661" s="115" t="s">
        <v>2378</v>
      </c>
      <c r="Q5661" s="115" t="e">
        <v>#N/A</v>
      </c>
    </row>
    <row r="5662" spans="1:17">
      <c r="A5662" s="4" t="s">
        <v>1312</v>
      </c>
      <c r="B5662" s="15">
        <v>8</v>
      </c>
      <c r="C5662" s="15"/>
      <c r="D5662" s="30">
        <v>45195</v>
      </c>
      <c r="E5662" s="10" t="s">
        <v>0</v>
      </c>
      <c r="F5662" s="14">
        <v>580</v>
      </c>
      <c r="G5662" s="14">
        <v>130.32600000000002</v>
      </c>
      <c r="H5662" s="30"/>
      <c r="I5662" s="118"/>
      <c r="J5662" s="15" t="str">
        <f>IF(M5662="",IF(AND(H5662&lt;&gt; "",D5662&lt;&gt;""),IF(H5662&gt;=D5662,H5662-D5662,0),""),"")</f>
        <v/>
      </c>
      <c r="K5662" s="20" t="str">
        <f>IF(M5662="",IF(I5662&lt;&gt;"",I5662-G5662,""),"")</f>
        <v/>
      </c>
      <c r="L5662" s="25" t="str">
        <f>IF(M5662="",IF(K5662&lt;&gt;"",IF(G5662=0,IF(I5662=0,0,9.99),K5662/G5662),""),"")</f>
        <v/>
      </c>
      <c r="M5662" s="111"/>
      <c r="N5662" s="58" t="str">
        <f>TRIM(CONCATENATE(Table1[[#This Row],[Intake]]," ",Table1[[#This Row],[Batch Number]]))</f>
        <v>S-1/MF 8</v>
      </c>
      <c r="O5662" s="111" t="str">
        <f>IF(VLOOKUP(Table1[[#This Row],[Intake Batch Combo]],Sheet2!A:B,2,FALSE)="","",VLOOKUP(Table1[[#This Row],[Intake Batch Combo]],Sheet2!A:B,2,FALSE))</f>
        <v>Michigan First Rehab Batch 08</v>
      </c>
      <c r="P5662" s="115" t="s">
        <v>2380</v>
      </c>
      <c r="Q5662" s="115" t="e">
        <v>#N/A</v>
      </c>
    </row>
    <row r="5663" spans="1:17">
      <c r="A5663" s="4" t="s">
        <v>1312</v>
      </c>
      <c r="B5663" s="15">
        <v>8</v>
      </c>
      <c r="C5663" s="15"/>
      <c r="D5663" s="30">
        <v>45195</v>
      </c>
      <c r="E5663" s="10" t="s">
        <v>0</v>
      </c>
      <c r="F5663" s="14">
        <v>580</v>
      </c>
      <c r="G5663" s="14">
        <v>130.32600000000002</v>
      </c>
      <c r="H5663" s="30"/>
      <c r="I5663" s="118"/>
      <c r="J5663" s="15" t="str">
        <f>IF(M5663="",IF(AND(H5663&lt;&gt; "",D5663&lt;&gt;""),IF(H5663&gt;=D5663,H5663-D5663,0),""),"")</f>
        <v/>
      </c>
      <c r="K5663" s="20" t="str">
        <f>IF(M5663="",IF(I5663&lt;&gt;"",I5663-G5663,""),"")</f>
        <v/>
      </c>
      <c r="L5663" s="25" t="str">
        <f>IF(M5663="",IF(K5663&lt;&gt;"",IF(G5663=0,IF(I5663=0,0,9.99),K5663/G5663),""),"")</f>
        <v/>
      </c>
      <c r="M5663" s="111"/>
      <c r="N5663" s="58" t="str">
        <f>TRIM(CONCATENATE(Table1[[#This Row],[Intake]]," ",Table1[[#This Row],[Batch Number]]))</f>
        <v>S-1/MF 8</v>
      </c>
      <c r="O5663" s="111" t="str">
        <f>IF(VLOOKUP(Table1[[#This Row],[Intake Batch Combo]],Sheet2!A:B,2,FALSE)="","",VLOOKUP(Table1[[#This Row],[Intake Batch Combo]],Sheet2!A:B,2,FALSE))</f>
        <v>Michigan First Rehab Batch 08</v>
      </c>
      <c r="P5663" s="115" t="s">
        <v>2380</v>
      </c>
      <c r="Q5663" s="115" t="e">
        <v>#N/A</v>
      </c>
    </row>
    <row r="5664" spans="1:17">
      <c r="A5664" s="4" t="s">
        <v>1312</v>
      </c>
      <c r="B5664" s="15">
        <v>3</v>
      </c>
      <c r="C5664" s="15" t="s">
        <v>1857</v>
      </c>
      <c r="D5664" s="30">
        <v>44973</v>
      </c>
      <c r="E5664" s="10" t="s">
        <v>0</v>
      </c>
      <c r="F5664" s="14">
        <v>490</v>
      </c>
      <c r="G5664" s="14">
        <v>137.62875</v>
      </c>
      <c r="H5664" s="30"/>
      <c r="I5664" s="120"/>
      <c r="J5664" s="15" t="str">
        <f>IF(M5664="",IF(AND(H5664&lt;&gt; "",D5664&lt;&gt;""),IF(H5664&gt;=D5664,H5664-D5664,0),""),"")</f>
        <v/>
      </c>
      <c r="K5664" s="20" t="str">
        <f>IF(M5664="",IF(I5664&lt;&gt;"",I5664-G5664,""),"")</f>
        <v/>
      </c>
      <c r="L5664" s="25" t="str">
        <f>IF(M5664="",IF(K5664&lt;&gt;"",IF(G5664=0,IF(I5664=0,0,9.99),K5664/G5664),""),"")</f>
        <v/>
      </c>
      <c r="M5664" s="111"/>
      <c r="N5664" s="58" t="str">
        <f>TRIM(CONCATENATE(Table1[[#This Row],[Intake]]," ",Table1[[#This Row],[Batch Number]]))</f>
        <v>S-1/MF 3</v>
      </c>
      <c r="O5664" s="111" t="str">
        <f>IF(VLOOKUP(Table1[[#This Row],[Intake Batch Combo]],Sheet2!A:B,2,FALSE)="","",VLOOKUP(Table1[[#This Row],[Intake Batch Combo]],Sheet2!A:B,2,FALSE))</f>
        <v>Michigan First Rehab Batch 03</v>
      </c>
      <c r="P5664" s="115" t="e">
        <v>#N/A</v>
      </c>
      <c r="Q5664" s="115" t="e">
        <v>#N/A</v>
      </c>
    </row>
    <row r="5665" spans="1:17">
      <c r="A5665" s="48" t="s">
        <v>1050</v>
      </c>
      <c r="B5665" s="55">
        <v>1</v>
      </c>
      <c r="C5665" s="15"/>
      <c r="D5665" s="56">
        <v>44790</v>
      </c>
      <c r="E5665" s="10" t="s">
        <v>0</v>
      </c>
      <c r="F5665" s="49">
        <v>621.96</v>
      </c>
      <c r="G5665" s="49">
        <v>140.40747000000002</v>
      </c>
      <c r="H5665" s="56"/>
      <c r="I5665" s="118"/>
      <c r="J5665" s="51" t="str">
        <f>IF(M5665="",IF(AND(H5665&lt;&gt; "",D5665&lt;&gt;""),IF(H5665&gt;=D5665,H5665-D5665,0),""),"")</f>
        <v/>
      </c>
      <c r="K5665" s="50" t="str">
        <f>IF(M5665="",IF(I5665&lt;&gt;"",I5665-G5665,""),"")</f>
        <v/>
      </c>
      <c r="L5665" s="52" t="str">
        <f>IF(M5665="",IF(K5665&lt;&gt;"",IF(G5665=0,IF(I5665=0,0,9.99),K5665/G5665),""),"")</f>
        <v/>
      </c>
      <c r="M5665" s="53"/>
      <c r="N5665" s="54" t="str">
        <f>TRIM(CONCATENATE(Table1[[#This Row],[Intake]]," ",Table1[[#This Row],[Batch Number]]))</f>
        <v>S-1/SIM 1</v>
      </c>
      <c r="O5665" s="53" t="str">
        <f>IF(VLOOKUP(Table1[[#This Row],[Intake Batch Combo]],Sheet2!A:B,2,FALSE)="","",VLOOKUP(Table1[[#This Row],[Intake Batch Combo]],Sheet2!A:B,2,FALSE))</f>
        <v>Surgical Institute of Michigan Batch 01</v>
      </c>
      <c r="P5665" s="116" t="e">
        <v>#N/A</v>
      </c>
      <c r="Q5665" s="116" t="e">
        <v>#N/A</v>
      </c>
    </row>
    <row r="5666" spans="1:17">
      <c r="A5666" s="4" t="s">
        <v>1886</v>
      </c>
      <c r="B5666" s="15">
        <v>5</v>
      </c>
      <c r="C5666" s="15">
        <v>99213</v>
      </c>
      <c r="D5666" s="30">
        <v>45195</v>
      </c>
      <c r="E5666" s="10" t="s">
        <v>0</v>
      </c>
      <c r="F5666" s="14">
        <v>661.7</v>
      </c>
      <c r="G5666" s="14">
        <v>149.14812162220267</v>
      </c>
      <c r="H5666" s="30"/>
      <c r="I5666" s="118"/>
      <c r="J5666" s="15" t="str">
        <f>IF(M5666="",IF(AND(H5666&lt;&gt; "",D5666&lt;&gt;""),IF(H5666&gt;=D5666,H5666-D5666,0),""),"")</f>
        <v/>
      </c>
      <c r="K5666" s="20" t="str">
        <f>IF(M5666="",IF(I5666&lt;&gt;"",I5666-G5666,""),"")</f>
        <v/>
      </c>
      <c r="L5666" s="25" t="str">
        <f>IF(M5666="",IF(K5666&lt;&gt;"",IF(G5666=0,IF(I5666=0,0,9.99),K5666/G5666),""),"")</f>
        <v/>
      </c>
      <c r="M5666" s="111"/>
      <c r="N5666" s="58" t="str">
        <f>TRIM(CONCATENATE(Table1[[#This Row],[Intake]]," ",Table1[[#This Row],[Batch Number]]))</f>
        <v>S-1/TI 5</v>
      </c>
      <c r="O5666" s="111" t="str">
        <f>IF(VLOOKUP(Table1[[#This Row],[Intake Batch Combo]],Sheet2!A:B,2,FALSE)="","",VLOOKUP(Table1[[#This Row],[Intake Batch Combo]],Sheet2!A:B,2,FALSE))</f>
        <v>Texas Injury Group Batch 05</v>
      </c>
      <c r="P5666" s="115" t="s">
        <v>2378</v>
      </c>
      <c r="Q5666" s="115" t="e">
        <v>#N/A</v>
      </c>
    </row>
    <row r="5667" spans="1:17">
      <c r="A5667" s="4" t="s">
        <v>1886</v>
      </c>
      <c r="B5667" s="15">
        <v>5</v>
      </c>
      <c r="C5667" s="15">
        <v>99213</v>
      </c>
      <c r="D5667" s="30">
        <v>45195</v>
      </c>
      <c r="E5667" s="10" t="s">
        <v>0</v>
      </c>
      <c r="F5667" s="14">
        <v>661.7</v>
      </c>
      <c r="G5667" s="14">
        <v>149.14812162220267</v>
      </c>
      <c r="H5667" s="30"/>
      <c r="I5667" s="118"/>
      <c r="J5667" s="15" t="str">
        <f>IF(M5667="",IF(AND(H5667&lt;&gt; "",D5667&lt;&gt;""),IF(H5667&gt;=D5667,H5667-D5667,0),""),"")</f>
        <v/>
      </c>
      <c r="K5667" s="20" t="str">
        <f>IF(M5667="",IF(I5667&lt;&gt;"",I5667-G5667,""),"")</f>
        <v/>
      </c>
      <c r="L5667" s="25" t="str">
        <f>IF(M5667="",IF(K5667&lt;&gt;"",IF(G5667=0,IF(I5667=0,0,9.99),K5667/G5667),""),"")</f>
        <v/>
      </c>
      <c r="M5667" s="111"/>
      <c r="N5667" s="58" t="str">
        <f>TRIM(CONCATENATE(Table1[[#This Row],[Intake]]," ",Table1[[#This Row],[Batch Number]]))</f>
        <v>S-1/TI 5</v>
      </c>
      <c r="O5667" s="111" t="str">
        <f>IF(VLOOKUP(Table1[[#This Row],[Intake Batch Combo]],Sheet2!A:B,2,FALSE)="","",VLOOKUP(Table1[[#This Row],[Intake Batch Combo]],Sheet2!A:B,2,FALSE))</f>
        <v>Texas Injury Group Batch 05</v>
      </c>
      <c r="P5667" s="115" t="s">
        <v>2378</v>
      </c>
      <c r="Q5667" s="115" t="e">
        <v>#N/A</v>
      </c>
    </row>
    <row r="5668" spans="1:17">
      <c r="A5668" s="4" t="s">
        <v>1886</v>
      </c>
      <c r="B5668" s="15">
        <v>5</v>
      </c>
      <c r="C5668" s="15">
        <v>99213</v>
      </c>
      <c r="D5668" s="30">
        <v>45195</v>
      </c>
      <c r="E5668" s="10" t="s">
        <v>0</v>
      </c>
      <c r="F5668" s="14">
        <v>661.7</v>
      </c>
      <c r="G5668" s="14">
        <v>149.14812162220267</v>
      </c>
      <c r="H5668" s="30"/>
      <c r="I5668" s="118"/>
      <c r="J5668" s="15" t="str">
        <f>IF(M5668="",IF(AND(H5668&lt;&gt; "",D5668&lt;&gt;""),IF(H5668&gt;=D5668,H5668-D5668,0),""),"")</f>
        <v/>
      </c>
      <c r="K5668" s="20" t="str">
        <f>IF(M5668="",IF(I5668&lt;&gt;"",I5668-G5668,""),"")</f>
        <v/>
      </c>
      <c r="L5668" s="25" t="str">
        <f>IF(M5668="",IF(K5668&lt;&gt;"",IF(G5668=0,IF(I5668=0,0,9.99),K5668/G5668),""),"")</f>
        <v/>
      </c>
      <c r="M5668" s="111"/>
      <c r="N5668" s="58" t="str">
        <f>TRIM(CONCATENATE(Table1[[#This Row],[Intake]]," ",Table1[[#This Row],[Batch Number]]))</f>
        <v>S-1/TI 5</v>
      </c>
      <c r="O5668" s="111" t="str">
        <f>IF(VLOOKUP(Table1[[#This Row],[Intake Batch Combo]],Sheet2!A:B,2,FALSE)="","",VLOOKUP(Table1[[#This Row],[Intake Batch Combo]],Sheet2!A:B,2,FALSE))</f>
        <v>Texas Injury Group Batch 05</v>
      </c>
      <c r="P5668" s="115" t="s">
        <v>2378</v>
      </c>
      <c r="Q5668" s="115" t="e">
        <v>#N/A</v>
      </c>
    </row>
    <row r="5669" spans="1:17">
      <c r="A5669" s="4" t="s">
        <v>1886</v>
      </c>
      <c r="B5669" s="15">
        <v>5</v>
      </c>
      <c r="C5669" s="15">
        <v>99213</v>
      </c>
      <c r="D5669" s="30">
        <v>45195</v>
      </c>
      <c r="E5669" s="10" t="s">
        <v>0</v>
      </c>
      <c r="F5669" s="14">
        <v>661.7</v>
      </c>
      <c r="G5669" s="14">
        <v>149.14812162220267</v>
      </c>
      <c r="H5669" s="30"/>
      <c r="I5669" s="118"/>
      <c r="J5669" s="15" t="str">
        <f>IF(M5669="",IF(AND(H5669&lt;&gt; "",D5669&lt;&gt;""),IF(H5669&gt;=D5669,H5669-D5669,0),""),"")</f>
        <v/>
      </c>
      <c r="K5669" s="20" t="str">
        <f>IF(M5669="",IF(I5669&lt;&gt;"",I5669-G5669,""),"")</f>
        <v/>
      </c>
      <c r="L5669" s="25" t="str">
        <f>IF(M5669="",IF(K5669&lt;&gt;"",IF(G5669=0,IF(I5669=0,0,9.99),K5669/G5669),""),"")</f>
        <v/>
      </c>
      <c r="M5669" s="111"/>
      <c r="N5669" s="58" t="str">
        <f>TRIM(CONCATENATE(Table1[[#This Row],[Intake]]," ",Table1[[#This Row],[Batch Number]]))</f>
        <v>S-1/TI 5</v>
      </c>
      <c r="O5669" s="111" t="str">
        <f>IF(VLOOKUP(Table1[[#This Row],[Intake Batch Combo]],Sheet2!A:B,2,FALSE)="","",VLOOKUP(Table1[[#This Row],[Intake Batch Combo]],Sheet2!A:B,2,FALSE))</f>
        <v>Texas Injury Group Batch 05</v>
      </c>
      <c r="P5669" s="115" t="s">
        <v>2378</v>
      </c>
      <c r="Q5669" s="115" t="e">
        <v>#N/A</v>
      </c>
    </row>
    <row r="5670" spans="1:17">
      <c r="A5670" s="4" t="s">
        <v>1886</v>
      </c>
      <c r="B5670" s="15">
        <v>5</v>
      </c>
      <c r="C5670" s="15">
        <v>99213</v>
      </c>
      <c r="D5670" s="30">
        <v>45195</v>
      </c>
      <c r="E5670" s="10" t="s">
        <v>0</v>
      </c>
      <c r="F5670" s="14">
        <v>661.7</v>
      </c>
      <c r="G5670" s="14">
        <v>149.14812162220267</v>
      </c>
      <c r="H5670" s="30"/>
      <c r="I5670" s="118"/>
      <c r="J5670" s="15" t="str">
        <f>IF(M5670="",IF(AND(H5670&lt;&gt; "",D5670&lt;&gt;""),IF(H5670&gt;=D5670,H5670-D5670,0),""),"")</f>
        <v/>
      </c>
      <c r="K5670" s="20" t="str">
        <f>IF(M5670="",IF(I5670&lt;&gt;"",I5670-G5670,""),"")</f>
        <v/>
      </c>
      <c r="L5670" s="25" t="str">
        <f>IF(M5670="",IF(K5670&lt;&gt;"",IF(G5670=0,IF(I5670=0,0,9.99),K5670/G5670),""),"")</f>
        <v/>
      </c>
      <c r="M5670" s="111"/>
      <c r="N5670" s="58" t="str">
        <f>TRIM(CONCATENATE(Table1[[#This Row],[Intake]]," ",Table1[[#This Row],[Batch Number]]))</f>
        <v>S-1/TI 5</v>
      </c>
      <c r="O5670" s="111" t="str">
        <f>IF(VLOOKUP(Table1[[#This Row],[Intake Batch Combo]],Sheet2!A:B,2,FALSE)="","",VLOOKUP(Table1[[#This Row],[Intake Batch Combo]],Sheet2!A:B,2,FALSE))</f>
        <v>Texas Injury Group Batch 05</v>
      </c>
      <c r="P5670" s="115" t="s">
        <v>2378</v>
      </c>
      <c r="Q5670" s="115" t="e">
        <v>#N/A</v>
      </c>
    </row>
    <row r="5671" spans="1:17">
      <c r="A5671" s="4" t="s">
        <v>1886</v>
      </c>
      <c r="B5671" s="15">
        <v>5</v>
      </c>
      <c r="C5671" s="15">
        <v>99213</v>
      </c>
      <c r="D5671" s="30">
        <v>45195</v>
      </c>
      <c r="E5671" s="10" t="s">
        <v>0</v>
      </c>
      <c r="F5671" s="14">
        <v>661.7</v>
      </c>
      <c r="G5671" s="14">
        <v>149.14812162220267</v>
      </c>
      <c r="H5671" s="30"/>
      <c r="I5671" s="118"/>
      <c r="J5671" s="15" t="str">
        <f>IF(M5671="",IF(AND(H5671&lt;&gt; "",D5671&lt;&gt;""),IF(H5671&gt;=D5671,H5671-D5671,0),""),"")</f>
        <v/>
      </c>
      <c r="K5671" s="20" t="str">
        <f>IF(M5671="",IF(I5671&lt;&gt;"",I5671-G5671,""),"")</f>
        <v/>
      </c>
      <c r="L5671" s="25" t="str">
        <f>IF(M5671="",IF(K5671&lt;&gt;"",IF(G5671=0,IF(I5671=0,0,9.99),K5671/G5671),""),"")</f>
        <v/>
      </c>
      <c r="M5671" s="111"/>
      <c r="N5671" s="58" t="str">
        <f>TRIM(CONCATENATE(Table1[[#This Row],[Intake]]," ",Table1[[#This Row],[Batch Number]]))</f>
        <v>S-1/TI 5</v>
      </c>
      <c r="O5671" s="111" t="str">
        <f>IF(VLOOKUP(Table1[[#This Row],[Intake Batch Combo]],Sheet2!A:B,2,FALSE)="","",VLOOKUP(Table1[[#This Row],[Intake Batch Combo]],Sheet2!A:B,2,FALSE))</f>
        <v>Texas Injury Group Batch 05</v>
      </c>
      <c r="P5671" s="115" t="s">
        <v>2378</v>
      </c>
      <c r="Q5671" s="115" t="e">
        <v>#N/A</v>
      </c>
    </row>
    <row r="5672" spans="1:17">
      <c r="A5672" s="4" t="s">
        <v>1886</v>
      </c>
      <c r="B5672" s="15">
        <v>5</v>
      </c>
      <c r="C5672" s="15">
        <v>99213</v>
      </c>
      <c r="D5672" s="30">
        <v>45195</v>
      </c>
      <c r="E5672" s="10" t="s">
        <v>0</v>
      </c>
      <c r="F5672" s="14">
        <v>661.7</v>
      </c>
      <c r="G5672" s="14">
        <v>149.14812162220267</v>
      </c>
      <c r="H5672" s="30"/>
      <c r="I5672" s="118"/>
      <c r="J5672" s="15" t="str">
        <f>IF(M5672="",IF(AND(H5672&lt;&gt; "",D5672&lt;&gt;""),IF(H5672&gt;=D5672,H5672-D5672,0),""),"")</f>
        <v/>
      </c>
      <c r="K5672" s="20" t="str">
        <f>IF(M5672="",IF(I5672&lt;&gt;"",I5672-G5672,""),"")</f>
        <v/>
      </c>
      <c r="L5672" s="25" t="str">
        <f>IF(M5672="",IF(K5672&lt;&gt;"",IF(G5672=0,IF(I5672=0,0,9.99),K5672/G5672),""),"")</f>
        <v/>
      </c>
      <c r="M5672" s="111"/>
      <c r="N5672" s="58" t="str">
        <f>TRIM(CONCATENATE(Table1[[#This Row],[Intake]]," ",Table1[[#This Row],[Batch Number]]))</f>
        <v>S-1/TI 5</v>
      </c>
      <c r="O5672" s="111" t="str">
        <f>IF(VLOOKUP(Table1[[#This Row],[Intake Batch Combo]],Sheet2!A:B,2,FALSE)="","",VLOOKUP(Table1[[#This Row],[Intake Batch Combo]],Sheet2!A:B,2,FALSE))</f>
        <v>Texas Injury Group Batch 05</v>
      </c>
      <c r="P5672" s="115" t="s">
        <v>2378</v>
      </c>
      <c r="Q5672" s="115" t="e">
        <v>#N/A</v>
      </c>
    </row>
    <row r="5673" spans="1:17">
      <c r="A5673" s="4" t="s">
        <v>1886</v>
      </c>
      <c r="B5673" s="15">
        <v>5</v>
      </c>
      <c r="C5673" s="15">
        <v>99213</v>
      </c>
      <c r="D5673" s="30">
        <v>45195</v>
      </c>
      <c r="E5673" s="10" t="s">
        <v>0</v>
      </c>
      <c r="F5673" s="14">
        <v>661.7</v>
      </c>
      <c r="G5673" s="14">
        <v>149.14812162220267</v>
      </c>
      <c r="H5673" s="30"/>
      <c r="I5673" s="118"/>
      <c r="J5673" s="15" t="str">
        <f>IF(M5673="",IF(AND(H5673&lt;&gt; "",D5673&lt;&gt;""),IF(H5673&gt;=D5673,H5673-D5673,0),""),"")</f>
        <v/>
      </c>
      <c r="K5673" s="20" t="str">
        <f>IF(M5673="",IF(I5673&lt;&gt;"",I5673-G5673,""),"")</f>
        <v/>
      </c>
      <c r="L5673" s="25" t="str">
        <f>IF(M5673="",IF(K5673&lt;&gt;"",IF(G5673=0,IF(I5673=0,0,9.99),K5673/G5673),""),"")</f>
        <v/>
      </c>
      <c r="M5673" s="111"/>
      <c r="N5673" s="58" t="str">
        <f>TRIM(CONCATENATE(Table1[[#This Row],[Intake]]," ",Table1[[#This Row],[Batch Number]]))</f>
        <v>S-1/TI 5</v>
      </c>
      <c r="O5673" s="111" t="str">
        <f>IF(VLOOKUP(Table1[[#This Row],[Intake Batch Combo]],Sheet2!A:B,2,FALSE)="","",VLOOKUP(Table1[[#This Row],[Intake Batch Combo]],Sheet2!A:B,2,FALSE))</f>
        <v>Texas Injury Group Batch 05</v>
      </c>
      <c r="P5673" s="115" t="s">
        <v>2378</v>
      </c>
      <c r="Q5673" s="115" t="e">
        <v>#N/A</v>
      </c>
    </row>
    <row r="5674" spans="1:17">
      <c r="A5674" s="4" t="s">
        <v>1886</v>
      </c>
      <c r="B5674" s="15">
        <v>5</v>
      </c>
      <c r="C5674" s="15">
        <v>99213</v>
      </c>
      <c r="D5674" s="30">
        <v>45195</v>
      </c>
      <c r="E5674" s="10" t="s">
        <v>0</v>
      </c>
      <c r="F5674" s="14">
        <v>661.7</v>
      </c>
      <c r="G5674" s="14">
        <v>149.14812162220267</v>
      </c>
      <c r="H5674" s="30"/>
      <c r="I5674" s="118"/>
      <c r="J5674" s="15" t="str">
        <f>IF(M5674="",IF(AND(H5674&lt;&gt; "",D5674&lt;&gt;""),IF(H5674&gt;=D5674,H5674-D5674,0),""),"")</f>
        <v/>
      </c>
      <c r="K5674" s="20" t="str">
        <f>IF(M5674="",IF(I5674&lt;&gt;"",I5674-G5674,""),"")</f>
        <v/>
      </c>
      <c r="L5674" s="25" t="str">
        <f>IF(M5674="",IF(K5674&lt;&gt;"",IF(G5674=0,IF(I5674=0,0,9.99),K5674/G5674),""),"")</f>
        <v/>
      </c>
      <c r="M5674" s="111"/>
      <c r="N5674" s="58" t="str">
        <f>TRIM(CONCATENATE(Table1[[#This Row],[Intake]]," ",Table1[[#This Row],[Batch Number]]))</f>
        <v>S-1/TI 5</v>
      </c>
      <c r="O5674" s="111" t="str">
        <f>IF(VLOOKUP(Table1[[#This Row],[Intake Batch Combo]],Sheet2!A:B,2,FALSE)="","",VLOOKUP(Table1[[#This Row],[Intake Batch Combo]],Sheet2!A:B,2,FALSE))</f>
        <v>Texas Injury Group Batch 05</v>
      </c>
      <c r="P5674" s="115" t="s">
        <v>2378</v>
      </c>
      <c r="Q5674" s="115" t="e">
        <v>#N/A</v>
      </c>
    </row>
    <row r="5675" spans="1:17">
      <c r="A5675" s="4" t="s">
        <v>1886</v>
      </c>
      <c r="B5675" s="15">
        <v>5</v>
      </c>
      <c r="C5675" s="15">
        <v>99213</v>
      </c>
      <c r="D5675" s="30">
        <v>45195</v>
      </c>
      <c r="E5675" s="10" t="s">
        <v>0</v>
      </c>
      <c r="F5675" s="14">
        <v>661.7</v>
      </c>
      <c r="G5675" s="14">
        <v>149.14812162220267</v>
      </c>
      <c r="H5675" s="30"/>
      <c r="I5675" s="120"/>
      <c r="J5675" s="15" t="str">
        <f>IF(M5675="",IF(AND(H5675&lt;&gt; "",D5675&lt;&gt;""),IF(H5675&gt;=D5675,H5675-D5675,0),""),"")</f>
        <v/>
      </c>
      <c r="K5675" s="20" t="str">
        <f>IF(M5675="",IF(I5675&lt;&gt;"",I5675-G5675,""),"")</f>
        <v/>
      </c>
      <c r="L5675" s="25" t="str">
        <f>IF(M5675="",IF(K5675&lt;&gt;"",IF(G5675=0,IF(I5675=0,0,9.99),K5675/G5675),""),"")</f>
        <v/>
      </c>
      <c r="M5675" s="111"/>
      <c r="N5675" s="58" t="str">
        <f>TRIM(CONCATENATE(Table1[[#This Row],[Intake]]," ",Table1[[#This Row],[Batch Number]]))</f>
        <v>S-1/TI 5</v>
      </c>
      <c r="O5675" s="111" t="str">
        <f>IF(VLOOKUP(Table1[[#This Row],[Intake Batch Combo]],Sheet2!A:B,2,FALSE)="","",VLOOKUP(Table1[[#This Row],[Intake Batch Combo]],Sheet2!A:B,2,FALSE))</f>
        <v>Texas Injury Group Batch 05</v>
      </c>
      <c r="P5675" s="115" t="s">
        <v>2378</v>
      </c>
      <c r="Q5675" s="115" t="e">
        <v>#N/A</v>
      </c>
    </row>
    <row r="5676" spans="1:17">
      <c r="A5676" s="4" t="s">
        <v>1886</v>
      </c>
      <c r="B5676" s="15">
        <v>5</v>
      </c>
      <c r="C5676" s="15">
        <v>99213</v>
      </c>
      <c r="D5676" s="30">
        <v>45195</v>
      </c>
      <c r="E5676" s="10" t="s">
        <v>0</v>
      </c>
      <c r="F5676" s="14">
        <v>661.7</v>
      </c>
      <c r="G5676" s="14">
        <v>149.14812162220267</v>
      </c>
      <c r="H5676" s="30"/>
      <c r="I5676" s="118"/>
      <c r="J5676" s="15" t="str">
        <f>IF(M5676="",IF(AND(H5676&lt;&gt; "",D5676&lt;&gt;""),IF(H5676&gt;=D5676,H5676-D5676,0),""),"")</f>
        <v/>
      </c>
      <c r="K5676" s="20" t="str">
        <f>IF(M5676="",IF(I5676&lt;&gt;"",I5676-G5676,""),"")</f>
        <v/>
      </c>
      <c r="L5676" s="25" t="str">
        <f>IF(M5676="",IF(K5676&lt;&gt;"",IF(G5676=0,IF(I5676=0,0,9.99),K5676/G5676),""),"")</f>
        <v/>
      </c>
      <c r="M5676" s="111"/>
      <c r="N5676" s="58" t="str">
        <f>TRIM(CONCATENATE(Table1[[#This Row],[Intake]]," ",Table1[[#This Row],[Batch Number]]))</f>
        <v>S-1/TI 5</v>
      </c>
      <c r="O5676" s="111" t="str">
        <f>IF(VLOOKUP(Table1[[#This Row],[Intake Batch Combo]],Sheet2!A:B,2,FALSE)="","",VLOOKUP(Table1[[#This Row],[Intake Batch Combo]],Sheet2!A:B,2,FALSE))</f>
        <v>Texas Injury Group Batch 05</v>
      </c>
      <c r="P5676" s="115" t="s">
        <v>2378</v>
      </c>
      <c r="Q5676" s="115" t="e">
        <v>#N/A</v>
      </c>
    </row>
    <row r="5677" spans="1:17">
      <c r="A5677" s="4" t="s">
        <v>1886</v>
      </c>
      <c r="B5677" s="15">
        <v>5</v>
      </c>
      <c r="C5677" s="15">
        <v>99213</v>
      </c>
      <c r="D5677" s="30">
        <v>45195</v>
      </c>
      <c r="E5677" s="10" t="s">
        <v>0</v>
      </c>
      <c r="F5677" s="14">
        <v>661.7</v>
      </c>
      <c r="G5677" s="14">
        <v>149.14812162220267</v>
      </c>
      <c r="H5677" s="30"/>
      <c r="I5677" s="118"/>
      <c r="J5677" s="15" t="str">
        <f>IF(M5677="",IF(AND(H5677&lt;&gt; "",D5677&lt;&gt;""),IF(H5677&gt;=D5677,H5677-D5677,0),""),"")</f>
        <v/>
      </c>
      <c r="K5677" s="20" t="str">
        <f>IF(M5677="",IF(I5677&lt;&gt;"",I5677-G5677,""),"")</f>
        <v/>
      </c>
      <c r="L5677" s="25" t="str">
        <f>IF(M5677="",IF(K5677&lt;&gt;"",IF(G5677=0,IF(I5677=0,0,9.99),K5677/G5677),""),"")</f>
        <v/>
      </c>
      <c r="M5677" s="111"/>
      <c r="N5677" s="58" t="str">
        <f>TRIM(CONCATENATE(Table1[[#This Row],[Intake]]," ",Table1[[#This Row],[Batch Number]]))</f>
        <v>S-1/TI 5</v>
      </c>
      <c r="O5677" s="111" t="str">
        <f>IF(VLOOKUP(Table1[[#This Row],[Intake Batch Combo]],Sheet2!A:B,2,FALSE)="","",VLOOKUP(Table1[[#This Row],[Intake Batch Combo]],Sheet2!A:B,2,FALSE))</f>
        <v>Texas Injury Group Batch 05</v>
      </c>
      <c r="P5677" s="115" t="s">
        <v>2378</v>
      </c>
      <c r="Q5677" s="115" t="e">
        <v>#N/A</v>
      </c>
    </row>
    <row r="5678" spans="1:17">
      <c r="A5678" s="4" t="s">
        <v>1886</v>
      </c>
      <c r="B5678" s="15">
        <v>5</v>
      </c>
      <c r="C5678" s="15">
        <v>99213</v>
      </c>
      <c r="D5678" s="30">
        <v>45195</v>
      </c>
      <c r="E5678" s="10" t="s">
        <v>0</v>
      </c>
      <c r="F5678" s="14">
        <v>661.7</v>
      </c>
      <c r="G5678" s="14">
        <v>149.14812162220267</v>
      </c>
      <c r="H5678" s="30"/>
      <c r="I5678" s="118"/>
      <c r="J5678" s="15" t="str">
        <f>IF(M5678="",IF(AND(H5678&lt;&gt; "",D5678&lt;&gt;""),IF(H5678&gt;=D5678,H5678-D5678,0),""),"")</f>
        <v/>
      </c>
      <c r="K5678" s="20" t="str">
        <f>IF(M5678="",IF(I5678&lt;&gt;"",I5678-G5678,""),"")</f>
        <v/>
      </c>
      <c r="L5678" s="25" t="str">
        <f>IF(M5678="",IF(K5678&lt;&gt;"",IF(G5678=0,IF(I5678=0,0,9.99),K5678/G5678),""),"")</f>
        <v/>
      </c>
      <c r="M5678" s="111"/>
      <c r="N5678" s="58" t="str">
        <f>TRIM(CONCATENATE(Table1[[#This Row],[Intake]]," ",Table1[[#This Row],[Batch Number]]))</f>
        <v>S-1/TI 5</v>
      </c>
      <c r="O5678" s="111" t="str">
        <f>IF(VLOOKUP(Table1[[#This Row],[Intake Batch Combo]],Sheet2!A:B,2,FALSE)="","",VLOOKUP(Table1[[#This Row],[Intake Batch Combo]],Sheet2!A:B,2,FALSE))</f>
        <v>Texas Injury Group Batch 05</v>
      </c>
      <c r="P5678" s="115" t="s">
        <v>2378</v>
      </c>
      <c r="Q5678" s="115" t="e">
        <v>#N/A</v>
      </c>
    </row>
    <row r="5679" spans="1:17">
      <c r="A5679" s="4" t="s">
        <v>1886</v>
      </c>
      <c r="B5679" s="15">
        <v>5</v>
      </c>
      <c r="C5679" s="15">
        <v>99213</v>
      </c>
      <c r="D5679" s="30">
        <v>45195</v>
      </c>
      <c r="E5679" s="10" t="s">
        <v>0</v>
      </c>
      <c r="F5679" s="14">
        <v>661.7</v>
      </c>
      <c r="G5679" s="14">
        <v>149.14812162220267</v>
      </c>
      <c r="H5679" s="30"/>
      <c r="I5679" s="120"/>
      <c r="J5679" s="15" t="str">
        <f>IF(M5679="",IF(AND(H5679&lt;&gt; "",D5679&lt;&gt;""),IF(H5679&gt;=D5679,H5679-D5679,0),""),"")</f>
        <v/>
      </c>
      <c r="K5679" s="20" t="str">
        <f>IF(M5679="",IF(I5679&lt;&gt;"",I5679-G5679,""),"")</f>
        <v/>
      </c>
      <c r="L5679" s="25" t="str">
        <f>IF(M5679="",IF(K5679&lt;&gt;"",IF(G5679=0,IF(I5679=0,0,9.99),K5679/G5679),""),"")</f>
        <v/>
      </c>
      <c r="M5679" s="111"/>
      <c r="N5679" s="58" t="str">
        <f>TRIM(CONCATENATE(Table1[[#This Row],[Intake]]," ",Table1[[#This Row],[Batch Number]]))</f>
        <v>S-1/TI 5</v>
      </c>
      <c r="O5679" s="111" t="str">
        <f>IF(VLOOKUP(Table1[[#This Row],[Intake Batch Combo]],Sheet2!A:B,2,FALSE)="","",VLOOKUP(Table1[[#This Row],[Intake Batch Combo]],Sheet2!A:B,2,FALSE))</f>
        <v>Texas Injury Group Batch 05</v>
      </c>
      <c r="P5679" s="115" t="s">
        <v>2378</v>
      </c>
      <c r="Q5679" s="115" t="e">
        <v>#N/A</v>
      </c>
    </row>
    <row r="5680" spans="1:17">
      <c r="A5680" s="4" t="s">
        <v>1886</v>
      </c>
      <c r="B5680" s="15">
        <v>5</v>
      </c>
      <c r="C5680" s="15">
        <v>99213</v>
      </c>
      <c r="D5680" s="30">
        <v>45195</v>
      </c>
      <c r="E5680" s="10" t="s">
        <v>0</v>
      </c>
      <c r="F5680" s="14">
        <v>661.7</v>
      </c>
      <c r="G5680" s="14">
        <v>149.14812162220267</v>
      </c>
      <c r="H5680" s="30"/>
      <c r="I5680" s="118"/>
      <c r="J5680" s="15" t="str">
        <f>IF(M5680="",IF(AND(H5680&lt;&gt; "",D5680&lt;&gt;""),IF(H5680&gt;=D5680,H5680-D5680,0),""),"")</f>
        <v/>
      </c>
      <c r="K5680" s="20" t="str">
        <f>IF(M5680="",IF(I5680&lt;&gt;"",I5680-G5680,""),"")</f>
        <v/>
      </c>
      <c r="L5680" s="25" t="str">
        <f>IF(M5680="",IF(K5680&lt;&gt;"",IF(G5680=0,IF(I5680=0,0,9.99),K5680/G5680),""),"")</f>
        <v/>
      </c>
      <c r="M5680" s="111"/>
      <c r="N5680" s="58" t="str">
        <f>TRIM(CONCATENATE(Table1[[#This Row],[Intake]]," ",Table1[[#This Row],[Batch Number]]))</f>
        <v>S-1/TI 5</v>
      </c>
      <c r="O5680" s="111" t="str">
        <f>IF(VLOOKUP(Table1[[#This Row],[Intake Batch Combo]],Sheet2!A:B,2,FALSE)="","",VLOOKUP(Table1[[#This Row],[Intake Batch Combo]],Sheet2!A:B,2,FALSE))</f>
        <v>Texas Injury Group Batch 05</v>
      </c>
      <c r="P5680" s="115" t="s">
        <v>2378</v>
      </c>
      <c r="Q5680" s="115" t="e">
        <v>#N/A</v>
      </c>
    </row>
    <row r="5681" spans="1:17">
      <c r="A5681" s="4" t="s">
        <v>1886</v>
      </c>
      <c r="B5681" s="15">
        <v>5</v>
      </c>
      <c r="C5681" s="15">
        <v>99213</v>
      </c>
      <c r="D5681" s="30">
        <v>45195</v>
      </c>
      <c r="E5681" s="10" t="s">
        <v>0</v>
      </c>
      <c r="F5681" s="14">
        <v>661.7</v>
      </c>
      <c r="G5681" s="14">
        <v>149.14812162220267</v>
      </c>
      <c r="H5681" s="30"/>
      <c r="I5681" s="118"/>
      <c r="J5681" s="15" t="str">
        <f>IF(M5681="",IF(AND(H5681&lt;&gt; "",D5681&lt;&gt;""),IF(H5681&gt;=D5681,H5681-D5681,0),""),"")</f>
        <v/>
      </c>
      <c r="K5681" s="20" t="str">
        <f>IF(M5681="",IF(I5681&lt;&gt;"",I5681-G5681,""),"")</f>
        <v/>
      </c>
      <c r="L5681" s="25" t="str">
        <f>IF(M5681="",IF(K5681&lt;&gt;"",IF(G5681=0,IF(I5681=0,0,9.99),K5681/G5681),""),"")</f>
        <v/>
      </c>
      <c r="M5681" s="111"/>
      <c r="N5681" s="58" t="str">
        <f>TRIM(CONCATENATE(Table1[[#This Row],[Intake]]," ",Table1[[#This Row],[Batch Number]]))</f>
        <v>S-1/TI 5</v>
      </c>
      <c r="O5681" s="111" t="str">
        <f>IF(VLOOKUP(Table1[[#This Row],[Intake Batch Combo]],Sheet2!A:B,2,FALSE)="","",VLOOKUP(Table1[[#This Row],[Intake Batch Combo]],Sheet2!A:B,2,FALSE))</f>
        <v>Texas Injury Group Batch 05</v>
      </c>
      <c r="P5681" s="115" t="s">
        <v>2378</v>
      </c>
      <c r="Q5681" s="115" t="e">
        <v>#N/A</v>
      </c>
    </row>
    <row r="5682" spans="1:17">
      <c r="A5682" s="4" t="s">
        <v>1886</v>
      </c>
      <c r="B5682" s="15">
        <v>5</v>
      </c>
      <c r="C5682" s="15">
        <v>99213</v>
      </c>
      <c r="D5682" s="30">
        <v>45195</v>
      </c>
      <c r="E5682" s="10" t="s">
        <v>0</v>
      </c>
      <c r="F5682" s="14">
        <v>661.7</v>
      </c>
      <c r="G5682" s="14">
        <v>149.14812162220267</v>
      </c>
      <c r="H5682" s="30"/>
      <c r="I5682" s="118"/>
      <c r="J5682" s="15" t="str">
        <f>IF(M5682="",IF(AND(H5682&lt;&gt; "",D5682&lt;&gt;""),IF(H5682&gt;=D5682,H5682-D5682,0),""),"")</f>
        <v/>
      </c>
      <c r="K5682" s="20" t="str">
        <f>IF(M5682="",IF(I5682&lt;&gt;"",I5682-G5682,""),"")</f>
        <v/>
      </c>
      <c r="L5682" s="25" t="str">
        <f>IF(M5682="",IF(K5682&lt;&gt;"",IF(G5682=0,IF(I5682=0,0,9.99),K5682/G5682),""),"")</f>
        <v/>
      </c>
      <c r="M5682" s="111"/>
      <c r="N5682" s="58" t="str">
        <f>TRIM(CONCATENATE(Table1[[#This Row],[Intake]]," ",Table1[[#This Row],[Batch Number]]))</f>
        <v>S-1/TI 5</v>
      </c>
      <c r="O5682" s="111" t="str">
        <f>IF(VLOOKUP(Table1[[#This Row],[Intake Batch Combo]],Sheet2!A:B,2,FALSE)="","",VLOOKUP(Table1[[#This Row],[Intake Batch Combo]],Sheet2!A:B,2,FALSE))</f>
        <v>Texas Injury Group Batch 05</v>
      </c>
      <c r="P5682" s="115" t="s">
        <v>2378</v>
      </c>
      <c r="Q5682" s="115" t="e">
        <v>#N/A</v>
      </c>
    </row>
    <row r="5683" spans="1:17">
      <c r="A5683" s="4" t="s">
        <v>1886</v>
      </c>
      <c r="B5683" s="15">
        <v>5</v>
      </c>
      <c r="C5683" s="15">
        <v>99213</v>
      </c>
      <c r="D5683" s="30">
        <v>45195</v>
      </c>
      <c r="E5683" s="10" t="s">
        <v>0</v>
      </c>
      <c r="F5683" s="14">
        <v>661.7</v>
      </c>
      <c r="G5683" s="14">
        <v>149.14812162220267</v>
      </c>
      <c r="H5683" s="30"/>
      <c r="I5683" s="118"/>
      <c r="J5683" s="15" t="str">
        <f>IF(M5683="",IF(AND(H5683&lt;&gt; "",D5683&lt;&gt;""),IF(H5683&gt;=D5683,H5683-D5683,0),""),"")</f>
        <v/>
      </c>
      <c r="K5683" s="20" t="str">
        <f>IF(M5683="",IF(I5683&lt;&gt;"",I5683-G5683,""),"")</f>
        <v/>
      </c>
      <c r="L5683" s="25" t="str">
        <f>IF(M5683="",IF(K5683&lt;&gt;"",IF(G5683=0,IF(I5683=0,0,9.99),K5683/G5683),""),"")</f>
        <v/>
      </c>
      <c r="M5683" s="111"/>
      <c r="N5683" s="58" t="str">
        <f>TRIM(CONCATENATE(Table1[[#This Row],[Intake]]," ",Table1[[#This Row],[Batch Number]]))</f>
        <v>S-1/TI 5</v>
      </c>
      <c r="O5683" s="111" t="str">
        <f>IF(VLOOKUP(Table1[[#This Row],[Intake Batch Combo]],Sheet2!A:B,2,FALSE)="","",VLOOKUP(Table1[[#This Row],[Intake Batch Combo]],Sheet2!A:B,2,FALSE))</f>
        <v>Texas Injury Group Batch 05</v>
      </c>
      <c r="P5683" s="115" t="s">
        <v>2378</v>
      </c>
      <c r="Q5683" s="115" t="e">
        <v>#N/A</v>
      </c>
    </row>
    <row r="5684" spans="1:17">
      <c r="A5684" s="4" t="s">
        <v>1312</v>
      </c>
      <c r="B5684" s="15">
        <v>3</v>
      </c>
      <c r="C5684" s="15" t="s">
        <v>1858</v>
      </c>
      <c r="D5684" s="30">
        <v>44973</v>
      </c>
      <c r="E5684" s="10" t="s">
        <v>0</v>
      </c>
      <c r="F5684" s="14">
        <v>540</v>
      </c>
      <c r="G5684" s="14">
        <v>151.67250000000001</v>
      </c>
      <c r="H5684" s="30"/>
      <c r="I5684" s="118"/>
      <c r="J5684" s="15" t="str">
        <f>IF(M5684="",IF(AND(H5684&lt;&gt; "",D5684&lt;&gt;""),IF(H5684&gt;=D5684,H5684-D5684,0),""),"")</f>
        <v/>
      </c>
      <c r="K5684" s="20" t="str">
        <f>IF(M5684="",IF(I5684&lt;&gt;"",I5684-G5684,""),"")</f>
        <v/>
      </c>
      <c r="L5684" s="25" t="str">
        <f>IF(M5684="",IF(K5684&lt;&gt;"",IF(G5684=0,IF(I5684=0,0,9.99),K5684/G5684),""),"")</f>
        <v/>
      </c>
      <c r="M5684" s="111"/>
      <c r="N5684" s="58" t="str">
        <f>TRIM(CONCATENATE(Table1[[#This Row],[Intake]]," ",Table1[[#This Row],[Batch Number]]))</f>
        <v>S-1/MF 3</v>
      </c>
      <c r="O5684" s="111" t="str">
        <f>IF(VLOOKUP(Table1[[#This Row],[Intake Batch Combo]],Sheet2!A:B,2,FALSE)="","",VLOOKUP(Table1[[#This Row],[Intake Batch Combo]],Sheet2!A:B,2,FALSE))</f>
        <v>Michigan First Rehab Batch 03</v>
      </c>
      <c r="P5684" s="115" t="e">
        <v>#N/A</v>
      </c>
      <c r="Q5684" s="115" t="e">
        <v>#N/A</v>
      </c>
    </row>
    <row r="5685" spans="1:17">
      <c r="A5685" s="48" t="s">
        <v>1050</v>
      </c>
      <c r="B5685" s="55">
        <v>1</v>
      </c>
      <c r="C5685" s="15"/>
      <c r="D5685" s="56">
        <v>44790</v>
      </c>
      <c r="E5685" s="10" t="s">
        <v>0</v>
      </c>
      <c r="F5685" s="49">
        <v>680</v>
      </c>
      <c r="G5685" s="49">
        <v>153.51</v>
      </c>
      <c r="H5685" s="56"/>
      <c r="I5685" s="118"/>
      <c r="J5685" s="51" t="str">
        <f>IF(M5685="",IF(AND(H5685&lt;&gt; "",D5685&lt;&gt;""),IF(H5685&gt;=D5685,H5685-D5685,0),""),"")</f>
        <v/>
      </c>
      <c r="K5685" s="50" t="str">
        <f>IF(M5685="",IF(I5685&lt;&gt;"",I5685-G5685,""),"")</f>
        <v/>
      </c>
      <c r="L5685" s="52" t="str">
        <f>IF(M5685="",IF(K5685&lt;&gt;"",IF(G5685=0,IF(I5685=0,0,9.99),K5685/G5685),""),"")</f>
        <v/>
      </c>
      <c r="M5685" s="53"/>
      <c r="N5685" s="54" t="str">
        <f>TRIM(CONCATENATE(Table1[[#This Row],[Intake]]," ",Table1[[#This Row],[Batch Number]]))</f>
        <v>S-1/SIM 1</v>
      </c>
      <c r="O5685" s="53" t="str">
        <f>IF(VLOOKUP(Table1[[#This Row],[Intake Batch Combo]],Sheet2!A:B,2,FALSE)="","",VLOOKUP(Table1[[#This Row],[Intake Batch Combo]],Sheet2!A:B,2,FALSE))</f>
        <v>Surgical Institute of Michigan Batch 01</v>
      </c>
      <c r="P5685" s="116" t="e">
        <v>#N/A</v>
      </c>
      <c r="Q5685" s="116" t="e">
        <v>#N/A</v>
      </c>
    </row>
    <row r="5686" spans="1:17">
      <c r="A5686" s="4" t="s">
        <v>384</v>
      </c>
      <c r="B5686" s="15" t="s">
        <v>385</v>
      </c>
      <c r="C5686" s="15">
        <v>1022162</v>
      </c>
      <c r="D5686" s="30">
        <v>44579</v>
      </c>
      <c r="E5686" s="10" t="s">
        <v>0</v>
      </c>
      <c r="F5686" s="14">
        <v>750</v>
      </c>
      <c r="G5686" s="14">
        <v>154.80000000000001</v>
      </c>
      <c r="H5686" s="30"/>
      <c r="I5686" s="120"/>
      <c r="J5686" s="15" t="str">
        <f>IF(M5686="",IF(AND(H5686&lt;&gt; "",D5686&lt;&gt;""),IF(H5686&gt;=D5686,H5686-D5686,0),""),"")</f>
        <v/>
      </c>
      <c r="K5686" s="20" t="str">
        <f>IF(M5686="",IF(I5686&lt;&gt;"",I5686-G5686,""),"")</f>
        <v/>
      </c>
      <c r="L5686" s="25" t="str">
        <f>IF(M5686="",IF(K5686&lt;&gt;"",IF(G5686=0,IF(I5686=0,0,9.99),K5686/G5686),""),"")</f>
        <v/>
      </c>
      <c r="M5686" s="111"/>
      <c r="N5686" s="33" t="str">
        <f>TRIM(CONCATENATE(Table1[[#This Row],[Intake]]," ",Table1[[#This Row],[Batch Number]]))</f>
        <v>S-1/TRC 33a</v>
      </c>
      <c r="O5686" s="35" t="str">
        <f>IF(VLOOKUP(Table1[[#This Row],[Intake Batch Combo]],Sheet2!A:B,2,FALSE)="","",VLOOKUP(Table1[[#This Row],[Intake Batch Combo]],Sheet2!A:B,2,FALSE))</f>
        <v>Texas Regional Center Batch 33a</v>
      </c>
      <c r="P5686" s="116" t="e">
        <v>#N/A</v>
      </c>
      <c r="Q5686" s="116" t="e">
        <v>#N/A</v>
      </c>
    </row>
    <row r="5687" spans="1:17">
      <c r="A5687" s="4" t="s">
        <v>384</v>
      </c>
      <c r="B5687" s="15" t="s">
        <v>385</v>
      </c>
      <c r="C5687" s="15">
        <v>1022533</v>
      </c>
      <c r="D5687" s="30">
        <v>44579</v>
      </c>
      <c r="E5687" s="10" t="s">
        <v>0</v>
      </c>
      <c r="F5687" s="14">
        <v>750</v>
      </c>
      <c r="G5687" s="14">
        <v>154.80000000000001</v>
      </c>
      <c r="H5687" s="30"/>
      <c r="I5687" s="118"/>
      <c r="J5687" s="15" t="str">
        <f>IF(M5687="",IF(AND(H5687&lt;&gt; "",D5687&lt;&gt;""),IF(H5687&gt;=D5687,H5687-D5687,0),""),"")</f>
        <v/>
      </c>
      <c r="K5687" s="20" t="str">
        <f>IF(M5687="",IF(I5687&lt;&gt;"",I5687-G5687,""),"")</f>
        <v/>
      </c>
      <c r="L5687" s="25" t="str">
        <f>IF(M5687="",IF(K5687&lt;&gt;"",IF(G5687=0,IF(I5687=0,0,9.99),K5687/G5687),""),"")</f>
        <v/>
      </c>
      <c r="M5687" s="111"/>
      <c r="N5687" s="33" t="str">
        <f>TRIM(CONCATENATE(Table1[[#This Row],[Intake]]," ",Table1[[#This Row],[Batch Number]]))</f>
        <v>S-1/TRC 33a</v>
      </c>
      <c r="O5687" s="35" t="str">
        <f>IF(VLOOKUP(Table1[[#This Row],[Intake Batch Combo]],Sheet2!A:B,2,FALSE)="","",VLOOKUP(Table1[[#This Row],[Intake Batch Combo]],Sheet2!A:B,2,FALSE))</f>
        <v>Texas Regional Center Batch 33a</v>
      </c>
      <c r="P5687" s="116" t="e">
        <v>#N/A</v>
      </c>
      <c r="Q5687" s="116" t="e">
        <v>#N/A</v>
      </c>
    </row>
    <row r="5688" spans="1:17">
      <c r="A5688" s="4" t="s">
        <v>384</v>
      </c>
      <c r="B5688" s="15" t="s">
        <v>385</v>
      </c>
      <c r="C5688" s="15">
        <v>1022643</v>
      </c>
      <c r="D5688" s="30">
        <v>44579</v>
      </c>
      <c r="E5688" s="10" t="s">
        <v>0</v>
      </c>
      <c r="F5688" s="14">
        <v>750</v>
      </c>
      <c r="G5688" s="14">
        <v>154.80000000000001</v>
      </c>
      <c r="H5688" s="30"/>
      <c r="I5688" s="118"/>
      <c r="J5688" s="15" t="str">
        <f>IF(M5688="",IF(AND(H5688&lt;&gt; "",D5688&lt;&gt;""),IF(H5688&gt;=D5688,H5688-D5688,0),""),"")</f>
        <v/>
      </c>
      <c r="K5688" s="20" t="str">
        <f>IF(M5688="",IF(I5688&lt;&gt;"",I5688-G5688,""),"")</f>
        <v/>
      </c>
      <c r="L5688" s="25" t="str">
        <f>IF(M5688="",IF(K5688&lt;&gt;"",IF(G5688=0,IF(I5688=0,0,9.99),K5688/G5688),""),"")</f>
        <v/>
      </c>
      <c r="M5688" s="111"/>
      <c r="N5688" s="33" t="str">
        <f>TRIM(CONCATENATE(Table1[[#This Row],[Intake]]," ",Table1[[#This Row],[Batch Number]]))</f>
        <v>S-1/TRC 33a</v>
      </c>
      <c r="O5688" s="35" t="str">
        <f>IF(VLOOKUP(Table1[[#This Row],[Intake Batch Combo]],Sheet2!A:B,2,FALSE)="","",VLOOKUP(Table1[[#This Row],[Intake Batch Combo]],Sheet2!A:B,2,FALSE))</f>
        <v>Texas Regional Center Batch 33a</v>
      </c>
      <c r="P5688" s="116" t="e">
        <v>#N/A</v>
      </c>
      <c r="Q5688" s="116" t="e">
        <v>#N/A</v>
      </c>
    </row>
    <row r="5689" spans="1:17">
      <c r="A5689" s="4" t="s">
        <v>384</v>
      </c>
      <c r="B5689" s="15" t="s">
        <v>385</v>
      </c>
      <c r="C5689" s="15">
        <v>1018431</v>
      </c>
      <c r="D5689" s="30">
        <v>44579</v>
      </c>
      <c r="E5689" s="10" t="s">
        <v>0</v>
      </c>
      <c r="F5689" s="14">
        <v>750</v>
      </c>
      <c r="G5689" s="14">
        <v>154.80000000000001</v>
      </c>
      <c r="H5689" s="30"/>
      <c r="I5689" s="118"/>
      <c r="J5689" s="15" t="str">
        <f>IF(M5689="",IF(AND(H5689&lt;&gt; "",D5689&lt;&gt;""),IF(H5689&gt;=D5689,H5689-D5689,0),""),"")</f>
        <v/>
      </c>
      <c r="K5689" s="20" t="str">
        <f>IF(M5689="",IF(I5689&lt;&gt;"",I5689-G5689,""),"")</f>
        <v/>
      </c>
      <c r="L5689" s="25" t="str">
        <f>IF(M5689="",IF(K5689&lt;&gt;"",IF(G5689=0,IF(I5689=0,0,9.99),K5689/G5689),""),"")</f>
        <v/>
      </c>
      <c r="M5689" s="111"/>
      <c r="N5689" s="33" t="str">
        <f>TRIM(CONCATENATE(Table1[[#This Row],[Intake]]," ",Table1[[#This Row],[Batch Number]]))</f>
        <v>S-1/TRC 33a</v>
      </c>
      <c r="O5689" s="35" t="str">
        <f>IF(VLOOKUP(Table1[[#This Row],[Intake Batch Combo]],Sheet2!A:B,2,FALSE)="","",VLOOKUP(Table1[[#This Row],[Intake Batch Combo]],Sheet2!A:B,2,FALSE))</f>
        <v>Texas Regional Center Batch 33a</v>
      </c>
      <c r="P5689" s="116" t="e">
        <v>#N/A</v>
      </c>
      <c r="Q5689" s="116" t="e">
        <v>#N/A</v>
      </c>
    </row>
    <row r="5690" spans="1:17">
      <c r="A5690" s="4" t="s">
        <v>384</v>
      </c>
      <c r="B5690" s="15" t="s">
        <v>385</v>
      </c>
      <c r="C5690" s="15">
        <v>1019410</v>
      </c>
      <c r="D5690" s="30">
        <v>44579</v>
      </c>
      <c r="E5690" s="10" t="s">
        <v>0</v>
      </c>
      <c r="F5690" s="14">
        <v>750</v>
      </c>
      <c r="G5690" s="14">
        <v>154.80000000000001</v>
      </c>
      <c r="H5690" s="30"/>
      <c r="I5690" s="118"/>
      <c r="J5690" s="15" t="str">
        <f>IF(M5690="",IF(AND(H5690&lt;&gt; "",D5690&lt;&gt;""),IF(H5690&gt;=D5690,H5690-D5690,0),""),"")</f>
        <v/>
      </c>
      <c r="K5690" s="20" t="str">
        <f>IF(M5690="",IF(I5690&lt;&gt;"",I5690-G5690,""),"")</f>
        <v/>
      </c>
      <c r="L5690" s="25" t="str">
        <f>IF(M5690="",IF(K5690&lt;&gt;"",IF(G5690=0,IF(I5690=0,0,9.99),K5690/G5690),""),"")</f>
        <v/>
      </c>
      <c r="M5690" s="111"/>
      <c r="N5690" s="33" t="str">
        <f>TRIM(CONCATENATE(Table1[[#This Row],[Intake]]," ",Table1[[#This Row],[Batch Number]]))</f>
        <v>S-1/TRC 33a</v>
      </c>
      <c r="O5690" s="35" t="str">
        <f>IF(VLOOKUP(Table1[[#This Row],[Intake Batch Combo]],Sheet2!A:B,2,FALSE)="","",VLOOKUP(Table1[[#This Row],[Intake Batch Combo]],Sheet2!A:B,2,FALSE))</f>
        <v>Texas Regional Center Batch 33a</v>
      </c>
      <c r="P5690" s="116" t="e">
        <v>#N/A</v>
      </c>
      <c r="Q5690" s="116" t="e">
        <v>#N/A</v>
      </c>
    </row>
    <row r="5691" spans="1:17">
      <c r="A5691" s="4" t="s">
        <v>384</v>
      </c>
      <c r="B5691" s="15" t="s">
        <v>385</v>
      </c>
      <c r="C5691" s="15">
        <v>1019446</v>
      </c>
      <c r="D5691" s="30">
        <v>44579</v>
      </c>
      <c r="E5691" s="10" t="s">
        <v>0</v>
      </c>
      <c r="F5691" s="14">
        <v>750</v>
      </c>
      <c r="G5691" s="14">
        <v>154.80000000000001</v>
      </c>
      <c r="H5691" s="30"/>
      <c r="I5691" s="120"/>
      <c r="J5691" s="15" t="str">
        <f>IF(M5691="",IF(AND(H5691&lt;&gt; "",D5691&lt;&gt;""),IF(H5691&gt;=D5691,H5691-D5691,0),""),"")</f>
        <v/>
      </c>
      <c r="K5691" s="20" t="str">
        <f>IF(M5691="",IF(I5691&lt;&gt;"",I5691-G5691,""),"")</f>
        <v/>
      </c>
      <c r="L5691" s="25" t="str">
        <f>IF(M5691="",IF(K5691&lt;&gt;"",IF(G5691=0,IF(I5691=0,0,9.99),K5691/G5691),""),"")</f>
        <v/>
      </c>
      <c r="M5691" s="111"/>
      <c r="N5691" s="33" t="str">
        <f>TRIM(CONCATENATE(Table1[[#This Row],[Intake]]," ",Table1[[#This Row],[Batch Number]]))</f>
        <v>S-1/TRC 33a</v>
      </c>
      <c r="O5691" s="35" t="str">
        <f>IF(VLOOKUP(Table1[[#This Row],[Intake Batch Combo]],Sheet2!A:B,2,FALSE)="","",VLOOKUP(Table1[[#This Row],[Intake Batch Combo]],Sheet2!A:B,2,FALSE))</f>
        <v>Texas Regional Center Batch 33a</v>
      </c>
      <c r="P5691" s="116" t="e">
        <v>#N/A</v>
      </c>
      <c r="Q5691" s="116" t="e">
        <v>#N/A</v>
      </c>
    </row>
    <row r="5692" spans="1:17">
      <c r="A5692" s="4" t="s">
        <v>384</v>
      </c>
      <c r="B5692" s="15" t="s">
        <v>385</v>
      </c>
      <c r="C5692" s="15">
        <v>1020609</v>
      </c>
      <c r="D5692" s="30">
        <v>44579</v>
      </c>
      <c r="E5692" s="10" t="s">
        <v>0</v>
      </c>
      <c r="F5692" s="14">
        <v>750</v>
      </c>
      <c r="G5692" s="14">
        <v>154.80000000000001</v>
      </c>
      <c r="H5692" s="30"/>
      <c r="I5692" s="118"/>
      <c r="J5692" s="15" t="str">
        <f>IF(M5692="",IF(AND(H5692&lt;&gt; "",D5692&lt;&gt;""),IF(H5692&gt;=D5692,H5692-D5692,0),""),"")</f>
        <v/>
      </c>
      <c r="K5692" s="20" t="str">
        <f>IF(M5692="",IF(I5692&lt;&gt;"",I5692-G5692,""),"")</f>
        <v/>
      </c>
      <c r="L5692" s="25" t="str">
        <f>IF(M5692="",IF(K5692&lt;&gt;"",IF(G5692=0,IF(I5692=0,0,9.99),K5692/G5692),""),"")</f>
        <v/>
      </c>
      <c r="M5692" s="111"/>
      <c r="N5692" s="33" t="str">
        <f>TRIM(CONCATENATE(Table1[[#This Row],[Intake]]," ",Table1[[#This Row],[Batch Number]]))</f>
        <v>S-1/TRC 33a</v>
      </c>
      <c r="O5692" s="35" t="str">
        <f>IF(VLOOKUP(Table1[[#This Row],[Intake Batch Combo]],Sheet2!A:B,2,FALSE)="","",VLOOKUP(Table1[[#This Row],[Intake Batch Combo]],Sheet2!A:B,2,FALSE))</f>
        <v>Texas Regional Center Batch 33a</v>
      </c>
      <c r="P5692" s="116" t="e">
        <v>#N/A</v>
      </c>
      <c r="Q5692" s="116" t="e">
        <v>#N/A</v>
      </c>
    </row>
    <row r="5693" spans="1:17">
      <c r="A5693" s="4" t="s">
        <v>384</v>
      </c>
      <c r="B5693" s="15" t="s">
        <v>385</v>
      </c>
      <c r="C5693" s="15">
        <v>1020853</v>
      </c>
      <c r="D5693" s="30">
        <v>44579</v>
      </c>
      <c r="E5693" s="10" t="s">
        <v>0</v>
      </c>
      <c r="F5693" s="14">
        <v>750</v>
      </c>
      <c r="G5693" s="14">
        <v>154.80000000000001</v>
      </c>
      <c r="H5693" s="30"/>
      <c r="I5693" s="118"/>
      <c r="J5693" s="15" t="str">
        <f>IF(M5693="",IF(AND(H5693&lt;&gt; "",D5693&lt;&gt;""),IF(H5693&gt;=D5693,H5693-D5693,0),""),"")</f>
        <v/>
      </c>
      <c r="K5693" s="20" t="str">
        <f>IF(M5693="",IF(I5693&lt;&gt;"",I5693-G5693,""),"")</f>
        <v/>
      </c>
      <c r="L5693" s="25" t="str">
        <f>IF(M5693="",IF(K5693&lt;&gt;"",IF(G5693=0,IF(I5693=0,0,9.99),K5693/G5693),""),"")</f>
        <v/>
      </c>
      <c r="M5693" s="111"/>
      <c r="N5693" s="33" t="str">
        <f>TRIM(CONCATENATE(Table1[[#This Row],[Intake]]," ",Table1[[#This Row],[Batch Number]]))</f>
        <v>S-1/TRC 33a</v>
      </c>
      <c r="O5693" s="35" t="str">
        <f>IF(VLOOKUP(Table1[[#This Row],[Intake Batch Combo]],Sheet2!A:B,2,FALSE)="","",VLOOKUP(Table1[[#This Row],[Intake Batch Combo]],Sheet2!A:B,2,FALSE))</f>
        <v>Texas Regional Center Batch 33a</v>
      </c>
      <c r="P5693" s="116" t="e">
        <v>#N/A</v>
      </c>
      <c r="Q5693" s="116" t="e">
        <v>#N/A</v>
      </c>
    </row>
    <row r="5694" spans="1:17">
      <c r="A5694" s="4" t="s">
        <v>384</v>
      </c>
      <c r="B5694" s="15" t="s">
        <v>385</v>
      </c>
      <c r="C5694" s="15">
        <v>1021187</v>
      </c>
      <c r="D5694" s="30">
        <v>44579</v>
      </c>
      <c r="E5694" s="10" t="s">
        <v>0</v>
      </c>
      <c r="F5694" s="14">
        <v>750</v>
      </c>
      <c r="G5694" s="14">
        <v>154.80000000000001</v>
      </c>
      <c r="H5694" s="30"/>
      <c r="I5694" s="118"/>
      <c r="J5694" s="15" t="str">
        <f>IF(M5694="",IF(AND(H5694&lt;&gt; "",D5694&lt;&gt;""),IF(H5694&gt;=D5694,H5694-D5694,0),""),"")</f>
        <v/>
      </c>
      <c r="K5694" s="20" t="str">
        <f>IF(M5694="",IF(I5694&lt;&gt;"",I5694-G5694,""),"")</f>
        <v/>
      </c>
      <c r="L5694" s="25" t="str">
        <f>IF(M5694="",IF(K5694&lt;&gt;"",IF(G5694=0,IF(I5694=0,0,9.99),K5694/G5694),""),"")</f>
        <v/>
      </c>
      <c r="M5694" s="111"/>
      <c r="N5694" s="33" t="str">
        <f>TRIM(CONCATENATE(Table1[[#This Row],[Intake]]," ",Table1[[#This Row],[Batch Number]]))</f>
        <v>S-1/TRC 33a</v>
      </c>
      <c r="O5694" s="35" t="str">
        <f>IF(VLOOKUP(Table1[[#This Row],[Intake Batch Combo]],Sheet2!A:B,2,FALSE)="","",VLOOKUP(Table1[[#This Row],[Intake Batch Combo]],Sheet2!A:B,2,FALSE))</f>
        <v>Texas Regional Center Batch 33a</v>
      </c>
      <c r="P5694" s="116" t="e">
        <v>#N/A</v>
      </c>
      <c r="Q5694" s="116" t="e">
        <v>#N/A</v>
      </c>
    </row>
    <row r="5695" spans="1:17">
      <c r="A5695" s="4" t="s">
        <v>384</v>
      </c>
      <c r="B5695" s="15" t="s">
        <v>385</v>
      </c>
      <c r="C5695" s="15">
        <v>1021187</v>
      </c>
      <c r="D5695" s="30">
        <v>44579</v>
      </c>
      <c r="E5695" s="10" t="s">
        <v>0</v>
      </c>
      <c r="F5695" s="14">
        <v>750</v>
      </c>
      <c r="G5695" s="14">
        <v>154.80000000000001</v>
      </c>
      <c r="H5695" s="30"/>
      <c r="I5695" s="118"/>
      <c r="J5695" s="15" t="str">
        <f>IF(M5695="",IF(AND(H5695&lt;&gt; "",D5695&lt;&gt;""),IF(H5695&gt;=D5695,H5695-D5695,0),""),"")</f>
        <v/>
      </c>
      <c r="K5695" s="20" t="str">
        <f>IF(M5695="",IF(I5695&lt;&gt;"",I5695-G5695,""),"")</f>
        <v/>
      </c>
      <c r="L5695" s="25" t="str">
        <f>IF(M5695="",IF(K5695&lt;&gt;"",IF(G5695=0,IF(I5695=0,0,9.99),K5695/G5695),""),"")</f>
        <v/>
      </c>
      <c r="M5695" s="111"/>
      <c r="N5695" s="33" t="str">
        <f>TRIM(CONCATENATE(Table1[[#This Row],[Intake]]," ",Table1[[#This Row],[Batch Number]]))</f>
        <v>S-1/TRC 33a</v>
      </c>
      <c r="O5695" s="35" t="str">
        <f>IF(VLOOKUP(Table1[[#This Row],[Intake Batch Combo]],Sheet2!A:B,2,FALSE)="","",VLOOKUP(Table1[[#This Row],[Intake Batch Combo]],Sheet2!A:B,2,FALSE))</f>
        <v>Texas Regional Center Batch 33a</v>
      </c>
      <c r="P5695" s="116" t="e">
        <v>#N/A</v>
      </c>
      <c r="Q5695" s="116" t="e">
        <v>#N/A</v>
      </c>
    </row>
    <row r="5696" spans="1:17">
      <c r="A5696" s="4" t="s">
        <v>384</v>
      </c>
      <c r="B5696" s="15" t="s">
        <v>385</v>
      </c>
      <c r="C5696" s="15">
        <v>1020225</v>
      </c>
      <c r="D5696" s="30">
        <v>44579</v>
      </c>
      <c r="E5696" s="10" t="s">
        <v>0</v>
      </c>
      <c r="F5696" s="14">
        <v>750</v>
      </c>
      <c r="G5696" s="14">
        <v>154.80000000000001</v>
      </c>
      <c r="H5696" s="30"/>
      <c r="I5696" s="118"/>
      <c r="J5696" s="15" t="str">
        <f>IF(M5696="",IF(AND(H5696&lt;&gt; "",D5696&lt;&gt;""),IF(H5696&gt;=D5696,H5696-D5696,0),""),"")</f>
        <v/>
      </c>
      <c r="K5696" s="20" t="str">
        <f>IF(M5696="",IF(I5696&lt;&gt;"",I5696-G5696,""),"")</f>
        <v/>
      </c>
      <c r="L5696" s="25" t="str">
        <f>IF(M5696="",IF(K5696&lt;&gt;"",IF(G5696=0,IF(I5696=0,0,9.99),K5696/G5696),""),"")</f>
        <v/>
      </c>
      <c r="M5696" s="111"/>
      <c r="N5696" s="33" t="str">
        <f>TRIM(CONCATENATE(Table1[[#This Row],[Intake]]," ",Table1[[#This Row],[Batch Number]]))</f>
        <v>S-1/TRC 33a</v>
      </c>
      <c r="O5696" s="35" t="str">
        <f>IF(VLOOKUP(Table1[[#This Row],[Intake Batch Combo]],Sheet2!A:B,2,FALSE)="","",VLOOKUP(Table1[[#This Row],[Intake Batch Combo]],Sheet2!A:B,2,FALSE))</f>
        <v>Texas Regional Center Batch 33a</v>
      </c>
      <c r="P5696" s="116" t="e">
        <v>#N/A</v>
      </c>
      <c r="Q5696" s="116" t="e">
        <v>#N/A</v>
      </c>
    </row>
    <row r="5697" spans="1:17">
      <c r="A5697" s="4" t="s">
        <v>384</v>
      </c>
      <c r="B5697" s="15" t="s">
        <v>385</v>
      </c>
      <c r="C5697" s="15">
        <v>1021846</v>
      </c>
      <c r="D5697" s="30">
        <v>44579</v>
      </c>
      <c r="E5697" s="10" t="s">
        <v>0</v>
      </c>
      <c r="F5697" s="14">
        <v>750</v>
      </c>
      <c r="G5697" s="14">
        <v>154.80000000000001</v>
      </c>
      <c r="H5697" s="30"/>
      <c r="I5697" s="118"/>
      <c r="J5697" s="15" t="str">
        <f>IF(M5697="",IF(AND(H5697&lt;&gt; "",D5697&lt;&gt;""),IF(H5697&gt;=D5697,H5697-D5697,0),""),"")</f>
        <v/>
      </c>
      <c r="K5697" s="20" t="str">
        <f>IF(M5697="",IF(I5697&lt;&gt;"",I5697-G5697,""),"")</f>
        <v/>
      </c>
      <c r="L5697" s="25" t="str">
        <f>IF(M5697="",IF(K5697&lt;&gt;"",IF(G5697=0,IF(I5697=0,0,9.99),K5697/G5697),""),"")</f>
        <v/>
      </c>
      <c r="M5697" s="111"/>
      <c r="N5697" s="33" t="str">
        <f>TRIM(CONCATENATE(Table1[[#This Row],[Intake]]," ",Table1[[#This Row],[Batch Number]]))</f>
        <v>S-1/TRC 33a</v>
      </c>
      <c r="O5697" s="35" t="str">
        <f>IF(VLOOKUP(Table1[[#This Row],[Intake Batch Combo]],Sheet2!A:B,2,FALSE)="","",VLOOKUP(Table1[[#This Row],[Intake Batch Combo]],Sheet2!A:B,2,FALSE))</f>
        <v>Texas Regional Center Batch 33a</v>
      </c>
      <c r="P5697" s="116" t="e">
        <v>#N/A</v>
      </c>
      <c r="Q5697" s="116" t="e">
        <v>#N/A</v>
      </c>
    </row>
    <row r="5698" spans="1:17">
      <c r="A5698" s="4" t="s">
        <v>384</v>
      </c>
      <c r="B5698" s="15" t="s">
        <v>385</v>
      </c>
      <c r="C5698" s="15">
        <v>1017921</v>
      </c>
      <c r="D5698" s="30">
        <v>44579</v>
      </c>
      <c r="E5698" s="10" t="s">
        <v>0</v>
      </c>
      <c r="F5698" s="14">
        <v>750</v>
      </c>
      <c r="G5698" s="14">
        <v>154.80000000000001</v>
      </c>
      <c r="H5698" s="30"/>
      <c r="I5698" s="118"/>
      <c r="J5698" s="15" t="str">
        <f>IF(M5698="",IF(AND(H5698&lt;&gt; "",D5698&lt;&gt;""),IF(H5698&gt;=D5698,H5698-D5698,0),""),"")</f>
        <v/>
      </c>
      <c r="K5698" s="20" t="str">
        <f>IF(M5698="",IF(I5698&lt;&gt;"",I5698-G5698,""),"")</f>
        <v/>
      </c>
      <c r="L5698" s="25" t="str">
        <f>IF(M5698="",IF(K5698&lt;&gt;"",IF(G5698=0,IF(I5698=0,0,9.99),K5698/G5698),""),"")</f>
        <v/>
      </c>
      <c r="M5698" s="111"/>
      <c r="N5698" s="33" t="str">
        <f>TRIM(CONCATENATE(Table1[[#This Row],[Intake]]," ",Table1[[#This Row],[Batch Number]]))</f>
        <v>S-1/TRC 33a</v>
      </c>
      <c r="O5698" s="35" t="str">
        <f>IF(VLOOKUP(Table1[[#This Row],[Intake Batch Combo]],Sheet2!A:B,2,FALSE)="","",VLOOKUP(Table1[[#This Row],[Intake Batch Combo]],Sheet2!A:B,2,FALSE))</f>
        <v>Texas Regional Center Batch 33a</v>
      </c>
      <c r="P5698" s="116" t="e">
        <v>#N/A</v>
      </c>
      <c r="Q5698" s="116" t="e">
        <v>#N/A</v>
      </c>
    </row>
    <row r="5699" spans="1:17">
      <c r="A5699" s="4" t="s">
        <v>384</v>
      </c>
      <c r="B5699" s="15" t="s">
        <v>385</v>
      </c>
      <c r="C5699" s="15">
        <v>1021910</v>
      </c>
      <c r="D5699" s="30">
        <v>44579</v>
      </c>
      <c r="E5699" s="10" t="s">
        <v>0</v>
      </c>
      <c r="F5699" s="14">
        <v>750</v>
      </c>
      <c r="G5699" s="14">
        <v>154.80000000000001</v>
      </c>
      <c r="H5699" s="30"/>
      <c r="I5699" s="118"/>
      <c r="J5699" s="15" t="str">
        <f>IF(M5699="",IF(AND(H5699&lt;&gt; "",D5699&lt;&gt;""),IF(H5699&gt;=D5699,H5699-D5699,0),""),"")</f>
        <v/>
      </c>
      <c r="K5699" s="20" t="str">
        <f>IF(M5699="",IF(I5699&lt;&gt;"",I5699-G5699,""),"")</f>
        <v/>
      </c>
      <c r="L5699" s="25" t="str">
        <f>IF(M5699="",IF(K5699&lt;&gt;"",IF(G5699=0,IF(I5699=0,0,9.99),K5699/G5699),""),"")</f>
        <v/>
      </c>
      <c r="M5699" s="112"/>
      <c r="N5699" s="33" t="str">
        <f>TRIM(CONCATENATE(Table1[[#This Row],[Intake]]," ",Table1[[#This Row],[Batch Number]]))</f>
        <v>S-1/TRC 33a</v>
      </c>
      <c r="O5699" s="35" t="str">
        <f>IF(VLOOKUP(Table1[[#This Row],[Intake Batch Combo]],Sheet2!A:B,2,FALSE)="","",VLOOKUP(Table1[[#This Row],[Intake Batch Combo]],Sheet2!A:B,2,FALSE))</f>
        <v>Texas Regional Center Batch 33a</v>
      </c>
      <c r="P5699" s="116" t="e">
        <v>#N/A</v>
      </c>
      <c r="Q5699" s="116" t="e">
        <v>#N/A</v>
      </c>
    </row>
    <row r="5700" spans="1:17">
      <c r="A5700" s="4" t="s">
        <v>384</v>
      </c>
      <c r="B5700" s="15" t="s">
        <v>385</v>
      </c>
      <c r="C5700" s="15">
        <v>1022210</v>
      </c>
      <c r="D5700" s="30">
        <v>44579</v>
      </c>
      <c r="E5700" s="10" t="s">
        <v>0</v>
      </c>
      <c r="F5700" s="14">
        <v>750</v>
      </c>
      <c r="G5700" s="14">
        <v>154.80000000000001</v>
      </c>
      <c r="H5700" s="30"/>
      <c r="I5700" s="118"/>
      <c r="J5700" s="15" t="str">
        <f>IF(M5700="",IF(AND(H5700&lt;&gt; "",D5700&lt;&gt;""),IF(H5700&gt;=D5700,H5700-D5700,0),""),"")</f>
        <v/>
      </c>
      <c r="K5700" s="20" t="str">
        <f>IF(M5700="",IF(I5700&lt;&gt;"",I5700-G5700,""),"")</f>
        <v/>
      </c>
      <c r="L5700" s="25" t="str">
        <f>IF(M5700="",IF(K5700&lt;&gt;"",IF(G5700=0,IF(I5700=0,0,9.99),K5700/G5700),""),"")</f>
        <v/>
      </c>
      <c r="M5700" s="111"/>
      <c r="N5700" s="33" t="str">
        <f>TRIM(CONCATENATE(Table1[[#This Row],[Intake]]," ",Table1[[#This Row],[Batch Number]]))</f>
        <v>S-1/TRC 33a</v>
      </c>
      <c r="O5700" s="35" t="str">
        <f>IF(VLOOKUP(Table1[[#This Row],[Intake Batch Combo]],Sheet2!A:B,2,FALSE)="","",VLOOKUP(Table1[[#This Row],[Intake Batch Combo]],Sheet2!A:B,2,FALSE))</f>
        <v>Texas Regional Center Batch 33a</v>
      </c>
      <c r="P5700" s="116" t="e">
        <v>#N/A</v>
      </c>
      <c r="Q5700" s="116" t="e">
        <v>#N/A</v>
      </c>
    </row>
    <row r="5701" spans="1:17">
      <c r="A5701" s="4" t="s">
        <v>384</v>
      </c>
      <c r="B5701" s="15" t="s">
        <v>385</v>
      </c>
      <c r="C5701" s="15">
        <v>1022216</v>
      </c>
      <c r="D5701" s="30">
        <v>44579</v>
      </c>
      <c r="E5701" s="10" t="s">
        <v>0</v>
      </c>
      <c r="F5701" s="14">
        <v>750</v>
      </c>
      <c r="G5701" s="14">
        <v>154.80000000000001</v>
      </c>
      <c r="H5701" s="30"/>
      <c r="I5701" s="120"/>
      <c r="J5701" s="15" t="str">
        <f>IF(M5701="",IF(AND(H5701&lt;&gt; "",D5701&lt;&gt;""),IF(H5701&gt;=D5701,H5701-D5701,0),""),"")</f>
        <v/>
      </c>
      <c r="K5701" s="20" t="str">
        <f>IF(M5701="",IF(I5701&lt;&gt;"",I5701-G5701,""),"")</f>
        <v/>
      </c>
      <c r="L5701" s="25" t="str">
        <f>IF(M5701="",IF(K5701&lt;&gt;"",IF(G5701=0,IF(I5701=0,0,9.99),K5701/G5701),""),"")</f>
        <v/>
      </c>
      <c r="M5701" s="111"/>
      <c r="N5701" s="33" t="str">
        <f>TRIM(CONCATENATE(Table1[[#This Row],[Intake]]," ",Table1[[#This Row],[Batch Number]]))</f>
        <v>S-1/TRC 33a</v>
      </c>
      <c r="O5701" s="35" t="str">
        <f>IF(VLOOKUP(Table1[[#This Row],[Intake Batch Combo]],Sheet2!A:B,2,FALSE)="","",VLOOKUP(Table1[[#This Row],[Intake Batch Combo]],Sheet2!A:B,2,FALSE))</f>
        <v>Texas Regional Center Batch 33a</v>
      </c>
      <c r="P5701" s="116" t="e">
        <v>#N/A</v>
      </c>
      <c r="Q5701" s="116" t="e">
        <v>#N/A</v>
      </c>
    </row>
    <row r="5702" spans="1:17">
      <c r="A5702" s="4" t="s">
        <v>384</v>
      </c>
      <c r="B5702" s="15" t="s">
        <v>385</v>
      </c>
      <c r="C5702" s="15">
        <v>1022355</v>
      </c>
      <c r="D5702" s="30">
        <v>44579</v>
      </c>
      <c r="E5702" s="10" t="s">
        <v>0</v>
      </c>
      <c r="F5702" s="14">
        <v>750</v>
      </c>
      <c r="G5702" s="14">
        <v>154.80000000000001</v>
      </c>
      <c r="H5702" s="30"/>
      <c r="I5702" s="118"/>
      <c r="J5702" s="15" t="str">
        <f>IF(M5702="",IF(AND(H5702&lt;&gt; "",D5702&lt;&gt;""),IF(H5702&gt;=D5702,H5702-D5702,0),""),"")</f>
        <v/>
      </c>
      <c r="K5702" s="20" t="str">
        <f>IF(M5702="",IF(I5702&lt;&gt;"",I5702-G5702,""),"")</f>
        <v/>
      </c>
      <c r="L5702" s="25" t="str">
        <f>IF(M5702="",IF(K5702&lt;&gt;"",IF(G5702=0,IF(I5702=0,0,9.99),K5702/G5702),""),"")</f>
        <v/>
      </c>
      <c r="M5702" s="111"/>
      <c r="N5702" s="33" t="str">
        <f>TRIM(CONCATENATE(Table1[[#This Row],[Intake]]," ",Table1[[#This Row],[Batch Number]]))</f>
        <v>S-1/TRC 33a</v>
      </c>
      <c r="O5702" s="35" t="str">
        <f>IF(VLOOKUP(Table1[[#This Row],[Intake Batch Combo]],Sheet2!A:B,2,FALSE)="","",VLOOKUP(Table1[[#This Row],[Intake Batch Combo]],Sheet2!A:B,2,FALSE))</f>
        <v>Texas Regional Center Batch 33a</v>
      </c>
      <c r="P5702" s="116" t="e">
        <v>#N/A</v>
      </c>
      <c r="Q5702" s="116" t="e">
        <v>#N/A</v>
      </c>
    </row>
    <row r="5703" spans="1:17">
      <c r="A5703" s="4" t="s">
        <v>384</v>
      </c>
      <c r="B5703" s="15" t="s">
        <v>385</v>
      </c>
      <c r="C5703" s="15">
        <v>1022439</v>
      </c>
      <c r="D5703" s="30">
        <v>44579</v>
      </c>
      <c r="E5703" s="10" t="s">
        <v>0</v>
      </c>
      <c r="F5703" s="14">
        <v>750</v>
      </c>
      <c r="G5703" s="14">
        <v>154.80000000000001</v>
      </c>
      <c r="H5703" s="30"/>
      <c r="I5703" s="118"/>
      <c r="J5703" s="15" t="str">
        <f>IF(M5703="",IF(AND(H5703&lt;&gt; "",D5703&lt;&gt;""),IF(H5703&gt;=D5703,H5703-D5703,0),""),"")</f>
        <v/>
      </c>
      <c r="K5703" s="20" t="str">
        <f>IF(M5703="",IF(I5703&lt;&gt;"",I5703-G5703,""),"")</f>
        <v/>
      </c>
      <c r="L5703" s="25" t="str">
        <f>IF(M5703="",IF(K5703&lt;&gt;"",IF(G5703=0,IF(I5703=0,0,9.99),K5703/G5703),""),"")</f>
        <v/>
      </c>
      <c r="M5703" s="111"/>
      <c r="N5703" s="33" t="str">
        <f>TRIM(CONCATENATE(Table1[[#This Row],[Intake]]," ",Table1[[#This Row],[Batch Number]]))</f>
        <v>S-1/TRC 33a</v>
      </c>
      <c r="O5703" s="35" t="str">
        <f>IF(VLOOKUP(Table1[[#This Row],[Intake Batch Combo]],Sheet2!A:B,2,FALSE)="","",VLOOKUP(Table1[[#This Row],[Intake Batch Combo]],Sheet2!A:B,2,FALSE))</f>
        <v>Texas Regional Center Batch 33a</v>
      </c>
      <c r="P5703" s="116" t="e">
        <v>#N/A</v>
      </c>
      <c r="Q5703" s="116" t="e">
        <v>#N/A</v>
      </c>
    </row>
    <row r="5704" spans="1:17">
      <c r="A5704" s="4" t="s">
        <v>384</v>
      </c>
      <c r="B5704" s="15" t="s">
        <v>385</v>
      </c>
      <c r="C5704" s="15">
        <v>1022472</v>
      </c>
      <c r="D5704" s="30">
        <v>44579</v>
      </c>
      <c r="E5704" s="10" t="s">
        <v>0</v>
      </c>
      <c r="F5704" s="14">
        <v>750</v>
      </c>
      <c r="G5704" s="14">
        <v>154.80000000000001</v>
      </c>
      <c r="H5704" s="30"/>
      <c r="I5704" s="118"/>
      <c r="J5704" s="15" t="str">
        <f>IF(M5704="",IF(AND(H5704&lt;&gt; "",D5704&lt;&gt;""),IF(H5704&gt;=D5704,H5704-D5704,0),""),"")</f>
        <v/>
      </c>
      <c r="K5704" s="20" t="str">
        <f>IF(M5704="",IF(I5704&lt;&gt;"",I5704-G5704,""),"")</f>
        <v/>
      </c>
      <c r="L5704" s="25" t="str">
        <f>IF(M5704="",IF(K5704&lt;&gt;"",IF(G5704=0,IF(I5704=0,0,9.99),K5704/G5704),""),"")</f>
        <v/>
      </c>
      <c r="M5704" s="111"/>
      <c r="N5704" s="33" t="str">
        <f>TRIM(CONCATENATE(Table1[[#This Row],[Intake]]," ",Table1[[#This Row],[Batch Number]]))</f>
        <v>S-1/TRC 33a</v>
      </c>
      <c r="O5704" s="35" t="str">
        <f>IF(VLOOKUP(Table1[[#This Row],[Intake Batch Combo]],Sheet2!A:B,2,FALSE)="","",VLOOKUP(Table1[[#This Row],[Intake Batch Combo]],Sheet2!A:B,2,FALSE))</f>
        <v>Texas Regional Center Batch 33a</v>
      </c>
      <c r="P5704" s="116" t="e">
        <v>#N/A</v>
      </c>
      <c r="Q5704" s="116" t="e">
        <v>#N/A</v>
      </c>
    </row>
    <row r="5705" spans="1:17">
      <c r="A5705" s="4" t="s">
        <v>384</v>
      </c>
      <c r="B5705" s="15" t="s">
        <v>385</v>
      </c>
      <c r="C5705" s="15">
        <v>1022506</v>
      </c>
      <c r="D5705" s="30">
        <v>44579</v>
      </c>
      <c r="E5705" s="10" t="s">
        <v>0</v>
      </c>
      <c r="F5705" s="14">
        <v>750</v>
      </c>
      <c r="G5705" s="14">
        <v>154.80000000000001</v>
      </c>
      <c r="H5705" s="30"/>
      <c r="I5705" s="118"/>
      <c r="J5705" s="15" t="str">
        <f>IF(M5705="",IF(AND(H5705&lt;&gt; "",D5705&lt;&gt;""),IF(H5705&gt;=D5705,H5705-D5705,0),""),"")</f>
        <v/>
      </c>
      <c r="K5705" s="20" t="str">
        <f>IF(M5705="",IF(I5705&lt;&gt;"",I5705-G5705,""),"")</f>
        <v/>
      </c>
      <c r="L5705" s="25" t="str">
        <f>IF(M5705="",IF(K5705&lt;&gt;"",IF(G5705=0,IF(I5705=0,0,9.99),K5705/G5705),""),"")</f>
        <v/>
      </c>
      <c r="M5705" s="111"/>
      <c r="N5705" s="33" t="str">
        <f>TRIM(CONCATENATE(Table1[[#This Row],[Intake]]," ",Table1[[#This Row],[Batch Number]]))</f>
        <v>S-1/TRC 33a</v>
      </c>
      <c r="O5705" s="35" t="str">
        <f>IF(VLOOKUP(Table1[[#This Row],[Intake Batch Combo]],Sheet2!A:B,2,FALSE)="","",VLOOKUP(Table1[[#This Row],[Intake Batch Combo]],Sheet2!A:B,2,FALSE))</f>
        <v>Texas Regional Center Batch 33a</v>
      </c>
      <c r="P5705" s="116" t="e">
        <v>#N/A</v>
      </c>
      <c r="Q5705" s="116" t="e">
        <v>#N/A</v>
      </c>
    </row>
    <row r="5706" spans="1:17">
      <c r="A5706" s="4" t="s">
        <v>384</v>
      </c>
      <c r="B5706" s="15" t="s">
        <v>385</v>
      </c>
      <c r="C5706" s="15">
        <v>1022564</v>
      </c>
      <c r="D5706" s="30">
        <v>44579</v>
      </c>
      <c r="E5706" s="10" t="s">
        <v>0</v>
      </c>
      <c r="F5706" s="14">
        <v>750</v>
      </c>
      <c r="G5706" s="14">
        <v>154.80000000000001</v>
      </c>
      <c r="H5706" s="30"/>
      <c r="I5706" s="118"/>
      <c r="J5706" s="15" t="str">
        <f>IF(M5706="",IF(AND(H5706&lt;&gt; "",D5706&lt;&gt;""),IF(H5706&gt;=D5706,H5706-D5706,0),""),"")</f>
        <v/>
      </c>
      <c r="K5706" s="20" t="str">
        <f>IF(M5706="",IF(I5706&lt;&gt;"",I5706-G5706,""),"")</f>
        <v/>
      </c>
      <c r="L5706" s="25" t="str">
        <f>IF(M5706="",IF(K5706&lt;&gt;"",IF(G5706=0,IF(I5706=0,0,9.99),K5706/G5706),""),"")</f>
        <v/>
      </c>
      <c r="M5706" s="111"/>
      <c r="N5706" s="33" t="str">
        <f>TRIM(CONCATENATE(Table1[[#This Row],[Intake]]," ",Table1[[#This Row],[Batch Number]]))</f>
        <v>S-1/TRC 33a</v>
      </c>
      <c r="O5706" s="35" t="str">
        <f>IF(VLOOKUP(Table1[[#This Row],[Intake Batch Combo]],Sheet2!A:B,2,FALSE)="","",VLOOKUP(Table1[[#This Row],[Intake Batch Combo]],Sheet2!A:B,2,FALSE))</f>
        <v>Texas Regional Center Batch 33a</v>
      </c>
      <c r="P5706" s="116" t="e">
        <v>#N/A</v>
      </c>
      <c r="Q5706" s="116" t="e">
        <v>#N/A</v>
      </c>
    </row>
    <row r="5707" spans="1:17">
      <c r="A5707" s="4" t="s">
        <v>384</v>
      </c>
      <c r="B5707" s="15" t="s">
        <v>385</v>
      </c>
      <c r="C5707" s="15">
        <v>1022604</v>
      </c>
      <c r="D5707" s="30">
        <v>44579</v>
      </c>
      <c r="E5707" s="10" t="s">
        <v>0</v>
      </c>
      <c r="F5707" s="14">
        <v>750</v>
      </c>
      <c r="G5707" s="14">
        <v>154.80000000000001</v>
      </c>
      <c r="H5707" s="30"/>
      <c r="I5707" s="118"/>
      <c r="J5707" s="15" t="str">
        <f>IF(M5707="",IF(AND(H5707&lt;&gt; "",D5707&lt;&gt;""),IF(H5707&gt;=D5707,H5707-D5707,0),""),"")</f>
        <v/>
      </c>
      <c r="K5707" s="20" t="str">
        <f>IF(M5707="",IF(I5707&lt;&gt;"",I5707-G5707,""),"")</f>
        <v/>
      </c>
      <c r="L5707" s="25" t="str">
        <f>IF(M5707="",IF(K5707&lt;&gt;"",IF(G5707=0,IF(I5707=0,0,9.99),K5707/G5707),""),"")</f>
        <v/>
      </c>
      <c r="M5707" s="111"/>
      <c r="N5707" s="33" t="str">
        <f>TRIM(CONCATENATE(Table1[[#This Row],[Intake]]," ",Table1[[#This Row],[Batch Number]]))</f>
        <v>S-1/TRC 33a</v>
      </c>
      <c r="O5707" s="35" t="str">
        <f>IF(VLOOKUP(Table1[[#This Row],[Intake Batch Combo]],Sheet2!A:B,2,FALSE)="","",VLOOKUP(Table1[[#This Row],[Intake Batch Combo]],Sheet2!A:B,2,FALSE))</f>
        <v>Texas Regional Center Batch 33a</v>
      </c>
      <c r="P5707" s="116" t="e">
        <v>#N/A</v>
      </c>
      <c r="Q5707" s="116" t="e">
        <v>#N/A</v>
      </c>
    </row>
    <row r="5708" spans="1:17">
      <c r="A5708" s="4" t="s">
        <v>384</v>
      </c>
      <c r="B5708" s="15" t="s">
        <v>385</v>
      </c>
      <c r="C5708" s="15">
        <v>1022636</v>
      </c>
      <c r="D5708" s="30">
        <v>44579</v>
      </c>
      <c r="E5708" s="10" t="s">
        <v>0</v>
      </c>
      <c r="F5708" s="14">
        <v>750</v>
      </c>
      <c r="G5708" s="14">
        <v>154.80000000000001</v>
      </c>
      <c r="H5708" s="30"/>
      <c r="I5708" s="118"/>
      <c r="J5708" s="15" t="str">
        <f>IF(M5708="",IF(AND(H5708&lt;&gt; "",D5708&lt;&gt;""),IF(H5708&gt;=D5708,H5708-D5708,0),""),"")</f>
        <v/>
      </c>
      <c r="K5708" s="20" t="str">
        <f>IF(M5708="",IF(I5708&lt;&gt;"",I5708-G5708,""),"")</f>
        <v/>
      </c>
      <c r="L5708" s="25" t="str">
        <f>IF(M5708="",IF(K5708&lt;&gt;"",IF(G5708=0,IF(I5708=0,0,9.99),K5708/G5708),""),"")</f>
        <v/>
      </c>
      <c r="M5708" s="111"/>
      <c r="N5708" s="33" t="str">
        <f>TRIM(CONCATENATE(Table1[[#This Row],[Intake]]," ",Table1[[#This Row],[Batch Number]]))</f>
        <v>S-1/TRC 33a</v>
      </c>
      <c r="O5708" s="35" t="str">
        <f>IF(VLOOKUP(Table1[[#This Row],[Intake Batch Combo]],Sheet2!A:B,2,FALSE)="","",VLOOKUP(Table1[[#This Row],[Intake Batch Combo]],Sheet2!A:B,2,FALSE))</f>
        <v>Texas Regional Center Batch 33a</v>
      </c>
      <c r="P5708" s="116" t="e">
        <v>#N/A</v>
      </c>
      <c r="Q5708" s="116" t="e">
        <v>#N/A</v>
      </c>
    </row>
    <row r="5709" spans="1:17">
      <c r="A5709" s="4" t="s">
        <v>384</v>
      </c>
      <c r="B5709" s="15" t="s">
        <v>385</v>
      </c>
      <c r="C5709" s="15">
        <v>1022327</v>
      </c>
      <c r="D5709" s="30">
        <v>44579</v>
      </c>
      <c r="E5709" s="10" t="s">
        <v>0</v>
      </c>
      <c r="F5709" s="14">
        <v>750</v>
      </c>
      <c r="G5709" s="14">
        <v>154.80000000000001</v>
      </c>
      <c r="H5709" s="30"/>
      <c r="I5709" s="118"/>
      <c r="J5709" s="15" t="str">
        <f>IF(M5709="",IF(AND(H5709&lt;&gt; "",D5709&lt;&gt;""),IF(H5709&gt;=D5709,H5709-D5709,0),""),"")</f>
        <v/>
      </c>
      <c r="K5709" s="20" t="str">
        <f>IF(M5709="",IF(I5709&lt;&gt;"",I5709-G5709,""),"")</f>
        <v/>
      </c>
      <c r="L5709" s="25" t="str">
        <f>IF(M5709="",IF(K5709&lt;&gt;"",IF(G5709=0,IF(I5709=0,0,9.99),K5709/G5709),""),"")</f>
        <v/>
      </c>
      <c r="M5709" s="111"/>
      <c r="N5709" s="33" t="str">
        <f>TRIM(CONCATENATE(Table1[[#This Row],[Intake]]," ",Table1[[#This Row],[Batch Number]]))</f>
        <v>S-1/TRC 33a</v>
      </c>
      <c r="O5709" s="35" t="str">
        <f>IF(VLOOKUP(Table1[[#This Row],[Intake Batch Combo]],Sheet2!A:B,2,FALSE)="","",VLOOKUP(Table1[[#This Row],[Intake Batch Combo]],Sheet2!A:B,2,FALSE))</f>
        <v>Texas Regional Center Batch 33a</v>
      </c>
      <c r="P5709" s="116" t="e">
        <v>#N/A</v>
      </c>
      <c r="Q5709" s="116" t="e">
        <v>#N/A</v>
      </c>
    </row>
    <row r="5710" spans="1:17">
      <c r="A5710" s="4" t="s">
        <v>384</v>
      </c>
      <c r="B5710" s="15" t="s">
        <v>385</v>
      </c>
      <c r="C5710" s="15">
        <v>1022990</v>
      </c>
      <c r="D5710" s="30">
        <v>44579</v>
      </c>
      <c r="E5710" s="10" t="s">
        <v>0</v>
      </c>
      <c r="F5710" s="14">
        <v>750</v>
      </c>
      <c r="G5710" s="14">
        <v>154.80000000000001</v>
      </c>
      <c r="H5710" s="30"/>
      <c r="I5710" s="118"/>
      <c r="J5710" s="15" t="str">
        <f>IF(M5710="",IF(AND(H5710&lt;&gt; "",D5710&lt;&gt;""),IF(H5710&gt;=D5710,H5710-D5710,0),""),"")</f>
        <v/>
      </c>
      <c r="K5710" s="20" t="str">
        <f>IF(M5710="",IF(I5710&lt;&gt;"",I5710-G5710,""),"")</f>
        <v/>
      </c>
      <c r="L5710" s="25" t="str">
        <f>IF(M5710="",IF(K5710&lt;&gt;"",IF(G5710=0,IF(I5710=0,0,9.99),K5710/G5710),""),"")</f>
        <v/>
      </c>
      <c r="M5710" s="111"/>
      <c r="N5710" s="33" t="str">
        <f>TRIM(CONCATENATE(Table1[[#This Row],[Intake]]," ",Table1[[#This Row],[Batch Number]]))</f>
        <v>S-1/TRC 33a</v>
      </c>
      <c r="O5710" s="35" t="str">
        <f>IF(VLOOKUP(Table1[[#This Row],[Intake Batch Combo]],Sheet2!A:B,2,FALSE)="","",VLOOKUP(Table1[[#This Row],[Intake Batch Combo]],Sheet2!A:B,2,FALSE))</f>
        <v>Texas Regional Center Batch 33a</v>
      </c>
      <c r="P5710" s="116" t="e">
        <v>#N/A</v>
      </c>
      <c r="Q5710" s="116" t="e">
        <v>#N/A</v>
      </c>
    </row>
    <row r="5711" spans="1:17">
      <c r="A5711" s="4" t="s">
        <v>384</v>
      </c>
      <c r="B5711" s="15" t="s">
        <v>385</v>
      </c>
      <c r="C5711" s="15">
        <v>1022331</v>
      </c>
      <c r="D5711" s="30">
        <v>44579</v>
      </c>
      <c r="E5711" s="10" t="s">
        <v>0</v>
      </c>
      <c r="F5711" s="14">
        <v>750</v>
      </c>
      <c r="G5711" s="14">
        <v>154.80000000000001</v>
      </c>
      <c r="H5711" s="30"/>
      <c r="I5711" s="118"/>
      <c r="J5711" s="15" t="str">
        <f>IF(M5711="",IF(AND(H5711&lt;&gt; "",D5711&lt;&gt;""),IF(H5711&gt;=D5711,H5711-D5711,0),""),"")</f>
        <v/>
      </c>
      <c r="K5711" s="20" t="str">
        <f>IF(M5711="",IF(I5711&lt;&gt;"",I5711-G5711,""),"")</f>
        <v/>
      </c>
      <c r="L5711" s="25" t="str">
        <f>IF(M5711="",IF(K5711&lt;&gt;"",IF(G5711=0,IF(I5711=0,0,9.99),K5711/G5711),""),"")</f>
        <v/>
      </c>
      <c r="M5711" s="111"/>
      <c r="N5711" s="33" t="str">
        <f>TRIM(CONCATENATE(Table1[[#This Row],[Intake]]," ",Table1[[#This Row],[Batch Number]]))</f>
        <v>S-1/TRC 33a</v>
      </c>
      <c r="O5711" s="35" t="str">
        <f>IF(VLOOKUP(Table1[[#This Row],[Intake Batch Combo]],Sheet2!A:B,2,FALSE)="","",VLOOKUP(Table1[[#This Row],[Intake Batch Combo]],Sheet2!A:B,2,FALSE))</f>
        <v>Texas Regional Center Batch 33a</v>
      </c>
      <c r="P5711" s="116" t="e">
        <v>#N/A</v>
      </c>
      <c r="Q5711" s="116" t="e">
        <v>#N/A</v>
      </c>
    </row>
    <row r="5712" spans="1:17">
      <c r="A5712" s="4" t="s">
        <v>384</v>
      </c>
      <c r="B5712" s="15" t="s">
        <v>385</v>
      </c>
      <c r="C5712" s="15">
        <v>1022381</v>
      </c>
      <c r="D5712" s="30">
        <v>44579</v>
      </c>
      <c r="E5712" s="10" t="s">
        <v>0</v>
      </c>
      <c r="F5712" s="14">
        <v>750</v>
      </c>
      <c r="G5712" s="14">
        <v>154.80000000000001</v>
      </c>
      <c r="H5712" s="30"/>
      <c r="I5712" s="118"/>
      <c r="J5712" s="15" t="str">
        <f>IF(M5712="",IF(AND(H5712&lt;&gt; "",D5712&lt;&gt;""),IF(H5712&gt;=D5712,H5712-D5712,0),""),"")</f>
        <v/>
      </c>
      <c r="K5712" s="20" t="str">
        <f>IF(M5712="",IF(I5712&lt;&gt;"",I5712-G5712,""),"")</f>
        <v/>
      </c>
      <c r="L5712" s="25" t="str">
        <f>IF(M5712="",IF(K5712&lt;&gt;"",IF(G5712=0,IF(I5712=0,0,9.99),K5712/G5712),""),"")</f>
        <v/>
      </c>
      <c r="M5712" s="111"/>
      <c r="N5712" s="33" t="str">
        <f>TRIM(CONCATENATE(Table1[[#This Row],[Intake]]," ",Table1[[#This Row],[Batch Number]]))</f>
        <v>S-1/TRC 33a</v>
      </c>
      <c r="O5712" s="35" t="str">
        <f>IF(VLOOKUP(Table1[[#This Row],[Intake Batch Combo]],Sheet2!A:B,2,FALSE)="","",VLOOKUP(Table1[[#This Row],[Intake Batch Combo]],Sheet2!A:B,2,FALSE))</f>
        <v>Texas Regional Center Batch 33a</v>
      </c>
      <c r="P5712" s="116" t="e">
        <v>#N/A</v>
      </c>
      <c r="Q5712" s="116" t="e">
        <v>#N/A</v>
      </c>
    </row>
    <row r="5713" spans="1:17">
      <c r="A5713" s="48" t="s">
        <v>1050</v>
      </c>
      <c r="B5713" s="55">
        <v>1</v>
      </c>
      <c r="C5713" s="15"/>
      <c r="D5713" s="56">
        <v>44790</v>
      </c>
      <c r="E5713" s="10" t="s">
        <v>0</v>
      </c>
      <c r="F5713" s="49">
        <v>712.2</v>
      </c>
      <c r="G5713" s="49">
        <v>160.77915000000002</v>
      </c>
      <c r="H5713" s="56"/>
      <c r="I5713" s="118"/>
      <c r="J5713" s="51" t="str">
        <f>IF(M5713="",IF(AND(H5713&lt;&gt; "",D5713&lt;&gt;""),IF(H5713&gt;=D5713,H5713-D5713,0),""),"")</f>
        <v/>
      </c>
      <c r="K5713" s="50" t="str">
        <f>IF(M5713="",IF(I5713&lt;&gt;"",I5713-G5713,""),"")</f>
        <v/>
      </c>
      <c r="L5713" s="52" t="str">
        <f>IF(M5713="",IF(K5713&lt;&gt;"",IF(G5713=0,IF(I5713=0,0,9.99),K5713/G5713),""),"")</f>
        <v/>
      </c>
      <c r="M5713" s="53"/>
      <c r="N5713" s="54" t="str">
        <f>TRIM(CONCATENATE(Table1[[#This Row],[Intake]]," ",Table1[[#This Row],[Batch Number]]))</f>
        <v>S-1/SIM 1</v>
      </c>
      <c r="O5713" s="53" t="str">
        <f>IF(VLOOKUP(Table1[[#This Row],[Intake Batch Combo]],Sheet2!A:B,2,FALSE)="","",VLOOKUP(Table1[[#This Row],[Intake Batch Combo]],Sheet2!A:B,2,FALSE))</f>
        <v>Surgical Institute of Michigan Batch 01</v>
      </c>
      <c r="P5713" s="116" t="e">
        <v>#N/A</v>
      </c>
      <c r="Q5713" s="116" t="e">
        <v>#N/A</v>
      </c>
    </row>
    <row r="5714" spans="1:17">
      <c r="A5714" s="4" t="s">
        <v>1886</v>
      </c>
      <c r="B5714" s="15">
        <v>5</v>
      </c>
      <c r="C5714" s="15">
        <v>99213</v>
      </c>
      <c r="D5714" s="30">
        <v>45195</v>
      </c>
      <c r="E5714" s="10" t="s">
        <v>0</v>
      </c>
      <c r="F5714" s="14">
        <v>794.04</v>
      </c>
      <c r="G5714" s="14">
        <v>178.97774594664315</v>
      </c>
      <c r="H5714" s="30"/>
      <c r="I5714" s="118"/>
      <c r="J5714" s="15" t="str">
        <f>IF(M5714="",IF(AND(H5714&lt;&gt; "",D5714&lt;&gt;""),IF(H5714&gt;=D5714,H5714-D5714,0),""),"")</f>
        <v/>
      </c>
      <c r="K5714" s="20" t="str">
        <f>IF(M5714="",IF(I5714&lt;&gt;"",I5714-G5714,""),"")</f>
        <v/>
      </c>
      <c r="L5714" s="25" t="str">
        <f>IF(M5714="",IF(K5714&lt;&gt;"",IF(G5714=0,IF(I5714=0,0,9.99),K5714/G5714),""),"")</f>
        <v/>
      </c>
      <c r="M5714" s="111"/>
      <c r="N5714" s="58" t="str">
        <f>TRIM(CONCATENATE(Table1[[#This Row],[Intake]]," ",Table1[[#This Row],[Batch Number]]))</f>
        <v>S-1/TI 5</v>
      </c>
      <c r="O5714" s="111" t="str">
        <f>IF(VLOOKUP(Table1[[#This Row],[Intake Batch Combo]],Sheet2!A:B,2,FALSE)="","",VLOOKUP(Table1[[#This Row],[Intake Batch Combo]],Sheet2!A:B,2,FALSE))</f>
        <v>Texas Injury Group Batch 05</v>
      </c>
      <c r="P5714" s="115" t="s">
        <v>2378</v>
      </c>
      <c r="Q5714" s="115" t="e">
        <v>#N/A</v>
      </c>
    </row>
    <row r="5715" spans="1:17">
      <c r="A5715" s="4" t="s">
        <v>1886</v>
      </c>
      <c r="B5715" s="15">
        <v>5</v>
      </c>
      <c r="C5715" s="15">
        <v>95930</v>
      </c>
      <c r="D5715" s="30">
        <v>45195</v>
      </c>
      <c r="E5715" s="10" t="s">
        <v>0</v>
      </c>
      <c r="F5715" s="14">
        <v>816</v>
      </c>
      <c r="G5715" s="14">
        <v>183.9275611964899</v>
      </c>
      <c r="H5715" s="30"/>
      <c r="I5715" s="120"/>
      <c r="J5715" s="15" t="str">
        <f>IF(M5715="",IF(AND(H5715&lt;&gt; "",D5715&lt;&gt;""),IF(H5715&gt;=D5715,H5715-D5715,0),""),"")</f>
        <v/>
      </c>
      <c r="K5715" s="20" t="str">
        <f>IF(M5715="",IF(I5715&lt;&gt;"",I5715-G5715,""),"")</f>
        <v/>
      </c>
      <c r="L5715" s="25" t="str">
        <f>IF(M5715="",IF(K5715&lt;&gt;"",IF(G5715=0,IF(I5715=0,0,9.99),K5715/G5715),""),"")</f>
        <v/>
      </c>
      <c r="M5715" s="111"/>
      <c r="N5715" s="58" t="str">
        <f>TRIM(CONCATENATE(Table1[[#This Row],[Intake]]," ",Table1[[#This Row],[Batch Number]]))</f>
        <v>S-1/TI 5</v>
      </c>
      <c r="O5715" s="111" t="str">
        <f>IF(VLOOKUP(Table1[[#This Row],[Intake Batch Combo]],Sheet2!A:B,2,FALSE)="","",VLOOKUP(Table1[[#This Row],[Intake Batch Combo]],Sheet2!A:B,2,FALSE))</f>
        <v>Texas Injury Group Batch 05</v>
      </c>
      <c r="P5715" s="115" t="s">
        <v>2378</v>
      </c>
      <c r="Q5715" s="115" t="e">
        <v>#N/A</v>
      </c>
    </row>
    <row r="5716" spans="1:17">
      <c r="A5716" s="4" t="s">
        <v>1886</v>
      </c>
      <c r="B5716" s="15">
        <v>5</v>
      </c>
      <c r="C5716" s="15">
        <v>99203</v>
      </c>
      <c r="D5716" s="30">
        <v>45195</v>
      </c>
      <c r="E5716" s="10" t="s">
        <v>0</v>
      </c>
      <c r="F5716" s="14">
        <v>826.7</v>
      </c>
      <c r="G5716" s="14">
        <v>186.3393564229635</v>
      </c>
      <c r="H5716" s="30"/>
      <c r="I5716" s="118"/>
      <c r="J5716" s="15" t="str">
        <f>IF(M5716="",IF(AND(H5716&lt;&gt; "",D5716&lt;&gt;""),IF(H5716&gt;=D5716,H5716-D5716,0),""),"")</f>
        <v/>
      </c>
      <c r="K5716" s="20" t="str">
        <f>IF(M5716="",IF(I5716&lt;&gt;"",I5716-G5716,""),"")</f>
        <v/>
      </c>
      <c r="L5716" s="25" t="str">
        <f>IF(M5716="",IF(K5716&lt;&gt;"",IF(G5716=0,IF(I5716=0,0,9.99),K5716/G5716),""),"")</f>
        <v/>
      </c>
      <c r="M5716" s="111"/>
      <c r="N5716" s="58" t="str">
        <f>TRIM(CONCATENATE(Table1[[#This Row],[Intake]]," ",Table1[[#This Row],[Batch Number]]))</f>
        <v>S-1/TI 5</v>
      </c>
      <c r="O5716" s="111" t="str">
        <f>IF(VLOOKUP(Table1[[#This Row],[Intake Batch Combo]],Sheet2!A:B,2,FALSE)="","",VLOOKUP(Table1[[#This Row],[Intake Batch Combo]],Sheet2!A:B,2,FALSE))</f>
        <v>Texas Injury Group Batch 05</v>
      </c>
      <c r="P5716" s="115" t="s">
        <v>2378</v>
      </c>
      <c r="Q5716" s="115" t="e">
        <v>#N/A</v>
      </c>
    </row>
    <row r="5717" spans="1:17">
      <c r="A5717" s="4" t="s">
        <v>1886</v>
      </c>
      <c r="B5717" s="15">
        <v>5</v>
      </c>
      <c r="C5717" s="15">
        <v>99203</v>
      </c>
      <c r="D5717" s="30">
        <v>45195</v>
      </c>
      <c r="E5717" s="10" t="s">
        <v>0</v>
      </c>
      <c r="F5717" s="14">
        <v>826.7</v>
      </c>
      <c r="G5717" s="14">
        <v>186.3393564229635</v>
      </c>
      <c r="H5717" s="30"/>
      <c r="I5717" s="118"/>
      <c r="J5717" s="15" t="str">
        <f>IF(M5717="",IF(AND(H5717&lt;&gt; "",D5717&lt;&gt;""),IF(H5717&gt;=D5717,H5717-D5717,0),""),"")</f>
        <v/>
      </c>
      <c r="K5717" s="20" t="str">
        <f>IF(M5717="",IF(I5717&lt;&gt;"",I5717-G5717,""),"")</f>
        <v/>
      </c>
      <c r="L5717" s="25" t="str">
        <f>IF(M5717="",IF(K5717&lt;&gt;"",IF(G5717=0,IF(I5717=0,0,9.99),K5717/G5717),""),"")</f>
        <v/>
      </c>
      <c r="M5717" s="111"/>
      <c r="N5717" s="58" t="str">
        <f>TRIM(CONCATENATE(Table1[[#This Row],[Intake]]," ",Table1[[#This Row],[Batch Number]]))</f>
        <v>S-1/TI 5</v>
      </c>
      <c r="O5717" s="111" t="str">
        <f>IF(VLOOKUP(Table1[[#This Row],[Intake Batch Combo]],Sheet2!A:B,2,FALSE)="","",VLOOKUP(Table1[[#This Row],[Intake Batch Combo]],Sheet2!A:B,2,FALSE))</f>
        <v>Texas Injury Group Batch 05</v>
      </c>
      <c r="P5717" s="115" t="s">
        <v>2378</v>
      </c>
      <c r="Q5717" s="115" t="e">
        <v>#N/A</v>
      </c>
    </row>
    <row r="5718" spans="1:17">
      <c r="A5718" s="48" t="s">
        <v>1050</v>
      </c>
      <c r="B5718" s="55">
        <v>1</v>
      </c>
      <c r="C5718" s="15"/>
      <c r="D5718" s="56">
        <v>44790</v>
      </c>
      <c r="E5718" s="10" t="s">
        <v>0</v>
      </c>
      <c r="F5718" s="49">
        <v>883.8</v>
      </c>
      <c r="G5718" s="49">
        <v>199.51784999999998</v>
      </c>
      <c r="H5718" s="56"/>
      <c r="I5718" s="118"/>
      <c r="J5718" s="51" t="str">
        <f>IF(M5718="",IF(AND(H5718&lt;&gt; "",D5718&lt;&gt;""),IF(H5718&gt;=D5718,H5718-D5718,0),""),"")</f>
        <v/>
      </c>
      <c r="K5718" s="50" t="str">
        <f>IF(M5718="",IF(I5718&lt;&gt;"",I5718-G5718,""),"")</f>
        <v/>
      </c>
      <c r="L5718" s="52" t="str">
        <f>IF(M5718="",IF(K5718&lt;&gt;"",IF(G5718=0,IF(I5718=0,0,9.99),K5718/G5718),""),"")</f>
        <v/>
      </c>
      <c r="M5718" s="53"/>
      <c r="N5718" s="54" t="str">
        <f>TRIM(CONCATENATE(Table1[[#This Row],[Intake]]," ",Table1[[#This Row],[Batch Number]]))</f>
        <v>S-1/SIM 1</v>
      </c>
      <c r="O5718" s="53" t="str">
        <f>IF(VLOOKUP(Table1[[#This Row],[Intake Batch Combo]],Sheet2!A:B,2,FALSE)="","",VLOOKUP(Table1[[#This Row],[Intake Batch Combo]],Sheet2!A:B,2,FALSE))</f>
        <v>Surgical Institute of Michigan Batch 01</v>
      </c>
      <c r="P5718" s="116" t="e">
        <v>#N/A</v>
      </c>
      <c r="Q5718" s="116" t="e">
        <v>#N/A</v>
      </c>
    </row>
    <row r="5719" spans="1:17">
      <c r="A5719" s="4" t="s">
        <v>1886</v>
      </c>
      <c r="B5719" s="15">
        <v>5</v>
      </c>
      <c r="C5719" s="15">
        <v>90832</v>
      </c>
      <c r="D5719" s="30">
        <v>45195</v>
      </c>
      <c r="E5719" s="10" t="s">
        <v>0</v>
      </c>
      <c r="F5719" s="14">
        <v>912</v>
      </c>
      <c r="G5719" s="14">
        <v>205.56609780784163</v>
      </c>
      <c r="H5719" s="30"/>
      <c r="I5719" s="118"/>
      <c r="J5719" s="15" t="str">
        <f>IF(M5719="",IF(AND(H5719&lt;&gt; "",D5719&lt;&gt;""),IF(H5719&gt;=D5719,H5719-D5719,0),""),"")</f>
        <v/>
      </c>
      <c r="K5719" s="20" t="str">
        <f>IF(M5719="",IF(I5719&lt;&gt;"",I5719-G5719,""),"")</f>
        <v/>
      </c>
      <c r="L5719" s="25" t="str">
        <f>IF(M5719="",IF(K5719&lt;&gt;"",IF(G5719=0,IF(I5719=0,0,9.99),K5719/G5719),""),"")</f>
        <v/>
      </c>
      <c r="M5719" s="111"/>
      <c r="N5719" s="58" t="str">
        <f>TRIM(CONCATENATE(Table1[[#This Row],[Intake]]," ",Table1[[#This Row],[Batch Number]]))</f>
        <v>S-1/TI 5</v>
      </c>
      <c r="O5719" s="111" t="str">
        <f>IF(VLOOKUP(Table1[[#This Row],[Intake Batch Combo]],Sheet2!A:B,2,FALSE)="","",VLOOKUP(Table1[[#This Row],[Intake Batch Combo]],Sheet2!A:B,2,FALSE))</f>
        <v>Texas Injury Group Batch 05</v>
      </c>
      <c r="P5719" s="115" t="s">
        <v>2378</v>
      </c>
      <c r="Q5719" s="115" t="e">
        <v>#N/A</v>
      </c>
    </row>
    <row r="5720" spans="1:17">
      <c r="A5720" s="4" t="s">
        <v>1886</v>
      </c>
      <c r="B5720" s="15">
        <v>5</v>
      </c>
      <c r="C5720" s="15">
        <v>90832</v>
      </c>
      <c r="D5720" s="30">
        <v>45195</v>
      </c>
      <c r="E5720" s="10" t="s">
        <v>0</v>
      </c>
      <c r="F5720" s="14">
        <v>912</v>
      </c>
      <c r="G5720" s="14">
        <v>205.56609780784163</v>
      </c>
      <c r="H5720" s="30"/>
      <c r="I5720" s="118"/>
      <c r="J5720" s="15" t="str">
        <f>IF(M5720="",IF(AND(H5720&lt;&gt; "",D5720&lt;&gt;""),IF(H5720&gt;=D5720,H5720-D5720,0),""),"")</f>
        <v/>
      </c>
      <c r="K5720" s="20" t="str">
        <f>IF(M5720="",IF(I5720&lt;&gt;"",I5720-G5720,""),"")</f>
        <v/>
      </c>
      <c r="L5720" s="25" t="str">
        <f>IF(M5720="",IF(K5720&lt;&gt;"",IF(G5720=0,IF(I5720=0,0,9.99),K5720/G5720),""),"")</f>
        <v/>
      </c>
      <c r="M5720" s="111"/>
      <c r="N5720" s="58" t="str">
        <f>TRIM(CONCATENATE(Table1[[#This Row],[Intake]]," ",Table1[[#This Row],[Batch Number]]))</f>
        <v>S-1/TI 5</v>
      </c>
      <c r="O5720" s="111" t="str">
        <f>IF(VLOOKUP(Table1[[#This Row],[Intake Batch Combo]],Sheet2!A:B,2,FALSE)="","",VLOOKUP(Table1[[#This Row],[Intake Batch Combo]],Sheet2!A:B,2,FALSE))</f>
        <v>Texas Injury Group Batch 05</v>
      </c>
      <c r="P5720" s="115" t="s">
        <v>2378</v>
      </c>
      <c r="Q5720" s="115" t="e">
        <v>#N/A</v>
      </c>
    </row>
    <row r="5721" spans="1:17">
      <c r="A5721" s="4" t="s">
        <v>384</v>
      </c>
      <c r="B5721" s="15" t="s">
        <v>385</v>
      </c>
      <c r="C5721" s="15">
        <v>1020832</v>
      </c>
      <c r="D5721" s="30">
        <v>44579</v>
      </c>
      <c r="E5721" s="10" t="s">
        <v>0</v>
      </c>
      <c r="F5721" s="14">
        <v>1050</v>
      </c>
      <c r="G5721" s="14">
        <v>216.72</v>
      </c>
      <c r="H5721" s="30"/>
      <c r="I5721" s="118"/>
      <c r="J5721" s="15" t="str">
        <f>IF(M5721="",IF(AND(H5721&lt;&gt; "",D5721&lt;&gt;""),IF(H5721&gt;=D5721,H5721-D5721,0),""),"")</f>
        <v/>
      </c>
      <c r="K5721" s="20" t="str">
        <f>IF(M5721="",IF(I5721&lt;&gt;"",I5721-G5721,""),"")</f>
        <v/>
      </c>
      <c r="L5721" s="25" t="str">
        <f>IF(M5721="",IF(K5721&lt;&gt;"",IF(G5721=0,IF(I5721=0,0,9.99),K5721/G5721),""),"")</f>
        <v/>
      </c>
      <c r="M5721" s="111"/>
      <c r="N5721" s="33" t="str">
        <f>TRIM(CONCATENATE(Table1[[#This Row],[Intake]]," ",Table1[[#This Row],[Batch Number]]))</f>
        <v>S-1/TRC 33a</v>
      </c>
      <c r="O5721" s="35" t="str">
        <f>IF(VLOOKUP(Table1[[#This Row],[Intake Batch Combo]],Sheet2!A:B,2,FALSE)="","",VLOOKUP(Table1[[#This Row],[Intake Batch Combo]],Sheet2!A:B,2,FALSE))</f>
        <v>Texas Regional Center Batch 33a</v>
      </c>
      <c r="P5721" s="116" t="e">
        <v>#N/A</v>
      </c>
      <c r="Q5721" s="116" t="e">
        <v>#N/A</v>
      </c>
    </row>
    <row r="5722" spans="1:17">
      <c r="A5722" s="4" t="s">
        <v>1886</v>
      </c>
      <c r="B5722" s="15">
        <v>5</v>
      </c>
      <c r="C5722" s="15">
        <v>99214</v>
      </c>
      <c r="D5722" s="30">
        <v>45195</v>
      </c>
      <c r="E5722" s="10" t="s">
        <v>0</v>
      </c>
      <c r="F5722" s="14">
        <v>978</v>
      </c>
      <c r="G5722" s="14">
        <v>220.44259172814597</v>
      </c>
      <c r="H5722" s="30"/>
      <c r="I5722" s="118"/>
      <c r="J5722" s="15" t="str">
        <f>IF(M5722="",IF(AND(H5722&lt;&gt; "",D5722&lt;&gt;""),IF(H5722&gt;=D5722,H5722-D5722,0),""),"")</f>
        <v/>
      </c>
      <c r="K5722" s="20" t="str">
        <f>IF(M5722="",IF(I5722&lt;&gt;"",I5722-G5722,""),"")</f>
        <v/>
      </c>
      <c r="L5722" s="25" t="str">
        <f>IF(M5722="",IF(K5722&lt;&gt;"",IF(G5722=0,IF(I5722=0,0,9.99),K5722/G5722),""),"")</f>
        <v/>
      </c>
      <c r="M5722" s="111"/>
      <c r="N5722" s="58" t="str">
        <f>TRIM(CONCATENATE(Table1[[#This Row],[Intake]]," ",Table1[[#This Row],[Batch Number]]))</f>
        <v>S-1/TI 5</v>
      </c>
      <c r="O5722" s="111" t="str">
        <f>IF(VLOOKUP(Table1[[#This Row],[Intake Batch Combo]],Sheet2!A:B,2,FALSE)="","",VLOOKUP(Table1[[#This Row],[Intake Batch Combo]],Sheet2!A:B,2,FALSE))</f>
        <v>Texas Injury Group Batch 05</v>
      </c>
      <c r="P5722" s="115" t="s">
        <v>2378</v>
      </c>
      <c r="Q5722" s="115" t="e">
        <v>#N/A</v>
      </c>
    </row>
    <row r="5723" spans="1:17">
      <c r="A5723" s="4" t="s">
        <v>1886</v>
      </c>
      <c r="B5723" s="15">
        <v>5</v>
      </c>
      <c r="C5723" s="15">
        <v>99214</v>
      </c>
      <c r="D5723" s="30">
        <v>45195</v>
      </c>
      <c r="E5723" s="10" t="s">
        <v>0</v>
      </c>
      <c r="F5723" s="14">
        <v>978</v>
      </c>
      <c r="G5723" s="14">
        <v>220.44259172814597</v>
      </c>
      <c r="H5723" s="30"/>
      <c r="I5723" s="118"/>
      <c r="J5723" s="15" t="str">
        <f>IF(M5723="",IF(AND(H5723&lt;&gt; "",D5723&lt;&gt;""),IF(H5723&gt;=D5723,H5723-D5723,0),""),"")</f>
        <v/>
      </c>
      <c r="K5723" s="20" t="str">
        <f>IF(M5723="",IF(I5723&lt;&gt;"",I5723-G5723,""),"")</f>
        <v/>
      </c>
      <c r="L5723" s="25" t="str">
        <f>IF(M5723="",IF(K5723&lt;&gt;"",IF(G5723=0,IF(I5723=0,0,9.99),K5723/G5723),""),"")</f>
        <v/>
      </c>
      <c r="M5723" s="111"/>
      <c r="N5723" s="58" t="str">
        <f>TRIM(CONCATENATE(Table1[[#This Row],[Intake]]," ",Table1[[#This Row],[Batch Number]]))</f>
        <v>S-1/TI 5</v>
      </c>
      <c r="O5723" s="111" t="str">
        <f>IF(VLOOKUP(Table1[[#This Row],[Intake Batch Combo]],Sheet2!A:B,2,FALSE)="","",VLOOKUP(Table1[[#This Row],[Intake Batch Combo]],Sheet2!A:B,2,FALSE))</f>
        <v>Texas Injury Group Batch 05</v>
      </c>
      <c r="P5723" s="115" t="s">
        <v>2378</v>
      </c>
      <c r="Q5723" s="115" t="e">
        <v>#N/A</v>
      </c>
    </row>
    <row r="5724" spans="1:17">
      <c r="A5724" s="4" t="s">
        <v>1886</v>
      </c>
      <c r="B5724" s="15">
        <v>5</v>
      </c>
      <c r="C5724" s="15">
        <v>99214</v>
      </c>
      <c r="D5724" s="30">
        <v>45195</v>
      </c>
      <c r="E5724" s="10" t="s">
        <v>0</v>
      </c>
      <c r="F5724" s="14">
        <v>978</v>
      </c>
      <c r="G5724" s="14">
        <v>220.44259172814597</v>
      </c>
      <c r="H5724" s="30"/>
      <c r="I5724" s="118"/>
      <c r="J5724" s="15" t="str">
        <f>IF(M5724="",IF(AND(H5724&lt;&gt; "",D5724&lt;&gt;""),IF(H5724&gt;=D5724,H5724-D5724,0),""),"")</f>
        <v/>
      </c>
      <c r="K5724" s="20" t="str">
        <f>IF(M5724="",IF(I5724&lt;&gt;"",I5724-G5724,""),"")</f>
        <v/>
      </c>
      <c r="L5724" s="25" t="str">
        <f>IF(M5724="",IF(K5724&lt;&gt;"",IF(G5724=0,IF(I5724=0,0,9.99),K5724/G5724),""),"")</f>
        <v/>
      </c>
      <c r="M5724" s="111"/>
      <c r="N5724" s="58" t="str">
        <f>TRIM(CONCATENATE(Table1[[#This Row],[Intake]]," ",Table1[[#This Row],[Batch Number]]))</f>
        <v>S-1/TI 5</v>
      </c>
      <c r="O5724" s="111" t="str">
        <f>IF(VLOOKUP(Table1[[#This Row],[Intake Batch Combo]],Sheet2!A:B,2,FALSE)="","",VLOOKUP(Table1[[#This Row],[Intake Batch Combo]],Sheet2!A:B,2,FALSE))</f>
        <v>Texas Injury Group Batch 05</v>
      </c>
      <c r="P5724" s="115" t="s">
        <v>2378</v>
      </c>
      <c r="Q5724" s="115" t="e">
        <v>#N/A</v>
      </c>
    </row>
    <row r="5725" spans="1:17">
      <c r="A5725" s="4" t="s">
        <v>1886</v>
      </c>
      <c r="B5725" s="15">
        <v>5</v>
      </c>
      <c r="C5725" s="15">
        <v>99214</v>
      </c>
      <c r="D5725" s="30">
        <v>45195</v>
      </c>
      <c r="E5725" s="10" t="s">
        <v>0</v>
      </c>
      <c r="F5725" s="14">
        <v>978</v>
      </c>
      <c r="G5725" s="14">
        <v>220.44259172814597</v>
      </c>
      <c r="H5725" s="30"/>
      <c r="I5725" s="118"/>
      <c r="J5725" s="15" t="str">
        <f>IF(M5725="",IF(AND(H5725&lt;&gt; "",D5725&lt;&gt;""),IF(H5725&gt;=D5725,H5725-D5725,0),""),"")</f>
        <v/>
      </c>
      <c r="K5725" s="20" t="str">
        <f>IF(M5725="",IF(I5725&lt;&gt;"",I5725-G5725,""),"")</f>
        <v/>
      </c>
      <c r="L5725" s="25" t="str">
        <f>IF(M5725="",IF(K5725&lt;&gt;"",IF(G5725=0,IF(I5725=0,0,9.99),K5725/G5725),""),"")</f>
        <v/>
      </c>
      <c r="M5725" s="111"/>
      <c r="N5725" s="58" t="str">
        <f>TRIM(CONCATENATE(Table1[[#This Row],[Intake]]," ",Table1[[#This Row],[Batch Number]]))</f>
        <v>S-1/TI 5</v>
      </c>
      <c r="O5725" s="111" t="str">
        <f>IF(VLOOKUP(Table1[[#This Row],[Intake Batch Combo]],Sheet2!A:B,2,FALSE)="","",VLOOKUP(Table1[[#This Row],[Intake Batch Combo]],Sheet2!A:B,2,FALSE))</f>
        <v>Texas Injury Group Batch 05</v>
      </c>
      <c r="P5725" s="115" t="s">
        <v>2378</v>
      </c>
      <c r="Q5725" s="115" t="e">
        <v>#N/A</v>
      </c>
    </row>
    <row r="5726" spans="1:17">
      <c r="A5726" s="4" t="s">
        <v>1886</v>
      </c>
      <c r="B5726" s="15">
        <v>5</v>
      </c>
      <c r="C5726" s="15">
        <v>99214</v>
      </c>
      <c r="D5726" s="30">
        <v>45195</v>
      </c>
      <c r="E5726" s="10" t="s">
        <v>0</v>
      </c>
      <c r="F5726" s="14">
        <v>978</v>
      </c>
      <c r="G5726" s="14">
        <v>220.44259172814597</v>
      </c>
      <c r="H5726" s="30"/>
      <c r="I5726" s="118"/>
      <c r="J5726" s="15" t="str">
        <f>IF(M5726="",IF(AND(H5726&lt;&gt; "",D5726&lt;&gt;""),IF(H5726&gt;=D5726,H5726-D5726,0),""),"")</f>
        <v/>
      </c>
      <c r="K5726" s="20" t="str">
        <f>IF(M5726="",IF(I5726&lt;&gt;"",I5726-G5726,""),"")</f>
        <v/>
      </c>
      <c r="L5726" s="25" t="str">
        <f>IF(M5726="",IF(K5726&lt;&gt;"",IF(G5726=0,IF(I5726=0,0,9.99),K5726/G5726),""),"")</f>
        <v/>
      </c>
      <c r="M5726" s="111"/>
      <c r="N5726" s="58" t="str">
        <f>TRIM(CONCATENATE(Table1[[#This Row],[Intake]]," ",Table1[[#This Row],[Batch Number]]))</f>
        <v>S-1/TI 5</v>
      </c>
      <c r="O5726" s="111" t="str">
        <f>IF(VLOOKUP(Table1[[#This Row],[Intake Batch Combo]],Sheet2!A:B,2,FALSE)="","",VLOOKUP(Table1[[#This Row],[Intake Batch Combo]],Sheet2!A:B,2,FALSE))</f>
        <v>Texas Injury Group Batch 05</v>
      </c>
      <c r="P5726" s="115" t="s">
        <v>2378</v>
      </c>
      <c r="Q5726" s="115" t="e">
        <v>#N/A</v>
      </c>
    </row>
    <row r="5727" spans="1:17">
      <c r="A5727" s="4" t="s">
        <v>1886</v>
      </c>
      <c r="B5727" s="15">
        <v>5</v>
      </c>
      <c r="C5727" s="15">
        <v>99214</v>
      </c>
      <c r="D5727" s="30">
        <v>45195</v>
      </c>
      <c r="E5727" s="10" t="s">
        <v>0</v>
      </c>
      <c r="F5727" s="14">
        <v>978</v>
      </c>
      <c r="G5727" s="14">
        <v>220.44259172814597</v>
      </c>
      <c r="H5727" s="30"/>
      <c r="I5727" s="118"/>
      <c r="J5727" s="15" t="str">
        <f>IF(M5727="",IF(AND(H5727&lt;&gt; "",D5727&lt;&gt;""),IF(H5727&gt;=D5727,H5727-D5727,0),""),"")</f>
        <v/>
      </c>
      <c r="K5727" s="20" t="str">
        <f>IF(M5727="",IF(I5727&lt;&gt;"",I5727-G5727,""),"")</f>
        <v/>
      </c>
      <c r="L5727" s="25" t="str">
        <f>IF(M5727="",IF(K5727&lt;&gt;"",IF(G5727=0,IF(I5727=0,0,9.99),K5727/G5727),""),"")</f>
        <v/>
      </c>
      <c r="M5727" s="111"/>
      <c r="N5727" s="58" t="str">
        <f>TRIM(CONCATENATE(Table1[[#This Row],[Intake]]," ",Table1[[#This Row],[Batch Number]]))</f>
        <v>S-1/TI 5</v>
      </c>
      <c r="O5727" s="111" t="str">
        <f>IF(VLOOKUP(Table1[[#This Row],[Intake Batch Combo]],Sheet2!A:B,2,FALSE)="","",VLOOKUP(Table1[[#This Row],[Intake Batch Combo]],Sheet2!A:B,2,FALSE))</f>
        <v>Texas Injury Group Batch 05</v>
      </c>
      <c r="P5727" s="115" t="s">
        <v>2378</v>
      </c>
      <c r="Q5727" s="115" t="e">
        <v>#N/A</v>
      </c>
    </row>
    <row r="5728" spans="1:17">
      <c r="A5728" s="4" t="s">
        <v>1886</v>
      </c>
      <c r="B5728" s="15">
        <v>5</v>
      </c>
      <c r="C5728" s="15">
        <v>99214</v>
      </c>
      <c r="D5728" s="30">
        <v>45195</v>
      </c>
      <c r="E5728" s="10" t="s">
        <v>0</v>
      </c>
      <c r="F5728" s="14">
        <v>978</v>
      </c>
      <c r="G5728" s="14">
        <v>220.44259172814597</v>
      </c>
      <c r="H5728" s="30"/>
      <c r="I5728" s="118"/>
      <c r="J5728" s="15" t="str">
        <f>IF(M5728="",IF(AND(H5728&lt;&gt; "",D5728&lt;&gt;""),IF(H5728&gt;=D5728,H5728-D5728,0),""),"")</f>
        <v/>
      </c>
      <c r="K5728" s="20" t="str">
        <f>IF(M5728="",IF(I5728&lt;&gt;"",I5728-G5728,""),"")</f>
        <v/>
      </c>
      <c r="L5728" s="25" t="str">
        <f>IF(M5728="",IF(K5728&lt;&gt;"",IF(G5728=0,IF(I5728=0,0,9.99),K5728/G5728),""),"")</f>
        <v/>
      </c>
      <c r="M5728" s="111"/>
      <c r="N5728" s="58" t="str">
        <f>TRIM(CONCATENATE(Table1[[#This Row],[Intake]]," ",Table1[[#This Row],[Batch Number]]))</f>
        <v>S-1/TI 5</v>
      </c>
      <c r="O5728" s="111" t="str">
        <f>IF(VLOOKUP(Table1[[#This Row],[Intake Batch Combo]],Sheet2!A:B,2,FALSE)="","",VLOOKUP(Table1[[#This Row],[Intake Batch Combo]],Sheet2!A:B,2,FALSE))</f>
        <v>Texas Injury Group Batch 05</v>
      </c>
      <c r="P5728" s="115" t="s">
        <v>2378</v>
      </c>
      <c r="Q5728" s="115" t="e">
        <v>#N/A</v>
      </c>
    </row>
    <row r="5729" spans="1:17">
      <c r="A5729" s="4" t="s">
        <v>1886</v>
      </c>
      <c r="B5729" s="15">
        <v>5</v>
      </c>
      <c r="C5729" s="15">
        <v>99214</v>
      </c>
      <c r="D5729" s="30">
        <v>45195</v>
      </c>
      <c r="E5729" s="10" t="s">
        <v>0</v>
      </c>
      <c r="F5729" s="14">
        <v>978</v>
      </c>
      <c r="G5729" s="14">
        <v>220.44259172814597</v>
      </c>
      <c r="H5729" s="30"/>
      <c r="I5729" s="118"/>
      <c r="J5729" s="15" t="str">
        <f>IF(M5729="",IF(AND(H5729&lt;&gt; "",D5729&lt;&gt;""),IF(H5729&gt;=D5729,H5729-D5729,0),""),"")</f>
        <v/>
      </c>
      <c r="K5729" s="20" t="str">
        <f>IF(M5729="",IF(I5729&lt;&gt;"",I5729-G5729,""),"")</f>
        <v/>
      </c>
      <c r="L5729" s="25" t="str">
        <f>IF(M5729="",IF(K5729&lt;&gt;"",IF(G5729=0,IF(I5729=0,0,9.99),K5729/G5729),""),"")</f>
        <v/>
      </c>
      <c r="M5729" s="111"/>
      <c r="N5729" s="58" t="str">
        <f>TRIM(CONCATENATE(Table1[[#This Row],[Intake]]," ",Table1[[#This Row],[Batch Number]]))</f>
        <v>S-1/TI 5</v>
      </c>
      <c r="O5729" s="111" t="str">
        <f>IF(VLOOKUP(Table1[[#This Row],[Intake Batch Combo]],Sheet2!A:B,2,FALSE)="","",VLOOKUP(Table1[[#This Row],[Intake Batch Combo]],Sheet2!A:B,2,FALSE))</f>
        <v>Texas Injury Group Batch 05</v>
      </c>
      <c r="P5729" s="115" t="s">
        <v>2378</v>
      </c>
      <c r="Q5729" s="115" t="e">
        <v>#N/A</v>
      </c>
    </row>
    <row r="5730" spans="1:17">
      <c r="A5730" s="4" t="s">
        <v>1886</v>
      </c>
      <c r="B5730" s="15">
        <v>5</v>
      </c>
      <c r="C5730" s="15">
        <v>99214</v>
      </c>
      <c r="D5730" s="30">
        <v>45195</v>
      </c>
      <c r="E5730" s="10" t="s">
        <v>0</v>
      </c>
      <c r="F5730" s="14">
        <v>978</v>
      </c>
      <c r="G5730" s="14">
        <v>220.44259172814597</v>
      </c>
      <c r="H5730" s="30"/>
      <c r="I5730" s="118"/>
      <c r="J5730" s="15" t="str">
        <f>IF(M5730="",IF(AND(H5730&lt;&gt; "",D5730&lt;&gt;""),IF(H5730&gt;=D5730,H5730-D5730,0),""),"")</f>
        <v/>
      </c>
      <c r="K5730" s="20" t="str">
        <f>IF(M5730="",IF(I5730&lt;&gt;"",I5730-G5730,""),"")</f>
        <v/>
      </c>
      <c r="L5730" s="25" t="str">
        <f>IF(M5730="",IF(K5730&lt;&gt;"",IF(G5730=0,IF(I5730=0,0,9.99),K5730/G5730),""),"")</f>
        <v/>
      </c>
      <c r="M5730" s="111"/>
      <c r="N5730" s="58" t="str">
        <f>TRIM(CONCATENATE(Table1[[#This Row],[Intake]]," ",Table1[[#This Row],[Batch Number]]))</f>
        <v>S-1/TI 5</v>
      </c>
      <c r="O5730" s="111" t="str">
        <f>IF(VLOOKUP(Table1[[#This Row],[Intake Batch Combo]],Sheet2!A:B,2,FALSE)="","",VLOOKUP(Table1[[#This Row],[Intake Batch Combo]],Sheet2!A:B,2,FALSE))</f>
        <v>Texas Injury Group Batch 05</v>
      </c>
      <c r="P5730" s="115" t="s">
        <v>2378</v>
      </c>
      <c r="Q5730" s="115" t="e">
        <v>#N/A</v>
      </c>
    </row>
    <row r="5731" spans="1:17">
      <c r="A5731" s="4" t="s">
        <v>1886</v>
      </c>
      <c r="B5731" s="15">
        <v>5</v>
      </c>
      <c r="C5731" s="15">
        <v>99214</v>
      </c>
      <c r="D5731" s="30">
        <v>45195</v>
      </c>
      <c r="E5731" s="10" t="s">
        <v>0</v>
      </c>
      <c r="F5731" s="14">
        <v>978</v>
      </c>
      <c r="G5731" s="14">
        <v>220.44259172814597</v>
      </c>
      <c r="H5731" s="30"/>
      <c r="I5731" s="118"/>
      <c r="J5731" s="15" t="str">
        <f>IF(M5731="",IF(AND(H5731&lt;&gt; "",D5731&lt;&gt;""),IF(H5731&gt;=D5731,H5731-D5731,0),""),"")</f>
        <v/>
      </c>
      <c r="K5731" s="20" t="str">
        <f>IF(M5731="",IF(I5731&lt;&gt;"",I5731-G5731,""),"")</f>
        <v/>
      </c>
      <c r="L5731" s="25" t="str">
        <f>IF(M5731="",IF(K5731&lt;&gt;"",IF(G5731=0,IF(I5731=0,0,9.99),K5731/G5731),""),"")</f>
        <v/>
      </c>
      <c r="M5731" s="111"/>
      <c r="N5731" s="58" t="str">
        <f>TRIM(CONCATENATE(Table1[[#This Row],[Intake]]," ",Table1[[#This Row],[Batch Number]]))</f>
        <v>S-1/TI 5</v>
      </c>
      <c r="O5731" s="111" t="str">
        <f>IF(VLOOKUP(Table1[[#This Row],[Intake Batch Combo]],Sheet2!A:B,2,FALSE)="","",VLOOKUP(Table1[[#This Row],[Intake Batch Combo]],Sheet2!A:B,2,FALSE))</f>
        <v>Texas Injury Group Batch 05</v>
      </c>
      <c r="P5731" s="115" t="s">
        <v>2378</v>
      </c>
      <c r="Q5731" s="115" t="e">
        <v>#N/A</v>
      </c>
    </row>
    <row r="5732" spans="1:17">
      <c r="A5732" s="4" t="s">
        <v>1886</v>
      </c>
      <c r="B5732" s="15">
        <v>5</v>
      </c>
      <c r="C5732" s="15">
        <v>99214</v>
      </c>
      <c r="D5732" s="30">
        <v>45195</v>
      </c>
      <c r="E5732" s="10" t="s">
        <v>0</v>
      </c>
      <c r="F5732" s="14">
        <v>978</v>
      </c>
      <c r="G5732" s="14">
        <v>220.44259172814597</v>
      </c>
      <c r="H5732" s="30"/>
      <c r="I5732" s="120"/>
      <c r="J5732" s="15" t="str">
        <f>IF(M5732="",IF(AND(H5732&lt;&gt; "",D5732&lt;&gt;""),IF(H5732&gt;=D5732,H5732-D5732,0),""),"")</f>
        <v/>
      </c>
      <c r="K5732" s="20" t="str">
        <f>IF(M5732="",IF(I5732&lt;&gt;"",I5732-G5732,""),"")</f>
        <v/>
      </c>
      <c r="L5732" s="25" t="str">
        <f>IF(M5732="",IF(K5732&lt;&gt;"",IF(G5732=0,IF(I5732=0,0,9.99),K5732/G5732),""),"")</f>
        <v/>
      </c>
      <c r="M5732" s="111"/>
      <c r="N5732" s="58" t="str">
        <f>TRIM(CONCATENATE(Table1[[#This Row],[Intake]]," ",Table1[[#This Row],[Batch Number]]))</f>
        <v>S-1/TI 5</v>
      </c>
      <c r="O5732" s="111" t="str">
        <f>IF(VLOOKUP(Table1[[#This Row],[Intake Batch Combo]],Sheet2!A:B,2,FALSE)="","",VLOOKUP(Table1[[#This Row],[Intake Batch Combo]],Sheet2!A:B,2,FALSE))</f>
        <v>Texas Injury Group Batch 05</v>
      </c>
      <c r="P5732" s="115" t="s">
        <v>2378</v>
      </c>
      <c r="Q5732" s="115" t="e">
        <v>#N/A</v>
      </c>
    </row>
    <row r="5733" spans="1:17">
      <c r="A5733" s="4" t="s">
        <v>1886</v>
      </c>
      <c r="B5733" s="15">
        <v>5</v>
      </c>
      <c r="C5733" s="15">
        <v>99214</v>
      </c>
      <c r="D5733" s="30">
        <v>45195</v>
      </c>
      <c r="E5733" s="10" t="s">
        <v>0</v>
      </c>
      <c r="F5733" s="14">
        <v>978</v>
      </c>
      <c r="G5733" s="14">
        <v>220.44259172814597</v>
      </c>
      <c r="H5733" s="30"/>
      <c r="I5733" s="118"/>
      <c r="J5733" s="15" t="str">
        <f>IF(M5733="",IF(AND(H5733&lt;&gt; "",D5733&lt;&gt;""),IF(H5733&gt;=D5733,H5733-D5733,0),""),"")</f>
        <v/>
      </c>
      <c r="K5733" s="20" t="str">
        <f>IF(M5733="",IF(I5733&lt;&gt;"",I5733-G5733,""),"")</f>
        <v/>
      </c>
      <c r="L5733" s="25" t="str">
        <f>IF(M5733="",IF(K5733&lt;&gt;"",IF(G5733=0,IF(I5733=0,0,9.99),K5733/G5733),""),"")</f>
        <v/>
      </c>
      <c r="M5733" s="111"/>
      <c r="N5733" s="58" t="str">
        <f>TRIM(CONCATENATE(Table1[[#This Row],[Intake]]," ",Table1[[#This Row],[Batch Number]]))</f>
        <v>S-1/TI 5</v>
      </c>
      <c r="O5733" s="111" t="str">
        <f>IF(VLOOKUP(Table1[[#This Row],[Intake Batch Combo]],Sheet2!A:B,2,FALSE)="","",VLOOKUP(Table1[[#This Row],[Intake Batch Combo]],Sheet2!A:B,2,FALSE))</f>
        <v>Texas Injury Group Batch 05</v>
      </c>
      <c r="P5733" s="115" t="s">
        <v>2378</v>
      </c>
      <c r="Q5733" s="115" t="e">
        <v>#N/A</v>
      </c>
    </row>
    <row r="5734" spans="1:17">
      <c r="A5734" s="4" t="s">
        <v>1886</v>
      </c>
      <c r="B5734" s="15">
        <v>5</v>
      </c>
      <c r="C5734" s="15">
        <v>99214</v>
      </c>
      <c r="D5734" s="30">
        <v>45195</v>
      </c>
      <c r="E5734" s="10" t="s">
        <v>0</v>
      </c>
      <c r="F5734" s="14">
        <v>978</v>
      </c>
      <c r="G5734" s="14">
        <v>220.44259172814597</v>
      </c>
      <c r="H5734" s="30"/>
      <c r="I5734" s="118"/>
      <c r="J5734" s="15" t="str">
        <f>IF(M5734="",IF(AND(H5734&lt;&gt; "",D5734&lt;&gt;""),IF(H5734&gt;=D5734,H5734-D5734,0),""),"")</f>
        <v/>
      </c>
      <c r="K5734" s="20" t="str">
        <f>IF(M5734="",IF(I5734&lt;&gt;"",I5734-G5734,""),"")</f>
        <v/>
      </c>
      <c r="L5734" s="25" t="str">
        <f>IF(M5734="",IF(K5734&lt;&gt;"",IF(G5734=0,IF(I5734=0,0,9.99),K5734/G5734),""),"")</f>
        <v/>
      </c>
      <c r="M5734" s="111"/>
      <c r="N5734" s="58" t="str">
        <f>TRIM(CONCATENATE(Table1[[#This Row],[Intake]]," ",Table1[[#This Row],[Batch Number]]))</f>
        <v>S-1/TI 5</v>
      </c>
      <c r="O5734" s="111" t="str">
        <f>IF(VLOOKUP(Table1[[#This Row],[Intake Batch Combo]],Sheet2!A:B,2,FALSE)="","",VLOOKUP(Table1[[#This Row],[Intake Batch Combo]],Sheet2!A:B,2,FALSE))</f>
        <v>Texas Injury Group Batch 05</v>
      </c>
      <c r="P5734" s="115" t="s">
        <v>2378</v>
      </c>
      <c r="Q5734" s="115" t="e">
        <v>#N/A</v>
      </c>
    </row>
    <row r="5735" spans="1:17">
      <c r="A5735" s="4" t="s">
        <v>1886</v>
      </c>
      <c r="B5735" s="15">
        <v>5</v>
      </c>
      <c r="C5735" s="15">
        <v>99214</v>
      </c>
      <c r="D5735" s="30">
        <v>45195</v>
      </c>
      <c r="E5735" s="10" t="s">
        <v>0</v>
      </c>
      <c r="F5735" s="14">
        <v>978</v>
      </c>
      <c r="G5735" s="14">
        <v>220.44259172814597</v>
      </c>
      <c r="H5735" s="30"/>
      <c r="I5735" s="118"/>
      <c r="J5735" s="15" t="str">
        <f>IF(M5735="",IF(AND(H5735&lt;&gt; "",D5735&lt;&gt;""),IF(H5735&gt;=D5735,H5735-D5735,0),""),"")</f>
        <v/>
      </c>
      <c r="K5735" s="20" t="str">
        <f>IF(M5735="",IF(I5735&lt;&gt;"",I5735-G5735,""),"")</f>
        <v/>
      </c>
      <c r="L5735" s="25" t="str">
        <f>IF(M5735="",IF(K5735&lt;&gt;"",IF(G5735=0,IF(I5735=0,0,9.99),K5735/G5735),""),"")</f>
        <v/>
      </c>
      <c r="M5735" s="111"/>
      <c r="N5735" s="58" t="str">
        <f>TRIM(CONCATENATE(Table1[[#This Row],[Intake]]," ",Table1[[#This Row],[Batch Number]]))</f>
        <v>S-1/TI 5</v>
      </c>
      <c r="O5735" s="111" t="str">
        <f>IF(VLOOKUP(Table1[[#This Row],[Intake Batch Combo]],Sheet2!A:B,2,FALSE)="","",VLOOKUP(Table1[[#This Row],[Intake Batch Combo]],Sheet2!A:B,2,FALSE))</f>
        <v>Texas Injury Group Batch 05</v>
      </c>
      <c r="P5735" s="115" t="s">
        <v>2378</v>
      </c>
      <c r="Q5735" s="115" t="e">
        <v>#N/A</v>
      </c>
    </row>
    <row r="5736" spans="1:17">
      <c r="A5736" s="4" t="s">
        <v>1886</v>
      </c>
      <c r="B5736" s="15">
        <v>5</v>
      </c>
      <c r="C5736" s="15">
        <v>99214</v>
      </c>
      <c r="D5736" s="30">
        <v>45195</v>
      </c>
      <c r="E5736" s="10" t="s">
        <v>0</v>
      </c>
      <c r="F5736" s="14">
        <v>978</v>
      </c>
      <c r="G5736" s="14">
        <v>220.44259172814597</v>
      </c>
      <c r="H5736" s="30"/>
      <c r="I5736" s="118"/>
      <c r="J5736" s="15" t="str">
        <f>IF(M5736="",IF(AND(H5736&lt;&gt; "",D5736&lt;&gt;""),IF(H5736&gt;=D5736,H5736-D5736,0),""),"")</f>
        <v/>
      </c>
      <c r="K5736" s="20" t="str">
        <f>IF(M5736="",IF(I5736&lt;&gt;"",I5736-G5736,""),"")</f>
        <v/>
      </c>
      <c r="L5736" s="25" t="str">
        <f>IF(M5736="",IF(K5736&lt;&gt;"",IF(G5736=0,IF(I5736=0,0,9.99),K5736/G5736),""),"")</f>
        <v/>
      </c>
      <c r="M5736" s="111"/>
      <c r="N5736" s="58" t="str">
        <f>TRIM(CONCATENATE(Table1[[#This Row],[Intake]]," ",Table1[[#This Row],[Batch Number]]))</f>
        <v>S-1/TI 5</v>
      </c>
      <c r="O5736" s="111" t="str">
        <f>IF(VLOOKUP(Table1[[#This Row],[Intake Batch Combo]],Sheet2!A:B,2,FALSE)="","",VLOOKUP(Table1[[#This Row],[Intake Batch Combo]],Sheet2!A:B,2,FALSE))</f>
        <v>Texas Injury Group Batch 05</v>
      </c>
      <c r="P5736" s="115" t="s">
        <v>2378</v>
      </c>
      <c r="Q5736" s="115" t="e">
        <v>#N/A</v>
      </c>
    </row>
    <row r="5737" spans="1:17">
      <c r="A5737" s="4" t="s">
        <v>1886</v>
      </c>
      <c r="B5737" s="15">
        <v>5</v>
      </c>
      <c r="C5737" s="15">
        <v>99214</v>
      </c>
      <c r="D5737" s="30">
        <v>45195</v>
      </c>
      <c r="E5737" s="10" t="s">
        <v>0</v>
      </c>
      <c r="F5737" s="14">
        <v>978</v>
      </c>
      <c r="G5737" s="14">
        <v>220.44259172814597</v>
      </c>
      <c r="H5737" s="30"/>
      <c r="I5737" s="120"/>
      <c r="J5737" s="15" t="str">
        <f>IF(M5737="",IF(AND(H5737&lt;&gt; "",D5737&lt;&gt;""),IF(H5737&gt;=D5737,H5737-D5737,0),""),"")</f>
        <v/>
      </c>
      <c r="K5737" s="20" t="str">
        <f>IF(M5737="",IF(I5737&lt;&gt;"",I5737-G5737,""),"")</f>
        <v/>
      </c>
      <c r="L5737" s="25" t="str">
        <f>IF(M5737="",IF(K5737&lt;&gt;"",IF(G5737=0,IF(I5737=0,0,9.99),K5737/G5737),""),"")</f>
        <v/>
      </c>
      <c r="M5737" s="111"/>
      <c r="N5737" s="58" t="str">
        <f>TRIM(CONCATENATE(Table1[[#This Row],[Intake]]," ",Table1[[#This Row],[Batch Number]]))</f>
        <v>S-1/TI 5</v>
      </c>
      <c r="O5737" s="111" t="str">
        <f>IF(VLOOKUP(Table1[[#This Row],[Intake Batch Combo]],Sheet2!A:B,2,FALSE)="","",VLOOKUP(Table1[[#This Row],[Intake Batch Combo]],Sheet2!A:B,2,FALSE))</f>
        <v>Texas Injury Group Batch 05</v>
      </c>
      <c r="P5737" s="115" t="s">
        <v>2378</v>
      </c>
      <c r="Q5737" s="115" t="e">
        <v>#N/A</v>
      </c>
    </row>
    <row r="5738" spans="1:17">
      <c r="A5738" s="4" t="s">
        <v>1886</v>
      </c>
      <c r="B5738" s="15">
        <v>5</v>
      </c>
      <c r="C5738" s="15">
        <v>99214</v>
      </c>
      <c r="D5738" s="30">
        <v>45195</v>
      </c>
      <c r="E5738" s="10" t="s">
        <v>0</v>
      </c>
      <c r="F5738" s="14">
        <v>978</v>
      </c>
      <c r="G5738" s="14">
        <v>220.44259172814597</v>
      </c>
      <c r="H5738" s="30"/>
      <c r="I5738" s="118"/>
      <c r="J5738" s="15" t="str">
        <f>IF(M5738="",IF(AND(H5738&lt;&gt; "",D5738&lt;&gt;""),IF(H5738&gt;=D5738,H5738-D5738,0),""),"")</f>
        <v/>
      </c>
      <c r="K5738" s="20" t="str">
        <f>IF(M5738="",IF(I5738&lt;&gt;"",I5738-G5738,""),"")</f>
        <v/>
      </c>
      <c r="L5738" s="25" t="str">
        <f>IF(M5738="",IF(K5738&lt;&gt;"",IF(G5738=0,IF(I5738=0,0,9.99),K5738/G5738),""),"")</f>
        <v/>
      </c>
      <c r="M5738" s="111"/>
      <c r="N5738" s="58" t="str">
        <f>TRIM(CONCATENATE(Table1[[#This Row],[Intake]]," ",Table1[[#This Row],[Batch Number]]))</f>
        <v>S-1/TI 5</v>
      </c>
      <c r="O5738" s="111" t="str">
        <f>IF(VLOOKUP(Table1[[#This Row],[Intake Batch Combo]],Sheet2!A:B,2,FALSE)="","",VLOOKUP(Table1[[#This Row],[Intake Batch Combo]],Sheet2!A:B,2,FALSE))</f>
        <v>Texas Injury Group Batch 05</v>
      </c>
      <c r="P5738" s="115" t="s">
        <v>2378</v>
      </c>
      <c r="Q5738" s="115" t="e">
        <v>#N/A</v>
      </c>
    </row>
    <row r="5739" spans="1:17">
      <c r="A5739" s="4" t="s">
        <v>1886</v>
      </c>
      <c r="B5739" s="15">
        <v>5</v>
      </c>
      <c r="C5739" s="15">
        <v>99214</v>
      </c>
      <c r="D5739" s="30">
        <v>45195</v>
      </c>
      <c r="E5739" s="10" t="s">
        <v>0</v>
      </c>
      <c r="F5739" s="14">
        <v>978</v>
      </c>
      <c r="G5739" s="14">
        <v>220.44259172814597</v>
      </c>
      <c r="H5739" s="30"/>
      <c r="I5739" s="118"/>
      <c r="J5739" s="15" t="str">
        <f>IF(M5739="",IF(AND(H5739&lt;&gt; "",D5739&lt;&gt;""),IF(H5739&gt;=D5739,H5739-D5739,0),""),"")</f>
        <v/>
      </c>
      <c r="K5739" s="20" t="str">
        <f>IF(M5739="",IF(I5739&lt;&gt;"",I5739-G5739,""),"")</f>
        <v/>
      </c>
      <c r="L5739" s="25" t="str">
        <f>IF(M5739="",IF(K5739&lt;&gt;"",IF(G5739=0,IF(I5739=0,0,9.99),K5739/G5739),""),"")</f>
        <v/>
      </c>
      <c r="M5739" s="111"/>
      <c r="N5739" s="58" t="str">
        <f>TRIM(CONCATENATE(Table1[[#This Row],[Intake]]," ",Table1[[#This Row],[Batch Number]]))</f>
        <v>S-1/TI 5</v>
      </c>
      <c r="O5739" s="111" t="str">
        <f>IF(VLOOKUP(Table1[[#This Row],[Intake Batch Combo]],Sheet2!A:B,2,FALSE)="","",VLOOKUP(Table1[[#This Row],[Intake Batch Combo]],Sheet2!A:B,2,FALSE))</f>
        <v>Texas Injury Group Batch 05</v>
      </c>
      <c r="P5739" s="115" t="s">
        <v>2378</v>
      </c>
      <c r="Q5739" s="115" t="e">
        <v>#N/A</v>
      </c>
    </row>
    <row r="5740" spans="1:17">
      <c r="A5740" s="4" t="s">
        <v>1886</v>
      </c>
      <c r="B5740" s="15">
        <v>5</v>
      </c>
      <c r="C5740" s="15">
        <v>99214</v>
      </c>
      <c r="D5740" s="30">
        <v>45195</v>
      </c>
      <c r="E5740" s="10" t="s">
        <v>0</v>
      </c>
      <c r="F5740" s="14">
        <v>978</v>
      </c>
      <c r="G5740" s="14">
        <v>220.44259172814597</v>
      </c>
      <c r="H5740" s="30"/>
      <c r="I5740" s="118"/>
      <c r="J5740" s="15" t="str">
        <f>IF(M5740="",IF(AND(H5740&lt;&gt; "",D5740&lt;&gt;""),IF(H5740&gt;=D5740,H5740-D5740,0),""),"")</f>
        <v/>
      </c>
      <c r="K5740" s="20" t="str">
        <f>IF(M5740="",IF(I5740&lt;&gt;"",I5740-G5740,""),"")</f>
        <v/>
      </c>
      <c r="L5740" s="25" t="str">
        <f>IF(M5740="",IF(K5740&lt;&gt;"",IF(G5740=0,IF(I5740=0,0,9.99),K5740/G5740),""),"")</f>
        <v/>
      </c>
      <c r="M5740" s="111"/>
      <c r="N5740" s="58" t="str">
        <f>TRIM(CONCATENATE(Table1[[#This Row],[Intake]]," ",Table1[[#This Row],[Batch Number]]))</f>
        <v>S-1/TI 5</v>
      </c>
      <c r="O5740" s="111" t="str">
        <f>IF(VLOOKUP(Table1[[#This Row],[Intake Batch Combo]],Sheet2!A:B,2,FALSE)="","",VLOOKUP(Table1[[#This Row],[Intake Batch Combo]],Sheet2!A:B,2,FALSE))</f>
        <v>Texas Injury Group Batch 05</v>
      </c>
      <c r="P5740" s="115" t="s">
        <v>2378</v>
      </c>
      <c r="Q5740" s="115" t="e">
        <v>#N/A</v>
      </c>
    </row>
    <row r="5741" spans="1:17">
      <c r="A5741" s="4" t="s">
        <v>1886</v>
      </c>
      <c r="B5741" s="15">
        <v>5</v>
      </c>
      <c r="C5741" s="15">
        <v>99214</v>
      </c>
      <c r="D5741" s="30">
        <v>45195</v>
      </c>
      <c r="E5741" s="10" t="s">
        <v>0</v>
      </c>
      <c r="F5741" s="14">
        <v>978</v>
      </c>
      <c r="G5741" s="14">
        <v>220.44259172814597</v>
      </c>
      <c r="H5741" s="30"/>
      <c r="I5741" s="118"/>
      <c r="J5741" s="15" t="str">
        <f>IF(M5741="",IF(AND(H5741&lt;&gt; "",D5741&lt;&gt;""),IF(H5741&gt;=D5741,H5741-D5741,0),""),"")</f>
        <v/>
      </c>
      <c r="K5741" s="20" t="str">
        <f>IF(M5741="",IF(I5741&lt;&gt;"",I5741-G5741,""),"")</f>
        <v/>
      </c>
      <c r="L5741" s="25" t="str">
        <f>IF(M5741="",IF(K5741&lt;&gt;"",IF(G5741=0,IF(I5741=0,0,9.99),K5741/G5741),""),"")</f>
        <v/>
      </c>
      <c r="M5741" s="111"/>
      <c r="N5741" s="58" t="str">
        <f>TRIM(CONCATENATE(Table1[[#This Row],[Intake]]," ",Table1[[#This Row],[Batch Number]]))</f>
        <v>S-1/TI 5</v>
      </c>
      <c r="O5741" s="111" t="str">
        <f>IF(VLOOKUP(Table1[[#This Row],[Intake Batch Combo]],Sheet2!A:B,2,FALSE)="","",VLOOKUP(Table1[[#This Row],[Intake Batch Combo]],Sheet2!A:B,2,FALSE))</f>
        <v>Texas Injury Group Batch 05</v>
      </c>
      <c r="P5741" s="115" t="s">
        <v>2378</v>
      </c>
      <c r="Q5741" s="115" t="e">
        <v>#N/A</v>
      </c>
    </row>
    <row r="5742" spans="1:17">
      <c r="A5742" s="4" t="s">
        <v>1886</v>
      </c>
      <c r="B5742" s="15">
        <v>5</v>
      </c>
      <c r="C5742" s="15">
        <v>99214</v>
      </c>
      <c r="D5742" s="30">
        <v>45195</v>
      </c>
      <c r="E5742" s="10" t="s">
        <v>0</v>
      </c>
      <c r="F5742" s="14">
        <v>978</v>
      </c>
      <c r="G5742" s="14">
        <v>220.44259172814597</v>
      </c>
      <c r="H5742" s="30"/>
      <c r="I5742" s="118"/>
      <c r="J5742" s="15" t="str">
        <f>IF(M5742="",IF(AND(H5742&lt;&gt; "",D5742&lt;&gt;""),IF(H5742&gt;=D5742,H5742-D5742,0),""),"")</f>
        <v/>
      </c>
      <c r="K5742" s="20" t="str">
        <f>IF(M5742="",IF(I5742&lt;&gt;"",I5742-G5742,""),"")</f>
        <v/>
      </c>
      <c r="L5742" s="25" t="str">
        <f>IF(M5742="",IF(K5742&lt;&gt;"",IF(G5742=0,IF(I5742=0,0,9.99),K5742/G5742),""),"")</f>
        <v/>
      </c>
      <c r="M5742" s="111"/>
      <c r="N5742" s="58" t="str">
        <f>TRIM(CONCATENATE(Table1[[#This Row],[Intake]]," ",Table1[[#This Row],[Batch Number]]))</f>
        <v>S-1/TI 5</v>
      </c>
      <c r="O5742" s="111" t="str">
        <f>IF(VLOOKUP(Table1[[#This Row],[Intake Batch Combo]],Sheet2!A:B,2,FALSE)="","",VLOOKUP(Table1[[#This Row],[Intake Batch Combo]],Sheet2!A:B,2,FALSE))</f>
        <v>Texas Injury Group Batch 05</v>
      </c>
      <c r="P5742" s="115" t="s">
        <v>2378</v>
      </c>
      <c r="Q5742" s="115" t="e">
        <v>#N/A</v>
      </c>
    </row>
    <row r="5743" spans="1:17">
      <c r="A5743" s="4" t="s">
        <v>1886</v>
      </c>
      <c r="B5743" s="15">
        <v>5</v>
      </c>
      <c r="C5743" s="15">
        <v>99214</v>
      </c>
      <c r="D5743" s="30">
        <v>45195</v>
      </c>
      <c r="E5743" s="10" t="s">
        <v>0</v>
      </c>
      <c r="F5743" s="14">
        <v>978</v>
      </c>
      <c r="G5743" s="14">
        <v>220.44259172814597</v>
      </c>
      <c r="H5743" s="30"/>
      <c r="I5743" s="118"/>
      <c r="J5743" s="15" t="str">
        <f>IF(M5743="",IF(AND(H5743&lt;&gt; "",D5743&lt;&gt;""),IF(H5743&gt;=D5743,H5743-D5743,0),""),"")</f>
        <v/>
      </c>
      <c r="K5743" s="20" t="str">
        <f>IF(M5743="",IF(I5743&lt;&gt;"",I5743-G5743,""),"")</f>
        <v/>
      </c>
      <c r="L5743" s="25" t="str">
        <f>IF(M5743="",IF(K5743&lt;&gt;"",IF(G5743=0,IF(I5743=0,0,9.99),K5743/G5743),""),"")</f>
        <v/>
      </c>
      <c r="M5743" s="111"/>
      <c r="N5743" s="58" t="str">
        <f>TRIM(CONCATENATE(Table1[[#This Row],[Intake]]," ",Table1[[#This Row],[Batch Number]]))</f>
        <v>S-1/TI 5</v>
      </c>
      <c r="O5743" s="111" t="str">
        <f>IF(VLOOKUP(Table1[[#This Row],[Intake Batch Combo]],Sheet2!A:B,2,FALSE)="","",VLOOKUP(Table1[[#This Row],[Intake Batch Combo]],Sheet2!A:B,2,FALSE))</f>
        <v>Texas Injury Group Batch 05</v>
      </c>
      <c r="P5743" s="115" t="s">
        <v>2378</v>
      </c>
      <c r="Q5743" s="115" t="e">
        <v>#N/A</v>
      </c>
    </row>
    <row r="5744" spans="1:17">
      <c r="A5744" s="4" t="s">
        <v>1886</v>
      </c>
      <c r="B5744" s="15">
        <v>5</v>
      </c>
      <c r="C5744" s="15">
        <v>99214</v>
      </c>
      <c r="D5744" s="30">
        <v>45195</v>
      </c>
      <c r="E5744" s="10" t="s">
        <v>0</v>
      </c>
      <c r="F5744" s="14">
        <v>978</v>
      </c>
      <c r="G5744" s="14">
        <v>220.44259172814597</v>
      </c>
      <c r="H5744" s="30"/>
      <c r="I5744" s="118"/>
      <c r="J5744" s="15" t="str">
        <f>IF(M5744="",IF(AND(H5744&lt;&gt; "",D5744&lt;&gt;""),IF(H5744&gt;=D5744,H5744-D5744,0),""),"")</f>
        <v/>
      </c>
      <c r="K5744" s="20" t="str">
        <f>IF(M5744="",IF(I5744&lt;&gt;"",I5744-G5744,""),"")</f>
        <v/>
      </c>
      <c r="L5744" s="25" t="str">
        <f>IF(M5744="",IF(K5744&lt;&gt;"",IF(G5744=0,IF(I5744=0,0,9.99),K5744/G5744),""),"")</f>
        <v/>
      </c>
      <c r="M5744" s="111"/>
      <c r="N5744" s="58" t="str">
        <f>TRIM(CONCATENATE(Table1[[#This Row],[Intake]]," ",Table1[[#This Row],[Batch Number]]))</f>
        <v>S-1/TI 5</v>
      </c>
      <c r="O5744" s="111" t="str">
        <f>IF(VLOOKUP(Table1[[#This Row],[Intake Batch Combo]],Sheet2!A:B,2,FALSE)="","",VLOOKUP(Table1[[#This Row],[Intake Batch Combo]],Sheet2!A:B,2,FALSE))</f>
        <v>Texas Injury Group Batch 05</v>
      </c>
      <c r="P5744" s="115" t="s">
        <v>2378</v>
      </c>
      <c r="Q5744" s="115" t="e">
        <v>#N/A</v>
      </c>
    </row>
    <row r="5745" spans="1:17">
      <c r="A5745" s="4" t="s">
        <v>1886</v>
      </c>
      <c r="B5745" s="15">
        <v>5</v>
      </c>
      <c r="C5745" s="15">
        <v>99214</v>
      </c>
      <c r="D5745" s="30">
        <v>45195</v>
      </c>
      <c r="E5745" s="10" t="s">
        <v>0</v>
      </c>
      <c r="F5745" s="14">
        <v>978</v>
      </c>
      <c r="G5745" s="14">
        <v>220.44259172814597</v>
      </c>
      <c r="H5745" s="30"/>
      <c r="I5745" s="118"/>
      <c r="J5745" s="15" t="str">
        <f>IF(M5745="",IF(AND(H5745&lt;&gt; "",D5745&lt;&gt;""),IF(H5745&gt;=D5745,H5745-D5745,0),""),"")</f>
        <v/>
      </c>
      <c r="K5745" s="20" t="str">
        <f>IF(M5745="",IF(I5745&lt;&gt;"",I5745-G5745,""),"")</f>
        <v/>
      </c>
      <c r="L5745" s="25" t="str">
        <f>IF(M5745="",IF(K5745&lt;&gt;"",IF(G5745=0,IF(I5745=0,0,9.99),K5745/G5745),""),"")</f>
        <v/>
      </c>
      <c r="M5745" s="111"/>
      <c r="N5745" s="58" t="str">
        <f>TRIM(CONCATENATE(Table1[[#This Row],[Intake]]," ",Table1[[#This Row],[Batch Number]]))</f>
        <v>S-1/TI 5</v>
      </c>
      <c r="O5745" s="111" t="str">
        <f>IF(VLOOKUP(Table1[[#This Row],[Intake Batch Combo]],Sheet2!A:B,2,FALSE)="","",VLOOKUP(Table1[[#This Row],[Intake Batch Combo]],Sheet2!A:B,2,FALSE))</f>
        <v>Texas Injury Group Batch 05</v>
      </c>
      <c r="P5745" s="115" t="s">
        <v>2378</v>
      </c>
      <c r="Q5745" s="115" t="e">
        <v>#N/A</v>
      </c>
    </row>
    <row r="5746" spans="1:17">
      <c r="A5746" s="4" t="s">
        <v>1886</v>
      </c>
      <c r="B5746" s="15">
        <v>5</v>
      </c>
      <c r="C5746" s="15">
        <v>99214</v>
      </c>
      <c r="D5746" s="30">
        <v>45195</v>
      </c>
      <c r="E5746" s="10" t="s">
        <v>0</v>
      </c>
      <c r="F5746" s="14">
        <v>978</v>
      </c>
      <c r="G5746" s="14">
        <v>220.44259172814597</v>
      </c>
      <c r="H5746" s="30"/>
      <c r="I5746" s="118"/>
      <c r="J5746" s="15" t="str">
        <f>IF(M5746="",IF(AND(H5746&lt;&gt; "",D5746&lt;&gt;""),IF(H5746&gt;=D5746,H5746-D5746,0),""),"")</f>
        <v/>
      </c>
      <c r="K5746" s="20" t="str">
        <f>IF(M5746="",IF(I5746&lt;&gt;"",I5746-G5746,""),"")</f>
        <v/>
      </c>
      <c r="L5746" s="25" t="str">
        <f>IF(M5746="",IF(K5746&lt;&gt;"",IF(G5746=0,IF(I5746=0,0,9.99),K5746/G5746),""),"")</f>
        <v/>
      </c>
      <c r="M5746" s="111"/>
      <c r="N5746" s="58" t="str">
        <f>TRIM(CONCATENATE(Table1[[#This Row],[Intake]]," ",Table1[[#This Row],[Batch Number]]))</f>
        <v>S-1/TI 5</v>
      </c>
      <c r="O5746" s="111" t="str">
        <f>IF(VLOOKUP(Table1[[#This Row],[Intake Batch Combo]],Sheet2!A:B,2,FALSE)="","",VLOOKUP(Table1[[#This Row],[Intake Batch Combo]],Sheet2!A:B,2,FALSE))</f>
        <v>Texas Injury Group Batch 05</v>
      </c>
      <c r="P5746" s="115" t="s">
        <v>2378</v>
      </c>
      <c r="Q5746" s="115" t="e">
        <v>#N/A</v>
      </c>
    </row>
    <row r="5747" spans="1:17">
      <c r="A5747" s="4" t="s">
        <v>1886</v>
      </c>
      <c r="B5747" s="15">
        <v>5</v>
      </c>
      <c r="C5747" s="15">
        <v>99214</v>
      </c>
      <c r="D5747" s="30">
        <v>45195</v>
      </c>
      <c r="E5747" s="10" t="s">
        <v>0</v>
      </c>
      <c r="F5747" s="14">
        <v>978</v>
      </c>
      <c r="G5747" s="14">
        <v>220.44259172814597</v>
      </c>
      <c r="H5747" s="30"/>
      <c r="I5747" s="118"/>
      <c r="J5747" s="15" t="str">
        <f>IF(M5747="",IF(AND(H5747&lt;&gt; "",D5747&lt;&gt;""),IF(H5747&gt;=D5747,H5747-D5747,0),""),"")</f>
        <v/>
      </c>
      <c r="K5747" s="20" t="str">
        <f>IF(M5747="",IF(I5747&lt;&gt;"",I5747-G5747,""),"")</f>
        <v/>
      </c>
      <c r="L5747" s="25" t="str">
        <f>IF(M5747="",IF(K5747&lt;&gt;"",IF(G5747=0,IF(I5747=0,0,9.99),K5747/G5747),""),"")</f>
        <v/>
      </c>
      <c r="M5747" s="111"/>
      <c r="N5747" s="58" t="str">
        <f>TRIM(CONCATENATE(Table1[[#This Row],[Intake]]," ",Table1[[#This Row],[Batch Number]]))</f>
        <v>S-1/TI 5</v>
      </c>
      <c r="O5747" s="111" t="str">
        <f>IF(VLOOKUP(Table1[[#This Row],[Intake Batch Combo]],Sheet2!A:B,2,FALSE)="","",VLOOKUP(Table1[[#This Row],[Intake Batch Combo]],Sheet2!A:B,2,FALSE))</f>
        <v>Texas Injury Group Batch 05</v>
      </c>
      <c r="P5747" s="115" t="s">
        <v>2378</v>
      </c>
      <c r="Q5747" s="115" t="e">
        <v>#N/A</v>
      </c>
    </row>
    <row r="5748" spans="1:17">
      <c r="A5748" s="4" t="s">
        <v>1886</v>
      </c>
      <c r="B5748" s="15">
        <v>5</v>
      </c>
      <c r="C5748" s="15">
        <v>99214</v>
      </c>
      <c r="D5748" s="30">
        <v>45195</v>
      </c>
      <c r="E5748" s="10" t="s">
        <v>0</v>
      </c>
      <c r="F5748" s="14">
        <v>978</v>
      </c>
      <c r="G5748" s="14">
        <v>220.44259172814597</v>
      </c>
      <c r="H5748" s="30"/>
      <c r="I5748" s="118"/>
      <c r="J5748" s="15" t="str">
        <f>IF(M5748="",IF(AND(H5748&lt;&gt; "",D5748&lt;&gt;""),IF(H5748&gt;=D5748,H5748-D5748,0),""),"")</f>
        <v/>
      </c>
      <c r="K5748" s="20" t="str">
        <f>IF(M5748="",IF(I5748&lt;&gt;"",I5748-G5748,""),"")</f>
        <v/>
      </c>
      <c r="L5748" s="25" t="str">
        <f>IF(M5748="",IF(K5748&lt;&gt;"",IF(G5748=0,IF(I5748=0,0,9.99),K5748/G5748),""),"")</f>
        <v/>
      </c>
      <c r="M5748" s="111"/>
      <c r="N5748" s="58" t="str">
        <f>TRIM(CONCATENATE(Table1[[#This Row],[Intake]]," ",Table1[[#This Row],[Batch Number]]))</f>
        <v>S-1/TI 5</v>
      </c>
      <c r="O5748" s="111" t="str">
        <f>IF(VLOOKUP(Table1[[#This Row],[Intake Batch Combo]],Sheet2!A:B,2,FALSE)="","",VLOOKUP(Table1[[#This Row],[Intake Batch Combo]],Sheet2!A:B,2,FALSE))</f>
        <v>Texas Injury Group Batch 05</v>
      </c>
      <c r="P5748" s="115" t="s">
        <v>2378</v>
      </c>
      <c r="Q5748" s="115" t="e">
        <v>#N/A</v>
      </c>
    </row>
    <row r="5749" spans="1:17">
      <c r="A5749" s="4" t="s">
        <v>1886</v>
      </c>
      <c r="B5749" s="15">
        <v>5</v>
      </c>
      <c r="C5749" s="15">
        <v>99214</v>
      </c>
      <c r="D5749" s="30">
        <v>45195</v>
      </c>
      <c r="E5749" s="10" t="s">
        <v>0</v>
      </c>
      <c r="F5749" s="14">
        <v>978</v>
      </c>
      <c r="G5749" s="14">
        <v>220.44259172814597</v>
      </c>
      <c r="H5749" s="30"/>
      <c r="I5749" s="118"/>
      <c r="J5749" s="15" t="str">
        <f>IF(M5749="",IF(AND(H5749&lt;&gt; "",D5749&lt;&gt;""),IF(H5749&gt;=D5749,H5749-D5749,0),""),"")</f>
        <v/>
      </c>
      <c r="K5749" s="20" t="str">
        <f>IF(M5749="",IF(I5749&lt;&gt;"",I5749-G5749,""),"")</f>
        <v/>
      </c>
      <c r="L5749" s="25" t="str">
        <f>IF(M5749="",IF(K5749&lt;&gt;"",IF(G5749=0,IF(I5749=0,0,9.99),K5749/G5749),""),"")</f>
        <v/>
      </c>
      <c r="M5749" s="111"/>
      <c r="N5749" s="58" t="str">
        <f>TRIM(CONCATENATE(Table1[[#This Row],[Intake]]," ",Table1[[#This Row],[Batch Number]]))</f>
        <v>S-1/TI 5</v>
      </c>
      <c r="O5749" s="111" t="str">
        <f>IF(VLOOKUP(Table1[[#This Row],[Intake Batch Combo]],Sheet2!A:B,2,FALSE)="","",VLOOKUP(Table1[[#This Row],[Intake Batch Combo]],Sheet2!A:B,2,FALSE))</f>
        <v>Texas Injury Group Batch 05</v>
      </c>
      <c r="P5749" s="115" t="s">
        <v>2378</v>
      </c>
      <c r="Q5749" s="115" t="e">
        <v>#N/A</v>
      </c>
    </row>
    <row r="5750" spans="1:17">
      <c r="A5750" s="4" t="s">
        <v>1886</v>
      </c>
      <c r="B5750" s="15">
        <v>5</v>
      </c>
      <c r="C5750" s="15">
        <v>99214</v>
      </c>
      <c r="D5750" s="30">
        <v>45195</v>
      </c>
      <c r="E5750" s="10" t="s">
        <v>0</v>
      </c>
      <c r="F5750" s="14">
        <v>978</v>
      </c>
      <c r="G5750" s="14">
        <v>220.44259172814597</v>
      </c>
      <c r="H5750" s="30"/>
      <c r="I5750" s="118"/>
      <c r="J5750" s="15" t="str">
        <f>IF(M5750="",IF(AND(H5750&lt;&gt; "",D5750&lt;&gt;""),IF(H5750&gt;=D5750,H5750-D5750,0),""),"")</f>
        <v/>
      </c>
      <c r="K5750" s="20" t="str">
        <f>IF(M5750="",IF(I5750&lt;&gt;"",I5750-G5750,""),"")</f>
        <v/>
      </c>
      <c r="L5750" s="25" t="str">
        <f>IF(M5750="",IF(K5750&lt;&gt;"",IF(G5750=0,IF(I5750=0,0,9.99),K5750/G5750),""),"")</f>
        <v/>
      </c>
      <c r="M5750" s="111"/>
      <c r="N5750" s="58" t="str">
        <f>TRIM(CONCATENATE(Table1[[#This Row],[Intake]]," ",Table1[[#This Row],[Batch Number]]))</f>
        <v>S-1/TI 5</v>
      </c>
      <c r="O5750" s="111" t="str">
        <f>IF(VLOOKUP(Table1[[#This Row],[Intake Batch Combo]],Sheet2!A:B,2,FALSE)="","",VLOOKUP(Table1[[#This Row],[Intake Batch Combo]],Sheet2!A:B,2,FALSE))</f>
        <v>Texas Injury Group Batch 05</v>
      </c>
      <c r="P5750" s="115" t="s">
        <v>2378</v>
      </c>
      <c r="Q5750" s="115" t="e">
        <v>#N/A</v>
      </c>
    </row>
    <row r="5751" spans="1:17">
      <c r="A5751" s="4" t="s">
        <v>1886</v>
      </c>
      <c r="B5751" s="15">
        <v>5</v>
      </c>
      <c r="C5751" s="15">
        <v>99214</v>
      </c>
      <c r="D5751" s="30">
        <v>45195</v>
      </c>
      <c r="E5751" s="10" t="s">
        <v>0</v>
      </c>
      <c r="F5751" s="14">
        <v>978</v>
      </c>
      <c r="G5751" s="14">
        <v>220.44259172814597</v>
      </c>
      <c r="H5751" s="30"/>
      <c r="I5751" s="118"/>
      <c r="J5751" s="15" t="str">
        <f>IF(M5751="",IF(AND(H5751&lt;&gt; "",D5751&lt;&gt;""),IF(H5751&gt;=D5751,H5751-D5751,0),""),"")</f>
        <v/>
      </c>
      <c r="K5751" s="20" t="str">
        <f>IF(M5751="",IF(I5751&lt;&gt;"",I5751-G5751,""),"")</f>
        <v/>
      </c>
      <c r="L5751" s="25" t="str">
        <f>IF(M5751="",IF(K5751&lt;&gt;"",IF(G5751=0,IF(I5751=0,0,9.99),K5751/G5751),""),"")</f>
        <v/>
      </c>
      <c r="M5751" s="111"/>
      <c r="N5751" s="58" t="str">
        <f>TRIM(CONCATENATE(Table1[[#This Row],[Intake]]," ",Table1[[#This Row],[Batch Number]]))</f>
        <v>S-1/TI 5</v>
      </c>
      <c r="O5751" s="111" t="str">
        <f>IF(VLOOKUP(Table1[[#This Row],[Intake Batch Combo]],Sheet2!A:B,2,FALSE)="","",VLOOKUP(Table1[[#This Row],[Intake Batch Combo]],Sheet2!A:B,2,FALSE))</f>
        <v>Texas Injury Group Batch 05</v>
      </c>
      <c r="P5751" s="115" t="s">
        <v>2378</v>
      </c>
      <c r="Q5751" s="115" t="e">
        <v>#N/A</v>
      </c>
    </row>
    <row r="5752" spans="1:17">
      <c r="A5752" s="4" t="s">
        <v>1886</v>
      </c>
      <c r="B5752" s="15">
        <v>5</v>
      </c>
      <c r="C5752" s="15">
        <v>99214</v>
      </c>
      <c r="D5752" s="30">
        <v>45195</v>
      </c>
      <c r="E5752" s="10" t="s">
        <v>0</v>
      </c>
      <c r="F5752" s="14">
        <v>978</v>
      </c>
      <c r="G5752" s="14">
        <v>220.44259172814597</v>
      </c>
      <c r="H5752" s="30"/>
      <c r="I5752" s="118"/>
      <c r="J5752" s="15" t="str">
        <f>IF(M5752="",IF(AND(H5752&lt;&gt; "",D5752&lt;&gt;""),IF(H5752&gt;=D5752,H5752-D5752,0),""),"")</f>
        <v/>
      </c>
      <c r="K5752" s="20" t="str">
        <f>IF(M5752="",IF(I5752&lt;&gt;"",I5752-G5752,""),"")</f>
        <v/>
      </c>
      <c r="L5752" s="25" t="str">
        <f>IF(M5752="",IF(K5752&lt;&gt;"",IF(G5752=0,IF(I5752=0,0,9.99),K5752/G5752),""),"")</f>
        <v/>
      </c>
      <c r="M5752" s="111"/>
      <c r="N5752" s="58" t="str">
        <f>TRIM(CONCATENATE(Table1[[#This Row],[Intake]]," ",Table1[[#This Row],[Batch Number]]))</f>
        <v>S-1/TI 5</v>
      </c>
      <c r="O5752" s="111" t="str">
        <f>IF(VLOOKUP(Table1[[#This Row],[Intake Batch Combo]],Sheet2!A:B,2,FALSE)="","",VLOOKUP(Table1[[#This Row],[Intake Batch Combo]],Sheet2!A:B,2,FALSE))</f>
        <v>Texas Injury Group Batch 05</v>
      </c>
      <c r="P5752" s="115" t="s">
        <v>2378</v>
      </c>
      <c r="Q5752" s="115" t="e">
        <v>#N/A</v>
      </c>
    </row>
    <row r="5753" spans="1:17">
      <c r="A5753" s="4" t="s">
        <v>1886</v>
      </c>
      <c r="B5753" s="15">
        <v>5</v>
      </c>
      <c r="C5753" s="15">
        <v>99214</v>
      </c>
      <c r="D5753" s="30">
        <v>45195</v>
      </c>
      <c r="E5753" s="10" t="s">
        <v>0</v>
      </c>
      <c r="F5753" s="14">
        <v>978</v>
      </c>
      <c r="G5753" s="14">
        <v>220.44259172814597</v>
      </c>
      <c r="H5753" s="30"/>
      <c r="I5753" s="118"/>
      <c r="J5753" s="15" t="str">
        <f>IF(M5753="",IF(AND(H5753&lt;&gt; "",D5753&lt;&gt;""),IF(H5753&gt;=D5753,H5753-D5753,0),""),"")</f>
        <v/>
      </c>
      <c r="K5753" s="20" t="str">
        <f>IF(M5753="",IF(I5753&lt;&gt;"",I5753-G5753,""),"")</f>
        <v/>
      </c>
      <c r="L5753" s="25" t="str">
        <f>IF(M5753="",IF(K5753&lt;&gt;"",IF(G5753=0,IF(I5753=0,0,9.99),K5753/G5753),""),"")</f>
        <v/>
      </c>
      <c r="M5753" s="111"/>
      <c r="N5753" s="58" t="str">
        <f>TRIM(CONCATENATE(Table1[[#This Row],[Intake]]," ",Table1[[#This Row],[Batch Number]]))</f>
        <v>S-1/TI 5</v>
      </c>
      <c r="O5753" s="111" t="str">
        <f>IF(VLOOKUP(Table1[[#This Row],[Intake Batch Combo]],Sheet2!A:B,2,FALSE)="","",VLOOKUP(Table1[[#This Row],[Intake Batch Combo]],Sheet2!A:B,2,FALSE))</f>
        <v>Texas Injury Group Batch 05</v>
      </c>
      <c r="P5753" s="115" t="s">
        <v>2378</v>
      </c>
      <c r="Q5753" s="115" t="e">
        <v>#N/A</v>
      </c>
    </row>
    <row r="5754" spans="1:17">
      <c r="A5754" s="4" t="s">
        <v>1886</v>
      </c>
      <c r="B5754" s="15">
        <v>5</v>
      </c>
      <c r="C5754" s="15">
        <v>99214</v>
      </c>
      <c r="D5754" s="30">
        <v>45195</v>
      </c>
      <c r="E5754" s="10" t="s">
        <v>0</v>
      </c>
      <c r="F5754" s="14">
        <v>978</v>
      </c>
      <c r="G5754" s="14">
        <v>220.44259172814597</v>
      </c>
      <c r="H5754" s="30"/>
      <c r="I5754" s="118"/>
      <c r="J5754" s="15" t="str">
        <f>IF(M5754="",IF(AND(H5754&lt;&gt; "",D5754&lt;&gt;""),IF(H5754&gt;=D5754,H5754-D5754,0),""),"")</f>
        <v/>
      </c>
      <c r="K5754" s="20" t="str">
        <f>IF(M5754="",IF(I5754&lt;&gt;"",I5754-G5754,""),"")</f>
        <v/>
      </c>
      <c r="L5754" s="25" t="str">
        <f>IF(M5754="",IF(K5754&lt;&gt;"",IF(G5754=0,IF(I5754=0,0,9.99),K5754/G5754),""),"")</f>
        <v/>
      </c>
      <c r="M5754" s="111"/>
      <c r="N5754" s="58" t="str">
        <f>TRIM(CONCATENATE(Table1[[#This Row],[Intake]]," ",Table1[[#This Row],[Batch Number]]))</f>
        <v>S-1/TI 5</v>
      </c>
      <c r="O5754" s="111" t="str">
        <f>IF(VLOOKUP(Table1[[#This Row],[Intake Batch Combo]],Sheet2!A:B,2,FALSE)="","",VLOOKUP(Table1[[#This Row],[Intake Batch Combo]],Sheet2!A:B,2,FALSE))</f>
        <v>Texas Injury Group Batch 05</v>
      </c>
      <c r="P5754" s="115" t="s">
        <v>2378</v>
      </c>
      <c r="Q5754" s="115" t="e">
        <v>#N/A</v>
      </c>
    </row>
    <row r="5755" spans="1:17">
      <c r="A5755" s="4" t="s">
        <v>1886</v>
      </c>
      <c r="B5755" s="15">
        <v>5</v>
      </c>
      <c r="C5755" s="15">
        <v>99214</v>
      </c>
      <c r="D5755" s="30">
        <v>45195</v>
      </c>
      <c r="E5755" s="10" t="s">
        <v>0</v>
      </c>
      <c r="F5755" s="14">
        <v>978</v>
      </c>
      <c r="G5755" s="14">
        <v>220.44259172814597</v>
      </c>
      <c r="H5755" s="30"/>
      <c r="I5755" s="118"/>
      <c r="J5755" s="15" t="str">
        <f>IF(M5755="",IF(AND(H5755&lt;&gt; "",D5755&lt;&gt;""),IF(H5755&gt;=D5755,H5755-D5755,0),""),"")</f>
        <v/>
      </c>
      <c r="K5755" s="20" t="str">
        <f>IF(M5755="",IF(I5755&lt;&gt;"",I5755-G5755,""),"")</f>
        <v/>
      </c>
      <c r="L5755" s="25" t="str">
        <f>IF(M5755="",IF(K5755&lt;&gt;"",IF(G5755=0,IF(I5755=0,0,9.99),K5755/G5755),""),"")</f>
        <v/>
      </c>
      <c r="M5755" s="111"/>
      <c r="N5755" s="58" t="str">
        <f>TRIM(CONCATENATE(Table1[[#This Row],[Intake]]," ",Table1[[#This Row],[Batch Number]]))</f>
        <v>S-1/TI 5</v>
      </c>
      <c r="O5755" s="111" t="str">
        <f>IF(VLOOKUP(Table1[[#This Row],[Intake Batch Combo]],Sheet2!A:B,2,FALSE)="","",VLOOKUP(Table1[[#This Row],[Intake Batch Combo]],Sheet2!A:B,2,FALSE))</f>
        <v>Texas Injury Group Batch 05</v>
      </c>
      <c r="P5755" s="115" t="s">
        <v>2378</v>
      </c>
      <c r="Q5755" s="115" t="e">
        <v>#N/A</v>
      </c>
    </row>
    <row r="5756" spans="1:17">
      <c r="A5756" s="4" t="s">
        <v>1886</v>
      </c>
      <c r="B5756" s="15">
        <v>5</v>
      </c>
      <c r="C5756" s="15">
        <v>99214</v>
      </c>
      <c r="D5756" s="30">
        <v>45195</v>
      </c>
      <c r="E5756" s="10" t="s">
        <v>0</v>
      </c>
      <c r="F5756" s="14">
        <v>978</v>
      </c>
      <c r="G5756" s="14">
        <v>220.44259172814597</v>
      </c>
      <c r="H5756" s="30"/>
      <c r="I5756" s="118"/>
      <c r="J5756" s="15" t="str">
        <f>IF(M5756="",IF(AND(H5756&lt;&gt; "",D5756&lt;&gt;""),IF(H5756&gt;=D5756,H5756-D5756,0),""),"")</f>
        <v/>
      </c>
      <c r="K5756" s="20" t="str">
        <f>IF(M5756="",IF(I5756&lt;&gt;"",I5756-G5756,""),"")</f>
        <v/>
      </c>
      <c r="L5756" s="25" t="str">
        <f>IF(M5756="",IF(K5756&lt;&gt;"",IF(G5756=0,IF(I5756=0,0,9.99),K5756/G5756),""),"")</f>
        <v/>
      </c>
      <c r="M5756" s="111"/>
      <c r="N5756" s="58" t="str">
        <f>TRIM(CONCATENATE(Table1[[#This Row],[Intake]]," ",Table1[[#This Row],[Batch Number]]))</f>
        <v>S-1/TI 5</v>
      </c>
      <c r="O5756" s="111" t="str">
        <f>IF(VLOOKUP(Table1[[#This Row],[Intake Batch Combo]],Sheet2!A:B,2,FALSE)="","",VLOOKUP(Table1[[#This Row],[Intake Batch Combo]],Sheet2!A:B,2,FALSE))</f>
        <v>Texas Injury Group Batch 05</v>
      </c>
      <c r="P5756" s="115" t="s">
        <v>2378</v>
      </c>
      <c r="Q5756" s="115" t="e">
        <v>#N/A</v>
      </c>
    </row>
    <row r="5757" spans="1:17">
      <c r="A5757" s="4" t="s">
        <v>1886</v>
      </c>
      <c r="B5757" s="15">
        <v>5</v>
      </c>
      <c r="C5757" s="15">
        <v>99214</v>
      </c>
      <c r="D5757" s="30">
        <v>45195</v>
      </c>
      <c r="E5757" s="10" t="s">
        <v>0</v>
      </c>
      <c r="F5757" s="14">
        <v>978</v>
      </c>
      <c r="G5757" s="14">
        <v>220.44259172814597</v>
      </c>
      <c r="H5757" s="30"/>
      <c r="I5757" s="118"/>
      <c r="J5757" s="15" t="str">
        <f>IF(M5757="",IF(AND(H5757&lt;&gt; "",D5757&lt;&gt;""),IF(H5757&gt;=D5757,H5757-D5757,0),""),"")</f>
        <v/>
      </c>
      <c r="K5757" s="20" t="str">
        <f>IF(M5757="",IF(I5757&lt;&gt;"",I5757-G5757,""),"")</f>
        <v/>
      </c>
      <c r="L5757" s="25" t="str">
        <f>IF(M5757="",IF(K5757&lt;&gt;"",IF(G5757=0,IF(I5757=0,0,9.99),K5757/G5757),""),"")</f>
        <v/>
      </c>
      <c r="M5757" s="111"/>
      <c r="N5757" s="58" t="str">
        <f>TRIM(CONCATENATE(Table1[[#This Row],[Intake]]," ",Table1[[#This Row],[Batch Number]]))</f>
        <v>S-1/TI 5</v>
      </c>
      <c r="O5757" s="111" t="str">
        <f>IF(VLOOKUP(Table1[[#This Row],[Intake Batch Combo]],Sheet2!A:B,2,FALSE)="","",VLOOKUP(Table1[[#This Row],[Intake Batch Combo]],Sheet2!A:B,2,FALSE))</f>
        <v>Texas Injury Group Batch 05</v>
      </c>
      <c r="P5757" s="115" t="s">
        <v>2378</v>
      </c>
      <c r="Q5757" s="115" t="e">
        <v>#N/A</v>
      </c>
    </row>
    <row r="5758" spans="1:17">
      <c r="A5758" s="4" t="s">
        <v>1886</v>
      </c>
      <c r="B5758" s="15">
        <v>5</v>
      </c>
      <c r="C5758" s="15">
        <v>99214</v>
      </c>
      <c r="D5758" s="30">
        <v>45195</v>
      </c>
      <c r="E5758" s="10" t="s">
        <v>0</v>
      </c>
      <c r="F5758" s="14">
        <v>978</v>
      </c>
      <c r="G5758" s="14">
        <v>220.44259172814597</v>
      </c>
      <c r="H5758" s="30"/>
      <c r="I5758" s="118"/>
      <c r="J5758" s="15" t="str">
        <f>IF(M5758="",IF(AND(H5758&lt;&gt; "",D5758&lt;&gt;""),IF(H5758&gt;=D5758,H5758-D5758,0),""),"")</f>
        <v/>
      </c>
      <c r="K5758" s="20" t="str">
        <f>IF(M5758="",IF(I5758&lt;&gt;"",I5758-G5758,""),"")</f>
        <v/>
      </c>
      <c r="L5758" s="25" t="str">
        <f>IF(M5758="",IF(K5758&lt;&gt;"",IF(G5758=0,IF(I5758=0,0,9.99),K5758/G5758),""),"")</f>
        <v/>
      </c>
      <c r="M5758" s="111"/>
      <c r="N5758" s="58" t="str">
        <f>TRIM(CONCATENATE(Table1[[#This Row],[Intake]]," ",Table1[[#This Row],[Batch Number]]))</f>
        <v>S-1/TI 5</v>
      </c>
      <c r="O5758" s="111" t="str">
        <f>IF(VLOOKUP(Table1[[#This Row],[Intake Batch Combo]],Sheet2!A:B,2,FALSE)="","",VLOOKUP(Table1[[#This Row],[Intake Batch Combo]],Sheet2!A:B,2,FALSE))</f>
        <v>Texas Injury Group Batch 05</v>
      </c>
      <c r="P5758" s="115" t="s">
        <v>2378</v>
      </c>
      <c r="Q5758" s="115" t="e">
        <v>#N/A</v>
      </c>
    </row>
    <row r="5759" spans="1:17">
      <c r="A5759" s="4" t="s">
        <v>1886</v>
      </c>
      <c r="B5759" s="15">
        <v>5</v>
      </c>
      <c r="C5759" s="15">
        <v>99214</v>
      </c>
      <c r="D5759" s="30">
        <v>45195</v>
      </c>
      <c r="E5759" s="10" t="s">
        <v>0</v>
      </c>
      <c r="F5759" s="14">
        <v>978</v>
      </c>
      <c r="G5759" s="14">
        <v>220.44259172814597</v>
      </c>
      <c r="H5759" s="30"/>
      <c r="I5759" s="118"/>
      <c r="J5759" s="15" t="str">
        <f>IF(M5759="",IF(AND(H5759&lt;&gt; "",D5759&lt;&gt;""),IF(H5759&gt;=D5759,H5759-D5759,0),""),"")</f>
        <v/>
      </c>
      <c r="K5759" s="20" t="str">
        <f>IF(M5759="",IF(I5759&lt;&gt;"",I5759-G5759,""),"")</f>
        <v/>
      </c>
      <c r="L5759" s="25" t="str">
        <f>IF(M5759="",IF(K5759&lt;&gt;"",IF(G5759=0,IF(I5759=0,0,9.99),K5759/G5759),""),"")</f>
        <v/>
      </c>
      <c r="M5759" s="111"/>
      <c r="N5759" s="58" t="str">
        <f>TRIM(CONCATENATE(Table1[[#This Row],[Intake]]," ",Table1[[#This Row],[Batch Number]]))</f>
        <v>S-1/TI 5</v>
      </c>
      <c r="O5759" s="111" t="str">
        <f>IF(VLOOKUP(Table1[[#This Row],[Intake Batch Combo]],Sheet2!A:B,2,FALSE)="","",VLOOKUP(Table1[[#This Row],[Intake Batch Combo]],Sheet2!A:B,2,FALSE))</f>
        <v>Texas Injury Group Batch 05</v>
      </c>
      <c r="P5759" s="115" t="s">
        <v>2378</v>
      </c>
      <c r="Q5759" s="115" t="e">
        <v>#N/A</v>
      </c>
    </row>
    <row r="5760" spans="1:17">
      <c r="A5760" s="4" t="s">
        <v>1886</v>
      </c>
      <c r="B5760" s="15">
        <v>5</v>
      </c>
      <c r="C5760" s="15">
        <v>99214</v>
      </c>
      <c r="D5760" s="30">
        <v>45195</v>
      </c>
      <c r="E5760" s="10" t="s">
        <v>0</v>
      </c>
      <c r="F5760" s="14">
        <v>978</v>
      </c>
      <c r="G5760" s="14">
        <v>220.44259172814597</v>
      </c>
      <c r="H5760" s="30"/>
      <c r="I5760" s="118"/>
      <c r="J5760" s="15" t="str">
        <f>IF(M5760="",IF(AND(H5760&lt;&gt; "",D5760&lt;&gt;""),IF(H5760&gt;=D5760,H5760-D5760,0),""),"")</f>
        <v/>
      </c>
      <c r="K5760" s="20" t="str">
        <f>IF(M5760="",IF(I5760&lt;&gt;"",I5760-G5760,""),"")</f>
        <v/>
      </c>
      <c r="L5760" s="25" t="str">
        <f>IF(M5760="",IF(K5760&lt;&gt;"",IF(G5760=0,IF(I5760=0,0,9.99),K5760/G5760),""),"")</f>
        <v/>
      </c>
      <c r="M5760" s="111"/>
      <c r="N5760" s="58" t="str">
        <f>TRIM(CONCATENATE(Table1[[#This Row],[Intake]]," ",Table1[[#This Row],[Batch Number]]))</f>
        <v>S-1/TI 5</v>
      </c>
      <c r="O5760" s="111" t="str">
        <f>IF(VLOOKUP(Table1[[#This Row],[Intake Batch Combo]],Sheet2!A:B,2,FALSE)="","",VLOOKUP(Table1[[#This Row],[Intake Batch Combo]],Sheet2!A:B,2,FALSE))</f>
        <v>Texas Injury Group Batch 05</v>
      </c>
      <c r="P5760" s="115" t="s">
        <v>2378</v>
      </c>
      <c r="Q5760" s="115" t="e">
        <v>#N/A</v>
      </c>
    </row>
    <row r="5761" spans="1:17">
      <c r="A5761" s="4" t="s">
        <v>1886</v>
      </c>
      <c r="B5761" s="15">
        <v>5</v>
      </c>
      <c r="C5761" s="15">
        <v>99214</v>
      </c>
      <c r="D5761" s="30">
        <v>45195</v>
      </c>
      <c r="E5761" s="10" t="s">
        <v>0</v>
      </c>
      <c r="F5761" s="14">
        <v>978</v>
      </c>
      <c r="G5761" s="14">
        <v>220.44259172814597</v>
      </c>
      <c r="H5761" s="30"/>
      <c r="I5761" s="118"/>
      <c r="J5761" s="15" t="str">
        <f>IF(M5761="",IF(AND(H5761&lt;&gt; "",D5761&lt;&gt;""),IF(H5761&gt;=D5761,H5761-D5761,0),""),"")</f>
        <v/>
      </c>
      <c r="K5761" s="20" t="str">
        <f>IF(M5761="",IF(I5761&lt;&gt;"",I5761-G5761,""),"")</f>
        <v/>
      </c>
      <c r="L5761" s="25" t="str">
        <f>IF(M5761="",IF(K5761&lt;&gt;"",IF(G5761=0,IF(I5761=0,0,9.99),K5761/G5761),""),"")</f>
        <v/>
      </c>
      <c r="M5761" s="111"/>
      <c r="N5761" s="58" t="str">
        <f>TRIM(CONCATENATE(Table1[[#This Row],[Intake]]," ",Table1[[#This Row],[Batch Number]]))</f>
        <v>S-1/TI 5</v>
      </c>
      <c r="O5761" s="111" t="str">
        <f>IF(VLOOKUP(Table1[[#This Row],[Intake Batch Combo]],Sheet2!A:B,2,FALSE)="","",VLOOKUP(Table1[[#This Row],[Intake Batch Combo]],Sheet2!A:B,2,FALSE))</f>
        <v>Texas Injury Group Batch 05</v>
      </c>
      <c r="P5761" s="115" t="s">
        <v>2378</v>
      </c>
      <c r="Q5761" s="115" t="e">
        <v>#N/A</v>
      </c>
    </row>
    <row r="5762" spans="1:17">
      <c r="A5762" s="4" t="s">
        <v>1886</v>
      </c>
      <c r="B5762" s="15">
        <v>5</v>
      </c>
      <c r="C5762" s="15">
        <v>99214</v>
      </c>
      <c r="D5762" s="30">
        <v>45195</v>
      </c>
      <c r="E5762" s="10" t="s">
        <v>0</v>
      </c>
      <c r="F5762" s="14">
        <v>978</v>
      </c>
      <c r="G5762" s="14">
        <v>220.44259172814597</v>
      </c>
      <c r="H5762" s="30"/>
      <c r="I5762" s="118"/>
      <c r="J5762" s="15" t="str">
        <f>IF(M5762="",IF(AND(H5762&lt;&gt; "",D5762&lt;&gt;""),IF(H5762&gt;=D5762,H5762-D5762,0),""),"")</f>
        <v/>
      </c>
      <c r="K5762" s="20" t="str">
        <f>IF(M5762="",IF(I5762&lt;&gt;"",I5762-G5762,""),"")</f>
        <v/>
      </c>
      <c r="L5762" s="25" t="str">
        <f>IF(M5762="",IF(K5762&lt;&gt;"",IF(G5762=0,IF(I5762=0,0,9.99),K5762/G5762),""),"")</f>
        <v/>
      </c>
      <c r="M5762" s="111"/>
      <c r="N5762" s="58" t="str">
        <f>TRIM(CONCATENATE(Table1[[#This Row],[Intake]]," ",Table1[[#This Row],[Batch Number]]))</f>
        <v>S-1/TI 5</v>
      </c>
      <c r="O5762" s="111" t="str">
        <f>IF(VLOOKUP(Table1[[#This Row],[Intake Batch Combo]],Sheet2!A:B,2,FALSE)="","",VLOOKUP(Table1[[#This Row],[Intake Batch Combo]],Sheet2!A:B,2,FALSE))</f>
        <v>Texas Injury Group Batch 05</v>
      </c>
      <c r="P5762" s="115" t="s">
        <v>2378</v>
      </c>
      <c r="Q5762" s="115" t="e">
        <v>#N/A</v>
      </c>
    </row>
    <row r="5763" spans="1:17">
      <c r="A5763" s="4" t="s">
        <v>1886</v>
      </c>
      <c r="B5763" s="15">
        <v>5</v>
      </c>
      <c r="C5763" s="15">
        <v>99214</v>
      </c>
      <c r="D5763" s="30">
        <v>45195</v>
      </c>
      <c r="E5763" s="10" t="s">
        <v>0</v>
      </c>
      <c r="F5763" s="14">
        <v>978</v>
      </c>
      <c r="G5763" s="14">
        <v>220.44259172814597</v>
      </c>
      <c r="H5763" s="30"/>
      <c r="I5763" s="118"/>
      <c r="J5763" s="15" t="str">
        <f>IF(M5763="",IF(AND(H5763&lt;&gt; "",D5763&lt;&gt;""),IF(H5763&gt;=D5763,H5763-D5763,0),""),"")</f>
        <v/>
      </c>
      <c r="K5763" s="20" t="str">
        <f>IF(M5763="",IF(I5763&lt;&gt;"",I5763-G5763,""),"")</f>
        <v/>
      </c>
      <c r="L5763" s="25" t="str">
        <f>IF(M5763="",IF(K5763&lt;&gt;"",IF(G5763=0,IF(I5763=0,0,9.99),K5763/G5763),""),"")</f>
        <v/>
      </c>
      <c r="M5763" s="111"/>
      <c r="N5763" s="58" t="str">
        <f>TRIM(CONCATENATE(Table1[[#This Row],[Intake]]," ",Table1[[#This Row],[Batch Number]]))</f>
        <v>S-1/TI 5</v>
      </c>
      <c r="O5763" s="111" t="str">
        <f>IF(VLOOKUP(Table1[[#This Row],[Intake Batch Combo]],Sheet2!A:B,2,FALSE)="","",VLOOKUP(Table1[[#This Row],[Intake Batch Combo]],Sheet2!A:B,2,FALSE))</f>
        <v>Texas Injury Group Batch 05</v>
      </c>
      <c r="P5763" s="115" t="s">
        <v>2378</v>
      </c>
      <c r="Q5763" s="115" t="e">
        <v>#N/A</v>
      </c>
    </row>
    <row r="5764" spans="1:17">
      <c r="A5764" s="4" t="s">
        <v>1886</v>
      </c>
      <c r="B5764" s="15">
        <v>5</v>
      </c>
      <c r="C5764" s="15">
        <v>99214</v>
      </c>
      <c r="D5764" s="30">
        <v>45195</v>
      </c>
      <c r="E5764" s="10" t="s">
        <v>0</v>
      </c>
      <c r="F5764" s="14">
        <v>978</v>
      </c>
      <c r="G5764" s="14">
        <v>220.44259172814597</v>
      </c>
      <c r="H5764" s="30"/>
      <c r="I5764" s="118"/>
      <c r="J5764" s="15" t="str">
        <f>IF(M5764="",IF(AND(H5764&lt;&gt; "",D5764&lt;&gt;""),IF(H5764&gt;=D5764,H5764-D5764,0),""),"")</f>
        <v/>
      </c>
      <c r="K5764" s="20" t="str">
        <f>IF(M5764="",IF(I5764&lt;&gt;"",I5764-G5764,""),"")</f>
        <v/>
      </c>
      <c r="L5764" s="25" t="str">
        <f>IF(M5764="",IF(K5764&lt;&gt;"",IF(G5764=0,IF(I5764=0,0,9.99),K5764/G5764),""),"")</f>
        <v/>
      </c>
      <c r="M5764" s="111"/>
      <c r="N5764" s="58" t="str">
        <f>TRIM(CONCATENATE(Table1[[#This Row],[Intake]]," ",Table1[[#This Row],[Batch Number]]))</f>
        <v>S-1/TI 5</v>
      </c>
      <c r="O5764" s="111" t="str">
        <f>IF(VLOOKUP(Table1[[#This Row],[Intake Batch Combo]],Sheet2!A:B,2,FALSE)="","",VLOOKUP(Table1[[#This Row],[Intake Batch Combo]],Sheet2!A:B,2,FALSE))</f>
        <v>Texas Injury Group Batch 05</v>
      </c>
      <c r="P5764" s="115" t="s">
        <v>2378</v>
      </c>
      <c r="Q5764" s="115" t="e">
        <v>#N/A</v>
      </c>
    </row>
    <row r="5765" spans="1:17">
      <c r="A5765" s="4" t="s">
        <v>1886</v>
      </c>
      <c r="B5765" s="15">
        <v>5</v>
      </c>
      <c r="C5765" s="15">
        <v>99214</v>
      </c>
      <c r="D5765" s="30">
        <v>45195</v>
      </c>
      <c r="E5765" s="10" t="s">
        <v>0</v>
      </c>
      <c r="F5765" s="14">
        <v>978</v>
      </c>
      <c r="G5765" s="14">
        <v>220.44259172814597</v>
      </c>
      <c r="H5765" s="30"/>
      <c r="I5765" s="118"/>
      <c r="J5765" s="15" t="str">
        <f>IF(M5765="",IF(AND(H5765&lt;&gt; "",D5765&lt;&gt;""),IF(H5765&gt;=D5765,H5765-D5765,0),""),"")</f>
        <v/>
      </c>
      <c r="K5765" s="20" t="str">
        <f>IF(M5765="",IF(I5765&lt;&gt;"",I5765-G5765,""),"")</f>
        <v/>
      </c>
      <c r="L5765" s="25" t="str">
        <f>IF(M5765="",IF(K5765&lt;&gt;"",IF(G5765=0,IF(I5765=0,0,9.99),K5765/G5765),""),"")</f>
        <v/>
      </c>
      <c r="M5765" s="111"/>
      <c r="N5765" s="58" t="str">
        <f>TRIM(CONCATENATE(Table1[[#This Row],[Intake]]," ",Table1[[#This Row],[Batch Number]]))</f>
        <v>S-1/TI 5</v>
      </c>
      <c r="O5765" s="111" t="str">
        <f>IF(VLOOKUP(Table1[[#This Row],[Intake Batch Combo]],Sheet2!A:B,2,FALSE)="","",VLOOKUP(Table1[[#This Row],[Intake Batch Combo]],Sheet2!A:B,2,FALSE))</f>
        <v>Texas Injury Group Batch 05</v>
      </c>
      <c r="P5765" s="115" t="s">
        <v>2378</v>
      </c>
      <c r="Q5765" s="115" t="e">
        <v>#N/A</v>
      </c>
    </row>
    <row r="5766" spans="1:17">
      <c r="A5766" s="4" t="s">
        <v>1886</v>
      </c>
      <c r="B5766" s="15">
        <v>5</v>
      </c>
      <c r="C5766" s="15">
        <v>99214</v>
      </c>
      <c r="D5766" s="30">
        <v>45195</v>
      </c>
      <c r="E5766" s="10" t="s">
        <v>0</v>
      </c>
      <c r="F5766" s="14">
        <v>978</v>
      </c>
      <c r="G5766" s="14">
        <v>220.44259172814597</v>
      </c>
      <c r="H5766" s="30"/>
      <c r="I5766" s="120"/>
      <c r="J5766" s="15" t="str">
        <f>IF(M5766="",IF(AND(H5766&lt;&gt; "",D5766&lt;&gt;""),IF(H5766&gt;=D5766,H5766-D5766,0),""),"")</f>
        <v/>
      </c>
      <c r="K5766" s="20" t="str">
        <f>IF(M5766="",IF(I5766&lt;&gt;"",I5766-G5766,""),"")</f>
        <v/>
      </c>
      <c r="L5766" s="25" t="str">
        <f>IF(M5766="",IF(K5766&lt;&gt;"",IF(G5766=0,IF(I5766=0,0,9.99),K5766/G5766),""),"")</f>
        <v/>
      </c>
      <c r="M5766" s="111"/>
      <c r="N5766" s="58" t="str">
        <f>TRIM(CONCATENATE(Table1[[#This Row],[Intake]]," ",Table1[[#This Row],[Batch Number]]))</f>
        <v>S-1/TI 5</v>
      </c>
      <c r="O5766" s="111" t="str">
        <f>IF(VLOOKUP(Table1[[#This Row],[Intake Batch Combo]],Sheet2!A:B,2,FALSE)="","",VLOOKUP(Table1[[#This Row],[Intake Batch Combo]],Sheet2!A:B,2,FALSE))</f>
        <v>Texas Injury Group Batch 05</v>
      </c>
      <c r="P5766" s="115" t="s">
        <v>2378</v>
      </c>
      <c r="Q5766" s="115" t="e">
        <v>#N/A</v>
      </c>
    </row>
    <row r="5767" spans="1:17">
      <c r="A5767" s="4" t="s">
        <v>1886</v>
      </c>
      <c r="B5767" s="15">
        <v>5</v>
      </c>
      <c r="C5767" s="15">
        <v>99214</v>
      </c>
      <c r="D5767" s="30">
        <v>45195</v>
      </c>
      <c r="E5767" s="10" t="s">
        <v>0</v>
      </c>
      <c r="F5767" s="14">
        <v>978</v>
      </c>
      <c r="G5767" s="14">
        <v>220.44259172814597</v>
      </c>
      <c r="H5767" s="30"/>
      <c r="I5767" s="118"/>
      <c r="J5767" s="15" t="str">
        <f>IF(M5767="",IF(AND(H5767&lt;&gt; "",D5767&lt;&gt;""),IF(H5767&gt;=D5767,H5767-D5767,0),""),"")</f>
        <v/>
      </c>
      <c r="K5767" s="20" t="str">
        <f>IF(M5767="",IF(I5767&lt;&gt;"",I5767-G5767,""),"")</f>
        <v/>
      </c>
      <c r="L5767" s="25" t="str">
        <f>IF(M5767="",IF(K5767&lt;&gt;"",IF(G5767=0,IF(I5767=0,0,9.99),K5767/G5767),""),"")</f>
        <v/>
      </c>
      <c r="M5767" s="111"/>
      <c r="N5767" s="58" t="str">
        <f>TRIM(CONCATENATE(Table1[[#This Row],[Intake]]," ",Table1[[#This Row],[Batch Number]]))</f>
        <v>S-1/TI 5</v>
      </c>
      <c r="O5767" s="111" t="str">
        <f>IF(VLOOKUP(Table1[[#This Row],[Intake Batch Combo]],Sheet2!A:B,2,FALSE)="","",VLOOKUP(Table1[[#This Row],[Intake Batch Combo]],Sheet2!A:B,2,FALSE))</f>
        <v>Texas Injury Group Batch 05</v>
      </c>
      <c r="P5767" s="115" t="s">
        <v>2378</v>
      </c>
      <c r="Q5767" s="115" t="e">
        <v>#N/A</v>
      </c>
    </row>
    <row r="5768" spans="1:17">
      <c r="A5768" s="4" t="s">
        <v>1886</v>
      </c>
      <c r="B5768" s="15">
        <v>5</v>
      </c>
      <c r="C5768" s="15">
        <v>99214</v>
      </c>
      <c r="D5768" s="30">
        <v>45195</v>
      </c>
      <c r="E5768" s="10" t="s">
        <v>0</v>
      </c>
      <c r="F5768" s="14">
        <v>978</v>
      </c>
      <c r="G5768" s="14">
        <v>220.44259172814597</v>
      </c>
      <c r="H5768" s="30"/>
      <c r="I5768" s="118"/>
      <c r="J5768" s="15" t="str">
        <f>IF(M5768="",IF(AND(H5768&lt;&gt; "",D5768&lt;&gt;""),IF(H5768&gt;=D5768,H5768-D5768,0),""),"")</f>
        <v/>
      </c>
      <c r="K5768" s="20" t="str">
        <f>IF(M5768="",IF(I5768&lt;&gt;"",I5768-G5768,""),"")</f>
        <v/>
      </c>
      <c r="L5768" s="25" t="str">
        <f>IF(M5768="",IF(K5768&lt;&gt;"",IF(G5768=0,IF(I5768=0,0,9.99),K5768/G5768),""),"")</f>
        <v/>
      </c>
      <c r="M5768" s="111"/>
      <c r="N5768" s="58" t="str">
        <f>TRIM(CONCATENATE(Table1[[#This Row],[Intake]]," ",Table1[[#This Row],[Batch Number]]))</f>
        <v>S-1/TI 5</v>
      </c>
      <c r="O5768" s="111" t="str">
        <f>IF(VLOOKUP(Table1[[#This Row],[Intake Batch Combo]],Sheet2!A:B,2,FALSE)="","",VLOOKUP(Table1[[#This Row],[Intake Batch Combo]],Sheet2!A:B,2,FALSE))</f>
        <v>Texas Injury Group Batch 05</v>
      </c>
      <c r="P5768" s="115" t="s">
        <v>2378</v>
      </c>
      <c r="Q5768" s="115" t="e">
        <v>#N/A</v>
      </c>
    </row>
    <row r="5769" spans="1:17">
      <c r="A5769" s="4" t="s">
        <v>1886</v>
      </c>
      <c r="B5769" s="15">
        <v>5</v>
      </c>
      <c r="C5769" s="15">
        <v>99214</v>
      </c>
      <c r="D5769" s="30">
        <v>45195</v>
      </c>
      <c r="E5769" s="10" t="s">
        <v>0</v>
      </c>
      <c r="F5769" s="14">
        <v>978</v>
      </c>
      <c r="G5769" s="14">
        <v>220.44259172814597</v>
      </c>
      <c r="H5769" s="30"/>
      <c r="I5769" s="118"/>
      <c r="J5769" s="15" t="str">
        <f>IF(M5769="",IF(AND(H5769&lt;&gt; "",D5769&lt;&gt;""),IF(H5769&gt;=D5769,H5769-D5769,0),""),"")</f>
        <v/>
      </c>
      <c r="K5769" s="20" t="str">
        <f>IF(M5769="",IF(I5769&lt;&gt;"",I5769-G5769,""),"")</f>
        <v/>
      </c>
      <c r="L5769" s="25" t="str">
        <f>IF(M5769="",IF(K5769&lt;&gt;"",IF(G5769=0,IF(I5769=0,0,9.99),K5769/G5769),""),"")</f>
        <v/>
      </c>
      <c r="M5769" s="111"/>
      <c r="N5769" s="58" t="str">
        <f>TRIM(CONCATENATE(Table1[[#This Row],[Intake]]," ",Table1[[#This Row],[Batch Number]]))</f>
        <v>S-1/TI 5</v>
      </c>
      <c r="O5769" s="111" t="str">
        <f>IF(VLOOKUP(Table1[[#This Row],[Intake Batch Combo]],Sheet2!A:B,2,FALSE)="","",VLOOKUP(Table1[[#This Row],[Intake Batch Combo]],Sheet2!A:B,2,FALSE))</f>
        <v>Texas Injury Group Batch 05</v>
      </c>
      <c r="P5769" s="115" t="s">
        <v>2378</v>
      </c>
      <c r="Q5769" s="115" t="e">
        <v>#N/A</v>
      </c>
    </row>
    <row r="5770" spans="1:17">
      <c r="A5770" s="4" t="s">
        <v>1886</v>
      </c>
      <c r="B5770" s="15">
        <v>5</v>
      </c>
      <c r="C5770" s="15">
        <v>99214</v>
      </c>
      <c r="D5770" s="30">
        <v>45195</v>
      </c>
      <c r="E5770" s="10" t="s">
        <v>0</v>
      </c>
      <c r="F5770" s="14">
        <v>978</v>
      </c>
      <c r="G5770" s="14">
        <v>220.44259172814597</v>
      </c>
      <c r="H5770" s="30"/>
      <c r="I5770" s="118"/>
      <c r="J5770" s="15" t="str">
        <f>IF(M5770="",IF(AND(H5770&lt;&gt; "",D5770&lt;&gt;""),IF(H5770&gt;=D5770,H5770-D5770,0),""),"")</f>
        <v/>
      </c>
      <c r="K5770" s="20" t="str">
        <f>IF(M5770="",IF(I5770&lt;&gt;"",I5770-G5770,""),"")</f>
        <v/>
      </c>
      <c r="L5770" s="25" t="str">
        <f>IF(M5770="",IF(K5770&lt;&gt;"",IF(G5770=0,IF(I5770=0,0,9.99),K5770/G5770),""),"")</f>
        <v/>
      </c>
      <c r="M5770" s="111"/>
      <c r="N5770" s="58" t="str">
        <f>TRIM(CONCATENATE(Table1[[#This Row],[Intake]]," ",Table1[[#This Row],[Batch Number]]))</f>
        <v>S-1/TI 5</v>
      </c>
      <c r="O5770" s="111" t="str">
        <f>IF(VLOOKUP(Table1[[#This Row],[Intake Batch Combo]],Sheet2!A:B,2,FALSE)="","",VLOOKUP(Table1[[#This Row],[Intake Batch Combo]],Sheet2!A:B,2,FALSE))</f>
        <v>Texas Injury Group Batch 05</v>
      </c>
      <c r="P5770" s="115" t="s">
        <v>2378</v>
      </c>
      <c r="Q5770" s="115" t="e">
        <v>#N/A</v>
      </c>
    </row>
    <row r="5771" spans="1:17">
      <c r="A5771" s="4" t="s">
        <v>1886</v>
      </c>
      <c r="B5771" s="15">
        <v>5</v>
      </c>
      <c r="C5771" s="15">
        <v>99214</v>
      </c>
      <c r="D5771" s="30">
        <v>45195</v>
      </c>
      <c r="E5771" s="10" t="s">
        <v>0</v>
      </c>
      <c r="F5771" s="14">
        <v>978</v>
      </c>
      <c r="G5771" s="14">
        <v>220.44259172814597</v>
      </c>
      <c r="H5771" s="30"/>
      <c r="I5771" s="118"/>
      <c r="J5771" s="15" t="str">
        <f>IF(M5771="",IF(AND(H5771&lt;&gt; "",D5771&lt;&gt;""),IF(H5771&gt;=D5771,H5771-D5771,0),""),"")</f>
        <v/>
      </c>
      <c r="K5771" s="20" t="str">
        <f>IF(M5771="",IF(I5771&lt;&gt;"",I5771-G5771,""),"")</f>
        <v/>
      </c>
      <c r="L5771" s="25" t="str">
        <f>IF(M5771="",IF(K5771&lt;&gt;"",IF(G5771=0,IF(I5771=0,0,9.99),K5771/G5771),""),"")</f>
        <v/>
      </c>
      <c r="M5771" s="111"/>
      <c r="N5771" s="58" t="str">
        <f>TRIM(CONCATENATE(Table1[[#This Row],[Intake]]," ",Table1[[#This Row],[Batch Number]]))</f>
        <v>S-1/TI 5</v>
      </c>
      <c r="O5771" s="111" t="str">
        <f>IF(VLOOKUP(Table1[[#This Row],[Intake Batch Combo]],Sheet2!A:B,2,FALSE)="","",VLOOKUP(Table1[[#This Row],[Intake Batch Combo]],Sheet2!A:B,2,FALSE))</f>
        <v>Texas Injury Group Batch 05</v>
      </c>
      <c r="P5771" s="115" t="s">
        <v>2378</v>
      </c>
      <c r="Q5771" s="115" t="e">
        <v>#N/A</v>
      </c>
    </row>
    <row r="5772" spans="1:17">
      <c r="A5772" s="4" t="s">
        <v>1886</v>
      </c>
      <c r="B5772" s="15">
        <v>5</v>
      </c>
      <c r="C5772" s="15">
        <v>99214</v>
      </c>
      <c r="D5772" s="30">
        <v>45195</v>
      </c>
      <c r="E5772" s="10" t="s">
        <v>0</v>
      </c>
      <c r="F5772" s="14">
        <v>978</v>
      </c>
      <c r="G5772" s="14">
        <v>220.44259172814597</v>
      </c>
      <c r="H5772" s="30"/>
      <c r="I5772" s="118"/>
      <c r="J5772" s="15" t="str">
        <f>IF(M5772="",IF(AND(H5772&lt;&gt; "",D5772&lt;&gt;""),IF(H5772&gt;=D5772,H5772-D5772,0),""),"")</f>
        <v/>
      </c>
      <c r="K5772" s="20" t="str">
        <f>IF(M5772="",IF(I5772&lt;&gt;"",I5772-G5772,""),"")</f>
        <v/>
      </c>
      <c r="L5772" s="25" t="str">
        <f>IF(M5772="",IF(K5772&lt;&gt;"",IF(G5772=0,IF(I5772=0,0,9.99),K5772/G5772),""),"")</f>
        <v/>
      </c>
      <c r="M5772" s="111"/>
      <c r="N5772" s="58" t="str">
        <f>TRIM(CONCATENATE(Table1[[#This Row],[Intake]]," ",Table1[[#This Row],[Batch Number]]))</f>
        <v>S-1/TI 5</v>
      </c>
      <c r="O5772" s="111" t="str">
        <f>IF(VLOOKUP(Table1[[#This Row],[Intake Batch Combo]],Sheet2!A:B,2,FALSE)="","",VLOOKUP(Table1[[#This Row],[Intake Batch Combo]],Sheet2!A:B,2,FALSE))</f>
        <v>Texas Injury Group Batch 05</v>
      </c>
      <c r="P5772" s="115" t="s">
        <v>2378</v>
      </c>
      <c r="Q5772" s="115" t="e">
        <v>#N/A</v>
      </c>
    </row>
    <row r="5773" spans="1:17">
      <c r="A5773" s="4" t="s">
        <v>1886</v>
      </c>
      <c r="B5773" s="15">
        <v>5</v>
      </c>
      <c r="C5773" s="15">
        <v>99214</v>
      </c>
      <c r="D5773" s="30">
        <v>45195</v>
      </c>
      <c r="E5773" s="10" t="s">
        <v>0</v>
      </c>
      <c r="F5773" s="14">
        <v>978</v>
      </c>
      <c r="G5773" s="14">
        <v>220.44259172814597</v>
      </c>
      <c r="H5773" s="30"/>
      <c r="I5773" s="118"/>
      <c r="J5773" s="15" t="str">
        <f>IF(M5773="",IF(AND(H5773&lt;&gt; "",D5773&lt;&gt;""),IF(H5773&gt;=D5773,H5773-D5773,0),""),"")</f>
        <v/>
      </c>
      <c r="K5773" s="20" t="str">
        <f>IF(M5773="",IF(I5773&lt;&gt;"",I5773-G5773,""),"")</f>
        <v/>
      </c>
      <c r="L5773" s="25" t="str">
        <f>IF(M5773="",IF(K5773&lt;&gt;"",IF(G5773=0,IF(I5773=0,0,9.99),K5773/G5773),""),"")</f>
        <v/>
      </c>
      <c r="M5773" s="111"/>
      <c r="N5773" s="58" t="str">
        <f>TRIM(CONCATENATE(Table1[[#This Row],[Intake]]," ",Table1[[#This Row],[Batch Number]]))</f>
        <v>S-1/TI 5</v>
      </c>
      <c r="O5773" s="111" t="str">
        <f>IF(VLOOKUP(Table1[[#This Row],[Intake Batch Combo]],Sheet2!A:B,2,FALSE)="","",VLOOKUP(Table1[[#This Row],[Intake Batch Combo]],Sheet2!A:B,2,FALSE))</f>
        <v>Texas Injury Group Batch 05</v>
      </c>
      <c r="P5773" s="115" t="s">
        <v>2378</v>
      </c>
      <c r="Q5773" s="115" t="e">
        <v>#N/A</v>
      </c>
    </row>
    <row r="5774" spans="1:17">
      <c r="A5774" s="4" t="s">
        <v>1886</v>
      </c>
      <c r="B5774" s="15">
        <v>5</v>
      </c>
      <c r="C5774" s="15">
        <v>99214</v>
      </c>
      <c r="D5774" s="30">
        <v>45195</v>
      </c>
      <c r="E5774" s="10" t="s">
        <v>0</v>
      </c>
      <c r="F5774" s="14">
        <v>978</v>
      </c>
      <c r="G5774" s="14">
        <v>220.44259172814597</v>
      </c>
      <c r="H5774" s="30"/>
      <c r="I5774" s="118"/>
      <c r="J5774" s="15" t="str">
        <f>IF(M5774="",IF(AND(H5774&lt;&gt; "",D5774&lt;&gt;""),IF(H5774&gt;=D5774,H5774-D5774,0),""),"")</f>
        <v/>
      </c>
      <c r="K5774" s="20" t="str">
        <f>IF(M5774="",IF(I5774&lt;&gt;"",I5774-G5774,""),"")</f>
        <v/>
      </c>
      <c r="L5774" s="25" t="str">
        <f>IF(M5774="",IF(K5774&lt;&gt;"",IF(G5774=0,IF(I5774=0,0,9.99),K5774/G5774),""),"")</f>
        <v/>
      </c>
      <c r="M5774" s="111"/>
      <c r="N5774" s="58" t="str">
        <f>TRIM(CONCATENATE(Table1[[#This Row],[Intake]]," ",Table1[[#This Row],[Batch Number]]))</f>
        <v>S-1/TI 5</v>
      </c>
      <c r="O5774" s="111" t="str">
        <f>IF(VLOOKUP(Table1[[#This Row],[Intake Batch Combo]],Sheet2!A:B,2,FALSE)="","",VLOOKUP(Table1[[#This Row],[Intake Batch Combo]],Sheet2!A:B,2,FALSE))</f>
        <v>Texas Injury Group Batch 05</v>
      </c>
      <c r="P5774" s="115" t="s">
        <v>2378</v>
      </c>
      <c r="Q5774" s="115" t="e">
        <v>#N/A</v>
      </c>
    </row>
    <row r="5775" spans="1:17">
      <c r="A5775" s="4" t="s">
        <v>1886</v>
      </c>
      <c r="B5775" s="15">
        <v>5</v>
      </c>
      <c r="C5775" s="15">
        <v>99214</v>
      </c>
      <c r="D5775" s="30">
        <v>45195</v>
      </c>
      <c r="E5775" s="10" t="s">
        <v>0</v>
      </c>
      <c r="F5775" s="14">
        <v>978</v>
      </c>
      <c r="G5775" s="14">
        <v>220.44259172814597</v>
      </c>
      <c r="H5775" s="30"/>
      <c r="I5775" s="120"/>
      <c r="J5775" s="15" t="str">
        <f>IF(M5775="",IF(AND(H5775&lt;&gt; "",D5775&lt;&gt;""),IF(H5775&gt;=D5775,H5775-D5775,0),""),"")</f>
        <v/>
      </c>
      <c r="K5775" s="20" t="str">
        <f>IF(M5775="",IF(I5775&lt;&gt;"",I5775-G5775,""),"")</f>
        <v/>
      </c>
      <c r="L5775" s="25" t="str">
        <f>IF(M5775="",IF(K5775&lt;&gt;"",IF(G5775=0,IF(I5775=0,0,9.99),K5775/G5775),""),"")</f>
        <v/>
      </c>
      <c r="M5775" s="111"/>
      <c r="N5775" s="58" t="str">
        <f>TRIM(CONCATENATE(Table1[[#This Row],[Intake]]," ",Table1[[#This Row],[Batch Number]]))</f>
        <v>S-1/TI 5</v>
      </c>
      <c r="O5775" s="111" t="str">
        <f>IF(VLOOKUP(Table1[[#This Row],[Intake Batch Combo]],Sheet2!A:B,2,FALSE)="","",VLOOKUP(Table1[[#This Row],[Intake Batch Combo]],Sheet2!A:B,2,FALSE))</f>
        <v>Texas Injury Group Batch 05</v>
      </c>
      <c r="P5775" s="115" t="s">
        <v>2378</v>
      </c>
      <c r="Q5775" s="115" t="e">
        <v>#N/A</v>
      </c>
    </row>
    <row r="5776" spans="1:17">
      <c r="A5776" s="4" t="s">
        <v>1886</v>
      </c>
      <c r="B5776" s="15">
        <v>5</v>
      </c>
      <c r="C5776" s="15">
        <v>99214</v>
      </c>
      <c r="D5776" s="30">
        <v>45195</v>
      </c>
      <c r="E5776" s="10" t="s">
        <v>0</v>
      </c>
      <c r="F5776" s="14">
        <v>978</v>
      </c>
      <c r="G5776" s="14">
        <v>220.44259172814597</v>
      </c>
      <c r="H5776" s="30"/>
      <c r="I5776" s="118"/>
      <c r="J5776" s="15" t="str">
        <f>IF(M5776="",IF(AND(H5776&lt;&gt; "",D5776&lt;&gt;""),IF(H5776&gt;=D5776,H5776-D5776,0),""),"")</f>
        <v/>
      </c>
      <c r="K5776" s="20" t="str">
        <f>IF(M5776="",IF(I5776&lt;&gt;"",I5776-G5776,""),"")</f>
        <v/>
      </c>
      <c r="L5776" s="25" t="str">
        <f>IF(M5776="",IF(K5776&lt;&gt;"",IF(G5776=0,IF(I5776=0,0,9.99),K5776/G5776),""),"")</f>
        <v/>
      </c>
      <c r="M5776" s="111"/>
      <c r="N5776" s="58" t="str">
        <f>TRIM(CONCATENATE(Table1[[#This Row],[Intake]]," ",Table1[[#This Row],[Batch Number]]))</f>
        <v>S-1/TI 5</v>
      </c>
      <c r="O5776" s="111" t="str">
        <f>IF(VLOOKUP(Table1[[#This Row],[Intake Batch Combo]],Sheet2!A:B,2,FALSE)="","",VLOOKUP(Table1[[#This Row],[Intake Batch Combo]],Sheet2!A:B,2,FALSE))</f>
        <v>Texas Injury Group Batch 05</v>
      </c>
      <c r="P5776" s="115" t="s">
        <v>2378</v>
      </c>
      <c r="Q5776" s="115" t="e">
        <v>#N/A</v>
      </c>
    </row>
    <row r="5777" spans="1:17">
      <c r="A5777" s="4" t="s">
        <v>1886</v>
      </c>
      <c r="B5777" s="15">
        <v>5</v>
      </c>
      <c r="C5777" s="15">
        <v>99214</v>
      </c>
      <c r="D5777" s="30">
        <v>45195</v>
      </c>
      <c r="E5777" s="10" t="s">
        <v>0</v>
      </c>
      <c r="F5777" s="14">
        <v>978</v>
      </c>
      <c r="G5777" s="14">
        <v>220.44259172814597</v>
      </c>
      <c r="H5777" s="30"/>
      <c r="I5777" s="120"/>
      <c r="J5777" s="15" t="str">
        <f>IF(M5777="",IF(AND(H5777&lt;&gt; "",D5777&lt;&gt;""),IF(H5777&gt;=D5777,H5777-D5777,0),""),"")</f>
        <v/>
      </c>
      <c r="K5777" s="20" t="str">
        <f>IF(M5777="",IF(I5777&lt;&gt;"",I5777-G5777,""),"")</f>
        <v/>
      </c>
      <c r="L5777" s="25" t="str">
        <f>IF(M5777="",IF(K5777&lt;&gt;"",IF(G5777=0,IF(I5777=0,0,9.99),K5777/G5777),""),"")</f>
        <v/>
      </c>
      <c r="M5777" s="111"/>
      <c r="N5777" s="58" t="str">
        <f>TRIM(CONCATENATE(Table1[[#This Row],[Intake]]," ",Table1[[#This Row],[Batch Number]]))</f>
        <v>S-1/TI 5</v>
      </c>
      <c r="O5777" s="111" t="str">
        <f>IF(VLOOKUP(Table1[[#This Row],[Intake Batch Combo]],Sheet2!A:B,2,FALSE)="","",VLOOKUP(Table1[[#This Row],[Intake Batch Combo]],Sheet2!A:B,2,FALSE))</f>
        <v>Texas Injury Group Batch 05</v>
      </c>
      <c r="P5777" s="115" t="s">
        <v>2378</v>
      </c>
      <c r="Q5777" s="115" t="e">
        <v>#N/A</v>
      </c>
    </row>
    <row r="5778" spans="1:17">
      <c r="A5778" s="4" t="s">
        <v>1886</v>
      </c>
      <c r="B5778" s="15">
        <v>5</v>
      </c>
      <c r="C5778" s="15">
        <v>99214</v>
      </c>
      <c r="D5778" s="30">
        <v>45195</v>
      </c>
      <c r="E5778" s="10" t="s">
        <v>0</v>
      </c>
      <c r="F5778" s="14">
        <v>978</v>
      </c>
      <c r="G5778" s="14">
        <v>220.44259172814597</v>
      </c>
      <c r="H5778" s="30"/>
      <c r="I5778" s="118"/>
      <c r="J5778" s="15" t="str">
        <f>IF(M5778="",IF(AND(H5778&lt;&gt; "",D5778&lt;&gt;""),IF(H5778&gt;=D5778,H5778-D5778,0),""),"")</f>
        <v/>
      </c>
      <c r="K5778" s="20" t="str">
        <f>IF(M5778="",IF(I5778&lt;&gt;"",I5778-G5778,""),"")</f>
        <v/>
      </c>
      <c r="L5778" s="25" t="str">
        <f>IF(M5778="",IF(K5778&lt;&gt;"",IF(G5778=0,IF(I5778=0,0,9.99),K5778/G5778),""),"")</f>
        <v/>
      </c>
      <c r="M5778" s="111"/>
      <c r="N5778" s="58" t="str">
        <f>TRIM(CONCATENATE(Table1[[#This Row],[Intake]]," ",Table1[[#This Row],[Batch Number]]))</f>
        <v>S-1/TI 5</v>
      </c>
      <c r="O5778" s="111" t="str">
        <f>IF(VLOOKUP(Table1[[#This Row],[Intake Batch Combo]],Sheet2!A:B,2,FALSE)="","",VLOOKUP(Table1[[#This Row],[Intake Batch Combo]],Sheet2!A:B,2,FALSE))</f>
        <v>Texas Injury Group Batch 05</v>
      </c>
      <c r="P5778" s="115" t="s">
        <v>2378</v>
      </c>
      <c r="Q5778" s="115" t="e">
        <v>#N/A</v>
      </c>
    </row>
    <row r="5779" spans="1:17">
      <c r="A5779" s="4" t="s">
        <v>1316</v>
      </c>
      <c r="B5779" s="15">
        <v>154</v>
      </c>
      <c r="C5779" s="15">
        <v>69067</v>
      </c>
      <c r="D5779" s="30">
        <v>45359</v>
      </c>
      <c r="E5779" s="10" t="s">
        <v>0</v>
      </c>
      <c r="F5779" s="14">
        <v>1100</v>
      </c>
      <c r="G5779" s="14">
        <v>221.3295</v>
      </c>
      <c r="H5779" s="30"/>
      <c r="I5779" s="118"/>
      <c r="J5779" s="15" t="str">
        <f>IF(M5779="",IF(AND(H5779&lt;&gt; "",D5779&lt;&gt;""),IF(H5779&gt;=D5779,H5779-D5779,0),""),"")</f>
        <v/>
      </c>
      <c r="K5779" s="20" t="str">
        <f>IF(M5779="",IF(I5779&lt;&gt;"",I5779-G5779,""),"")</f>
        <v/>
      </c>
      <c r="L5779" s="25" t="str">
        <f>IF(M5779="",IF(K5779&lt;&gt;"",IF(G5779=0,IF(I5779=0,0,9.99),K5779/G5779),""),"")</f>
        <v/>
      </c>
      <c r="M5779" s="111"/>
      <c r="N5779" s="58" t="str">
        <f>TRIM(CONCATENATE(Table1[[#This Row],[Intake]]," ",Table1[[#This Row],[Batch Number]]))</f>
        <v>S-1/OS 154</v>
      </c>
      <c r="O5779" s="111" t="str">
        <f>IF(VLOOKUP(Table1[[#This Row],[Intake Batch Combo]],Sheet2!A:B,2,FALSE)="","",VLOOKUP(Table1[[#This Row],[Intake Batch Combo]],Sheet2!A:B,2,FALSE))</f>
        <v>One Source Diagnostics Batch 154</v>
      </c>
      <c r="P5779" s="115" t="s">
        <v>2379</v>
      </c>
      <c r="Q5779" s="115" t="e">
        <v>#N/A</v>
      </c>
    </row>
    <row r="5780" spans="1:17">
      <c r="A5780" s="4" t="s">
        <v>1316</v>
      </c>
      <c r="B5780" s="15">
        <v>154</v>
      </c>
      <c r="C5780" s="15">
        <v>92636</v>
      </c>
      <c r="D5780" s="30">
        <v>45359</v>
      </c>
      <c r="E5780" s="10" t="s">
        <v>0</v>
      </c>
      <c r="F5780" s="14">
        <v>1100</v>
      </c>
      <c r="G5780" s="14">
        <v>221.3295</v>
      </c>
      <c r="H5780" s="30"/>
      <c r="I5780" s="118"/>
      <c r="J5780" s="15" t="str">
        <f>IF(M5780="",IF(AND(H5780&lt;&gt; "",D5780&lt;&gt;""),IF(H5780&gt;=D5780,H5780-D5780,0),""),"")</f>
        <v/>
      </c>
      <c r="K5780" s="20" t="str">
        <f>IF(M5780="",IF(I5780&lt;&gt;"",I5780-G5780,""),"")</f>
        <v/>
      </c>
      <c r="L5780" s="25" t="str">
        <f>IF(M5780="",IF(K5780&lt;&gt;"",IF(G5780=0,IF(I5780=0,0,9.99),K5780/G5780),""),"")</f>
        <v/>
      </c>
      <c r="M5780" s="111"/>
      <c r="N5780" s="58" t="str">
        <f>TRIM(CONCATENATE(Table1[[#This Row],[Intake]]," ",Table1[[#This Row],[Batch Number]]))</f>
        <v>S-1/OS 154</v>
      </c>
      <c r="O5780" s="111" t="str">
        <f>IF(VLOOKUP(Table1[[#This Row],[Intake Batch Combo]],Sheet2!A:B,2,FALSE)="","",VLOOKUP(Table1[[#This Row],[Intake Batch Combo]],Sheet2!A:B,2,FALSE))</f>
        <v>One Source Diagnostics Batch 154</v>
      </c>
      <c r="P5780" s="115" t="s">
        <v>2379</v>
      </c>
      <c r="Q5780" s="115" t="e">
        <v>#N/A</v>
      </c>
    </row>
    <row r="5781" spans="1:17">
      <c r="A5781" s="4" t="s">
        <v>1316</v>
      </c>
      <c r="B5781" s="15">
        <v>154</v>
      </c>
      <c r="C5781" s="15" t="s">
        <v>2046</v>
      </c>
      <c r="D5781" s="30">
        <v>45359</v>
      </c>
      <c r="E5781" s="10" t="s">
        <v>0</v>
      </c>
      <c r="F5781" s="14">
        <v>1100</v>
      </c>
      <c r="G5781" s="14">
        <v>221.3295</v>
      </c>
      <c r="H5781" s="30"/>
      <c r="I5781" s="118"/>
      <c r="J5781" s="15" t="str">
        <f>IF(M5781="",IF(AND(H5781&lt;&gt; "",D5781&lt;&gt;""),IF(H5781&gt;=D5781,H5781-D5781,0),""),"")</f>
        <v/>
      </c>
      <c r="K5781" s="20" t="str">
        <f>IF(M5781="",IF(I5781&lt;&gt;"",I5781-G5781,""),"")</f>
        <v/>
      </c>
      <c r="L5781" s="25" t="str">
        <f>IF(M5781="",IF(K5781&lt;&gt;"",IF(G5781=0,IF(I5781=0,0,9.99),K5781/G5781),""),"")</f>
        <v/>
      </c>
      <c r="M5781" s="111"/>
      <c r="N5781" s="58" t="str">
        <f>TRIM(CONCATENATE(Table1[[#This Row],[Intake]]," ",Table1[[#This Row],[Batch Number]]))</f>
        <v>S-1/OS 154</v>
      </c>
      <c r="O5781" s="111" t="str">
        <f>IF(VLOOKUP(Table1[[#This Row],[Intake Batch Combo]],Sheet2!A:B,2,FALSE)="","",VLOOKUP(Table1[[#This Row],[Intake Batch Combo]],Sheet2!A:B,2,FALSE))</f>
        <v>One Source Diagnostics Batch 154</v>
      </c>
      <c r="P5781" s="115" t="s">
        <v>2379</v>
      </c>
      <c r="Q5781" s="115" t="e">
        <v>#N/A</v>
      </c>
    </row>
    <row r="5782" spans="1:17">
      <c r="A5782" s="4" t="s">
        <v>1316</v>
      </c>
      <c r="B5782" s="15">
        <v>154</v>
      </c>
      <c r="C5782" s="15" t="s">
        <v>2046</v>
      </c>
      <c r="D5782" s="30">
        <v>45359</v>
      </c>
      <c r="E5782" s="10" t="s">
        <v>0</v>
      </c>
      <c r="F5782" s="14">
        <v>1100</v>
      </c>
      <c r="G5782" s="14">
        <v>221.3295</v>
      </c>
      <c r="H5782" s="30"/>
      <c r="I5782" s="120"/>
      <c r="J5782" s="15" t="str">
        <f>IF(M5782="",IF(AND(H5782&lt;&gt; "",D5782&lt;&gt;""),IF(H5782&gt;=D5782,H5782-D5782,0),""),"")</f>
        <v/>
      </c>
      <c r="K5782" s="20" t="str">
        <f>IF(M5782="",IF(I5782&lt;&gt;"",I5782-G5782,""),"")</f>
        <v/>
      </c>
      <c r="L5782" s="25" t="str">
        <f>IF(M5782="",IF(K5782&lt;&gt;"",IF(G5782=0,IF(I5782=0,0,9.99),K5782/G5782),""),"")</f>
        <v/>
      </c>
      <c r="M5782" s="111"/>
      <c r="N5782" s="58" t="str">
        <f>TRIM(CONCATENATE(Table1[[#This Row],[Intake]]," ",Table1[[#This Row],[Batch Number]]))</f>
        <v>S-1/OS 154</v>
      </c>
      <c r="O5782" s="111" t="str">
        <f>IF(VLOOKUP(Table1[[#This Row],[Intake Batch Combo]],Sheet2!A:B,2,FALSE)="","",VLOOKUP(Table1[[#This Row],[Intake Batch Combo]],Sheet2!A:B,2,FALSE))</f>
        <v>One Source Diagnostics Batch 154</v>
      </c>
      <c r="P5782" s="115" t="s">
        <v>2379</v>
      </c>
      <c r="Q5782" s="115" t="e">
        <v>#N/A</v>
      </c>
    </row>
    <row r="5783" spans="1:17">
      <c r="A5783" s="4" t="s">
        <v>1316</v>
      </c>
      <c r="B5783" s="15">
        <v>154</v>
      </c>
      <c r="C5783" s="15" t="s">
        <v>2046</v>
      </c>
      <c r="D5783" s="30">
        <v>45359</v>
      </c>
      <c r="E5783" s="10" t="s">
        <v>0</v>
      </c>
      <c r="F5783" s="14">
        <v>1100</v>
      </c>
      <c r="G5783" s="14">
        <v>221.3295</v>
      </c>
      <c r="H5783" s="30"/>
      <c r="I5783" s="118"/>
      <c r="J5783" s="15" t="str">
        <f>IF(M5783="",IF(AND(H5783&lt;&gt; "",D5783&lt;&gt;""),IF(H5783&gt;=D5783,H5783-D5783,0),""),"")</f>
        <v/>
      </c>
      <c r="K5783" s="20" t="str">
        <f>IF(M5783="",IF(I5783&lt;&gt;"",I5783-G5783,""),"")</f>
        <v/>
      </c>
      <c r="L5783" s="25" t="str">
        <f>IF(M5783="",IF(K5783&lt;&gt;"",IF(G5783=0,IF(I5783=0,0,9.99),K5783/G5783),""),"")</f>
        <v/>
      </c>
      <c r="M5783" s="111"/>
      <c r="N5783" s="58" t="str">
        <f>TRIM(CONCATENATE(Table1[[#This Row],[Intake]]," ",Table1[[#This Row],[Batch Number]]))</f>
        <v>S-1/OS 154</v>
      </c>
      <c r="O5783" s="111" t="str">
        <f>IF(VLOOKUP(Table1[[#This Row],[Intake Batch Combo]],Sheet2!A:B,2,FALSE)="","",VLOOKUP(Table1[[#This Row],[Intake Batch Combo]],Sheet2!A:B,2,FALSE))</f>
        <v>One Source Diagnostics Batch 154</v>
      </c>
      <c r="P5783" s="115" t="s">
        <v>2379</v>
      </c>
      <c r="Q5783" s="115" t="e">
        <v>#N/A</v>
      </c>
    </row>
    <row r="5784" spans="1:17">
      <c r="A5784" s="4" t="s">
        <v>1316</v>
      </c>
      <c r="B5784" s="15">
        <v>154</v>
      </c>
      <c r="C5784" s="15" t="s">
        <v>2096</v>
      </c>
      <c r="D5784" s="30">
        <v>45359</v>
      </c>
      <c r="E5784" s="10" t="s">
        <v>0</v>
      </c>
      <c r="F5784" s="14">
        <v>1100</v>
      </c>
      <c r="G5784" s="14">
        <v>221.3295</v>
      </c>
      <c r="H5784" s="30"/>
      <c r="I5784" s="118"/>
      <c r="J5784" s="15" t="str">
        <f>IF(M5784="",IF(AND(H5784&lt;&gt; "",D5784&lt;&gt;""),IF(H5784&gt;=D5784,H5784-D5784,0),""),"")</f>
        <v/>
      </c>
      <c r="K5784" s="20" t="str">
        <f>IF(M5784="",IF(I5784&lt;&gt;"",I5784-G5784,""),"")</f>
        <v/>
      </c>
      <c r="L5784" s="25" t="str">
        <f>IF(M5784="",IF(K5784&lt;&gt;"",IF(G5784=0,IF(I5784=0,0,9.99),K5784/G5784),""),"")</f>
        <v/>
      </c>
      <c r="M5784" s="111"/>
      <c r="N5784" s="58" t="str">
        <f>TRIM(CONCATENATE(Table1[[#This Row],[Intake]]," ",Table1[[#This Row],[Batch Number]]))</f>
        <v>S-1/OS 154</v>
      </c>
      <c r="O5784" s="111" t="str">
        <f>IF(VLOOKUP(Table1[[#This Row],[Intake Batch Combo]],Sheet2!A:B,2,FALSE)="","",VLOOKUP(Table1[[#This Row],[Intake Batch Combo]],Sheet2!A:B,2,FALSE))</f>
        <v>One Source Diagnostics Batch 154</v>
      </c>
      <c r="P5784" s="115" t="s">
        <v>2379</v>
      </c>
      <c r="Q5784" s="115" t="e">
        <v>#N/A</v>
      </c>
    </row>
    <row r="5785" spans="1:17">
      <c r="A5785" s="4" t="s">
        <v>1316</v>
      </c>
      <c r="B5785" s="15">
        <v>154</v>
      </c>
      <c r="C5785" s="15" t="s">
        <v>2115</v>
      </c>
      <c r="D5785" s="30">
        <v>45359</v>
      </c>
      <c r="E5785" s="10" t="s">
        <v>0</v>
      </c>
      <c r="F5785" s="14">
        <v>1100</v>
      </c>
      <c r="G5785" s="14">
        <v>221.3295</v>
      </c>
      <c r="H5785" s="30"/>
      <c r="I5785" s="118"/>
      <c r="J5785" s="15" t="str">
        <f>IF(M5785="",IF(AND(H5785&lt;&gt; "",D5785&lt;&gt;""),IF(H5785&gt;=D5785,H5785-D5785,0),""),"")</f>
        <v/>
      </c>
      <c r="K5785" s="20" t="str">
        <f>IF(M5785="",IF(I5785&lt;&gt;"",I5785-G5785,""),"")</f>
        <v/>
      </c>
      <c r="L5785" s="25" t="str">
        <f>IF(M5785="",IF(K5785&lt;&gt;"",IF(G5785=0,IF(I5785=0,0,9.99),K5785/G5785),""),"")</f>
        <v/>
      </c>
      <c r="M5785" s="111"/>
      <c r="N5785" s="58" t="str">
        <f>TRIM(CONCATENATE(Table1[[#This Row],[Intake]]," ",Table1[[#This Row],[Batch Number]]))</f>
        <v>S-1/OS 154</v>
      </c>
      <c r="O5785" s="111" t="str">
        <f>IF(VLOOKUP(Table1[[#This Row],[Intake Batch Combo]],Sheet2!A:B,2,FALSE)="","",VLOOKUP(Table1[[#This Row],[Intake Batch Combo]],Sheet2!A:B,2,FALSE))</f>
        <v>One Source Diagnostics Batch 154</v>
      </c>
      <c r="P5785" s="115" t="s">
        <v>2379</v>
      </c>
      <c r="Q5785" s="115" t="e">
        <v>#N/A</v>
      </c>
    </row>
    <row r="5786" spans="1:17">
      <c r="A5786" s="4" t="s">
        <v>1316</v>
      </c>
      <c r="B5786" s="15">
        <v>154</v>
      </c>
      <c r="C5786" s="15" t="s">
        <v>2119</v>
      </c>
      <c r="D5786" s="30">
        <v>45359</v>
      </c>
      <c r="E5786" s="10" t="s">
        <v>0</v>
      </c>
      <c r="F5786" s="14">
        <v>1100</v>
      </c>
      <c r="G5786" s="14">
        <v>221.3295</v>
      </c>
      <c r="H5786" s="30"/>
      <c r="I5786" s="118"/>
      <c r="J5786" s="15" t="str">
        <f>IF(M5786="",IF(AND(H5786&lt;&gt; "",D5786&lt;&gt;""),IF(H5786&gt;=D5786,H5786-D5786,0),""),"")</f>
        <v/>
      </c>
      <c r="K5786" s="20" t="str">
        <f>IF(M5786="",IF(I5786&lt;&gt;"",I5786-G5786,""),"")</f>
        <v/>
      </c>
      <c r="L5786" s="25" t="str">
        <f>IF(M5786="",IF(K5786&lt;&gt;"",IF(G5786=0,IF(I5786=0,0,9.99),K5786/G5786),""),"")</f>
        <v/>
      </c>
      <c r="M5786" s="111"/>
      <c r="N5786" s="58" t="str">
        <f>TRIM(CONCATENATE(Table1[[#This Row],[Intake]]," ",Table1[[#This Row],[Batch Number]]))</f>
        <v>S-1/OS 154</v>
      </c>
      <c r="O5786" s="111" t="str">
        <f>IF(VLOOKUP(Table1[[#This Row],[Intake Batch Combo]],Sheet2!A:B,2,FALSE)="","",VLOOKUP(Table1[[#This Row],[Intake Batch Combo]],Sheet2!A:B,2,FALSE))</f>
        <v>One Source Diagnostics Batch 154</v>
      </c>
      <c r="P5786" s="115" t="s">
        <v>2379</v>
      </c>
      <c r="Q5786" s="115" t="e">
        <v>#N/A</v>
      </c>
    </row>
    <row r="5787" spans="1:17">
      <c r="A5787" s="4" t="s">
        <v>1886</v>
      </c>
      <c r="B5787" s="15">
        <v>5</v>
      </c>
      <c r="C5787" s="15">
        <v>92537</v>
      </c>
      <c r="D5787" s="30">
        <v>45195</v>
      </c>
      <c r="E5787" s="10" t="s">
        <v>0</v>
      </c>
      <c r="F5787" s="14">
        <v>984</v>
      </c>
      <c r="G5787" s="14">
        <v>221.79500026635543</v>
      </c>
      <c r="H5787" s="30"/>
      <c r="I5787" s="118"/>
      <c r="J5787" s="15" t="str">
        <f>IF(M5787="",IF(AND(H5787&lt;&gt; "",D5787&lt;&gt;""),IF(H5787&gt;=D5787,H5787-D5787,0),""),"")</f>
        <v/>
      </c>
      <c r="K5787" s="20" t="str">
        <f>IF(M5787="",IF(I5787&lt;&gt;"",I5787-G5787,""),"")</f>
        <v/>
      </c>
      <c r="L5787" s="25" t="str">
        <f>IF(M5787="",IF(K5787&lt;&gt;"",IF(G5787=0,IF(I5787=0,0,9.99),K5787/G5787),""),"")</f>
        <v/>
      </c>
      <c r="M5787" s="111"/>
      <c r="N5787" s="58" t="str">
        <f>TRIM(CONCATENATE(Table1[[#This Row],[Intake]]," ",Table1[[#This Row],[Batch Number]]))</f>
        <v>S-1/TI 5</v>
      </c>
      <c r="O5787" s="111" t="str">
        <f>IF(VLOOKUP(Table1[[#This Row],[Intake Batch Combo]],Sheet2!A:B,2,FALSE)="","",VLOOKUP(Table1[[#This Row],[Intake Batch Combo]],Sheet2!A:B,2,FALSE))</f>
        <v>Texas Injury Group Batch 05</v>
      </c>
      <c r="P5787" s="115" t="s">
        <v>2378</v>
      </c>
      <c r="Q5787" s="115" t="e">
        <v>#N/A</v>
      </c>
    </row>
    <row r="5788" spans="1:17">
      <c r="A5788" s="4" t="s">
        <v>1312</v>
      </c>
      <c r="B5788" s="15">
        <v>3</v>
      </c>
      <c r="C5788" s="15">
        <v>223882791</v>
      </c>
      <c r="D5788" s="30">
        <v>44973</v>
      </c>
      <c r="E5788" s="10" t="s">
        <v>0</v>
      </c>
      <c r="F5788" s="14">
        <v>840</v>
      </c>
      <c r="G5788" s="14">
        <v>235.935</v>
      </c>
      <c r="H5788" s="30"/>
      <c r="I5788" s="118"/>
      <c r="J5788" s="15" t="str">
        <f>IF(M5788="",IF(AND(H5788&lt;&gt; "",D5788&lt;&gt;""),IF(H5788&gt;=D5788,H5788-D5788,0),""),"")</f>
        <v/>
      </c>
      <c r="K5788" s="20" t="str">
        <f>IF(M5788="",IF(I5788&lt;&gt;"",I5788-G5788,""),"")</f>
        <v/>
      </c>
      <c r="L5788" s="25" t="str">
        <f>IF(M5788="",IF(K5788&lt;&gt;"",IF(G5788=0,IF(I5788=0,0,9.99),K5788/G5788),""),"")</f>
        <v/>
      </c>
      <c r="M5788" s="111"/>
      <c r="N5788" s="58" t="str">
        <f>TRIM(CONCATENATE(Table1[[#This Row],[Intake]]," ",Table1[[#This Row],[Batch Number]]))</f>
        <v>S-1/MF 3</v>
      </c>
      <c r="O5788" s="111" t="str">
        <f>IF(VLOOKUP(Table1[[#This Row],[Intake Batch Combo]],Sheet2!A:B,2,FALSE)="","",VLOOKUP(Table1[[#This Row],[Intake Batch Combo]],Sheet2!A:B,2,FALSE))</f>
        <v>Michigan First Rehab Batch 03</v>
      </c>
      <c r="P5788" s="115" t="e">
        <v>#N/A</v>
      </c>
      <c r="Q5788" s="115" t="e">
        <v>#N/A</v>
      </c>
    </row>
    <row r="5789" spans="1:17">
      <c r="A5789" s="48" t="s">
        <v>1050</v>
      </c>
      <c r="B5789" s="55">
        <v>1</v>
      </c>
      <c r="C5789" s="15"/>
      <c r="D5789" s="56">
        <v>44790</v>
      </c>
      <c r="E5789" s="10" t="s">
        <v>0</v>
      </c>
      <c r="F5789" s="49">
        <v>1053.33</v>
      </c>
      <c r="G5789" s="49">
        <v>237.78924749999996</v>
      </c>
      <c r="H5789" s="56"/>
      <c r="I5789" s="118"/>
      <c r="J5789" s="51" t="str">
        <f>IF(M5789="",IF(AND(H5789&lt;&gt; "",D5789&lt;&gt;""),IF(H5789&gt;=D5789,H5789-D5789,0),""),"")</f>
        <v/>
      </c>
      <c r="K5789" s="50" t="str">
        <f>IF(M5789="",IF(I5789&lt;&gt;"",I5789-G5789,""),"")</f>
        <v/>
      </c>
      <c r="L5789" s="52" t="str">
        <f>IF(M5789="",IF(K5789&lt;&gt;"",IF(G5789=0,IF(I5789=0,0,9.99),K5789/G5789),""),"")</f>
        <v/>
      </c>
      <c r="M5789" s="53"/>
      <c r="N5789" s="54" t="str">
        <f>TRIM(CONCATENATE(Table1[[#This Row],[Intake]]," ",Table1[[#This Row],[Batch Number]]))</f>
        <v>S-1/SIM 1</v>
      </c>
      <c r="O5789" s="53" t="str">
        <f>IF(VLOOKUP(Table1[[#This Row],[Intake Batch Combo]],Sheet2!A:B,2,FALSE)="","",VLOOKUP(Table1[[#This Row],[Intake Batch Combo]],Sheet2!A:B,2,FALSE))</f>
        <v>Surgical Institute of Michigan Batch 01</v>
      </c>
      <c r="P5789" s="116" t="e">
        <v>#N/A</v>
      </c>
      <c r="Q5789" s="116" t="e">
        <v>#N/A</v>
      </c>
    </row>
    <row r="5790" spans="1:17">
      <c r="A5790" s="4" t="s">
        <v>1886</v>
      </c>
      <c r="B5790" s="15">
        <v>5</v>
      </c>
      <c r="C5790" s="15">
        <v>96131</v>
      </c>
      <c r="D5790" s="30">
        <v>45195</v>
      </c>
      <c r="E5790" s="10" t="s">
        <v>0</v>
      </c>
      <c r="F5790" s="14">
        <v>1056</v>
      </c>
      <c r="G5790" s="14">
        <v>238.02390272486929</v>
      </c>
      <c r="H5790" s="30"/>
      <c r="I5790" s="118"/>
      <c r="J5790" s="15" t="str">
        <f>IF(M5790="",IF(AND(H5790&lt;&gt; "",D5790&lt;&gt;""),IF(H5790&gt;=D5790,H5790-D5790,0),""),"")</f>
        <v/>
      </c>
      <c r="K5790" s="20" t="str">
        <f>IF(M5790="",IF(I5790&lt;&gt;"",I5790-G5790,""),"")</f>
        <v/>
      </c>
      <c r="L5790" s="25" t="str">
        <f>IF(M5790="",IF(K5790&lt;&gt;"",IF(G5790=0,IF(I5790=0,0,9.99),K5790/G5790),""),"")</f>
        <v/>
      </c>
      <c r="M5790" s="111"/>
      <c r="N5790" s="58" t="str">
        <f>TRIM(CONCATENATE(Table1[[#This Row],[Intake]]," ",Table1[[#This Row],[Batch Number]]))</f>
        <v>S-1/TI 5</v>
      </c>
      <c r="O5790" s="111" t="str">
        <f>IF(VLOOKUP(Table1[[#This Row],[Intake Batch Combo]],Sheet2!A:B,2,FALSE)="","",VLOOKUP(Table1[[#This Row],[Intake Batch Combo]],Sheet2!A:B,2,FALSE))</f>
        <v>Texas Injury Group Batch 05</v>
      </c>
      <c r="P5790" s="115" t="s">
        <v>2378</v>
      </c>
      <c r="Q5790" s="115" t="e">
        <v>#N/A</v>
      </c>
    </row>
    <row r="5791" spans="1:17">
      <c r="A5791" s="4" t="s">
        <v>1886</v>
      </c>
      <c r="B5791" s="15">
        <v>5</v>
      </c>
      <c r="C5791" s="15">
        <v>96131</v>
      </c>
      <c r="D5791" s="30">
        <v>45195</v>
      </c>
      <c r="E5791" s="10" t="s">
        <v>0</v>
      </c>
      <c r="F5791" s="14">
        <v>1056</v>
      </c>
      <c r="G5791" s="14">
        <v>238.02390272486929</v>
      </c>
      <c r="H5791" s="30"/>
      <c r="I5791" s="118"/>
      <c r="J5791" s="15" t="str">
        <f>IF(M5791="",IF(AND(H5791&lt;&gt; "",D5791&lt;&gt;""),IF(H5791&gt;=D5791,H5791-D5791,0),""),"")</f>
        <v/>
      </c>
      <c r="K5791" s="20" t="str">
        <f>IF(M5791="",IF(I5791&lt;&gt;"",I5791-G5791,""),"")</f>
        <v/>
      </c>
      <c r="L5791" s="25" t="str">
        <f>IF(M5791="",IF(K5791&lt;&gt;"",IF(G5791=0,IF(I5791=0,0,9.99),K5791/G5791),""),"")</f>
        <v/>
      </c>
      <c r="M5791" s="111"/>
      <c r="N5791" s="58" t="str">
        <f>TRIM(CONCATENATE(Table1[[#This Row],[Intake]]," ",Table1[[#This Row],[Batch Number]]))</f>
        <v>S-1/TI 5</v>
      </c>
      <c r="O5791" s="111" t="str">
        <f>IF(VLOOKUP(Table1[[#This Row],[Intake Batch Combo]],Sheet2!A:B,2,FALSE)="","",VLOOKUP(Table1[[#This Row],[Intake Batch Combo]],Sheet2!A:B,2,FALSE))</f>
        <v>Texas Injury Group Batch 05</v>
      </c>
      <c r="P5791" s="115" t="s">
        <v>2378</v>
      </c>
      <c r="Q5791" s="115" t="e">
        <v>#N/A</v>
      </c>
    </row>
    <row r="5792" spans="1:17">
      <c r="A5792" s="4" t="s">
        <v>1886</v>
      </c>
      <c r="B5792" s="15">
        <v>5</v>
      </c>
      <c r="C5792" s="15">
        <v>96131</v>
      </c>
      <c r="D5792" s="30">
        <v>45195</v>
      </c>
      <c r="E5792" s="10" t="s">
        <v>0</v>
      </c>
      <c r="F5792" s="14">
        <v>1056</v>
      </c>
      <c r="G5792" s="14">
        <v>238.02390272486929</v>
      </c>
      <c r="H5792" s="30"/>
      <c r="I5792" s="118"/>
      <c r="J5792" s="15" t="str">
        <f>IF(M5792="",IF(AND(H5792&lt;&gt; "",D5792&lt;&gt;""),IF(H5792&gt;=D5792,H5792-D5792,0),""),"")</f>
        <v/>
      </c>
      <c r="K5792" s="20" t="str">
        <f>IF(M5792="",IF(I5792&lt;&gt;"",I5792-G5792,""),"")</f>
        <v/>
      </c>
      <c r="L5792" s="25" t="str">
        <f>IF(M5792="",IF(K5792&lt;&gt;"",IF(G5792=0,IF(I5792=0,0,9.99),K5792/G5792),""),"")</f>
        <v/>
      </c>
      <c r="M5792" s="111"/>
      <c r="N5792" s="58" t="str">
        <f>TRIM(CONCATENATE(Table1[[#This Row],[Intake]]," ",Table1[[#This Row],[Batch Number]]))</f>
        <v>S-1/TI 5</v>
      </c>
      <c r="O5792" s="111" t="str">
        <f>IF(VLOOKUP(Table1[[#This Row],[Intake Batch Combo]],Sheet2!A:B,2,FALSE)="","",VLOOKUP(Table1[[#This Row],[Intake Batch Combo]],Sheet2!A:B,2,FALSE))</f>
        <v>Texas Injury Group Batch 05</v>
      </c>
      <c r="P5792" s="115" t="s">
        <v>2378</v>
      </c>
      <c r="Q5792" s="115" t="e">
        <v>#N/A</v>
      </c>
    </row>
    <row r="5793" spans="1:17">
      <c r="A5793" s="4" t="s">
        <v>1886</v>
      </c>
      <c r="B5793" s="15">
        <v>5</v>
      </c>
      <c r="C5793" s="15">
        <v>96131</v>
      </c>
      <c r="D5793" s="30">
        <v>45195</v>
      </c>
      <c r="E5793" s="10" t="s">
        <v>0</v>
      </c>
      <c r="F5793" s="14">
        <v>1056</v>
      </c>
      <c r="G5793" s="14">
        <v>238.02390272486929</v>
      </c>
      <c r="H5793" s="30"/>
      <c r="I5793" s="118"/>
      <c r="J5793" s="15" t="str">
        <f>IF(M5793="",IF(AND(H5793&lt;&gt; "",D5793&lt;&gt;""),IF(H5793&gt;=D5793,H5793-D5793,0),""),"")</f>
        <v/>
      </c>
      <c r="K5793" s="20" t="str">
        <f>IF(M5793="",IF(I5793&lt;&gt;"",I5793-G5793,""),"")</f>
        <v/>
      </c>
      <c r="L5793" s="25" t="str">
        <f>IF(M5793="",IF(K5793&lt;&gt;"",IF(G5793=0,IF(I5793=0,0,9.99),K5793/G5793),""),"")</f>
        <v/>
      </c>
      <c r="M5793" s="111"/>
      <c r="N5793" s="58" t="str">
        <f>TRIM(CONCATENATE(Table1[[#This Row],[Intake]]," ",Table1[[#This Row],[Batch Number]]))</f>
        <v>S-1/TI 5</v>
      </c>
      <c r="O5793" s="111" t="str">
        <f>IF(VLOOKUP(Table1[[#This Row],[Intake Batch Combo]],Sheet2!A:B,2,FALSE)="","",VLOOKUP(Table1[[#This Row],[Intake Batch Combo]],Sheet2!A:B,2,FALSE))</f>
        <v>Texas Injury Group Batch 05</v>
      </c>
      <c r="P5793" s="115" t="s">
        <v>2378</v>
      </c>
      <c r="Q5793" s="115" t="e">
        <v>#N/A</v>
      </c>
    </row>
    <row r="5794" spans="1:17">
      <c r="A5794" s="4" t="s">
        <v>1886</v>
      </c>
      <c r="B5794" s="15">
        <v>5</v>
      </c>
      <c r="C5794" s="15">
        <v>99214</v>
      </c>
      <c r="D5794" s="30">
        <v>45195</v>
      </c>
      <c r="E5794" s="10" t="s">
        <v>0</v>
      </c>
      <c r="F5794" s="14">
        <v>1075.8</v>
      </c>
      <c r="G5794" s="14">
        <v>242.48685090096058</v>
      </c>
      <c r="H5794" s="30"/>
      <c r="I5794" s="118"/>
      <c r="J5794" s="15" t="str">
        <f>IF(M5794="",IF(AND(H5794&lt;&gt; "",D5794&lt;&gt;""),IF(H5794&gt;=D5794,H5794-D5794,0),""),"")</f>
        <v/>
      </c>
      <c r="K5794" s="20" t="str">
        <f>IF(M5794="",IF(I5794&lt;&gt;"",I5794-G5794,""),"")</f>
        <v/>
      </c>
      <c r="L5794" s="25" t="str">
        <f>IF(M5794="",IF(K5794&lt;&gt;"",IF(G5794=0,IF(I5794=0,0,9.99),K5794/G5794),""),"")</f>
        <v/>
      </c>
      <c r="M5794" s="111"/>
      <c r="N5794" s="58" t="str">
        <f>TRIM(CONCATENATE(Table1[[#This Row],[Intake]]," ",Table1[[#This Row],[Batch Number]]))</f>
        <v>S-1/TI 5</v>
      </c>
      <c r="O5794" s="111" t="str">
        <f>IF(VLOOKUP(Table1[[#This Row],[Intake Batch Combo]],Sheet2!A:B,2,FALSE)="","",VLOOKUP(Table1[[#This Row],[Intake Batch Combo]],Sheet2!A:B,2,FALSE))</f>
        <v>Texas Injury Group Batch 05</v>
      </c>
      <c r="P5794" s="115" t="s">
        <v>2378</v>
      </c>
      <c r="Q5794" s="115" t="e">
        <v>#N/A</v>
      </c>
    </row>
    <row r="5795" spans="1:17">
      <c r="A5795" s="4" t="s">
        <v>1886</v>
      </c>
      <c r="B5795" s="15">
        <v>5</v>
      </c>
      <c r="C5795" s="15">
        <v>99214</v>
      </c>
      <c r="D5795" s="30">
        <v>45195</v>
      </c>
      <c r="E5795" s="10" t="s">
        <v>0</v>
      </c>
      <c r="F5795" s="14">
        <v>1075.8</v>
      </c>
      <c r="G5795" s="14">
        <v>242.48685090096058</v>
      </c>
      <c r="H5795" s="30"/>
      <c r="I5795" s="118"/>
      <c r="J5795" s="15" t="str">
        <f>IF(M5795="",IF(AND(H5795&lt;&gt; "",D5795&lt;&gt;""),IF(H5795&gt;=D5795,H5795-D5795,0),""),"")</f>
        <v/>
      </c>
      <c r="K5795" s="20" t="str">
        <f>IF(M5795="",IF(I5795&lt;&gt;"",I5795-G5795,""),"")</f>
        <v/>
      </c>
      <c r="L5795" s="25" t="str">
        <f>IF(M5795="",IF(K5795&lt;&gt;"",IF(G5795=0,IF(I5795=0,0,9.99),K5795/G5795),""),"")</f>
        <v/>
      </c>
      <c r="M5795" s="111"/>
      <c r="N5795" s="58" t="str">
        <f>TRIM(CONCATENATE(Table1[[#This Row],[Intake]]," ",Table1[[#This Row],[Batch Number]]))</f>
        <v>S-1/TI 5</v>
      </c>
      <c r="O5795" s="111" t="str">
        <f>IF(VLOOKUP(Table1[[#This Row],[Intake Batch Combo]],Sheet2!A:B,2,FALSE)="","",VLOOKUP(Table1[[#This Row],[Intake Batch Combo]],Sheet2!A:B,2,FALSE))</f>
        <v>Texas Injury Group Batch 05</v>
      </c>
      <c r="P5795" s="115" t="s">
        <v>2378</v>
      </c>
      <c r="Q5795" s="115" t="e">
        <v>#N/A</v>
      </c>
    </row>
    <row r="5796" spans="1:17">
      <c r="A5796" s="4" t="s">
        <v>1312</v>
      </c>
      <c r="B5796" s="15">
        <v>8</v>
      </c>
      <c r="C5796" s="15" t="s">
        <v>1891</v>
      </c>
      <c r="D5796" s="30">
        <v>45195</v>
      </c>
      <c r="E5796" s="10" t="s">
        <v>0</v>
      </c>
      <c r="F5796" s="14">
        <v>1140</v>
      </c>
      <c r="G5796" s="14">
        <v>256.15800000000002</v>
      </c>
      <c r="H5796" s="30"/>
      <c r="I5796" s="118"/>
      <c r="J5796" s="15" t="str">
        <f>IF(M5796="",IF(AND(H5796&lt;&gt; "",D5796&lt;&gt;""),IF(H5796&gt;=D5796,H5796-D5796,0),""),"")</f>
        <v/>
      </c>
      <c r="K5796" s="20" t="str">
        <f>IF(M5796="",IF(I5796&lt;&gt;"",I5796-G5796,""),"")</f>
        <v/>
      </c>
      <c r="L5796" s="25" t="str">
        <f>IF(M5796="",IF(K5796&lt;&gt;"",IF(G5796=0,IF(I5796=0,0,9.99),K5796/G5796),""),"")</f>
        <v/>
      </c>
      <c r="N5796" s="58" t="str">
        <f>TRIM(CONCATENATE(Table1[[#This Row],[Intake]]," ",Table1[[#This Row],[Batch Number]]))</f>
        <v>S-1/MF 8</v>
      </c>
      <c r="O5796" s="3" t="str">
        <f>IF(VLOOKUP(Table1[[#This Row],[Intake Batch Combo]],Sheet2!A:B,2,FALSE)="","",VLOOKUP(Table1[[#This Row],[Intake Batch Combo]],Sheet2!A:B,2,FALSE))</f>
        <v>Michigan First Rehab Batch 08</v>
      </c>
      <c r="P5796" s="115" t="s">
        <v>2380</v>
      </c>
      <c r="Q5796" s="115" t="e">
        <v>#N/A</v>
      </c>
    </row>
    <row r="5797" spans="1:17">
      <c r="A5797" s="4" t="s">
        <v>1316</v>
      </c>
      <c r="B5797" s="15">
        <v>118</v>
      </c>
      <c r="C5797" s="64">
        <v>74867</v>
      </c>
      <c r="D5797" s="30">
        <v>44897</v>
      </c>
      <c r="E5797" s="60" t="s">
        <v>0</v>
      </c>
      <c r="F5797" s="14">
        <v>1100</v>
      </c>
      <c r="G5797" s="14">
        <v>262.80826324357008</v>
      </c>
      <c r="H5797" s="30"/>
      <c r="I5797" s="118"/>
      <c r="J5797" s="15" t="str">
        <f>IF(M5797="",IF(AND(H5797&lt;&gt; "",D5797&lt;&gt;""),IF(H5797&gt;=D5797,H5797-D5797,0),""),"")</f>
        <v/>
      </c>
      <c r="K5797" s="20" t="str">
        <f>IF(M5797="",IF(I5797&lt;&gt;"",I5797-G5797,""),"")</f>
        <v/>
      </c>
      <c r="L5797" s="25" t="str">
        <f>IF(M5797="",IF(K5797&lt;&gt;"",IF(G5797=0,IF(I5797=0,0,9.99),K5797/G5797),""),"")</f>
        <v/>
      </c>
      <c r="N5797" s="58" t="str">
        <f>TRIM(CONCATENATE(Table1[[#This Row],[Intake]]," ",Table1[[#This Row],[Batch Number]]))</f>
        <v>S-1/OS 118</v>
      </c>
      <c r="O5797" s="3" t="str">
        <f>IF(VLOOKUP(Table1[[#This Row],[Intake Batch Combo]],Sheet2!A:B,2,FALSE)="","",VLOOKUP(Table1[[#This Row],[Intake Batch Combo]],Sheet2!A:B,2,FALSE))</f>
        <v>One Source Diagnostics Buy 118</v>
      </c>
      <c r="P5797" s="115" t="s">
        <v>2383</v>
      </c>
      <c r="Q5797" s="115" t="e">
        <v>#N/A</v>
      </c>
    </row>
    <row r="5798" spans="1:17">
      <c r="A5798" s="4" t="s">
        <v>1316</v>
      </c>
      <c r="B5798" s="15">
        <v>118</v>
      </c>
      <c r="C5798" s="64" t="s">
        <v>1496</v>
      </c>
      <c r="D5798" s="30">
        <v>44897</v>
      </c>
      <c r="E5798" s="60" t="s">
        <v>0</v>
      </c>
      <c r="F5798" s="14">
        <v>1100</v>
      </c>
      <c r="G5798" s="14">
        <v>262.80826324357008</v>
      </c>
      <c r="H5798" s="30"/>
      <c r="I5798" s="118"/>
      <c r="J5798" s="15" t="str">
        <f>IF(M5798="",IF(AND(H5798&lt;&gt; "",D5798&lt;&gt;""),IF(H5798&gt;=D5798,H5798-D5798,0),""),"")</f>
        <v/>
      </c>
      <c r="K5798" s="20" t="str">
        <f>IF(M5798="",IF(I5798&lt;&gt;"",I5798-G5798,""),"")</f>
        <v/>
      </c>
      <c r="L5798" s="25" t="str">
        <f>IF(M5798="",IF(K5798&lt;&gt;"",IF(G5798=0,IF(I5798=0,0,9.99),K5798/G5798),""),"")</f>
        <v/>
      </c>
      <c r="N5798" s="58" t="str">
        <f>TRIM(CONCATENATE(Table1[[#This Row],[Intake]]," ",Table1[[#This Row],[Batch Number]]))</f>
        <v>S-1/OS 118</v>
      </c>
      <c r="O5798" s="3" t="str">
        <f>IF(VLOOKUP(Table1[[#This Row],[Intake Batch Combo]],Sheet2!A:B,2,FALSE)="","",VLOOKUP(Table1[[#This Row],[Intake Batch Combo]],Sheet2!A:B,2,FALSE))</f>
        <v>One Source Diagnostics Buy 118</v>
      </c>
      <c r="P5798" s="115" t="s">
        <v>2383</v>
      </c>
      <c r="Q5798" s="115" t="e">
        <v>#N/A</v>
      </c>
    </row>
    <row r="5799" spans="1:17">
      <c r="A5799" s="4" t="s">
        <v>1316</v>
      </c>
      <c r="B5799" s="15">
        <v>118</v>
      </c>
      <c r="C5799" s="64" t="s">
        <v>1496</v>
      </c>
      <c r="D5799" s="30">
        <v>44897</v>
      </c>
      <c r="E5799" s="60" t="s">
        <v>0</v>
      </c>
      <c r="F5799" s="14">
        <v>1100</v>
      </c>
      <c r="G5799" s="14">
        <v>262.80826324357008</v>
      </c>
      <c r="H5799" s="30"/>
      <c r="I5799" s="118"/>
      <c r="J5799" s="15" t="str">
        <f>IF(M5799="",IF(AND(H5799&lt;&gt; "",D5799&lt;&gt;""),IF(H5799&gt;=D5799,H5799-D5799,0),""),"")</f>
        <v/>
      </c>
      <c r="K5799" s="20" t="str">
        <f>IF(M5799="",IF(I5799&lt;&gt;"",I5799-G5799,""),"")</f>
        <v/>
      </c>
      <c r="L5799" s="25" t="str">
        <f>IF(M5799="",IF(K5799&lt;&gt;"",IF(G5799=0,IF(I5799=0,0,9.99),K5799/G5799),""),"")</f>
        <v/>
      </c>
      <c r="N5799" s="58" t="str">
        <f>TRIM(CONCATENATE(Table1[[#This Row],[Intake]]," ",Table1[[#This Row],[Batch Number]]))</f>
        <v>S-1/OS 118</v>
      </c>
      <c r="O5799" s="3" t="str">
        <f>IF(VLOOKUP(Table1[[#This Row],[Intake Batch Combo]],Sheet2!A:B,2,FALSE)="","",VLOOKUP(Table1[[#This Row],[Intake Batch Combo]],Sheet2!A:B,2,FALSE))</f>
        <v>One Source Diagnostics Buy 118</v>
      </c>
      <c r="P5799" s="115" t="s">
        <v>2383</v>
      </c>
      <c r="Q5799" s="115" t="e">
        <v>#N/A</v>
      </c>
    </row>
    <row r="5800" spans="1:17">
      <c r="A5800" s="4" t="s">
        <v>1316</v>
      </c>
      <c r="B5800" s="15">
        <v>118</v>
      </c>
      <c r="C5800" s="64" t="s">
        <v>1497</v>
      </c>
      <c r="D5800" s="30">
        <v>44897</v>
      </c>
      <c r="E5800" s="60" t="s">
        <v>0</v>
      </c>
      <c r="F5800" s="14">
        <v>1100</v>
      </c>
      <c r="G5800" s="14">
        <v>262.80826324357008</v>
      </c>
      <c r="H5800" s="30"/>
      <c r="I5800" s="118"/>
      <c r="J5800" s="15" t="str">
        <f>IF(M5800="",IF(AND(H5800&lt;&gt; "",D5800&lt;&gt;""),IF(H5800&gt;=D5800,H5800-D5800,0),""),"")</f>
        <v/>
      </c>
      <c r="K5800" s="20" t="str">
        <f>IF(M5800="",IF(I5800&lt;&gt;"",I5800-G5800,""),"")</f>
        <v/>
      </c>
      <c r="L5800" s="25" t="str">
        <f>IF(M5800="",IF(K5800&lt;&gt;"",IF(G5800=0,IF(I5800=0,0,9.99),K5800/G5800),""),"")</f>
        <v/>
      </c>
      <c r="N5800" s="58" t="str">
        <f>TRIM(CONCATENATE(Table1[[#This Row],[Intake]]," ",Table1[[#This Row],[Batch Number]]))</f>
        <v>S-1/OS 118</v>
      </c>
      <c r="O5800" s="3" t="str">
        <f>IF(VLOOKUP(Table1[[#This Row],[Intake Batch Combo]],Sheet2!A:B,2,FALSE)="","",VLOOKUP(Table1[[#This Row],[Intake Batch Combo]],Sheet2!A:B,2,FALSE))</f>
        <v>One Source Diagnostics Buy 118</v>
      </c>
      <c r="P5800" s="115" t="s">
        <v>2383</v>
      </c>
      <c r="Q5800" s="115" t="e">
        <v>#N/A</v>
      </c>
    </row>
    <row r="5801" spans="1:17">
      <c r="A5801" s="4" t="s">
        <v>1316</v>
      </c>
      <c r="B5801" s="15">
        <v>118</v>
      </c>
      <c r="C5801" s="64" t="s">
        <v>1500</v>
      </c>
      <c r="D5801" s="30">
        <v>44897</v>
      </c>
      <c r="E5801" s="60" t="s">
        <v>0</v>
      </c>
      <c r="F5801" s="14">
        <v>1100</v>
      </c>
      <c r="G5801" s="14">
        <v>262.80826324357008</v>
      </c>
      <c r="H5801" s="30"/>
      <c r="I5801" s="118"/>
      <c r="J5801" s="15" t="str">
        <f>IF(M5801="",IF(AND(H5801&lt;&gt; "",D5801&lt;&gt;""),IF(H5801&gt;=D5801,H5801-D5801,0),""),"")</f>
        <v/>
      </c>
      <c r="K5801" s="20" t="str">
        <f>IF(M5801="",IF(I5801&lt;&gt;"",I5801-G5801,""),"")</f>
        <v/>
      </c>
      <c r="L5801" s="25" t="str">
        <f>IF(M5801="",IF(K5801&lt;&gt;"",IF(G5801=0,IF(I5801=0,0,9.99),K5801/G5801),""),"")</f>
        <v/>
      </c>
      <c r="N5801" s="58" t="str">
        <f>TRIM(CONCATENATE(Table1[[#This Row],[Intake]]," ",Table1[[#This Row],[Batch Number]]))</f>
        <v>S-1/OS 118</v>
      </c>
      <c r="O5801" s="3" t="str">
        <f>IF(VLOOKUP(Table1[[#This Row],[Intake Batch Combo]],Sheet2!A:B,2,FALSE)="","",VLOOKUP(Table1[[#This Row],[Intake Batch Combo]],Sheet2!A:B,2,FALSE))</f>
        <v>One Source Diagnostics Buy 118</v>
      </c>
      <c r="P5801" s="115" t="s">
        <v>2383</v>
      </c>
      <c r="Q5801" s="115" t="e">
        <v>#N/A</v>
      </c>
    </row>
    <row r="5802" spans="1:17">
      <c r="A5802" s="4" t="s">
        <v>1316</v>
      </c>
      <c r="B5802" s="15">
        <v>118</v>
      </c>
      <c r="C5802" s="64" t="s">
        <v>1503</v>
      </c>
      <c r="D5802" s="30">
        <v>44897</v>
      </c>
      <c r="E5802" s="60" t="s">
        <v>0</v>
      </c>
      <c r="F5802" s="14">
        <v>1100</v>
      </c>
      <c r="G5802" s="14">
        <v>262.80826324357008</v>
      </c>
      <c r="H5802" s="30"/>
      <c r="I5802" s="118"/>
      <c r="J5802" s="15" t="str">
        <f>IF(M5802="",IF(AND(H5802&lt;&gt; "",D5802&lt;&gt;""),IF(H5802&gt;=D5802,H5802-D5802,0),""),"")</f>
        <v/>
      </c>
      <c r="K5802" s="20" t="str">
        <f>IF(M5802="",IF(I5802&lt;&gt;"",I5802-G5802,""),"")</f>
        <v/>
      </c>
      <c r="L5802" s="25" t="str">
        <f>IF(M5802="",IF(K5802&lt;&gt;"",IF(G5802=0,IF(I5802=0,0,9.99),K5802/G5802),""),"")</f>
        <v/>
      </c>
      <c r="N5802" s="58" t="str">
        <f>TRIM(CONCATENATE(Table1[[#This Row],[Intake]]," ",Table1[[#This Row],[Batch Number]]))</f>
        <v>S-1/OS 118</v>
      </c>
      <c r="O5802" s="3" t="str">
        <f>IF(VLOOKUP(Table1[[#This Row],[Intake Batch Combo]],Sheet2!A:B,2,FALSE)="","",VLOOKUP(Table1[[#This Row],[Intake Batch Combo]],Sheet2!A:B,2,FALSE))</f>
        <v>One Source Diagnostics Buy 118</v>
      </c>
      <c r="P5802" s="115" t="s">
        <v>2383</v>
      </c>
      <c r="Q5802" s="115" t="e">
        <v>#N/A</v>
      </c>
    </row>
    <row r="5803" spans="1:17">
      <c r="A5803" s="4" t="s">
        <v>1316</v>
      </c>
      <c r="B5803" s="15">
        <v>118</v>
      </c>
      <c r="C5803" s="64" t="s">
        <v>1504</v>
      </c>
      <c r="D5803" s="30">
        <v>44897</v>
      </c>
      <c r="E5803" s="60" t="s">
        <v>0</v>
      </c>
      <c r="F5803" s="14">
        <v>1100</v>
      </c>
      <c r="G5803" s="14">
        <v>262.80826324357008</v>
      </c>
      <c r="H5803" s="30"/>
      <c r="I5803" s="118"/>
      <c r="J5803" s="15" t="str">
        <f>IF(M5803="",IF(AND(H5803&lt;&gt; "",D5803&lt;&gt;""),IF(H5803&gt;=D5803,H5803-D5803,0),""),"")</f>
        <v/>
      </c>
      <c r="K5803" s="20" t="str">
        <f>IF(M5803="",IF(I5803&lt;&gt;"",I5803-G5803,""),"")</f>
        <v/>
      </c>
      <c r="L5803" s="25" t="str">
        <f>IF(M5803="",IF(K5803&lt;&gt;"",IF(G5803=0,IF(I5803=0,0,9.99),K5803/G5803),""),"")</f>
        <v/>
      </c>
      <c r="N5803" s="58" t="str">
        <f>TRIM(CONCATENATE(Table1[[#This Row],[Intake]]," ",Table1[[#This Row],[Batch Number]]))</f>
        <v>S-1/OS 118</v>
      </c>
      <c r="O5803" s="3" t="str">
        <f>IF(VLOOKUP(Table1[[#This Row],[Intake Batch Combo]],Sheet2!A:B,2,FALSE)="","",VLOOKUP(Table1[[#This Row],[Intake Batch Combo]],Sheet2!A:B,2,FALSE))</f>
        <v>One Source Diagnostics Buy 118</v>
      </c>
      <c r="P5803" s="115" t="s">
        <v>2383</v>
      </c>
      <c r="Q5803" s="115" t="e">
        <v>#N/A</v>
      </c>
    </row>
    <row r="5804" spans="1:17">
      <c r="A5804" s="4" t="s">
        <v>1316</v>
      </c>
      <c r="B5804" s="15">
        <v>118</v>
      </c>
      <c r="C5804" s="64" t="s">
        <v>1505</v>
      </c>
      <c r="D5804" s="30">
        <v>44897</v>
      </c>
      <c r="E5804" s="60" t="s">
        <v>0</v>
      </c>
      <c r="F5804" s="14">
        <v>1100</v>
      </c>
      <c r="G5804" s="14">
        <v>262.80826324357008</v>
      </c>
      <c r="H5804" s="30"/>
      <c r="I5804" s="118"/>
      <c r="J5804" s="15" t="str">
        <f>IF(M5804="",IF(AND(H5804&lt;&gt; "",D5804&lt;&gt;""),IF(H5804&gt;=D5804,H5804-D5804,0),""),"")</f>
        <v/>
      </c>
      <c r="K5804" s="20" t="str">
        <f>IF(M5804="",IF(I5804&lt;&gt;"",I5804-G5804,""),"")</f>
        <v/>
      </c>
      <c r="L5804" s="25" t="str">
        <f>IF(M5804="",IF(K5804&lt;&gt;"",IF(G5804=0,IF(I5804=0,0,9.99),K5804/G5804),""),"")</f>
        <v/>
      </c>
      <c r="N5804" s="58" t="str">
        <f>TRIM(CONCATENATE(Table1[[#This Row],[Intake]]," ",Table1[[#This Row],[Batch Number]]))</f>
        <v>S-1/OS 118</v>
      </c>
      <c r="O5804" s="3" t="str">
        <f>IF(VLOOKUP(Table1[[#This Row],[Intake Batch Combo]],Sheet2!A:B,2,FALSE)="","",VLOOKUP(Table1[[#This Row],[Intake Batch Combo]],Sheet2!A:B,2,FALSE))</f>
        <v>One Source Diagnostics Buy 118</v>
      </c>
      <c r="P5804" s="115" t="s">
        <v>2383</v>
      </c>
      <c r="Q5804" s="115" t="e">
        <v>#N/A</v>
      </c>
    </row>
    <row r="5805" spans="1:17">
      <c r="A5805" s="4" t="s">
        <v>1316</v>
      </c>
      <c r="B5805" s="15" t="s">
        <v>1345</v>
      </c>
      <c r="C5805" s="15">
        <v>26196</v>
      </c>
      <c r="D5805" s="30">
        <v>45021</v>
      </c>
      <c r="E5805" s="10" t="s">
        <v>1</v>
      </c>
      <c r="F5805" s="14">
        <v>1100</v>
      </c>
      <c r="G5805" s="14">
        <v>263.83076339983552</v>
      </c>
      <c r="H5805" s="30"/>
      <c r="I5805" s="118"/>
      <c r="J5805" s="15" t="str">
        <f>IF(M5805="",IF(AND(H5805&lt;&gt; "",D5805&lt;&gt;""),IF(H5805&gt;=D5805,H5805-D5805,0),""),"")</f>
        <v/>
      </c>
      <c r="K5805" s="20" t="str">
        <f>IF(M5805="",IF(I5805&lt;&gt;"",I5805-G5805,""),"")</f>
        <v/>
      </c>
      <c r="L5805" s="25" t="str">
        <f>IF(M5805="",IF(K5805&lt;&gt;"",IF(G5805=0,IF(I5805=0,0,9.99),K5805/G5805),""),"")</f>
        <v/>
      </c>
      <c r="N5805" s="58" t="str">
        <f>TRIM(CONCATENATE(Table1[[#This Row],[Intake]]," ",Table1[[#This Row],[Batch Number]]))</f>
        <v>S-1/OS 3.28 (2)</v>
      </c>
      <c r="O5805" s="3" t="str">
        <f>IF(VLOOKUP(Table1[[#This Row],[Intake Batch Combo]],Sheet2!A:B,2,FALSE)="","",VLOOKUP(Table1[[#This Row],[Intake Batch Combo]],Sheet2!A:B,2,FALSE))</f>
        <v>One Source Diagnostics Buy 86</v>
      </c>
      <c r="P5805" s="115" t="e">
        <v>#N/A</v>
      </c>
      <c r="Q5805" s="115" t="e">
        <v>#N/A</v>
      </c>
    </row>
    <row r="5806" spans="1:17">
      <c r="A5806" s="4" t="s">
        <v>1316</v>
      </c>
      <c r="B5806" s="38">
        <v>97</v>
      </c>
      <c r="C5806" s="15" t="s">
        <v>396</v>
      </c>
      <c r="D5806" s="39">
        <v>44631</v>
      </c>
      <c r="E5806" s="10" t="s">
        <v>0</v>
      </c>
      <c r="F5806" s="36">
        <v>1100</v>
      </c>
      <c r="G5806" s="36">
        <v>265.15602441468712</v>
      </c>
      <c r="H5806" s="39"/>
      <c r="I5806" s="120"/>
      <c r="J5806" s="38" t="str">
        <f>IF(M5806="",IF(AND(H5806&lt;&gt; "",D5806&lt;&gt;""),IF(H5806&gt;=D5806,H5806-D5806,0),""),"")</f>
        <v/>
      </c>
      <c r="K5806" s="37" t="str">
        <f>IF(M5806="",IF(I5806&lt;&gt;"",I5806-G5806,""),"")</f>
        <v/>
      </c>
      <c r="L5806" s="31" t="str">
        <f>IF(M5806="",IF(K5806&lt;&gt;"",IF(G5806=0,IF(I5806=0,0,9.99),K5806/G5806),""),"")</f>
        <v/>
      </c>
      <c r="M5806" s="35"/>
      <c r="N5806" s="33" t="str">
        <f>TRIM(CONCATENATE(Table1[[#This Row],[Intake]]," ",Table1[[#This Row],[Batch Number]]))</f>
        <v>S-1/OS 97</v>
      </c>
      <c r="O5806" s="35" t="str">
        <f>IF(VLOOKUP(Table1[[#This Row],[Intake Batch Combo]],Sheet2!A:B,2,FALSE)="","",VLOOKUP(Table1[[#This Row],[Intake Batch Combo]],Sheet2!A:B,2,FALSE))</f>
        <v>One Source Diagnostics Buy 97.2</v>
      </c>
      <c r="P5806" s="116" t="s">
        <v>2384</v>
      </c>
      <c r="Q5806" s="116" t="e">
        <v>#N/A</v>
      </c>
    </row>
    <row r="5807" spans="1:17">
      <c r="A5807" s="4" t="s">
        <v>1316</v>
      </c>
      <c r="B5807" s="38">
        <v>97</v>
      </c>
      <c r="C5807" s="15" t="s">
        <v>396</v>
      </c>
      <c r="D5807" s="39">
        <v>44631</v>
      </c>
      <c r="E5807" s="10" t="s">
        <v>0</v>
      </c>
      <c r="F5807" s="36">
        <v>1100</v>
      </c>
      <c r="G5807" s="36">
        <v>265.15602441468712</v>
      </c>
      <c r="H5807" s="39"/>
      <c r="I5807" s="118"/>
      <c r="J5807" s="38" t="str">
        <f>IF(M5807="",IF(AND(H5807&lt;&gt; "",D5807&lt;&gt;""),IF(H5807&gt;=D5807,H5807-D5807,0),""),"")</f>
        <v/>
      </c>
      <c r="K5807" s="37" t="str">
        <f>IF(M5807="",IF(I5807&lt;&gt;"",I5807-G5807,""),"")</f>
        <v/>
      </c>
      <c r="L5807" s="31" t="str">
        <f>IF(M5807="",IF(K5807&lt;&gt;"",IF(G5807=0,IF(I5807=0,0,9.99),K5807/G5807),""),"")</f>
        <v/>
      </c>
      <c r="M5807" s="35"/>
      <c r="N5807" s="33" t="str">
        <f>TRIM(CONCATENATE(Table1[[#This Row],[Intake]]," ",Table1[[#This Row],[Batch Number]]))</f>
        <v>S-1/OS 97</v>
      </c>
      <c r="O5807" s="35" t="str">
        <f>IF(VLOOKUP(Table1[[#This Row],[Intake Batch Combo]],Sheet2!A:B,2,FALSE)="","",VLOOKUP(Table1[[#This Row],[Intake Batch Combo]],Sheet2!A:B,2,FALSE))</f>
        <v>One Source Diagnostics Buy 97.2</v>
      </c>
      <c r="P5807" s="116" t="s">
        <v>2384</v>
      </c>
      <c r="Q5807" s="116" t="e">
        <v>#N/A</v>
      </c>
    </row>
    <row r="5808" spans="1:17">
      <c r="A5808" s="4" t="s">
        <v>1312</v>
      </c>
      <c r="B5808" s="15">
        <v>3</v>
      </c>
      <c r="C5808" s="15" t="s">
        <v>1859</v>
      </c>
      <c r="D5808" s="30">
        <v>44973</v>
      </c>
      <c r="E5808" s="10" t="s">
        <v>0</v>
      </c>
      <c r="F5808" s="14">
        <v>960</v>
      </c>
      <c r="G5808" s="14">
        <v>269.64</v>
      </c>
      <c r="H5808" s="30"/>
      <c r="I5808" s="118"/>
      <c r="J5808" s="15" t="str">
        <f>IF(M5808="",IF(AND(H5808&lt;&gt; "",D5808&lt;&gt;""),IF(H5808&gt;=D5808,H5808-D5808,0),""),"")</f>
        <v/>
      </c>
      <c r="K5808" s="20" t="str">
        <f>IF(M5808="",IF(I5808&lt;&gt;"",I5808-G5808,""),"")</f>
        <v/>
      </c>
      <c r="L5808" s="25" t="str">
        <f>IF(M5808="",IF(K5808&lt;&gt;"",IF(G5808=0,IF(I5808=0,0,9.99),K5808/G5808),""),"")</f>
        <v/>
      </c>
      <c r="N5808" s="58" t="str">
        <f>TRIM(CONCATENATE(Table1[[#This Row],[Intake]]," ",Table1[[#This Row],[Batch Number]]))</f>
        <v>S-1/MF 3</v>
      </c>
      <c r="O5808" s="3" t="str">
        <f>IF(VLOOKUP(Table1[[#This Row],[Intake Batch Combo]],Sheet2!A:B,2,FALSE)="","",VLOOKUP(Table1[[#This Row],[Intake Batch Combo]],Sheet2!A:B,2,FALSE))</f>
        <v>Michigan First Rehab Batch 03</v>
      </c>
      <c r="P5808" s="115" t="e">
        <v>#N/A</v>
      </c>
      <c r="Q5808" s="115" t="e">
        <v>#N/A</v>
      </c>
    </row>
    <row r="5809" spans="1:17">
      <c r="A5809" s="4" t="s">
        <v>1886</v>
      </c>
      <c r="B5809" s="15">
        <v>5</v>
      </c>
      <c r="C5809" s="15">
        <v>90847</v>
      </c>
      <c r="D5809" s="30">
        <v>45195</v>
      </c>
      <c r="E5809" s="10" t="s">
        <v>0</v>
      </c>
      <c r="F5809" s="14">
        <v>1212</v>
      </c>
      <c r="G5809" s="14">
        <v>273.18652471831587</v>
      </c>
      <c r="H5809" s="30"/>
      <c r="I5809" s="118"/>
      <c r="J5809" s="15" t="str">
        <f>IF(M5809="",IF(AND(H5809&lt;&gt; "",D5809&lt;&gt;""),IF(H5809&gt;=D5809,H5809-D5809,0),""),"")</f>
        <v/>
      </c>
      <c r="K5809" s="20" t="str">
        <f>IF(M5809="",IF(I5809&lt;&gt;"",I5809-G5809,""),"")</f>
        <v/>
      </c>
      <c r="L5809" s="25" t="str">
        <f>IF(M5809="",IF(K5809&lt;&gt;"",IF(G5809=0,IF(I5809=0,0,9.99),K5809/G5809),""),"")</f>
        <v/>
      </c>
      <c r="N5809" s="58" t="str">
        <f>TRIM(CONCATENATE(Table1[[#This Row],[Intake]]," ",Table1[[#This Row],[Batch Number]]))</f>
        <v>S-1/TI 5</v>
      </c>
      <c r="O5809" s="3" t="str">
        <f>IF(VLOOKUP(Table1[[#This Row],[Intake Batch Combo]],Sheet2!A:B,2,FALSE)="","",VLOOKUP(Table1[[#This Row],[Intake Batch Combo]],Sheet2!A:B,2,FALSE))</f>
        <v>Texas Injury Group Batch 05</v>
      </c>
      <c r="P5809" s="115" t="s">
        <v>2378</v>
      </c>
      <c r="Q5809" s="115" t="e">
        <v>#N/A</v>
      </c>
    </row>
    <row r="5810" spans="1:17">
      <c r="A5810" s="4" t="s">
        <v>1886</v>
      </c>
      <c r="B5810" s="15">
        <v>5</v>
      </c>
      <c r="C5810" s="15">
        <v>96110</v>
      </c>
      <c r="D5810" s="30">
        <v>45195</v>
      </c>
      <c r="E5810" s="10" t="s">
        <v>0</v>
      </c>
      <c r="F5810" s="14">
        <v>1221.1199999999999</v>
      </c>
      <c r="G5810" s="14">
        <v>275.24218569639424</v>
      </c>
      <c r="H5810" s="30"/>
      <c r="I5810" s="118"/>
      <c r="J5810" s="15" t="str">
        <f>IF(M5810="",IF(AND(H5810&lt;&gt; "",D5810&lt;&gt;""),IF(H5810&gt;=D5810,H5810-D5810,0),""),"")</f>
        <v/>
      </c>
      <c r="K5810" s="20" t="str">
        <f>IF(M5810="",IF(I5810&lt;&gt;"",I5810-G5810,""),"")</f>
        <v/>
      </c>
      <c r="L5810" s="25" t="str">
        <f>IF(M5810="",IF(K5810&lt;&gt;"",IF(G5810=0,IF(I5810=0,0,9.99),K5810/G5810),""),"")</f>
        <v/>
      </c>
      <c r="N5810" s="58" t="str">
        <f>TRIM(CONCATENATE(Table1[[#This Row],[Intake]]," ",Table1[[#This Row],[Batch Number]]))</f>
        <v>S-1/TI 5</v>
      </c>
      <c r="O5810" s="3" t="str">
        <f>IF(VLOOKUP(Table1[[#This Row],[Intake Batch Combo]],Sheet2!A:B,2,FALSE)="","",VLOOKUP(Table1[[#This Row],[Intake Batch Combo]],Sheet2!A:B,2,FALSE))</f>
        <v>Texas Injury Group Batch 05</v>
      </c>
      <c r="P5810" s="115" t="s">
        <v>2378</v>
      </c>
      <c r="Q5810" s="115" t="e">
        <v>#N/A</v>
      </c>
    </row>
    <row r="5811" spans="1:17">
      <c r="A5811" s="48" t="s">
        <v>1050</v>
      </c>
      <c r="B5811" s="55">
        <v>1</v>
      </c>
      <c r="C5811" s="15"/>
      <c r="D5811" s="56">
        <v>44790</v>
      </c>
      <c r="E5811" s="10" t="s">
        <v>0</v>
      </c>
      <c r="F5811" s="49">
        <v>1275</v>
      </c>
      <c r="G5811" s="49">
        <v>287.83125000000001</v>
      </c>
      <c r="H5811" s="56"/>
      <c r="I5811" s="118"/>
      <c r="J5811" s="51" t="str">
        <f>IF(M5811="",IF(AND(H5811&lt;&gt; "",D5811&lt;&gt;""),IF(H5811&gt;=D5811,H5811-D5811,0),""),"")</f>
        <v/>
      </c>
      <c r="K5811" s="50" t="str">
        <f>IF(M5811="",IF(I5811&lt;&gt;"",I5811-G5811,""),"")</f>
        <v/>
      </c>
      <c r="L5811" s="52" t="str">
        <f>IF(M5811="",IF(K5811&lt;&gt;"",IF(G5811=0,IF(I5811=0,0,9.99),K5811/G5811),""),"")</f>
        <v/>
      </c>
      <c r="M5811" s="53"/>
      <c r="N5811" s="54" t="str">
        <f>TRIM(CONCATENATE(Table1[[#This Row],[Intake]]," ",Table1[[#This Row],[Batch Number]]))</f>
        <v>S-1/SIM 1</v>
      </c>
      <c r="O5811" s="53" t="str">
        <f>IF(VLOOKUP(Table1[[#This Row],[Intake Batch Combo]],Sheet2!A:B,2,FALSE)="","",VLOOKUP(Table1[[#This Row],[Intake Batch Combo]],Sheet2!A:B,2,FALSE))</f>
        <v>Surgical Institute of Michigan Batch 01</v>
      </c>
      <c r="P5811" s="116" t="e">
        <v>#N/A</v>
      </c>
      <c r="Q5811" s="116" t="e">
        <v>#N/A</v>
      </c>
    </row>
    <row r="5812" spans="1:17">
      <c r="A5812" s="4" t="s">
        <v>1886</v>
      </c>
      <c r="B5812" s="15">
        <v>5</v>
      </c>
      <c r="C5812" s="15">
        <v>92540</v>
      </c>
      <c r="D5812" s="30">
        <v>45195</v>
      </c>
      <c r="E5812" s="10" t="s">
        <v>0</v>
      </c>
      <c r="F5812" s="14">
        <v>1332</v>
      </c>
      <c r="G5812" s="14">
        <v>300.23469548250557</v>
      </c>
      <c r="H5812" s="30"/>
      <c r="I5812" s="118"/>
      <c r="J5812" s="15" t="str">
        <f>IF(M5812="",IF(AND(H5812&lt;&gt; "",D5812&lt;&gt;""),IF(H5812&gt;=D5812,H5812-D5812,0),""),"")</f>
        <v/>
      </c>
      <c r="K5812" s="20" t="str">
        <f>IF(M5812="",IF(I5812&lt;&gt;"",I5812-G5812,""),"")</f>
        <v/>
      </c>
      <c r="L5812" s="25" t="str">
        <f>IF(M5812="",IF(K5812&lt;&gt;"",IF(G5812=0,IF(I5812=0,0,9.99),K5812/G5812),""),"")</f>
        <v/>
      </c>
      <c r="N5812" s="58" t="str">
        <f>TRIM(CONCATENATE(Table1[[#This Row],[Intake]]," ",Table1[[#This Row],[Batch Number]]))</f>
        <v>S-1/TI 5</v>
      </c>
      <c r="O5812" s="3" t="str">
        <f>IF(VLOOKUP(Table1[[#This Row],[Intake Batch Combo]],Sheet2!A:B,2,FALSE)="","",VLOOKUP(Table1[[#This Row],[Intake Batch Combo]],Sheet2!A:B,2,FALSE))</f>
        <v>Texas Injury Group Batch 05</v>
      </c>
      <c r="P5812" s="115" t="s">
        <v>2378</v>
      </c>
      <c r="Q5812" s="115" t="e">
        <v>#N/A</v>
      </c>
    </row>
    <row r="5813" spans="1:17">
      <c r="A5813" s="4" t="s">
        <v>1886</v>
      </c>
      <c r="B5813" s="15">
        <v>5</v>
      </c>
      <c r="C5813" s="15">
        <v>92540</v>
      </c>
      <c r="D5813" s="30">
        <v>45195</v>
      </c>
      <c r="E5813" s="10" t="s">
        <v>0</v>
      </c>
      <c r="F5813" s="14">
        <v>1332</v>
      </c>
      <c r="G5813" s="14">
        <v>300.23469548250557</v>
      </c>
      <c r="H5813" s="30"/>
      <c r="I5813" s="118"/>
      <c r="J5813" s="15" t="str">
        <f>IF(M5813="",IF(AND(H5813&lt;&gt; "",D5813&lt;&gt;""),IF(H5813&gt;=D5813,H5813-D5813,0),""),"")</f>
        <v/>
      </c>
      <c r="K5813" s="20" t="str">
        <f>IF(M5813="",IF(I5813&lt;&gt;"",I5813-G5813,""),"")</f>
        <v/>
      </c>
      <c r="L5813" s="25" t="str">
        <f>IF(M5813="",IF(K5813&lt;&gt;"",IF(G5813=0,IF(I5813=0,0,9.99),K5813/G5813),""),"")</f>
        <v/>
      </c>
      <c r="N5813" s="58" t="str">
        <f>TRIM(CONCATENATE(Table1[[#This Row],[Intake]]," ",Table1[[#This Row],[Batch Number]]))</f>
        <v>S-1/TI 5</v>
      </c>
      <c r="O5813" s="3" t="str">
        <f>IF(VLOOKUP(Table1[[#This Row],[Intake Batch Combo]],Sheet2!A:B,2,FALSE)="","",VLOOKUP(Table1[[#This Row],[Intake Batch Combo]],Sheet2!A:B,2,FALSE))</f>
        <v>Texas Injury Group Batch 05</v>
      </c>
      <c r="P5813" s="115" t="s">
        <v>2378</v>
      </c>
      <c r="Q5813" s="115" t="e">
        <v>#N/A</v>
      </c>
    </row>
    <row r="5814" spans="1:17">
      <c r="A5814" s="4" t="s">
        <v>1886</v>
      </c>
      <c r="B5814" s="15">
        <v>5</v>
      </c>
      <c r="C5814" s="15">
        <v>92540</v>
      </c>
      <c r="D5814" s="30">
        <v>45195</v>
      </c>
      <c r="E5814" s="10" t="s">
        <v>0</v>
      </c>
      <c r="F5814" s="14">
        <v>1332</v>
      </c>
      <c r="G5814" s="14">
        <v>300.23469548250557</v>
      </c>
      <c r="H5814" s="30"/>
      <c r="I5814" s="118"/>
      <c r="J5814" s="15" t="str">
        <f>IF(M5814="",IF(AND(H5814&lt;&gt; "",D5814&lt;&gt;""),IF(H5814&gt;=D5814,H5814-D5814,0),""),"")</f>
        <v/>
      </c>
      <c r="K5814" s="20" t="str">
        <f>IF(M5814="",IF(I5814&lt;&gt;"",I5814-G5814,""),"")</f>
        <v/>
      </c>
      <c r="L5814" s="25" t="str">
        <f>IF(M5814="",IF(K5814&lt;&gt;"",IF(G5814=0,IF(I5814=0,0,9.99),K5814/G5814),""),"")</f>
        <v/>
      </c>
      <c r="N5814" s="58" t="str">
        <f>TRIM(CONCATENATE(Table1[[#This Row],[Intake]]," ",Table1[[#This Row],[Batch Number]]))</f>
        <v>S-1/TI 5</v>
      </c>
      <c r="O5814" s="3" t="str">
        <f>IF(VLOOKUP(Table1[[#This Row],[Intake Batch Combo]],Sheet2!A:B,2,FALSE)="","",VLOOKUP(Table1[[#This Row],[Intake Batch Combo]],Sheet2!A:B,2,FALSE))</f>
        <v>Texas Injury Group Batch 05</v>
      </c>
      <c r="P5814" s="115" t="s">
        <v>2378</v>
      </c>
      <c r="Q5814" s="115" t="e">
        <v>#N/A</v>
      </c>
    </row>
    <row r="5815" spans="1:17">
      <c r="A5815" s="4" t="s">
        <v>1886</v>
      </c>
      <c r="B5815" s="15">
        <v>5</v>
      </c>
      <c r="C5815" s="15">
        <v>92540</v>
      </c>
      <c r="D5815" s="30">
        <v>45195</v>
      </c>
      <c r="E5815" s="10" t="s">
        <v>0</v>
      </c>
      <c r="F5815" s="14">
        <v>1332</v>
      </c>
      <c r="G5815" s="14">
        <v>300.23469548250557</v>
      </c>
      <c r="H5815" s="30"/>
      <c r="I5815" s="118"/>
      <c r="J5815" s="15" t="str">
        <f>IF(M5815="",IF(AND(H5815&lt;&gt; "",D5815&lt;&gt;""),IF(H5815&gt;=D5815,H5815-D5815,0),""),"")</f>
        <v/>
      </c>
      <c r="K5815" s="20" t="str">
        <f>IF(M5815="",IF(I5815&lt;&gt;"",I5815-G5815,""),"")</f>
        <v/>
      </c>
      <c r="L5815" s="25" t="str">
        <f>IF(M5815="",IF(K5815&lt;&gt;"",IF(G5815=0,IF(I5815=0,0,9.99),K5815/G5815),""),"")</f>
        <v/>
      </c>
      <c r="N5815" s="58" t="str">
        <f>TRIM(CONCATENATE(Table1[[#This Row],[Intake]]," ",Table1[[#This Row],[Batch Number]]))</f>
        <v>S-1/TI 5</v>
      </c>
      <c r="O5815" s="3" t="str">
        <f>IF(VLOOKUP(Table1[[#This Row],[Intake Batch Combo]],Sheet2!A:B,2,FALSE)="","",VLOOKUP(Table1[[#This Row],[Intake Batch Combo]],Sheet2!A:B,2,FALSE))</f>
        <v>Texas Injury Group Batch 05</v>
      </c>
      <c r="P5815" s="115" t="s">
        <v>2378</v>
      </c>
      <c r="Q5815" s="115" t="e">
        <v>#N/A</v>
      </c>
    </row>
    <row r="5816" spans="1:17">
      <c r="A5816" s="4" t="s">
        <v>1886</v>
      </c>
      <c r="B5816" s="15">
        <v>5</v>
      </c>
      <c r="C5816" s="15">
        <v>92540</v>
      </c>
      <c r="D5816" s="30">
        <v>45195</v>
      </c>
      <c r="E5816" s="10" t="s">
        <v>0</v>
      </c>
      <c r="F5816" s="14">
        <v>1332</v>
      </c>
      <c r="G5816" s="14">
        <v>300.23469548250557</v>
      </c>
      <c r="H5816" s="30"/>
      <c r="I5816" s="118"/>
      <c r="J5816" s="15" t="str">
        <f>IF(M5816="",IF(AND(H5816&lt;&gt; "",D5816&lt;&gt;""),IF(H5816&gt;=D5816,H5816-D5816,0),""),"")</f>
        <v/>
      </c>
      <c r="K5816" s="20" t="str">
        <f>IF(M5816="",IF(I5816&lt;&gt;"",I5816-G5816,""),"")</f>
        <v/>
      </c>
      <c r="L5816" s="25" t="str">
        <f>IF(M5816="",IF(K5816&lt;&gt;"",IF(G5816=0,IF(I5816=0,0,9.99),K5816/G5816),""),"")</f>
        <v/>
      </c>
      <c r="N5816" s="58" t="str">
        <f>TRIM(CONCATENATE(Table1[[#This Row],[Intake]]," ",Table1[[#This Row],[Batch Number]]))</f>
        <v>S-1/TI 5</v>
      </c>
      <c r="O5816" s="3" t="str">
        <f>IF(VLOOKUP(Table1[[#This Row],[Intake Batch Combo]],Sheet2!A:B,2,FALSE)="","",VLOOKUP(Table1[[#This Row],[Intake Batch Combo]],Sheet2!A:B,2,FALSE))</f>
        <v>Texas Injury Group Batch 05</v>
      </c>
      <c r="P5816" s="115" t="s">
        <v>2378</v>
      </c>
      <c r="Q5816" s="115" t="e">
        <v>#N/A</v>
      </c>
    </row>
    <row r="5817" spans="1:17">
      <c r="A5817" s="4" t="s">
        <v>1886</v>
      </c>
      <c r="B5817" s="15">
        <v>5</v>
      </c>
      <c r="C5817" s="15">
        <v>92540</v>
      </c>
      <c r="D5817" s="30">
        <v>45195</v>
      </c>
      <c r="E5817" s="10" t="s">
        <v>0</v>
      </c>
      <c r="F5817" s="14">
        <v>1332</v>
      </c>
      <c r="G5817" s="14">
        <v>300.23469548250557</v>
      </c>
      <c r="H5817" s="30"/>
      <c r="I5817" s="118"/>
      <c r="J5817" s="15" t="str">
        <f>IF(M5817="",IF(AND(H5817&lt;&gt; "",D5817&lt;&gt;""),IF(H5817&gt;=D5817,H5817-D5817,0),""),"")</f>
        <v/>
      </c>
      <c r="K5817" s="20" t="str">
        <f>IF(M5817="",IF(I5817&lt;&gt;"",I5817-G5817,""),"")</f>
        <v/>
      </c>
      <c r="L5817" s="25" t="str">
        <f>IF(M5817="",IF(K5817&lt;&gt;"",IF(G5817=0,IF(I5817=0,0,9.99),K5817/G5817),""),"")</f>
        <v/>
      </c>
      <c r="N5817" s="58" t="str">
        <f>TRIM(CONCATENATE(Table1[[#This Row],[Intake]]," ",Table1[[#This Row],[Batch Number]]))</f>
        <v>S-1/TI 5</v>
      </c>
      <c r="O5817" s="3" t="str">
        <f>IF(VLOOKUP(Table1[[#This Row],[Intake Batch Combo]],Sheet2!A:B,2,FALSE)="","",VLOOKUP(Table1[[#This Row],[Intake Batch Combo]],Sheet2!A:B,2,FALSE))</f>
        <v>Texas Injury Group Batch 05</v>
      </c>
      <c r="P5817" s="115" t="s">
        <v>2378</v>
      </c>
      <c r="Q5817" s="115" t="e">
        <v>#N/A</v>
      </c>
    </row>
    <row r="5818" spans="1:17">
      <c r="A5818" s="4" t="s">
        <v>1886</v>
      </c>
      <c r="B5818" s="15">
        <v>5</v>
      </c>
      <c r="C5818" s="15">
        <v>92540</v>
      </c>
      <c r="D5818" s="30">
        <v>45195</v>
      </c>
      <c r="E5818" s="10" t="s">
        <v>0</v>
      </c>
      <c r="F5818" s="14">
        <v>1332</v>
      </c>
      <c r="G5818" s="14">
        <v>300.23469548250557</v>
      </c>
      <c r="H5818" s="30"/>
      <c r="I5818" s="118"/>
      <c r="J5818" s="15" t="str">
        <f>IF(M5818="",IF(AND(H5818&lt;&gt; "",D5818&lt;&gt;""),IF(H5818&gt;=D5818,H5818-D5818,0),""),"")</f>
        <v/>
      </c>
      <c r="K5818" s="20" t="str">
        <f>IF(M5818="",IF(I5818&lt;&gt;"",I5818-G5818,""),"")</f>
        <v/>
      </c>
      <c r="L5818" s="25" t="str">
        <f>IF(M5818="",IF(K5818&lt;&gt;"",IF(G5818=0,IF(I5818=0,0,9.99),K5818/G5818),""),"")</f>
        <v/>
      </c>
      <c r="N5818" s="58" t="str">
        <f>TRIM(CONCATENATE(Table1[[#This Row],[Intake]]," ",Table1[[#This Row],[Batch Number]]))</f>
        <v>S-1/TI 5</v>
      </c>
      <c r="O5818" s="3" t="str">
        <f>IF(VLOOKUP(Table1[[#This Row],[Intake Batch Combo]],Sheet2!A:B,2,FALSE)="","",VLOOKUP(Table1[[#This Row],[Intake Batch Combo]],Sheet2!A:B,2,FALSE))</f>
        <v>Texas Injury Group Batch 05</v>
      </c>
      <c r="P5818" s="115" t="s">
        <v>2378</v>
      </c>
      <c r="Q5818" s="115" t="e">
        <v>#N/A</v>
      </c>
    </row>
    <row r="5819" spans="1:17">
      <c r="A5819" s="4" t="s">
        <v>1886</v>
      </c>
      <c r="B5819" s="15">
        <v>5</v>
      </c>
      <c r="C5819" s="15">
        <v>92540</v>
      </c>
      <c r="D5819" s="30">
        <v>45195</v>
      </c>
      <c r="E5819" s="10" t="s">
        <v>0</v>
      </c>
      <c r="F5819" s="14">
        <v>1332</v>
      </c>
      <c r="G5819" s="14">
        <v>300.23469548250557</v>
      </c>
      <c r="H5819" s="30"/>
      <c r="I5819" s="118"/>
      <c r="J5819" s="15" t="str">
        <f>IF(M5819="",IF(AND(H5819&lt;&gt; "",D5819&lt;&gt;""),IF(H5819&gt;=D5819,H5819-D5819,0),""),"")</f>
        <v/>
      </c>
      <c r="K5819" s="20" t="str">
        <f>IF(M5819="",IF(I5819&lt;&gt;"",I5819-G5819,""),"")</f>
        <v/>
      </c>
      <c r="L5819" s="25" t="str">
        <f>IF(M5819="",IF(K5819&lt;&gt;"",IF(G5819=0,IF(I5819=0,0,9.99),K5819/G5819),""),"")</f>
        <v/>
      </c>
      <c r="N5819" s="58" t="str">
        <f>TRIM(CONCATENATE(Table1[[#This Row],[Intake]]," ",Table1[[#This Row],[Batch Number]]))</f>
        <v>S-1/TI 5</v>
      </c>
      <c r="O5819" s="3" t="str">
        <f>IF(VLOOKUP(Table1[[#This Row],[Intake Batch Combo]],Sheet2!A:B,2,FALSE)="","",VLOOKUP(Table1[[#This Row],[Intake Batch Combo]],Sheet2!A:B,2,FALSE))</f>
        <v>Texas Injury Group Batch 05</v>
      </c>
      <c r="P5819" s="115" t="s">
        <v>2378</v>
      </c>
      <c r="Q5819" s="115" t="e">
        <v>#N/A</v>
      </c>
    </row>
    <row r="5820" spans="1:17">
      <c r="A5820" s="4" t="s">
        <v>1886</v>
      </c>
      <c r="B5820" s="15">
        <v>5</v>
      </c>
      <c r="C5820" s="15">
        <v>92540</v>
      </c>
      <c r="D5820" s="30">
        <v>45195</v>
      </c>
      <c r="E5820" s="10" t="s">
        <v>0</v>
      </c>
      <c r="F5820" s="14">
        <v>1332</v>
      </c>
      <c r="G5820" s="14">
        <v>300.23469548250557</v>
      </c>
      <c r="H5820" s="30"/>
      <c r="I5820" s="118"/>
      <c r="J5820" s="15" t="str">
        <f>IF(M5820="",IF(AND(H5820&lt;&gt; "",D5820&lt;&gt;""),IF(H5820&gt;=D5820,H5820-D5820,0),""),"")</f>
        <v/>
      </c>
      <c r="K5820" s="20" t="str">
        <f>IF(M5820="",IF(I5820&lt;&gt;"",I5820-G5820,""),"")</f>
        <v/>
      </c>
      <c r="L5820" s="25" t="str">
        <f>IF(M5820="",IF(K5820&lt;&gt;"",IF(G5820=0,IF(I5820=0,0,9.99),K5820/G5820),""),"")</f>
        <v/>
      </c>
      <c r="N5820" s="58" t="str">
        <f>TRIM(CONCATENATE(Table1[[#This Row],[Intake]]," ",Table1[[#This Row],[Batch Number]]))</f>
        <v>S-1/TI 5</v>
      </c>
      <c r="O5820" s="3" t="str">
        <f>IF(VLOOKUP(Table1[[#This Row],[Intake Batch Combo]],Sheet2!A:B,2,FALSE)="","",VLOOKUP(Table1[[#This Row],[Intake Batch Combo]],Sheet2!A:B,2,FALSE))</f>
        <v>Texas Injury Group Batch 05</v>
      </c>
      <c r="P5820" s="115" t="s">
        <v>2378</v>
      </c>
      <c r="Q5820" s="115" t="e">
        <v>#N/A</v>
      </c>
    </row>
    <row r="5821" spans="1:17">
      <c r="A5821" s="4" t="s">
        <v>1886</v>
      </c>
      <c r="B5821" s="15">
        <v>5</v>
      </c>
      <c r="C5821" s="15">
        <v>96130</v>
      </c>
      <c r="D5821" s="30">
        <v>45195</v>
      </c>
      <c r="E5821" s="10" t="s">
        <v>0</v>
      </c>
      <c r="F5821" s="14">
        <v>1452</v>
      </c>
      <c r="G5821" s="14">
        <v>327.28286624669522</v>
      </c>
      <c r="H5821" s="30"/>
      <c r="I5821" s="118"/>
      <c r="J5821" s="15" t="str">
        <f>IF(M5821="",IF(AND(H5821&lt;&gt; "",D5821&lt;&gt;""),IF(H5821&gt;=D5821,H5821-D5821,0),""),"")</f>
        <v/>
      </c>
      <c r="K5821" s="20" t="str">
        <f>IF(M5821="",IF(I5821&lt;&gt;"",I5821-G5821,""),"")</f>
        <v/>
      </c>
      <c r="L5821" s="25" t="str">
        <f>IF(M5821="",IF(K5821&lt;&gt;"",IF(G5821=0,IF(I5821=0,0,9.99),K5821/G5821),""),"")</f>
        <v/>
      </c>
      <c r="N5821" s="58" t="str">
        <f>TRIM(CONCATENATE(Table1[[#This Row],[Intake]]," ",Table1[[#This Row],[Batch Number]]))</f>
        <v>S-1/TI 5</v>
      </c>
      <c r="O5821" s="3" t="str">
        <f>IF(VLOOKUP(Table1[[#This Row],[Intake Batch Combo]],Sheet2!A:B,2,FALSE)="","",VLOOKUP(Table1[[#This Row],[Intake Batch Combo]],Sheet2!A:B,2,FALSE))</f>
        <v>Texas Injury Group Batch 05</v>
      </c>
      <c r="P5821" s="115" t="s">
        <v>2378</v>
      </c>
      <c r="Q5821" s="115" t="e">
        <v>#N/A</v>
      </c>
    </row>
    <row r="5822" spans="1:17">
      <c r="A5822" s="4" t="s">
        <v>1886</v>
      </c>
      <c r="B5822" s="15">
        <v>5</v>
      </c>
      <c r="C5822" s="15">
        <v>96130</v>
      </c>
      <c r="D5822" s="30">
        <v>45195</v>
      </c>
      <c r="E5822" s="10" t="s">
        <v>0</v>
      </c>
      <c r="F5822" s="14">
        <v>1452</v>
      </c>
      <c r="G5822" s="14">
        <v>327.28286624669522</v>
      </c>
      <c r="H5822" s="30"/>
      <c r="I5822" s="118"/>
      <c r="J5822" s="15" t="str">
        <f>IF(M5822="",IF(AND(H5822&lt;&gt; "",D5822&lt;&gt;""),IF(H5822&gt;=D5822,H5822-D5822,0),""),"")</f>
        <v/>
      </c>
      <c r="K5822" s="20" t="str">
        <f>IF(M5822="",IF(I5822&lt;&gt;"",I5822-G5822,""),"")</f>
        <v/>
      </c>
      <c r="L5822" s="25" t="str">
        <f>IF(M5822="",IF(K5822&lt;&gt;"",IF(G5822=0,IF(I5822=0,0,9.99),K5822/G5822),""),"")</f>
        <v/>
      </c>
      <c r="N5822" s="58" t="str">
        <f>TRIM(CONCATENATE(Table1[[#This Row],[Intake]]," ",Table1[[#This Row],[Batch Number]]))</f>
        <v>S-1/TI 5</v>
      </c>
      <c r="O5822" s="3" t="str">
        <f>IF(VLOOKUP(Table1[[#This Row],[Intake Batch Combo]],Sheet2!A:B,2,FALSE)="","",VLOOKUP(Table1[[#This Row],[Intake Batch Combo]],Sheet2!A:B,2,FALSE))</f>
        <v>Texas Injury Group Batch 05</v>
      </c>
      <c r="P5822" s="115" t="s">
        <v>2378</v>
      </c>
      <c r="Q5822" s="115" t="e">
        <v>#N/A</v>
      </c>
    </row>
    <row r="5823" spans="1:17">
      <c r="A5823" s="4" t="s">
        <v>1886</v>
      </c>
      <c r="B5823" s="15">
        <v>5</v>
      </c>
      <c r="C5823" s="15">
        <v>96130</v>
      </c>
      <c r="D5823" s="30">
        <v>45195</v>
      </c>
      <c r="E5823" s="10" t="s">
        <v>0</v>
      </c>
      <c r="F5823" s="14">
        <v>1452</v>
      </c>
      <c r="G5823" s="14">
        <v>327.28286624669522</v>
      </c>
      <c r="H5823" s="30"/>
      <c r="I5823" s="118"/>
      <c r="J5823" s="15" t="str">
        <f>IF(M5823="",IF(AND(H5823&lt;&gt; "",D5823&lt;&gt;""),IF(H5823&gt;=D5823,H5823-D5823,0),""),"")</f>
        <v/>
      </c>
      <c r="K5823" s="20" t="str">
        <f>IF(M5823="",IF(I5823&lt;&gt;"",I5823-G5823,""),"")</f>
        <v/>
      </c>
      <c r="L5823" s="25" t="str">
        <f>IF(M5823="",IF(K5823&lt;&gt;"",IF(G5823=0,IF(I5823=0,0,9.99),K5823/G5823),""),"")</f>
        <v/>
      </c>
      <c r="N5823" s="58" t="str">
        <f>TRIM(CONCATENATE(Table1[[#This Row],[Intake]]," ",Table1[[#This Row],[Batch Number]]))</f>
        <v>S-1/TI 5</v>
      </c>
      <c r="O5823" s="3" t="str">
        <f>IF(VLOOKUP(Table1[[#This Row],[Intake Batch Combo]],Sheet2!A:B,2,FALSE)="","",VLOOKUP(Table1[[#This Row],[Intake Batch Combo]],Sheet2!A:B,2,FALSE))</f>
        <v>Texas Injury Group Batch 05</v>
      </c>
      <c r="P5823" s="115" t="s">
        <v>2378</v>
      </c>
      <c r="Q5823" s="115" t="e">
        <v>#N/A</v>
      </c>
    </row>
    <row r="5824" spans="1:17">
      <c r="A5824" s="4" t="s">
        <v>1886</v>
      </c>
      <c r="B5824" s="15">
        <v>5</v>
      </c>
      <c r="C5824" s="15">
        <v>96130</v>
      </c>
      <c r="D5824" s="30">
        <v>45195</v>
      </c>
      <c r="E5824" s="10" t="s">
        <v>0</v>
      </c>
      <c r="F5824" s="14">
        <v>1452</v>
      </c>
      <c r="G5824" s="14">
        <v>327.28286624669522</v>
      </c>
      <c r="H5824" s="30"/>
      <c r="I5824" s="118"/>
      <c r="J5824" s="15" t="str">
        <f>IF(M5824="",IF(AND(H5824&lt;&gt; "",D5824&lt;&gt;""),IF(H5824&gt;=D5824,H5824-D5824,0),""),"")</f>
        <v/>
      </c>
      <c r="K5824" s="20" t="str">
        <f>IF(M5824="",IF(I5824&lt;&gt;"",I5824-G5824,""),"")</f>
        <v/>
      </c>
      <c r="L5824" s="25" t="str">
        <f>IF(M5824="",IF(K5824&lt;&gt;"",IF(G5824=0,IF(I5824=0,0,9.99),K5824/G5824),""),"")</f>
        <v/>
      </c>
      <c r="N5824" s="58" t="str">
        <f>TRIM(CONCATENATE(Table1[[#This Row],[Intake]]," ",Table1[[#This Row],[Batch Number]]))</f>
        <v>S-1/TI 5</v>
      </c>
      <c r="O5824" s="3" t="str">
        <f>IF(VLOOKUP(Table1[[#This Row],[Intake Batch Combo]],Sheet2!A:B,2,FALSE)="","",VLOOKUP(Table1[[#This Row],[Intake Batch Combo]],Sheet2!A:B,2,FALSE))</f>
        <v>Texas Injury Group Batch 05</v>
      </c>
      <c r="P5824" s="115" t="s">
        <v>2378</v>
      </c>
      <c r="Q5824" s="115" t="e">
        <v>#N/A</v>
      </c>
    </row>
    <row r="5825" spans="1:17">
      <c r="A5825" s="4" t="s">
        <v>1886</v>
      </c>
      <c r="B5825" s="15">
        <v>5</v>
      </c>
      <c r="C5825" s="15">
        <v>96132</v>
      </c>
      <c r="D5825" s="30">
        <v>45195</v>
      </c>
      <c r="E5825" s="10" t="s">
        <v>0</v>
      </c>
      <c r="F5825" s="14">
        <v>1572</v>
      </c>
      <c r="G5825" s="14">
        <v>354.33103701088493</v>
      </c>
      <c r="H5825" s="30"/>
      <c r="I5825" s="118"/>
      <c r="J5825" s="15" t="str">
        <f>IF(M5825="",IF(AND(H5825&lt;&gt; "",D5825&lt;&gt;""),IF(H5825&gt;=D5825,H5825-D5825,0),""),"")</f>
        <v/>
      </c>
      <c r="K5825" s="20" t="str">
        <f>IF(M5825="",IF(I5825&lt;&gt;"",I5825-G5825,""),"")</f>
        <v/>
      </c>
      <c r="L5825" s="25" t="str">
        <f>IF(M5825="",IF(K5825&lt;&gt;"",IF(G5825=0,IF(I5825=0,0,9.99),K5825/G5825),""),"")</f>
        <v/>
      </c>
      <c r="N5825" s="58" t="str">
        <f>TRIM(CONCATENATE(Table1[[#This Row],[Intake]]," ",Table1[[#This Row],[Batch Number]]))</f>
        <v>S-1/TI 5</v>
      </c>
      <c r="O5825" s="3" t="str">
        <f>IF(VLOOKUP(Table1[[#This Row],[Intake Batch Combo]],Sheet2!A:B,2,FALSE)="","",VLOOKUP(Table1[[#This Row],[Intake Batch Combo]],Sheet2!A:B,2,FALSE))</f>
        <v>Texas Injury Group Batch 05</v>
      </c>
      <c r="P5825" s="115" t="s">
        <v>2378</v>
      </c>
      <c r="Q5825" s="115" t="e">
        <v>#N/A</v>
      </c>
    </row>
    <row r="5826" spans="1:17">
      <c r="A5826" s="4" t="s">
        <v>1886</v>
      </c>
      <c r="B5826" s="15">
        <v>5</v>
      </c>
      <c r="C5826" s="15">
        <v>96132</v>
      </c>
      <c r="D5826" s="30">
        <v>45195</v>
      </c>
      <c r="E5826" s="10" t="s">
        <v>0</v>
      </c>
      <c r="F5826" s="14">
        <v>1572</v>
      </c>
      <c r="G5826" s="14">
        <v>354.33103701088493</v>
      </c>
      <c r="H5826" s="30"/>
      <c r="I5826" s="118"/>
      <c r="J5826" s="15" t="str">
        <f>IF(M5826="",IF(AND(H5826&lt;&gt; "",D5826&lt;&gt;""),IF(H5826&gt;=D5826,H5826-D5826,0),""),"")</f>
        <v/>
      </c>
      <c r="K5826" s="20" t="str">
        <f>IF(M5826="",IF(I5826&lt;&gt;"",I5826-G5826,""),"")</f>
        <v/>
      </c>
      <c r="L5826" s="25" t="str">
        <f>IF(M5826="",IF(K5826&lt;&gt;"",IF(G5826=0,IF(I5826=0,0,9.99),K5826/G5826),""),"")</f>
        <v/>
      </c>
      <c r="N5826" s="58" t="str">
        <f>TRIM(CONCATENATE(Table1[[#This Row],[Intake]]," ",Table1[[#This Row],[Batch Number]]))</f>
        <v>S-1/TI 5</v>
      </c>
      <c r="O5826" s="3" t="str">
        <f>IF(VLOOKUP(Table1[[#This Row],[Intake Batch Combo]],Sheet2!A:B,2,FALSE)="","",VLOOKUP(Table1[[#This Row],[Intake Batch Combo]],Sheet2!A:B,2,FALSE))</f>
        <v>Texas Injury Group Batch 05</v>
      </c>
      <c r="P5826" s="115" t="s">
        <v>2378</v>
      </c>
      <c r="Q5826" s="115" t="e">
        <v>#N/A</v>
      </c>
    </row>
    <row r="5827" spans="1:17">
      <c r="A5827" s="4" t="s">
        <v>1886</v>
      </c>
      <c r="B5827" s="15">
        <v>5</v>
      </c>
      <c r="C5827" s="15">
        <v>96132</v>
      </c>
      <c r="D5827" s="30">
        <v>45195</v>
      </c>
      <c r="E5827" s="10" t="s">
        <v>0</v>
      </c>
      <c r="F5827" s="14">
        <v>1572</v>
      </c>
      <c r="G5827" s="14">
        <v>354.33103701088493</v>
      </c>
      <c r="H5827" s="30"/>
      <c r="I5827" s="118"/>
      <c r="J5827" s="15" t="str">
        <f>IF(M5827="",IF(AND(H5827&lt;&gt; "",D5827&lt;&gt;""),IF(H5827&gt;=D5827,H5827-D5827,0),""),"")</f>
        <v/>
      </c>
      <c r="K5827" s="20" t="str">
        <f>IF(M5827="",IF(I5827&lt;&gt;"",I5827-G5827,""),"")</f>
        <v/>
      </c>
      <c r="L5827" s="25" t="str">
        <f>IF(M5827="",IF(K5827&lt;&gt;"",IF(G5827=0,IF(I5827=0,0,9.99),K5827/G5827),""),"")</f>
        <v/>
      </c>
      <c r="N5827" s="58" t="str">
        <f>TRIM(CONCATENATE(Table1[[#This Row],[Intake]]," ",Table1[[#This Row],[Batch Number]]))</f>
        <v>S-1/TI 5</v>
      </c>
      <c r="O5827" s="3" t="str">
        <f>IF(VLOOKUP(Table1[[#This Row],[Intake Batch Combo]],Sheet2!A:B,2,FALSE)="","",VLOOKUP(Table1[[#This Row],[Intake Batch Combo]],Sheet2!A:B,2,FALSE))</f>
        <v>Texas Injury Group Batch 05</v>
      </c>
      <c r="P5827" s="115" t="s">
        <v>2378</v>
      </c>
      <c r="Q5827" s="115" t="e">
        <v>#N/A</v>
      </c>
    </row>
    <row r="5828" spans="1:17">
      <c r="A5828" s="4" t="s">
        <v>1886</v>
      </c>
      <c r="B5828" s="15">
        <v>5</v>
      </c>
      <c r="C5828" s="15">
        <v>96132</v>
      </c>
      <c r="D5828" s="30">
        <v>45195</v>
      </c>
      <c r="E5828" s="10" t="s">
        <v>0</v>
      </c>
      <c r="F5828" s="14">
        <v>1572</v>
      </c>
      <c r="G5828" s="14">
        <v>354.33103701088493</v>
      </c>
      <c r="H5828" s="30"/>
      <c r="I5828" s="118"/>
      <c r="J5828" s="15" t="str">
        <f>IF(M5828="",IF(AND(H5828&lt;&gt; "",D5828&lt;&gt;""),IF(H5828&gt;=D5828,H5828-D5828,0),""),"")</f>
        <v/>
      </c>
      <c r="K5828" s="20" t="str">
        <f>IF(M5828="",IF(I5828&lt;&gt;"",I5828-G5828,""),"")</f>
        <v/>
      </c>
      <c r="L5828" s="25" t="str">
        <f>IF(M5828="",IF(K5828&lt;&gt;"",IF(G5828=0,IF(I5828=0,0,9.99),K5828/G5828),""),"")</f>
        <v/>
      </c>
      <c r="N5828" s="58" t="str">
        <f>TRIM(CONCATENATE(Table1[[#This Row],[Intake]]," ",Table1[[#This Row],[Batch Number]]))</f>
        <v>S-1/TI 5</v>
      </c>
      <c r="O5828" s="3" t="str">
        <f>IF(VLOOKUP(Table1[[#This Row],[Intake Batch Combo]],Sheet2!A:B,2,FALSE)="","",VLOOKUP(Table1[[#This Row],[Intake Batch Combo]],Sheet2!A:B,2,FALSE))</f>
        <v>Texas Injury Group Batch 05</v>
      </c>
      <c r="P5828" s="115" t="s">
        <v>2378</v>
      </c>
      <c r="Q5828" s="115" t="e">
        <v>#N/A</v>
      </c>
    </row>
    <row r="5829" spans="1:17">
      <c r="A5829" s="4" t="s">
        <v>1886</v>
      </c>
      <c r="B5829" s="15">
        <v>5</v>
      </c>
      <c r="C5829" s="15">
        <v>96132</v>
      </c>
      <c r="D5829" s="30">
        <v>45195</v>
      </c>
      <c r="E5829" s="10" t="s">
        <v>0</v>
      </c>
      <c r="F5829" s="14">
        <v>1572</v>
      </c>
      <c r="G5829" s="14">
        <v>354.33103701088493</v>
      </c>
      <c r="H5829" s="30"/>
      <c r="I5829" s="118"/>
      <c r="J5829" s="15" t="str">
        <f>IF(M5829="",IF(AND(H5829&lt;&gt; "",D5829&lt;&gt;""),IF(H5829&gt;=D5829,H5829-D5829,0),""),"")</f>
        <v/>
      </c>
      <c r="K5829" s="20" t="str">
        <f>IF(M5829="",IF(I5829&lt;&gt;"",I5829-G5829,""),"")</f>
        <v/>
      </c>
      <c r="L5829" s="25" t="str">
        <f>IF(M5829="",IF(K5829&lt;&gt;"",IF(G5829=0,IF(I5829=0,0,9.99),K5829/G5829),""),"")</f>
        <v/>
      </c>
      <c r="N5829" s="58" t="str">
        <f>TRIM(CONCATENATE(Table1[[#This Row],[Intake]]," ",Table1[[#This Row],[Batch Number]]))</f>
        <v>S-1/TI 5</v>
      </c>
      <c r="O5829" s="3" t="str">
        <f>IF(VLOOKUP(Table1[[#This Row],[Intake Batch Combo]],Sheet2!A:B,2,FALSE)="","",VLOOKUP(Table1[[#This Row],[Intake Batch Combo]],Sheet2!A:B,2,FALSE))</f>
        <v>Texas Injury Group Batch 05</v>
      </c>
      <c r="P5829" s="115" t="s">
        <v>2378</v>
      </c>
      <c r="Q5829" s="115" t="e">
        <v>#N/A</v>
      </c>
    </row>
    <row r="5830" spans="1:17">
      <c r="A5830" s="4" t="s">
        <v>1886</v>
      </c>
      <c r="B5830" s="15">
        <v>5</v>
      </c>
      <c r="C5830" s="15">
        <v>96132</v>
      </c>
      <c r="D5830" s="30">
        <v>45195</v>
      </c>
      <c r="E5830" s="10" t="s">
        <v>0</v>
      </c>
      <c r="F5830" s="14">
        <v>1572</v>
      </c>
      <c r="G5830" s="14">
        <v>354.33103701088493</v>
      </c>
      <c r="H5830" s="30"/>
      <c r="I5830" s="118"/>
      <c r="J5830" s="15" t="str">
        <f>IF(M5830="",IF(AND(H5830&lt;&gt; "",D5830&lt;&gt;""),IF(H5830&gt;=D5830,H5830-D5830,0),""),"")</f>
        <v/>
      </c>
      <c r="K5830" s="20" t="str">
        <f>IF(M5830="",IF(I5830&lt;&gt;"",I5830-G5830,""),"")</f>
        <v/>
      </c>
      <c r="L5830" s="25" t="str">
        <f>IF(M5830="",IF(K5830&lt;&gt;"",IF(G5830=0,IF(I5830=0,0,9.99),K5830/G5830),""),"")</f>
        <v/>
      </c>
      <c r="N5830" s="58" t="str">
        <f>TRIM(CONCATENATE(Table1[[#This Row],[Intake]]," ",Table1[[#This Row],[Batch Number]]))</f>
        <v>S-1/TI 5</v>
      </c>
      <c r="O5830" s="3" t="str">
        <f>IF(VLOOKUP(Table1[[#This Row],[Intake Batch Combo]],Sheet2!A:B,2,FALSE)="","",VLOOKUP(Table1[[#This Row],[Intake Batch Combo]],Sheet2!A:B,2,FALSE))</f>
        <v>Texas Injury Group Batch 05</v>
      </c>
      <c r="P5830" s="115" t="s">
        <v>2378</v>
      </c>
      <c r="Q5830" s="115" t="e">
        <v>#N/A</v>
      </c>
    </row>
    <row r="5831" spans="1:17">
      <c r="A5831" s="4" t="s">
        <v>1886</v>
      </c>
      <c r="B5831" s="15">
        <v>5</v>
      </c>
      <c r="C5831" s="15">
        <v>96132</v>
      </c>
      <c r="D5831" s="30">
        <v>45195</v>
      </c>
      <c r="E5831" s="10" t="s">
        <v>0</v>
      </c>
      <c r="F5831" s="14">
        <v>1572</v>
      </c>
      <c r="G5831" s="14">
        <v>354.33103701088493</v>
      </c>
      <c r="H5831" s="30"/>
      <c r="I5831" s="118"/>
      <c r="J5831" s="15" t="str">
        <f>IF(M5831="",IF(AND(H5831&lt;&gt; "",D5831&lt;&gt;""),IF(H5831&gt;=D5831,H5831-D5831,0),""),"")</f>
        <v/>
      </c>
      <c r="K5831" s="20" t="str">
        <f>IF(M5831="",IF(I5831&lt;&gt;"",I5831-G5831,""),"")</f>
        <v/>
      </c>
      <c r="L5831" s="25" t="str">
        <f>IF(M5831="",IF(K5831&lt;&gt;"",IF(G5831=0,IF(I5831=0,0,9.99),K5831/G5831),""),"")</f>
        <v/>
      </c>
      <c r="N5831" s="58" t="str">
        <f>TRIM(CONCATENATE(Table1[[#This Row],[Intake]]," ",Table1[[#This Row],[Batch Number]]))</f>
        <v>S-1/TI 5</v>
      </c>
      <c r="O5831" s="3" t="str">
        <f>IF(VLOOKUP(Table1[[#This Row],[Intake Batch Combo]],Sheet2!A:B,2,FALSE)="","",VLOOKUP(Table1[[#This Row],[Intake Batch Combo]],Sheet2!A:B,2,FALSE))</f>
        <v>Texas Injury Group Batch 05</v>
      </c>
      <c r="P5831" s="115" t="s">
        <v>2378</v>
      </c>
      <c r="Q5831" s="115" t="e">
        <v>#N/A</v>
      </c>
    </row>
    <row r="5832" spans="1:17">
      <c r="A5832" s="4" t="s">
        <v>1886</v>
      </c>
      <c r="B5832" s="15">
        <v>5</v>
      </c>
      <c r="C5832" s="15">
        <v>96132</v>
      </c>
      <c r="D5832" s="30">
        <v>45195</v>
      </c>
      <c r="E5832" s="10" t="s">
        <v>0</v>
      </c>
      <c r="F5832" s="14">
        <v>1572</v>
      </c>
      <c r="G5832" s="14">
        <v>354.33103701088493</v>
      </c>
      <c r="H5832" s="30"/>
      <c r="I5832" s="118"/>
      <c r="J5832" s="15" t="str">
        <f>IF(M5832="",IF(AND(H5832&lt;&gt; "",D5832&lt;&gt;""),IF(H5832&gt;=D5832,H5832-D5832,0),""),"")</f>
        <v/>
      </c>
      <c r="K5832" s="20" t="str">
        <f>IF(M5832="",IF(I5832&lt;&gt;"",I5832-G5832,""),"")</f>
        <v/>
      </c>
      <c r="L5832" s="25" t="str">
        <f>IF(M5832="",IF(K5832&lt;&gt;"",IF(G5832=0,IF(I5832=0,0,9.99),K5832/G5832),""),"")</f>
        <v/>
      </c>
      <c r="N5832" s="58" t="str">
        <f>TRIM(CONCATENATE(Table1[[#This Row],[Intake]]," ",Table1[[#This Row],[Batch Number]]))</f>
        <v>S-1/TI 5</v>
      </c>
      <c r="O5832" s="3" t="str">
        <f>IF(VLOOKUP(Table1[[#This Row],[Intake Batch Combo]],Sheet2!A:B,2,FALSE)="","",VLOOKUP(Table1[[#This Row],[Intake Batch Combo]],Sheet2!A:B,2,FALSE))</f>
        <v>Texas Injury Group Batch 05</v>
      </c>
      <c r="P5832" s="115" t="s">
        <v>2378</v>
      </c>
      <c r="Q5832" s="115" t="e">
        <v>#N/A</v>
      </c>
    </row>
    <row r="5833" spans="1:17">
      <c r="A5833" s="4" t="s">
        <v>1316</v>
      </c>
      <c r="B5833" s="15">
        <v>154</v>
      </c>
      <c r="C5833" s="15" t="s">
        <v>1937</v>
      </c>
      <c r="D5833" s="30">
        <v>45359</v>
      </c>
      <c r="E5833" s="10" t="s">
        <v>1</v>
      </c>
      <c r="F5833" s="14">
        <v>1695</v>
      </c>
      <c r="G5833" s="14">
        <v>375.57</v>
      </c>
      <c r="H5833" s="30"/>
      <c r="I5833" s="118"/>
      <c r="J5833" s="15" t="str">
        <f>IF(M5833="",IF(AND(H5833&lt;&gt; "",D5833&lt;&gt;""),IF(H5833&gt;=D5833,H5833-D5833,0),""),"")</f>
        <v/>
      </c>
      <c r="K5833" s="20" t="str">
        <f>IF(M5833="",IF(I5833&lt;&gt;"",I5833-G5833,""),"")</f>
        <v/>
      </c>
      <c r="L5833" s="25" t="str">
        <f>IF(M5833="",IF(K5833&lt;&gt;"",IF(G5833=0,IF(I5833=0,0,9.99),K5833/G5833),""),"")</f>
        <v/>
      </c>
      <c r="N5833" s="58" t="str">
        <f>TRIM(CONCATENATE(Table1[[#This Row],[Intake]]," ",Table1[[#This Row],[Batch Number]]))</f>
        <v>S-1/OS 154</v>
      </c>
      <c r="O5833" s="3" t="str">
        <f>IF(VLOOKUP(Table1[[#This Row],[Intake Batch Combo]],Sheet2!A:B,2,FALSE)="","",VLOOKUP(Table1[[#This Row],[Intake Batch Combo]],Sheet2!A:B,2,FALSE))</f>
        <v>One Source Diagnostics Batch 154</v>
      </c>
      <c r="P5833" s="115" t="s">
        <v>2379</v>
      </c>
      <c r="Q5833" s="115" t="e">
        <v>#N/A</v>
      </c>
    </row>
    <row r="5834" spans="1:17">
      <c r="A5834" s="4" t="s">
        <v>1316</v>
      </c>
      <c r="B5834" s="15">
        <v>154</v>
      </c>
      <c r="C5834" s="15" t="s">
        <v>2083</v>
      </c>
      <c r="D5834" s="30">
        <v>45359</v>
      </c>
      <c r="E5834" s="10" t="s">
        <v>1</v>
      </c>
      <c r="F5834" s="14">
        <v>1695</v>
      </c>
      <c r="G5834" s="14">
        <v>375.57</v>
      </c>
      <c r="H5834" s="30"/>
      <c r="I5834" s="118"/>
      <c r="J5834" s="15" t="str">
        <f>IF(M5834="",IF(AND(H5834&lt;&gt; "",D5834&lt;&gt;""),IF(H5834&gt;=D5834,H5834-D5834,0),""),"")</f>
        <v/>
      </c>
      <c r="K5834" s="20" t="str">
        <f>IF(M5834="",IF(I5834&lt;&gt;"",I5834-G5834,""),"")</f>
        <v/>
      </c>
      <c r="L5834" s="25" t="str">
        <f>IF(M5834="",IF(K5834&lt;&gt;"",IF(G5834=0,IF(I5834=0,0,9.99),K5834/G5834),""),"")</f>
        <v/>
      </c>
      <c r="N5834" s="58" t="str">
        <f>TRIM(CONCATENATE(Table1[[#This Row],[Intake]]," ",Table1[[#This Row],[Batch Number]]))</f>
        <v>S-1/OS 154</v>
      </c>
      <c r="O5834" s="3" t="str">
        <f>IF(VLOOKUP(Table1[[#This Row],[Intake Batch Combo]],Sheet2!A:B,2,FALSE)="","",VLOOKUP(Table1[[#This Row],[Intake Batch Combo]],Sheet2!A:B,2,FALSE))</f>
        <v>One Source Diagnostics Batch 154</v>
      </c>
      <c r="P5834" s="115" t="s">
        <v>2379</v>
      </c>
      <c r="Q5834" s="115" t="e">
        <v>#N/A</v>
      </c>
    </row>
    <row r="5835" spans="1:17">
      <c r="A5835" s="4" t="s">
        <v>1316</v>
      </c>
      <c r="B5835" s="15">
        <v>154</v>
      </c>
      <c r="C5835" s="15" t="s">
        <v>2241</v>
      </c>
      <c r="D5835" s="30">
        <v>45359</v>
      </c>
      <c r="E5835" s="10" t="s">
        <v>1</v>
      </c>
      <c r="F5835" s="14">
        <v>1695</v>
      </c>
      <c r="G5835" s="14">
        <v>375.57</v>
      </c>
      <c r="H5835" s="30"/>
      <c r="I5835" s="118"/>
      <c r="J5835" s="15" t="str">
        <f>IF(M5835="",IF(AND(H5835&lt;&gt; "",D5835&lt;&gt;""),IF(H5835&gt;=D5835,H5835-D5835,0),""),"")</f>
        <v/>
      </c>
      <c r="K5835" s="20" t="str">
        <f>IF(M5835="",IF(I5835&lt;&gt;"",I5835-G5835,""),"")</f>
        <v/>
      </c>
      <c r="L5835" s="25" t="str">
        <f>IF(M5835="",IF(K5835&lt;&gt;"",IF(G5835=0,IF(I5835=0,0,9.99),K5835/G5835),""),"")</f>
        <v/>
      </c>
      <c r="N5835" s="58" t="str">
        <f>TRIM(CONCATENATE(Table1[[#This Row],[Intake]]," ",Table1[[#This Row],[Batch Number]]))</f>
        <v>S-1/OS 154</v>
      </c>
      <c r="O5835" s="3" t="str">
        <f>IF(VLOOKUP(Table1[[#This Row],[Intake Batch Combo]],Sheet2!A:B,2,FALSE)="","",VLOOKUP(Table1[[#This Row],[Intake Batch Combo]],Sheet2!A:B,2,FALSE))</f>
        <v>One Source Diagnostics Batch 154</v>
      </c>
      <c r="P5835" s="115" t="s">
        <v>2379</v>
      </c>
      <c r="Q5835" s="115" t="e">
        <v>#N/A</v>
      </c>
    </row>
    <row r="5836" spans="1:17">
      <c r="A5836" s="4" t="s">
        <v>1316</v>
      </c>
      <c r="B5836" s="15">
        <v>154</v>
      </c>
      <c r="C5836" s="15" t="s">
        <v>2320</v>
      </c>
      <c r="D5836" s="30">
        <v>45359</v>
      </c>
      <c r="E5836" s="10" t="s">
        <v>1</v>
      </c>
      <c r="F5836" s="14">
        <v>1695</v>
      </c>
      <c r="G5836" s="14">
        <v>375.57</v>
      </c>
      <c r="H5836" s="30"/>
      <c r="I5836" s="118"/>
      <c r="J5836" s="15" t="str">
        <f>IF(M5836="",IF(AND(H5836&lt;&gt; "",D5836&lt;&gt;""),IF(H5836&gt;=D5836,H5836-D5836,0),""),"")</f>
        <v/>
      </c>
      <c r="K5836" s="20" t="str">
        <f>IF(M5836="",IF(I5836&lt;&gt;"",I5836-G5836,""),"")</f>
        <v/>
      </c>
      <c r="L5836" s="25" t="str">
        <f>IF(M5836="",IF(K5836&lt;&gt;"",IF(G5836=0,IF(I5836=0,0,9.99),K5836/G5836),""),"")</f>
        <v/>
      </c>
      <c r="N5836" s="58" t="str">
        <f>TRIM(CONCATENATE(Table1[[#This Row],[Intake]]," ",Table1[[#This Row],[Batch Number]]))</f>
        <v>S-1/OS 154</v>
      </c>
      <c r="O5836" s="3" t="str">
        <f>IF(VLOOKUP(Table1[[#This Row],[Intake Batch Combo]],Sheet2!A:B,2,FALSE)="","",VLOOKUP(Table1[[#This Row],[Intake Batch Combo]],Sheet2!A:B,2,FALSE))</f>
        <v>One Source Diagnostics Batch 154</v>
      </c>
      <c r="P5836" s="115" t="s">
        <v>2379</v>
      </c>
      <c r="Q5836" s="115" t="e">
        <v>#N/A</v>
      </c>
    </row>
    <row r="5837" spans="1:17">
      <c r="A5837" s="4" t="s">
        <v>1316</v>
      </c>
      <c r="B5837" s="15">
        <v>154</v>
      </c>
      <c r="C5837" s="15" t="s">
        <v>2320</v>
      </c>
      <c r="D5837" s="30">
        <v>45359</v>
      </c>
      <c r="E5837" s="10" t="s">
        <v>1</v>
      </c>
      <c r="F5837" s="14">
        <v>1695</v>
      </c>
      <c r="G5837" s="14">
        <v>375.57</v>
      </c>
      <c r="H5837" s="30"/>
      <c r="I5837" s="118"/>
      <c r="J5837" s="15" t="str">
        <f>IF(M5837="",IF(AND(H5837&lt;&gt; "",D5837&lt;&gt;""),IF(H5837&gt;=D5837,H5837-D5837,0),""),"")</f>
        <v/>
      </c>
      <c r="K5837" s="20" t="str">
        <f>IF(M5837="",IF(I5837&lt;&gt;"",I5837-G5837,""),"")</f>
        <v/>
      </c>
      <c r="L5837" s="25" t="str">
        <f>IF(M5837="",IF(K5837&lt;&gt;"",IF(G5837=0,IF(I5837=0,0,9.99),K5837/G5837),""),"")</f>
        <v/>
      </c>
      <c r="N5837" s="58" t="str">
        <f>TRIM(CONCATENATE(Table1[[#This Row],[Intake]]," ",Table1[[#This Row],[Batch Number]]))</f>
        <v>S-1/OS 154</v>
      </c>
      <c r="O5837" s="3" t="str">
        <f>IF(VLOOKUP(Table1[[#This Row],[Intake Batch Combo]],Sheet2!A:B,2,FALSE)="","",VLOOKUP(Table1[[#This Row],[Intake Batch Combo]],Sheet2!A:B,2,FALSE))</f>
        <v>One Source Diagnostics Batch 154</v>
      </c>
      <c r="P5837" s="115" t="s">
        <v>2379</v>
      </c>
      <c r="Q5837" s="115" t="e">
        <v>#N/A</v>
      </c>
    </row>
    <row r="5838" spans="1:17">
      <c r="A5838" s="4" t="s">
        <v>1316</v>
      </c>
      <c r="B5838" s="15">
        <v>154</v>
      </c>
      <c r="C5838" s="15" t="s">
        <v>2320</v>
      </c>
      <c r="D5838" s="30">
        <v>45359</v>
      </c>
      <c r="E5838" s="10" t="s">
        <v>1</v>
      </c>
      <c r="F5838" s="14">
        <v>1695</v>
      </c>
      <c r="G5838" s="14">
        <v>375.57</v>
      </c>
      <c r="H5838" s="30"/>
      <c r="I5838" s="118"/>
      <c r="J5838" s="15" t="str">
        <f>IF(M5838="",IF(AND(H5838&lt;&gt; "",D5838&lt;&gt;""),IF(H5838&gt;=D5838,H5838-D5838,0),""),"")</f>
        <v/>
      </c>
      <c r="K5838" s="20" t="str">
        <f>IF(M5838="",IF(I5838&lt;&gt;"",I5838-G5838,""),"")</f>
        <v/>
      </c>
      <c r="L5838" s="25" t="str">
        <f>IF(M5838="",IF(K5838&lt;&gt;"",IF(G5838=0,IF(I5838=0,0,9.99),K5838/G5838),""),"")</f>
        <v/>
      </c>
      <c r="N5838" s="58" t="str">
        <f>TRIM(CONCATENATE(Table1[[#This Row],[Intake]]," ",Table1[[#This Row],[Batch Number]]))</f>
        <v>S-1/OS 154</v>
      </c>
      <c r="O5838" s="3" t="str">
        <f>IF(VLOOKUP(Table1[[#This Row],[Intake Batch Combo]],Sheet2!A:B,2,FALSE)="","",VLOOKUP(Table1[[#This Row],[Intake Batch Combo]],Sheet2!A:B,2,FALSE))</f>
        <v>One Source Diagnostics Batch 154</v>
      </c>
      <c r="P5838" s="115" t="s">
        <v>2379</v>
      </c>
      <c r="Q5838" s="115" t="e">
        <v>#N/A</v>
      </c>
    </row>
    <row r="5839" spans="1:17">
      <c r="A5839" s="4" t="s">
        <v>1316</v>
      </c>
      <c r="B5839" s="15">
        <v>154</v>
      </c>
      <c r="C5839" s="15" t="s">
        <v>2325</v>
      </c>
      <c r="D5839" s="30">
        <v>45359</v>
      </c>
      <c r="E5839" s="10" t="s">
        <v>1</v>
      </c>
      <c r="F5839" s="14">
        <v>1695</v>
      </c>
      <c r="G5839" s="14">
        <v>375.57</v>
      </c>
      <c r="H5839" s="30"/>
      <c r="I5839" s="118"/>
      <c r="J5839" s="15" t="str">
        <f>IF(M5839="",IF(AND(H5839&lt;&gt; "",D5839&lt;&gt;""),IF(H5839&gt;=D5839,H5839-D5839,0),""),"")</f>
        <v/>
      </c>
      <c r="K5839" s="20" t="str">
        <f>IF(M5839="",IF(I5839&lt;&gt;"",I5839-G5839,""),"")</f>
        <v/>
      </c>
      <c r="L5839" s="25" t="str">
        <f>IF(M5839="",IF(K5839&lt;&gt;"",IF(G5839=0,IF(I5839=0,0,9.99),K5839/G5839),""),"")</f>
        <v/>
      </c>
      <c r="N5839" s="58" t="str">
        <f>TRIM(CONCATENATE(Table1[[#This Row],[Intake]]," ",Table1[[#This Row],[Batch Number]]))</f>
        <v>S-1/OS 154</v>
      </c>
      <c r="O5839" s="3" t="str">
        <f>IF(VLOOKUP(Table1[[#This Row],[Intake Batch Combo]],Sheet2!A:B,2,FALSE)="","",VLOOKUP(Table1[[#This Row],[Intake Batch Combo]],Sheet2!A:B,2,FALSE))</f>
        <v>One Source Diagnostics Batch 154</v>
      </c>
      <c r="P5839" s="115" t="s">
        <v>2379</v>
      </c>
      <c r="Q5839" s="115" t="e">
        <v>#N/A</v>
      </c>
    </row>
    <row r="5840" spans="1:17">
      <c r="A5840" s="4" t="s">
        <v>1316</v>
      </c>
      <c r="B5840" s="15">
        <v>154</v>
      </c>
      <c r="C5840" s="15" t="s">
        <v>2325</v>
      </c>
      <c r="D5840" s="30">
        <v>45359</v>
      </c>
      <c r="E5840" s="10" t="s">
        <v>1</v>
      </c>
      <c r="F5840" s="14">
        <v>1695</v>
      </c>
      <c r="G5840" s="14">
        <v>375.57</v>
      </c>
      <c r="H5840" s="30"/>
      <c r="I5840" s="118"/>
      <c r="J5840" s="15" t="str">
        <f>IF(M5840="",IF(AND(H5840&lt;&gt; "",D5840&lt;&gt;""),IF(H5840&gt;=D5840,H5840-D5840,0),""),"")</f>
        <v/>
      </c>
      <c r="K5840" s="20" t="str">
        <f>IF(M5840="",IF(I5840&lt;&gt;"",I5840-G5840,""),"")</f>
        <v/>
      </c>
      <c r="L5840" s="25" t="str">
        <f>IF(M5840="",IF(K5840&lt;&gt;"",IF(G5840=0,IF(I5840=0,0,9.99),K5840/G5840),""),"")</f>
        <v/>
      </c>
      <c r="N5840" s="58" t="str">
        <f>TRIM(CONCATENATE(Table1[[#This Row],[Intake]]," ",Table1[[#This Row],[Batch Number]]))</f>
        <v>S-1/OS 154</v>
      </c>
      <c r="O5840" s="3" t="str">
        <f>IF(VLOOKUP(Table1[[#This Row],[Intake Batch Combo]],Sheet2!A:B,2,FALSE)="","",VLOOKUP(Table1[[#This Row],[Intake Batch Combo]],Sheet2!A:B,2,FALSE))</f>
        <v>One Source Diagnostics Batch 154</v>
      </c>
      <c r="P5840" s="115" t="s">
        <v>2379</v>
      </c>
      <c r="Q5840" s="115" t="e">
        <v>#N/A</v>
      </c>
    </row>
    <row r="5841" spans="1:17">
      <c r="A5841" s="4" t="s">
        <v>1316</v>
      </c>
      <c r="B5841" s="15">
        <v>154</v>
      </c>
      <c r="C5841" s="15">
        <v>54964</v>
      </c>
      <c r="D5841" s="30">
        <v>45359</v>
      </c>
      <c r="E5841" s="10" t="s">
        <v>1</v>
      </c>
      <c r="F5841" s="14">
        <v>1695</v>
      </c>
      <c r="G5841" s="14">
        <v>375.57</v>
      </c>
      <c r="H5841" s="30"/>
      <c r="I5841" s="118"/>
      <c r="J5841" s="15" t="str">
        <f>IF(M5841="",IF(AND(H5841&lt;&gt; "",D5841&lt;&gt;""),IF(H5841&gt;=D5841,H5841-D5841,0),""),"")</f>
        <v/>
      </c>
      <c r="K5841" s="20" t="str">
        <f>IF(M5841="",IF(I5841&lt;&gt;"",I5841-G5841,""),"")</f>
        <v/>
      </c>
      <c r="L5841" s="25" t="str">
        <f>IF(M5841="",IF(K5841&lt;&gt;"",IF(G5841=0,IF(I5841=0,0,9.99),K5841/G5841),""),"")</f>
        <v/>
      </c>
      <c r="N5841" s="58" t="str">
        <f>TRIM(CONCATENATE(Table1[[#This Row],[Intake]]," ",Table1[[#This Row],[Batch Number]]))</f>
        <v>S-1/OS 154</v>
      </c>
      <c r="O5841" s="3" t="str">
        <f>IF(VLOOKUP(Table1[[#This Row],[Intake Batch Combo]],Sheet2!A:B,2,FALSE)="","",VLOOKUP(Table1[[#This Row],[Intake Batch Combo]],Sheet2!A:B,2,FALSE))</f>
        <v>One Source Diagnostics Batch 154</v>
      </c>
      <c r="P5841" s="115" t="s">
        <v>2379</v>
      </c>
      <c r="Q5841" s="115" t="e">
        <v>#N/A</v>
      </c>
    </row>
    <row r="5842" spans="1:17">
      <c r="A5842" s="4" t="s">
        <v>1316</v>
      </c>
      <c r="B5842" s="15">
        <v>154</v>
      </c>
      <c r="C5842" s="15">
        <v>62110</v>
      </c>
      <c r="D5842" s="30">
        <v>45359</v>
      </c>
      <c r="E5842" s="10" t="s">
        <v>1</v>
      </c>
      <c r="F5842" s="14">
        <v>1695</v>
      </c>
      <c r="G5842" s="14">
        <v>375.57</v>
      </c>
      <c r="H5842" s="30"/>
      <c r="I5842" s="118"/>
      <c r="J5842" s="15" t="str">
        <f>IF(M5842="",IF(AND(H5842&lt;&gt; "",D5842&lt;&gt;""),IF(H5842&gt;=D5842,H5842-D5842,0),""),"")</f>
        <v/>
      </c>
      <c r="K5842" s="20" t="str">
        <f>IF(M5842="",IF(I5842&lt;&gt;"",I5842-G5842,""),"")</f>
        <v/>
      </c>
      <c r="L5842" s="25" t="str">
        <f>IF(M5842="",IF(K5842&lt;&gt;"",IF(G5842=0,IF(I5842=0,0,9.99),K5842/G5842),""),"")</f>
        <v/>
      </c>
      <c r="N5842" s="58" t="str">
        <f>TRIM(CONCATENATE(Table1[[#This Row],[Intake]]," ",Table1[[#This Row],[Batch Number]]))</f>
        <v>S-1/OS 154</v>
      </c>
      <c r="O5842" s="3" t="str">
        <f>IF(VLOOKUP(Table1[[#This Row],[Intake Batch Combo]],Sheet2!A:B,2,FALSE)="","",VLOOKUP(Table1[[#This Row],[Intake Batch Combo]],Sheet2!A:B,2,FALSE))</f>
        <v>One Source Diagnostics Batch 154</v>
      </c>
      <c r="P5842" s="115" t="s">
        <v>2379</v>
      </c>
      <c r="Q5842" s="115" t="e">
        <v>#N/A</v>
      </c>
    </row>
    <row r="5843" spans="1:17">
      <c r="A5843" s="4" t="s">
        <v>1316</v>
      </c>
      <c r="B5843" s="15">
        <v>154</v>
      </c>
      <c r="C5843" s="15">
        <v>62110</v>
      </c>
      <c r="D5843" s="30">
        <v>45359</v>
      </c>
      <c r="E5843" s="10" t="s">
        <v>1</v>
      </c>
      <c r="F5843" s="14">
        <v>1695</v>
      </c>
      <c r="G5843" s="14">
        <v>375.57</v>
      </c>
      <c r="H5843" s="30"/>
      <c r="I5843" s="118"/>
      <c r="J5843" s="15" t="str">
        <f>IF(M5843="",IF(AND(H5843&lt;&gt; "",D5843&lt;&gt;""),IF(H5843&gt;=D5843,H5843-D5843,0),""),"")</f>
        <v/>
      </c>
      <c r="K5843" s="20" t="str">
        <f>IF(M5843="",IF(I5843&lt;&gt;"",I5843-G5843,""),"")</f>
        <v/>
      </c>
      <c r="L5843" s="25" t="str">
        <f>IF(M5843="",IF(K5843&lt;&gt;"",IF(G5843=0,IF(I5843=0,0,9.99),K5843/G5843),""),"")</f>
        <v/>
      </c>
      <c r="N5843" s="58" t="str">
        <f>TRIM(CONCATENATE(Table1[[#This Row],[Intake]]," ",Table1[[#This Row],[Batch Number]]))</f>
        <v>S-1/OS 154</v>
      </c>
      <c r="O5843" s="3" t="str">
        <f>IF(VLOOKUP(Table1[[#This Row],[Intake Batch Combo]],Sheet2!A:B,2,FALSE)="","",VLOOKUP(Table1[[#This Row],[Intake Batch Combo]],Sheet2!A:B,2,FALSE))</f>
        <v>One Source Diagnostics Batch 154</v>
      </c>
      <c r="P5843" s="115" t="s">
        <v>2379</v>
      </c>
      <c r="Q5843" s="115" t="e">
        <v>#N/A</v>
      </c>
    </row>
    <row r="5844" spans="1:17">
      <c r="A5844" s="4" t="s">
        <v>1316</v>
      </c>
      <c r="B5844" s="15">
        <v>154</v>
      </c>
      <c r="C5844" s="15">
        <v>76620</v>
      </c>
      <c r="D5844" s="30">
        <v>45359</v>
      </c>
      <c r="E5844" s="10" t="s">
        <v>1</v>
      </c>
      <c r="F5844" s="14">
        <v>1695</v>
      </c>
      <c r="G5844" s="14">
        <v>375.57</v>
      </c>
      <c r="H5844" s="30"/>
      <c r="I5844" s="118"/>
      <c r="J5844" s="15" t="str">
        <f>IF(M5844="",IF(AND(H5844&lt;&gt; "",D5844&lt;&gt;""),IF(H5844&gt;=D5844,H5844-D5844,0),""),"")</f>
        <v/>
      </c>
      <c r="K5844" s="20" t="str">
        <f>IF(M5844="",IF(I5844&lt;&gt;"",I5844-G5844,""),"")</f>
        <v/>
      </c>
      <c r="L5844" s="25" t="str">
        <f>IF(M5844="",IF(K5844&lt;&gt;"",IF(G5844=0,IF(I5844=0,0,9.99),K5844/G5844),""),"")</f>
        <v/>
      </c>
      <c r="N5844" s="58" t="str">
        <f>TRIM(CONCATENATE(Table1[[#This Row],[Intake]]," ",Table1[[#This Row],[Batch Number]]))</f>
        <v>S-1/OS 154</v>
      </c>
      <c r="O5844" s="3" t="str">
        <f>IF(VLOOKUP(Table1[[#This Row],[Intake Batch Combo]],Sheet2!A:B,2,FALSE)="","",VLOOKUP(Table1[[#This Row],[Intake Batch Combo]],Sheet2!A:B,2,FALSE))</f>
        <v>One Source Diagnostics Batch 154</v>
      </c>
      <c r="P5844" s="115" t="s">
        <v>2379</v>
      </c>
      <c r="Q5844" s="115" t="e">
        <v>#N/A</v>
      </c>
    </row>
    <row r="5845" spans="1:17">
      <c r="A5845" s="4" t="s">
        <v>1316</v>
      </c>
      <c r="B5845" s="15">
        <v>154</v>
      </c>
      <c r="C5845" s="15">
        <v>76620</v>
      </c>
      <c r="D5845" s="30">
        <v>45359</v>
      </c>
      <c r="E5845" s="10" t="s">
        <v>1</v>
      </c>
      <c r="F5845" s="14">
        <v>1695</v>
      </c>
      <c r="G5845" s="14">
        <v>375.57</v>
      </c>
      <c r="H5845" s="30"/>
      <c r="I5845" s="118"/>
      <c r="J5845" s="15" t="str">
        <f>IF(M5845="",IF(AND(H5845&lt;&gt; "",D5845&lt;&gt;""),IF(H5845&gt;=D5845,H5845-D5845,0),""),"")</f>
        <v/>
      </c>
      <c r="K5845" s="20" t="str">
        <f>IF(M5845="",IF(I5845&lt;&gt;"",I5845-G5845,""),"")</f>
        <v/>
      </c>
      <c r="L5845" s="25" t="str">
        <f>IF(M5845="",IF(K5845&lt;&gt;"",IF(G5845=0,IF(I5845=0,0,9.99),K5845/G5845),""),"")</f>
        <v/>
      </c>
      <c r="N5845" s="58" t="str">
        <f>TRIM(CONCATENATE(Table1[[#This Row],[Intake]]," ",Table1[[#This Row],[Batch Number]]))</f>
        <v>S-1/OS 154</v>
      </c>
      <c r="O5845" s="3" t="str">
        <f>IF(VLOOKUP(Table1[[#This Row],[Intake Batch Combo]],Sheet2!A:B,2,FALSE)="","",VLOOKUP(Table1[[#This Row],[Intake Batch Combo]],Sheet2!A:B,2,FALSE))</f>
        <v>One Source Diagnostics Batch 154</v>
      </c>
      <c r="P5845" s="115" t="s">
        <v>2379</v>
      </c>
      <c r="Q5845" s="115" t="e">
        <v>#N/A</v>
      </c>
    </row>
    <row r="5846" spans="1:17">
      <c r="A5846" s="4" t="s">
        <v>1316</v>
      </c>
      <c r="B5846" s="15">
        <v>154</v>
      </c>
      <c r="C5846" s="15" t="s">
        <v>1914</v>
      </c>
      <c r="D5846" s="30">
        <v>45359</v>
      </c>
      <c r="E5846" s="10" t="s">
        <v>1</v>
      </c>
      <c r="F5846" s="14">
        <v>1695</v>
      </c>
      <c r="G5846" s="14">
        <v>375.57</v>
      </c>
      <c r="H5846" s="30"/>
      <c r="I5846" s="118"/>
      <c r="J5846" s="15" t="str">
        <f>IF(M5846="",IF(AND(H5846&lt;&gt; "",D5846&lt;&gt;""),IF(H5846&gt;=D5846,H5846-D5846,0),""),"")</f>
        <v/>
      </c>
      <c r="K5846" s="20" t="str">
        <f>IF(M5846="",IF(I5846&lt;&gt;"",I5846-G5846,""),"")</f>
        <v/>
      </c>
      <c r="L5846" s="25" t="str">
        <f>IF(M5846="",IF(K5846&lt;&gt;"",IF(G5846=0,IF(I5846=0,0,9.99),K5846/G5846),""),"")</f>
        <v/>
      </c>
      <c r="N5846" s="58" t="str">
        <f>TRIM(CONCATENATE(Table1[[#This Row],[Intake]]," ",Table1[[#This Row],[Batch Number]]))</f>
        <v>S-1/OS 154</v>
      </c>
      <c r="O5846" s="3" t="str">
        <f>IF(VLOOKUP(Table1[[#This Row],[Intake Batch Combo]],Sheet2!A:B,2,FALSE)="","",VLOOKUP(Table1[[#This Row],[Intake Batch Combo]],Sheet2!A:B,2,FALSE))</f>
        <v>One Source Diagnostics Batch 154</v>
      </c>
      <c r="P5846" s="115" t="s">
        <v>2379</v>
      </c>
      <c r="Q5846" s="115" t="e">
        <v>#N/A</v>
      </c>
    </row>
    <row r="5847" spans="1:17">
      <c r="A5847" s="4" t="s">
        <v>1316</v>
      </c>
      <c r="B5847" s="15">
        <v>154</v>
      </c>
      <c r="C5847" s="15" t="s">
        <v>938</v>
      </c>
      <c r="D5847" s="30">
        <v>45359</v>
      </c>
      <c r="E5847" s="10" t="s">
        <v>1</v>
      </c>
      <c r="F5847" s="14">
        <v>1695</v>
      </c>
      <c r="G5847" s="14">
        <v>375.57</v>
      </c>
      <c r="H5847" s="30"/>
      <c r="I5847" s="118"/>
      <c r="J5847" s="15" t="str">
        <f>IF(M5847="",IF(AND(H5847&lt;&gt; "",D5847&lt;&gt;""),IF(H5847&gt;=D5847,H5847-D5847,0),""),"")</f>
        <v/>
      </c>
      <c r="K5847" s="20" t="str">
        <f>IF(M5847="",IF(I5847&lt;&gt;"",I5847-G5847,""),"")</f>
        <v/>
      </c>
      <c r="L5847" s="25" t="str">
        <f>IF(M5847="",IF(K5847&lt;&gt;"",IF(G5847=0,IF(I5847=0,0,9.99),K5847/G5847),""),"")</f>
        <v/>
      </c>
      <c r="N5847" s="58" t="str">
        <f>TRIM(CONCATENATE(Table1[[#This Row],[Intake]]," ",Table1[[#This Row],[Batch Number]]))</f>
        <v>S-1/OS 154</v>
      </c>
      <c r="O5847" s="3" t="str">
        <f>IF(VLOOKUP(Table1[[#This Row],[Intake Batch Combo]],Sheet2!A:B,2,FALSE)="","",VLOOKUP(Table1[[#This Row],[Intake Batch Combo]],Sheet2!A:B,2,FALSE))</f>
        <v>One Source Diagnostics Batch 154</v>
      </c>
      <c r="P5847" s="115" t="s">
        <v>2379</v>
      </c>
      <c r="Q5847" s="115" t="e">
        <v>#N/A</v>
      </c>
    </row>
    <row r="5848" spans="1:17">
      <c r="A5848" s="4" t="s">
        <v>1316</v>
      </c>
      <c r="B5848" s="15">
        <v>154</v>
      </c>
      <c r="C5848" s="15" t="s">
        <v>1917</v>
      </c>
      <c r="D5848" s="30">
        <v>45359</v>
      </c>
      <c r="E5848" s="10" t="s">
        <v>1</v>
      </c>
      <c r="F5848" s="14">
        <v>1695</v>
      </c>
      <c r="G5848" s="14">
        <v>375.57</v>
      </c>
      <c r="H5848" s="30"/>
      <c r="I5848" s="118"/>
      <c r="J5848" s="15" t="str">
        <f>IF(M5848="",IF(AND(H5848&lt;&gt; "",D5848&lt;&gt;""),IF(H5848&gt;=D5848,H5848-D5848,0),""),"")</f>
        <v/>
      </c>
      <c r="K5848" s="20" t="str">
        <f>IF(M5848="",IF(I5848&lt;&gt;"",I5848-G5848,""),"")</f>
        <v/>
      </c>
      <c r="L5848" s="25" t="str">
        <f>IF(M5848="",IF(K5848&lt;&gt;"",IF(G5848=0,IF(I5848=0,0,9.99),K5848/G5848),""),"")</f>
        <v/>
      </c>
      <c r="N5848" s="58" t="str">
        <f>TRIM(CONCATENATE(Table1[[#This Row],[Intake]]," ",Table1[[#This Row],[Batch Number]]))</f>
        <v>S-1/OS 154</v>
      </c>
      <c r="O5848" s="3" t="str">
        <f>IF(VLOOKUP(Table1[[#This Row],[Intake Batch Combo]],Sheet2!A:B,2,FALSE)="","",VLOOKUP(Table1[[#This Row],[Intake Batch Combo]],Sheet2!A:B,2,FALSE))</f>
        <v>One Source Diagnostics Batch 154</v>
      </c>
      <c r="P5848" s="115" t="s">
        <v>2379</v>
      </c>
      <c r="Q5848" s="115" t="e">
        <v>#N/A</v>
      </c>
    </row>
    <row r="5849" spans="1:17">
      <c r="A5849" s="4" t="s">
        <v>1316</v>
      </c>
      <c r="B5849" s="15">
        <v>154</v>
      </c>
      <c r="C5849" s="15" t="s">
        <v>1918</v>
      </c>
      <c r="D5849" s="30">
        <v>45359</v>
      </c>
      <c r="E5849" s="10" t="s">
        <v>1</v>
      </c>
      <c r="F5849" s="14">
        <v>1695</v>
      </c>
      <c r="G5849" s="14">
        <v>375.57</v>
      </c>
      <c r="H5849" s="30"/>
      <c r="I5849" s="118"/>
      <c r="J5849" s="15" t="str">
        <f>IF(M5849="",IF(AND(H5849&lt;&gt; "",D5849&lt;&gt;""),IF(H5849&gt;=D5849,H5849-D5849,0),""),"")</f>
        <v/>
      </c>
      <c r="K5849" s="20" t="str">
        <f>IF(M5849="",IF(I5849&lt;&gt;"",I5849-G5849,""),"")</f>
        <v/>
      </c>
      <c r="L5849" s="25" t="str">
        <f>IF(M5849="",IF(K5849&lt;&gt;"",IF(G5849=0,IF(I5849=0,0,9.99),K5849/G5849),""),"")</f>
        <v/>
      </c>
      <c r="N5849" s="58" t="str">
        <f>TRIM(CONCATENATE(Table1[[#This Row],[Intake]]," ",Table1[[#This Row],[Batch Number]]))</f>
        <v>S-1/OS 154</v>
      </c>
      <c r="O5849" s="3" t="str">
        <f>IF(VLOOKUP(Table1[[#This Row],[Intake Batch Combo]],Sheet2!A:B,2,FALSE)="","",VLOOKUP(Table1[[#This Row],[Intake Batch Combo]],Sheet2!A:B,2,FALSE))</f>
        <v>One Source Diagnostics Batch 154</v>
      </c>
      <c r="P5849" s="115" t="s">
        <v>2379</v>
      </c>
      <c r="Q5849" s="115" t="e">
        <v>#N/A</v>
      </c>
    </row>
    <row r="5850" spans="1:17">
      <c r="A5850" s="4" t="s">
        <v>1316</v>
      </c>
      <c r="B5850" s="15">
        <v>154</v>
      </c>
      <c r="C5850" s="15" t="s">
        <v>1919</v>
      </c>
      <c r="D5850" s="30">
        <v>45359</v>
      </c>
      <c r="E5850" s="10" t="s">
        <v>1</v>
      </c>
      <c r="F5850" s="14">
        <v>1695</v>
      </c>
      <c r="G5850" s="14">
        <v>375.57</v>
      </c>
      <c r="H5850" s="30"/>
      <c r="I5850" s="118"/>
      <c r="J5850" s="15" t="str">
        <f>IF(M5850="",IF(AND(H5850&lt;&gt; "",D5850&lt;&gt;""),IF(H5850&gt;=D5850,H5850-D5850,0),""),"")</f>
        <v/>
      </c>
      <c r="K5850" s="20" t="str">
        <f>IF(M5850="",IF(I5850&lt;&gt;"",I5850-G5850,""),"")</f>
        <v/>
      </c>
      <c r="L5850" s="25" t="str">
        <f>IF(M5850="",IF(K5850&lt;&gt;"",IF(G5850=0,IF(I5850=0,0,9.99),K5850/G5850),""),"")</f>
        <v/>
      </c>
      <c r="N5850" s="58" t="str">
        <f>TRIM(CONCATENATE(Table1[[#This Row],[Intake]]," ",Table1[[#This Row],[Batch Number]]))</f>
        <v>S-1/OS 154</v>
      </c>
      <c r="O5850" s="3" t="str">
        <f>IF(VLOOKUP(Table1[[#This Row],[Intake Batch Combo]],Sheet2!A:B,2,FALSE)="","",VLOOKUP(Table1[[#This Row],[Intake Batch Combo]],Sheet2!A:B,2,FALSE))</f>
        <v>One Source Diagnostics Batch 154</v>
      </c>
      <c r="P5850" s="115" t="s">
        <v>2379</v>
      </c>
      <c r="Q5850" s="115" t="e">
        <v>#N/A</v>
      </c>
    </row>
    <row r="5851" spans="1:17">
      <c r="A5851" s="4" t="s">
        <v>1316</v>
      </c>
      <c r="B5851" s="15">
        <v>154</v>
      </c>
      <c r="C5851" s="15" t="s">
        <v>1922</v>
      </c>
      <c r="D5851" s="30">
        <v>45359</v>
      </c>
      <c r="E5851" s="10" t="s">
        <v>1</v>
      </c>
      <c r="F5851" s="14">
        <v>1695</v>
      </c>
      <c r="G5851" s="14">
        <v>375.57</v>
      </c>
      <c r="H5851" s="30"/>
      <c r="I5851" s="118"/>
      <c r="J5851" s="15" t="str">
        <f>IF(M5851="",IF(AND(H5851&lt;&gt; "",D5851&lt;&gt;""),IF(H5851&gt;=D5851,H5851-D5851,0),""),"")</f>
        <v/>
      </c>
      <c r="K5851" s="20" t="str">
        <f>IF(M5851="",IF(I5851&lt;&gt;"",I5851-G5851,""),"")</f>
        <v/>
      </c>
      <c r="L5851" s="25" t="str">
        <f>IF(M5851="",IF(K5851&lt;&gt;"",IF(G5851=0,IF(I5851=0,0,9.99),K5851/G5851),""),"")</f>
        <v/>
      </c>
      <c r="N5851" s="58" t="str">
        <f>TRIM(CONCATENATE(Table1[[#This Row],[Intake]]," ",Table1[[#This Row],[Batch Number]]))</f>
        <v>S-1/OS 154</v>
      </c>
      <c r="O5851" s="3" t="str">
        <f>IF(VLOOKUP(Table1[[#This Row],[Intake Batch Combo]],Sheet2!A:B,2,FALSE)="","",VLOOKUP(Table1[[#This Row],[Intake Batch Combo]],Sheet2!A:B,2,FALSE))</f>
        <v>One Source Diagnostics Batch 154</v>
      </c>
      <c r="P5851" s="115" t="s">
        <v>2379</v>
      </c>
      <c r="Q5851" s="115" t="e">
        <v>#N/A</v>
      </c>
    </row>
    <row r="5852" spans="1:17">
      <c r="A5852" s="4" t="s">
        <v>1316</v>
      </c>
      <c r="B5852" s="15">
        <v>154</v>
      </c>
      <c r="C5852" s="15" t="s">
        <v>1922</v>
      </c>
      <c r="D5852" s="30">
        <v>45359</v>
      </c>
      <c r="E5852" s="10" t="s">
        <v>1</v>
      </c>
      <c r="F5852" s="14">
        <v>1695</v>
      </c>
      <c r="G5852" s="14">
        <v>375.57</v>
      </c>
      <c r="H5852" s="30"/>
      <c r="I5852" s="118"/>
      <c r="J5852" s="15" t="str">
        <f>IF(M5852="",IF(AND(H5852&lt;&gt; "",D5852&lt;&gt;""),IF(H5852&gt;=D5852,H5852-D5852,0),""),"")</f>
        <v/>
      </c>
      <c r="K5852" s="20" t="str">
        <f>IF(M5852="",IF(I5852&lt;&gt;"",I5852-G5852,""),"")</f>
        <v/>
      </c>
      <c r="L5852" s="25" t="str">
        <f>IF(M5852="",IF(K5852&lt;&gt;"",IF(G5852=0,IF(I5852=0,0,9.99),K5852/G5852),""),"")</f>
        <v/>
      </c>
      <c r="N5852" s="58" t="str">
        <f>TRIM(CONCATENATE(Table1[[#This Row],[Intake]]," ",Table1[[#This Row],[Batch Number]]))</f>
        <v>S-1/OS 154</v>
      </c>
      <c r="O5852" s="3" t="str">
        <f>IF(VLOOKUP(Table1[[#This Row],[Intake Batch Combo]],Sheet2!A:B,2,FALSE)="","",VLOOKUP(Table1[[#This Row],[Intake Batch Combo]],Sheet2!A:B,2,FALSE))</f>
        <v>One Source Diagnostics Batch 154</v>
      </c>
      <c r="P5852" s="115" t="s">
        <v>2379</v>
      </c>
      <c r="Q5852" s="115" t="e">
        <v>#N/A</v>
      </c>
    </row>
    <row r="5853" spans="1:17">
      <c r="A5853" s="4" t="s">
        <v>1316</v>
      </c>
      <c r="B5853" s="15">
        <v>154</v>
      </c>
      <c r="C5853" s="15" t="s">
        <v>1925</v>
      </c>
      <c r="D5853" s="30">
        <v>45359</v>
      </c>
      <c r="E5853" s="10" t="s">
        <v>1</v>
      </c>
      <c r="F5853" s="14">
        <v>1695</v>
      </c>
      <c r="G5853" s="14">
        <v>375.57</v>
      </c>
      <c r="H5853" s="30"/>
      <c r="I5853" s="118"/>
      <c r="J5853" s="15" t="str">
        <f>IF(M5853="",IF(AND(H5853&lt;&gt; "",D5853&lt;&gt;""),IF(H5853&gt;=D5853,H5853-D5853,0),""),"")</f>
        <v/>
      </c>
      <c r="K5853" s="20" t="str">
        <f>IF(M5853="",IF(I5853&lt;&gt;"",I5853-G5853,""),"")</f>
        <v/>
      </c>
      <c r="L5853" s="25" t="str">
        <f>IF(M5853="",IF(K5853&lt;&gt;"",IF(G5853=0,IF(I5853=0,0,9.99),K5853/G5853),""),"")</f>
        <v/>
      </c>
      <c r="N5853" s="58" t="str">
        <f>TRIM(CONCATENATE(Table1[[#This Row],[Intake]]," ",Table1[[#This Row],[Batch Number]]))</f>
        <v>S-1/OS 154</v>
      </c>
      <c r="O5853" s="3" t="str">
        <f>IF(VLOOKUP(Table1[[#This Row],[Intake Batch Combo]],Sheet2!A:B,2,FALSE)="","",VLOOKUP(Table1[[#This Row],[Intake Batch Combo]],Sheet2!A:B,2,FALSE))</f>
        <v>One Source Diagnostics Batch 154</v>
      </c>
      <c r="P5853" s="115" t="s">
        <v>2379</v>
      </c>
      <c r="Q5853" s="115" t="e">
        <v>#N/A</v>
      </c>
    </row>
    <row r="5854" spans="1:17">
      <c r="A5854" s="4" t="s">
        <v>1316</v>
      </c>
      <c r="B5854" s="15">
        <v>154</v>
      </c>
      <c r="C5854" s="15" t="s">
        <v>1925</v>
      </c>
      <c r="D5854" s="30">
        <v>45359</v>
      </c>
      <c r="E5854" s="10" t="s">
        <v>1</v>
      </c>
      <c r="F5854" s="14">
        <v>1695</v>
      </c>
      <c r="G5854" s="14">
        <v>375.57</v>
      </c>
      <c r="H5854" s="30"/>
      <c r="I5854" s="118"/>
      <c r="J5854" s="15" t="str">
        <f>IF(M5854="",IF(AND(H5854&lt;&gt; "",D5854&lt;&gt;""),IF(H5854&gt;=D5854,H5854-D5854,0),""),"")</f>
        <v/>
      </c>
      <c r="K5854" s="20" t="str">
        <f>IF(M5854="",IF(I5854&lt;&gt;"",I5854-G5854,""),"")</f>
        <v/>
      </c>
      <c r="L5854" s="25" t="str">
        <f>IF(M5854="",IF(K5854&lt;&gt;"",IF(G5854=0,IF(I5854=0,0,9.99),K5854/G5854),""),"")</f>
        <v/>
      </c>
      <c r="N5854" s="58" t="str">
        <f>TRIM(CONCATENATE(Table1[[#This Row],[Intake]]," ",Table1[[#This Row],[Batch Number]]))</f>
        <v>S-1/OS 154</v>
      </c>
      <c r="O5854" s="3" t="str">
        <f>IF(VLOOKUP(Table1[[#This Row],[Intake Batch Combo]],Sheet2!A:B,2,FALSE)="","",VLOOKUP(Table1[[#This Row],[Intake Batch Combo]],Sheet2!A:B,2,FALSE))</f>
        <v>One Source Diagnostics Batch 154</v>
      </c>
      <c r="P5854" s="115" t="s">
        <v>2379</v>
      </c>
      <c r="Q5854" s="115" t="e">
        <v>#N/A</v>
      </c>
    </row>
    <row r="5855" spans="1:17">
      <c r="A5855" s="4" t="s">
        <v>1316</v>
      </c>
      <c r="B5855" s="15">
        <v>154</v>
      </c>
      <c r="C5855" s="15" t="s">
        <v>1928</v>
      </c>
      <c r="D5855" s="30">
        <v>45359</v>
      </c>
      <c r="E5855" s="10" t="s">
        <v>1</v>
      </c>
      <c r="F5855" s="14">
        <v>1695</v>
      </c>
      <c r="G5855" s="14">
        <v>375.57</v>
      </c>
      <c r="H5855" s="30"/>
      <c r="I5855" s="118"/>
      <c r="J5855" s="15" t="str">
        <f>IF(M5855="",IF(AND(H5855&lt;&gt; "",D5855&lt;&gt;""),IF(H5855&gt;=D5855,H5855-D5855,0),""),"")</f>
        <v/>
      </c>
      <c r="K5855" s="20" t="str">
        <f>IF(M5855="",IF(I5855&lt;&gt;"",I5855-G5855,""),"")</f>
        <v/>
      </c>
      <c r="L5855" s="25" t="str">
        <f>IF(M5855="",IF(K5855&lt;&gt;"",IF(G5855=0,IF(I5855=0,0,9.99),K5855/G5855),""),"")</f>
        <v/>
      </c>
      <c r="N5855" s="58" t="str">
        <f>TRIM(CONCATENATE(Table1[[#This Row],[Intake]]," ",Table1[[#This Row],[Batch Number]]))</f>
        <v>S-1/OS 154</v>
      </c>
      <c r="O5855" s="3" t="str">
        <f>IF(VLOOKUP(Table1[[#This Row],[Intake Batch Combo]],Sheet2!A:B,2,FALSE)="","",VLOOKUP(Table1[[#This Row],[Intake Batch Combo]],Sheet2!A:B,2,FALSE))</f>
        <v>One Source Diagnostics Batch 154</v>
      </c>
      <c r="P5855" s="115" t="s">
        <v>2379</v>
      </c>
      <c r="Q5855" s="115" t="e">
        <v>#N/A</v>
      </c>
    </row>
    <row r="5856" spans="1:17">
      <c r="A5856" s="4" t="s">
        <v>1316</v>
      </c>
      <c r="B5856" s="15">
        <v>154</v>
      </c>
      <c r="C5856" s="15" t="s">
        <v>1932</v>
      </c>
      <c r="D5856" s="30">
        <v>45359</v>
      </c>
      <c r="E5856" s="10" t="s">
        <v>1</v>
      </c>
      <c r="F5856" s="14">
        <v>1695</v>
      </c>
      <c r="G5856" s="14">
        <v>375.57</v>
      </c>
      <c r="H5856" s="30"/>
      <c r="I5856" s="118"/>
      <c r="J5856" s="15" t="str">
        <f>IF(M5856="",IF(AND(H5856&lt;&gt; "",D5856&lt;&gt;""),IF(H5856&gt;=D5856,H5856-D5856,0),""),"")</f>
        <v/>
      </c>
      <c r="K5856" s="20" t="str">
        <f>IF(M5856="",IF(I5856&lt;&gt;"",I5856-G5856,""),"")</f>
        <v/>
      </c>
      <c r="L5856" s="25" t="str">
        <f>IF(M5856="",IF(K5856&lt;&gt;"",IF(G5856=0,IF(I5856=0,0,9.99),K5856/G5856),""),"")</f>
        <v/>
      </c>
      <c r="N5856" s="58" t="str">
        <f>TRIM(CONCATENATE(Table1[[#This Row],[Intake]]," ",Table1[[#This Row],[Batch Number]]))</f>
        <v>S-1/OS 154</v>
      </c>
      <c r="O5856" s="3" t="str">
        <f>IF(VLOOKUP(Table1[[#This Row],[Intake Batch Combo]],Sheet2!A:B,2,FALSE)="","",VLOOKUP(Table1[[#This Row],[Intake Batch Combo]],Sheet2!A:B,2,FALSE))</f>
        <v>One Source Diagnostics Batch 154</v>
      </c>
      <c r="P5856" s="115" t="s">
        <v>2379</v>
      </c>
      <c r="Q5856" s="115" t="e">
        <v>#N/A</v>
      </c>
    </row>
    <row r="5857" spans="1:17">
      <c r="A5857" s="4" t="s">
        <v>1316</v>
      </c>
      <c r="B5857" s="15">
        <v>154</v>
      </c>
      <c r="C5857" s="15" t="s">
        <v>1932</v>
      </c>
      <c r="D5857" s="30">
        <v>45359</v>
      </c>
      <c r="E5857" s="10" t="s">
        <v>1</v>
      </c>
      <c r="F5857" s="14">
        <v>1695</v>
      </c>
      <c r="G5857" s="14">
        <v>375.57</v>
      </c>
      <c r="H5857" s="30"/>
      <c r="I5857" s="118"/>
      <c r="J5857" s="15" t="str">
        <f>IF(M5857="",IF(AND(H5857&lt;&gt; "",D5857&lt;&gt;""),IF(H5857&gt;=D5857,H5857-D5857,0),""),"")</f>
        <v/>
      </c>
      <c r="K5857" s="20" t="str">
        <f>IF(M5857="",IF(I5857&lt;&gt;"",I5857-G5857,""),"")</f>
        <v/>
      </c>
      <c r="L5857" s="25" t="str">
        <f>IF(M5857="",IF(K5857&lt;&gt;"",IF(G5857=0,IF(I5857=0,0,9.99),K5857/G5857),""),"")</f>
        <v/>
      </c>
      <c r="N5857" s="58" t="str">
        <f>TRIM(CONCATENATE(Table1[[#This Row],[Intake]]," ",Table1[[#This Row],[Batch Number]]))</f>
        <v>S-1/OS 154</v>
      </c>
      <c r="O5857" s="3" t="str">
        <f>IF(VLOOKUP(Table1[[#This Row],[Intake Batch Combo]],Sheet2!A:B,2,FALSE)="","",VLOOKUP(Table1[[#This Row],[Intake Batch Combo]],Sheet2!A:B,2,FALSE))</f>
        <v>One Source Diagnostics Batch 154</v>
      </c>
      <c r="P5857" s="115" t="s">
        <v>2379</v>
      </c>
      <c r="Q5857" s="115" t="e">
        <v>#N/A</v>
      </c>
    </row>
    <row r="5858" spans="1:17">
      <c r="A5858" s="4" t="s">
        <v>1316</v>
      </c>
      <c r="B5858" s="15">
        <v>154</v>
      </c>
      <c r="C5858" s="15" t="s">
        <v>1933</v>
      </c>
      <c r="D5858" s="30">
        <v>45359</v>
      </c>
      <c r="E5858" s="10" t="s">
        <v>1</v>
      </c>
      <c r="F5858" s="14">
        <v>1695</v>
      </c>
      <c r="G5858" s="14">
        <v>375.57</v>
      </c>
      <c r="H5858" s="30"/>
      <c r="I5858" s="118"/>
      <c r="J5858" s="15" t="str">
        <f>IF(M5858="",IF(AND(H5858&lt;&gt; "",D5858&lt;&gt;""),IF(H5858&gt;=D5858,H5858-D5858,0),""),"")</f>
        <v/>
      </c>
      <c r="K5858" s="20" t="str">
        <f>IF(M5858="",IF(I5858&lt;&gt;"",I5858-G5858,""),"")</f>
        <v/>
      </c>
      <c r="L5858" s="25" t="str">
        <f>IF(M5858="",IF(K5858&lt;&gt;"",IF(G5858=0,IF(I5858=0,0,9.99),K5858/G5858),""),"")</f>
        <v/>
      </c>
      <c r="N5858" s="58" t="str">
        <f>TRIM(CONCATENATE(Table1[[#This Row],[Intake]]," ",Table1[[#This Row],[Batch Number]]))</f>
        <v>S-1/OS 154</v>
      </c>
      <c r="O5858" s="3" t="str">
        <f>IF(VLOOKUP(Table1[[#This Row],[Intake Batch Combo]],Sheet2!A:B,2,FALSE)="","",VLOOKUP(Table1[[#This Row],[Intake Batch Combo]],Sheet2!A:B,2,FALSE))</f>
        <v>One Source Diagnostics Batch 154</v>
      </c>
      <c r="P5858" s="115" t="s">
        <v>2379</v>
      </c>
      <c r="Q5858" s="115" t="e">
        <v>#N/A</v>
      </c>
    </row>
    <row r="5859" spans="1:17">
      <c r="A5859" s="4" t="s">
        <v>1316</v>
      </c>
      <c r="B5859" s="15">
        <v>154</v>
      </c>
      <c r="C5859" s="15" t="s">
        <v>1933</v>
      </c>
      <c r="D5859" s="30">
        <v>45359</v>
      </c>
      <c r="E5859" s="10" t="s">
        <v>1</v>
      </c>
      <c r="F5859" s="14">
        <v>1695</v>
      </c>
      <c r="G5859" s="14">
        <v>375.57</v>
      </c>
      <c r="H5859" s="30"/>
      <c r="I5859" s="118"/>
      <c r="J5859" s="15" t="str">
        <f>IF(M5859="",IF(AND(H5859&lt;&gt; "",D5859&lt;&gt;""),IF(H5859&gt;=D5859,H5859-D5859,0),""),"")</f>
        <v/>
      </c>
      <c r="K5859" s="20" t="str">
        <f>IF(M5859="",IF(I5859&lt;&gt;"",I5859-G5859,""),"")</f>
        <v/>
      </c>
      <c r="L5859" s="25" t="str">
        <f>IF(M5859="",IF(K5859&lt;&gt;"",IF(G5859=0,IF(I5859=0,0,9.99),K5859/G5859),""),"")</f>
        <v/>
      </c>
      <c r="N5859" s="58" t="str">
        <f>TRIM(CONCATENATE(Table1[[#This Row],[Intake]]," ",Table1[[#This Row],[Batch Number]]))</f>
        <v>S-1/OS 154</v>
      </c>
      <c r="O5859" s="3" t="str">
        <f>IF(VLOOKUP(Table1[[#This Row],[Intake Batch Combo]],Sheet2!A:B,2,FALSE)="","",VLOOKUP(Table1[[#This Row],[Intake Batch Combo]],Sheet2!A:B,2,FALSE))</f>
        <v>One Source Diagnostics Batch 154</v>
      </c>
      <c r="P5859" s="115" t="s">
        <v>2379</v>
      </c>
      <c r="Q5859" s="115" t="e">
        <v>#N/A</v>
      </c>
    </row>
    <row r="5860" spans="1:17">
      <c r="A5860" s="4" t="s">
        <v>1316</v>
      </c>
      <c r="B5860" s="15">
        <v>154</v>
      </c>
      <c r="C5860" s="15" t="s">
        <v>1933</v>
      </c>
      <c r="D5860" s="30">
        <v>45359</v>
      </c>
      <c r="E5860" s="10" t="s">
        <v>1</v>
      </c>
      <c r="F5860" s="14">
        <v>1695</v>
      </c>
      <c r="G5860" s="14">
        <v>375.57</v>
      </c>
      <c r="H5860" s="30"/>
      <c r="I5860" s="118"/>
      <c r="J5860" s="15" t="str">
        <f>IF(M5860="",IF(AND(H5860&lt;&gt; "",D5860&lt;&gt;""),IF(H5860&gt;=D5860,H5860-D5860,0),""),"")</f>
        <v/>
      </c>
      <c r="K5860" s="20" t="str">
        <f>IF(M5860="",IF(I5860&lt;&gt;"",I5860-G5860,""),"")</f>
        <v/>
      </c>
      <c r="L5860" s="25" t="str">
        <f>IF(M5860="",IF(K5860&lt;&gt;"",IF(G5860=0,IF(I5860=0,0,9.99),K5860/G5860),""),"")</f>
        <v/>
      </c>
      <c r="N5860" s="58" t="str">
        <f>TRIM(CONCATENATE(Table1[[#This Row],[Intake]]," ",Table1[[#This Row],[Batch Number]]))</f>
        <v>S-1/OS 154</v>
      </c>
      <c r="O5860" s="3" t="str">
        <f>IF(VLOOKUP(Table1[[#This Row],[Intake Batch Combo]],Sheet2!A:B,2,FALSE)="","",VLOOKUP(Table1[[#This Row],[Intake Batch Combo]],Sheet2!A:B,2,FALSE))</f>
        <v>One Source Diagnostics Batch 154</v>
      </c>
      <c r="P5860" s="115" t="s">
        <v>2379</v>
      </c>
      <c r="Q5860" s="115" t="e">
        <v>#N/A</v>
      </c>
    </row>
    <row r="5861" spans="1:17">
      <c r="A5861" s="4" t="s">
        <v>1316</v>
      </c>
      <c r="B5861" s="15">
        <v>154</v>
      </c>
      <c r="C5861" s="15" t="s">
        <v>1933</v>
      </c>
      <c r="D5861" s="30">
        <v>45359</v>
      </c>
      <c r="E5861" s="10" t="s">
        <v>1</v>
      </c>
      <c r="F5861" s="14">
        <v>1695</v>
      </c>
      <c r="G5861" s="14">
        <v>375.57</v>
      </c>
      <c r="H5861" s="30"/>
      <c r="I5861" s="118"/>
      <c r="J5861" s="15" t="str">
        <f>IF(M5861="",IF(AND(H5861&lt;&gt; "",D5861&lt;&gt;""),IF(H5861&gt;=D5861,H5861-D5861,0),""),"")</f>
        <v/>
      </c>
      <c r="K5861" s="20" t="str">
        <f>IF(M5861="",IF(I5861&lt;&gt;"",I5861-G5861,""),"")</f>
        <v/>
      </c>
      <c r="L5861" s="25" t="str">
        <f>IF(M5861="",IF(K5861&lt;&gt;"",IF(G5861=0,IF(I5861=0,0,9.99),K5861/G5861),""),"")</f>
        <v/>
      </c>
      <c r="N5861" s="58" t="str">
        <f>TRIM(CONCATENATE(Table1[[#This Row],[Intake]]," ",Table1[[#This Row],[Batch Number]]))</f>
        <v>S-1/OS 154</v>
      </c>
      <c r="O5861" s="3" t="str">
        <f>IF(VLOOKUP(Table1[[#This Row],[Intake Batch Combo]],Sheet2!A:B,2,FALSE)="","",VLOOKUP(Table1[[#This Row],[Intake Batch Combo]],Sheet2!A:B,2,FALSE))</f>
        <v>One Source Diagnostics Batch 154</v>
      </c>
      <c r="P5861" s="115" t="s">
        <v>2379</v>
      </c>
      <c r="Q5861" s="115" t="e">
        <v>#N/A</v>
      </c>
    </row>
    <row r="5862" spans="1:17">
      <c r="A5862" s="4" t="s">
        <v>1316</v>
      </c>
      <c r="B5862" s="15">
        <v>154</v>
      </c>
      <c r="C5862" s="15" t="s">
        <v>1934</v>
      </c>
      <c r="D5862" s="30">
        <v>45359</v>
      </c>
      <c r="E5862" s="10" t="s">
        <v>1</v>
      </c>
      <c r="F5862" s="14">
        <v>1695</v>
      </c>
      <c r="G5862" s="14">
        <v>375.57</v>
      </c>
      <c r="H5862" s="30"/>
      <c r="I5862" s="118"/>
      <c r="J5862" s="15" t="str">
        <f>IF(M5862="",IF(AND(H5862&lt;&gt; "",D5862&lt;&gt;""),IF(H5862&gt;=D5862,H5862-D5862,0),""),"")</f>
        <v/>
      </c>
      <c r="K5862" s="20" t="str">
        <f>IF(M5862="",IF(I5862&lt;&gt;"",I5862-G5862,""),"")</f>
        <v/>
      </c>
      <c r="L5862" s="25" t="str">
        <f>IF(M5862="",IF(K5862&lt;&gt;"",IF(G5862=0,IF(I5862=0,0,9.99),K5862/G5862),""),"")</f>
        <v/>
      </c>
      <c r="N5862" s="58" t="str">
        <f>TRIM(CONCATENATE(Table1[[#This Row],[Intake]]," ",Table1[[#This Row],[Batch Number]]))</f>
        <v>S-1/OS 154</v>
      </c>
      <c r="O5862" s="3" t="str">
        <f>IF(VLOOKUP(Table1[[#This Row],[Intake Batch Combo]],Sheet2!A:B,2,FALSE)="","",VLOOKUP(Table1[[#This Row],[Intake Batch Combo]],Sheet2!A:B,2,FALSE))</f>
        <v>One Source Diagnostics Batch 154</v>
      </c>
      <c r="P5862" s="115" t="s">
        <v>2379</v>
      </c>
      <c r="Q5862" s="115" t="e">
        <v>#N/A</v>
      </c>
    </row>
    <row r="5863" spans="1:17">
      <c r="A5863" s="4" t="s">
        <v>1316</v>
      </c>
      <c r="B5863" s="15">
        <v>154</v>
      </c>
      <c r="C5863" s="15" t="s">
        <v>1940</v>
      </c>
      <c r="D5863" s="30">
        <v>45359</v>
      </c>
      <c r="E5863" s="10" t="s">
        <v>1</v>
      </c>
      <c r="F5863" s="14">
        <v>1695</v>
      </c>
      <c r="G5863" s="14">
        <v>375.57</v>
      </c>
      <c r="H5863" s="30"/>
      <c r="I5863" s="118"/>
      <c r="J5863" s="15" t="str">
        <f>IF(M5863="",IF(AND(H5863&lt;&gt; "",D5863&lt;&gt;""),IF(H5863&gt;=D5863,H5863-D5863,0),""),"")</f>
        <v/>
      </c>
      <c r="K5863" s="20" t="str">
        <f>IF(M5863="",IF(I5863&lt;&gt;"",I5863-G5863,""),"")</f>
        <v/>
      </c>
      <c r="L5863" s="25" t="str">
        <f>IF(M5863="",IF(K5863&lt;&gt;"",IF(G5863=0,IF(I5863=0,0,9.99),K5863/G5863),""),"")</f>
        <v/>
      </c>
      <c r="N5863" s="58" t="str">
        <f>TRIM(CONCATENATE(Table1[[#This Row],[Intake]]," ",Table1[[#This Row],[Batch Number]]))</f>
        <v>S-1/OS 154</v>
      </c>
      <c r="O5863" s="3" t="str">
        <f>IF(VLOOKUP(Table1[[#This Row],[Intake Batch Combo]],Sheet2!A:B,2,FALSE)="","",VLOOKUP(Table1[[#This Row],[Intake Batch Combo]],Sheet2!A:B,2,FALSE))</f>
        <v>One Source Diagnostics Batch 154</v>
      </c>
      <c r="P5863" s="115" t="s">
        <v>2379</v>
      </c>
      <c r="Q5863" s="115" t="e">
        <v>#N/A</v>
      </c>
    </row>
    <row r="5864" spans="1:17">
      <c r="A5864" s="4" t="s">
        <v>1316</v>
      </c>
      <c r="B5864" s="15">
        <v>154</v>
      </c>
      <c r="C5864" s="15" t="s">
        <v>1942</v>
      </c>
      <c r="D5864" s="30">
        <v>45359</v>
      </c>
      <c r="E5864" s="10" t="s">
        <v>1</v>
      </c>
      <c r="F5864" s="14">
        <v>1695</v>
      </c>
      <c r="G5864" s="14">
        <v>375.57</v>
      </c>
      <c r="H5864" s="30"/>
      <c r="I5864" s="118"/>
      <c r="J5864" s="15" t="str">
        <f>IF(M5864="",IF(AND(H5864&lt;&gt; "",D5864&lt;&gt;""),IF(H5864&gt;=D5864,H5864-D5864,0),""),"")</f>
        <v/>
      </c>
      <c r="K5864" s="20" t="str">
        <f>IF(M5864="",IF(I5864&lt;&gt;"",I5864-G5864,""),"")</f>
        <v/>
      </c>
      <c r="L5864" s="25" t="str">
        <f>IF(M5864="",IF(K5864&lt;&gt;"",IF(G5864=0,IF(I5864=0,0,9.99),K5864/G5864),""),"")</f>
        <v/>
      </c>
      <c r="N5864" s="58" t="str">
        <f>TRIM(CONCATENATE(Table1[[#This Row],[Intake]]," ",Table1[[#This Row],[Batch Number]]))</f>
        <v>S-1/OS 154</v>
      </c>
      <c r="O5864" s="3" t="str">
        <f>IF(VLOOKUP(Table1[[#This Row],[Intake Batch Combo]],Sheet2!A:B,2,FALSE)="","",VLOOKUP(Table1[[#This Row],[Intake Batch Combo]],Sheet2!A:B,2,FALSE))</f>
        <v>One Source Diagnostics Batch 154</v>
      </c>
      <c r="P5864" s="115" t="s">
        <v>2379</v>
      </c>
      <c r="Q5864" s="115" t="e">
        <v>#N/A</v>
      </c>
    </row>
    <row r="5865" spans="1:17">
      <c r="A5865" s="4" t="s">
        <v>1316</v>
      </c>
      <c r="B5865" s="15">
        <v>154</v>
      </c>
      <c r="C5865" s="15" t="s">
        <v>1945</v>
      </c>
      <c r="D5865" s="30">
        <v>45359</v>
      </c>
      <c r="E5865" s="10" t="s">
        <v>1</v>
      </c>
      <c r="F5865" s="14">
        <v>1695</v>
      </c>
      <c r="G5865" s="14">
        <v>375.57</v>
      </c>
      <c r="H5865" s="30"/>
      <c r="I5865" s="118"/>
      <c r="J5865" s="15" t="str">
        <f>IF(M5865="",IF(AND(H5865&lt;&gt; "",D5865&lt;&gt;""),IF(H5865&gt;=D5865,H5865-D5865,0),""),"")</f>
        <v/>
      </c>
      <c r="K5865" s="20" t="str">
        <f>IF(M5865="",IF(I5865&lt;&gt;"",I5865-G5865,""),"")</f>
        <v/>
      </c>
      <c r="L5865" s="25" t="str">
        <f>IF(M5865="",IF(K5865&lt;&gt;"",IF(G5865=0,IF(I5865=0,0,9.99),K5865/G5865),""),"")</f>
        <v/>
      </c>
      <c r="N5865" s="58" t="str">
        <f>TRIM(CONCATENATE(Table1[[#This Row],[Intake]]," ",Table1[[#This Row],[Batch Number]]))</f>
        <v>S-1/OS 154</v>
      </c>
      <c r="O5865" s="3" t="str">
        <f>IF(VLOOKUP(Table1[[#This Row],[Intake Batch Combo]],Sheet2!A:B,2,FALSE)="","",VLOOKUP(Table1[[#This Row],[Intake Batch Combo]],Sheet2!A:B,2,FALSE))</f>
        <v>One Source Diagnostics Batch 154</v>
      </c>
      <c r="P5865" s="115" t="s">
        <v>2379</v>
      </c>
      <c r="Q5865" s="115" t="e">
        <v>#N/A</v>
      </c>
    </row>
    <row r="5866" spans="1:17">
      <c r="A5866" s="4" t="s">
        <v>1316</v>
      </c>
      <c r="B5866" s="15">
        <v>154</v>
      </c>
      <c r="C5866" s="15" t="s">
        <v>1950</v>
      </c>
      <c r="D5866" s="30">
        <v>45359</v>
      </c>
      <c r="E5866" s="10" t="s">
        <v>1</v>
      </c>
      <c r="F5866" s="14">
        <v>1695</v>
      </c>
      <c r="G5866" s="14">
        <v>375.57</v>
      </c>
      <c r="H5866" s="30"/>
      <c r="I5866" s="118"/>
      <c r="J5866" s="15" t="str">
        <f>IF(M5866="",IF(AND(H5866&lt;&gt; "",D5866&lt;&gt;""),IF(H5866&gt;=D5866,H5866-D5866,0),""),"")</f>
        <v/>
      </c>
      <c r="K5866" s="20" t="str">
        <f>IF(M5866="",IF(I5866&lt;&gt;"",I5866-G5866,""),"")</f>
        <v/>
      </c>
      <c r="L5866" s="25" t="str">
        <f>IF(M5866="",IF(K5866&lt;&gt;"",IF(G5866=0,IF(I5866=0,0,9.99),K5866/G5866),""),"")</f>
        <v/>
      </c>
      <c r="N5866" s="58" t="str">
        <f>TRIM(CONCATENATE(Table1[[#This Row],[Intake]]," ",Table1[[#This Row],[Batch Number]]))</f>
        <v>S-1/OS 154</v>
      </c>
      <c r="O5866" s="3" t="str">
        <f>IF(VLOOKUP(Table1[[#This Row],[Intake Batch Combo]],Sheet2!A:B,2,FALSE)="","",VLOOKUP(Table1[[#This Row],[Intake Batch Combo]],Sheet2!A:B,2,FALSE))</f>
        <v>One Source Diagnostics Batch 154</v>
      </c>
      <c r="P5866" s="115" t="s">
        <v>2379</v>
      </c>
      <c r="Q5866" s="115" t="e">
        <v>#N/A</v>
      </c>
    </row>
    <row r="5867" spans="1:17">
      <c r="A5867" s="4" t="s">
        <v>1316</v>
      </c>
      <c r="B5867" s="15">
        <v>154</v>
      </c>
      <c r="C5867" s="15" t="s">
        <v>1954</v>
      </c>
      <c r="D5867" s="30">
        <v>45359</v>
      </c>
      <c r="E5867" s="10" t="s">
        <v>1</v>
      </c>
      <c r="F5867" s="14">
        <v>1695</v>
      </c>
      <c r="G5867" s="14">
        <v>375.57</v>
      </c>
      <c r="H5867" s="30"/>
      <c r="I5867" s="118"/>
      <c r="J5867" s="15" t="str">
        <f>IF(M5867="",IF(AND(H5867&lt;&gt; "",D5867&lt;&gt;""),IF(H5867&gt;=D5867,H5867-D5867,0),""),"")</f>
        <v/>
      </c>
      <c r="K5867" s="20" t="str">
        <f>IF(M5867="",IF(I5867&lt;&gt;"",I5867-G5867,""),"")</f>
        <v/>
      </c>
      <c r="L5867" s="25" t="str">
        <f>IF(M5867="",IF(K5867&lt;&gt;"",IF(G5867=0,IF(I5867=0,0,9.99),K5867/G5867),""),"")</f>
        <v/>
      </c>
      <c r="N5867" s="58" t="str">
        <f>TRIM(CONCATENATE(Table1[[#This Row],[Intake]]," ",Table1[[#This Row],[Batch Number]]))</f>
        <v>S-1/OS 154</v>
      </c>
      <c r="O5867" s="3" t="str">
        <f>IF(VLOOKUP(Table1[[#This Row],[Intake Batch Combo]],Sheet2!A:B,2,FALSE)="","",VLOOKUP(Table1[[#This Row],[Intake Batch Combo]],Sheet2!A:B,2,FALSE))</f>
        <v>One Source Diagnostics Batch 154</v>
      </c>
      <c r="P5867" s="115" t="s">
        <v>2379</v>
      </c>
      <c r="Q5867" s="115" t="e">
        <v>#N/A</v>
      </c>
    </row>
    <row r="5868" spans="1:17">
      <c r="A5868" s="4" t="s">
        <v>1316</v>
      </c>
      <c r="B5868" s="15">
        <v>154</v>
      </c>
      <c r="C5868" s="15" t="s">
        <v>1955</v>
      </c>
      <c r="D5868" s="30">
        <v>45359</v>
      </c>
      <c r="E5868" s="10" t="s">
        <v>1</v>
      </c>
      <c r="F5868" s="14">
        <v>2359</v>
      </c>
      <c r="G5868" s="14">
        <v>375.57</v>
      </c>
      <c r="H5868" s="30"/>
      <c r="I5868" s="120"/>
      <c r="J5868" s="15" t="str">
        <f>IF(M5868="",IF(AND(H5868&lt;&gt; "",D5868&lt;&gt;""),IF(H5868&gt;=D5868,H5868-D5868,0),""),"")</f>
        <v/>
      </c>
      <c r="K5868" s="20" t="str">
        <f>IF(M5868="",IF(I5868&lt;&gt;"",I5868-G5868,""),"")</f>
        <v/>
      </c>
      <c r="L5868" s="25" t="str">
        <f>IF(M5868="",IF(K5868&lt;&gt;"",IF(G5868=0,IF(I5868=0,0,9.99),K5868/G5868),""),"")</f>
        <v/>
      </c>
      <c r="M5868" s="111"/>
      <c r="N5868" s="58" t="str">
        <f>TRIM(CONCATENATE(Table1[[#This Row],[Intake]]," ",Table1[[#This Row],[Batch Number]]))</f>
        <v>S-1/OS 154</v>
      </c>
      <c r="O5868" s="111" t="str">
        <f>IF(VLOOKUP(Table1[[#This Row],[Intake Batch Combo]],Sheet2!A:B,2,FALSE)="","",VLOOKUP(Table1[[#This Row],[Intake Batch Combo]],Sheet2!A:B,2,FALSE))</f>
        <v>One Source Diagnostics Batch 154</v>
      </c>
      <c r="P5868" s="115" t="s">
        <v>2379</v>
      </c>
      <c r="Q5868" s="115" t="e">
        <v>#N/A</v>
      </c>
    </row>
    <row r="5869" spans="1:17">
      <c r="A5869" s="4" t="s">
        <v>1316</v>
      </c>
      <c r="B5869" s="15">
        <v>154</v>
      </c>
      <c r="C5869" s="15" t="s">
        <v>1955</v>
      </c>
      <c r="D5869" s="30">
        <v>45359</v>
      </c>
      <c r="E5869" s="10" t="s">
        <v>1</v>
      </c>
      <c r="F5869" s="14">
        <v>2395</v>
      </c>
      <c r="G5869" s="14">
        <v>375.57</v>
      </c>
      <c r="H5869" s="30"/>
      <c r="I5869" s="118"/>
      <c r="J5869" s="15" t="str">
        <f>IF(M5869="",IF(AND(H5869&lt;&gt; "",D5869&lt;&gt;""),IF(H5869&gt;=D5869,H5869-D5869,0),""),"")</f>
        <v/>
      </c>
      <c r="K5869" s="20" t="str">
        <f>IF(M5869="",IF(I5869&lt;&gt;"",I5869-G5869,""),"")</f>
        <v/>
      </c>
      <c r="L5869" s="25" t="str">
        <f>IF(M5869="",IF(K5869&lt;&gt;"",IF(G5869=0,IF(I5869=0,0,9.99),K5869/G5869),""),"")</f>
        <v/>
      </c>
      <c r="N5869" s="58" t="str">
        <f>TRIM(CONCATENATE(Table1[[#This Row],[Intake]]," ",Table1[[#This Row],[Batch Number]]))</f>
        <v>S-1/OS 154</v>
      </c>
      <c r="O5869" s="3" t="str">
        <f>IF(VLOOKUP(Table1[[#This Row],[Intake Batch Combo]],Sheet2!A:B,2,FALSE)="","",VLOOKUP(Table1[[#This Row],[Intake Batch Combo]],Sheet2!A:B,2,FALSE))</f>
        <v>One Source Diagnostics Batch 154</v>
      </c>
      <c r="P5869" s="115" t="s">
        <v>2379</v>
      </c>
      <c r="Q5869" s="115" t="e">
        <v>#N/A</v>
      </c>
    </row>
    <row r="5870" spans="1:17">
      <c r="A5870" s="4" t="s">
        <v>1316</v>
      </c>
      <c r="B5870" s="15">
        <v>154</v>
      </c>
      <c r="C5870" s="15" t="s">
        <v>1957</v>
      </c>
      <c r="D5870" s="30">
        <v>45359</v>
      </c>
      <c r="E5870" s="10" t="s">
        <v>1</v>
      </c>
      <c r="F5870" s="14">
        <v>1695</v>
      </c>
      <c r="G5870" s="14">
        <v>375.57</v>
      </c>
      <c r="H5870" s="30"/>
      <c r="I5870" s="118"/>
      <c r="J5870" s="15" t="str">
        <f>IF(M5870="",IF(AND(H5870&lt;&gt; "",D5870&lt;&gt;""),IF(H5870&gt;=D5870,H5870-D5870,0),""),"")</f>
        <v/>
      </c>
      <c r="K5870" s="20" t="str">
        <f>IF(M5870="",IF(I5870&lt;&gt;"",I5870-G5870,""),"")</f>
        <v/>
      </c>
      <c r="L5870" s="25" t="str">
        <f>IF(M5870="",IF(K5870&lt;&gt;"",IF(G5870=0,IF(I5870=0,0,9.99),K5870/G5870),""),"")</f>
        <v/>
      </c>
      <c r="N5870" s="58" t="str">
        <f>TRIM(CONCATENATE(Table1[[#This Row],[Intake]]," ",Table1[[#This Row],[Batch Number]]))</f>
        <v>S-1/OS 154</v>
      </c>
      <c r="O5870" s="3" t="str">
        <f>IF(VLOOKUP(Table1[[#This Row],[Intake Batch Combo]],Sheet2!A:B,2,FALSE)="","",VLOOKUP(Table1[[#This Row],[Intake Batch Combo]],Sheet2!A:B,2,FALSE))</f>
        <v>One Source Diagnostics Batch 154</v>
      </c>
      <c r="P5870" s="115" t="s">
        <v>2379</v>
      </c>
      <c r="Q5870" s="115" t="e">
        <v>#N/A</v>
      </c>
    </row>
    <row r="5871" spans="1:17">
      <c r="A5871" s="4" t="s">
        <v>1316</v>
      </c>
      <c r="B5871" s="15">
        <v>154</v>
      </c>
      <c r="C5871" s="15" t="s">
        <v>1958</v>
      </c>
      <c r="D5871" s="30">
        <v>45359</v>
      </c>
      <c r="E5871" s="10" t="s">
        <v>1</v>
      </c>
      <c r="F5871" s="14">
        <v>1695</v>
      </c>
      <c r="G5871" s="14">
        <v>375.57</v>
      </c>
      <c r="H5871" s="30"/>
      <c r="I5871" s="118"/>
      <c r="J5871" s="15" t="str">
        <f>IF(M5871="",IF(AND(H5871&lt;&gt; "",D5871&lt;&gt;""),IF(H5871&gt;=D5871,H5871-D5871,0),""),"")</f>
        <v/>
      </c>
      <c r="K5871" s="20" t="str">
        <f>IF(M5871="",IF(I5871&lt;&gt;"",I5871-G5871,""),"")</f>
        <v/>
      </c>
      <c r="L5871" s="25" t="str">
        <f>IF(M5871="",IF(K5871&lt;&gt;"",IF(G5871=0,IF(I5871=0,0,9.99),K5871/G5871),""),"")</f>
        <v/>
      </c>
      <c r="N5871" s="58" t="str">
        <f>TRIM(CONCATENATE(Table1[[#This Row],[Intake]]," ",Table1[[#This Row],[Batch Number]]))</f>
        <v>S-1/OS 154</v>
      </c>
      <c r="O5871" s="3" t="str">
        <f>IF(VLOOKUP(Table1[[#This Row],[Intake Batch Combo]],Sheet2!A:B,2,FALSE)="","",VLOOKUP(Table1[[#This Row],[Intake Batch Combo]],Sheet2!A:B,2,FALSE))</f>
        <v>One Source Diagnostics Batch 154</v>
      </c>
      <c r="P5871" s="115" t="s">
        <v>2379</v>
      </c>
      <c r="Q5871" s="115" t="e">
        <v>#N/A</v>
      </c>
    </row>
    <row r="5872" spans="1:17">
      <c r="A5872" s="4" t="s">
        <v>1316</v>
      </c>
      <c r="B5872" s="15">
        <v>154</v>
      </c>
      <c r="C5872" s="15" t="s">
        <v>1960</v>
      </c>
      <c r="D5872" s="30">
        <v>45359</v>
      </c>
      <c r="E5872" s="10" t="s">
        <v>1</v>
      </c>
      <c r="F5872" s="14">
        <v>1695</v>
      </c>
      <c r="G5872" s="14">
        <v>375.57</v>
      </c>
      <c r="H5872" s="30"/>
      <c r="I5872" s="118"/>
      <c r="J5872" s="15" t="str">
        <f>IF(M5872="",IF(AND(H5872&lt;&gt; "",D5872&lt;&gt;""),IF(H5872&gt;=D5872,H5872-D5872,0),""),"")</f>
        <v/>
      </c>
      <c r="K5872" s="20" t="str">
        <f>IF(M5872="",IF(I5872&lt;&gt;"",I5872-G5872,""),"")</f>
        <v/>
      </c>
      <c r="L5872" s="25" t="str">
        <f>IF(M5872="",IF(K5872&lt;&gt;"",IF(G5872=0,IF(I5872=0,0,9.99),K5872/G5872),""),"")</f>
        <v/>
      </c>
      <c r="N5872" s="58" t="str">
        <f>TRIM(CONCATENATE(Table1[[#This Row],[Intake]]," ",Table1[[#This Row],[Batch Number]]))</f>
        <v>S-1/OS 154</v>
      </c>
      <c r="O5872" s="3" t="str">
        <f>IF(VLOOKUP(Table1[[#This Row],[Intake Batch Combo]],Sheet2!A:B,2,FALSE)="","",VLOOKUP(Table1[[#This Row],[Intake Batch Combo]],Sheet2!A:B,2,FALSE))</f>
        <v>One Source Diagnostics Batch 154</v>
      </c>
      <c r="P5872" s="115" t="s">
        <v>2379</v>
      </c>
      <c r="Q5872" s="115" t="e">
        <v>#N/A</v>
      </c>
    </row>
    <row r="5873" spans="1:17">
      <c r="A5873" s="4" t="s">
        <v>1316</v>
      </c>
      <c r="B5873" s="15">
        <v>154</v>
      </c>
      <c r="C5873" s="15" t="s">
        <v>1960</v>
      </c>
      <c r="D5873" s="30">
        <v>45359</v>
      </c>
      <c r="E5873" s="10" t="s">
        <v>1</v>
      </c>
      <c r="F5873" s="14">
        <v>1695</v>
      </c>
      <c r="G5873" s="14">
        <v>375.57</v>
      </c>
      <c r="H5873" s="30"/>
      <c r="I5873" s="118"/>
      <c r="J5873" s="15" t="str">
        <f>IF(M5873="",IF(AND(H5873&lt;&gt; "",D5873&lt;&gt;""),IF(H5873&gt;=D5873,H5873-D5873,0),""),"")</f>
        <v/>
      </c>
      <c r="K5873" s="20" t="str">
        <f>IF(M5873="",IF(I5873&lt;&gt;"",I5873-G5873,""),"")</f>
        <v/>
      </c>
      <c r="L5873" s="25" t="str">
        <f>IF(M5873="",IF(K5873&lt;&gt;"",IF(G5873=0,IF(I5873=0,0,9.99),K5873/G5873),""),"")</f>
        <v/>
      </c>
      <c r="N5873" s="58" t="str">
        <f>TRIM(CONCATENATE(Table1[[#This Row],[Intake]]," ",Table1[[#This Row],[Batch Number]]))</f>
        <v>S-1/OS 154</v>
      </c>
      <c r="O5873" s="3" t="str">
        <f>IF(VLOOKUP(Table1[[#This Row],[Intake Batch Combo]],Sheet2!A:B,2,FALSE)="","",VLOOKUP(Table1[[#This Row],[Intake Batch Combo]],Sheet2!A:B,2,FALSE))</f>
        <v>One Source Diagnostics Batch 154</v>
      </c>
      <c r="P5873" s="115" t="s">
        <v>2379</v>
      </c>
      <c r="Q5873" s="115" t="e">
        <v>#N/A</v>
      </c>
    </row>
    <row r="5874" spans="1:17">
      <c r="A5874" s="4" t="s">
        <v>1316</v>
      </c>
      <c r="B5874" s="15">
        <v>154</v>
      </c>
      <c r="C5874" s="15" t="s">
        <v>1961</v>
      </c>
      <c r="D5874" s="30">
        <v>45359</v>
      </c>
      <c r="E5874" s="10" t="s">
        <v>1</v>
      </c>
      <c r="F5874" s="14">
        <v>1695</v>
      </c>
      <c r="G5874" s="14">
        <v>375.57</v>
      </c>
      <c r="H5874" s="30"/>
      <c r="I5874" s="120"/>
      <c r="J5874" s="15" t="str">
        <f>IF(M5874="",IF(AND(H5874&lt;&gt; "",D5874&lt;&gt;""),IF(H5874&gt;=D5874,H5874-D5874,0),""),"")</f>
        <v/>
      </c>
      <c r="K5874" s="20" t="str">
        <f>IF(M5874="",IF(I5874&lt;&gt;"",I5874-G5874,""),"")</f>
        <v/>
      </c>
      <c r="L5874" s="25" t="str">
        <f>IF(M5874="",IF(K5874&lt;&gt;"",IF(G5874=0,IF(I5874=0,0,9.99),K5874/G5874),""),"")</f>
        <v/>
      </c>
      <c r="N5874" s="58" t="str">
        <f>TRIM(CONCATENATE(Table1[[#This Row],[Intake]]," ",Table1[[#This Row],[Batch Number]]))</f>
        <v>S-1/OS 154</v>
      </c>
      <c r="O5874" s="3" t="str">
        <f>IF(VLOOKUP(Table1[[#This Row],[Intake Batch Combo]],Sheet2!A:B,2,FALSE)="","",VLOOKUP(Table1[[#This Row],[Intake Batch Combo]],Sheet2!A:B,2,FALSE))</f>
        <v>One Source Diagnostics Batch 154</v>
      </c>
      <c r="P5874" s="115" t="s">
        <v>2379</v>
      </c>
      <c r="Q5874" s="115" t="e">
        <v>#N/A</v>
      </c>
    </row>
    <row r="5875" spans="1:17">
      <c r="A5875" s="4" t="s">
        <v>1316</v>
      </c>
      <c r="B5875" s="15">
        <v>154</v>
      </c>
      <c r="C5875" s="15" t="s">
        <v>1962</v>
      </c>
      <c r="D5875" s="30">
        <v>45359</v>
      </c>
      <c r="E5875" s="10" t="s">
        <v>1</v>
      </c>
      <c r="F5875" s="14">
        <v>1695</v>
      </c>
      <c r="G5875" s="14">
        <v>375.57</v>
      </c>
      <c r="H5875" s="30"/>
      <c r="I5875" s="120"/>
      <c r="J5875" s="15" t="str">
        <f>IF(M5875="",IF(AND(H5875&lt;&gt; "",D5875&lt;&gt;""),IF(H5875&gt;=D5875,H5875-D5875,0),""),"")</f>
        <v/>
      </c>
      <c r="K5875" s="20" t="str">
        <f>IF(M5875="",IF(I5875&lt;&gt;"",I5875-G5875,""),"")</f>
        <v/>
      </c>
      <c r="L5875" s="25" t="str">
        <f>IF(M5875="",IF(K5875&lt;&gt;"",IF(G5875=0,IF(I5875=0,0,9.99),K5875/G5875),""),"")</f>
        <v/>
      </c>
      <c r="N5875" s="58" t="str">
        <f>TRIM(CONCATENATE(Table1[[#This Row],[Intake]]," ",Table1[[#This Row],[Batch Number]]))</f>
        <v>S-1/OS 154</v>
      </c>
      <c r="O5875" s="3" t="str">
        <f>IF(VLOOKUP(Table1[[#This Row],[Intake Batch Combo]],Sheet2!A:B,2,FALSE)="","",VLOOKUP(Table1[[#This Row],[Intake Batch Combo]],Sheet2!A:B,2,FALSE))</f>
        <v>One Source Diagnostics Batch 154</v>
      </c>
      <c r="P5875" s="115" t="s">
        <v>2379</v>
      </c>
      <c r="Q5875" s="115" t="e">
        <v>#N/A</v>
      </c>
    </row>
    <row r="5876" spans="1:17">
      <c r="A5876" s="4" t="s">
        <v>1316</v>
      </c>
      <c r="B5876" s="15">
        <v>154</v>
      </c>
      <c r="C5876" s="15" t="s">
        <v>1963</v>
      </c>
      <c r="D5876" s="30">
        <v>45359</v>
      </c>
      <c r="E5876" s="10" t="s">
        <v>1</v>
      </c>
      <c r="F5876" s="14">
        <v>1695</v>
      </c>
      <c r="G5876" s="14">
        <v>375.57</v>
      </c>
      <c r="H5876" s="30"/>
      <c r="I5876" s="118"/>
      <c r="J5876" s="15" t="str">
        <f>IF(M5876="",IF(AND(H5876&lt;&gt; "",D5876&lt;&gt;""),IF(H5876&gt;=D5876,H5876-D5876,0),""),"")</f>
        <v/>
      </c>
      <c r="K5876" s="20" t="str">
        <f>IF(M5876="",IF(I5876&lt;&gt;"",I5876-G5876,""),"")</f>
        <v/>
      </c>
      <c r="L5876" s="25" t="str">
        <f>IF(M5876="",IF(K5876&lt;&gt;"",IF(G5876=0,IF(I5876=0,0,9.99),K5876/G5876),""),"")</f>
        <v/>
      </c>
      <c r="N5876" s="58" t="str">
        <f>TRIM(CONCATENATE(Table1[[#This Row],[Intake]]," ",Table1[[#This Row],[Batch Number]]))</f>
        <v>S-1/OS 154</v>
      </c>
      <c r="O5876" s="3" t="str">
        <f>IF(VLOOKUP(Table1[[#This Row],[Intake Batch Combo]],Sheet2!A:B,2,FALSE)="","",VLOOKUP(Table1[[#This Row],[Intake Batch Combo]],Sheet2!A:B,2,FALSE))</f>
        <v>One Source Diagnostics Batch 154</v>
      </c>
      <c r="P5876" s="115" t="s">
        <v>2379</v>
      </c>
      <c r="Q5876" s="115" t="e">
        <v>#N/A</v>
      </c>
    </row>
    <row r="5877" spans="1:17">
      <c r="A5877" s="4" t="s">
        <v>1316</v>
      </c>
      <c r="B5877" s="15">
        <v>154</v>
      </c>
      <c r="C5877" s="15" t="s">
        <v>1967</v>
      </c>
      <c r="D5877" s="30">
        <v>45359</v>
      </c>
      <c r="E5877" s="10" t="s">
        <v>1</v>
      </c>
      <c r="F5877" s="14">
        <v>1695</v>
      </c>
      <c r="G5877" s="14">
        <v>375.57</v>
      </c>
      <c r="H5877" s="30"/>
      <c r="I5877" s="118"/>
      <c r="J5877" s="15" t="str">
        <f>IF(M5877="",IF(AND(H5877&lt;&gt; "",D5877&lt;&gt;""),IF(H5877&gt;=D5877,H5877-D5877,0),""),"")</f>
        <v/>
      </c>
      <c r="K5877" s="20" t="str">
        <f>IF(M5877="",IF(I5877&lt;&gt;"",I5877-G5877,""),"")</f>
        <v/>
      </c>
      <c r="L5877" s="25" t="str">
        <f>IF(M5877="",IF(K5877&lt;&gt;"",IF(G5877=0,IF(I5877=0,0,9.99),K5877/G5877),""),"")</f>
        <v/>
      </c>
      <c r="N5877" s="58" t="str">
        <f>TRIM(CONCATENATE(Table1[[#This Row],[Intake]]," ",Table1[[#This Row],[Batch Number]]))</f>
        <v>S-1/OS 154</v>
      </c>
      <c r="O5877" s="3" t="str">
        <f>IF(VLOOKUP(Table1[[#This Row],[Intake Batch Combo]],Sheet2!A:B,2,FALSE)="","",VLOOKUP(Table1[[#This Row],[Intake Batch Combo]],Sheet2!A:B,2,FALSE))</f>
        <v>One Source Diagnostics Batch 154</v>
      </c>
      <c r="P5877" s="115" t="s">
        <v>2379</v>
      </c>
      <c r="Q5877" s="115" t="e">
        <v>#N/A</v>
      </c>
    </row>
    <row r="5878" spans="1:17">
      <c r="A5878" s="4" t="s">
        <v>1316</v>
      </c>
      <c r="B5878" s="15">
        <v>154</v>
      </c>
      <c r="C5878" s="15" t="s">
        <v>1968</v>
      </c>
      <c r="D5878" s="30">
        <v>45359</v>
      </c>
      <c r="E5878" s="10" t="s">
        <v>1</v>
      </c>
      <c r="F5878" s="14">
        <v>1695</v>
      </c>
      <c r="G5878" s="14">
        <v>375.57</v>
      </c>
      <c r="H5878" s="30"/>
      <c r="I5878" s="118"/>
      <c r="J5878" s="15" t="str">
        <f>IF(M5878="",IF(AND(H5878&lt;&gt; "",D5878&lt;&gt;""),IF(H5878&gt;=D5878,H5878-D5878,0),""),"")</f>
        <v/>
      </c>
      <c r="K5878" s="20" t="str">
        <f>IF(M5878="",IF(I5878&lt;&gt;"",I5878-G5878,""),"")</f>
        <v/>
      </c>
      <c r="L5878" s="25" t="str">
        <f>IF(M5878="",IF(K5878&lt;&gt;"",IF(G5878=0,IF(I5878=0,0,9.99),K5878/G5878),""),"")</f>
        <v/>
      </c>
      <c r="N5878" s="58" t="str">
        <f>TRIM(CONCATENATE(Table1[[#This Row],[Intake]]," ",Table1[[#This Row],[Batch Number]]))</f>
        <v>S-1/OS 154</v>
      </c>
      <c r="O5878" s="3" t="str">
        <f>IF(VLOOKUP(Table1[[#This Row],[Intake Batch Combo]],Sheet2!A:B,2,FALSE)="","",VLOOKUP(Table1[[#This Row],[Intake Batch Combo]],Sheet2!A:B,2,FALSE))</f>
        <v>One Source Diagnostics Batch 154</v>
      </c>
      <c r="P5878" s="115" t="s">
        <v>2379</v>
      </c>
      <c r="Q5878" s="115" t="e">
        <v>#N/A</v>
      </c>
    </row>
    <row r="5879" spans="1:17">
      <c r="A5879" s="4" t="s">
        <v>1316</v>
      </c>
      <c r="B5879" s="15">
        <v>154</v>
      </c>
      <c r="C5879" s="15" t="s">
        <v>1969</v>
      </c>
      <c r="D5879" s="30">
        <v>45359</v>
      </c>
      <c r="E5879" s="10" t="s">
        <v>1</v>
      </c>
      <c r="F5879" s="14">
        <v>1695</v>
      </c>
      <c r="G5879" s="14">
        <v>375.57</v>
      </c>
      <c r="H5879" s="30"/>
      <c r="I5879" s="120"/>
      <c r="J5879" s="15" t="str">
        <f>IF(M5879="",IF(AND(H5879&lt;&gt; "",D5879&lt;&gt;""),IF(H5879&gt;=D5879,H5879-D5879,0),""),"")</f>
        <v/>
      </c>
      <c r="K5879" s="20" t="str">
        <f>IF(M5879="",IF(I5879&lt;&gt;"",I5879-G5879,""),"")</f>
        <v/>
      </c>
      <c r="L5879" s="25" t="str">
        <f>IF(M5879="",IF(K5879&lt;&gt;"",IF(G5879=0,IF(I5879=0,0,9.99),K5879/G5879),""),"")</f>
        <v/>
      </c>
      <c r="N5879" s="58" t="str">
        <f>TRIM(CONCATENATE(Table1[[#This Row],[Intake]]," ",Table1[[#This Row],[Batch Number]]))</f>
        <v>S-1/OS 154</v>
      </c>
      <c r="O5879" s="3" t="str">
        <f>IF(VLOOKUP(Table1[[#This Row],[Intake Batch Combo]],Sheet2!A:B,2,FALSE)="","",VLOOKUP(Table1[[#This Row],[Intake Batch Combo]],Sheet2!A:B,2,FALSE))</f>
        <v>One Source Diagnostics Batch 154</v>
      </c>
      <c r="P5879" s="115" t="s">
        <v>2379</v>
      </c>
      <c r="Q5879" s="115" t="e">
        <v>#N/A</v>
      </c>
    </row>
    <row r="5880" spans="1:17">
      <c r="A5880" s="4" t="s">
        <v>1316</v>
      </c>
      <c r="B5880" s="15">
        <v>154</v>
      </c>
      <c r="C5880" s="15" t="s">
        <v>1969</v>
      </c>
      <c r="D5880" s="30">
        <v>45359</v>
      </c>
      <c r="E5880" s="10" t="s">
        <v>1</v>
      </c>
      <c r="F5880" s="14">
        <v>1695</v>
      </c>
      <c r="G5880" s="14">
        <v>375.57</v>
      </c>
      <c r="H5880" s="30"/>
      <c r="I5880" s="118"/>
      <c r="J5880" s="15" t="str">
        <f>IF(M5880="",IF(AND(H5880&lt;&gt; "",D5880&lt;&gt;""),IF(H5880&gt;=D5880,H5880-D5880,0),""),"")</f>
        <v/>
      </c>
      <c r="K5880" s="20" t="str">
        <f>IF(M5880="",IF(I5880&lt;&gt;"",I5880-G5880,""),"")</f>
        <v/>
      </c>
      <c r="L5880" s="25" t="str">
        <f>IF(M5880="",IF(K5880&lt;&gt;"",IF(G5880=0,IF(I5880=0,0,9.99),K5880/G5880),""),"")</f>
        <v/>
      </c>
      <c r="N5880" s="58" t="str">
        <f>TRIM(CONCATENATE(Table1[[#This Row],[Intake]]," ",Table1[[#This Row],[Batch Number]]))</f>
        <v>S-1/OS 154</v>
      </c>
      <c r="O5880" s="3" t="str">
        <f>IF(VLOOKUP(Table1[[#This Row],[Intake Batch Combo]],Sheet2!A:B,2,FALSE)="","",VLOOKUP(Table1[[#This Row],[Intake Batch Combo]],Sheet2!A:B,2,FALSE))</f>
        <v>One Source Diagnostics Batch 154</v>
      </c>
      <c r="P5880" s="115" t="s">
        <v>2379</v>
      </c>
      <c r="Q5880" s="115" t="e">
        <v>#N/A</v>
      </c>
    </row>
    <row r="5881" spans="1:17">
      <c r="A5881" s="4" t="s">
        <v>1316</v>
      </c>
      <c r="B5881" s="15">
        <v>154</v>
      </c>
      <c r="C5881" s="15" t="s">
        <v>1971</v>
      </c>
      <c r="D5881" s="30">
        <v>45359</v>
      </c>
      <c r="E5881" s="10" t="s">
        <v>1</v>
      </c>
      <c r="F5881" s="14">
        <v>1695</v>
      </c>
      <c r="G5881" s="14">
        <v>375.57</v>
      </c>
      <c r="H5881" s="30"/>
      <c r="I5881" s="118"/>
      <c r="J5881" s="15" t="str">
        <f>IF(M5881="",IF(AND(H5881&lt;&gt; "",D5881&lt;&gt;""),IF(H5881&gt;=D5881,H5881-D5881,0),""),"")</f>
        <v/>
      </c>
      <c r="K5881" s="20" t="str">
        <f>IF(M5881="",IF(I5881&lt;&gt;"",I5881-G5881,""),"")</f>
        <v/>
      </c>
      <c r="L5881" s="25" t="str">
        <f>IF(M5881="",IF(K5881&lt;&gt;"",IF(G5881=0,IF(I5881=0,0,9.99),K5881/G5881),""),"")</f>
        <v/>
      </c>
      <c r="N5881" s="58" t="str">
        <f>TRIM(CONCATENATE(Table1[[#This Row],[Intake]]," ",Table1[[#This Row],[Batch Number]]))</f>
        <v>S-1/OS 154</v>
      </c>
      <c r="O5881" s="3" t="str">
        <f>IF(VLOOKUP(Table1[[#This Row],[Intake Batch Combo]],Sheet2!A:B,2,FALSE)="","",VLOOKUP(Table1[[#This Row],[Intake Batch Combo]],Sheet2!A:B,2,FALSE))</f>
        <v>One Source Diagnostics Batch 154</v>
      </c>
      <c r="P5881" s="115" t="s">
        <v>2379</v>
      </c>
      <c r="Q5881" s="115" t="e">
        <v>#N/A</v>
      </c>
    </row>
    <row r="5882" spans="1:17">
      <c r="A5882" s="4" t="s">
        <v>1316</v>
      </c>
      <c r="B5882" s="15">
        <v>154</v>
      </c>
      <c r="C5882" s="15" t="s">
        <v>1979</v>
      </c>
      <c r="D5882" s="30">
        <v>45359</v>
      </c>
      <c r="E5882" s="10" t="s">
        <v>1</v>
      </c>
      <c r="F5882" s="14">
        <v>1695</v>
      </c>
      <c r="G5882" s="14">
        <v>375.57</v>
      </c>
      <c r="H5882" s="30"/>
      <c r="I5882" s="118"/>
      <c r="J5882" s="15" t="str">
        <f>IF(M5882="",IF(AND(H5882&lt;&gt; "",D5882&lt;&gt;""),IF(H5882&gt;=D5882,H5882-D5882,0),""),"")</f>
        <v/>
      </c>
      <c r="K5882" s="20" t="str">
        <f>IF(M5882="",IF(I5882&lt;&gt;"",I5882-G5882,""),"")</f>
        <v/>
      </c>
      <c r="L5882" s="25" t="str">
        <f>IF(M5882="",IF(K5882&lt;&gt;"",IF(G5882=0,IF(I5882=0,0,9.99),K5882/G5882),""),"")</f>
        <v/>
      </c>
      <c r="N5882" s="58" t="str">
        <f>TRIM(CONCATENATE(Table1[[#This Row],[Intake]]," ",Table1[[#This Row],[Batch Number]]))</f>
        <v>S-1/OS 154</v>
      </c>
      <c r="O5882" s="3" t="str">
        <f>IF(VLOOKUP(Table1[[#This Row],[Intake Batch Combo]],Sheet2!A:B,2,FALSE)="","",VLOOKUP(Table1[[#This Row],[Intake Batch Combo]],Sheet2!A:B,2,FALSE))</f>
        <v>One Source Diagnostics Batch 154</v>
      </c>
      <c r="P5882" s="115" t="s">
        <v>2379</v>
      </c>
      <c r="Q5882" s="115" t="e">
        <v>#N/A</v>
      </c>
    </row>
    <row r="5883" spans="1:17">
      <c r="A5883" s="4" t="s">
        <v>1316</v>
      </c>
      <c r="B5883" s="15">
        <v>154</v>
      </c>
      <c r="C5883" s="15" t="s">
        <v>1980</v>
      </c>
      <c r="D5883" s="30">
        <v>45359</v>
      </c>
      <c r="E5883" s="10" t="s">
        <v>1</v>
      </c>
      <c r="F5883" s="14">
        <v>1695</v>
      </c>
      <c r="G5883" s="14">
        <v>375.57</v>
      </c>
      <c r="H5883" s="30"/>
      <c r="I5883" s="118"/>
      <c r="J5883" s="15" t="str">
        <f>IF(M5883="",IF(AND(H5883&lt;&gt; "",D5883&lt;&gt;""),IF(H5883&gt;=D5883,H5883-D5883,0),""),"")</f>
        <v/>
      </c>
      <c r="K5883" s="20" t="str">
        <f>IF(M5883="",IF(I5883&lt;&gt;"",I5883-G5883,""),"")</f>
        <v/>
      </c>
      <c r="L5883" s="25" t="str">
        <f>IF(M5883="",IF(K5883&lt;&gt;"",IF(G5883=0,IF(I5883=0,0,9.99),K5883/G5883),""),"")</f>
        <v/>
      </c>
      <c r="N5883" s="58" t="str">
        <f>TRIM(CONCATENATE(Table1[[#This Row],[Intake]]," ",Table1[[#This Row],[Batch Number]]))</f>
        <v>S-1/OS 154</v>
      </c>
      <c r="O5883" s="3" t="str">
        <f>IF(VLOOKUP(Table1[[#This Row],[Intake Batch Combo]],Sheet2!A:B,2,FALSE)="","",VLOOKUP(Table1[[#This Row],[Intake Batch Combo]],Sheet2!A:B,2,FALSE))</f>
        <v>One Source Diagnostics Batch 154</v>
      </c>
      <c r="P5883" s="115" t="s">
        <v>2379</v>
      </c>
      <c r="Q5883" s="115" t="e">
        <v>#N/A</v>
      </c>
    </row>
    <row r="5884" spans="1:17">
      <c r="A5884" s="4" t="s">
        <v>1316</v>
      </c>
      <c r="B5884" s="15">
        <v>154</v>
      </c>
      <c r="C5884" s="15" t="s">
        <v>1985</v>
      </c>
      <c r="D5884" s="30">
        <v>45359</v>
      </c>
      <c r="E5884" s="10" t="s">
        <v>1</v>
      </c>
      <c r="F5884" s="14">
        <v>1695</v>
      </c>
      <c r="G5884" s="14">
        <v>375.57</v>
      </c>
      <c r="H5884" s="30"/>
      <c r="I5884" s="118"/>
      <c r="J5884" s="15" t="str">
        <f>IF(M5884="",IF(AND(H5884&lt;&gt; "",D5884&lt;&gt;""),IF(H5884&gt;=D5884,H5884-D5884,0),""),"")</f>
        <v/>
      </c>
      <c r="K5884" s="20" t="str">
        <f>IF(M5884="",IF(I5884&lt;&gt;"",I5884-G5884,""),"")</f>
        <v/>
      </c>
      <c r="L5884" s="25" t="str">
        <f>IF(M5884="",IF(K5884&lt;&gt;"",IF(G5884=0,IF(I5884=0,0,9.99),K5884/G5884),""),"")</f>
        <v/>
      </c>
      <c r="N5884" s="58" t="str">
        <f>TRIM(CONCATENATE(Table1[[#This Row],[Intake]]," ",Table1[[#This Row],[Batch Number]]))</f>
        <v>S-1/OS 154</v>
      </c>
      <c r="O5884" s="3" t="str">
        <f>IF(VLOOKUP(Table1[[#This Row],[Intake Batch Combo]],Sheet2!A:B,2,FALSE)="","",VLOOKUP(Table1[[#This Row],[Intake Batch Combo]],Sheet2!A:B,2,FALSE))</f>
        <v>One Source Diagnostics Batch 154</v>
      </c>
      <c r="P5884" s="115" t="s">
        <v>2379</v>
      </c>
      <c r="Q5884" s="115" t="e">
        <v>#N/A</v>
      </c>
    </row>
    <row r="5885" spans="1:17">
      <c r="A5885" s="4" t="s">
        <v>1316</v>
      </c>
      <c r="B5885" s="15">
        <v>154</v>
      </c>
      <c r="C5885" s="15" t="s">
        <v>1985</v>
      </c>
      <c r="D5885" s="30">
        <v>45359</v>
      </c>
      <c r="E5885" s="10" t="s">
        <v>1</v>
      </c>
      <c r="F5885" s="14">
        <v>1695</v>
      </c>
      <c r="G5885" s="14">
        <v>375.57</v>
      </c>
      <c r="H5885" s="30"/>
      <c r="I5885" s="118"/>
      <c r="J5885" s="15" t="str">
        <f>IF(M5885="",IF(AND(H5885&lt;&gt; "",D5885&lt;&gt;""),IF(H5885&gt;=D5885,H5885-D5885,0),""),"")</f>
        <v/>
      </c>
      <c r="K5885" s="20" t="str">
        <f>IF(M5885="",IF(I5885&lt;&gt;"",I5885-G5885,""),"")</f>
        <v/>
      </c>
      <c r="L5885" s="25" t="str">
        <f>IF(M5885="",IF(K5885&lt;&gt;"",IF(G5885=0,IF(I5885=0,0,9.99),K5885/G5885),""),"")</f>
        <v/>
      </c>
      <c r="N5885" s="58" t="str">
        <f>TRIM(CONCATENATE(Table1[[#This Row],[Intake]]," ",Table1[[#This Row],[Batch Number]]))</f>
        <v>S-1/OS 154</v>
      </c>
      <c r="O5885" s="3" t="str">
        <f>IF(VLOOKUP(Table1[[#This Row],[Intake Batch Combo]],Sheet2!A:B,2,FALSE)="","",VLOOKUP(Table1[[#This Row],[Intake Batch Combo]],Sheet2!A:B,2,FALSE))</f>
        <v>One Source Diagnostics Batch 154</v>
      </c>
      <c r="P5885" s="115" t="s">
        <v>2379</v>
      </c>
      <c r="Q5885" s="115" t="e">
        <v>#N/A</v>
      </c>
    </row>
    <row r="5886" spans="1:17">
      <c r="A5886" s="4" t="s">
        <v>1316</v>
      </c>
      <c r="B5886" s="15">
        <v>154</v>
      </c>
      <c r="C5886" s="15" t="s">
        <v>1988</v>
      </c>
      <c r="D5886" s="30">
        <v>45359</v>
      </c>
      <c r="E5886" s="10" t="s">
        <v>1</v>
      </c>
      <c r="F5886" s="14">
        <v>1695</v>
      </c>
      <c r="G5886" s="14">
        <v>375.57</v>
      </c>
      <c r="H5886" s="30"/>
      <c r="I5886" s="118"/>
      <c r="J5886" s="15" t="str">
        <f>IF(M5886="",IF(AND(H5886&lt;&gt; "",D5886&lt;&gt;""),IF(H5886&gt;=D5886,H5886-D5886,0),""),"")</f>
        <v/>
      </c>
      <c r="K5886" s="20" t="str">
        <f>IF(M5886="",IF(I5886&lt;&gt;"",I5886-G5886,""),"")</f>
        <v/>
      </c>
      <c r="L5886" s="25" t="str">
        <f>IF(M5886="",IF(K5886&lt;&gt;"",IF(G5886=0,IF(I5886=0,0,9.99),K5886/G5886),""),"")</f>
        <v/>
      </c>
      <c r="N5886" s="58" t="str">
        <f>TRIM(CONCATENATE(Table1[[#This Row],[Intake]]," ",Table1[[#This Row],[Batch Number]]))</f>
        <v>S-1/OS 154</v>
      </c>
      <c r="O5886" s="3" t="str">
        <f>IF(VLOOKUP(Table1[[#This Row],[Intake Batch Combo]],Sheet2!A:B,2,FALSE)="","",VLOOKUP(Table1[[#This Row],[Intake Batch Combo]],Sheet2!A:B,2,FALSE))</f>
        <v>One Source Diagnostics Batch 154</v>
      </c>
      <c r="P5886" s="115" t="s">
        <v>2379</v>
      </c>
      <c r="Q5886" s="115" t="e">
        <v>#N/A</v>
      </c>
    </row>
    <row r="5887" spans="1:17">
      <c r="A5887" s="4" t="s">
        <v>1316</v>
      </c>
      <c r="B5887" s="15">
        <v>154</v>
      </c>
      <c r="C5887" s="15" t="s">
        <v>1988</v>
      </c>
      <c r="D5887" s="30">
        <v>45359</v>
      </c>
      <c r="E5887" s="10" t="s">
        <v>1</v>
      </c>
      <c r="F5887" s="14">
        <v>1695</v>
      </c>
      <c r="G5887" s="14">
        <v>375.57</v>
      </c>
      <c r="H5887" s="30"/>
      <c r="I5887" s="118"/>
      <c r="J5887" s="15" t="str">
        <f>IF(M5887="",IF(AND(H5887&lt;&gt; "",D5887&lt;&gt;""),IF(H5887&gt;=D5887,H5887-D5887,0),""),"")</f>
        <v/>
      </c>
      <c r="K5887" s="20" t="str">
        <f>IF(M5887="",IF(I5887&lt;&gt;"",I5887-G5887,""),"")</f>
        <v/>
      </c>
      <c r="L5887" s="25" t="str">
        <f>IF(M5887="",IF(K5887&lt;&gt;"",IF(G5887=0,IF(I5887=0,0,9.99),K5887/G5887),""),"")</f>
        <v/>
      </c>
      <c r="N5887" s="58" t="str">
        <f>TRIM(CONCATENATE(Table1[[#This Row],[Intake]]," ",Table1[[#This Row],[Batch Number]]))</f>
        <v>S-1/OS 154</v>
      </c>
      <c r="O5887" s="3" t="str">
        <f>IF(VLOOKUP(Table1[[#This Row],[Intake Batch Combo]],Sheet2!A:B,2,FALSE)="","",VLOOKUP(Table1[[#This Row],[Intake Batch Combo]],Sheet2!A:B,2,FALSE))</f>
        <v>One Source Diagnostics Batch 154</v>
      </c>
      <c r="P5887" s="115" t="s">
        <v>2379</v>
      </c>
      <c r="Q5887" s="115" t="e">
        <v>#N/A</v>
      </c>
    </row>
    <row r="5888" spans="1:17">
      <c r="A5888" s="4" t="s">
        <v>1316</v>
      </c>
      <c r="B5888" s="15">
        <v>154</v>
      </c>
      <c r="C5888" s="15" t="s">
        <v>1989</v>
      </c>
      <c r="D5888" s="30">
        <v>45359</v>
      </c>
      <c r="E5888" s="10" t="s">
        <v>1</v>
      </c>
      <c r="F5888" s="14">
        <v>1695</v>
      </c>
      <c r="G5888" s="14">
        <v>375.57</v>
      </c>
      <c r="H5888" s="30"/>
      <c r="I5888" s="118"/>
      <c r="J5888" s="15" t="str">
        <f>IF(M5888="",IF(AND(H5888&lt;&gt; "",D5888&lt;&gt;""),IF(H5888&gt;=D5888,H5888-D5888,0),""),"")</f>
        <v/>
      </c>
      <c r="K5888" s="20" t="str">
        <f>IF(M5888="",IF(I5888&lt;&gt;"",I5888-G5888,""),"")</f>
        <v/>
      </c>
      <c r="L5888" s="25" t="str">
        <f>IF(M5888="",IF(K5888&lt;&gt;"",IF(G5888=0,IF(I5888=0,0,9.99),K5888/G5888),""),"")</f>
        <v/>
      </c>
      <c r="N5888" s="58" t="str">
        <f>TRIM(CONCATENATE(Table1[[#This Row],[Intake]]," ",Table1[[#This Row],[Batch Number]]))</f>
        <v>S-1/OS 154</v>
      </c>
      <c r="O5888" s="3" t="str">
        <f>IF(VLOOKUP(Table1[[#This Row],[Intake Batch Combo]],Sheet2!A:B,2,FALSE)="","",VLOOKUP(Table1[[#This Row],[Intake Batch Combo]],Sheet2!A:B,2,FALSE))</f>
        <v>One Source Diagnostics Batch 154</v>
      </c>
      <c r="P5888" s="115" t="s">
        <v>2379</v>
      </c>
      <c r="Q5888" s="115" t="e">
        <v>#N/A</v>
      </c>
    </row>
    <row r="5889" spans="1:17">
      <c r="A5889" s="4" t="s">
        <v>1316</v>
      </c>
      <c r="B5889" s="15">
        <v>154</v>
      </c>
      <c r="C5889" s="15" t="s">
        <v>1989</v>
      </c>
      <c r="D5889" s="30">
        <v>45359</v>
      </c>
      <c r="E5889" s="10" t="s">
        <v>1</v>
      </c>
      <c r="F5889" s="14">
        <v>1695</v>
      </c>
      <c r="G5889" s="14">
        <v>375.57</v>
      </c>
      <c r="H5889" s="30"/>
      <c r="I5889" s="120"/>
      <c r="J5889" s="15" t="str">
        <f>IF(M5889="",IF(AND(H5889&lt;&gt; "",D5889&lt;&gt;""),IF(H5889&gt;=D5889,H5889-D5889,0),""),"")</f>
        <v/>
      </c>
      <c r="K5889" s="20" t="str">
        <f>IF(M5889="",IF(I5889&lt;&gt;"",I5889-G5889,""),"")</f>
        <v/>
      </c>
      <c r="L5889" s="25" t="str">
        <f>IF(M5889="",IF(K5889&lt;&gt;"",IF(G5889=0,IF(I5889=0,0,9.99),K5889/G5889),""),"")</f>
        <v/>
      </c>
      <c r="N5889" s="58" t="str">
        <f>TRIM(CONCATENATE(Table1[[#This Row],[Intake]]," ",Table1[[#This Row],[Batch Number]]))</f>
        <v>S-1/OS 154</v>
      </c>
      <c r="O5889" s="3" t="str">
        <f>IF(VLOOKUP(Table1[[#This Row],[Intake Batch Combo]],Sheet2!A:B,2,FALSE)="","",VLOOKUP(Table1[[#This Row],[Intake Batch Combo]],Sheet2!A:B,2,FALSE))</f>
        <v>One Source Diagnostics Batch 154</v>
      </c>
      <c r="P5889" s="115" t="s">
        <v>2379</v>
      </c>
      <c r="Q5889" s="115" t="e">
        <v>#N/A</v>
      </c>
    </row>
    <row r="5890" spans="1:17">
      <c r="A5890" s="4" t="s">
        <v>1316</v>
      </c>
      <c r="B5890" s="15">
        <v>154</v>
      </c>
      <c r="C5890" s="15" t="s">
        <v>1991</v>
      </c>
      <c r="D5890" s="30">
        <v>45359</v>
      </c>
      <c r="E5890" s="10" t="s">
        <v>1</v>
      </c>
      <c r="F5890" s="14">
        <v>1695</v>
      </c>
      <c r="G5890" s="14">
        <v>375.57</v>
      </c>
      <c r="H5890" s="30"/>
      <c r="I5890" s="120"/>
      <c r="J5890" s="15" t="str">
        <f>IF(M5890="",IF(AND(H5890&lt;&gt; "",D5890&lt;&gt;""),IF(H5890&gt;=D5890,H5890-D5890,0),""),"")</f>
        <v/>
      </c>
      <c r="K5890" s="20" t="str">
        <f>IF(M5890="",IF(I5890&lt;&gt;"",I5890-G5890,""),"")</f>
        <v/>
      </c>
      <c r="L5890" s="25" t="str">
        <f>IF(M5890="",IF(K5890&lt;&gt;"",IF(G5890=0,IF(I5890=0,0,9.99),K5890/G5890),""),"")</f>
        <v/>
      </c>
      <c r="N5890" s="58" t="str">
        <f>TRIM(CONCATENATE(Table1[[#This Row],[Intake]]," ",Table1[[#This Row],[Batch Number]]))</f>
        <v>S-1/OS 154</v>
      </c>
      <c r="O5890" s="3" t="str">
        <f>IF(VLOOKUP(Table1[[#This Row],[Intake Batch Combo]],Sheet2!A:B,2,FALSE)="","",VLOOKUP(Table1[[#This Row],[Intake Batch Combo]],Sheet2!A:B,2,FALSE))</f>
        <v>One Source Diagnostics Batch 154</v>
      </c>
      <c r="P5890" s="115" t="s">
        <v>2379</v>
      </c>
      <c r="Q5890" s="115" t="e">
        <v>#N/A</v>
      </c>
    </row>
    <row r="5891" spans="1:17">
      <c r="A5891" s="4" t="s">
        <v>1316</v>
      </c>
      <c r="B5891" s="15">
        <v>154</v>
      </c>
      <c r="C5891" s="15" t="s">
        <v>1993</v>
      </c>
      <c r="D5891" s="30">
        <v>45359</v>
      </c>
      <c r="E5891" s="10" t="s">
        <v>1</v>
      </c>
      <c r="F5891" s="14">
        <v>1695</v>
      </c>
      <c r="G5891" s="14">
        <v>375.57</v>
      </c>
      <c r="H5891" s="30"/>
      <c r="I5891" s="118"/>
      <c r="J5891" s="15" t="str">
        <f>IF(M5891="",IF(AND(H5891&lt;&gt; "",D5891&lt;&gt;""),IF(H5891&gt;=D5891,H5891-D5891,0),""),"")</f>
        <v/>
      </c>
      <c r="K5891" s="20" t="str">
        <f>IF(M5891="",IF(I5891&lt;&gt;"",I5891-G5891,""),"")</f>
        <v/>
      </c>
      <c r="L5891" s="25" t="str">
        <f>IF(M5891="",IF(K5891&lt;&gt;"",IF(G5891=0,IF(I5891=0,0,9.99),K5891/G5891),""),"")</f>
        <v/>
      </c>
      <c r="N5891" s="58" t="str">
        <f>TRIM(CONCATENATE(Table1[[#This Row],[Intake]]," ",Table1[[#This Row],[Batch Number]]))</f>
        <v>S-1/OS 154</v>
      </c>
      <c r="O5891" s="3" t="str">
        <f>IF(VLOOKUP(Table1[[#This Row],[Intake Batch Combo]],Sheet2!A:B,2,FALSE)="","",VLOOKUP(Table1[[#This Row],[Intake Batch Combo]],Sheet2!A:B,2,FALSE))</f>
        <v>One Source Diagnostics Batch 154</v>
      </c>
      <c r="P5891" s="115" t="s">
        <v>2379</v>
      </c>
      <c r="Q5891" s="115" t="e">
        <v>#N/A</v>
      </c>
    </row>
    <row r="5892" spans="1:17">
      <c r="A5892" s="4" t="s">
        <v>1316</v>
      </c>
      <c r="B5892" s="15">
        <v>154</v>
      </c>
      <c r="C5892" s="15" t="s">
        <v>2003</v>
      </c>
      <c r="D5892" s="30">
        <v>45359</v>
      </c>
      <c r="E5892" s="10" t="s">
        <v>1</v>
      </c>
      <c r="F5892" s="14">
        <v>1695</v>
      </c>
      <c r="G5892" s="14">
        <v>375.57</v>
      </c>
      <c r="H5892" s="30"/>
      <c r="I5892" s="118"/>
      <c r="J5892" s="15" t="str">
        <f>IF(M5892="",IF(AND(H5892&lt;&gt; "",D5892&lt;&gt;""),IF(H5892&gt;=D5892,H5892-D5892,0),""),"")</f>
        <v/>
      </c>
      <c r="K5892" s="20" t="str">
        <f>IF(M5892="",IF(I5892&lt;&gt;"",I5892-G5892,""),"")</f>
        <v/>
      </c>
      <c r="L5892" s="25" t="str">
        <f>IF(M5892="",IF(K5892&lt;&gt;"",IF(G5892=0,IF(I5892=0,0,9.99),K5892/G5892),""),"")</f>
        <v/>
      </c>
      <c r="N5892" s="58" t="str">
        <f>TRIM(CONCATENATE(Table1[[#This Row],[Intake]]," ",Table1[[#This Row],[Batch Number]]))</f>
        <v>S-1/OS 154</v>
      </c>
      <c r="O5892" s="3" t="str">
        <f>IF(VLOOKUP(Table1[[#This Row],[Intake Batch Combo]],Sheet2!A:B,2,FALSE)="","",VLOOKUP(Table1[[#This Row],[Intake Batch Combo]],Sheet2!A:B,2,FALSE))</f>
        <v>One Source Diagnostics Batch 154</v>
      </c>
      <c r="P5892" s="115" t="s">
        <v>2379</v>
      </c>
      <c r="Q5892" s="115" t="e">
        <v>#N/A</v>
      </c>
    </row>
    <row r="5893" spans="1:17">
      <c r="A5893" s="4" t="s">
        <v>1316</v>
      </c>
      <c r="B5893" s="15">
        <v>154</v>
      </c>
      <c r="C5893" s="15" t="s">
        <v>2004</v>
      </c>
      <c r="D5893" s="30">
        <v>45359</v>
      </c>
      <c r="E5893" s="10" t="s">
        <v>1</v>
      </c>
      <c r="F5893" s="14">
        <v>1695</v>
      </c>
      <c r="G5893" s="14">
        <v>375.57</v>
      </c>
      <c r="H5893" s="30"/>
      <c r="I5893" s="118"/>
      <c r="J5893" s="15" t="str">
        <f>IF(M5893="",IF(AND(H5893&lt;&gt; "",D5893&lt;&gt;""),IF(H5893&gt;=D5893,H5893-D5893,0),""),"")</f>
        <v/>
      </c>
      <c r="K5893" s="20" t="str">
        <f>IF(M5893="",IF(I5893&lt;&gt;"",I5893-G5893,""),"")</f>
        <v/>
      </c>
      <c r="L5893" s="25" t="str">
        <f>IF(M5893="",IF(K5893&lt;&gt;"",IF(G5893=0,IF(I5893=0,0,9.99),K5893/G5893),""),"")</f>
        <v/>
      </c>
      <c r="N5893" s="58" t="str">
        <f>TRIM(CONCATENATE(Table1[[#This Row],[Intake]]," ",Table1[[#This Row],[Batch Number]]))</f>
        <v>S-1/OS 154</v>
      </c>
      <c r="O5893" s="3" t="str">
        <f>IF(VLOOKUP(Table1[[#This Row],[Intake Batch Combo]],Sheet2!A:B,2,FALSE)="","",VLOOKUP(Table1[[#This Row],[Intake Batch Combo]],Sheet2!A:B,2,FALSE))</f>
        <v>One Source Diagnostics Batch 154</v>
      </c>
      <c r="P5893" s="115" t="s">
        <v>2379</v>
      </c>
      <c r="Q5893" s="115" t="e">
        <v>#N/A</v>
      </c>
    </row>
    <row r="5894" spans="1:17">
      <c r="A5894" s="4" t="s">
        <v>1316</v>
      </c>
      <c r="B5894" s="15">
        <v>154</v>
      </c>
      <c r="C5894" s="15" t="s">
        <v>2007</v>
      </c>
      <c r="D5894" s="30">
        <v>45359</v>
      </c>
      <c r="E5894" s="10" t="s">
        <v>1</v>
      </c>
      <c r="F5894" s="14">
        <v>1695</v>
      </c>
      <c r="G5894" s="14">
        <v>375.57</v>
      </c>
      <c r="H5894" s="30"/>
      <c r="I5894" s="118"/>
      <c r="J5894" s="15" t="str">
        <f>IF(M5894="",IF(AND(H5894&lt;&gt; "",D5894&lt;&gt;""),IF(H5894&gt;=D5894,H5894-D5894,0),""),"")</f>
        <v/>
      </c>
      <c r="K5894" s="20" t="str">
        <f>IF(M5894="",IF(I5894&lt;&gt;"",I5894-G5894,""),"")</f>
        <v/>
      </c>
      <c r="L5894" s="25" t="str">
        <f>IF(M5894="",IF(K5894&lt;&gt;"",IF(G5894=0,IF(I5894=0,0,9.99),K5894/G5894),""),"")</f>
        <v/>
      </c>
      <c r="N5894" s="58" t="str">
        <f>TRIM(CONCATENATE(Table1[[#This Row],[Intake]]," ",Table1[[#This Row],[Batch Number]]))</f>
        <v>S-1/OS 154</v>
      </c>
      <c r="O5894" s="3" t="str">
        <f>IF(VLOOKUP(Table1[[#This Row],[Intake Batch Combo]],Sheet2!A:B,2,FALSE)="","",VLOOKUP(Table1[[#This Row],[Intake Batch Combo]],Sheet2!A:B,2,FALSE))</f>
        <v>One Source Diagnostics Batch 154</v>
      </c>
      <c r="P5894" s="115" t="s">
        <v>2379</v>
      </c>
      <c r="Q5894" s="115" t="e">
        <v>#N/A</v>
      </c>
    </row>
    <row r="5895" spans="1:17">
      <c r="A5895" s="4" t="s">
        <v>1316</v>
      </c>
      <c r="B5895" s="15">
        <v>154</v>
      </c>
      <c r="C5895" s="15" t="s">
        <v>2007</v>
      </c>
      <c r="D5895" s="30">
        <v>45359</v>
      </c>
      <c r="E5895" s="10" t="s">
        <v>1</v>
      </c>
      <c r="F5895" s="14">
        <v>1695</v>
      </c>
      <c r="G5895" s="14">
        <v>375.57</v>
      </c>
      <c r="H5895" s="30"/>
      <c r="I5895" s="118"/>
      <c r="J5895" s="15" t="str">
        <f>IF(M5895="",IF(AND(H5895&lt;&gt; "",D5895&lt;&gt;""),IF(H5895&gt;=D5895,H5895-D5895,0),""),"")</f>
        <v/>
      </c>
      <c r="K5895" s="20" t="str">
        <f>IF(M5895="",IF(I5895&lt;&gt;"",I5895-G5895,""),"")</f>
        <v/>
      </c>
      <c r="L5895" s="25" t="str">
        <f>IF(M5895="",IF(K5895&lt;&gt;"",IF(G5895=0,IF(I5895=0,0,9.99),K5895/G5895),""),"")</f>
        <v/>
      </c>
      <c r="N5895" s="58" t="str">
        <f>TRIM(CONCATENATE(Table1[[#This Row],[Intake]]," ",Table1[[#This Row],[Batch Number]]))</f>
        <v>S-1/OS 154</v>
      </c>
      <c r="O5895" s="3" t="str">
        <f>IF(VLOOKUP(Table1[[#This Row],[Intake Batch Combo]],Sheet2!A:B,2,FALSE)="","",VLOOKUP(Table1[[#This Row],[Intake Batch Combo]],Sheet2!A:B,2,FALSE))</f>
        <v>One Source Diagnostics Batch 154</v>
      </c>
      <c r="P5895" s="115" t="s">
        <v>2379</v>
      </c>
      <c r="Q5895" s="115" t="e">
        <v>#N/A</v>
      </c>
    </row>
    <row r="5896" spans="1:17">
      <c r="A5896" s="4" t="s">
        <v>1316</v>
      </c>
      <c r="B5896" s="15">
        <v>154</v>
      </c>
      <c r="C5896" s="15" t="s">
        <v>2008</v>
      </c>
      <c r="D5896" s="30">
        <v>45359</v>
      </c>
      <c r="E5896" s="10" t="s">
        <v>1</v>
      </c>
      <c r="F5896" s="14">
        <v>1695</v>
      </c>
      <c r="G5896" s="14">
        <v>375.57</v>
      </c>
      <c r="H5896" s="30"/>
      <c r="I5896" s="118"/>
      <c r="J5896" s="15" t="str">
        <f>IF(M5896="",IF(AND(H5896&lt;&gt; "",D5896&lt;&gt;""),IF(H5896&gt;=D5896,H5896-D5896,0),""),"")</f>
        <v/>
      </c>
      <c r="K5896" s="20" t="str">
        <f>IF(M5896="",IF(I5896&lt;&gt;"",I5896-G5896,""),"")</f>
        <v/>
      </c>
      <c r="L5896" s="25" t="str">
        <f>IF(M5896="",IF(K5896&lt;&gt;"",IF(G5896=0,IF(I5896=0,0,9.99),K5896/G5896),""),"")</f>
        <v/>
      </c>
      <c r="N5896" s="58" t="str">
        <f>TRIM(CONCATENATE(Table1[[#This Row],[Intake]]," ",Table1[[#This Row],[Batch Number]]))</f>
        <v>S-1/OS 154</v>
      </c>
      <c r="O5896" s="3" t="str">
        <f>IF(VLOOKUP(Table1[[#This Row],[Intake Batch Combo]],Sheet2!A:B,2,FALSE)="","",VLOOKUP(Table1[[#This Row],[Intake Batch Combo]],Sheet2!A:B,2,FALSE))</f>
        <v>One Source Diagnostics Batch 154</v>
      </c>
      <c r="P5896" s="115" t="s">
        <v>2379</v>
      </c>
      <c r="Q5896" s="115" t="e">
        <v>#N/A</v>
      </c>
    </row>
    <row r="5897" spans="1:17">
      <c r="A5897" s="4" t="s">
        <v>1316</v>
      </c>
      <c r="B5897" s="15">
        <v>154</v>
      </c>
      <c r="C5897" s="15" t="s">
        <v>2008</v>
      </c>
      <c r="D5897" s="30">
        <v>45359</v>
      </c>
      <c r="E5897" s="10" t="s">
        <v>1</v>
      </c>
      <c r="F5897" s="14">
        <v>1695</v>
      </c>
      <c r="G5897" s="14">
        <v>375.57</v>
      </c>
      <c r="H5897" s="30"/>
      <c r="I5897" s="118"/>
      <c r="J5897" s="15" t="str">
        <f>IF(M5897="",IF(AND(H5897&lt;&gt; "",D5897&lt;&gt;""),IF(H5897&gt;=D5897,H5897-D5897,0),""),"")</f>
        <v/>
      </c>
      <c r="K5897" s="20" t="str">
        <f>IF(M5897="",IF(I5897&lt;&gt;"",I5897-G5897,""),"")</f>
        <v/>
      </c>
      <c r="L5897" s="25" t="str">
        <f>IF(M5897="",IF(K5897&lt;&gt;"",IF(G5897=0,IF(I5897=0,0,9.99),K5897/G5897),""),"")</f>
        <v/>
      </c>
      <c r="N5897" s="58" t="str">
        <f>TRIM(CONCATENATE(Table1[[#This Row],[Intake]]," ",Table1[[#This Row],[Batch Number]]))</f>
        <v>S-1/OS 154</v>
      </c>
      <c r="O5897" s="3" t="str">
        <f>IF(VLOOKUP(Table1[[#This Row],[Intake Batch Combo]],Sheet2!A:B,2,FALSE)="","",VLOOKUP(Table1[[#This Row],[Intake Batch Combo]],Sheet2!A:B,2,FALSE))</f>
        <v>One Source Diagnostics Batch 154</v>
      </c>
      <c r="P5897" s="115" t="s">
        <v>2379</v>
      </c>
      <c r="Q5897" s="115" t="e">
        <v>#N/A</v>
      </c>
    </row>
    <row r="5898" spans="1:17">
      <c r="A5898" s="4" t="s">
        <v>1316</v>
      </c>
      <c r="B5898" s="15">
        <v>154</v>
      </c>
      <c r="C5898" s="15" t="s">
        <v>2008</v>
      </c>
      <c r="D5898" s="30">
        <v>45359</v>
      </c>
      <c r="E5898" s="10" t="s">
        <v>1</v>
      </c>
      <c r="F5898" s="14">
        <v>1695</v>
      </c>
      <c r="G5898" s="14">
        <v>375.57</v>
      </c>
      <c r="H5898" s="30"/>
      <c r="I5898" s="118"/>
      <c r="J5898" s="15" t="str">
        <f>IF(M5898="",IF(AND(H5898&lt;&gt; "",D5898&lt;&gt;""),IF(H5898&gt;=D5898,H5898-D5898,0),""),"")</f>
        <v/>
      </c>
      <c r="K5898" s="20" t="str">
        <f>IF(M5898="",IF(I5898&lt;&gt;"",I5898-G5898,""),"")</f>
        <v/>
      </c>
      <c r="L5898" s="25" t="str">
        <f>IF(M5898="",IF(K5898&lt;&gt;"",IF(G5898=0,IF(I5898=0,0,9.99),K5898/G5898),""),"")</f>
        <v/>
      </c>
      <c r="N5898" s="58" t="str">
        <f>TRIM(CONCATENATE(Table1[[#This Row],[Intake]]," ",Table1[[#This Row],[Batch Number]]))</f>
        <v>S-1/OS 154</v>
      </c>
      <c r="O5898" s="3" t="str">
        <f>IF(VLOOKUP(Table1[[#This Row],[Intake Batch Combo]],Sheet2!A:B,2,FALSE)="","",VLOOKUP(Table1[[#This Row],[Intake Batch Combo]],Sheet2!A:B,2,FALSE))</f>
        <v>One Source Diagnostics Batch 154</v>
      </c>
      <c r="P5898" s="115" t="s">
        <v>2379</v>
      </c>
      <c r="Q5898" s="115" t="e">
        <v>#N/A</v>
      </c>
    </row>
    <row r="5899" spans="1:17">
      <c r="A5899" s="4" t="s">
        <v>1316</v>
      </c>
      <c r="B5899" s="15">
        <v>154</v>
      </c>
      <c r="C5899" s="15" t="s">
        <v>2009</v>
      </c>
      <c r="D5899" s="30">
        <v>45359</v>
      </c>
      <c r="E5899" s="10" t="s">
        <v>1</v>
      </c>
      <c r="F5899" s="14">
        <v>1695</v>
      </c>
      <c r="G5899" s="14">
        <v>375.57</v>
      </c>
      <c r="H5899" s="30"/>
      <c r="I5899" s="118"/>
      <c r="J5899" s="15" t="str">
        <f>IF(M5899="",IF(AND(H5899&lt;&gt; "",D5899&lt;&gt;""),IF(H5899&gt;=D5899,H5899-D5899,0),""),"")</f>
        <v/>
      </c>
      <c r="K5899" s="20" t="str">
        <f>IF(M5899="",IF(I5899&lt;&gt;"",I5899-G5899,""),"")</f>
        <v/>
      </c>
      <c r="L5899" s="25" t="str">
        <f>IF(M5899="",IF(K5899&lt;&gt;"",IF(G5899=0,IF(I5899=0,0,9.99),K5899/G5899),""),"")</f>
        <v/>
      </c>
      <c r="N5899" s="58" t="str">
        <f>TRIM(CONCATENATE(Table1[[#This Row],[Intake]]," ",Table1[[#This Row],[Batch Number]]))</f>
        <v>S-1/OS 154</v>
      </c>
      <c r="O5899" s="3" t="str">
        <f>IF(VLOOKUP(Table1[[#This Row],[Intake Batch Combo]],Sheet2!A:B,2,FALSE)="","",VLOOKUP(Table1[[#This Row],[Intake Batch Combo]],Sheet2!A:B,2,FALSE))</f>
        <v>One Source Diagnostics Batch 154</v>
      </c>
      <c r="P5899" s="115" t="s">
        <v>2379</v>
      </c>
      <c r="Q5899" s="115" t="e">
        <v>#N/A</v>
      </c>
    </row>
    <row r="5900" spans="1:17">
      <c r="A5900" s="4" t="s">
        <v>1316</v>
      </c>
      <c r="B5900" s="15">
        <v>154</v>
      </c>
      <c r="C5900" s="15" t="s">
        <v>2010</v>
      </c>
      <c r="D5900" s="30">
        <v>45359</v>
      </c>
      <c r="E5900" s="10" t="s">
        <v>1</v>
      </c>
      <c r="F5900" s="14">
        <v>1695</v>
      </c>
      <c r="G5900" s="14">
        <v>375.57</v>
      </c>
      <c r="H5900" s="30"/>
      <c r="I5900" s="118"/>
      <c r="J5900" s="15" t="str">
        <f>IF(M5900="",IF(AND(H5900&lt;&gt; "",D5900&lt;&gt;""),IF(H5900&gt;=D5900,H5900-D5900,0),""),"")</f>
        <v/>
      </c>
      <c r="K5900" s="20" t="str">
        <f>IF(M5900="",IF(I5900&lt;&gt;"",I5900-G5900,""),"")</f>
        <v/>
      </c>
      <c r="L5900" s="25" t="str">
        <f>IF(M5900="",IF(K5900&lt;&gt;"",IF(G5900=0,IF(I5900=0,0,9.99),K5900/G5900),""),"")</f>
        <v/>
      </c>
      <c r="N5900" s="58" t="str">
        <f>TRIM(CONCATENATE(Table1[[#This Row],[Intake]]," ",Table1[[#This Row],[Batch Number]]))</f>
        <v>S-1/OS 154</v>
      </c>
      <c r="O5900" s="3" t="str">
        <f>IF(VLOOKUP(Table1[[#This Row],[Intake Batch Combo]],Sheet2!A:B,2,FALSE)="","",VLOOKUP(Table1[[#This Row],[Intake Batch Combo]],Sheet2!A:B,2,FALSE))</f>
        <v>One Source Diagnostics Batch 154</v>
      </c>
      <c r="P5900" s="115" t="s">
        <v>2379</v>
      </c>
      <c r="Q5900" s="115" t="e">
        <v>#N/A</v>
      </c>
    </row>
    <row r="5901" spans="1:17">
      <c r="A5901" s="4" t="s">
        <v>1316</v>
      </c>
      <c r="B5901" s="15">
        <v>154</v>
      </c>
      <c r="C5901" s="15" t="s">
        <v>2014</v>
      </c>
      <c r="D5901" s="30">
        <v>45359</v>
      </c>
      <c r="E5901" s="10" t="s">
        <v>1</v>
      </c>
      <c r="F5901" s="14">
        <v>1695</v>
      </c>
      <c r="G5901" s="14">
        <v>375.57</v>
      </c>
      <c r="H5901" s="30"/>
      <c r="I5901" s="120"/>
      <c r="J5901" s="15" t="str">
        <f>IF(M5901="",IF(AND(H5901&lt;&gt; "",D5901&lt;&gt;""),IF(H5901&gt;=D5901,H5901-D5901,0),""),"")</f>
        <v/>
      </c>
      <c r="K5901" s="20" t="str">
        <f>IF(M5901="",IF(I5901&lt;&gt;"",I5901-G5901,""),"")</f>
        <v/>
      </c>
      <c r="L5901" s="25" t="str">
        <f>IF(M5901="",IF(K5901&lt;&gt;"",IF(G5901=0,IF(I5901=0,0,9.99),K5901/G5901),""),"")</f>
        <v/>
      </c>
      <c r="N5901" s="58" t="str">
        <f>TRIM(CONCATENATE(Table1[[#This Row],[Intake]]," ",Table1[[#This Row],[Batch Number]]))</f>
        <v>S-1/OS 154</v>
      </c>
      <c r="O5901" s="3" t="str">
        <f>IF(VLOOKUP(Table1[[#This Row],[Intake Batch Combo]],Sheet2!A:B,2,FALSE)="","",VLOOKUP(Table1[[#This Row],[Intake Batch Combo]],Sheet2!A:B,2,FALSE))</f>
        <v>One Source Diagnostics Batch 154</v>
      </c>
      <c r="P5901" s="115" t="s">
        <v>2379</v>
      </c>
      <c r="Q5901" s="115" t="e">
        <v>#N/A</v>
      </c>
    </row>
    <row r="5902" spans="1:17">
      <c r="A5902" s="4" t="s">
        <v>1316</v>
      </c>
      <c r="B5902" s="15">
        <v>154</v>
      </c>
      <c r="C5902" s="15" t="s">
        <v>2016</v>
      </c>
      <c r="D5902" s="30">
        <v>45359</v>
      </c>
      <c r="E5902" s="10" t="s">
        <v>1</v>
      </c>
      <c r="F5902" s="14">
        <v>1695</v>
      </c>
      <c r="G5902" s="14">
        <v>375.57</v>
      </c>
      <c r="H5902" s="30"/>
      <c r="I5902" s="118"/>
      <c r="J5902" s="15" t="str">
        <f>IF(M5902="",IF(AND(H5902&lt;&gt; "",D5902&lt;&gt;""),IF(H5902&gt;=D5902,H5902-D5902,0),""),"")</f>
        <v/>
      </c>
      <c r="K5902" s="20" t="str">
        <f>IF(M5902="",IF(I5902&lt;&gt;"",I5902-G5902,""),"")</f>
        <v/>
      </c>
      <c r="L5902" s="25" t="str">
        <f>IF(M5902="",IF(K5902&lt;&gt;"",IF(G5902=0,IF(I5902=0,0,9.99),K5902/G5902),""),"")</f>
        <v/>
      </c>
      <c r="N5902" s="58" t="str">
        <f>TRIM(CONCATENATE(Table1[[#This Row],[Intake]]," ",Table1[[#This Row],[Batch Number]]))</f>
        <v>S-1/OS 154</v>
      </c>
      <c r="O5902" s="3" t="str">
        <f>IF(VLOOKUP(Table1[[#This Row],[Intake Batch Combo]],Sheet2!A:B,2,FALSE)="","",VLOOKUP(Table1[[#This Row],[Intake Batch Combo]],Sheet2!A:B,2,FALSE))</f>
        <v>One Source Diagnostics Batch 154</v>
      </c>
      <c r="P5902" s="115" t="s">
        <v>2379</v>
      </c>
      <c r="Q5902" s="115" t="e">
        <v>#N/A</v>
      </c>
    </row>
    <row r="5903" spans="1:17">
      <c r="A5903" s="4" t="s">
        <v>1316</v>
      </c>
      <c r="B5903" s="15">
        <v>154</v>
      </c>
      <c r="C5903" s="15" t="s">
        <v>2017</v>
      </c>
      <c r="D5903" s="30">
        <v>45359</v>
      </c>
      <c r="E5903" s="10" t="s">
        <v>1</v>
      </c>
      <c r="F5903" s="14">
        <v>1695</v>
      </c>
      <c r="G5903" s="14">
        <v>375.57</v>
      </c>
      <c r="H5903" s="30"/>
      <c r="I5903" s="118"/>
      <c r="J5903" s="15" t="str">
        <f>IF(M5903="",IF(AND(H5903&lt;&gt; "",D5903&lt;&gt;""),IF(H5903&gt;=D5903,H5903-D5903,0),""),"")</f>
        <v/>
      </c>
      <c r="K5903" s="20" t="str">
        <f>IF(M5903="",IF(I5903&lt;&gt;"",I5903-G5903,""),"")</f>
        <v/>
      </c>
      <c r="L5903" s="25" t="str">
        <f>IF(M5903="",IF(K5903&lt;&gt;"",IF(G5903=0,IF(I5903=0,0,9.99),K5903/G5903),""),"")</f>
        <v/>
      </c>
      <c r="N5903" s="58" t="str">
        <f>TRIM(CONCATENATE(Table1[[#This Row],[Intake]]," ",Table1[[#This Row],[Batch Number]]))</f>
        <v>S-1/OS 154</v>
      </c>
      <c r="O5903" s="3" t="str">
        <f>IF(VLOOKUP(Table1[[#This Row],[Intake Batch Combo]],Sheet2!A:B,2,FALSE)="","",VLOOKUP(Table1[[#This Row],[Intake Batch Combo]],Sheet2!A:B,2,FALSE))</f>
        <v>One Source Diagnostics Batch 154</v>
      </c>
      <c r="P5903" s="115" t="s">
        <v>2379</v>
      </c>
      <c r="Q5903" s="115" t="e">
        <v>#N/A</v>
      </c>
    </row>
    <row r="5904" spans="1:17">
      <c r="A5904" s="4" t="s">
        <v>1316</v>
      </c>
      <c r="B5904" s="15">
        <v>154</v>
      </c>
      <c r="C5904" s="15" t="s">
        <v>2019</v>
      </c>
      <c r="D5904" s="30">
        <v>45359</v>
      </c>
      <c r="E5904" s="10" t="s">
        <v>1</v>
      </c>
      <c r="F5904" s="14">
        <v>1695</v>
      </c>
      <c r="G5904" s="14">
        <v>375.57</v>
      </c>
      <c r="H5904" s="30"/>
      <c r="I5904" s="118"/>
      <c r="J5904" s="15" t="str">
        <f>IF(M5904="",IF(AND(H5904&lt;&gt; "",D5904&lt;&gt;""),IF(H5904&gt;=D5904,H5904-D5904,0),""),"")</f>
        <v/>
      </c>
      <c r="K5904" s="20" t="str">
        <f>IF(M5904="",IF(I5904&lt;&gt;"",I5904-G5904,""),"")</f>
        <v/>
      </c>
      <c r="L5904" s="25" t="str">
        <f>IF(M5904="",IF(K5904&lt;&gt;"",IF(G5904=0,IF(I5904=0,0,9.99),K5904/G5904),""),"")</f>
        <v/>
      </c>
      <c r="N5904" s="58" t="str">
        <f>TRIM(CONCATENATE(Table1[[#This Row],[Intake]]," ",Table1[[#This Row],[Batch Number]]))</f>
        <v>S-1/OS 154</v>
      </c>
      <c r="O5904" s="3" t="str">
        <f>IF(VLOOKUP(Table1[[#This Row],[Intake Batch Combo]],Sheet2!A:B,2,FALSE)="","",VLOOKUP(Table1[[#This Row],[Intake Batch Combo]],Sheet2!A:B,2,FALSE))</f>
        <v>One Source Diagnostics Batch 154</v>
      </c>
      <c r="P5904" s="115" t="s">
        <v>2379</v>
      </c>
      <c r="Q5904" s="115" t="e">
        <v>#N/A</v>
      </c>
    </row>
    <row r="5905" spans="1:17">
      <c r="A5905" s="4" t="s">
        <v>1316</v>
      </c>
      <c r="B5905" s="15">
        <v>154</v>
      </c>
      <c r="C5905" s="15" t="s">
        <v>2024</v>
      </c>
      <c r="D5905" s="30">
        <v>45359</v>
      </c>
      <c r="E5905" s="10" t="s">
        <v>1</v>
      </c>
      <c r="F5905" s="14">
        <v>1695</v>
      </c>
      <c r="G5905" s="14">
        <v>375.57</v>
      </c>
      <c r="H5905" s="30"/>
      <c r="I5905" s="120"/>
      <c r="J5905" s="15" t="str">
        <f>IF(M5905="",IF(AND(H5905&lt;&gt; "",D5905&lt;&gt;""),IF(H5905&gt;=D5905,H5905-D5905,0),""),"")</f>
        <v/>
      </c>
      <c r="K5905" s="20" t="str">
        <f>IF(M5905="",IF(I5905&lt;&gt;"",I5905-G5905,""),"")</f>
        <v/>
      </c>
      <c r="L5905" s="25" t="str">
        <f>IF(M5905="",IF(K5905&lt;&gt;"",IF(G5905=0,IF(I5905=0,0,9.99),K5905/G5905),""),"")</f>
        <v/>
      </c>
      <c r="N5905" s="58" t="str">
        <f>TRIM(CONCATENATE(Table1[[#This Row],[Intake]]," ",Table1[[#This Row],[Batch Number]]))</f>
        <v>S-1/OS 154</v>
      </c>
      <c r="O5905" s="3" t="str">
        <f>IF(VLOOKUP(Table1[[#This Row],[Intake Batch Combo]],Sheet2!A:B,2,FALSE)="","",VLOOKUP(Table1[[#This Row],[Intake Batch Combo]],Sheet2!A:B,2,FALSE))</f>
        <v>One Source Diagnostics Batch 154</v>
      </c>
      <c r="P5905" s="115" t="s">
        <v>2379</v>
      </c>
      <c r="Q5905" s="115" t="e">
        <v>#N/A</v>
      </c>
    </row>
    <row r="5906" spans="1:17">
      <c r="A5906" s="4" t="s">
        <v>1316</v>
      </c>
      <c r="B5906" s="15">
        <v>154</v>
      </c>
      <c r="C5906" s="15" t="s">
        <v>2024</v>
      </c>
      <c r="D5906" s="30">
        <v>45359</v>
      </c>
      <c r="E5906" s="10" t="s">
        <v>1</v>
      </c>
      <c r="F5906" s="14">
        <v>1695</v>
      </c>
      <c r="G5906" s="14">
        <v>375.57</v>
      </c>
      <c r="H5906" s="30"/>
      <c r="I5906" s="118"/>
      <c r="J5906" s="15" t="str">
        <f>IF(M5906="",IF(AND(H5906&lt;&gt; "",D5906&lt;&gt;""),IF(H5906&gt;=D5906,H5906-D5906,0),""),"")</f>
        <v/>
      </c>
      <c r="K5906" s="20" t="str">
        <f>IF(M5906="",IF(I5906&lt;&gt;"",I5906-G5906,""),"")</f>
        <v/>
      </c>
      <c r="L5906" s="25" t="str">
        <f>IF(M5906="",IF(K5906&lt;&gt;"",IF(G5906=0,IF(I5906=0,0,9.99),K5906/G5906),""),"")</f>
        <v/>
      </c>
      <c r="N5906" s="58" t="str">
        <f>TRIM(CONCATENATE(Table1[[#This Row],[Intake]]," ",Table1[[#This Row],[Batch Number]]))</f>
        <v>S-1/OS 154</v>
      </c>
      <c r="O5906" s="3" t="str">
        <f>IF(VLOOKUP(Table1[[#This Row],[Intake Batch Combo]],Sheet2!A:B,2,FALSE)="","",VLOOKUP(Table1[[#This Row],[Intake Batch Combo]],Sheet2!A:B,2,FALSE))</f>
        <v>One Source Diagnostics Batch 154</v>
      </c>
      <c r="P5906" s="115" t="s">
        <v>2379</v>
      </c>
      <c r="Q5906" s="115" t="e">
        <v>#N/A</v>
      </c>
    </row>
    <row r="5907" spans="1:17">
      <c r="A5907" s="4" t="s">
        <v>1316</v>
      </c>
      <c r="B5907" s="15">
        <v>154</v>
      </c>
      <c r="C5907" s="15" t="s">
        <v>2026</v>
      </c>
      <c r="D5907" s="30">
        <v>45359</v>
      </c>
      <c r="E5907" s="10" t="s">
        <v>1</v>
      </c>
      <c r="F5907" s="14">
        <v>1695</v>
      </c>
      <c r="G5907" s="14">
        <v>375.57</v>
      </c>
      <c r="H5907" s="30"/>
      <c r="I5907" s="118"/>
      <c r="J5907" s="15" t="str">
        <f>IF(M5907="",IF(AND(H5907&lt;&gt; "",D5907&lt;&gt;""),IF(H5907&gt;=D5907,H5907-D5907,0),""),"")</f>
        <v/>
      </c>
      <c r="K5907" s="20" t="str">
        <f>IF(M5907="",IF(I5907&lt;&gt;"",I5907-G5907,""),"")</f>
        <v/>
      </c>
      <c r="L5907" s="25" t="str">
        <f>IF(M5907="",IF(K5907&lt;&gt;"",IF(G5907=0,IF(I5907=0,0,9.99),K5907/G5907),""),"")</f>
        <v/>
      </c>
      <c r="N5907" s="58" t="str">
        <f>TRIM(CONCATENATE(Table1[[#This Row],[Intake]]," ",Table1[[#This Row],[Batch Number]]))</f>
        <v>S-1/OS 154</v>
      </c>
      <c r="O5907" s="3" t="str">
        <f>IF(VLOOKUP(Table1[[#This Row],[Intake Batch Combo]],Sheet2!A:B,2,FALSE)="","",VLOOKUP(Table1[[#This Row],[Intake Batch Combo]],Sheet2!A:B,2,FALSE))</f>
        <v>One Source Diagnostics Batch 154</v>
      </c>
      <c r="P5907" s="115" t="s">
        <v>2379</v>
      </c>
      <c r="Q5907" s="115" t="e">
        <v>#N/A</v>
      </c>
    </row>
    <row r="5908" spans="1:17">
      <c r="A5908" s="4" t="s">
        <v>1316</v>
      </c>
      <c r="B5908" s="15">
        <v>154</v>
      </c>
      <c r="C5908" s="15" t="s">
        <v>2026</v>
      </c>
      <c r="D5908" s="30">
        <v>45359</v>
      </c>
      <c r="E5908" s="10" t="s">
        <v>1</v>
      </c>
      <c r="F5908" s="14">
        <v>1695</v>
      </c>
      <c r="G5908" s="14">
        <v>375.57</v>
      </c>
      <c r="H5908" s="30"/>
      <c r="I5908" s="118"/>
      <c r="J5908" s="15" t="str">
        <f>IF(M5908="",IF(AND(H5908&lt;&gt; "",D5908&lt;&gt;""),IF(H5908&gt;=D5908,H5908-D5908,0),""),"")</f>
        <v/>
      </c>
      <c r="K5908" s="20" t="str">
        <f>IF(M5908="",IF(I5908&lt;&gt;"",I5908-G5908,""),"")</f>
        <v/>
      </c>
      <c r="L5908" s="25" t="str">
        <f>IF(M5908="",IF(K5908&lt;&gt;"",IF(G5908=0,IF(I5908=0,0,9.99),K5908/G5908),""),"")</f>
        <v/>
      </c>
      <c r="N5908" s="58" t="str">
        <f>TRIM(CONCATENATE(Table1[[#This Row],[Intake]]," ",Table1[[#This Row],[Batch Number]]))</f>
        <v>S-1/OS 154</v>
      </c>
      <c r="O5908" s="3" t="str">
        <f>IF(VLOOKUP(Table1[[#This Row],[Intake Batch Combo]],Sheet2!A:B,2,FALSE)="","",VLOOKUP(Table1[[#This Row],[Intake Batch Combo]],Sheet2!A:B,2,FALSE))</f>
        <v>One Source Diagnostics Batch 154</v>
      </c>
      <c r="P5908" s="115" t="s">
        <v>2379</v>
      </c>
      <c r="Q5908" s="115" t="e">
        <v>#N/A</v>
      </c>
    </row>
    <row r="5909" spans="1:17">
      <c r="A5909" s="4" t="s">
        <v>1316</v>
      </c>
      <c r="B5909" s="15">
        <v>154</v>
      </c>
      <c r="C5909" s="15" t="s">
        <v>2027</v>
      </c>
      <c r="D5909" s="30">
        <v>45359</v>
      </c>
      <c r="E5909" s="10" t="s">
        <v>1</v>
      </c>
      <c r="F5909" s="14">
        <v>1695</v>
      </c>
      <c r="G5909" s="14">
        <v>375.57</v>
      </c>
      <c r="H5909" s="30"/>
      <c r="I5909" s="120"/>
      <c r="J5909" s="15" t="str">
        <f>IF(M5909="",IF(AND(H5909&lt;&gt; "",D5909&lt;&gt;""),IF(H5909&gt;=D5909,H5909-D5909,0),""),"")</f>
        <v/>
      </c>
      <c r="K5909" s="20" t="str">
        <f>IF(M5909="",IF(I5909&lt;&gt;"",I5909-G5909,""),"")</f>
        <v/>
      </c>
      <c r="L5909" s="25" t="str">
        <f>IF(M5909="",IF(K5909&lt;&gt;"",IF(G5909=0,IF(I5909=0,0,9.99),K5909/G5909),""),"")</f>
        <v/>
      </c>
      <c r="N5909" s="58" t="str">
        <f>TRIM(CONCATENATE(Table1[[#This Row],[Intake]]," ",Table1[[#This Row],[Batch Number]]))</f>
        <v>S-1/OS 154</v>
      </c>
      <c r="O5909" s="3" t="str">
        <f>IF(VLOOKUP(Table1[[#This Row],[Intake Batch Combo]],Sheet2!A:B,2,FALSE)="","",VLOOKUP(Table1[[#This Row],[Intake Batch Combo]],Sheet2!A:B,2,FALSE))</f>
        <v>One Source Diagnostics Batch 154</v>
      </c>
      <c r="P5909" s="115" t="s">
        <v>2379</v>
      </c>
      <c r="Q5909" s="115" t="e">
        <v>#N/A</v>
      </c>
    </row>
    <row r="5910" spans="1:17">
      <c r="A5910" s="4" t="s">
        <v>1316</v>
      </c>
      <c r="B5910" s="15">
        <v>154</v>
      </c>
      <c r="C5910" s="15" t="s">
        <v>2034</v>
      </c>
      <c r="D5910" s="30">
        <v>45359</v>
      </c>
      <c r="E5910" s="10" t="s">
        <v>1</v>
      </c>
      <c r="F5910" s="14">
        <v>1695</v>
      </c>
      <c r="G5910" s="14">
        <v>375.57</v>
      </c>
      <c r="H5910" s="30"/>
      <c r="I5910" s="120"/>
      <c r="J5910" s="15" t="str">
        <f>IF(M5910="",IF(AND(H5910&lt;&gt; "",D5910&lt;&gt;""),IF(H5910&gt;=D5910,H5910-D5910,0),""),"")</f>
        <v/>
      </c>
      <c r="K5910" s="20" t="str">
        <f>IF(M5910="",IF(I5910&lt;&gt;"",I5910-G5910,""),"")</f>
        <v/>
      </c>
      <c r="L5910" s="25" t="str">
        <f>IF(M5910="",IF(K5910&lt;&gt;"",IF(G5910=0,IF(I5910=0,0,9.99),K5910/G5910),""),"")</f>
        <v/>
      </c>
      <c r="N5910" s="58" t="str">
        <f>TRIM(CONCATENATE(Table1[[#This Row],[Intake]]," ",Table1[[#This Row],[Batch Number]]))</f>
        <v>S-1/OS 154</v>
      </c>
      <c r="O5910" s="3" t="str">
        <f>IF(VLOOKUP(Table1[[#This Row],[Intake Batch Combo]],Sheet2!A:B,2,FALSE)="","",VLOOKUP(Table1[[#This Row],[Intake Batch Combo]],Sheet2!A:B,2,FALSE))</f>
        <v>One Source Diagnostics Batch 154</v>
      </c>
      <c r="P5910" s="115" t="s">
        <v>2379</v>
      </c>
      <c r="Q5910" s="115" t="e">
        <v>#N/A</v>
      </c>
    </row>
    <row r="5911" spans="1:17">
      <c r="A5911" s="4" t="s">
        <v>1316</v>
      </c>
      <c r="B5911" s="15">
        <v>154</v>
      </c>
      <c r="C5911" s="15" t="s">
        <v>2035</v>
      </c>
      <c r="D5911" s="30">
        <v>45359</v>
      </c>
      <c r="E5911" s="10" t="s">
        <v>1</v>
      </c>
      <c r="F5911" s="14">
        <v>1695</v>
      </c>
      <c r="G5911" s="14">
        <v>375.57</v>
      </c>
      <c r="H5911" s="30"/>
      <c r="I5911" s="118"/>
      <c r="J5911" s="15" t="str">
        <f>IF(M5911="",IF(AND(H5911&lt;&gt; "",D5911&lt;&gt;""),IF(H5911&gt;=D5911,H5911-D5911,0),""),"")</f>
        <v/>
      </c>
      <c r="K5911" s="20" t="str">
        <f>IF(M5911="",IF(I5911&lt;&gt;"",I5911-G5911,""),"")</f>
        <v/>
      </c>
      <c r="L5911" s="25" t="str">
        <f>IF(M5911="",IF(K5911&lt;&gt;"",IF(G5911=0,IF(I5911=0,0,9.99),K5911/G5911),""),"")</f>
        <v/>
      </c>
      <c r="N5911" s="58" t="str">
        <f>TRIM(CONCATENATE(Table1[[#This Row],[Intake]]," ",Table1[[#This Row],[Batch Number]]))</f>
        <v>S-1/OS 154</v>
      </c>
      <c r="O5911" s="3" t="str">
        <f>IF(VLOOKUP(Table1[[#This Row],[Intake Batch Combo]],Sheet2!A:B,2,FALSE)="","",VLOOKUP(Table1[[#This Row],[Intake Batch Combo]],Sheet2!A:B,2,FALSE))</f>
        <v>One Source Diagnostics Batch 154</v>
      </c>
      <c r="P5911" s="115" t="s">
        <v>2379</v>
      </c>
      <c r="Q5911" s="115" t="e">
        <v>#N/A</v>
      </c>
    </row>
    <row r="5912" spans="1:17">
      <c r="A5912" s="4" t="s">
        <v>1316</v>
      </c>
      <c r="B5912" s="15">
        <v>154</v>
      </c>
      <c r="C5912" s="15" t="s">
        <v>2035</v>
      </c>
      <c r="D5912" s="30">
        <v>45359</v>
      </c>
      <c r="E5912" s="10" t="s">
        <v>1</v>
      </c>
      <c r="F5912" s="14">
        <v>1695</v>
      </c>
      <c r="G5912" s="14">
        <v>375.57</v>
      </c>
      <c r="H5912" s="30"/>
      <c r="I5912" s="118"/>
      <c r="J5912" s="15" t="str">
        <f>IF(M5912="",IF(AND(H5912&lt;&gt; "",D5912&lt;&gt;""),IF(H5912&gt;=D5912,H5912-D5912,0),""),"")</f>
        <v/>
      </c>
      <c r="K5912" s="20" t="str">
        <f>IF(M5912="",IF(I5912&lt;&gt;"",I5912-G5912,""),"")</f>
        <v/>
      </c>
      <c r="L5912" s="25" t="str">
        <f>IF(M5912="",IF(K5912&lt;&gt;"",IF(G5912=0,IF(I5912=0,0,9.99),K5912/G5912),""),"")</f>
        <v/>
      </c>
      <c r="N5912" s="58" t="str">
        <f>TRIM(CONCATENATE(Table1[[#This Row],[Intake]]," ",Table1[[#This Row],[Batch Number]]))</f>
        <v>S-1/OS 154</v>
      </c>
      <c r="O5912" s="3" t="str">
        <f>IF(VLOOKUP(Table1[[#This Row],[Intake Batch Combo]],Sheet2!A:B,2,FALSE)="","",VLOOKUP(Table1[[#This Row],[Intake Batch Combo]],Sheet2!A:B,2,FALSE))</f>
        <v>One Source Diagnostics Batch 154</v>
      </c>
      <c r="P5912" s="115" t="s">
        <v>2379</v>
      </c>
      <c r="Q5912" s="115" t="e">
        <v>#N/A</v>
      </c>
    </row>
    <row r="5913" spans="1:17">
      <c r="A5913" s="4" t="s">
        <v>1316</v>
      </c>
      <c r="B5913" s="15">
        <v>154</v>
      </c>
      <c r="C5913" s="15" t="s">
        <v>2038</v>
      </c>
      <c r="D5913" s="30">
        <v>45359</v>
      </c>
      <c r="E5913" s="10" t="s">
        <v>1</v>
      </c>
      <c r="F5913" s="14">
        <v>1695</v>
      </c>
      <c r="G5913" s="14">
        <v>375.57</v>
      </c>
      <c r="H5913" s="30"/>
      <c r="I5913" s="118"/>
      <c r="J5913" s="15" t="str">
        <f>IF(M5913="",IF(AND(H5913&lt;&gt; "",D5913&lt;&gt;""),IF(H5913&gt;=D5913,H5913-D5913,0),""),"")</f>
        <v/>
      </c>
      <c r="K5913" s="20" t="str">
        <f>IF(M5913="",IF(I5913&lt;&gt;"",I5913-G5913,""),"")</f>
        <v/>
      </c>
      <c r="L5913" s="25" t="str">
        <f>IF(M5913="",IF(K5913&lt;&gt;"",IF(G5913=0,IF(I5913=0,0,9.99),K5913/G5913),""),"")</f>
        <v/>
      </c>
      <c r="N5913" s="58" t="str">
        <f>TRIM(CONCATENATE(Table1[[#This Row],[Intake]]," ",Table1[[#This Row],[Batch Number]]))</f>
        <v>S-1/OS 154</v>
      </c>
      <c r="O5913" s="3" t="str">
        <f>IF(VLOOKUP(Table1[[#This Row],[Intake Batch Combo]],Sheet2!A:B,2,FALSE)="","",VLOOKUP(Table1[[#This Row],[Intake Batch Combo]],Sheet2!A:B,2,FALSE))</f>
        <v>One Source Diagnostics Batch 154</v>
      </c>
      <c r="P5913" s="115" t="s">
        <v>2379</v>
      </c>
      <c r="Q5913" s="115" t="e">
        <v>#N/A</v>
      </c>
    </row>
    <row r="5914" spans="1:17">
      <c r="A5914" s="4" t="s">
        <v>1316</v>
      </c>
      <c r="B5914" s="15">
        <v>154</v>
      </c>
      <c r="C5914" s="15" t="s">
        <v>2042</v>
      </c>
      <c r="D5914" s="30">
        <v>45359</v>
      </c>
      <c r="E5914" s="10" t="s">
        <v>1</v>
      </c>
      <c r="F5914" s="14">
        <v>1695</v>
      </c>
      <c r="G5914" s="14">
        <v>375.57</v>
      </c>
      <c r="H5914" s="30"/>
      <c r="I5914" s="118"/>
      <c r="J5914" s="15" t="str">
        <f>IF(M5914="",IF(AND(H5914&lt;&gt; "",D5914&lt;&gt;""),IF(H5914&gt;=D5914,H5914-D5914,0),""),"")</f>
        <v/>
      </c>
      <c r="K5914" s="20" t="str">
        <f>IF(M5914="",IF(I5914&lt;&gt;"",I5914-G5914,""),"")</f>
        <v/>
      </c>
      <c r="L5914" s="25" t="str">
        <f>IF(M5914="",IF(K5914&lt;&gt;"",IF(G5914=0,IF(I5914=0,0,9.99),K5914/G5914),""),"")</f>
        <v/>
      </c>
      <c r="N5914" s="58" t="str">
        <f>TRIM(CONCATENATE(Table1[[#This Row],[Intake]]," ",Table1[[#This Row],[Batch Number]]))</f>
        <v>S-1/OS 154</v>
      </c>
      <c r="O5914" s="3" t="str">
        <f>IF(VLOOKUP(Table1[[#This Row],[Intake Batch Combo]],Sheet2!A:B,2,FALSE)="","",VLOOKUP(Table1[[#This Row],[Intake Batch Combo]],Sheet2!A:B,2,FALSE))</f>
        <v>One Source Diagnostics Batch 154</v>
      </c>
      <c r="P5914" s="115" t="s">
        <v>2379</v>
      </c>
      <c r="Q5914" s="115" t="e">
        <v>#N/A</v>
      </c>
    </row>
    <row r="5915" spans="1:17">
      <c r="A5915" s="4" t="s">
        <v>1316</v>
      </c>
      <c r="B5915" s="15">
        <v>154</v>
      </c>
      <c r="C5915" s="15" t="s">
        <v>2042</v>
      </c>
      <c r="D5915" s="30">
        <v>45359</v>
      </c>
      <c r="E5915" s="10" t="s">
        <v>1</v>
      </c>
      <c r="F5915" s="14">
        <v>1695</v>
      </c>
      <c r="G5915" s="14">
        <v>375.57</v>
      </c>
      <c r="H5915" s="30"/>
      <c r="I5915" s="118"/>
      <c r="J5915" s="15" t="str">
        <f>IF(M5915="",IF(AND(H5915&lt;&gt; "",D5915&lt;&gt;""),IF(H5915&gt;=D5915,H5915-D5915,0),""),"")</f>
        <v/>
      </c>
      <c r="K5915" s="20" t="str">
        <f>IF(M5915="",IF(I5915&lt;&gt;"",I5915-G5915,""),"")</f>
        <v/>
      </c>
      <c r="L5915" s="25" t="str">
        <f>IF(M5915="",IF(K5915&lt;&gt;"",IF(G5915=0,IF(I5915=0,0,9.99),K5915/G5915),""),"")</f>
        <v/>
      </c>
      <c r="N5915" s="58" t="str">
        <f>TRIM(CONCATENATE(Table1[[#This Row],[Intake]]," ",Table1[[#This Row],[Batch Number]]))</f>
        <v>S-1/OS 154</v>
      </c>
      <c r="O5915" s="3" t="str">
        <f>IF(VLOOKUP(Table1[[#This Row],[Intake Batch Combo]],Sheet2!A:B,2,FALSE)="","",VLOOKUP(Table1[[#This Row],[Intake Batch Combo]],Sheet2!A:B,2,FALSE))</f>
        <v>One Source Diagnostics Batch 154</v>
      </c>
      <c r="P5915" s="115" t="s">
        <v>2379</v>
      </c>
      <c r="Q5915" s="115" t="e">
        <v>#N/A</v>
      </c>
    </row>
    <row r="5916" spans="1:17">
      <c r="A5916" s="4" t="s">
        <v>1316</v>
      </c>
      <c r="B5916" s="15">
        <v>154</v>
      </c>
      <c r="C5916" s="15" t="s">
        <v>2044</v>
      </c>
      <c r="D5916" s="30">
        <v>45359</v>
      </c>
      <c r="E5916" s="10" t="s">
        <v>1</v>
      </c>
      <c r="F5916" s="14">
        <v>1695</v>
      </c>
      <c r="G5916" s="14">
        <v>375.57</v>
      </c>
      <c r="H5916" s="30"/>
      <c r="I5916" s="118"/>
      <c r="J5916" s="15" t="str">
        <f>IF(M5916="",IF(AND(H5916&lt;&gt; "",D5916&lt;&gt;""),IF(H5916&gt;=D5916,H5916-D5916,0),""),"")</f>
        <v/>
      </c>
      <c r="K5916" s="20" t="str">
        <f>IF(M5916="",IF(I5916&lt;&gt;"",I5916-G5916,""),"")</f>
        <v/>
      </c>
      <c r="L5916" s="25" t="str">
        <f>IF(M5916="",IF(K5916&lt;&gt;"",IF(G5916=0,IF(I5916=0,0,9.99),K5916/G5916),""),"")</f>
        <v/>
      </c>
      <c r="N5916" s="58" t="str">
        <f>TRIM(CONCATENATE(Table1[[#This Row],[Intake]]," ",Table1[[#This Row],[Batch Number]]))</f>
        <v>S-1/OS 154</v>
      </c>
      <c r="O5916" s="3" t="str">
        <f>IF(VLOOKUP(Table1[[#This Row],[Intake Batch Combo]],Sheet2!A:B,2,FALSE)="","",VLOOKUP(Table1[[#This Row],[Intake Batch Combo]],Sheet2!A:B,2,FALSE))</f>
        <v>One Source Diagnostics Batch 154</v>
      </c>
      <c r="P5916" s="115" t="s">
        <v>2379</v>
      </c>
      <c r="Q5916" s="115" t="e">
        <v>#N/A</v>
      </c>
    </row>
    <row r="5917" spans="1:17">
      <c r="A5917" s="4" t="s">
        <v>1316</v>
      </c>
      <c r="B5917" s="15">
        <v>154</v>
      </c>
      <c r="C5917" s="15" t="s">
        <v>2044</v>
      </c>
      <c r="D5917" s="30">
        <v>45359</v>
      </c>
      <c r="E5917" s="10" t="s">
        <v>1</v>
      </c>
      <c r="F5917" s="14">
        <v>1695</v>
      </c>
      <c r="G5917" s="14">
        <v>375.57</v>
      </c>
      <c r="H5917" s="30"/>
      <c r="I5917" s="118"/>
      <c r="J5917" s="15" t="str">
        <f>IF(M5917="",IF(AND(H5917&lt;&gt; "",D5917&lt;&gt;""),IF(H5917&gt;=D5917,H5917-D5917,0),""),"")</f>
        <v/>
      </c>
      <c r="K5917" s="20" t="str">
        <f>IF(M5917="",IF(I5917&lt;&gt;"",I5917-G5917,""),"")</f>
        <v/>
      </c>
      <c r="L5917" s="25" t="str">
        <f>IF(M5917="",IF(K5917&lt;&gt;"",IF(G5917=0,IF(I5917=0,0,9.99),K5917/G5917),""),"")</f>
        <v/>
      </c>
      <c r="N5917" s="58" t="str">
        <f>TRIM(CONCATENATE(Table1[[#This Row],[Intake]]," ",Table1[[#This Row],[Batch Number]]))</f>
        <v>S-1/OS 154</v>
      </c>
      <c r="O5917" s="3" t="str">
        <f>IF(VLOOKUP(Table1[[#This Row],[Intake Batch Combo]],Sheet2!A:B,2,FALSE)="","",VLOOKUP(Table1[[#This Row],[Intake Batch Combo]],Sheet2!A:B,2,FALSE))</f>
        <v>One Source Diagnostics Batch 154</v>
      </c>
      <c r="P5917" s="115" t="s">
        <v>2379</v>
      </c>
      <c r="Q5917" s="115" t="e">
        <v>#N/A</v>
      </c>
    </row>
    <row r="5918" spans="1:17">
      <c r="A5918" s="4" t="s">
        <v>1316</v>
      </c>
      <c r="B5918" s="15">
        <v>154</v>
      </c>
      <c r="C5918" s="15" t="s">
        <v>2045</v>
      </c>
      <c r="D5918" s="30">
        <v>45359</v>
      </c>
      <c r="E5918" s="10" t="s">
        <v>1</v>
      </c>
      <c r="F5918" s="14">
        <v>1695</v>
      </c>
      <c r="G5918" s="14">
        <v>375.57</v>
      </c>
      <c r="H5918" s="30"/>
      <c r="I5918" s="118"/>
      <c r="J5918" s="15" t="str">
        <f>IF(M5918="",IF(AND(H5918&lt;&gt; "",D5918&lt;&gt;""),IF(H5918&gt;=D5918,H5918-D5918,0),""),"")</f>
        <v/>
      </c>
      <c r="K5918" s="20" t="str">
        <f>IF(M5918="",IF(I5918&lt;&gt;"",I5918-G5918,""),"")</f>
        <v/>
      </c>
      <c r="L5918" s="25" t="str">
        <f>IF(M5918="",IF(K5918&lt;&gt;"",IF(G5918=0,IF(I5918=0,0,9.99),K5918/G5918),""),"")</f>
        <v/>
      </c>
      <c r="N5918" s="58" t="str">
        <f>TRIM(CONCATENATE(Table1[[#This Row],[Intake]]," ",Table1[[#This Row],[Batch Number]]))</f>
        <v>S-1/OS 154</v>
      </c>
      <c r="O5918" s="3" t="str">
        <f>IF(VLOOKUP(Table1[[#This Row],[Intake Batch Combo]],Sheet2!A:B,2,FALSE)="","",VLOOKUP(Table1[[#This Row],[Intake Batch Combo]],Sheet2!A:B,2,FALSE))</f>
        <v>One Source Diagnostics Batch 154</v>
      </c>
      <c r="P5918" s="115" t="s">
        <v>2379</v>
      </c>
      <c r="Q5918" s="115" t="e">
        <v>#N/A</v>
      </c>
    </row>
    <row r="5919" spans="1:17">
      <c r="A5919" s="4" t="s">
        <v>1316</v>
      </c>
      <c r="B5919" s="15">
        <v>154</v>
      </c>
      <c r="C5919" s="15" t="s">
        <v>2045</v>
      </c>
      <c r="D5919" s="30">
        <v>45359</v>
      </c>
      <c r="E5919" s="10" t="s">
        <v>1</v>
      </c>
      <c r="F5919" s="14">
        <v>1695</v>
      </c>
      <c r="G5919" s="14">
        <v>375.57</v>
      </c>
      <c r="H5919" s="30"/>
      <c r="I5919" s="118"/>
      <c r="J5919" s="15" t="str">
        <f>IF(M5919="",IF(AND(H5919&lt;&gt; "",D5919&lt;&gt;""),IF(H5919&gt;=D5919,H5919-D5919,0),""),"")</f>
        <v/>
      </c>
      <c r="K5919" s="20" t="str">
        <f>IF(M5919="",IF(I5919&lt;&gt;"",I5919-G5919,""),"")</f>
        <v/>
      </c>
      <c r="L5919" s="25" t="str">
        <f>IF(M5919="",IF(K5919&lt;&gt;"",IF(G5919=0,IF(I5919=0,0,9.99),K5919/G5919),""),"")</f>
        <v/>
      </c>
      <c r="N5919" s="58" t="str">
        <f>TRIM(CONCATENATE(Table1[[#This Row],[Intake]]," ",Table1[[#This Row],[Batch Number]]))</f>
        <v>S-1/OS 154</v>
      </c>
      <c r="O5919" s="3" t="str">
        <f>IF(VLOOKUP(Table1[[#This Row],[Intake Batch Combo]],Sheet2!A:B,2,FALSE)="","",VLOOKUP(Table1[[#This Row],[Intake Batch Combo]],Sheet2!A:B,2,FALSE))</f>
        <v>One Source Diagnostics Batch 154</v>
      </c>
      <c r="P5919" s="115" t="s">
        <v>2379</v>
      </c>
      <c r="Q5919" s="115" t="e">
        <v>#N/A</v>
      </c>
    </row>
    <row r="5920" spans="1:17">
      <c r="A5920" s="4" t="s">
        <v>1316</v>
      </c>
      <c r="B5920" s="15">
        <v>154</v>
      </c>
      <c r="C5920" s="15" t="s">
        <v>2047</v>
      </c>
      <c r="D5920" s="30">
        <v>45359</v>
      </c>
      <c r="E5920" s="10" t="s">
        <v>1</v>
      </c>
      <c r="F5920" s="14">
        <v>1695</v>
      </c>
      <c r="G5920" s="14">
        <v>375.57</v>
      </c>
      <c r="H5920" s="30"/>
      <c r="I5920" s="118"/>
      <c r="J5920" s="15" t="str">
        <f>IF(M5920="",IF(AND(H5920&lt;&gt; "",D5920&lt;&gt;""),IF(H5920&gt;=D5920,H5920-D5920,0),""),"")</f>
        <v/>
      </c>
      <c r="K5920" s="20" t="str">
        <f>IF(M5920="",IF(I5920&lt;&gt;"",I5920-G5920,""),"")</f>
        <v/>
      </c>
      <c r="L5920" s="25" t="str">
        <f>IF(M5920="",IF(K5920&lt;&gt;"",IF(G5920=0,IF(I5920=0,0,9.99),K5920/G5920),""),"")</f>
        <v/>
      </c>
      <c r="N5920" s="58" t="str">
        <f>TRIM(CONCATENATE(Table1[[#This Row],[Intake]]," ",Table1[[#This Row],[Batch Number]]))</f>
        <v>S-1/OS 154</v>
      </c>
      <c r="O5920" s="3" t="str">
        <f>IF(VLOOKUP(Table1[[#This Row],[Intake Batch Combo]],Sheet2!A:B,2,FALSE)="","",VLOOKUP(Table1[[#This Row],[Intake Batch Combo]],Sheet2!A:B,2,FALSE))</f>
        <v>One Source Diagnostics Batch 154</v>
      </c>
      <c r="P5920" s="115" t="s">
        <v>2379</v>
      </c>
      <c r="Q5920" s="115" t="e">
        <v>#N/A</v>
      </c>
    </row>
    <row r="5921" spans="1:17">
      <c r="A5921" s="4" t="s">
        <v>1316</v>
      </c>
      <c r="B5921" s="15">
        <v>154</v>
      </c>
      <c r="C5921" s="15" t="s">
        <v>2047</v>
      </c>
      <c r="D5921" s="30">
        <v>45359</v>
      </c>
      <c r="E5921" s="10" t="s">
        <v>1</v>
      </c>
      <c r="F5921" s="14">
        <v>1695</v>
      </c>
      <c r="G5921" s="14">
        <v>375.57</v>
      </c>
      <c r="H5921" s="30"/>
      <c r="I5921" s="118"/>
      <c r="J5921" s="15" t="str">
        <f>IF(M5921="",IF(AND(H5921&lt;&gt; "",D5921&lt;&gt;""),IF(H5921&gt;=D5921,H5921-D5921,0),""),"")</f>
        <v/>
      </c>
      <c r="K5921" s="20" t="str">
        <f>IF(M5921="",IF(I5921&lt;&gt;"",I5921-G5921,""),"")</f>
        <v/>
      </c>
      <c r="L5921" s="25" t="str">
        <f>IF(M5921="",IF(K5921&lt;&gt;"",IF(G5921=0,IF(I5921=0,0,9.99),K5921/G5921),""),"")</f>
        <v/>
      </c>
      <c r="N5921" s="58" t="str">
        <f>TRIM(CONCATENATE(Table1[[#This Row],[Intake]]," ",Table1[[#This Row],[Batch Number]]))</f>
        <v>S-1/OS 154</v>
      </c>
      <c r="O5921" s="3" t="str">
        <f>IF(VLOOKUP(Table1[[#This Row],[Intake Batch Combo]],Sheet2!A:B,2,FALSE)="","",VLOOKUP(Table1[[#This Row],[Intake Batch Combo]],Sheet2!A:B,2,FALSE))</f>
        <v>One Source Diagnostics Batch 154</v>
      </c>
      <c r="P5921" s="115" t="s">
        <v>2379</v>
      </c>
      <c r="Q5921" s="115" t="e">
        <v>#N/A</v>
      </c>
    </row>
    <row r="5922" spans="1:17">
      <c r="A5922" s="4" t="s">
        <v>1316</v>
      </c>
      <c r="B5922" s="15">
        <v>154</v>
      </c>
      <c r="C5922" s="15" t="s">
        <v>2048</v>
      </c>
      <c r="D5922" s="30">
        <v>45359</v>
      </c>
      <c r="E5922" s="10" t="s">
        <v>1</v>
      </c>
      <c r="F5922" s="14">
        <v>1695</v>
      </c>
      <c r="G5922" s="14">
        <v>375.57</v>
      </c>
      <c r="H5922" s="30"/>
      <c r="I5922" s="118"/>
      <c r="J5922" s="15" t="str">
        <f>IF(M5922="",IF(AND(H5922&lt;&gt; "",D5922&lt;&gt;""),IF(H5922&gt;=D5922,H5922-D5922,0),""),"")</f>
        <v/>
      </c>
      <c r="K5922" s="20" t="str">
        <f>IF(M5922="",IF(I5922&lt;&gt;"",I5922-G5922,""),"")</f>
        <v/>
      </c>
      <c r="L5922" s="25" t="str">
        <f>IF(M5922="",IF(K5922&lt;&gt;"",IF(G5922=0,IF(I5922=0,0,9.99),K5922/G5922),""),"")</f>
        <v/>
      </c>
      <c r="N5922" s="58" t="str">
        <f>TRIM(CONCATENATE(Table1[[#This Row],[Intake]]," ",Table1[[#This Row],[Batch Number]]))</f>
        <v>S-1/OS 154</v>
      </c>
      <c r="O5922" s="3" t="str">
        <f>IF(VLOOKUP(Table1[[#This Row],[Intake Batch Combo]],Sheet2!A:B,2,FALSE)="","",VLOOKUP(Table1[[#This Row],[Intake Batch Combo]],Sheet2!A:B,2,FALSE))</f>
        <v>One Source Diagnostics Batch 154</v>
      </c>
      <c r="P5922" s="115" t="s">
        <v>2379</v>
      </c>
      <c r="Q5922" s="115" t="e">
        <v>#N/A</v>
      </c>
    </row>
    <row r="5923" spans="1:17">
      <c r="A5923" s="4" t="s">
        <v>1316</v>
      </c>
      <c r="B5923" s="15">
        <v>154</v>
      </c>
      <c r="C5923" s="15" t="s">
        <v>2048</v>
      </c>
      <c r="D5923" s="30">
        <v>45359</v>
      </c>
      <c r="E5923" s="10" t="s">
        <v>1</v>
      </c>
      <c r="F5923" s="14">
        <v>1695</v>
      </c>
      <c r="G5923" s="14">
        <v>375.57</v>
      </c>
      <c r="H5923" s="30"/>
      <c r="I5923" s="118"/>
      <c r="J5923" s="15" t="str">
        <f>IF(M5923="",IF(AND(H5923&lt;&gt; "",D5923&lt;&gt;""),IF(H5923&gt;=D5923,H5923-D5923,0),""),"")</f>
        <v/>
      </c>
      <c r="K5923" s="20" t="str">
        <f>IF(M5923="",IF(I5923&lt;&gt;"",I5923-G5923,""),"")</f>
        <v/>
      </c>
      <c r="L5923" s="25" t="str">
        <f>IF(M5923="",IF(K5923&lt;&gt;"",IF(G5923=0,IF(I5923=0,0,9.99),K5923/G5923),""),"")</f>
        <v/>
      </c>
      <c r="N5923" s="58" t="str">
        <f>TRIM(CONCATENATE(Table1[[#This Row],[Intake]]," ",Table1[[#This Row],[Batch Number]]))</f>
        <v>S-1/OS 154</v>
      </c>
      <c r="O5923" s="3" t="str">
        <f>IF(VLOOKUP(Table1[[#This Row],[Intake Batch Combo]],Sheet2!A:B,2,FALSE)="","",VLOOKUP(Table1[[#This Row],[Intake Batch Combo]],Sheet2!A:B,2,FALSE))</f>
        <v>One Source Diagnostics Batch 154</v>
      </c>
      <c r="P5923" s="115" t="s">
        <v>2379</v>
      </c>
      <c r="Q5923" s="115" t="e">
        <v>#N/A</v>
      </c>
    </row>
    <row r="5924" spans="1:17">
      <c r="A5924" s="4" t="s">
        <v>1316</v>
      </c>
      <c r="B5924" s="15">
        <v>154</v>
      </c>
      <c r="C5924" s="15" t="s">
        <v>2049</v>
      </c>
      <c r="D5924" s="30">
        <v>45359</v>
      </c>
      <c r="E5924" s="10" t="s">
        <v>1</v>
      </c>
      <c r="F5924" s="14">
        <v>1695</v>
      </c>
      <c r="G5924" s="14">
        <v>375.57</v>
      </c>
      <c r="H5924" s="30"/>
      <c r="I5924" s="118"/>
      <c r="J5924" s="15" t="str">
        <f>IF(M5924="",IF(AND(H5924&lt;&gt; "",D5924&lt;&gt;""),IF(H5924&gt;=D5924,H5924-D5924,0),""),"")</f>
        <v/>
      </c>
      <c r="K5924" s="20" t="str">
        <f>IF(M5924="",IF(I5924&lt;&gt;"",I5924-G5924,""),"")</f>
        <v/>
      </c>
      <c r="L5924" s="25" t="str">
        <f>IF(M5924="",IF(K5924&lt;&gt;"",IF(G5924=0,IF(I5924=0,0,9.99),K5924/G5924),""),"")</f>
        <v/>
      </c>
      <c r="N5924" s="58" t="str">
        <f>TRIM(CONCATENATE(Table1[[#This Row],[Intake]]," ",Table1[[#This Row],[Batch Number]]))</f>
        <v>S-1/OS 154</v>
      </c>
      <c r="O5924" s="3" t="str">
        <f>IF(VLOOKUP(Table1[[#This Row],[Intake Batch Combo]],Sheet2!A:B,2,FALSE)="","",VLOOKUP(Table1[[#This Row],[Intake Batch Combo]],Sheet2!A:B,2,FALSE))</f>
        <v>One Source Diagnostics Batch 154</v>
      </c>
      <c r="P5924" s="115" t="s">
        <v>2379</v>
      </c>
      <c r="Q5924" s="115" t="e">
        <v>#N/A</v>
      </c>
    </row>
    <row r="5925" spans="1:17">
      <c r="A5925" s="4" t="s">
        <v>1316</v>
      </c>
      <c r="B5925" s="15">
        <v>154</v>
      </c>
      <c r="C5925" s="15" t="s">
        <v>2049</v>
      </c>
      <c r="D5925" s="30">
        <v>45359</v>
      </c>
      <c r="E5925" s="10" t="s">
        <v>1</v>
      </c>
      <c r="F5925" s="14">
        <v>1695</v>
      </c>
      <c r="G5925" s="14">
        <v>375.57</v>
      </c>
      <c r="H5925" s="30"/>
      <c r="I5925" s="120"/>
      <c r="J5925" s="15" t="str">
        <f>IF(M5925="",IF(AND(H5925&lt;&gt; "",D5925&lt;&gt;""),IF(H5925&gt;=D5925,H5925-D5925,0),""),"")</f>
        <v/>
      </c>
      <c r="K5925" s="20" t="str">
        <f>IF(M5925="",IF(I5925&lt;&gt;"",I5925-G5925,""),"")</f>
        <v/>
      </c>
      <c r="L5925" s="25" t="str">
        <f>IF(M5925="",IF(K5925&lt;&gt;"",IF(G5925=0,IF(I5925=0,0,9.99),K5925/G5925),""),"")</f>
        <v/>
      </c>
      <c r="N5925" s="58" t="str">
        <f>TRIM(CONCATENATE(Table1[[#This Row],[Intake]]," ",Table1[[#This Row],[Batch Number]]))</f>
        <v>S-1/OS 154</v>
      </c>
      <c r="O5925" s="3" t="str">
        <f>IF(VLOOKUP(Table1[[#This Row],[Intake Batch Combo]],Sheet2!A:B,2,FALSE)="","",VLOOKUP(Table1[[#This Row],[Intake Batch Combo]],Sheet2!A:B,2,FALSE))</f>
        <v>One Source Diagnostics Batch 154</v>
      </c>
      <c r="P5925" s="115" t="s">
        <v>2379</v>
      </c>
      <c r="Q5925" s="115" t="e">
        <v>#N/A</v>
      </c>
    </row>
    <row r="5926" spans="1:17">
      <c r="A5926" s="4" t="s">
        <v>1316</v>
      </c>
      <c r="B5926" s="15">
        <v>154</v>
      </c>
      <c r="C5926" s="15" t="s">
        <v>2050</v>
      </c>
      <c r="D5926" s="30">
        <v>45359</v>
      </c>
      <c r="E5926" s="10" t="s">
        <v>1</v>
      </c>
      <c r="F5926" s="14">
        <v>1695</v>
      </c>
      <c r="G5926" s="14">
        <v>375.57</v>
      </c>
      <c r="H5926" s="30"/>
      <c r="I5926" s="120"/>
      <c r="J5926" s="15" t="str">
        <f>IF(M5926="",IF(AND(H5926&lt;&gt; "",D5926&lt;&gt;""),IF(H5926&gt;=D5926,H5926-D5926,0),""),"")</f>
        <v/>
      </c>
      <c r="K5926" s="20" t="str">
        <f>IF(M5926="",IF(I5926&lt;&gt;"",I5926-G5926,""),"")</f>
        <v/>
      </c>
      <c r="L5926" s="25" t="str">
        <f>IF(M5926="",IF(K5926&lt;&gt;"",IF(G5926=0,IF(I5926=0,0,9.99),K5926/G5926),""),"")</f>
        <v/>
      </c>
      <c r="N5926" s="58" t="str">
        <f>TRIM(CONCATENATE(Table1[[#This Row],[Intake]]," ",Table1[[#This Row],[Batch Number]]))</f>
        <v>S-1/OS 154</v>
      </c>
      <c r="O5926" s="3" t="str">
        <f>IF(VLOOKUP(Table1[[#This Row],[Intake Batch Combo]],Sheet2!A:B,2,FALSE)="","",VLOOKUP(Table1[[#This Row],[Intake Batch Combo]],Sheet2!A:B,2,FALSE))</f>
        <v>One Source Diagnostics Batch 154</v>
      </c>
      <c r="P5926" s="115" t="s">
        <v>2379</v>
      </c>
      <c r="Q5926" s="115" t="e">
        <v>#N/A</v>
      </c>
    </row>
    <row r="5927" spans="1:17">
      <c r="A5927" s="4" t="s">
        <v>1316</v>
      </c>
      <c r="B5927" s="15">
        <v>154</v>
      </c>
      <c r="C5927" s="15" t="s">
        <v>2053</v>
      </c>
      <c r="D5927" s="30">
        <v>45359</v>
      </c>
      <c r="E5927" s="10" t="s">
        <v>1</v>
      </c>
      <c r="F5927" s="14">
        <v>1695</v>
      </c>
      <c r="G5927" s="14">
        <v>375.57</v>
      </c>
      <c r="H5927" s="30"/>
      <c r="I5927" s="118"/>
      <c r="J5927" s="15" t="str">
        <f>IF(M5927="",IF(AND(H5927&lt;&gt; "",D5927&lt;&gt;""),IF(H5927&gt;=D5927,H5927-D5927,0),""),"")</f>
        <v/>
      </c>
      <c r="K5927" s="20" t="str">
        <f>IF(M5927="",IF(I5927&lt;&gt;"",I5927-G5927,""),"")</f>
        <v/>
      </c>
      <c r="L5927" s="25" t="str">
        <f>IF(M5927="",IF(K5927&lt;&gt;"",IF(G5927=0,IF(I5927=0,0,9.99),K5927/G5927),""),"")</f>
        <v/>
      </c>
      <c r="N5927" s="58" t="str">
        <f>TRIM(CONCATENATE(Table1[[#This Row],[Intake]]," ",Table1[[#This Row],[Batch Number]]))</f>
        <v>S-1/OS 154</v>
      </c>
      <c r="O5927" s="3" t="str">
        <f>IF(VLOOKUP(Table1[[#This Row],[Intake Batch Combo]],Sheet2!A:B,2,FALSE)="","",VLOOKUP(Table1[[#This Row],[Intake Batch Combo]],Sheet2!A:B,2,FALSE))</f>
        <v>One Source Diagnostics Batch 154</v>
      </c>
      <c r="P5927" s="115" t="s">
        <v>2379</v>
      </c>
      <c r="Q5927" s="115" t="e">
        <v>#N/A</v>
      </c>
    </row>
    <row r="5928" spans="1:17">
      <c r="A5928" s="4" t="s">
        <v>1316</v>
      </c>
      <c r="B5928" s="15">
        <v>154</v>
      </c>
      <c r="C5928" s="15" t="s">
        <v>2054</v>
      </c>
      <c r="D5928" s="30">
        <v>45359</v>
      </c>
      <c r="E5928" s="10" t="s">
        <v>1</v>
      </c>
      <c r="F5928" s="14">
        <v>1695</v>
      </c>
      <c r="G5928" s="14">
        <v>375.57</v>
      </c>
      <c r="H5928" s="30"/>
      <c r="I5928" s="118"/>
      <c r="J5928" s="15" t="str">
        <f>IF(M5928="",IF(AND(H5928&lt;&gt; "",D5928&lt;&gt;""),IF(H5928&gt;=D5928,H5928-D5928,0),""),"")</f>
        <v/>
      </c>
      <c r="K5928" s="20" t="str">
        <f>IF(M5928="",IF(I5928&lt;&gt;"",I5928-G5928,""),"")</f>
        <v/>
      </c>
      <c r="L5928" s="25" t="str">
        <f>IF(M5928="",IF(K5928&lt;&gt;"",IF(G5928=0,IF(I5928=0,0,9.99),K5928/G5928),""),"")</f>
        <v/>
      </c>
      <c r="N5928" s="58" t="str">
        <f>TRIM(CONCATENATE(Table1[[#This Row],[Intake]]," ",Table1[[#This Row],[Batch Number]]))</f>
        <v>S-1/OS 154</v>
      </c>
      <c r="O5928" s="3" t="str">
        <f>IF(VLOOKUP(Table1[[#This Row],[Intake Batch Combo]],Sheet2!A:B,2,FALSE)="","",VLOOKUP(Table1[[#This Row],[Intake Batch Combo]],Sheet2!A:B,2,FALSE))</f>
        <v>One Source Diagnostics Batch 154</v>
      </c>
      <c r="P5928" s="115" t="s">
        <v>2379</v>
      </c>
      <c r="Q5928" s="115" t="e">
        <v>#N/A</v>
      </c>
    </row>
    <row r="5929" spans="1:17">
      <c r="A5929" s="4" t="s">
        <v>1316</v>
      </c>
      <c r="B5929" s="15">
        <v>154</v>
      </c>
      <c r="C5929" s="15" t="s">
        <v>2054</v>
      </c>
      <c r="D5929" s="30">
        <v>45359</v>
      </c>
      <c r="E5929" s="10" t="s">
        <v>1</v>
      </c>
      <c r="F5929" s="14">
        <v>1695</v>
      </c>
      <c r="G5929" s="14">
        <v>375.57</v>
      </c>
      <c r="H5929" s="30"/>
      <c r="I5929" s="118"/>
      <c r="J5929" s="15" t="str">
        <f>IF(M5929="",IF(AND(H5929&lt;&gt; "",D5929&lt;&gt;""),IF(H5929&gt;=D5929,H5929-D5929,0),""),"")</f>
        <v/>
      </c>
      <c r="K5929" s="20" t="str">
        <f>IF(M5929="",IF(I5929&lt;&gt;"",I5929-G5929,""),"")</f>
        <v/>
      </c>
      <c r="L5929" s="25" t="str">
        <f>IF(M5929="",IF(K5929&lt;&gt;"",IF(G5929=0,IF(I5929=0,0,9.99),K5929/G5929),""),"")</f>
        <v/>
      </c>
      <c r="N5929" s="58" t="str">
        <f>TRIM(CONCATENATE(Table1[[#This Row],[Intake]]," ",Table1[[#This Row],[Batch Number]]))</f>
        <v>S-1/OS 154</v>
      </c>
      <c r="O5929" s="3" t="str">
        <f>IF(VLOOKUP(Table1[[#This Row],[Intake Batch Combo]],Sheet2!A:B,2,FALSE)="","",VLOOKUP(Table1[[#This Row],[Intake Batch Combo]],Sheet2!A:B,2,FALSE))</f>
        <v>One Source Diagnostics Batch 154</v>
      </c>
      <c r="P5929" s="115" t="s">
        <v>2379</v>
      </c>
      <c r="Q5929" s="115" t="e">
        <v>#N/A</v>
      </c>
    </row>
    <row r="5930" spans="1:17">
      <c r="A5930" s="4" t="s">
        <v>1316</v>
      </c>
      <c r="B5930" s="15">
        <v>154</v>
      </c>
      <c r="C5930" s="15" t="s">
        <v>2058</v>
      </c>
      <c r="D5930" s="30">
        <v>45359</v>
      </c>
      <c r="E5930" s="10" t="s">
        <v>1</v>
      </c>
      <c r="F5930" s="14">
        <v>1695</v>
      </c>
      <c r="G5930" s="14">
        <v>375.57</v>
      </c>
      <c r="H5930" s="30"/>
      <c r="I5930" s="120"/>
      <c r="J5930" s="15" t="str">
        <f>IF(M5930="",IF(AND(H5930&lt;&gt; "",D5930&lt;&gt;""),IF(H5930&gt;=D5930,H5930-D5930,0),""),"")</f>
        <v/>
      </c>
      <c r="K5930" s="20" t="str">
        <f>IF(M5930="",IF(I5930&lt;&gt;"",I5930-G5930,""),"")</f>
        <v/>
      </c>
      <c r="L5930" s="25" t="str">
        <f>IF(M5930="",IF(K5930&lt;&gt;"",IF(G5930=0,IF(I5930=0,0,9.99),K5930/G5930),""),"")</f>
        <v/>
      </c>
      <c r="N5930" s="58" t="str">
        <f>TRIM(CONCATENATE(Table1[[#This Row],[Intake]]," ",Table1[[#This Row],[Batch Number]]))</f>
        <v>S-1/OS 154</v>
      </c>
      <c r="O5930" s="3" t="str">
        <f>IF(VLOOKUP(Table1[[#This Row],[Intake Batch Combo]],Sheet2!A:B,2,FALSE)="","",VLOOKUP(Table1[[#This Row],[Intake Batch Combo]],Sheet2!A:B,2,FALSE))</f>
        <v>One Source Diagnostics Batch 154</v>
      </c>
      <c r="P5930" s="115" t="s">
        <v>2379</v>
      </c>
      <c r="Q5930" s="115" t="e">
        <v>#N/A</v>
      </c>
    </row>
    <row r="5931" spans="1:17">
      <c r="A5931" s="4" t="s">
        <v>1316</v>
      </c>
      <c r="B5931" s="15">
        <v>154</v>
      </c>
      <c r="C5931" s="15" t="s">
        <v>2058</v>
      </c>
      <c r="D5931" s="30">
        <v>45359</v>
      </c>
      <c r="E5931" s="10" t="s">
        <v>1</v>
      </c>
      <c r="F5931" s="14">
        <v>1695</v>
      </c>
      <c r="G5931" s="14">
        <v>375.57</v>
      </c>
      <c r="H5931" s="30"/>
      <c r="I5931" s="118"/>
      <c r="J5931" s="15" t="str">
        <f>IF(M5931="",IF(AND(H5931&lt;&gt; "",D5931&lt;&gt;""),IF(H5931&gt;=D5931,H5931-D5931,0),""),"")</f>
        <v/>
      </c>
      <c r="K5931" s="20" t="str">
        <f>IF(M5931="",IF(I5931&lt;&gt;"",I5931-G5931,""),"")</f>
        <v/>
      </c>
      <c r="L5931" s="25" t="str">
        <f>IF(M5931="",IF(K5931&lt;&gt;"",IF(G5931=0,IF(I5931=0,0,9.99),K5931/G5931),""),"")</f>
        <v/>
      </c>
      <c r="N5931" s="58" t="str">
        <f>TRIM(CONCATENATE(Table1[[#This Row],[Intake]]," ",Table1[[#This Row],[Batch Number]]))</f>
        <v>S-1/OS 154</v>
      </c>
      <c r="O5931" s="3" t="str">
        <f>IF(VLOOKUP(Table1[[#This Row],[Intake Batch Combo]],Sheet2!A:B,2,FALSE)="","",VLOOKUP(Table1[[#This Row],[Intake Batch Combo]],Sheet2!A:B,2,FALSE))</f>
        <v>One Source Diagnostics Batch 154</v>
      </c>
      <c r="P5931" s="115" t="s">
        <v>2379</v>
      </c>
      <c r="Q5931" s="115" t="e">
        <v>#N/A</v>
      </c>
    </row>
    <row r="5932" spans="1:17">
      <c r="A5932" s="4" t="s">
        <v>1316</v>
      </c>
      <c r="B5932" s="15">
        <v>154</v>
      </c>
      <c r="C5932" s="15" t="s">
        <v>2058</v>
      </c>
      <c r="D5932" s="30">
        <v>45359</v>
      </c>
      <c r="E5932" s="10" t="s">
        <v>1</v>
      </c>
      <c r="F5932" s="14">
        <v>1695</v>
      </c>
      <c r="G5932" s="14">
        <v>375.57</v>
      </c>
      <c r="H5932" s="30"/>
      <c r="I5932" s="118"/>
      <c r="J5932" s="15" t="str">
        <f>IF(M5932="",IF(AND(H5932&lt;&gt; "",D5932&lt;&gt;""),IF(H5932&gt;=D5932,H5932-D5932,0),""),"")</f>
        <v/>
      </c>
      <c r="K5932" s="20" t="str">
        <f>IF(M5932="",IF(I5932&lt;&gt;"",I5932-G5932,""),"")</f>
        <v/>
      </c>
      <c r="L5932" s="25" t="str">
        <f>IF(M5932="",IF(K5932&lt;&gt;"",IF(G5932=0,IF(I5932=0,0,9.99),K5932/G5932),""),"")</f>
        <v/>
      </c>
      <c r="N5932" s="58" t="str">
        <f>TRIM(CONCATENATE(Table1[[#This Row],[Intake]]," ",Table1[[#This Row],[Batch Number]]))</f>
        <v>S-1/OS 154</v>
      </c>
      <c r="O5932" s="3" t="str">
        <f>IF(VLOOKUP(Table1[[#This Row],[Intake Batch Combo]],Sheet2!A:B,2,FALSE)="","",VLOOKUP(Table1[[#This Row],[Intake Batch Combo]],Sheet2!A:B,2,FALSE))</f>
        <v>One Source Diagnostics Batch 154</v>
      </c>
      <c r="P5932" s="115" t="s">
        <v>2379</v>
      </c>
      <c r="Q5932" s="115" t="e">
        <v>#N/A</v>
      </c>
    </row>
    <row r="5933" spans="1:17">
      <c r="A5933" s="4" t="s">
        <v>1316</v>
      </c>
      <c r="B5933" s="15">
        <v>154</v>
      </c>
      <c r="C5933" s="15" t="s">
        <v>2059</v>
      </c>
      <c r="D5933" s="30">
        <v>45359</v>
      </c>
      <c r="E5933" s="10" t="s">
        <v>1</v>
      </c>
      <c r="F5933" s="14">
        <v>1695</v>
      </c>
      <c r="G5933" s="14">
        <v>375.57</v>
      </c>
      <c r="H5933" s="30"/>
      <c r="I5933" s="118"/>
      <c r="J5933" s="15" t="str">
        <f>IF(M5933="",IF(AND(H5933&lt;&gt; "",D5933&lt;&gt;""),IF(H5933&gt;=D5933,H5933-D5933,0),""),"")</f>
        <v/>
      </c>
      <c r="K5933" s="20" t="str">
        <f>IF(M5933="",IF(I5933&lt;&gt;"",I5933-G5933,""),"")</f>
        <v/>
      </c>
      <c r="L5933" s="25" t="str">
        <f>IF(M5933="",IF(K5933&lt;&gt;"",IF(G5933=0,IF(I5933=0,0,9.99),K5933/G5933),""),"")</f>
        <v/>
      </c>
      <c r="N5933" s="58" t="str">
        <f>TRIM(CONCATENATE(Table1[[#This Row],[Intake]]," ",Table1[[#This Row],[Batch Number]]))</f>
        <v>S-1/OS 154</v>
      </c>
      <c r="O5933" s="3" t="str">
        <f>IF(VLOOKUP(Table1[[#This Row],[Intake Batch Combo]],Sheet2!A:B,2,FALSE)="","",VLOOKUP(Table1[[#This Row],[Intake Batch Combo]],Sheet2!A:B,2,FALSE))</f>
        <v>One Source Diagnostics Batch 154</v>
      </c>
      <c r="P5933" s="115" t="s">
        <v>2379</v>
      </c>
      <c r="Q5933" s="115" t="e">
        <v>#N/A</v>
      </c>
    </row>
    <row r="5934" spans="1:17">
      <c r="A5934" s="4" t="s">
        <v>1316</v>
      </c>
      <c r="B5934" s="15">
        <v>154</v>
      </c>
      <c r="C5934" s="15" t="s">
        <v>2061</v>
      </c>
      <c r="D5934" s="30">
        <v>45359</v>
      </c>
      <c r="E5934" s="10" t="s">
        <v>1</v>
      </c>
      <c r="F5934" s="14">
        <v>1695</v>
      </c>
      <c r="G5934" s="14">
        <v>375.57</v>
      </c>
      <c r="H5934" s="30"/>
      <c r="I5934" s="118"/>
      <c r="J5934" s="15" t="str">
        <f>IF(M5934="",IF(AND(H5934&lt;&gt; "",D5934&lt;&gt;""),IF(H5934&gt;=D5934,H5934-D5934,0),""),"")</f>
        <v/>
      </c>
      <c r="K5934" s="20" t="str">
        <f>IF(M5934="",IF(I5934&lt;&gt;"",I5934-G5934,""),"")</f>
        <v/>
      </c>
      <c r="L5934" s="25" t="str">
        <f>IF(M5934="",IF(K5934&lt;&gt;"",IF(G5934=0,IF(I5934=0,0,9.99),K5934/G5934),""),"")</f>
        <v/>
      </c>
      <c r="N5934" s="58" t="str">
        <f>TRIM(CONCATENATE(Table1[[#This Row],[Intake]]," ",Table1[[#This Row],[Batch Number]]))</f>
        <v>S-1/OS 154</v>
      </c>
      <c r="O5934" s="3" t="str">
        <f>IF(VLOOKUP(Table1[[#This Row],[Intake Batch Combo]],Sheet2!A:B,2,FALSE)="","",VLOOKUP(Table1[[#This Row],[Intake Batch Combo]],Sheet2!A:B,2,FALSE))</f>
        <v>One Source Diagnostics Batch 154</v>
      </c>
      <c r="P5934" s="115" t="s">
        <v>2379</v>
      </c>
      <c r="Q5934" s="115" t="e">
        <v>#N/A</v>
      </c>
    </row>
    <row r="5935" spans="1:17">
      <c r="A5935" s="4" t="s">
        <v>1316</v>
      </c>
      <c r="B5935" s="15">
        <v>154</v>
      </c>
      <c r="C5935" s="15" t="s">
        <v>2064</v>
      </c>
      <c r="D5935" s="30">
        <v>45359</v>
      </c>
      <c r="E5935" s="10" t="s">
        <v>1</v>
      </c>
      <c r="F5935" s="14">
        <v>1695</v>
      </c>
      <c r="G5935" s="14">
        <v>375.57</v>
      </c>
      <c r="H5935" s="30"/>
      <c r="I5935" s="118"/>
      <c r="J5935" s="15" t="str">
        <f>IF(M5935="",IF(AND(H5935&lt;&gt; "",D5935&lt;&gt;""),IF(H5935&gt;=D5935,H5935-D5935,0),""),"")</f>
        <v/>
      </c>
      <c r="K5935" s="20" t="str">
        <f>IF(M5935="",IF(I5935&lt;&gt;"",I5935-G5935,""),"")</f>
        <v/>
      </c>
      <c r="L5935" s="25" t="str">
        <f>IF(M5935="",IF(K5935&lt;&gt;"",IF(G5935=0,IF(I5935=0,0,9.99),K5935/G5935),""),"")</f>
        <v/>
      </c>
      <c r="N5935" s="58" t="str">
        <f>TRIM(CONCATENATE(Table1[[#This Row],[Intake]]," ",Table1[[#This Row],[Batch Number]]))</f>
        <v>S-1/OS 154</v>
      </c>
      <c r="O5935" s="3" t="str">
        <f>IF(VLOOKUP(Table1[[#This Row],[Intake Batch Combo]],Sheet2!A:B,2,FALSE)="","",VLOOKUP(Table1[[#This Row],[Intake Batch Combo]],Sheet2!A:B,2,FALSE))</f>
        <v>One Source Diagnostics Batch 154</v>
      </c>
      <c r="P5935" s="115" t="s">
        <v>2379</v>
      </c>
      <c r="Q5935" s="115" t="e">
        <v>#N/A</v>
      </c>
    </row>
    <row r="5936" spans="1:17">
      <c r="A5936" s="4" t="s">
        <v>1316</v>
      </c>
      <c r="B5936" s="15">
        <v>154</v>
      </c>
      <c r="C5936" s="15" t="s">
        <v>2064</v>
      </c>
      <c r="D5936" s="30">
        <v>45359</v>
      </c>
      <c r="E5936" s="10" t="s">
        <v>1</v>
      </c>
      <c r="F5936" s="14">
        <v>1695</v>
      </c>
      <c r="G5936" s="14">
        <v>375.57</v>
      </c>
      <c r="H5936" s="30"/>
      <c r="I5936" s="120"/>
      <c r="J5936" s="15" t="str">
        <f>IF(M5936="",IF(AND(H5936&lt;&gt; "",D5936&lt;&gt;""),IF(H5936&gt;=D5936,H5936-D5936,0),""),"")</f>
        <v/>
      </c>
      <c r="K5936" s="20" t="str">
        <f>IF(M5936="",IF(I5936&lt;&gt;"",I5936-G5936,""),"")</f>
        <v/>
      </c>
      <c r="L5936" s="25" t="str">
        <f>IF(M5936="",IF(K5936&lt;&gt;"",IF(G5936=0,IF(I5936=0,0,9.99),K5936/G5936),""),"")</f>
        <v/>
      </c>
      <c r="N5936" s="58" t="str">
        <f>TRIM(CONCATENATE(Table1[[#This Row],[Intake]]," ",Table1[[#This Row],[Batch Number]]))</f>
        <v>S-1/OS 154</v>
      </c>
      <c r="O5936" s="3" t="str">
        <f>IF(VLOOKUP(Table1[[#This Row],[Intake Batch Combo]],Sheet2!A:B,2,FALSE)="","",VLOOKUP(Table1[[#This Row],[Intake Batch Combo]],Sheet2!A:B,2,FALSE))</f>
        <v>One Source Diagnostics Batch 154</v>
      </c>
      <c r="P5936" s="115" t="s">
        <v>2379</v>
      </c>
      <c r="Q5936" s="115" t="e">
        <v>#N/A</v>
      </c>
    </row>
    <row r="5937" spans="1:17">
      <c r="A5937" s="4" t="s">
        <v>1316</v>
      </c>
      <c r="B5937" s="15">
        <v>154</v>
      </c>
      <c r="C5937" s="15" t="s">
        <v>2064</v>
      </c>
      <c r="D5937" s="30">
        <v>45359</v>
      </c>
      <c r="E5937" s="10" t="s">
        <v>1</v>
      </c>
      <c r="F5937" s="14">
        <v>1695</v>
      </c>
      <c r="G5937" s="14">
        <v>375.57</v>
      </c>
      <c r="H5937" s="30"/>
      <c r="I5937" s="118"/>
      <c r="J5937" s="15" t="str">
        <f>IF(M5937="",IF(AND(H5937&lt;&gt; "",D5937&lt;&gt;""),IF(H5937&gt;=D5937,H5937-D5937,0),""),"")</f>
        <v/>
      </c>
      <c r="K5937" s="20" t="str">
        <f>IF(M5937="",IF(I5937&lt;&gt;"",I5937-G5937,""),"")</f>
        <v/>
      </c>
      <c r="L5937" s="25" t="str">
        <f>IF(M5937="",IF(K5937&lt;&gt;"",IF(G5937=0,IF(I5937=0,0,9.99),K5937/G5937),""),"")</f>
        <v/>
      </c>
      <c r="N5937" s="58" t="str">
        <f>TRIM(CONCATENATE(Table1[[#This Row],[Intake]]," ",Table1[[#This Row],[Batch Number]]))</f>
        <v>S-1/OS 154</v>
      </c>
      <c r="O5937" s="3" t="str">
        <f>IF(VLOOKUP(Table1[[#This Row],[Intake Batch Combo]],Sheet2!A:B,2,FALSE)="","",VLOOKUP(Table1[[#This Row],[Intake Batch Combo]],Sheet2!A:B,2,FALSE))</f>
        <v>One Source Diagnostics Batch 154</v>
      </c>
      <c r="P5937" s="115" t="s">
        <v>2379</v>
      </c>
      <c r="Q5937" s="115" t="e">
        <v>#N/A</v>
      </c>
    </row>
    <row r="5938" spans="1:17">
      <c r="A5938" s="4" t="s">
        <v>1316</v>
      </c>
      <c r="B5938" s="15">
        <v>154</v>
      </c>
      <c r="C5938" s="15" t="s">
        <v>2064</v>
      </c>
      <c r="D5938" s="30">
        <v>45359</v>
      </c>
      <c r="E5938" s="10" t="s">
        <v>1</v>
      </c>
      <c r="F5938" s="14">
        <v>1695</v>
      </c>
      <c r="G5938" s="14">
        <v>375.57</v>
      </c>
      <c r="H5938" s="30"/>
      <c r="I5938" s="118"/>
      <c r="J5938" s="15" t="str">
        <f>IF(M5938="",IF(AND(H5938&lt;&gt; "",D5938&lt;&gt;""),IF(H5938&gt;=D5938,H5938-D5938,0),""),"")</f>
        <v/>
      </c>
      <c r="K5938" s="20" t="str">
        <f>IF(M5938="",IF(I5938&lt;&gt;"",I5938-G5938,""),"")</f>
        <v/>
      </c>
      <c r="L5938" s="25" t="str">
        <f>IF(M5938="",IF(K5938&lt;&gt;"",IF(G5938=0,IF(I5938=0,0,9.99),K5938/G5938),""),"")</f>
        <v/>
      </c>
      <c r="N5938" s="58" t="str">
        <f>TRIM(CONCATENATE(Table1[[#This Row],[Intake]]," ",Table1[[#This Row],[Batch Number]]))</f>
        <v>S-1/OS 154</v>
      </c>
      <c r="O5938" s="3" t="str">
        <f>IF(VLOOKUP(Table1[[#This Row],[Intake Batch Combo]],Sheet2!A:B,2,FALSE)="","",VLOOKUP(Table1[[#This Row],[Intake Batch Combo]],Sheet2!A:B,2,FALSE))</f>
        <v>One Source Diagnostics Batch 154</v>
      </c>
      <c r="P5938" s="115" t="s">
        <v>2379</v>
      </c>
      <c r="Q5938" s="115" t="e">
        <v>#N/A</v>
      </c>
    </row>
    <row r="5939" spans="1:17">
      <c r="A5939" s="4" t="s">
        <v>1316</v>
      </c>
      <c r="B5939" s="15">
        <v>154</v>
      </c>
      <c r="C5939" s="15" t="s">
        <v>2065</v>
      </c>
      <c r="D5939" s="30">
        <v>45359</v>
      </c>
      <c r="E5939" s="10" t="s">
        <v>1</v>
      </c>
      <c r="F5939" s="14">
        <v>1695</v>
      </c>
      <c r="G5939" s="14">
        <v>375.57</v>
      </c>
      <c r="H5939" s="30"/>
      <c r="I5939" s="120"/>
      <c r="J5939" s="15" t="str">
        <f>IF(M5939="",IF(AND(H5939&lt;&gt; "",D5939&lt;&gt;""),IF(H5939&gt;=D5939,H5939-D5939,0),""),"")</f>
        <v/>
      </c>
      <c r="K5939" s="20" t="str">
        <f>IF(M5939="",IF(I5939&lt;&gt;"",I5939-G5939,""),"")</f>
        <v/>
      </c>
      <c r="L5939" s="25" t="str">
        <f>IF(M5939="",IF(K5939&lt;&gt;"",IF(G5939=0,IF(I5939=0,0,9.99),K5939/G5939),""),"")</f>
        <v/>
      </c>
      <c r="N5939" s="58" t="str">
        <f>TRIM(CONCATENATE(Table1[[#This Row],[Intake]]," ",Table1[[#This Row],[Batch Number]]))</f>
        <v>S-1/OS 154</v>
      </c>
      <c r="O5939" s="3" t="str">
        <f>IF(VLOOKUP(Table1[[#This Row],[Intake Batch Combo]],Sheet2!A:B,2,FALSE)="","",VLOOKUP(Table1[[#This Row],[Intake Batch Combo]],Sheet2!A:B,2,FALSE))</f>
        <v>One Source Diagnostics Batch 154</v>
      </c>
      <c r="P5939" s="115" t="s">
        <v>2379</v>
      </c>
      <c r="Q5939" s="115" t="e">
        <v>#N/A</v>
      </c>
    </row>
    <row r="5940" spans="1:17">
      <c r="A5940" s="4" t="s">
        <v>1316</v>
      </c>
      <c r="B5940" s="15">
        <v>154</v>
      </c>
      <c r="C5940" s="15" t="s">
        <v>2065</v>
      </c>
      <c r="D5940" s="30">
        <v>45359</v>
      </c>
      <c r="E5940" s="10" t="s">
        <v>1</v>
      </c>
      <c r="F5940" s="14">
        <v>1695</v>
      </c>
      <c r="G5940" s="14">
        <v>375.57</v>
      </c>
      <c r="H5940" s="30"/>
      <c r="I5940" s="118"/>
      <c r="J5940" s="15" t="str">
        <f>IF(M5940="",IF(AND(H5940&lt;&gt; "",D5940&lt;&gt;""),IF(H5940&gt;=D5940,H5940-D5940,0),""),"")</f>
        <v/>
      </c>
      <c r="K5940" s="20" t="str">
        <f>IF(M5940="",IF(I5940&lt;&gt;"",I5940-G5940,""),"")</f>
        <v/>
      </c>
      <c r="L5940" s="25" t="str">
        <f>IF(M5940="",IF(K5940&lt;&gt;"",IF(G5940=0,IF(I5940=0,0,9.99),K5940/G5940),""),"")</f>
        <v/>
      </c>
      <c r="N5940" s="58" t="str">
        <f>TRIM(CONCATENATE(Table1[[#This Row],[Intake]]," ",Table1[[#This Row],[Batch Number]]))</f>
        <v>S-1/OS 154</v>
      </c>
      <c r="O5940" s="3" t="str">
        <f>IF(VLOOKUP(Table1[[#This Row],[Intake Batch Combo]],Sheet2!A:B,2,FALSE)="","",VLOOKUP(Table1[[#This Row],[Intake Batch Combo]],Sheet2!A:B,2,FALSE))</f>
        <v>One Source Diagnostics Batch 154</v>
      </c>
      <c r="P5940" s="115" t="s">
        <v>2379</v>
      </c>
      <c r="Q5940" s="115" t="e">
        <v>#N/A</v>
      </c>
    </row>
    <row r="5941" spans="1:17">
      <c r="A5941" s="4" t="s">
        <v>1316</v>
      </c>
      <c r="B5941" s="15">
        <v>154</v>
      </c>
      <c r="C5941" s="15" t="s">
        <v>2066</v>
      </c>
      <c r="D5941" s="30">
        <v>45359</v>
      </c>
      <c r="E5941" s="10" t="s">
        <v>1</v>
      </c>
      <c r="F5941" s="14">
        <v>1695</v>
      </c>
      <c r="G5941" s="14">
        <v>375.57</v>
      </c>
      <c r="H5941" s="30"/>
      <c r="I5941" s="118"/>
      <c r="J5941" s="15" t="str">
        <f>IF(M5941="",IF(AND(H5941&lt;&gt; "",D5941&lt;&gt;""),IF(H5941&gt;=D5941,H5941-D5941,0),""),"")</f>
        <v/>
      </c>
      <c r="K5941" s="20" t="str">
        <f>IF(M5941="",IF(I5941&lt;&gt;"",I5941-G5941,""),"")</f>
        <v/>
      </c>
      <c r="L5941" s="25" t="str">
        <f>IF(M5941="",IF(K5941&lt;&gt;"",IF(G5941=0,IF(I5941=0,0,9.99),K5941/G5941),""),"")</f>
        <v/>
      </c>
      <c r="N5941" s="58" t="str">
        <f>TRIM(CONCATENATE(Table1[[#This Row],[Intake]]," ",Table1[[#This Row],[Batch Number]]))</f>
        <v>S-1/OS 154</v>
      </c>
      <c r="O5941" s="3" t="str">
        <f>IF(VLOOKUP(Table1[[#This Row],[Intake Batch Combo]],Sheet2!A:B,2,FALSE)="","",VLOOKUP(Table1[[#This Row],[Intake Batch Combo]],Sheet2!A:B,2,FALSE))</f>
        <v>One Source Diagnostics Batch 154</v>
      </c>
      <c r="P5941" s="115" t="s">
        <v>2379</v>
      </c>
      <c r="Q5941" s="115" t="e">
        <v>#N/A</v>
      </c>
    </row>
    <row r="5942" spans="1:17">
      <c r="A5942" s="4" t="s">
        <v>1316</v>
      </c>
      <c r="B5942" s="15">
        <v>154</v>
      </c>
      <c r="C5942" s="15" t="s">
        <v>2067</v>
      </c>
      <c r="D5942" s="30">
        <v>45359</v>
      </c>
      <c r="E5942" s="10" t="s">
        <v>1</v>
      </c>
      <c r="F5942" s="14">
        <v>1695</v>
      </c>
      <c r="G5942" s="14">
        <v>375.57</v>
      </c>
      <c r="H5942" s="30"/>
      <c r="I5942" s="118"/>
      <c r="J5942" s="15" t="str">
        <f>IF(M5942="",IF(AND(H5942&lt;&gt; "",D5942&lt;&gt;""),IF(H5942&gt;=D5942,H5942-D5942,0),""),"")</f>
        <v/>
      </c>
      <c r="K5942" s="20" t="str">
        <f>IF(M5942="",IF(I5942&lt;&gt;"",I5942-G5942,""),"")</f>
        <v/>
      </c>
      <c r="L5942" s="25" t="str">
        <f>IF(M5942="",IF(K5942&lt;&gt;"",IF(G5942=0,IF(I5942=0,0,9.99),K5942/G5942),""),"")</f>
        <v/>
      </c>
      <c r="N5942" s="58" t="str">
        <f>TRIM(CONCATENATE(Table1[[#This Row],[Intake]]," ",Table1[[#This Row],[Batch Number]]))</f>
        <v>S-1/OS 154</v>
      </c>
      <c r="O5942" s="3" t="str">
        <f>IF(VLOOKUP(Table1[[#This Row],[Intake Batch Combo]],Sheet2!A:B,2,FALSE)="","",VLOOKUP(Table1[[#This Row],[Intake Batch Combo]],Sheet2!A:B,2,FALSE))</f>
        <v>One Source Diagnostics Batch 154</v>
      </c>
      <c r="P5942" s="115" t="s">
        <v>2379</v>
      </c>
      <c r="Q5942" s="115" t="e">
        <v>#N/A</v>
      </c>
    </row>
    <row r="5943" spans="1:17">
      <c r="A5943" s="4" t="s">
        <v>1316</v>
      </c>
      <c r="B5943" s="15">
        <v>154</v>
      </c>
      <c r="C5943" s="15" t="s">
        <v>2076</v>
      </c>
      <c r="D5943" s="30">
        <v>45359</v>
      </c>
      <c r="E5943" s="10" t="s">
        <v>1</v>
      </c>
      <c r="F5943" s="14">
        <v>1695</v>
      </c>
      <c r="G5943" s="14">
        <v>375.57</v>
      </c>
      <c r="H5943" s="30"/>
      <c r="I5943" s="118"/>
      <c r="J5943" s="15" t="str">
        <f>IF(M5943="",IF(AND(H5943&lt;&gt; "",D5943&lt;&gt;""),IF(H5943&gt;=D5943,H5943-D5943,0),""),"")</f>
        <v/>
      </c>
      <c r="K5943" s="20" t="str">
        <f>IF(M5943="",IF(I5943&lt;&gt;"",I5943-G5943,""),"")</f>
        <v/>
      </c>
      <c r="L5943" s="25" t="str">
        <f>IF(M5943="",IF(K5943&lt;&gt;"",IF(G5943=0,IF(I5943=0,0,9.99),K5943/G5943),""),"")</f>
        <v/>
      </c>
      <c r="N5943" s="58" t="str">
        <f>TRIM(CONCATENATE(Table1[[#This Row],[Intake]]," ",Table1[[#This Row],[Batch Number]]))</f>
        <v>S-1/OS 154</v>
      </c>
      <c r="O5943" s="112" t="str">
        <f>IF(VLOOKUP(Table1[[#This Row],[Intake Batch Combo]],Sheet2!A:B,2,FALSE)="","",VLOOKUP(Table1[[#This Row],[Intake Batch Combo]],Sheet2!A:B,2,FALSE))</f>
        <v>One Source Diagnostics Batch 154</v>
      </c>
      <c r="P5943" s="115" t="s">
        <v>2379</v>
      </c>
      <c r="Q5943" s="115" t="e">
        <v>#N/A</v>
      </c>
    </row>
    <row r="5944" spans="1:17">
      <c r="A5944" s="4" t="s">
        <v>1316</v>
      </c>
      <c r="B5944" s="15">
        <v>154</v>
      </c>
      <c r="C5944" s="15" t="s">
        <v>2078</v>
      </c>
      <c r="D5944" s="30">
        <v>45359</v>
      </c>
      <c r="E5944" s="10" t="s">
        <v>1</v>
      </c>
      <c r="F5944" s="14">
        <v>1695</v>
      </c>
      <c r="G5944" s="14">
        <v>375.57</v>
      </c>
      <c r="H5944" s="30"/>
      <c r="I5944" s="118"/>
      <c r="J5944" s="15" t="str">
        <f>IF(M5944="",IF(AND(H5944&lt;&gt; "",D5944&lt;&gt;""),IF(H5944&gt;=D5944,H5944-D5944,0),""),"")</f>
        <v/>
      </c>
      <c r="K5944" s="20" t="str">
        <f>IF(M5944="",IF(I5944&lt;&gt;"",I5944-G5944,""),"")</f>
        <v/>
      </c>
      <c r="L5944" s="25" t="str">
        <f>IF(M5944="",IF(K5944&lt;&gt;"",IF(G5944=0,IF(I5944=0,0,9.99),K5944/G5944),""),"")</f>
        <v/>
      </c>
      <c r="M5944" s="112"/>
      <c r="N5944" s="58" t="str">
        <f>TRIM(CONCATENATE(Table1[[#This Row],[Intake]]," ",Table1[[#This Row],[Batch Number]]))</f>
        <v>S-1/OS 154</v>
      </c>
      <c r="O5944" s="112" t="str">
        <f>IF(VLOOKUP(Table1[[#This Row],[Intake Batch Combo]],Sheet2!A:B,2,FALSE)="","",VLOOKUP(Table1[[#This Row],[Intake Batch Combo]],Sheet2!A:B,2,FALSE))</f>
        <v>One Source Diagnostics Batch 154</v>
      </c>
      <c r="P5944" s="115" t="s">
        <v>2379</v>
      </c>
      <c r="Q5944" s="115" t="e">
        <v>#N/A</v>
      </c>
    </row>
    <row r="5945" spans="1:17">
      <c r="A5945" s="4" t="s">
        <v>1316</v>
      </c>
      <c r="B5945" s="15">
        <v>154</v>
      </c>
      <c r="C5945" s="15" t="s">
        <v>2082</v>
      </c>
      <c r="D5945" s="30">
        <v>45359</v>
      </c>
      <c r="E5945" s="10" t="s">
        <v>1</v>
      </c>
      <c r="F5945" s="14">
        <v>1695</v>
      </c>
      <c r="G5945" s="14">
        <v>375.57</v>
      </c>
      <c r="H5945" s="30"/>
      <c r="I5945" s="118"/>
      <c r="J5945" s="15" t="str">
        <f>IF(M5945="",IF(AND(H5945&lt;&gt; "",D5945&lt;&gt;""),IF(H5945&gt;=D5945,H5945-D5945,0),""),"")</f>
        <v/>
      </c>
      <c r="K5945" s="20" t="str">
        <f>IF(M5945="",IF(I5945&lt;&gt;"",I5945-G5945,""),"")</f>
        <v/>
      </c>
      <c r="L5945" s="25" t="str">
        <f>IF(M5945="",IF(K5945&lt;&gt;"",IF(G5945=0,IF(I5945=0,0,9.99),K5945/G5945),""),"")</f>
        <v/>
      </c>
      <c r="M5945" s="112"/>
      <c r="N5945" s="58" t="str">
        <f>TRIM(CONCATENATE(Table1[[#This Row],[Intake]]," ",Table1[[#This Row],[Batch Number]]))</f>
        <v>S-1/OS 154</v>
      </c>
      <c r="O5945" s="112" t="str">
        <f>IF(VLOOKUP(Table1[[#This Row],[Intake Batch Combo]],Sheet2!A:B,2,FALSE)="","",VLOOKUP(Table1[[#This Row],[Intake Batch Combo]],Sheet2!A:B,2,FALSE))</f>
        <v>One Source Diagnostics Batch 154</v>
      </c>
      <c r="P5945" s="115" t="s">
        <v>2379</v>
      </c>
      <c r="Q5945" s="115" t="e">
        <v>#N/A</v>
      </c>
    </row>
    <row r="5946" spans="1:17">
      <c r="A5946" s="4" t="s">
        <v>1316</v>
      </c>
      <c r="B5946" s="15">
        <v>154</v>
      </c>
      <c r="C5946" s="15" t="s">
        <v>2082</v>
      </c>
      <c r="D5946" s="30">
        <v>45359</v>
      </c>
      <c r="E5946" s="10" t="s">
        <v>1</v>
      </c>
      <c r="F5946" s="14">
        <v>1695</v>
      </c>
      <c r="G5946" s="14">
        <v>375.57</v>
      </c>
      <c r="H5946" s="30"/>
      <c r="I5946" s="118"/>
      <c r="J5946" s="15" t="str">
        <f>IF(M5946="",IF(AND(H5946&lt;&gt; "",D5946&lt;&gt;""),IF(H5946&gt;=D5946,H5946-D5946,0),""),"")</f>
        <v/>
      </c>
      <c r="K5946" s="20" t="str">
        <f>IF(M5946="",IF(I5946&lt;&gt;"",I5946-G5946,""),"")</f>
        <v/>
      </c>
      <c r="L5946" s="25" t="str">
        <f>IF(M5946="",IF(K5946&lt;&gt;"",IF(G5946=0,IF(I5946=0,0,9.99),K5946/G5946),""),"")</f>
        <v/>
      </c>
      <c r="M5946" s="112"/>
      <c r="N5946" s="58" t="str">
        <f>TRIM(CONCATENATE(Table1[[#This Row],[Intake]]," ",Table1[[#This Row],[Batch Number]]))</f>
        <v>S-1/OS 154</v>
      </c>
      <c r="O5946" s="112" t="str">
        <f>IF(VLOOKUP(Table1[[#This Row],[Intake Batch Combo]],Sheet2!A:B,2,FALSE)="","",VLOOKUP(Table1[[#This Row],[Intake Batch Combo]],Sheet2!A:B,2,FALSE))</f>
        <v>One Source Diagnostics Batch 154</v>
      </c>
      <c r="P5946" s="115" t="s">
        <v>2379</v>
      </c>
      <c r="Q5946" s="115" t="e">
        <v>#N/A</v>
      </c>
    </row>
    <row r="5947" spans="1:17">
      <c r="A5947" s="4" t="s">
        <v>1316</v>
      </c>
      <c r="B5947" s="15">
        <v>154</v>
      </c>
      <c r="C5947" s="15" t="s">
        <v>2082</v>
      </c>
      <c r="D5947" s="30">
        <v>45359</v>
      </c>
      <c r="E5947" s="10" t="s">
        <v>1</v>
      </c>
      <c r="F5947" s="14">
        <v>1695</v>
      </c>
      <c r="G5947" s="14">
        <v>375.57</v>
      </c>
      <c r="H5947" s="30"/>
      <c r="I5947" s="118"/>
      <c r="J5947" s="15" t="str">
        <f>IF(M5947="",IF(AND(H5947&lt;&gt; "",D5947&lt;&gt;""),IF(H5947&gt;=D5947,H5947-D5947,0),""),"")</f>
        <v/>
      </c>
      <c r="K5947" s="20" t="str">
        <f>IF(M5947="",IF(I5947&lt;&gt;"",I5947-G5947,""),"")</f>
        <v/>
      </c>
      <c r="L5947" s="25" t="str">
        <f>IF(M5947="",IF(K5947&lt;&gt;"",IF(G5947=0,IF(I5947=0,0,9.99),K5947/G5947),""),"")</f>
        <v/>
      </c>
      <c r="M5947" s="112"/>
      <c r="N5947" s="58" t="str">
        <f>TRIM(CONCATENATE(Table1[[#This Row],[Intake]]," ",Table1[[#This Row],[Batch Number]]))</f>
        <v>S-1/OS 154</v>
      </c>
      <c r="O5947" s="112" t="str">
        <f>IF(VLOOKUP(Table1[[#This Row],[Intake Batch Combo]],Sheet2!A:B,2,FALSE)="","",VLOOKUP(Table1[[#This Row],[Intake Batch Combo]],Sheet2!A:B,2,FALSE))</f>
        <v>One Source Diagnostics Batch 154</v>
      </c>
      <c r="P5947" s="115" t="s">
        <v>2379</v>
      </c>
      <c r="Q5947" s="115" t="e">
        <v>#N/A</v>
      </c>
    </row>
    <row r="5948" spans="1:17">
      <c r="A5948" s="4" t="s">
        <v>1316</v>
      </c>
      <c r="B5948" s="15">
        <v>154</v>
      </c>
      <c r="C5948" s="15" t="s">
        <v>2085</v>
      </c>
      <c r="D5948" s="30">
        <v>45359</v>
      </c>
      <c r="E5948" s="10" t="s">
        <v>1</v>
      </c>
      <c r="F5948" s="14">
        <v>1695</v>
      </c>
      <c r="G5948" s="14">
        <v>375.57</v>
      </c>
      <c r="H5948" s="30"/>
      <c r="I5948" s="118"/>
      <c r="J5948" s="15" t="str">
        <f>IF(M5948="",IF(AND(H5948&lt;&gt; "",D5948&lt;&gt;""),IF(H5948&gt;=D5948,H5948-D5948,0),""),"")</f>
        <v/>
      </c>
      <c r="K5948" s="20" t="str">
        <f>IF(M5948="",IF(I5948&lt;&gt;"",I5948-G5948,""),"")</f>
        <v/>
      </c>
      <c r="L5948" s="25" t="str">
        <f>IF(M5948="",IF(K5948&lt;&gt;"",IF(G5948=0,IF(I5948=0,0,9.99),K5948/G5948),""),"")</f>
        <v/>
      </c>
      <c r="M5948" s="112"/>
      <c r="N5948" s="58" t="str">
        <f>TRIM(CONCATENATE(Table1[[#This Row],[Intake]]," ",Table1[[#This Row],[Batch Number]]))</f>
        <v>S-1/OS 154</v>
      </c>
      <c r="O5948" s="112" t="str">
        <f>IF(VLOOKUP(Table1[[#This Row],[Intake Batch Combo]],Sheet2!A:B,2,FALSE)="","",VLOOKUP(Table1[[#This Row],[Intake Batch Combo]],Sheet2!A:B,2,FALSE))</f>
        <v>One Source Diagnostics Batch 154</v>
      </c>
      <c r="P5948" s="115" t="s">
        <v>2379</v>
      </c>
      <c r="Q5948" s="115" t="e">
        <v>#N/A</v>
      </c>
    </row>
    <row r="5949" spans="1:17">
      <c r="A5949" s="4" t="s">
        <v>1316</v>
      </c>
      <c r="B5949" s="15">
        <v>154</v>
      </c>
      <c r="C5949" s="15" t="s">
        <v>2085</v>
      </c>
      <c r="D5949" s="30">
        <v>45359</v>
      </c>
      <c r="E5949" s="10" t="s">
        <v>1</v>
      </c>
      <c r="F5949" s="14">
        <v>1695</v>
      </c>
      <c r="G5949" s="14">
        <v>375.57</v>
      </c>
      <c r="H5949" s="30"/>
      <c r="I5949" s="118"/>
      <c r="J5949" s="15" t="str">
        <f>IF(M5949="",IF(AND(H5949&lt;&gt; "",D5949&lt;&gt;""),IF(H5949&gt;=D5949,H5949-D5949,0),""),"")</f>
        <v/>
      </c>
      <c r="K5949" s="20" t="str">
        <f>IF(M5949="",IF(I5949&lt;&gt;"",I5949-G5949,""),"")</f>
        <v/>
      </c>
      <c r="L5949" s="25" t="str">
        <f>IF(M5949="",IF(K5949&lt;&gt;"",IF(G5949=0,IF(I5949=0,0,9.99),K5949/G5949),""),"")</f>
        <v/>
      </c>
      <c r="M5949" s="112"/>
      <c r="N5949" s="58" t="str">
        <f>TRIM(CONCATENATE(Table1[[#This Row],[Intake]]," ",Table1[[#This Row],[Batch Number]]))</f>
        <v>S-1/OS 154</v>
      </c>
      <c r="O5949" s="112" t="str">
        <f>IF(VLOOKUP(Table1[[#This Row],[Intake Batch Combo]],Sheet2!A:B,2,FALSE)="","",VLOOKUP(Table1[[#This Row],[Intake Batch Combo]],Sheet2!A:B,2,FALSE))</f>
        <v>One Source Diagnostics Batch 154</v>
      </c>
      <c r="P5949" s="115" t="s">
        <v>2379</v>
      </c>
      <c r="Q5949" s="115" t="e">
        <v>#N/A</v>
      </c>
    </row>
    <row r="5950" spans="1:17">
      <c r="A5950" s="4" t="s">
        <v>1316</v>
      </c>
      <c r="B5950" s="15">
        <v>154</v>
      </c>
      <c r="C5950" s="15" t="s">
        <v>2088</v>
      </c>
      <c r="D5950" s="30">
        <v>45359</v>
      </c>
      <c r="E5950" s="10" t="s">
        <v>1</v>
      </c>
      <c r="F5950" s="14">
        <v>1695</v>
      </c>
      <c r="G5950" s="14">
        <v>375.57</v>
      </c>
      <c r="H5950" s="30"/>
      <c r="I5950" s="118"/>
      <c r="J5950" s="15" t="str">
        <f>IF(M5950="",IF(AND(H5950&lt;&gt; "",D5950&lt;&gt;""),IF(H5950&gt;=D5950,H5950-D5950,0),""),"")</f>
        <v/>
      </c>
      <c r="K5950" s="20" t="str">
        <f>IF(M5950="",IF(I5950&lt;&gt;"",I5950-G5950,""),"")</f>
        <v/>
      </c>
      <c r="L5950" s="25" t="str">
        <f>IF(M5950="",IF(K5950&lt;&gt;"",IF(G5950=0,IF(I5950=0,0,9.99),K5950/G5950),""),"")</f>
        <v/>
      </c>
      <c r="M5950" s="112"/>
      <c r="N5950" s="58" t="str">
        <f>TRIM(CONCATENATE(Table1[[#This Row],[Intake]]," ",Table1[[#This Row],[Batch Number]]))</f>
        <v>S-1/OS 154</v>
      </c>
      <c r="O5950" s="112" t="str">
        <f>IF(VLOOKUP(Table1[[#This Row],[Intake Batch Combo]],Sheet2!A:B,2,FALSE)="","",VLOOKUP(Table1[[#This Row],[Intake Batch Combo]],Sheet2!A:B,2,FALSE))</f>
        <v>One Source Diagnostics Batch 154</v>
      </c>
      <c r="P5950" s="115" t="s">
        <v>2379</v>
      </c>
      <c r="Q5950" s="115" t="e">
        <v>#N/A</v>
      </c>
    </row>
    <row r="5951" spans="1:17">
      <c r="A5951" s="4" t="s">
        <v>1316</v>
      </c>
      <c r="B5951" s="15">
        <v>154</v>
      </c>
      <c r="C5951" s="15" t="s">
        <v>2089</v>
      </c>
      <c r="D5951" s="30">
        <v>45359</v>
      </c>
      <c r="E5951" s="10" t="s">
        <v>1</v>
      </c>
      <c r="F5951" s="14">
        <v>1695</v>
      </c>
      <c r="G5951" s="14">
        <v>375.57</v>
      </c>
      <c r="H5951" s="30"/>
      <c r="I5951" s="118"/>
      <c r="J5951" s="15" t="str">
        <f>IF(M5951="",IF(AND(H5951&lt;&gt; "",D5951&lt;&gt;""),IF(H5951&gt;=D5951,H5951-D5951,0),""),"")</f>
        <v/>
      </c>
      <c r="K5951" s="20" t="str">
        <f>IF(M5951="",IF(I5951&lt;&gt;"",I5951-G5951,""),"")</f>
        <v/>
      </c>
      <c r="L5951" s="25" t="str">
        <f>IF(M5951="",IF(K5951&lt;&gt;"",IF(G5951=0,IF(I5951=0,0,9.99),K5951/G5951),""),"")</f>
        <v/>
      </c>
      <c r="M5951" s="112"/>
      <c r="N5951" s="58" t="str">
        <f>TRIM(CONCATENATE(Table1[[#This Row],[Intake]]," ",Table1[[#This Row],[Batch Number]]))</f>
        <v>S-1/OS 154</v>
      </c>
      <c r="O5951" s="112" t="str">
        <f>IF(VLOOKUP(Table1[[#This Row],[Intake Batch Combo]],Sheet2!A:B,2,FALSE)="","",VLOOKUP(Table1[[#This Row],[Intake Batch Combo]],Sheet2!A:B,2,FALSE))</f>
        <v>One Source Diagnostics Batch 154</v>
      </c>
      <c r="P5951" s="115" t="s">
        <v>2379</v>
      </c>
      <c r="Q5951" s="115" t="e">
        <v>#N/A</v>
      </c>
    </row>
    <row r="5952" spans="1:17">
      <c r="A5952" s="4" t="s">
        <v>1316</v>
      </c>
      <c r="B5952" s="15">
        <v>154</v>
      </c>
      <c r="C5952" s="15" t="s">
        <v>2089</v>
      </c>
      <c r="D5952" s="30">
        <v>45359</v>
      </c>
      <c r="E5952" s="10" t="s">
        <v>1</v>
      </c>
      <c r="F5952" s="14">
        <v>1695</v>
      </c>
      <c r="G5952" s="14">
        <v>375.57</v>
      </c>
      <c r="H5952" s="30"/>
      <c r="I5952" s="118"/>
      <c r="J5952" s="15" t="str">
        <f>IF(M5952="",IF(AND(H5952&lt;&gt; "",D5952&lt;&gt;""),IF(H5952&gt;=D5952,H5952-D5952,0),""),"")</f>
        <v/>
      </c>
      <c r="K5952" s="20" t="str">
        <f>IF(M5952="",IF(I5952&lt;&gt;"",I5952-G5952,""),"")</f>
        <v/>
      </c>
      <c r="L5952" s="25" t="str">
        <f>IF(M5952="",IF(K5952&lt;&gt;"",IF(G5952=0,IF(I5952=0,0,9.99),K5952/G5952),""),"")</f>
        <v/>
      </c>
      <c r="M5952" s="112"/>
      <c r="N5952" s="58" t="str">
        <f>TRIM(CONCATENATE(Table1[[#This Row],[Intake]]," ",Table1[[#This Row],[Batch Number]]))</f>
        <v>S-1/OS 154</v>
      </c>
      <c r="O5952" s="112" t="str">
        <f>IF(VLOOKUP(Table1[[#This Row],[Intake Batch Combo]],Sheet2!A:B,2,FALSE)="","",VLOOKUP(Table1[[#This Row],[Intake Batch Combo]],Sheet2!A:B,2,FALSE))</f>
        <v>One Source Diagnostics Batch 154</v>
      </c>
      <c r="P5952" s="115" t="s">
        <v>2379</v>
      </c>
      <c r="Q5952" s="115" t="e">
        <v>#N/A</v>
      </c>
    </row>
    <row r="5953" spans="1:17">
      <c r="A5953" s="4" t="s">
        <v>1316</v>
      </c>
      <c r="B5953" s="15">
        <v>154</v>
      </c>
      <c r="C5953" s="15" t="s">
        <v>2089</v>
      </c>
      <c r="D5953" s="30">
        <v>45359</v>
      </c>
      <c r="E5953" s="10" t="s">
        <v>1</v>
      </c>
      <c r="F5953" s="14">
        <v>1695</v>
      </c>
      <c r="G5953" s="14">
        <v>375.57</v>
      </c>
      <c r="H5953" s="30"/>
      <c r="I5953" s="118"/>
      <c r="J5953" s="15" t="str">
        <f>IF(M5953="",IF(AND(H5953&lt;&gt; "",D5953&lt;&gt;""),IF(H5953&gt;=D5953,H5953-D5953,0),""),"")</f>
        <v/>
      </c>
      <c r="K5953" s="20" t="str">
        <f>IF(M5953="",IF(I5953&lt;&gt;"",I5953-G5953,""),"")</f>
        <v/>
      </c>
      <c r="L5953" s="25" t="str">
        <f>IF(M5953="",IF(K5953&lt;&gt;"",IF(G5953=0,IF(I5953=0,0,9.99),K5953/G5953),""),"")</f>
        <v/>
      </c>
      <c r="M5953" s="112"/>
      <c r="N5953" s="58" t="str">
        <f>TRIM(CONCATENATE(Table1[[#This Row],[Intake]]," ",Table1[[#This Row],[Batch Number]]))</f>
        <v>S-1/OS 154</v>
      </c>
      <c r="O5953" s="112" t="str">
        <f>IF(VLOOKUP(Table1[[#This Row],[Intake Batch Combo]],Sheet2!A:B,2,FALSE)="","",VLOOKUP(Table1[[#This Row],[Intake Batch Combo]],Sheet2!A:B,2,FALSE))</f>
        <v>One Source Diagnostics Batch 154</v>
      </c>
      <c r="P5953" s="115" t="s">
        <v>2379</v>
      </c>
      <c r="Q5953" s="115" t="e">
        <v>#N/A</v>
      </c>
    </row>
    <row r="5954" spans="1:17">
      <c r="A5954" s="4" t="s">
        <v>1316</v>
      </c>
      <c r="B5954" s="15">
        <v>154</v>
      </c>
      <c r="C5954" s="15" t="s">
        <v>2090</v>
      </c>
      <c r="D5954" s="30">
        <v>45359</v>
      </c>
      <c r="E5954" s="10" t="s">
        <v>1</v>
      </c>
      <c r="F5954" s="14">
        <v>1695</v>
      </c>
      <c r="G5954" s="14">
        <v>375.57</v>
      </c>
      <c r="H5954" s="30"/>
      <c r="I5954" s="118"/>
      <c r="J5954" s="15" t="str">
        <f>IF(M5954="",IF(AND(H5954&lt;&gt; "",D5954&lt;&gt;""),IF(H5954&gt;=D5954,H5954-D5954,0),""),"")</f>
        <v/>
      </c>
      <c r="K5954" s="20" t="str">
        <f>IF(M5954="",IF(I5954&lt;&gt;"",I5954-G5954,""),"")</f>
        <v/>
      </c>
      <c r="L5954" s="25" t="str">
        <f>IF(M5954="",IF(K5954&lt;&gt;"",IF(G5954=0,IF(I5954=0,0,9.99),K5954/G5954),""),"")</f>
        <v/>
      </c>
      <c r="M5954" s="112"/>
      <c r="N5954" s="58" t="str">
        <f>TRIM(CONCATENATE(Table1[[#This Row],[Intake]]," ",Table1[[#This Row],[Batch Number]]))</f>
        <v>S-1/OS 154</v>
      </c>
      <c r="O5954" s="112" t="str">
        <f>IF(VLOOKUP(Table1[[#This Row],[Intake Batch Combo]],Sheet2!A:B,2,FALSE)="","",VLOOKUP(Table1[[#This Row],[Intake Batch Combo]],Sheet2!A:B,2,FALSE))</f>
        <v>One Source Diagnostics Batch 154</v>
      </c>
      <c r="P5954" s="115" t="s">
        <v>2379</v>
      </c>
      <c r="Q5954" s="115" t="e">
        <v>#N/A</v>
      </c>
    </row>
    <row r="5955" spans="1:17">
      <c r="A5955" s="4" t="s">
        <v>1316</v>
      </c>
      <c r="B5955" s="15">
        <v>154</v>
      </c>
      <c r="C5955" s="15" t="s">
        <v>2090</v>
      </c>
      <c r="D5955" s="30">
        <v>45359</v>
      </c>
      <c r="E5955" s="10" t="s">
        <v>1</v>
      </c>
      <c r="F5955" s="14">
        <v>1695</v>
      </c>
      <c r="G5955" s="14">
        <v>375.57</v>
      </c>
      <c r="H5955" s="30"/>
      <c r="I5955" s="118"/>
      <c r="J5955" s="15" t="str">
        <f>IF(M5955="",IF(AND(H5955&lt;&gt; "",D5955&lt;&gt;""),IF(H5955&gt;=D5955,H5955-D5955,0),""),"")</f>
        <v/>
      </c>
      <c r="K5955" s="20" t="str">
        <f>IF(M5955="",IF(I5955&lt;&gt;"",I5955-G5955,""),"")</f>
        <v/>
      </c>
      <c r="L5955" s="25" t="str">
        <f>IF(M5955="",IF(K5955&lt;&gt;"",IF(G5955=0,IF(I5955=0,0,9.99),K5955/G5955),""),"")</f>
        <v/>
      </c>
      <c r="M5955" s="112"/>
      <c r="N5955" s="58" t="str">
        <f>TRIM(CONCATENATE(Table1[[#This Row],[Intake]]," ",Table1[[#This Row],[Batch Number]]))</f>
        <v>S-1/OS 154</v>
      </c>
      <c r="O5955" s="112" t="str">
        <f>IF(VLOOKUP(Table1[[#This Row],[Intake Batch Combo]],Sheet2!A:B,2,FALSE)="","",VLOOKUP(Table1[[#This Row],[Intake Batch Combo]],Sheet2!A:B,2,FALSE))</f>
        <v>One Source Diagnostics Batch 154</v>
      </c>
      <c r="P5955" s="115" t="s">
        <v>2379</v>
      </c>
      <c r="Q5955" s="115" t="e">
        <v>#N/A</v>
      </c>
    </row>
    <row r="5956" spans="1:17">
      <c r="A5956" s="4" t="s">
        <v>1316</v>
      </c>
      <c r="B5956" s="15">
        <v>154</v>
      </c>
      <c r="C5956" s="15" t="s">
        <v>2091</v>
      </c>
      <c r="D5956" s="30">
        <v>45359</v>
      </c>
      <c r="E5956" s="10" t="s">
        <v>1</v>
      </c>
      <c r="F5956" s="14">
        <v>1695</v>
      </c>
      <c r="G5956" s="14">
        <v>375.57</v>
      </c>
      <c r="H5956" s="30"/>
      <c r="I5956" s="118"/>
      <c r="J5956" s="15" t="str">
        <f>IF(M5956="",IF(AND(H5956&lt;&gt; "",D5956&lt;&gt;""),IF(H5956&gt;=D5956,H5956-D5956,0),""),"")</f>
        <v/>
      </c>
      <c r="K5956" s="20" t="str">
        <f>IF(M5956="",IF(I5956&lt;&gt;"",I5956-G5956,""),"")</f>
        <v/>
      </c>
      <c r="L5956" s="25" t="str">
        <f>IF(M5956="",IF(K5956&lt;&gt;"",IF(G5956=0,IF(I5956=0,0,9.99),K5956/G5956),""),"")</f>
        <v/>
      </c>
      <c r="M5956" s="112"/>
      <c r="N5956" s="58" t="str">
        <f>TRIM(CONCATENATE(Table1[[#This Row],[Intake]]," ",Table1[[#This Row],[Batch Number]]))</f>
        <v>S-1/OS 154</v>
      </c>
      <c r="O5956" s="112" t="str">
        <f>IF(VLOOKUP(Table1[[#This Row],[Intake Batch Combo]],Sheet2!A:B,2,FALSE)="","",VLOOKUP(Table1[[#This Row],[Intake Batch Combo]],Sheet2!A:B,2,FALSE))</f>
        <v>One Source Diagnostics Batch 154</v>
      </c>
      <c r="P5956" s="115" t="s">
        <v>2379</v>
      </c>
      <c r="Q5956" s="115" t="e">
        <v>#N/A</v>
      </c>
    </row>
    <row r="5957" spans="1:17">
      <c r="A5957" s="4" t="s">
        <v>1316</v>
      </c>
      <c r="B5957" s="15">
        <v>154</v>
      </c>
      <c r="C5957" s="15" t="s">
        <v>2091</v>
      </c>
      <c r="D5957" s="30">
        <v>45359</v>
      </c>
      <c r="E5957" s="10" t="s">
        <v>1</v>
      </c>
      <c r="F5957" s="14">
        <v>1695</v>
      </c>
      <c r="G5957" s="14">
        <v>375.57</v>
      </c>
      <c r="H5957" s="30"/>
      <c r="I5957" s="118"/>
      <c r="J5957" s="15" t="str">
        <f>IF(M5957="",IF(AND(H5957&lt;&gt; "",D5957&lt;&gt;""),IF(H5957&gt;=D5957,H5957-D5957,0),""),"")</f>
        <v/>
      </c>
      <c r="K5957" s="20" t="str">
        <f>IF(M5957="",IF(I5957&lt;&gt;"",I5957-G5957,""),"")</f>
        <v/>
      </c>
      <c r="L5957" s="25" t="str">
        <f>IF(M5957="",IF(K5957&lt;&gt;"",IF(G5957=0,IF(I5957=0,0,9.99),K5957/G5957),""),"")</f>
        <v/>
      </c>
      <c r="M5957" s="112"/>
      <c r="N5957" s="58" t="str">
        <f>TRIM(CONCATENATE(Table1[[#This Row],[Intake]]," ",Table1[[#This Row],[Batch Number]]))</f>
        <v>S-1/OS 154</v>
      </c>
      <c r="O5957" s="112" t="str">
        <f>IF(VLOOKUP(Table1[[#This Row],[Intake Batch Combo]],Sheet2!A:B,2,FALSE)="","",VLOOKUP(Table1[[#This Row],[Intake Batch Combo]],Sheet2!A:B,2,FALSE))</f>
        <v>One Source Diagnostics Batch 154</v>
      </c>
      <c r="P5957" s="115" t="s">
        <v>2379</v>
      </c>
      <c r="Q5957" s="115" t="e">
        <v>#N/A</v>
      </c>
    </row>
    <row r="5958" spans="1:17">
      <c r="A5958" s="4" t="s">
        <v>1316</v>
      </c>
      <c r="B5958" s="15">
        <v>154</v>
      </c>
      <c r="C5958" s="15" t="s">
        <v>2095</v>
      </c>
      <c r="D5958" s="30">
        <v>45359</v>
      </c>
      <c r="E5958" s="10" t="s">
        <v>1</v>
      </c>
      <c r="F5958" s="14">
        <v>1695</v>
      </c>
      <c r="G5958" s="14">
        <v>375.57</v>
      </c>
      <c r="H5958" s="30"/>
      <c r="I5958" s="118"/>
      <c r="J5958" s="15" t="str">
        <f>IF(M5958="",IF(AND(H5958&lt;&gt; "",D5958&lt;&gt;""),IF(H5958&gt;=D5958,H5958-D5958,0),""),"")</f>
        <v/>
      </c>
      <c r="K5958" s="20" t="str">
        <f>IF(M5958="",IF(I5958&lt;&gt;"",I5958-G5958,""),"")</f>
        <v/>
      </c>
      <c r="L5958" s="25" t="str">
        <f>IF(M5958="",IF(K5958&lt;&gt;"",IF(G5958=0,IF(I5958=0,0,9.99),K5958/G5958),""),"")</f>
        <v/>
      </c>
      <c r="M5958" s="112"/>
      <c r="N5958" s="58" t="str">
        <f>TRIM(CONCATENATE(Table1[[#This Row],[Intake]]," ",Table1[[#This Row],[Batch Number]]))</f>
        <v>S-1/OS 154</v>
      </c>
      <c r="O5958" s="112" t="str">
        <f>IF(VLOOKUP(Table1[[#This Row],[Intake Batch Combo]],Sheet2!A:B,2,FALSE)="","",VLOOKUP(Table1[[#This Row],[Intake Batch Combo]],Sheet2!A:B,2,FALSE))</f>
        <v>One Source Diagnostics Batch 154</v>
      </c>
      <c r="P5958" s="115" t="s">
        <v>2379</v>
      </c>
      <c r="Q5958" s="115" t="e">
        <v>#N/A</v>
      </c>
    </row>
    <row r="5959" spans="1:17">
      <c r="A5959" s="4" t="s">
        <v>1316</v>
      </c>
      <c r="B5959" s="15">
        <v>154</v>
      </c>
      <c r="C5959" s="15" t="s">
        <v>2095</v>
      </c>
      <c r="D5959" s="30">
        <v>45359</v>
      </c>
      <c r="E5959" s="10" t="s">
        <v>1</v>
      </c>
      <c r="F5959" s="14">
        <v>1695</v>
      </c>
      <c r="G5959" s="14">
        <v>375.57</v>
      </c>
      <c r="H5959" s="30"/>
      <c r="I5959" s="118"/>
      <c r="J5959" s="15" t="str">
        <f>IF(M5959="",IF(AND(H5959&lt;&gt; "",D5959&lt;&gt;""),IF(H5959&gt;=D5959,H5959-D5959,0),""),"")</f>
        <v/>
      </c>
      <c r="K5959" s="20" t="str">
        <f>IF(M5959="",IF(I5959&lt;&gt;"",I5959-G5959,""),"")</f>
        <v/>
      </c>
      <c r="L5959" s="25" t="str">
        <f>IF(M5959="",IF(K5959&lt;&gt;"",IF(G5959=0,IF(I5959=0,0,9.99),K5959/G5959),""),"")</f>
        <v/>
      </c>
      <c r="M5959" s="112"/>
      <c r="N5959" s="58" t="str">
        <f>TRIM(CONCATENATE(Table1[[#This Row],[Intake]]," ",Table1[[#This Row],[Batch Number]]))</f>
        <v>S-1/OS 154</v>
      </c>
      <c r="O5959" s="112" t="str">
        <f>IF(VLOOKUP(Table1[[#This Row],[Intake Batch Combo]],Sheet2!A:B,2,FALSE)="","",VLOOKUP(Table1[[#This Row],[Intake Batch Combo]],Sheet2!A:B,2,FALSE))</f>
        <v>One Source Diagnostics Batch 154</v>
      </c>
      <c r="P5959" s="115" t="s">
        <v>2379</v>
      </c>
      <c r="Q5959" s="115" t="e">
        <v>#N/A</v>
      </c>
    </row>
    <row r="5960" spans="1:17">
      <c r="A5960" s="4" t="s">
        <v>1316</v>
      </c>
      <c r="B5960" s="15">
        <v>154</v>
      </c>
      <c r="C5960" s="15" t="s">
        <v>2095</v>
      </c>
      <c r="D5960" s="30">
        <v>45359</v>
      </c>
      <c r="E5960" s="10" t="s">
        <v>1</v>
      </c>
      <c r="F5960" s="14">
        <v>1695</v>
      </c>
      <c r="G5960" s="14">
        <v>375.57</v>
      </c>
      <c r="H5960" s="30"/>
      <c r="I5960" s="118"/>
      <c r="J5960" s="15" t="str">
        <f>IF(M5960="",IF(AND(H5960&lt;&gt; "",D5960&lt;&gt;""),IF(H5960&gt;=D5960,H5960-D5960,0),""),"")</f>
        <v/>
      </c>
      <c r="K5960" s="20" t="str">
        <f>IF(M5960="",IF(I5960&lt;&gt;"",I5960-G5960,""),"")</f>
        <v/>
      </c>
      <c r="L5960" s="25" t="str">
        <f>IF(M5960="",IF(K5960&lt;&gt;"",IF(G5960=0,IF(I5960=0,0,9.99),K5960/G5960),""),"")</f>
        <v/>
      </c>
      <c r="M5960" s="112"/>
      <c r="N5960" s="58" t="str">
        <f>TRIM(CONCATENATE(Table1[[#This Row],[Intake]]," ",Table1[[#This Row],[Batch Number]]))</f>
        <v>S-1/OS 154</v>
      </c>
      <c r="O5960" s="112" t="str">
        <f>IF(VLOOKUP(Table1[[#This Row],[Intake Batch Combo]],Sheet2!A:B,2,FALSE)="","",VLOOKUP(Table1[[#This Row],[Intake Batch Combo]],Sheet2!A:B,2,FALSE))</f>
        <v>One Source Diagnostics Batch 154</v>
      </c>
      <c r="P5960" s="115" t="s">
        <v>2379</v>
      </c>
      <c r="Q5960" s="115" t="e">
        <v>#N/A</v>
      </c>
    </row>
    <row r="5961" spans="1:17">
      <c r="A5961" s="4" t="s">
        <v>1316</v>
      </c>
      <c r="B5961" s="15">
        <v>154</v>
      </c>
      <c r="C5961" s="15" t="s">
        <v>2096</v>
      </c>
      <c r="D5961" s="30">
        <v>45359</v>
      </c>
      <c r="E5961" s="10" t="s">
        <v>1</v>
      </c>
      <c r="F5961" s="14">
        <v>1695</v>
      </c>
      <c r="G5961" s="14">
        <v>375.57</v>
      </c>
      <c r="H5961" s="30"/>
      <c r="I5961" s="118"/>
      <c r="J5961" s="15" t="str">
        <f>IF(M5961="",IF(AND(H5961&lt;&gt; "",D5961&lt;&gt;""),IF(H5961&gt;=D5961,H5961-D5961,0),""),"")</f>
        <v/>
      </c>
      <c r="K5961" s="20" t="str">
        <f>IF(M5961="",IF(I5961&lt;&gt;"",I5961-G5961,""),"")</f>
        <v/>
      </c>
      <c r="L5961" s="25" t="str">
        <f>IF(M5961="",IF(K5961&lt;&gt;"",IF(G5961=0,IF(I5961=0,0,9.99),K5961/G5961),""),"")</f>
        <v/>
      </c>
      <c r="M5961" s="112"/>
      <c r="N5961" s="58" t="str">
        <f>TRIM(CONCATENATE(Table1[[#This Row],[Intake]]," ",Table1[[#This Row],[Batch Number]]))</f>
        <v>S-1/OS 154</v>
      </c>
      <c r="O5961" s="112" t="str">
        <f>IF(VLOOKUP(Table1[[#This Row],[Intake Batch Combo]],Sheet2!A:B,2,FALSE)="","",VLOOKUP(Table1[[#This Row],[Intake Batch Combo]],Sheet2!A:B,2,FALSE))</f>
        <v>One Source Diagnostics Batch 154</v>
      </c>
      <c r="P5961" s="115" t="s">
        <v>2379</v>
      </c>
      <c r="Q5961" s="115" t="e">
        <v>#N/A</v>
      </c>
    </row>
    <row r="5962" spans="1:17">
      <c r="A5962" s="4" t="s">
        <v>1316</v>
      </c>
      <c r="B5962" s="15">
        <v>154</v>
      </c>
      <c r="C5962" s="15" t="s">
        <v>2096</v>
      </c>
      <c r="D5962" s="30">
        <v>45359</v>
      </c>
      <c r="E5962" s="10" t="s">
        <v>1</v>
      </c>
      <c r="F5962" s="14">
        <v>1695</v>
      </c>
      <c r="G5962" s="14">
        <v>375.57</v>
      </c>
      <c r="H5962" s="30"/>
      <c r="I5962" s="118"/>
      <c r="J5962" s="15" t="str">
        <f>IF(M5962="",IF(AND(H5962&lt;&gt; "",D5962&lt;&gt;""),IF(H5962&gt;=D5962,H5962-D5962,0),""),"")</f>
        <v/>
      </c>
      <c r="K5962" s="20" t="str">
        <f>IF(M5962="",IF(I5962&lt;&gt;"",I5962-G5962,""),"")</f>
        <v/>
      </c>
      <c r="L5962" s="25" t="str">
        <f>IF(M5962="",IF(K5962&lt;&gt;"",IF(G5962=0,IF(I5962=0,0,9.99),K5962/G5962),""),"")</f>
        <v/>
      </c>
      <c r="M5962" s="112"/>
      <c r="N5962" s="58" t="str">
        <f>TRIM(CONCATENATE(Table1[[#This Row],[Intake]]," ",Table1[[#This Row],[Batch Number]]))</f>
        <v>S-1/OS 154</v>
      </c>
      <c r="O5962" s="112" t="str">
        <f>IF(VLOOKUP(Table1[[#This Row],[Intake Batch Combo]],Sheet2!A:B,2,FALSE)="","",VLOOKUP(Table1[[#This Row],[Intake Batch Combo]],Sheet2!A:B,2,FALSE))</f>
        <v>One Source Diagnostics Batch 154</v>
      </c>
      <c r="P5962" s="115" t="s">
        <v>2379</v>
      </c>
      <c r="Q5962" s="115" t="e">
        <v>#N/A</v>
      </c>
    </row>
    <row r="5963" spans="1:17">
      <c r="A5963" s="4" t="s">
        <v>1316</v>
      </c>
      <c r="B5963" s="15">
        <v>154</v>
      </c>
      <c r="C5963" s="15" t="s">
        <v>2096</v>
      </c>
      <c r="D5963" s="30">
        <v>45359</v>
      </c>
      <c r="E5963" s="10" t="s">
        <v>1</v>
      </c>
      <c r="F5963" s="14">
        <v>1695</v>
      </c>
      <c r="G5963" s="14">
        <v>375.57</v>
      </c>
      <c r="H5963" s="30"/>
      <c r="I5963" s="118"/>
      <c r="J5963" s="15" t="str">
        <f>IF(M5963="",IF(AND(H5963&lt;&gt; "",D5963&lt;&gt;""),IF(H5963&gt;=D5963,H5963-D5963,0),""),"")</f>
        <v/>
      </c>
      <c r="K5963" s="20" t="str">
        <f>IF(M5963="",IF(I5963&lt;&gt;"",I5963-G5963,""),"")</f>
        <v/>
      </c>
      <c r="L5963" s="25" t="str">
        <f>IF(M5963="",IF(K5963&lt;&gt;"",IF(G5963=0,IF(I5963=0,0,9.99),K5963/G5963),""),"")</f>
        <v/>
      </c>
      <c r="M5963" s="112"/>
      <c r="N5963" s="58" t="str">
        <f>TRIM(CONCATENATE(Table1[[#This Row],[Intake]]," ",Table1[[#This Row],[Batch Number]]))</f>
        <v>S-1/OS 154</v>
      </c>
      <c r="O5963" s="112" t="str">
        <f>IF(VLOOKUP(Table1[[#This Row],[Intake Batch Combo]],Sheet2!A:B,2,FALSE)="","",VLOOKUP(Table1[[#This Row],[Intake Batch Combo]],Sheet2!A:B,2,FALSE))</f>
        <v>One Source Diagnostics Batch 154</v>
      </c>
      <c r="P5963" s="115" t="s">
        <v>2379</v>
      </c>
      <c r="Q5963" s="115" t="e">
        <v>#N/A</v>
      </c>
    </row>
    <row r="5964" spans="1:17">
      <c r="A5964" s="4" t="s">
        <v>1316</v>
      </c>
      <c r="B5964" s="15">
        <v>154</v>
      </c>
      <c r="C5964" s="15" t="s">
        <v>2111</v>
      </c>
      <c r="D5964" s="30">
        <v>45359</v>
      </c>
      <c r="E5964" s="10" t="s">
        <v>1</v>
      </c>
      <c r="F5964" s="14">
        <v>1695</v>
      </c>
      <c r="G5964" s="14">
        <v>375.57</v>
      </c>
      <c r="H5964" s="30"/>
      <c r="I5964" s="118"/>
      <c r="J5964" s="15" t="str">
        <f>IF(M5964="",IF(AND(H5964&lt;&gt; "",D5964&lt;&gt;""),IF(H5964&gt;=D5964,H5964-D5964,0),""),"")</f>
        <v/>
      </c>
      <c r="K5964" s="20" t="str">
        <f>IF(M5964="",IF(I5964&lt;&gt;"",I5964-G5964,""),"")</f>
        <v/>
      </c>
      <c r="L5964" s="25" t="str">
        <f>IF(M5964="",IF(K5964&lt;&gt;"",IF(G5964=0,IF(I5964=0,0,9.99),K5964/G5964),""),"")</f>
        <v/>
      </c>
      <c r="M5964" s="112"/>
      <c r="N5964" s="58" t="str">
        <f>TRIM(CONCATENATE(Table1[[#This Row],[Intake]]," ",Table1[[#This Row],[Batch Number]]))</f>
        <v>S-1/OS 154</v>
      </c>
      <c r="O5964" s="112" t="str">
        <f>IF(VLOOKUP(Table1[[#This Row],[Intake Batch Combo]],Sheet2!A:B,2,FALSE)="","",VLOOKUP(Table1[[#This Row],[Intake Batch Combo]],Sheet2!A:B,2,FALSE))</f>
        <v>One Source Diagnostics Batch 154</v>
      </c>
      <c r="P5964" s="115" t="s">
        <v>2379</v>
      </c>
      <c r="Q5964" s="115" t="e">
        <v>#N/A</v>
      </c>
    </row>
    <row r="5965" spans="1:17">
      <c r="A5965" s="4" t="s">
        <v>1316</v>
      </c>
      <c r="B5965" s="15">
        <v>154</v>
      </c>
      <c r="C5965" s="15" t="s">
        <v>2111</v>
      </c>
      <c r="D5965" s="30">
        <v>45359</v>
      </c>
      <c r="E5965" s="10" t="s">
        <v>1</v>
      </c>
      <c r="F5965" s="14">
        <v>1695</v>
      </c>
      <c r="G5965" s="14">
        <v>375.57</v>
      </c>
      <c r="H5965" s="30"/>
      <c r="I5965" s="118"/>
      <c r="J5965" s="15" t="str">
        <f>IF(M5965="",IF(AND(H5965&lt;&gt; "",D5965&lt;&gt;""),IF(H5965&gt;=D5965,H5965-D5965,0),""),"")</f>
        <v/>
      </c>
      <c r="K5965" s="20" t="str">
        <f>IF(M5965="",IF(I5965&lt;&gt;"",I5965-G5965,""),"")</f>
        <v/>
      </c>
      <c r="L5965" s="25" t="str">
        <f>IF(M5965="",IF(K5965&lt;&gt;"",IF(G5965=0,IF(I5965=0,0,9.99),K5965/G5965),""),"")</f>
        <v/>
      </c>
      <c r="M5965" s="112"/>
      <c r="N5965" s="58" t="str">
        <f>TRIM(CONCATENATE(Table1[[#This Row],[Intake]]," ",Table1[[#This Row],[Batch Number]]))</f>
        <v>S-1/OS 154</v>
      </c>
      <c r="O5965" s="112" t="str">
        <f>IF(VLOOKUP(Table1[[#This Row],[Intake Batch Combo]],Sheet2!A:B,2,FALSE)="","",VLOOKUP(Table1[[#This Row],[Intake Batch Combo]],Sheet2!A:B,2,FALSE))</f>
        <v>One Source Diagnostics Batch 154</v>
      </c>
      <c r="P5965" s="115" t="s">
        <v>2379</v>
      </c>
      <c r="Q5965" s="115" t="e">
        <v>#N/A</v>
      </c>
    </row>
    <row r="5966" spans="1:17">
      <c r="A5966" s="4" t="s">
        <v>1316</v>
      </c>
      <c r="B5966" s="15">
        <v>154</v>
      </c>
      <c r="C5966" s="15" t="s">
        <v>2111</v>
      </c>
      <c r="D5966" s="30">
        <v>45359</v>
      </c>
      <c r="E5966" s="10" t="s">
        <v>1</v>
      </c>
      <c r="F5966" s="14">
        <v>1695</v>
      </c>
      <c r="G5966" s="14">
        <v>375.57</v>
      </c>
      <c r="H5966" s="30"/>
      <c r="I5966" s="118"/>
      <c r="J5966" s="15" t="str">
        <f>IF(M5966="",IF(AND(H5966&lt;&gt; "",D5966&lt;&gt;""),IF(H5966&gt;=D5966,H5966-D5966,0),""),"")</f>
        <v/>
      </c>
      <c r="K5966" s="20" t="str">
        <f>IF(M5966="",IF(I5966&lt;&gt;"",I5966-G5966,""),"")</f>
        <v/>
      </c>
      <c r="L5966" s="25" t="str">
        <f>IF(M5966="",IF(K5966&lt;&gt;"",IF(G5966=0,IF(I5966=0,0,9.99),K5966/G5966),""),"")</f>
        <v/>
      </c>
      <c r="M5966" s="112"/>
      <c r="N5966" s="58" t="str">
        <f>TRIM(CONCATENATE(Table1[[#This Row],[Intake]]," ",Table1[[#This Row],[Batch Number]]))</f>
        <v>S-1/OS 154</v>
      </c>
      <c r="O5966" s="112" t="str">
        <f>IF(VLOOKUP(Table1[[#This Row],[Intake Batch Combo]],Sheet2!A:B,2,FALSE)="","",VLOOKUP(Table1[[#This Row],[Intake Batch Combo]],Sheet2!A:B,2,FALSE))</f>
        <v>One Source Diagnostics Batch 154</v>
      </c>
      <c r="P5966" s="115" t="s">
        <v>2379</v>
      </c>
      <c r="Q5966" s="115" t="e">
        <v>#N/A</v>
      </c>
    </row>
    <row r="5967" spans="1:17">
      <c r="A5967" s="4" t="s">
        <v>1316</v>
      </c>
      <c r="B5967" s="15">
        <v>154</v>
      </c>
      <c r="C5967" s="15" t="s">
        <v>2112</v>
      </c>
      <c r="D5967" s="30">
        <v>45359</v>
      </c>
      <c r="E5967" s="10" t="s">
        <v>1</v>
      </c>
      <c r="F5967" s="14">
        <v>1695</v>
      </c>
      <c r="G5967" s="14">
        <v>375.57</v>
      </c>
      <c r="H5967" s="30"/>
      <c r="I5967" s="118"/>
      <c r="J5967" s="15" t="str">
        <f>IF(M5967="",IF(AND(H5967&lt;&gt; "",D5967&lt;&gt;""),IF(H5967&gt;=D5967,H5967-D5967,0),""),"")</f>
        <v/>
      </c>
      <c r="K5967" s="20" t="str">
        <f>IF(M5967="",IF(I5967&lt;&gt;"",I5967-G5967,""),"")</f>
        <v/>
      </c>
      <c r="L5967" s="25" t="str">
        <f>IF(M5967="",IF(K5967&lt;&gt;"",IF(G5967=0,IF(I5967=0,0,9.99),K5967/G5967),""),"")</f>
        <v/>
      </c>
      <c r="M5967" s="112"/>
      <c r="N5967" s="58" t="str">
        <f>TRIM(CONCATENATE(Table1[[#This Row],[Intake]]," ",Table1[[#This Row],[Batch Number]]))</f>
        <v>S-1/OS 154</v>
      </c>
      <c r="O5967" s="112" t="str">
        <f>IF(VLOOKUP(Table1[[#This Row],[Intake Batch Combo]],Sheet2!A:B,2,FALSE)="","",VLOOKUP(Table1[[#This Row],[Intake Batch Combo]],Sheet2!A:B,2,FALSE))</f>
        <v>One Source Diagnostics Batch 154</v>
      </c>
      <c r="P5967" s="115" t="s">
        <v>2379</v>
      </c>
      <c r="Q5967" s="115" t="e">
        <v>#N/A</v>
      </c>
    </row>
    <row r="5968" spans="1:17">
      <c r="A5968" s="4" t="s">
        <v>1316</v>
      </c>
      <c r="B5968" s="15">
        <v>154</v>
      </c>
      <c r="C5968" s="15" t="s">
        <v>2113</v>
      </c>
      <c r="D5968" s="30">
        <v>45359</v>
      </c>
      <c r="E5968" s="10" t="s">
        <v>1</v>
      </c>
      <c r="F5968" s="14">
        <v>1695</v>
      </c>
      <c r="G5968" s="14">
        <v>375.57</v>
      </c>
      <c r="H5968" s="30"/>
      <c r="I5968" s="118"/>
      <c r="J5968" s="15" t="str">
        <f>IF(M5968="",IF(AND(H5968&lt;&gt; "",D5968&lt;&gt;""),IF(H5968&gt;=D5968,H5968-D5968,0),""),"")</f>
        <v/>
      </c>
      <c r="K5968" s="20" t="str">
        <f>IF(M5968="",IF(I5968&lt;&gt;"",I5968-G5968,""),"")</f>
        <v/>
      </c>
      <c r="L5968" s="25" t="str">
        <f>IF(M5968="",IF(K5968&lt;&gt;"",IF(G5968=0,IF(I5968=0,0,9.99),K5968/G5968),""),"")</f>
        <v/>
      </c>
      <c r="M5968" s="112"/>
      <c r="N5968" s="58" t="str">
        <f>TRIM(CONCATENATE(Table1[[#This Row],[Intake]]," ",Table1[[#This Row],[Batch Number]]))</f>
        <v>S-1/OS 154</v>
      </c>
      <c r="O5968" s="112" t="str">
        <f>IF(VLOOKUP(Table1[[#This Row],[Intake Batch Combo]],Sheet2!A:B,2,FALSE)="","",VLOOKUP(Table1[[#This Row],[Intake Batch Combo]],Sheet2!A:B,2,FALSE))</f>
        <v>One Source Diagnostics Batch 154</v>
      </c>
      <c r="P5968" s="115" t="s">
        <v>2379</v>
      </c>
      <c r="Q5968" s="115" t="e">
        <v>#N/A</v>
      </c>
    </row>
    <row r="5969" spans="1:17">
      <c r="A5969" s="4" t="s">
        <v>1316</v>
      </c>
      <c r="B5969" s="15">
        <v>154</v>
      </c>
      <c r="C5969" s="15" t="s">
        <v>2113</v>
      </c>
      <c r="D5969" s="30">
        <v>45359</v>
      </c>
      <c r="E5969" s="10" t="s">
        <v>1</v>
      </c>
      <c r="F5969" s="14">
        <v>1695</v>
      </c>
      <c r="G5969" s="14">
        <v>375.57</v>
      </c>
      <c r="H5969" s="30"/>
      <c r="I5969" s="118"/>
      <c r="J5969" s="15" t="str">
        <f>IF(M5969="",IF(AND(H5969&lt;&gt; "",D5969&lt;&gt;""),IF(H5969&gt;=D5969,H5969-D5969,0),""),"")</f>
        <v/>
      </c>
      <c r="K5969" s="20" t="str">
        <f>IF(M5969="",IF(I5969&lt;&gt;"",I5969-G5969,""),"")</f>
        <v/>
      </c>
      <c r="L5969" s="25" t="str">
        <f>IF(M5969="",IF(K5969&lt;&gt;"",IF(G5969=0,IF(I5969=0,0,9.99),K5969/G5969),""),"")</f>
        <v/>
      </c>
      <c r="M5969" s="112"/>
      <c r="N5969" s="58" t="str">
        <f>TRIM(CONCATENATE(Table1[[#This Row],[Intake]]," ",Table1[[#This Row],[Batch Number]]))</f>
        <v>S-1/OS 154</v>
      </c>
      <c r="O5969" s="112" t="str">
        <f>IF(VLOOKUP(Table1[[#This Row],[Intake Batch Combo]],Sheet2!A:B,2,FALSE)="","",VLOOKUP(Table1[[#This Row],[Intake Batch Combo]],Sheet2!A:B,2,FALSE))</f>
        <v>One Source Diagnostics Batch 154</v>
      </c>
      <c r="P5969" s="115" t="s">
        <v>2379</v>
      </c>
      <c r="Q5969" s="115" t="e">
        <v>#N/A</v>
      </c>
    </row>
    <row r="5970" spans="1:17">
      <c r="A5970" s="4" t="s">
        <v>1316</v>
      </c>
      <c r="B5970" s="15">
        <v>154</v>
      </c>
      <c r="C5970" s="15" t="s">
        <v>2114</v>
      </c>
      <c r="D5970" s="30">
        <v>45359</v>
      </c>
      <c r="E5970" s="10" t="s">
        <v>1</v>
      </c>
      <c r="F5970" s="14">
        <v>1695</v>
      </c>
      <c r="G5970" s="14">
        <v>375.57</v>
      </c>
      <c r="H5970" s="30"/>
      <c r="I5970" s="118"/>
      <c r="J5970" s="15" t="str">
        <f>IF(M5970="",IF(AND(H5970&lt;&gt; "",D5970&lt;&gt;""),IF(H5970&gt;=D5970,H5970-D5970,0),""),"")</f>
        <v/>
      </c>
      <c r="K5970" s="20" t="str">
        <f>IF(M5970="",IF(I5970&lt;&gt;"",I5970-G5970,""),"")</f>
        <v/>
      </c>
      <c r="L5970" s="25" t="str">
        <f>IF(M5970="",IF(K5970&lt;&gt;"",IF(G5970=0,IF(I5970=0,0,9.99),K5970/G5970),""),"")</f>
        <v/>
      </c>
      <c r="M5970" s="112"/>
      <c r="N5970" s="58" t="str">
        <f>TRIM(CONCATENATE(Table1[[#This Row],[Intake]]," ",Table1[[#This Row],[Batch Number]]))</f>
        <v>S-1/OS 154</v>
      </c>
      <c r="O5970" s="112" t="str">
        <f>IF(VLOOKUP(Table1[[#This Row],[Intake Batch Combo]],Sheet2!A:B,2,FALSE)="","",VLOOKUP(Table1[[#This Row],[Intake Batch Combo]],Sheet2!A:B,2,FALSE))</f>
        <v>One Source Diagnostics Batch 154</v>
      </c>
      <c r="P5970" s="115" t="s">
        <v>2379</v>
      </c>
      <c r="Q5970" s="115" t="e">
        <v>#N/A</v>
      </c>
    </row>
    <row r="5971" spans="1:17">
      <c r="A5971" s="4" t="s">
        <v>1316</v>
      </c>
      <c r="B5971" s="15">
        <v>154</v>
      </c>
      <c r="C5971" s="15" t="s">
        <v>2114</v>
      </c>
      <c r="D5971" s="30">
        <v>45359</v>
      </c>
      <c r="E5971" s="10" t="s">
        <v>1</v>
      </c>
      <c r="F5971" s="14">
        <v>1695</v>
      </c>
      <c r="G5971" s="14">
        <v>375.57</v>
      </c>
      <c r="H5971" s="30"/>
      <c r="I5971" s="118"/>
      <c r="J5971" s="15" t="str">
        <f>IF(M5971="",IF(AND(H5971&lt;&gt; "",D5971&lt;&gt;""),IF(H5971&gt;=D5971,H5971-D5971,0),""),"")</f>
        <v/>
      </c>
      <c r="K5971" s="20" t="str">
        <f>IF(M5971="",IF(I5971&lt;&gt;"",I5971-G5971,""),"")</f>
        <v/>
      </c>
      <c r="L5971" s="25" t="str">
        <f>IF(M5971="",IF(K5971&lt;&gt;"",IF(G5971=0,IF(I5971=0,0,9.99),K5971/G5971),""),"")</f>
        <v/>
      </c>
      <c r="M5971" s="112"/>
      <c r="N5971" s="58" t="str">
        <f>TRIM(CONCATENATE(Table1[[#This Row],[Intake]]," ",Table1[[#This Row],[Batch Number]]))</f>
        <v>S-1/OS 154</v>
      </c>
      <c r="O5971" s="112" t="str">
        <f>IF(VLOOKUP(Table1[[#This Row],[Intake Batch Combo]],Sheet2!A:B,2,FALSE)="","",VLOOKUP(Table1[[#This Row],[Intake Batch Combo]],Sheet2!A:B,2,FALSE))</f>
        <v>One Source Diagnostics Batch 154</v>
      </c>
      <c r="P5971" s="115" t="s">
        <v>2379</v>
      </c>
      <c r="Q5971" s="115" t="e">
        <v>#N/A</v>
      </c>
    </row>
    <row r="5972" spans="1:17">
      <c r="A5972" s="4" t="s">
        <v>1316</v>
      </c>
      <c r="B5972" s="15">
        <v>154</v>
      </c>
      <c r="C5972" s="15" t="s">
        <v>2116</v>
      </c>
      <c r="D5972" s="30">
        <v>45359</v>
      </c>
      <c r="E5972" s="10" t="s">
        <v>1</v>
      </c>
      <c r="F5972" s="14">
        <v>1695</v>
      </c>
      <c r="G5972" s="14">
        <v>375.57</v>
      </c>
      <c r="H5972" s="30"/>
      <c r="I5972" s="118"/>
      <c r="J5972" s="15" t="str">
        <f>IF(M5972="",IF(AND(H5972&lt;&gt; "",D5972&lt;&gt;""),IF(H5972&gt;=D5972,H5972-D5972,0),""),"")</f>
        <v/>
      </c>
      <c r="K5972" s="20" t="str">
        <f>IF(M5972="",IF(I5972&lt;&gt;"",I5972-G5972,""),"")</f>
        <v/>
      </c>
      <c r="L5972" s="25" t="str">
        <f>IF(M5972="",IF(K5972&lt;&gt;"",IF(G5972=0,IF(I5972=0,0,9.99),K5972/G5972),""),"")</f>
        <v/>
      </c>
      <c r="M5972" s="112"/>
      <c r="N5972" s="58" t="str">
        <f>TRIM(CONCATENATE(Table1[[#This Row],[Intake]]," ",Table1[[#This Row],[Batch Number]]))</f>
        <v>S-1/OS 154</v>
      </c>
      <c r="O5972" s="112" t="str">
        <f>IF(VLOOKUP(Table1[[#This Row],[Intake Batch Combo]],Sheet2!A:B,2,FALSE)="","",VLOOKUP(Table1[[#This Row],[Intake Batch Combo]],Sheet2!A:B,2,FALSE))</f>
        <v>One Source Diagnostics Batch 154</v>
      </c>
      <c r="P5972" s="115" t="s">
        <v>2379</v>
      </c>
      <c r="Q5972" s="115" t="e">
        <v>#N/A</v>
      </c>
    </row>
    <row r="5973" spans="1:17">
      <c r="A5973" s="4" t="s">
        <v>1316</v>
      </c>
      <c r="B5973" s="15">
        <v>154</v>
      </c>
      <c r="C5973" s="15" t="s">
        <v>2116</v>
      </c>
      <c r="D5973" s="30">
        <v>45359</v>
      </c>
      <c r="E5973" s="10" t="s">
        <v>1</v>
      </c>
      <c r="F5973" s="14">
        <v>1695</v>
      </c>
      <c r="G5973" s="14">
        <v>375.57</v>
      </c>
      <c r="H5973" s="30"/>
      <c r="I5973" s="118"/>
      <c r="J5973" s="15" t="str">
        <f>IF(M5973="",IF(AND(H5973&lt;&gt; "",D5973&lt;&gt;""),IF(H5973&gt;=D5973,H5973-D5973,0),""),"")</f>
        <v/>
      </c>
      <c r="K5973" s="20" t="str">
        <f>IF(M5973="",IF(I5973&lt;&gt;"",I5973-G5973,""),"")</f>
        <v/>
      </c>
      <c r="L5973" s="25" t="str">
        <f>IF(M5973="",IF(K5973&lt;&gt;"",IF(G5973=0,IF(I5973=0,0,9.99),K5973/G5973),""),"")</f>
        <v/>
      </c>
      <c r="M5973" s="112"/>
      <c r="N5973" s="58" t="str">
        <f>TRIM(CONCATENATE(Table1[[#This Row],[Intake]]," ",Table1[[#This Row],[Batch Number]]))</f>
        <v>S-1/OS 154</v>
      </c>
      <c r="O5973" s="112" t="str">
        <f>IF(VLOOKUP(Table1[[#This Row],[Intake Batch Combo]],Sheet2!A:B,2,FALSE)="","",VLOOKUP(Table1[[#This Row],[Intake Batch Combo]],Sheet2!A:B,2,FALSE))</f>
        <v>One Source Diagnostics Batch 154</v>
      </c>
      <c r="P5973" s="115" t="s">
        <v>2379</v>
      </c>
      <c r="Q5973" s="115" t="e">
        <v>#N/A</v>
      </c>
    </row>
    <row r="5974" spans="1:17">
      <c r="A5974" s="4" t="s">
        <v>1316</v>
      </c>
      <c r="B5974" s="15">
        <v>154</v>
      </c>
      <c r="C5974" s="15" t="s">
        <v>2117</v>
      </c>
      <c r="D5974" s="30">
        <v>45359</v>
      </c>
      <c r="E5974" s="10" t="s">
        <v>1</v>
      </c>
      <c r="F5974" s="14">
        <v>1695</v>
      </c>
      <c r="G5974" s="14">
        <v>375.57</v>
      </c>
      <c r="H5974" s="30"/>
      <c r="I5974" s="118"/>
      <c r="J5974" s="15" t="str">
        <f>IF(M5974="",IF(AND(H5974&lt;&gt; "",D5974&lt;&gt;""),IF(H5974&gt;=D5974,H5974-D5974,0),""),"")</f>
        <v/>
      </c>
      <c r="K5974" s="20" t="str">
        <f>IF(M5974="",IF(I5974&lt;&gt;"",I5974-G5974,""),"")</f>
        <v/>
      </c>
      <c r="L5974" s="25" t="str">
        <f>IF(M5974="",IF(K5974&lt;&gt;"",IF(G5974=0,IF(I5974=0,0,9.99),K5974/G5974),""),"")</f>
        <v/>
      </c>
      <c r="M5974" s="112"/>
      <c r="N5974" s="58" t="str">
        <f>TRIM(CONCATENATE(Table1[[#This Row],[Intake]]," ",Table1[[#This Row],[Batch Number]]))</f>
        <v>S-1/OS 154</v>
      </c>
      <c r="O5974" s="112" t="str">
        <f>IF(VLOOKUP(Table1[[#This Row],[Intake Batch Combo]],Sheet2!A:B,2,FALSE)="","",VLOOKUP(Table1[[#This Row],[Intake Batch Combo]],Sheet2!A:B,2,FALSE))</f>
        <v>One Source Diagnostics Batch 154</v>
      </c>
      <c r="P5974" s="115" t="s">
        <v>2379</v>
      </c>
      <c r="Q5974" s="115" t="e">
        <v>#N/A</v>
      </c>
    </row>
    <row r="5975" spans="1:17">
      <c r="A5975" s="4" t="s">
        <v>1316</v>
      </c>
      <c r="B5975" s="15">
        <v>154</v>
      </c>
      <c r="C5975" s="15" t="s">
        <v>2117</v>
      </c>
      <c r="D5975" s="30">
        <v>45359</v>
      </c>
      <c r="E5975" s="10" t="s">
        <v>1</v>
      </c>
      <c r="F5975" s="14">
        <v>1695</v>
      </c>
      <c r="G5975" s="14">
        <v>375.57</v>
      </c>
      <c r="H5975" s="30"/>
      <c r="I5975" s="118"/>
      <c r="J5975" s="15" t="str">
        <f>IF(M5975="",IF(AND(H5975&lt;&gt; "",D5975&lt;&gt;""),IF(H5975&gt;=D5975,H5975-D5975,0),""),"")</f>
        <v/>
      </c>
      <c r="K5975" s="20" t="str">
        <f>IF(M5975="",IF(I5975&lt;&gt;"",I5975-G5975,""),"")</f>
        <v/>
      </c>
      <c r="L5975" s="25" t="str">
        <f>IF(M5975="",IF(K5975&lt;&gt;"",IF(G5975=0,IF(I5975=0,0,9.99),K5975/G5975),""),"")</f>
        <v/>
      </c>
      <c r="M5975" s="112"/>
      <c r="N5975" s="58" t="str">
        <f>TRIM(CONCATENATE(Table1[[#This Row],[Intake]]," ",Table1[[#This Row],[Batch Number]]))</f>
        <v>S-1/OS 154</v>
      </c>
      <c r="O5975" s="112" t="str">
        <f>IF(VLOOKUP(Table1[[#This Row],[Intake Batch Combo]],Sheet2!A:B,2,FALSE)="","",VLOOKUP(Table1[[#This Row],[Intake Batch Combo]],Sheet2!A:B,2,FALSE))</f>
        <v>One Source Diagnostics Batch 154</v>
      </c>
      <c r="P5975" s="115" t="s">
        <v>2379</v>
      </c>
      <c r="Q5975" s="115" t="e">
        <v>#N/A</v>
      </c>
    </row>
    <row r="5976" spans="1:17">
      <c r="A5976" s="4" t="s">
        <v>1316</v>
      </c>
      <c r="B5976" s="15">
        <v>154</v>
      </c>
      <c r="C5976" s="15" t="s">
        <v>2119</v>
      </c>
      <c r="D5976" s="30">
        <v>45359</v>
      </c>
      <c r="E5976" s="10" t="s">
        <v>1</v>
      </c>
      <c r="F5976" s="14">
        <v>1695</v>
      </c>
      <c r="G5976" s="14">
        <v>375.57</v>
      </c>
      <c r="H5976" s="30"/>
      <c r="I5976" s="118"/>
      <c r="J5976" s="15" t="str">
        <f>IF(M5976="",IF(AND(H5976&lt;&gt; "",D5976&lt;&gt;""),IF(H5976&gt;=D5976,H5976-D5976,0),""),"")</f>
        <v/>
      </c>
      <c r="K5976" s="20" t="str">
        <f>IF(M5976="",IF(I5976&lt;&gt;"",I5976-G5976,""),"")</f>
        <v/>
      </c>
      <c r="L5976" s="25" t="str">
        <f>IF(M5976="",IF(K5976&lt;&gt;"",IF(G5976=0,IF(I5976=0,0,9.99),K5976/G5976),""),"")</f>
        <v/>
      </c>
      <c r="M5976" s="112"/>
      <c r="N5976" s="58" t="str">
        <f>TRIM(CONCATENATE(Table1[[#This Row],[Intake]]," ",Table1[[#This Row],[Batch Number]]))</f>
        <v>S-1/OS 154</v>
      </c>
      <c r="O5976" s="112" t="str">
        <f>IF(VLOOKUP(Table1[[#This Row],[Intake Batch Combo]],Sheet2!A:B,2,FALSE)="","",VLOOKUP(Table1[[#This Row],[Intake Batch Combo]],Sheet2!A:B,2,FALSE))</f>
        <v>One Source Diagnostics Batch 154</v>
      </c>
      <c r="P5976" s="115" t="s">
        <v>2379</v>
      </c>
      <c r="Q5976" s="115" t="e">
        <v>#N/A</v>
      </c>
    </row>
    <row r="5977" spans="1:17">
      <c r="A5977" s="4" t="s">
        <v>1316</v>
      </c>
      <c r="B5977" s="15">
        <v>154</v>
      </c>
      <c r="C5977" s="15" t="s">
        <v>2119</v>
      </c>
      <c r="D5977" s="30">
        <v>45359</v>
      </c>
      <c r="E5977" s="10" t="s">
        <v>1</v>
      </c>
      <c r="F5977" s="14">
        <v>1695</v>
      </c>
      <c r="G5977" s="14">
        <v>375.57</v>
      </c>
      <c r="H5977" s="30"/>
      <c r="I5977" s="118"/>
      <c r="J5977" s="15" t="str">
        <f>IF(M5977="",IF(AND(H5977&lt;&gt; "",D5977&lt;&gt;""),IF(H5977&gt;=D5977,H5977-D5977,0),""),"")</f>
        <v/>
      </c>
      <c r="K5977" s="20" t="str">
        <f>IF(M5977="",IF(I5977&lt;&gt;"",I5977-G5977,""),"")</f>
        <v/>
      </c>
      <c r="L5977" s="25" t="str">
        <f>IF(M5977="",IF(K5977&lt;&gt;"",IF(G5977=0,IF(I5977=0,0,9.99),K5977/G5977),""),"")</f>
        <v/>
      </c>
      <c r="M5977" s="112"/>
      <c r="N5977" s="58" t="str">
        <f>TRIM(CONCATENATE(Table1[[#This Row],[Intake]]," ",Table1[[#This Row],[Batch Number]]))</f>
        <v>S-1/OS 154</v>
      </c>
      <c r="O5977" s="112" t="str">
        <f>IF(VLOOKUP(Table1[[#This Row],[Intake Batch Combo]],Sheet2!A:B,2,FALSE)="","",VLOOKUP(Table1[[#This Row],[Intake Batch Combo]],Sheet2!A:B,2,FALSE))</f>
        <v>One Source Diagnostics Batch 154</v>
      </c>
      <c r="P5977" s="115" t="s">
        <v>2379</v>
      </c>
      <c r="Q5977" s="115" t="e">
        <v>#N/A</v>
      </c>
    </row>
    <row r="5978" spans="1:17">
      <c r="A5978" s="4" t="s">
        <v>1316</v>
      </c>
      <c r="B5978" s="15">
        <v>154</v>
      </c>
      <c r="C5978" s="15" t="s">
        <v>2119</v>
      </c>
      <c r="D5978" s="30">
        <v>45359</v>
      </c>
      <c r="E5978" s="10" t="s">
        <v>1</v>
      </c>
      <c r="F5978" s="14">
        <v>1695</v>
      </c>
      <c r="G5978" s="14">
        <v>375.57</v>
      </c>
      <c r="H5978" s="30"/>
      <c r="I5978" s="118"/>
      <c r="J5978" s="15" t="str">
        <f>IF(M5978="",IF(AND(H5978&lt;&gt; "",D5978&lt;&gt;""),IF(H5978&gt;=D5978,H5978-D5978,0),""),"")</f>
        <v/>
      </c>
      <c r="K5978" s="20" t="str">
        <f>IF(M5978="",IF(I5978&lt;&gt;"",I5978-G5978,""),"")</f>
        <v/>
      </c>
      <c r="L5978" s="25" t="str">
        <f>IF(M5978="",IF(K5978&lt;&gt;"",IF(G5978=0,IF(I5978=0,0,9.99),K5978/G5978),""),"")</f>
        <v/>
      </c>
      <c r="M5978" s="112"/>
      <c r="N5978" s="58" t="str">
        <f>TRIM(CONCATENATE(Table1[[#This Row],[Intake]]," ",Table1[[#This Row],[Batch Number]]))</f>
        <v>S-1/OS 154</v>
      </c>
      <c r="O5978" s="112" t="str">
        <f>IF(VLOOKUP(Table1[[#This Row],[Intake Batch Combo]],Sheet2!A:B,2,FALSE)="","",VLOOKUP(Table1[[#This Row],[Intake Batch Combo]],Sheet2!A:B,2,FALSE))</f>
        <v>One Source Diagnostics Batch 154</v>
      </c>
      <c r="P5978" s="115" t="s">
        <v>2379</v>
      </c>
      <c r="Q5978" s="115" t="e">
        <v>#N/A</v>
      </c>
    </row>
    <row r="5979" spans="1:17">
      <c r="A5979" s="4" t="s">
        <v>1316</v>
      </c>
      <c r="B5979" s="15">
        <v>154</v>
      </c>
      <c r="C5979" s="15" t="s">
        <v>2119</v>
      </c>
      <c r="D5979" s="30">
        <v>45359</v>
      </c>
      <c r="E5979" s="10" t="s">
        <v>1</v>
      </c>
      <c r="F5979" s="14">
        <v>1695</v>
      </c>
      <c r="G5979" s="14">
        <v>375.57</v>
      </c>
      <c r="H5979" s="30"/>
      <c r="I5979" s="118"/>
      <c r="J5979" s="15" t="str">
        <f>IF(M5979="",IF(AND(H5979&lt;&gt; "",D5979&lt;&gt;""),IF(H5979&gt;=D5979,H5979-D5979,0),""),"")</f>
        <v/>
      </c>
      <c r="K5979" s="20" t="str">
        <f>IF(M5979="",IF(I5979&lt;&gt;"",I5979-G5979,""),"")</f>
        <v/>
      </c>
      <c r="L5979" s="25" t="str">
        <f>IF(M5979="",IF(K5979&lt;&gt;"",IF(G5979=0,IF(I5979=0,0,9.99),K5979/G5979),""),"")</f>
        <v/>
      </c>
      <c r="M5979" s="112"/>
      <c r="N5979" s="58" t="str">
        <f>TRIM(CONCATENATE(Table1[[#This Row],[Intake]]," ",Table1[[#This Row],[Batch Number]]))</f>
        <v>S-1/OS 154</v>
      </c>
      <c r="O5979" s="112" t="str">
        <f>IF(VLOOKUP(Table1[[#This Row],[Intake Batch Combo]],Sheet2!A:B,2,FALSE)="","",VLOOKUP(Table1[[#This Row],[Intake Batch Combo]],Sheet2!A:B,2,FALSE))</f>
        <v>One Source Diagnostics Batch 154</v>
      </c>
      <c r="P5979" s="115" t="s">
        <v>2379</v>
      </c>
      <c r="Q5979" s="115" t="e">
        <v>#N/A</v>
      </c>
    </row>
    <row r="5980" spans="1:17">
      <c r="A5980" s="4" t="s">
        <v>1316</v>
      </c>
      <c r="B5980" s="15">
        <v>154</v>
      </c>
      <c r="C5980" s="15" t="s">
        <v>2123</v>
      </c>
      <c r="D5980" s="30">
        <v>45359</v>
      </c>
      <c r="E5980" s="10" t="s">
        <v>1</v>
      </c>
      <c r="F5980" s="14">
        <v>1695</v>
      </c>
      <c r="G5980" s="14">
        <v>375.57</v>
      </c>
      <c r="H5980" s="30"/>
      <c r="I5980" s="118"/>
      <c r="J5980" s="15" t="str">
        <f>IF(M5980="",IF(AND(H5980&lt;&gt; "",D5980&lt;&gt;""),IF(H5980&gt;=D5980,H5980-D5980,0),""),"")</f>
        <v/>
      </c>
      <c r="K5980" s="20" t="str">
        <f>IF(M5980="",IF(I5980&lt;&gt;"",I5980-G5980,""),"")</f>
        <v/>
      </c>
      <c r="L5980" s="25" t="str">
        <f>IF(M5980="",IF(K5980&lt;&gt;"",IF(G5980=0,IF(I5980=0,0,9.99),K5980/G5980),""),"")</f>
        <v/>
      </c>
      <c r="M5980" s="112"/>
      <c r="N5980" s="58" t="str">
        <f>TRIM(CONCATENATE(Table1[[#This Row],[Intake]]," ",Table1[[#This Row],[Batch Number]]))</f>
        <v>S-1/OS 154</v>
      </c>
      <c r="O5980" s="112" t="str">
        <f>IF(VLOOKUP(Table1[[#This Row],[Intake Batch Combo]],Sheet2!A:B,2,FALSE)="","",VLOOKUP(Table1[[#This Row],[Intake Batch Combo]],Sheet2!A:B,2,FALSE))</f>
        <v>One Source Diagnostics Batch 154</v>
      </c>
      <c r="P5980" s="115" t="s">
        <v>2379</v>
      </c>
      <c r="Q5980" s="115" t="e">
        <v>#N/A</v>
      </c>
    </row>
    <row r="5981" spans="1:17">
      <c r="A5981" s="4" t="s">
        <v>1316</v>
      </c>
      <c r="B5981" s="15">
        <v>154</v>
      </c>
      <c r="C5981" s="15" t="s">
        <v>2123</v>
      </c>
      <c r="D5981" s="30">
        <v>45359</v>
      </c>
      <c r="E5981" s="10" t="s">
        <v>1</v>
      </c>
      <c r="F5981" s="14">
        <v>1695</v>
      </c>
      <c r="G5981" s="14">
        <v>375.57</v>
      </c>
      <c r="H5981" s="30"/>
      <c r="I5981" s="118"/>
      <c r="J5981" s="15" t="str">
        <f>IF(M5981="",IF(AND(H5981&lt;&gt; "",D5981&lt;&gt;""),IF(H5981&gt;=D5981,H5981-D5981,0),""),"")</f>
        <v/>
      </c>
      <c r="K5981" s="20" t="str">
        <f>IF(M5981="",IF(I5981&lt;&gt;"",I5981-G5981,""),"")</f>
        <v/>
      </c>
      <c r="L5981" s="25" t="str">
        <f>IF(M5981="",IF(K5981&lt;&gt;"",IF(G5981=0,IF(I5981=0,0,9.99),K5981/G5981),""),"")</f>
        <v/>
      </c>
      <c r="M5981" s="112"/>
      <c r="N5981" s="58" t="str">
        <f>TRIM(CONCATENATE(Table1[[#This Row],[Intake]]," ",Table1[[#This Row],[Batch Number]]))</f>
        <v>S-1/OS 154</v>
      </c>
      <c r="O5981" s="112" t="str">
        <f>IF(VLOOKUP(Table1[[#This Row],[Intake Batch Combo]],Sheet2!A:B,2,FALSE)="","",VLOOKUP(Table1[[#This Row],[Intake Batch Combo]],Sheet2!A:B,2,FALSE))</f>
        <v>One Source Diagnostics Batch 154</v>
      </c>
      <c r="P5981" s="115" t="s">
        <v>2379</v>
      </c>
      <c r="Q5981" s="115" t="e">
        <v>#N/A</v>
      </c>
    </row>
    <row r="5982" spans="1:17">
      <c r="A5982" s="4" t="s">
        <v>1316</v>
      </c>
      <c r="B5982" s="15">
        <v>154</v>
      </c>
      <c r="C5982" s="15" t="s">
        <v>2125</v>
      </c>
      <c r="D5982" s="30">
        <v>45359</v>
      </c>
      <c r="E5982" s="10" t="s">
        <v>1</v>
      </c>
      <c r="F5982" s="14">
        <v>1695</v>
      </c>
      <c r="G5982" s="14">
        <v>375.57</v>
      </c>
      <c r="H5982" s="30"/>
      <c r="I5982" s="118"/>
      <c r="J5982" s="15" t="str">
        <f>IF(M5982="",IF(AND(H5982&lt;&gt; "",D5982&lt;&gt;""),IF(H5982&gt;=D5982,H5982-D5982,0),""),"")</f>
        <v/>
      </c>
      <c r="K5982" s="20" t="str">
        <f>IF(M5982="",IF(I5982&lt;&gt;"",I5982-G5982,""),"")</f>
        <v/>
      </c>
      <c r="L5982" s="25" t="str">
        <f>IF(M5982="",IF(K5982&lt;&gt;"",IF(G5982=0,IF(I5982=0,0,9.99),K5982/G5982),""),"")</f>
        <v/>
      </c>
      <c r="M5982" s="112"/>
      <c r="N5982" s="58" t="str">
        <f>TRIM(CONCATENATE(Table1[[#This Row],[Intake]]," ",Table1[[#This Row],[Batch Number]]))</f>
        <v>S-1/OS 154</v>
      </c>
      <c r="O5982" s="112" t="str">
        <f>IF(VLOOKUP(Table1[[#This Row],[Intake Batch Combo]],Sheet2!A:B,2,FALSE)="","",VLOOKUP(Table1[[#This Row],[Intake Batch Combo]],Sheet2!A:B,2,FALSE))</f>
        <v>One Source Diagnostics Batch 154</v>
      </c>
      <c r="P5982" s="115" t="s">
        <v>2379</v>
      </c>
      <c r="Q5982" s="115" t="e">
        <v>#N/A</v>
      </c>
    </row>
    <row r="5983" spans="1:17">
      <c r="A5983" s="4" t="s">
        <v>1316</v>
      </c>
      <c r="B5983" s="15">
        <v>154</v>
      </c>
      <c r="C5983" s="15" t="s">
        <v>2125</v>
      </c>
      <c r="D5983" s="30">
        <v>45359</v>
      </c>
      <c r="E5983" s="10" t="s">
        <v>1</v>
      </c>
      <c r="F5983" s="14">
        <v>1695</v>
      </c>
      <c r="G5983" s="14">
        <v>375.57</v>
      </c>
      <c r="H5983" s="30"/>
      <c r="I5983" s="118"/>
      <c r="J5983" s="15" t="str">
        <f>IF(M5983="",IF(AND(H5983&lt;&gt; "",D5983&lt;&gt;""),IF(H5983&gt;=D5983,H5983-D5983,0),""),"")</f>
        <v/>
      </c>
      <c r="K5983" s="20" t="str">
        <f>IF(M5983="",IF(I5983&lt;&gt;"",I5983-G5983,""),"")</f>
        <v/>
      </c>
      <c r="L5983" s="25" t="str">
        <f>IF(M5983="",IF(K5983&lt;&gt;"",IF(G5983=0,IF(I5983=0,0,9.99),K5983/G5983),""),"")</f>
        <v/>
      </c>
      <c r="M5983" s="112"/>
      <c r="N5983" s="58" t="str">
        <f>TRIM(CONCATENATE(Table1[[#This Row],[Intake]]," ",Table1[[#This Row],[Batch Number]]))</f>
        <v>S-1/OS 154</v>
      </c>
      <c r="O5983" s="112" t="str">
        <f>IF(VLOOKUP(Table1[[#This Row],[Intake Batch Combo]],Sheet2!A:B,2,FALSE)="","",VLOOKUP(Table1[[#This Row],[Intake Batch Combo]],Sheet2!A:B,2,FALSE))</f>
        <v>One Source Diagnostics Batch 154</v>
      </c>
      <c r="P5983" s="115" t="s">
        <v>2379</v>
      </c>
      <c r="Q5983" s="115" t="e">
        <v>#N/A</v>
      </c>
    </row>
    <row r="5984" spans="1:17">
      <c r="A5984" s="4" t="s">
        <v>1316</v>
      </c>
      <c r="B5984" s="15">
        <v>154</v>
      </c>
      <c r="C5984" s="15" t="s">
        <v>2127</v>
      </c>
      <c r="D5984" s="30">
        <v>45359</v>
      </c>
      <c r="E5984" s="10" t="s">
        <v>1</v>
      </c>
      <c r="F5984" s="14">
        <v>1695</v>
      </c>
      <c r="G5984" s="14">
        <v>375.57</v>
      </c>
      <c r="H5984" s="30"/>
      <c r="I5984" s="118"/>
      <c r="J5984" s="15" t="str">
        <f>IF(M5984="",IF(AND(H5984&lt;&gt; "",D5984&lt;&gt;""),IF(H5984&gt;=D5984,H5984-D5984,0),""),"")</f>
        <v/>
      </c>
      <c r="K5984" s="20" t="str">
        <f>IF(M5984="",IF(I5984&lt;&gt;"",I5984-G5984,""),"")</f>
        <v/>
      </c>
      <c r="L5984" s="25" t="str">
        <f>IF(M5984="",IF(K5984&lt;&gt;"",IF(G5984=0,IF(I5984=0,0,9.99),K5984/G5984),""),"")</f>
        <v/>
      </c>
      <c r="M5984" s="112"/>
      <c r="N5984" s="58" t="str">
        <f>TRIM(CONCATENATE(Table1[[#This Row],[Intake]]," ",Table1[[#This Row],[Batch Number]]))</f>
        <v>S-1/OS 154</v>
      </c>
      <c r="O5984" s="112" t="str">
        <f>IF(VLOOKUP(Table1[[#This Row],[Intake Batch Combo]],Sheet2!A:B,2,FALSE)="","",VLOOKUP(Table1[[#This Row],[Intake Batch Combo]],Sheet2!A:B,2,FALSE))</f>
        <v>One Source Diagnostics Batch 154</v>
      </c>
      <c r="P5984" s="115" t="s">
        <v>2379</v>
      </c>
      <c r="Q5984" s="115" t="e">
        <v>#N/A</v>
      </c>
    </row>
    <row r="5985" spans="1:17">
      <c r="A5985" s="4" t="s">
        <v>1316</v>
      </c>
      <c r="B5985" s="15">
        <v>154</v>
      </c>
      <c r="C5985" s="15" t="s">
        <v>2127</v>
      </c>
      <c r="D5985" s="30">
        <v>45359</v>
      </c>
      <c r="E5985" s="10" t="s">
        <v>1</v>
      </c>
      <c r="F5985" s="14">
        <v>1695</v>
      </c>
      <c r="G5985" s="14">
        <v>375.57</v>
      </c>
      <c r="H5985" s="30"/>
      <c r="I5985" s="118"/>
      <c r="J5985" s="15" t="str">
        <f>IF(M5985="",IF(AND(H5985&lt;&gt; "",D5985&lt;&gt;""),IF(H5985&gt;=D5985,H5985-D5985,0),""),"")</f>
        <v/>
      </c>
      <c r="K5985" s="20" t="str">
        <f>IF(M5985="",IF(I5985&lt;&gt;"",I5985-G5985,""),"")</f>
        <v/>
      </c>
      <c r="L5985" s="25" t="str">
        <f>IF(M5985="",IF(K5985&lt;&gt;"",IF(G5985=0,IF(I5985=0,0,9.99),K5985/G5985),""),"")</f>
        <v/>
      </c>
      <c r="M5985" s="112"/>
      <c r="N5985" s="58" t="str">
        <f>TRIM(CONCATENATE(Table1[[#This Row],[Intake]]," ",Table1[[#This Row],[Batch Number]]))</f>
        <v>S-1/OS 154</v>
      </c>
      <c r="O5985" s="112" t="str">
        <f>IF(VLOOKUP(Table1[[#This Row],[Intake Batch Combo]],Sheet2!A:B,2,FALSE)="","",VLOOKUP(Table1[[#This Row],[Intake Batch Combo]],Sheet2!A:B,2,FALSE))</f>
        <v>One Source Diagnostics Batch 154</v>
      </c>
      <c r="P5985" s="115" t="s">
        <v>2379</v>
      </c>
      <c r="Q5985" s="115" t="e">
        <v>#N/A</v>
      </c>
    </row>
    <row r="5986" spans="1:17">
      <c r="A5986" s="4" t="s">
        <v>1316</v>
      </c>
      <c r="B5986" s="15">
        <v>154</v>
      </c>
      <c r="C5986" s="15" t="s">
        <v>2129</v>
      </c>
      <c r="D5986" s="30">
        <v>45359</v>
      </c>
      <c r="E5986" s="10" t="s">
        <v>1</v>
      </c>
      <c r="F5986" s="14">
        <v>1695</v>
      </c>
      <c r="G5986" s="14">
        <v>375.57</v>
      </c>
      <c r="H5986" s="30"/>
      <c r="I5986" s="118"/>
      <c r="J5986" s="15" t="str">
        <f>IF(M5986="",IF(AND(H5986&lt;&gt; "",D5986&lt;&gt;""),IF(H5986&gt;=D5986,H5986-D5986,0),""),"")</f>
        <v/>
      </c>
      <c r="K5986" s="20" t="str">
        <f>IF(M5986="",IF(I5986&lt;&gt;"",I5986-G5986,""),"")</f>
        <v/>
      </c>
      <c r="L5986" s="25" t="str">
        <f>IF(M5986="",IF(K5986&lt;&gt;"",IF(G5986=0,IF(I5986=0,0,9.99),K5986/G5986),""),"")</f>
        <v/>
      </c>
      <c r="M5986" s="112"/>
      <c r="N5986" s="58" t="str">
        <f>TRIM(CONCATENATE(Table1[[#This Row],[Intake]]," ",Table1[[#This Row],[Batch Number]]))</f>
        <v>S-1/OS 154</v>
      </c>
      <c r="O5986" s="112" t="str">
        <f>IF(VLOOKUP(Table1[[#This Row],[Intake Batch Combo]],Sheet2!A:B,2,FALSE)="","",VLOOKUP(Table1[[#This Row],[Intake Batch Combo]],Sheet2!A:B,2,FALSE))</f>
        <v>One Source Diagnostics Batch 154</v>
      </c>
      <c r="P5986" s="115" t="s">
        <v>2379</v>
      </c>
      <c r="Q5986" s="115" t="e">
        <v>#N/A</v>
      </c>
    </row>
    <row r="5987" spans="1:17">
      <c r="A5987" s="4" t="s">
        <v>1316</v>
      </c>
      <c r="B5987" s="15">
        <v>154</v>
      </c>
      <c r="C5987" s="15" t="s">
        <v>2129</v>
      </c>
      <c r="D5987" s="30">
        <v>45359</v>
      </c>
      <c r="E5987" s="10" t="s">
        <v>1</v>
      </c>
      <c r="F5987" s="14">
        <v>1695</v>
      </c>
      <c r="G5987" s="14">
        <v>375.57</v>
      </c>
      <c r="H5987" s="30"/>
      <c r="I5987" s="118"/>
      <c r="J5987" s="15" t="str">
        <f>IF(M5987="",IF(AND(H5987&lt;&gt; "",D5987&lt;&gt;""),IF(H5987&gt;=D5987,H5987-D5987,0),""),"")</f>
        <v/>
      </c>
      <c r="K5987" s="20" t="str">
        <f>IF(M5987="",IF(I5987&lt;&gt;"",I5987-G5987,""),"")</f>
        <v/>
      </c>
      <c r="L5987" s="25" t="str">
        <f>IF(M5987="",IF(K5987&lt;&gt;"",IF(G5987=0,IF(I5987=0,0,9.99),K5987/G5987),""),"")</f>
        <v/>
      </c>
      <c r="M5987" s="112"/>
      <c r="N5987" s="58" t="str">
        <f>TRIM(CONCATENATE(Table1[[#This Row],[Intake]]," ",Table1[[#This Row],[Batch Number]]))</f>
        <v>S-1/OS 154</v>
      </c>
      <c r="O5987" s="112" t="str">
        <f>IF(VLOOKUP(Table1[[#This Row],[Intake Batch Combo]],Sheet2!A:B,2,FALSE)="","",VLOOKUP(Table1[[#This Row],[Intake Batch Combo]],Sheet2!A:B,2,FALSE))</f>
        <v>One Source Diagnostics Batch 154</v>
      </c>
      <c r="P5987" s="115" t="s">
        <v>2379</v>
      </c>
      <c r="Q5987" s="115" t="e">
        <v>#N/A</v>
      </c>
    </row>
    <row r="5988" spans="1:17">
      <c r="A5988" s="4" t="s">
        <v>1316</v>
      </c>
      <c r="B5988" s="15">
        <v>154</v>
      </c>
      <c r="C5988" s="15" t="s">
        <v>2134</v>
      </c>
      <c r="D5988" s="30">
        <v>45359</v>
      </c>
      <c r="E5988" s="10" t="s">
        <v>1</v>
      </c>
      <c r="F5988" s="14">
        <v>1695</v>
      </c>
      <c r="G5988" s="14">
        <v>375.57</v>
      </c>
      <c r="H5988" s="30"/>
      <c r="I5988" s="118"/>
      <c r="J5988" s="15" t="str">
        <f>IF(M5988="",IF(AND(H5988&lt;&gt; "",D5988&lt;&gt;""),IF(H5988&gt;=D5988,H5988-D5988,0),""),"")</f>
        <v/>
      </c>
      <c r="K5988" s="20" t="str">
        <f>IF(M5988="",IF(I5988&lt;&gt;"",I5988-G5988,""),"")</f>
        <v/>
      </c>
      <c r="L5988" s="25" t="str">
        <f>IF(M5988="",IF(K5988&lt;&gt;"",IF(G5988=0,IF(I5988=0,0,9.99),K5988/G5988),""),"")</f>
        <v/>
      </c>
      <c r="M5988" s="112"/>
      <c r="N5988" s="58" t="str">
        <f>TRIM(CONCATENATE(Table1[[#This Row],[Intake]]," ",Table1[[#This Row],[Batch Number]]))</f>
        <v>S-1/OS 154</v>
      </c>
      <c r="O5988" s="112" t="str">
        <f>IF(VLOOKUP(Table1[[#This Row],[Intake Batch Combo]],Sheet2!A:B,2,FALSE)="","",VLOOKUP(Table1[[#This Row],[Intake Batch Combo]],Sheet2!A:B,2,FALSE))</f>
        <v>One Source Diagnostics Batch 154</v>
      </c>
      <c r="P5988" s="115" t="s">
        <v>2379</v>
      </c>
      <c r="Q5988" s="115" t="e">
        <v>#N/A</v>
      </c>
    </row>
    <row r="5989" spans="1:17">
      <c r="A5989" s="4" t="s">
        <v>1316</v>
      </c>
      <c r="B5989" s="15">
        <v>154</v>
      </c>
      <c r="C5989" s="15" t="s">
        <v>2134</v>
      </c>
      <c r="D5989" s="30">
        <v>45359</v>
      </c>
      <c r="E5989" s="10" t="s">
        <v>1</v>
      </c>
      <c r="F5989" s="14">
        <v>1695</v>
      </c>
      <c r="G5989" s="14">
        <v>375.57</v>
      </c>
      <c r="H5989" s="30"/>
      <c r="I5989" s="118"/>
      <c r="J5989" s="15" t="str">
        <f>IF(M5989="",IF(AND(H5989&lt;&gt; "",D5989&lt;&gt;""),IF(H5989&gt;=D5989,H5989-D5989,0),""),"")</f>
        <v/>
      </c>
      <c r="K5989" s="20" t="str">
        <f>IF(M5989="",IF(I5989&lt;&gt;"",I5989-G5989,""),"")</f>
        <v/>
      </c>
      <c r="L5989" s="25" t="str">
        <f>IF(M5989="",IF(K5989&lt;&gt;"",IF(G5989=0,IF(I5989=0,0,9.99),K5989/G5989),""),"")</f>
        <v/>
      </c>
      <c r="M5989" s="112"/>
      <c r="N5989" s="58" t="str">
        <f>TRIM(CONCATENATE(Table1[[#This Row],[Intake]]," ",Table1[[#This Row],[Batch Number]]))</f>
        <v>S-1/OS 154</v>
      </c>
      <c r="O5989" s="112" t="str">
        <f>IF(VLOOKUP(Table1[[#This Row],[Intake Batch Combo]],Sheet2!A:B,2,FALSE)="","",VLOOKUP(Table1[[#This Row],[Intake Batch Combo]],Sheet2!A:B,2,FALSE))</f>
        <v>One Source Diagnostics Batch 154</v>
      </c>
      <c r="P5989" s="115" t="s">
        <v>2379</v>
      </c>
      <c r="Q5989" s="115" t="e">
        <v>#N/A</v>
      </c>
    </row>
    <row r="5990" spans="1:17">
      <c r="A5990" s="4" t="s">
        <v>1316</v>
      </c>
      <c r="B5990" s="15">
        <v>154</v>
      </c>
      <c r="C5990" s="15" t="s">
        <v>2139</v>
      </c>
      <c r="D5990" s="30">
        <v>45359</v>
      </c>
      <c r="E5990" s="10" t="s">
        <v>1</v>
      </c>
      <c r="F5990" s="14">
        <v>2395</v>
      </c>
      <c r="G5990" s="14">
        <v>375.57</v>
      </c>
      <c r="H5990" s="30"/>
      <c r="I5990" s="118"/>
      <c r="J5990" s="15" t="str">
        <f>IF(M5990="",IF(AND(H5990&lt;&gt; "",D5990&lt;&gt;""),IF(H5990&gt;=D5990,H5990-D5990,0),""),"")</f>
        <v/>
      </c>
      <c r="K5990" s="20" t="str">
        <f>IF(M5990="",IF(I5990&lt;&gt;"",I5990-G5990,""),"")</f>
        <v/>
      </c>
      <c r="L5990" s="25" t="str">
        <f>IF(M5990="",IF(K5990&lt;&gt;"",IF(G5990=0,IF(I5990=0,0,9.99),K5990/G5990),""),"")</f>
        <v/>
      </c>
      <c r="M5990" s="112"/>
      <c r="N5990" s="58" t="str">
        <f>TRIM(CONCATENATE(Table1[[#This Row],[Intake]]," ",Table1[[#This Row],[Batch Number]]))</f>
        <v>S-1/OS 154</v>
      </c>
      <c r="O5990" s="112" t="str">
        <f>IF(VLOOKUP(Table1[[#This Row],[Intake Batch Combo]],Sheet2!A:B,2,FALSE)="","",VLOOKUP(Table1[[#This Row],[Intake Batch Combo]],Sheet2!A:B,2,FALSE))</f>
        <v>One Source Diagnostics Batch 154</v>
      </c>
      <c r="P5990" s="115" t="s">
        <v>2379</v>
      </c>
      <c r="Q5990" s="115" t="e">
        <v>#N/A</v>
      </c>
    </row>
    <row r="5991" spans="1:17">
      <c r="A5991" s="4" t="s">
        <v>1316</v>
      </c>
      <c r="B5991" s="15">
        <v>154</v>
      </c>
      <c r="C5991" s="15" t="s">
        <v>2140</v>
      </c>
      <c r="D5991" s="30">
        <v>45359</v>
      </c>
      <c r="E5991" s="10" t="s">
        <v>1</v>
      </c>
      <c r="F5991" s="14">
        <v>1695</v>
      </c>
      <c r="G5991" s="14">
        <v>375.57</v>
      </c>
      <c r="H5991" s="30"/>
      <c r="I5991" s="118"/>
      <c r="J5991" s="15" t="str">
        <f>IF(M5991="",IF(AND(H5991&lt;&gt; "",D5991&lt;&gt;""),IF(H5991&gt;=D5991,H5991-D5991,0),""),"")</f>
        <v/>
      </c>
      <c r="K5991" s="20" t="str">
        <f>IF(M5991="",IF(I5991&lt;&gt;"",I5991-G5991,""),"")</f>
        <v/>
      </c>
      <c r="L5991" s="25" t="str">
        <f>IF(M5991="",IF(K5991&lt;&gt;"",IF(G5991=0,IF(I5991=0,0,9.99),K5991/G5991),""),"")</f>
        <v/>
      </c>
      <c r="M5991" s="112"/>
      <c r="N5991" s="58" t="str">
        <f>TRIM(CONCATENATE(Table1[[#This Row],[Intake]]," ",Table1[[#This Row],[Batch Number]]))</f>
        <v>S-1/OS 154</v>
      </c>
      <c r="O5991" s="112" t="str">
        <f>IF(VLOOKUP(Table1[[#This Row],[Intake Batch Combo]],Sheet2!A:B,2,FALSE)="","",VLOOKUP(Table1[[#This Row],[Intake Batch Combo]],Sheet2!A:B,2,FALSE))</f>
        <v>One Source Diagnostics Batch 154</v>
      </c>
      <c r="P5991" s="115" t="s">
        <v>2379</v>
      </c>
      <c r="Q5991" s="115" t="e">
        <v>#N/A</v>
      </c>
    </row>
    <row r="5992" spans="1:17">
      <c r="A5992" s="4" t="s">
        <v>1316</v>
      </c>
      <c r="B5992" s="15">
        <v>154</v>
      </c>
      <c r="C5992" s="15" t="s">
        <v>2143</v>
      </c>
      <c r="D5992" s="30">
        <v>45359</v>
      </c>
      <c r="E5992" s="10" t="s">
        <v>1</v>
      </c>
      <c r="F5992" s="14">
        <v>1695</v>
      </c>
      <c r="G5992" s="14">
        <v>375.57</v>
      </c>
      <c r="H5992" s="30"/>
      <c r="I5992" s="118"/>
      <c r="J5992" s="15" t="str">
        <f>IF(M5992="",IF(AND(H5992&lt;&gt; "",D5992&lt;&gt;""),IF(H5992&gt;=D5992,H5992-D5992,0),""),"")</f>
        <v/>
      </c>
      <c r="K5992" s="20" t="str">
        <f>IF(M5992="",IF(I5992&lt;&gt;"",I5992-G5992,""),"")</f>
        <v/>
      </c>
      <c r="L5992" s="25" t="str">
        <f>IF(M5992="",IF(K5992&lt;&gt;"",IF(G5992=0,IF(I5992=0,0,9.99),K5992/G5992),""),"")</f>
        <v/>
      </c>
      <c r="M5992" s="112"/>
      <c r="N5992" s="58" t="str">
        <f>TRIM(CONCATENATE(Table1[[#This Row],[Intake]]," ",Table1[[#This Row],[Batch Number]]))</f>
        <v>S-1/OS 154</v>
      </c>
      <c r="O5992" s="112" t="str">
        <f>IF(VLOOKUP(Table1[[#This Row],[Intake Batch Combo]],Sheet2!A:B,2,FALSE)="","",VLOOKUP(Table1[[#This Row],[Intake Batch Combo]],Sheet2!A:B,2,FALSE))</f>
        <v>One Source Diagnostics Batch 154</v>
      </c>
      <c r="P5992" s="115" t="s">
        <v>2379</v>
      </c>
      <c r="Q5992" s="115" t="e">
        <v>#N/A</v>
      </c>
    </row>
    <row r="5993" spans="1:17">
      <c r="A5993" s="4" t="s">
        <v>1316</v>
      </c>
      <c r="B5993" s="15">
        <v>154</v>
      </c>
      <c r="C5993" s="15" t="s">
        <v>2143</v>
      </c>
      <c r="D5993" s="30">
        <v>45359</v>
      </c>
      <c r="E5993" s="10" t="s">
        <v>1</v>
      </c>
      <c r="F5993" s="14">
        <v>1695</v>
      </c>
      <c r="G5993" s="14">
        <v>375.57</v>
      </c>
      <c r="H5993" s="30"/>
      <c r="I5993" s="118"/>
      <c r="J5993" s="15" t="str">
        <f>IF(M5993="",IF(AND(H5993&lt;&gt; "",D5993&lt;&gt;""),IF(H5993&gt;=D5993,H5993-D5993,0),""),"")</f>
        <v/>
      </c>
      <c r="K5993" s="20" t="str">
        <f>IF(M5993="",IF(I5993&lt;&gt;"",I5993-G5993,""),"")</f>
        <v/>
      </c>
      <c r="L5993" s="25" t="str">
        <f>IF(M5993="",IF(K5993&lt;&gt;"",IF(G5993=0,IF(I5993=0,0,9.99),K5993/G5993),""),"")</f>
        <v/>
      </c>
      <c r="M5993" s="112"/>
      <c r="N5993" s="58" t="str">
        <f>TRIM(CONCATENATE(Table1[[#This Row],[Intake]]," ",Table1[[#This Row],[Batch Number]]))</f>
        <v>S-1/OS 154</v>
      </c>
      <c r="O5993" s="112" t="str">
        <f>IF(VLOOKUP(Table1[[#This Row],[Intake Batch Combo]],Sheet2!A:B,2,FALSE)="","",VLOOKUP(Table1[[#This Row],[Intake Batch Combo]],Sheet2!A:B,2,FALSE))</f>
        <v>One Source Diagnostics Batch 154</v>
      </c>
      <c r="P5993" s="115" t="s">
        <v>2379</v>
      </c>
      <c r="Q5993" s="115" t="e">
        <v>#N/A</v>
      </c>
    </row>
    <row r="5994" spans="1:17">
      <c r="A5994" s="4" t="s">
        <v>1316</v>
      </c>
      <c r="B5994" s="15">
        <v>154</v>
      </c>
      <c r="C5994" s="15" t="s">
        <v>2143</v>
      </c>
      <c r="D5994" s="30">
        <v>45359</v>
      </c>
      <c r="E5994" s="10" t="s">
        <v>1</v>
      </c>
      <c r="F5994" s="14">
        <v>1695</v>
      </c>
      <c r="G5994" s="14">
        <v>375.57</v>
      </c>
      <c r="H5994" s="30"/>
      <c r="I5994" s="118"/>
      <c r="J5994" s="15" t="str">
        <f>IF(M5994="",IF(AND(H5994&lt;&gt; "",D5994&lt;&gt;""),IF(H5994&gt;=D5994,H5994-D5994,0),""),"")</f>
        <v/>
      </c>
      <c r="K5994" s="20" t="str">
        <f>IF(M5994="",IF(I5994&lt;&gt;"",I5994-G5994,""),"")</f>
        <v/>
      </c>
      <c r="L5994" s="25" t="str">
        <f>IF(M5994="",IF(K5994&lt;&gt;"",IF(G5994=0,IF(I5994=0,0,9.99),K5994/G5994),""),"")</f>
        <v/>
      </c>
      <c r="M5994" s="112"/>
      <c r="N5994" s="58" t="str">
        <f>TRIM(CONCATENATE(Table1[[#This Row],[Intake]]," ",Table1[[#This Row],[Batch Number]]))</f>
        <v>S-1/OS 154</v>
      </c>
      <c r="O5994" s="112" t="str">
        <f>IF(VLOOKUP(Table1[[#This Row],[Intake Batch Combo]],Sheet2!A:B,2,FALSE)="","",VLOOKUP(Table1[[#This Row],[Intake Batch Combo]],Sheet2!A:B,2,FALSE))</f>
        <v>One Source Diagnostics Batch 154</v>
      </c>
      <c r="P5994" s="115" t="s">
        <v>2379</v>
      </c>
      <c r="Q5994" s="115" t="e">
        <v>#N/A</v>
      </c>
    </row>
    <row r="5995" spans="1:17">
      <c r="A5995" s="4" t="s">
        <v>1316</v>
      </c>
      <c r="B5995" s="15">
        <v>154</v>
      </c>
      <c r="C5995" s="15" t="s">
        <v>2145</v>
      </c>
      <c r="D5995" s="30">
        <v>45359</v>
      </c>
      <c r="E5995" s="10" t="s">
        <v>1</v>
      </c>
      <c r="F5995" s="14">
        <v>1695</v>
      </c>
      <c r="G5995" s="14">
        <v>375.57</v>
      </c>
      <c r="H5995" s="30"/>
      <c r="I5995" s="118"/>
      <c r="J5995" s="15" t="str">
        <f>IF(M5995="",IF(AND(H5995&lt;&gt; "",D5995&lt;&gt;""),IF(H5995&gt;=D5995,H5995-D5995,0),""),"")</f>
        <v/>
      </c>
      <c r="K5995" s="20" t="str">
        <f>IF(M5995="",IF(I5995&lt;&gt;"",I5995-G5995,""),"")</f>
        <v/>
      </c>
      <c r="L5995" s="25" t="str">
        <f>IF(M5995="",IF(K5995&lt;&gt;"",IF(G5995=0,IF(I5995=0,0,9.99),K5995/G5995),""),"")</f>
        <v/>
      </c>
      <c r="M5995" s="112"/>
      <c r="N5995" s="58" t="str">
        <f>TRIM(CONCATENATE(Table1[[#This Row],[Intake]]," ",Table1[[#This Row],[Batch Number]]))</f>
        <v>S-1/OS 154</v>
      </c>
      <c r="O5995" s="112" t="str">
        <f>IF(VLOOKUP(Table1[[#This Row],[Intake Batch Combo]],Sheet2!A:B,2,FALSE)="","",VLOOKUP(Table1[[#This Row],[Intake Batch Combo]],Sheet2!A:B,2,FALSE))</f>
        <v>One Source Diagnostics Batch 154</v>
      </c>
      <c r="P5995" s="115" t="s">
        <v>2379</v>
      </c>
      <c r="Q5995" s="115" t="e">
        <v>#N/A</v>
      </c>
    </row>
    <row r="5996" spans="1:17">
      <c r="A5996" s="4" t="s">
        <v>1316</v>
      </c>
      <c r="B5996" s="15">
        <v>154</v>
      </c>
      <c r="C5996" s="15" t="s">
        <v>2150</v>
      </c>
      <c r="D5996" s="30">
        <v>45359</v>
      </c>
      <c r="E5996" s="10" t="s">
        <v>1</v>
      </c>
      <c r="F5996" s="14">
        <v>1695</v>
      </c>
      <c r="G5996" s="14">
        <v>375.57</v>
      </c>
      <c r="H5996" s="30"/>
      <c r="I5996" s="118"/>
      <c r="J5996" s="15" t="str">
        <f>IF(M5996="",IF(AND(H5996&lt;&gt; "",D5996&lt;&gt;""),IF(H5996&gt;=D5996,H5996-D5996,0),""),"")</f>
        <v/>
      </c>
      <c r="K5996" s="20" t="str">
        <f>IF(M5996="",IF(I5996&lt;&gt;"",I5996-G5996,""),"")</f>
        <v/>
      </c>
      <c r="L5996" s="25" t="str">
        <f>IF(M5996="",IF(K5996&lt;&gt;"",IF(G5996=0,IF(I5996=0,0,9.99),K5996/G5996),""),"")</f>
        <v/>
      </c>
      <c r="M5996" s="112"/>
      <c r="N5996" s="58" t="str">
        <f>TRIM(CONCATENATE(Table1[[#This Row],[Intake]]," ",Table1[[#This Row],[Batch Number]]))</f>
        <v>S-1/OS 154</v>
      </c>
      <c r="O5996" s="112" t="str">
        <f>IF(VLOOKUP(Table1[[#This Row],[Intake Batch Combo]],Sheet2!A:B,2,FALSE)="","",VLOOKUP(Table1[[#This Row],[Intake Batch Combo]],Sheet2!A:B,2,FALSE))</f>
        <v>One Source Diagnostics Batch 154</v>
      </c>
      <c r="P5996" s="115" t="s">
        <v>2379</v>
      </c>
      <c r="Q5996" s="115" t="e">
        <v>#N/A</v>
      </c>
    </row>
    <row r="5997" spans="1:17">
      <c r="A5997" s="4" t="s">
        <v>1316</v>
      </c>
      <c r="B5997" s="15">
        <v>154</v>
      </c>
      <c r="C5997" s="15" t="s">
        <v>2150</v>
      </c>
      <c r="D5997" s="30">
        <v>45359</v>
      </c>
      <c r="E5997" s="10" t="s">
        <v>1</v>
      </c>
      <c r="F5997" s="14">
        <v>1695</v>
      </c>
      <c r="G5997" s="14">
        <v>375.57</v>
      </c>
      <c r="H5997" s="30"/>
      <c r="I5997" s="118"/>
      <c r="J5997" s="15" t="str">
        <f>IF(M5997="",IF(AND(H5997&lt;&gt; "",D5997&lt;&gt;""),IF(H5997&gt;=D5997,H5997-D5997,0),""),"")</f>
        <v/>
      </c>
      <c r="K5997" s="20" t="str">
        <f>IF(M5997="",IF(I5997&lt;&gt;"",I5997-G5997,""),"")</f>
        <v/>
      </c>
      <c r="L5997" s="25" t="str">
        <f>IF(M5997="",IF(K5997&lt;&gt;"",IF(G5997=0,IF(I5997=0,0,9.99),K5997/G5997),""),"")</f>
        <v/>
      </c>
      <c r="M5997" s="112"/>
      <c r="N5997" s="58" t="str">
        <f>TRIM(CONCATENATE(Table1[[#This Row],[Intake]]," ",Table1[[#This Row],[Batch Number]]))</f>
        <v>S-1/OS 154</v>
      </c>
      <c r="O5997" s="112" t="str">
        <f>IF(VLOOKUP(Table1[[#This Row],[Intake Batch Combo]],Sheet2!A:B,2,FALSE)="","",VLOOKUP(Table1[[#This Row],[Intake Batch Combo]],Sheet2!A:B,2,FALSE))</f>
        <v>One Source Diagnostics Batch 154</v>
      </c>
      <c r="P5997" s="115" t="s">
        <v>2379</v>
      </c>
      <c r="Q5997" s="115" t="e">
        <v>#N/A</v>
      </c>
    </row>
    <row r="5998" spans="1:17">
      <c r="A5998" s="4" t="s">
        <v>1316</v>
      </c>
      <c r="B5998" s="15">
        <v>154</v>
      </c>
      <c r="C5998" s="15" t="s">
        <v>2150</v>
      </c>
      <c r="D5998" s="30">
        <v>45359</v>
      </c>
      <c r="E5998" s="10" t="s">
        <v>1</v>
      </c>
      <c r="F5998" s="14">
        <v>1695</v>
      </c>
      <c r="G5998" s="14">
        <v>375.57</v>
      </c>
      <c r="H5998" s="30"/>
      <c r="I5998" s="118"/>
      <c r="J5998" s="15" t="str">
        <f>IF(M5998="",IF(AND(H5998&lt;&gt; "",D5998&lt;&gt;""),IF(H5998&gt;=D5998,H5998-D5998,0),""),"")</f>
        <v/>
      </c>
      <c r="K5998" s="20" t="str">
        <f>IF(M5998="",IF(I5998&lt;&gt;"",I5998-G5998,""),"")</f>
        <v/>
      </c>
      <c r="L5998" s="25" t="str">
        <f>IF(M5998="",IF(K5998&lt;&gt;"",IF(G5998=0,IF(I5998=0,0,9.99),K5998/G5998),""),"")</f>
        <v/>
      </c>
      <c r="M5998" s="112"/>
      <c r="N5998" s="58" t="str">
        <f>TRIM(CONCATENATE(Table1[[#This Row],[Intake]]," ",Table1[[#This Row],[Batch Number]]))</f>
        <v>S-1/OS 154</v>
      </c>
      <c r="O5998" s="112" t="str">
        <f>IF(VLOOKUP(Table1[[#This Row],[Intake Batch Combo]],Sheet2!A:B,2,FALSE)="","",VLOOKUP(Table1[[#This Row],[Intake Batch Combo]],Sheet2!A:B,2,FALSE))</f>
        <v>One Source Diagnostics Batch 154</v>
      </c>
      <c r="P5998" s="115" t="s">
        <v>2379</v>
      </c>
      <c r="Q5998" s="115" t="e">
        <v>#N/A</v>
      </c>
    </row>
    <row r="5999" spans="1:17">
      <c r="A5999" s="4" t="s">
        <v>1316</v>
      </c>
      <c r="B5999" s="15">
        <v>154</v>
      </c>
      <c r="C5999" s="15" t="s">
        <v>2150</v>
      </c>
      <c r="D5999" s="30">
        <v>45359</v>
      </c>
      <c r="E5999" s="10" t="s">
        <v>1</v>
      </c>
      <c r="F5999" s="14">
        <v>1695</v>
      </c>
      <c r="G5999" s="14">
        <v>375.57</v>
      </c>
      <c r="H5999" s="30"/>
      <c r="I5999" s="118"/>
      <c r="J5999" s="15" t="str">
        <f>IF(M5999="",IF(AND(H5999&lt;&gt; "",D5999&lt;&gt;""),IF(H5999&gt;=D5999,H5999-D5999,0),""),"")</f>
        <v/>
      </c>
      <c r="K5999" s="20" t="str">
        <f>IF(M5999="",IF(I5999&lt;&gt;"",I5999-G5999,""),"")</f>
        <v/>
      </c>
      <c r="L5999" s="25" t="str">
        <f>IF(M5999="",IF(K5999&lt;&gt;"",IF(G5999=0,IF(I5999=0,0,9.99),K5999/G5999),""),"")</f>
        <v/>
      </c>
      <c r="M5999" s="112"/>
      <c r="N5999" s="58" t="str">
        <f>TRIM(CONCATENATE(Table1[[#This Row],[Intake]]," ",Table1[[#This Row],[Batch Number]]))</f>
        <v>S-1/OS 154</v>
      </c>
      <c r="O5999" s="112" t="str">
        <f>IF(VLOOKUP(Table1[[#This Row],[Intake Batch Combo]],Sheet2!A:B,2,FALSE)="","",VLOOKUP(Table1[[#This Row],[Intake Batch Combo]],Sheet2!A:B,2,FALSE))</f>
        <v>One Source Diagnostics Batch 154</v>
      </c>
      <c r="P5999" s="115" t="s">
        <v>2379</v>
      </c>
      <c r="Q5999" s="115" t="e">
        <v>#N/A</v>
      </c>
    </row>
    <row r="6000" spans="1:17">
      <c r="A6000" s="4" t="s">
        <v>1316</v>
      </c>
      <c r="B6000" s="15">
        <v>154</v>
      </c>
      <c r="C6000" s="15" t="s">
        <v>2160</v>
      </c>
      <c r="D6000" s="30">
        <v>45359</v>
      </c>
      <c r="E6000" s="10" t="s">
        <v>1</v>
      </c>
      <c r="F6000" s="14">
        <v>1695</v>
      </c>
      <c r="G6000" s="14">
        <v>375.57</v>
      </c>
      <c r="H6000" s="30"/>
      <c r="I6000" s="118"/>
      <c r="J6000" s="15" t="str">
        <f>IF(M6000="",IF(AND(H6000&lt;&gt; "",D6000&lt;&gt;""),IF(H6000&gt;=D6000,H6000-D6000,0),""),"")</f>
        <v/>
      </c>
      <c r="K6000" s="20" t="str">
        <f>IF(M6000="",IF(I6000&lt;&gt;"",I6000-G6000,""),"")</f>
        <v/>
      </c>
      <c r="L6000" s="25" t="str">
        <f>IF(M6000="",IF(K6000&lt;&gt;"",IF(G6000=0,IF(I6000=0,0,9.99),K6000/G6000),""),"")</f>
        <v/>
      </c>
      <c r="M6000" s="112"/>
      <c r="N6000" s="58" t="str">
        <f>TRIM(CONCATENATE(Table1[[#This Row],[Intake]]," ",Table1[[#This Row],[Batch Number]]))</f>
        <v>S-1/OS 154</v>
      </c>
      <c r="O6000" s="112" t="str">
        <f>IF(VLOOKUP(Table1[[#This Row],[Intake Batch Combo]],Sheet2!A:B,2,FALSE)="","",VLOOKUP(Table1[[#This Row],[Intake Batch Combo]],Sheet2!A:B,2,FALSE))</f>
        <v>One Source Diagnostics Batch 154</v>
      </c>
      <c r="P6000" s="115" t="s">
        <v>2379</v>
      </c>
      <c r="Q6000" s="115" t="e">
        <v>#N/A</v>
      </c>
    </row>
    <row r="6001" spans="1:17">
      <c r="A6001" s="4" t="s">
        <v>1316</v>
      </c>
      <c r="B6001" s="15">
        <v>154</v>
      </c>
      <c r="C6001" s="15" t="s">
        <v>2162</v>
      </c>
      <c r="D6001" s="30">
        <v>45359</v>
      </c>
      <c r="E6001" s="10" t="s">
        <v>1</v>
      </c>
      <c r="F6001" s="14">
        <v>1695</v>
      </c>
      <c r="G6001" s="14">
        <v>375.57</v>
      </c>
      <c r="H6001" s="30"/>
      <c r="I6001" s="118"/>
      <c r="J6001" s="15" t="str">
        <f>IF(M6001="",IF(AND(H6001&lt;&gt; "",D6001&lt;&gt;""),IF(H6001&gt;=D6001,H6001-D6001,0),""),"")</f>
        <v/>
      </c>
      <c r="K6001" s="20" t="str">
        <f>IF(M6001="",IF(I6001&lt;&gt;"",I6001-G6001,""),"")</f>
        <v/>
      </c>
      <c r="L6001" s="25" t="str">
        <f>IF(M6001="",IF(K6001&lt;&gt;"",IF(G6001=0,IF(I6001=0,0,9.99),K6001/G6001),""),"")</f>
        <v/>
      </c>
      <c r="M6001" s="112"/>
      <c r="N6001" s="58" t="str">
        <f>TRIM(CONCATENATE(Table1[[#This Row],[Intake]]," ",Table1[[#This Row],[Batch Number]]))</f>
        <v>S-1/OS 154</v>
      </c>
      <c r="O6001" s="112" t="str">
        <f>IF(VLOOKUP(Table1[[#This Row],[Intake Batch Combo]],Sheet2!A:B,2,FALSE)="","",VLOOKUP(Table1[[#This Row],[Intake Batch Combo]],Sheet2!A:B,2,FALSE))</f>
        <v>One Source Diagnostics Batch 154</v>
      </c>
      <c r="P6001" s="115" t="s">
        <v>2379</v>
      </c>
      <c r="Q6001" s="115" t="e">
        <v>#N/A</v>
      </c>
    </row>
    <row r="6002" spans="1:17">
      <c r="A6002" s="4" t="s">
        <v>1316</v>
      </c>
      <c r="B6002" s="15">
        <v>154</v>
      </c>
      <c r="C6002" s="15" t="s">
        <v>2166</v>
      </c>
      <c r="D6002" s="30">
        <v>45359</v>
      </c>
      <c r="E6002" s="10" t="s">
        <v>1</v>
      </c>
      <c r="F6002" s="14">
        <v>1695</v>
      </c>
      <c r="G6002" s="14">
        <v>375.57</v>
      </c>
      <c r="H6002" s="30"/>
      <c r="I6002" s="118"/>
      <c r="J6002" s="15" t="str">
        <f>IF(M6002="",IF(AND(H6002&lt;&gt; "",D6002&lt;&gt;""),IF(H6002&gt;=D6002,H6002-D6002,0),""),"")</f>
        <v/>
      </c>
      <c r="K6002" s="20" t="str">
        <f>IF(M6002="",IF(I6002&lt;&gt;"",I6002-G6002,""),"")</f>
        <v/>
      </c>
      <c r="L6002" s="25" t="str">
        <f>IF(M6002="",IF(K6002&lt;&gt;"",IF(G6002=0,IF(I6002=0,0,9.99),K6002/G6002),""),"")</f>
        <v/>
      </c>
      <c r="M6002" s="112"/>
      <c r="N6002" s="58" t="str">
        <f>TRIM(CONCATENATE(Table1[[#This Row],[Intake]]," ",Table1[[#This Row],[Batch Number]]))</f>
        <v>S-1/OS 154</v>
      </c>
      <c r="O6002" s="112" t="str">
        <f>IF(VLOOKUP(Table1[[#This Row],[Intake Batch Combo]],Sheet2!A:B,2,FALSE)="","",VLOOKUP(Table1[[#This Row],[Intake Batch Combo]],Sheet2!A:B,2,FALSE))</f>
        <v>One Source Diagnostics Batch 154</v>
      </c>
      <c r="P6002" s="115" t="s">
        <v>2379</v>
      </c>
      <c r="Q6002" s="115" t="e">
        <v>#N/A</v>
      </c>
    </row>
    <row r="6003" spans="1:17">
      <c r="A6003" s="4" t="s">
        <v>1316</v>
      </c>
      <c r="B6003" s="15">
        <v>154</v>
      </c>
      <c r="C6003" s="15" t="s">
        <v>2169</v>
      </c>
      <c r="D6003" s="30">
        <v>45359</v>
      </c>
      <c r="E6003" s="10" t="s">
        <v>1</v>
      </c>
      <c r="F6003" s="14">
        <v>1695</v>
      </c>
      <c r="G6003" s="14">
        <v>375.57</v>
      </c>
      <c r="H6003" s="30"/>
      <c r="I6003" s="118"/>
      <c r="J6003" s="15" t="str">
        <f>IF(M6003="",IF(AND(H6003&lt;&gt; "",D6003&lt;&gt;""),IF(H6003&gt;=D6003,H6003-D6003,0),""),"")</f>
        <v/>
      </c>
      <c r="K6003" s="20" t="str">
        <f>IF(M6003="",IF(I6003&lt;&gt;"",I6003-G6003,""),"")</f>
        <v/>
      </c>
      <c r="L6003" s="25" t="str">
        <f>IF(M6003="",IF(K6003&lt;&gt;"",IF(G6003=0,IF(I6003=0,0,9.99),K6003/G6003),""),"")</f>
        <v/>
      </c>
      <c r="M6003" s="112"/>
      <c r="N6003" s="58" t="str">
        <f>TRIM(CONCATENATE(Table1[[#This Row],[Intake]]," ",Table1[[#This Row],[Batch Number]]))</f>
        <v>S-1/OS 154</v>
      </c>
      <c r="O6003" s="112" t="str">
        <f>IF(VLOOKUP(Table1[[#This Row],[Intake Batch Combo]],Sheet2!A:B,2,FALSE)="","",VLOOKUP(Table1[[#This Row],[Intake Batch Combo]],Sheet2!A:B,2,FALSE))</f>
        <v>One Source Diagnostics Batch 154</v>
      </c>
      <c r="P6003" s="115" t="s">
        <v>2379</v>
      </c>
      <c r="Q6003" s="115" t="e">
        <v>#N/A</v>
      </c>
    </row>
    <row r="6004" spans="1:17">
      <c r="A6004" s="4" t="s">
        <v>1316</v>
      </c>
      <c r="B6004" s="15">
        <v>154</v>
      </c>
      <c r="C6004" s="15" t="s">
        <v>2169</v>
      </c>
      <c r="D6004" s="30">
        <v>45359</v>
      </c>
      <c r="E6004" s="10" t="s">
        <v>1</v>
      </c>
      <c r="F6004" s="14">
        <v>1695</v>
      </c>
      <c r="G6004" s="14">
        <v>375.57</v>
      </c>
      <c r="H6004" s="30"/>
      <c r="I6004" s="118"/>
      <c r="J6004" s="15" t="str">
        <f>IF(M6004="",IF(AND(H6004&lt;&gt; "",D6004&lt;&gt;""),IF(H6004&gt;=D6004,H6004-D6004,0),""),"")</f>
        <v/>
      </c>
      <c r="K6004" s="20" t="str">
        <f>IF(M6004="",IF(I6004&lt;&gt;"",I6004-G6004,""),"")</f>
        <v/>
      </c>
      <c r="L6004" s="25" t="str">
        <f>IF(M6004="",IF(K6004&lt;&gt;"",IF(G6004=0,IF(I6004=0,0,9.99),K6004/G6004),""),"")</f>
        <v/>
      </c>
      <c r="M6004" s="112"/>
      <c r="N6004" s="58" t="str">
        <f>TRIM(CONCATENATE(Table1[[#This Row],[Intake]]," ",Table1[[#This Row],[Batch Number]]))</f>
        <v>S-1/OS 154</v>
      </c>
      <c r="O6004" s="112" t="str">
        <f>IF(VLOOKUP(Table1[[#This Row],[Intake Batch Combo]],Sheet2!A:B,2,FALSE)="","",VLOOKUP(Table1[[#This Row],[Intake Batch Combo]],Sheet2!A:B,2,FALSE))</f>
        <v>One Source Diagnostics Batch 154</v>
      </c>
      <c r="P6004" s="115" t="s">
        <v>2379</v>
      </c>
      <c r="Q6004" s="115" t="e">
        <v>#N/A</v>
      </c>
    </row>
    <row r="6005" spans="1:17">
      <c r="A6005" s="4" t="s">
        <v>1316</v>
      </c>
      <c r="B6005" s="15">
        <v>154</v>
      </c>
      <c r="C6005" s="15" t="s">
        <v>2170</v>
      </c>
      <c r="D6005" s="30">
        <v>45359</v>
      </c>
      <c r="E6005" s="10" t="s">
        <v>1</v>
      </c>
      <c r="F6005" s="14">
        <v>1695</v>
      </c>
      <c r="G6005" s="14">
        <v>375.57</v>
      </c>
      <c r="H6005" s="30"/>
      <c r="I6005" s="118"/>
      <c r="J6005" s="15" t="str">
        <f>IF(M6005="",IF(AND(H6005&lt;&gt; "",D6005&lt;&gt;""),IF(H6005&gt;=D6005,H6005-D6005,0),""),"")</f>
        <v/>
      </c>
      <c r="K6005" s="20" t="str">
        <f>IF(M6005="",IF(I6005&lt;&gt;"",I6005-G6005,""),"")</f>
        <v/>
      </c>
      <c r="L6005" s="25" t="str">
        <f>IF(M6005="",IF(K6005&lt;&gt;"",IF(G6005=0,IF(I6005=0,0,9.99),K6005/G6005),""),"")</f>
        <v/>
      </c>
      <c r="M6005" s="112"/>
      <c r="N6005" s="58" t="str">
        <f>TRIM(CONCATENATE(Table1[[#This Row],[Intake]]," ",Table1[[#This Row],[Batch Number]]))</f>
        <v>S-1/OS 154</v>
      </c>
      <c r="O6005" s="112" t="str">
        <f>IF(VLOOKUP(Table1[[#This Row],[Intake Batch Combo]],Sheet2!A:B,2,FALSE)="","",VLOOKUP(Table1[[#This Row],[Intake Batch Combo]],Sheet2!A:B,2,FALSE))</f>
        <v>One Source Diagnostics Batch 154</v>
      </c>
      <c r="P6005" s="115" t="s">
        <v>2379</v>
      </c>
      <c r="Q6005" s="115" t="e">
        <v>#N/A</v>
      </c>
    </row>
    <row r="6006" spans="1:17">
      <c r="A6006" s="4" t="s">
        <v>1316</v>
      </c>
      <c r="B6006" s="15">
        <v>154</v>
      </c>
      <c r="C6006" s="15" t="s">
        <v>2170</v>
      </c>
      <c r="D6006" s="30">
        <v>45359</v>
      </c>
      <c r="E6006" s="10" t="s">
        <v>1</v>
      </c>
      <c r="F6006" s="14">
        <v>1695</v>
      </c>
      <c r="G6006" s="14">
        <v>375.57</v>
      </c>
      <c r="H6006" s="30"/>
      <c r="I6006" s="118"/>
      <c r="J6006" s="15" t="str">
        <f>IF(M6006="",IF(AND(H6006&lt;&gt; "",D6006&lt;&gt;""),IF(H6006&gt;=D6006,H6006-D6006,0),""),"")</f>
        <v/>
      </c>
      <c r="K6006" s="20" t="str">
        <f>IF(M6006="",IF(I6006&lt;&gt;"",I6006-G6006,""),"")</f>
        <v/>
      </c>
      <c r="L6006" s="25" t="str">
        <f>IF(M6006="",IF(K6006&lt;&gt;"",IF(G6006=0,IF(I6006=0,0,9.99),K6006/G6006),""),"")</f>
        <v/>
      </c>
      <c r="M6006" s="112"/>
      <c r="N6006" s="58" t="str">
        <f>TRIM(CONCATENATE(Table1[[#This Row],[Intake]]," ",Table1[[#This Row],[Batch Number]]))</f>
        <v>S-1/OS 154</v>
      </c>
      <c r="O6006" s="112" t="str">
        <f>IF(VLOOKUP(Table1[[#This Row],[Intake Batch Combo]],Sheet2!A:B,2,FALSE)="","",VLOOKUP(Table1[[#This Row],[Intake Batch Combo]],Sheet2!A:B,2,FALSE))</f>
        <v>One Source Diagnostics Batch 154</v>
      </c>
      <c r="P6006" s="115" t="s">
        <v>2379</v>
      </c>
      <c r="Q6006" s="115" t="e">
        <v>#N/A</v>
      </c>
    </row>
    <row r="6007" spans="1:17">
      <c r="A6007" s="4" t="s">
        <v>1316</v>
      </c>
      <c r="B6007" s="15">
        <v>154</v>
      </c>
      <c r="C6007" s="15" t="s">
        <v>2171</v>
      </c>
      <c r="D6007" s="30">
        <v>45359</v>
      </c>
      <c r="E6007" s="10" t="s">
        <v>1</v>
      </c>
      <c r="F6007" s="14">
        <v>1695</v>
      </c>
      <c r="G6007" s="14">
        <v>375.57</v>
      </c>
      <c r="H6007" s="30"/>
      <c r="I6007" s="118"/>
      <c r="J6007" s="15" t="str">
        <f>IF(M6007="",IF(AND(H6007&lt;&gt; "",D6007&lt;&gt;""),IF(H6007&gt;=D6007,H6007-D6007,0),""),"")</f>
        <v/>
      </c>
      <c r="K6007" s="20" t="str">
        <f>IF(M6007="",IF(I6007&lt;&gt;"",I6007-G6007,""),"")</f>
        <v/>
      </c>
      <c r="L6007" s="25" t="str">
        <f>IF(M6007="",IF(K6007&lt;&gt;"",IF(G6007=0,IF(I6007=0,0,9.99),K6007/G6007),""),"")</f>
        <v/>
      </c>
      <c r="M6007" s="112"/>
      <c r="N6007" s="58" t="str">
        <f>TRIM(CONCATENATE(Table1[[#This Row],[Intake]]," ",Table1[[#This Row],[Batch Number]]))</f>
        <v>S-1/OS 154</v>
      </c>
      <c r="O6007" s="112" t="str">
        <f>IF(VLOOKUP(Table1[[#This Row],[Intake Batch Combo]],Sheet2!A:B,2,FALSE)="","",VLOOKUP(Table1[[#This Row],[Intake Batch Combo]],Sheet2!A:B,2,FALSE))</f>
        <v>One Source Diagnostics Batch 154</v>
      </c>
      <c r="P6007" s="115" t="s">
        <v>2379</v>
      </c>
      <c r="Q6007" s="115" t="e">
        <v>#N/A</v>
      </c>
    </row>
    <row r="6008" spans="1:17">
      <c r="A6008" s="4" t="s">
        <v>1316</v>
      </c>
      <c r="B6008" s="15">
        <v>154</v>
      </c>
      <c r="C6008" s="15" t="s">
        <v>2171</v>
      </c>
      <c r="D6008" s="30">
        <v>45359</v>
      </c>
      <c r="E6008" s="10" t="s">
        <v>1</v>
      </c>
      <c r="F6008" s="14">
        <v>1695</v>
      </c>
      <c r="G6008" s="14">
        <v>375.57</v>
      </c>
      <c r="H6008" s="30"/>
      <c r="I6008" s="118"/>
      <c r="J6008" s="15" t="str">
        <f>IF(M6008="",IF(AND(H6008&lt;&gt; "",D6008&lt;&gt;""),IF(H6008&gt;=D6008,H6008-D6008,0),""),"")</f>
        <v/>
      </c>
      <c r="K6008" s="20" t="str">
        <f>IF(M6008="",IF(I6008&lt;&gt;"",I6008-G6008,""),"")</f>
        <v/>
      </c>
      <c r="L6008" s="25" t="str">
        <f>IF(M6008="",IF(K6008&lt;&gt;"",IF(G6008=0,IF(I6008=0,0,9.99),K6008/G6008),""),"")</f>
        <v/>
      </c>
      <c r="M6008" s="112"/>
      <c r="N6008" s="58" t="str">
        <f>TRIM(CONCATENATE(Table1[[#This Row],[Intake]]," ",Table1[[#This Row],[Batch Number]]))</f>
        <v>S-1/OS 154</v>
      </c>
      <c r="O6008" s="112" t="str">
        <f>IF(VLOOKUP(Table1[[#This Row],[Intake Batch Combo]],Sheet2!A:B,2,FALSE)="","",VLOOKUP(Table1[[#This Row],[Intake Batch Combo]],Sheet2!A:B,2,FALSE))</f>
        <v>One Source Diagnostics Batch 154</v>
      </c>
      <c r="P6008" s="115" t="s">
        <v>2379</v>
      </c>
      <c r="Q6008" s="115" t="e">
        <v>#N/A</v>
      </c>
    </row>
    <row r="6009" spans="1:17">
      <c r="A6009" s="4" t="s">
        <v>1316</v>
      </c>
      <c r="B6009" s="15">
        <v>154</v>
      </c>
      <c r="C6009" s="15" t="s">
        <v>2171</v>
      </c>
      <c r="D6009" s="30">
        <v>45359</v>
      </c>
      <c r="E6009" s="10" t="s">
        <v>1</v>
      </c>
      <c r="F6009" s="14">
        <v>1695</v>
      </c>
      <c r="G6009" s="14">
        <v>375.57</v>
      </c>
      <c r="H6009" s="30"/>
      <c r="I6009" s="118"/>
      <c r="J6009" s="15" t="str">
        <f>IF(M6009="",IF(AND(H6009&lt;&gt; "",D6009&lt;&gt;""),IF(H6009&gt;=D6009,H6009-D6009,0),""),"")</f>
        <v/>
      </c>
      <c r="K6009" s="20" t="str">
        <f>IF(M6009="",IF(I6009&lt;&gt;"",I6009-G6009,""),"")</f>
        <v/>
      </c>
      <c r="L6009" s="25" t="str">
        <f>IF(M6009="",IF(K6009&lt;&gt;"",IF(G6009=0,IF(I6009=0,0,9.99),K6009/G6009),""),"")</f>
        <v/>
      </c>
      <c r="M6009" s="112"/>
      <c r="N6009" s="58" t="str">
        <f>TRIM(CONCATENATE(Table1[[#This Row],[Intake]]," ",Table1[[#This Row],[Batch Number]]))</f>
        <v>S-1/OS 154</v>
      </c>
      <c r="O6009" s="112" t="str">
        <f>IF(VLOOKUP(Table1[[#This Row],[Intake Batch Combo]],Sheet2!A:B,2,FALSE)="","",VLOOKUP(Table1[[#This Row],[Intake Batch Combo]],Sheet2!A:B,2,FALSE))</f>
        <v>One Source Diagnostics Batch 154</v>
      </c>
      <c r="P6009" s="115" t="s">
        <v>2379</v>
      </c>
      <c r="Q6009" s="115" t="e">
        <v>#N/A</v>
      </c>
    </row>
    <row r="6010" spans="1:17">
      <c r="A6010" s="4" t="s">
        <v>1316</v>
      </c>
      <c r="B6010" s="15">
        <v>154</v>
      </c>
      <c r="C6010" s="15" t="s">
        <v>2175</v>
      </c>
      <c r="D6010" s="30">
        <v>45359</v>
      </c>
      <c r="E6010" s="10" t="s">
        <v>1</v>
      </c>
      <c r="F6010" s="14">
        <v>1695</v>
      </c>
      <c r="G6010" s="14">
        <v>375.57</v>
      </c>
      <c r="H6010" s="30"/>
      <c r="I6010" s="118"/>
      <c r="J6010" s="15" t="str">
        <f>IF(M6010="",IF(AND(H6010&lt;&gt; "",D6010&lt;&gt;""),IF(H6010&gt;=D6010,H6010-D6010,0),""),"")</f>
        <v/>
      </c>
      <c r="K6010" s="20" t="str">
        <f>IF(M6010="",IF(I6010&lt;&gt;"",I6010-G6010,""),"")</f>
        <v/>
      </c>
      <c r="L6010" s="25" t="str">
        <f>IF(M6010="",IF(K6010&lt;&gt;"",IF(G6010=0,IF(I6010=0,0,9.99),K6010/G6010),""),"")</f>
        <v/>
      </c>
      <c r="M6010" s="112"/>
      <c r="N6010" s="58" t="str">
        <f>TRIM(CONCATENATE(Table1[[#This Row],[Intake]]," ",Table1[[#This Row],[Batch Number]]))</f>
        <v>S-1/OS 154</v>
      </c>
      <c r="O6010" s="112" t="str">
        <f>IF(VLOOKUP(Table1[[#This Row],[Intake Batch Combo]],Sheet2!A:B,2,FALSE)="","",VLOOKUP(Table1[[#This Row],[Intake Batch Combo]],Sheet2!A:B,2,FALSE))</f>
        <v>One Source Diagnostics Batch 154</v>
      </c>
      <c r="P6010" s="115" t="s">
        <v>2379</v>
      </c>
      <c r="Q6010" s="115" t="e">
        <v>#N/A</v>
      </c>
    </row>
    <row r="6011" spans="1:17">
      <c r="A6011" s="4" t="s">
        <v>1316</v>
      </c>
      <c r="B6011" s="15">
        <v>154</v>
      </c>
      <c r="C6011" s="15" t="s">
        <v>2177</v>
      </c>
      <c r="D6011" s="30">
        <v>45359</v>
      </c>
      <c r="E6011" s="10" t="s">
        <v>1</v>
      </c>
      <c r="F6011" s="14">
        <v>1695</v>
      </c>
      <c r="G6011" s="14">
        <v>375.57</v>
      </c>
      <c r="H6011" s="30"/>
      <c r="I6011" s="118"/>
      <c r="J6011" s="15" t="str">
        <f>IF(M6011="",IF(AND(H6011&lt;&gt; "",D6011&lt;&gt;""),IF(H6011&gt;=D6011,H6011-D6011,0),""),"")</f>
        <v/>
      </c>
      <c r="K6011" s="20" t="str">
        <f>IF(M6011="",IF(I6011&lt;&gt;"",I6011-G6011,""),"")</f>
        <v/>
      </c>
      <c r="L6011" s="25" t="str">
        <f>IF(M6011="",IF(K6011&lt;&gt;"",IF(G6011=0,IF(I6011=0,0,9.99),K6011/G6011),""),"")</f>
        <v/>
      </c>
      <c r="M6011" s="112"/>
      <c r="N6011" s="58" t="str">
        <f>TRIM(CONCATENATE(Table1[[#This Row],[Intake]]," ",Table1[[#This Row],[Batch Number]]))</f>
        <v>S-1/OS 154</v>
      </c>
      <c r="O6011" s="112" t="str">
        <f>IF(VLOOKUP(Table1[[#This Row],[Intake Batch Combo]],Sheet2!A:B,2,FALSE)="","",VLOOKUP(Table1[[#This Row],[Intake Batch Combo]],Sheet2!A:B,2,FALSE))</f>
        <v>One Source Diagnostics Batch 154</v>
      </c>
      <c r="P6011" s="115" t="s">
        <v>2379</v>
      </c>
      <c r="Q6011" s="115" t="e">
        <v>#N/A</v>
      </c>
    </row>
    <row r="6012" spans="1:17">
      <c r="A6012" s="4" t="s">
        <v>1316</v>
      </c>
      <c r="B6012" s="15">
        <v>154</v>
      </c>
      <c r="C6012" s="15" t="s">
        <v>2177</v>
      </c>
      <c r="D6012" s="30">
        <v>45359</v>
      </c>
      <c r="E6012" s="10" t="s">
        <v>1</v>
      </c>
      <c r="F6012" s="14">
        <v>1695</v>
      </c>
      <c r="G6012" s="14">
        <v>375.57</v>
      </c>
      <c r="H6012" s="30"/>
      <c r="I6012" s="118"/>
      <c r="J6012" s="15" t="str">
        <f>IF(M6012="",IF(AND(H6012&lt;&gt; "",D6012&lt;&gt;""),IF(H6012&gt;=D6012,H6012-D6012,0),""),"")</f>
        <v/>
      </c>
      <c r="K6012" s="20" t="str">
        <f>IF(M6012="",IF(I6012&lt;&gt;"",I6012-G6012,""),"")</f>
        <v/>
      </c>
      <c r="L6012" s="25" t="str">
        <f>IF(M6012="",IF(K6012&lt;&gt;"",IF(G6012=0,IF(I6012=0,0,9.99),K6012/G6012),""),"")</f>
        <v/>
      </c>
      <c r="M6012" s="112"/>
      <c r="N6012" s="58" t="str">
        <f>TRIM(CONCATENATE(Table1[[#This Row],[Intake]]," ",Table1[[#This Row],[Batch Number]]))</f>
        <v>S-1/OS 154</v>
      </c>
      <c r="O6012" s="112" t="str">
        <f>IF(VLOOKUP(Table1[[#This Row],[Intake Batch Combo]],Sheet2!A:B,2,FALSE)="","",VLOOKUP(Table1[[#This Row],[Intake Batch Combo]],Sheet2!A:B,2,FALSE))</f>
        <v>One Source Diagnostics Batch 154</v>
      </c>
      <c r="P6012" s="115" t="s">
        <v>2379</v>
      </c>
      <c r="Q6012" s="115" t="e">
        <v>#N/A</v>
      </c>
    </row>
    <row r="6013" spans="1:17">
      <c r="A6013" s="4" t="s">
        <v>1316</v>
      </c>
      <c r="B6013" s="15">
        <v>154</v>
      </c>
      <c r="C6013" s="15" t="s">
        <v>2177</v>
      </c>
      <c r="D6013" s="30">
        <v>45359</v>
      </c>
      <c r="E6013" s="10" t="s">
        <v>1</v>
      </c>
      <c r="F6013" s="14">
        <v>1695</v>
      </c>
      <c r="G6013" s="14">
        <v>375.57</v>
      </c>
      <c r="H6013" s="30"/>
      <c r="I6013" s="118"/>
      <c r="J6013" s="15" t="str">
        <f>IF(M6013="",IF(AND(H6013&lt;&gt; "",D6013&lt;&gt;""),IF(H6013&gt;=D6013,H6013-D6013,0),""),"")</f>
        <v/>
      </c>
      <c r="K6013" s="20" t="str">
        <f>IF(M6013="",IF(I6013&lt;&gt;"",I6013-G6013,""),"")</f>
        <v/>
      </c>
      <c r="L6013" s="25" t="str">
        <f>IF(M6013="",IF(K6013&lt;&gt;"",IF(G6013=0,IF(I6013=0,0,9.99),K6013/G6013),""),"")</f>
        <v/>
      </c>
      <c r="M6013" s="112"/>
      <c r="N6013" s="58" t="str">
        <f>TRIM(CONCATENATE(Table1[[#This Row],[Intake]]," ",Table1[[#This Row],[Batch Number]]))</f>
        <v>S-1/OS 154</v>
      </c>
      <c r="O6013" s="112" t="str">
        <f>IF(VLOOKUP(Table1[[#This Row],[Intake Batch Combo]],Sheet2!A:B,2,FALSE)="","",VLOOKUP(Table1[[#This Row],[Intake Batch Combo]],Sheet2!A:B,2,FALSE))</f>
        <v>One Source Diagnostics Batch 154</v>
      </c>
      <c r="P6013" s="115" t="s">
        <v>2379</v>
      </c>
      <c r="Q6013" s="115" t="e">
        <v>#N/A</v>
      </c>
    </row>
    <row r="6014" spans="1:17">
      <c r="A6014" s="4" t="s">
        <v>1316</v>
      </c>
      <c r="B6014" s="15">
        <v>154</v>
      </c>
      <c r="C6014" s="15" t="s">
        <v>2178</v>
      </c>
      <c r="D6014" s="30">
        <v>45359</v>
      </c>
      <c r="E6014" s="10" t="s">
        <v>1</v>
      </c>
      <c r="F6014" s="14">
        <v>1695</v>
      </c>
      <c r="G6014" s="14">
        <v>375.57</v>
      </c>
      <c r="H6014" s="30"/>
      <c r="I6014" s="118"/>
      <c r="J6014" s="15" t="str">
        <f>IF(M6014="",IF(AND(H6014&lt;&gt; "",D6014&lt;&gt;""),IF(H6014&gt;=D6014,H6014-D6014,0),""),"")</f>
        <v/>
      </c>
      <c r="K6014" s="20" t="str">
        <f>IF(M6014="",IF(I6014&lt;&gt;"",I6014-G6014,""),"")</f>
        <v/>
      </c>
      <c r="L6014" s="25" t="str">
        <f>IF(M6014="",IF(K6014&lt;&gt;"",IF(G6014=0,IF(I6014=0,0,9.99),K6014/G6014),""),"")</f>
        <v/>
      </c>
      <c r="M6014" s="112"/>
      <c r="N6014" s="58" t="str">
        <f>TRIM(CONCATENATE(Table1[[#This Row],[Intake]]," ",Table1[[#This Row],[Batch Number]]))</f>
        <v>S-1/OS 154</v>
      </c>
      <c r="O6014" s="112" t="str">
        <f>IF(VLOOKUP(Table1[[#This Row],[Intake Batch Combo]],Sheet2!A:B,2,FALSE)="","",VLOOKUP(Table1[[#This Row],[Intake Batch Combo]],Sheet2!A:B,2,FALSE))</f>
        <v>One Source Diagnostics Batch 154</v>
      </c>
      <c r="P6014" s="115" t="s">
        <v>2379</v>
      </c>
      <c r="Q6014" s="115" t="e">
        <v>#N/A</v>
      </c>
    </row>
    <row r="6015" spans="1:17">
      <c r="A6015" s="4" t="s">
        <v>1316</v>
      </c>
      <c r="B6015" s="15">
        <v>154</v>
      </c>
      <c r="C6015" s="15" t="s">
        <v>2178</v>
      </c>
      <c r="D6015" s="30">
        <v>45359</v>
      </c>
      <c r="E6015" s="10" t="s">
        <v>1</v>
      </c>
      <c r="F6015" s="14">
        <v>1695</v>
      </c>
      <c r="G6015" s="14">
        <v>375.57</v>
      </c>
      <c r="H6015" s="30"/>
      <c r="I6015" s="118"/>
      <c r="J6015" s="15" t="str">
        <f>IF(M6015="",IF(AND(H6015&lt;&gt; "",D6015&lt;&gt;""),IF(H6015&gt;=D6015,H6015-D6015,0),""),"")</f>
        <v/>
      </c>
      <c r="K6015" s="20" t="str">
        <f>IF(M6015="",IF(I6015&lt;&gt;"",I6015-G6015,""),"")</f>
        <v/>
      </c>
      <c r="L6015" s="25" t="str">
        <f>IF(M6015="",IF(K6015&lt;&gt;"",IF(G6015=0,IF(I6015=0,0,9.99),K6015/G6015),""),"")</f>
        <v/>
      </c>
      <c r="M6015" s="112"/>
      <c r="N6015" s="58" t="str">
        <f>TRIM(CONCATENATE(Table1[[#This Row],[Intake]]," ",Table1[[#This Row],[Batch Number]]))</f>
        <v>S-1/OS 154</v>
      </c>
      <c r="O6015" s="112" t="str">
        <f>IF(VLOOKUP(Table1[[#This Row],[Intake Batch Combo]],Sheet2!A:B,2,FALSE)="","",VLOOKUP(Table1[[#This Row],[Intake Batch Combo]],Sheet2!A:B,2,FALSE))</f>
        <v>One Source Diagnostics Batch 154</v>
      </c>
      <c r="P6015" s="115" t="s">
        <v>2379</v>
      </c>
      <c r="Q6015" s="115" t="e">
        <v>#N/A</v>
      </c>
    </row>
    <row r="6016" spans="1:17">
      <c r="A6016" s="4" t="s">
        <v>1316</v>
      </c>
      <c r="B6016" s="15">
        <v>154</v>
      </c>
      <c r="C6016" s="15" t="s">
        <v>2183</v>
      </c>
      <c r="D6016" s="30">
        <v>45359</v>
      </c>
      <c r="E6016" s="10" t="s">
        <v>1</v>
      </c>
      <c r="F6016" s="14">
        <v>1695</v>
      </c>
      <c r="G6016" s="14">
        <v>375.57</v>
      </c>
      <c r="H6016" s="30"/>
      <c r="I6016" s="118"/>
      <c r="J6016" s="15" t="str">
        <f>IF(M6016="",IF(AND(H6016&lt;&gt; "",D6016&lt;&gt;""),IF(H6016&gt;=D6016,H6016-D6016,0),""),"")</f>
        <v/>
      </c>
      <c r="K6016" s="20" t="str">
        <f>IF(M6016="",IF(I6016&lt;&gt;"",I6016-G6016,""),"")</f>
        <v/>
      </c>
      <c r="L6016" s="25" t="str">
        <f>IF(M6016="",IF(K6016&lt;&gt;"",IF(G6016=0,IF(I6016=0,0,9.99),K6016/G6016),""),"")</f>
        <v/>
      </c>
      <c r="M6016" s="112"/>
      <c r="N6016" s="58" t="str">
        <f>TRIM(CONCATENATE(Table1[[#This Row],[Intake]]," ",Table1[[#This Row],[Batch Number]]))</f>
        <v>S-1/OS 154</v>
      </c>
      <c r="O6016" s="112" t="str">
        <f>IF(VLOOKUP(Table1[[#This Row],[Intake Batch Combo]],Sheet2!A:B,2,FALSE)="","",VLOOKUP(Table1[[#This Row],[Intake Batch Combo]],Sheet2!A:B,2,FALSE))</f>
        <v>One Source Diagnostics Batch 154</v>
      </c>
      <c r="P6016" s="115" t="s">
        <v>2379</v>
      </c>
      <c r="Q6016" s="115" t="e">
        <v>#N/A</v>
      </c>
    </row>
    <row r="6017" spans="1:17">
      <c r="A6017" s="4" t="s">
        <v>1316</v>
      </c>
      <c r="B6017" s="15">
        <v>154</v>
      </c>
      <c r="C6017" s="15" t="s">
        <v>2183</v>
      </c>
      <c r="D6017" s="30">
        <v>45359</v>
      </c>
      <c r="E6017" s="10" t="s">
        <v>1</v>
      </c>
      <c r="F6017" s="14">
        <v>1695</v>
      </c>
      <c r="G6017" s="14">
        <v>375.57</v>
      </c>
      <c r="H6017" s="30"/>
      <c r="I6017" s="118"/>
      <c r="J6017" s="15" t="str">
        <f>IF(M6017="",IF(AND(H6017&lt;&gt; "",D6017&lt;&gt;""),IF(H6017&gt;=D6017,H6017-D6017,0),""),"")</f>
        <v/>
      </c>
      <c r="K6017" s="20" t="str">
        <f>IF(M6017="",IF(I6017&lt;&gt;"",I6017-G6017,""),"")</f>
        <v/>
      </c>
      <c r="L6017" s="25" t="str">
        <f>IF(M6017="",IF(K6017&lt;&gt;"",IF(G6017=0,IF(I6017=0,0,9.99),K6017/G6017),""),"")</f>
        <v/>
      </c>
      <c r="M6017" s="112"/>
      <c r="N6017" s="58" t="str">
        <f>TRIM(CONCATENATE(Table1[[#This Row],[Intake]]," ",Table1[[#This Row],[Batch Number]]))</f>
        <v>S-1/OS 154</v>
      </c>
      <c r="O6017" s="112" t="str">
        <f>IF(VLOOKUP(Table1[[#This Row],[Intake Batch Combo]],Sheet2!A:B,2,FALSE)="","",VLOOKUP(Table1[[#This Row],[Intake Batch Combo]],Sheet2!A:B,2,FALSE))</f>
        <v>One Source Diagnostics Batch 154</v>
      </c>
      <c r="P6017" s="115" t="s">
        <v>2379</v>
      </c>
      <c r="Q6017" s="115" t="e">
        <v>#N/A</v>
      </c>
    </row>
    <row r="6018" spans="1:17">
      <c r="A6018" s="4" t="s">
        <v>1316</v>
      </c>
      <c r="B6018" s="15">
        <v>154</v>
      </c>
      <c r="C6018" s="15" t="s">
        <v>2185</v>
      </c>
      <c r="D6018" s="30">
        <v>45359</v>
      </c>
      <c r="E6018" s="10" t="s">
        <v>1</v>
      </c>
      <c r="F6018" s="14">
        <v>1695</v>
      </c>
      <c r="G6018" s="14">
        <v>375.57</v>
      </c>
      <c r="H6018" s="30"/>
      <c r="I6018" s="118"/>
      <c r="J6018" s="15" t="str">
        <f>IF(M6018="",IF(AND(H6018&lt;&gt; "",D6018&lt;&gt;""),IF(H6018&gt;=D6018,H6018-D6018,0),""),"")</f>
        <v/>
      </c>
      <c r="K6018" s="20" t="str">
        <f>IF(M6018="",IF(I6018&lt;&gt;"",I6018-G6018,""),"")</f>
        <v/>
      </c>
      <c r="L6018" s="25" t="str">
        <f>IF(M6018="",IF(K6018&lt;&gt;"",IF(G6018=0,IF(I6018=0,0,9.99),K6018/G6018),""),"")</f>
        <v/>
      </c>
      <c r="M6018" s="112"/>
      <c r="N6018" s="58" t="str">
        <f>TRIM(CONCATENATE(Table1[[#This Row],[Intake]]," ",Table1[[#This Row],[Batch Number]]))</f>
        <v>S-1/OS 154</v>
      </c>
      <c r="O6018" s="112" t="str">
        <f>IF(VLOOKUP(Table1[[#This Row],[Intake Batch Combo]],Sheet2!A:B,2,FALSE)="","",VLOOKUP(Table1[[#This Row],[Intake Batch Combo]],Sheet2!A:B,2,FALSE))</f>
        <v>One Source Diagnostics Batch 154</v>
      </c>
      <c r="P6018" s="115" t="s">
        <v>2379</v>
      </c>
      <c r="Q6018" s="115" t="e">
        <v>#N/A</v>
      </c>
    </row>
    <row r="6019" spans="1:17">
      <c r="A6019" s="4" t="s">
        <v>1316</v>
      </c>
      <c r="B6019" s="15">
        <v>154</v>
      </c>
      <c r="C6019" s="15" t="s">
        <v>2189</v>
      </c>
      <c r="D6019" s="30">
        <v>45359</v>
      </c>
      <c r="E6019" s="10" t="s">
        <v>1</v>
      </c>
      <c r="F6019" s="14">
        <v>1695</v>
      </c>
      <c r="G6019" s="14">
        <v>375.57</v>
      </c>
      <c r="H6019" s="30"/>
      <c r="I6019" s="118"/>
      <c r="J6019" s="15" t="str">
        <f>IF(M6019="",IF(AND(H6019&lt;&gt; "",D6019&lt;&gt;""),IF(H6019&gt;=D6019,H6019-D6019,0),""),"")</f>
        <v/>
      </c>
      <c r="K6019" s="20" t="str">
        <f>IF(M6019="",IF(I6019&lt;&gt;"",I6019-G6019,""),"")</f>
        <v/>
      </c>
      <c r="L6019" s="25" t="str">
        <f>IF(M6019="",IF(K6019&lt;&gt;"",IF(G6019=0,IF(I6019=0,0,9.99),K6019/G6019),""),"")</f>
        <v/>
      </c>
      <c r="M6019" s="112"/>
      <c r="N6019" s="58" t="str">
        <f>TRIM(CONCATENATE(Table1[[#This Row],[Intake]]," ",Table1[[#This Row],[Batch Number]]))</f>
        <v>S-1/OS 154</v>
      </c>
      <c r="O6019" s="112" t="str">
        <f>IF(VLOOKUP(Table1[[#This Row],[Intake Batch Combo]],Sheet2!A:B,2,FALSE)="","",VLOOKUP(Table1[[#This Row],[Intake Batch Combo]],Sheet2!A:B,2,FALSE))</f>
        <v>One Source Diagnostics Batch 154</v>
      </c>
      <c r="P6019" s="115" t="s">
        <v>2379</v>
      </c>
      <c r="Q6019" s="115" t="e">
        <v>#N/A</v>
      </c>
    </row>
    <row r="6020" spans="1:17">
      <c r="A6020" s="4" t="s">
        <v>1316</v>
      </c>
      <c r="B6020" s="15">
        <v>154</v>
      </c>
      <c r="C6020" s="15" t="s">
        <v>2189</v>
      </c>
      <c r="D6020" s="30">
        <v>45359</v>
      </c>
      <c r="E6020" s="10" t="s">
        <v>1</v>
      </c>
      <c r="F6020" s="14">
        <v>1695</v>
      </c>
      <c r="G6020" s="14">
        <v>375.57</v>
      </c>
      <c r="H6020" s="30"/>
      <c r="I6020" s="118"/>
      <c r="J6020" s="15" t="str">
        <f>IF(M6020="",IF(AND(H6020&lt;&gt; "",D6020&lt;&gt;""),IF(H6020&gt;=D6020,H6020-D6020,0),""),"")</f>
        <v/>
      </c>
      <c r="K6020" s="20" t="str">
        <f>IF(M6020="",IF(I6020&lt;&gt;"",I6020-G6020,""),"")</f>
        <v/>
      </c>
      <c r="L6020" s="25" t="str">
        <f>IF(M6020="",IF(K6020&lt;&gt;"",IF(G6020=0,IF(I6020=0,0,9.99),K6020/G6020),""),"")</f>
        <v/>
      </c>
      <c r="M6020" s="112"/>
      <c r="N6020" s="58" t="str">
        <f>TRIM(CONCATENATE(Table1[[#This Row],[Intake]]," ",Table1[[#This Row],[Batch Number]]))</f>
        <v>S-1/OS 154</v>
      </c>
      <c r="O6020" s="112" t="str">
        <f>IF(VLOOKUP(Table1[[#This Row],[Intake Batch Combo]],Sheet2!A:B,2,FALSE)="","",VLOOKUP(Table1[[#This Row],[Intake Batch Combo]],Sheet2!A:B,2,FALSE))</f>
        <v>One Source Diagnostics Batch 154</v>
      </c>
      <c r="P6020" s="115" t="s">
        <v>2379</v>
      </c>
      <c r="Q6020" s="115" t="e">
        <v>#N/A</v>
      </c>
    </row>
    <row r="6021" spans="1:17">
      <c r="A6021" s="4" t="s">
        <v>1316</v>
      </c>
      <c r="B6021" s="15">
        <v>154</v>
      </c>
      <c r="C6021" s="15" t="s">
        <v>2191</v>
      </c>
      <c r="D6021" s="30">
        <v>45359</v>
      </c>
      <c r="E6021" s="10" t="s">
        <v>1</v>
      </c>
      <c r="F6021" s="14">
        <v>1695</v>
      </c>
      <c r="G6021" s="14">
        <v>375.57</v>
      </c>
      <c r="H6021" s="30"/>
      <c r="I6021" s="118"/>
      <c r="J6021" s="15" t="str">
        <f>IF(M6021="",IF(AND(H6021&lt;&gt; "",D6021&lt;&gt;""),IF(H6021&gt;=D6021,H6021-D6021,0),""),"")</f>
        <v/>
      </c>
      <c r="K6021" s="20" t="str">
        <f>IF(M6021="",IF(I6021&lt;&gt;"",I6021-G6021,""),"")</f>
        <v/>
      </c>
      <c r="L6021" s="25" t="str">
        <f>IF(M6021="",IF(K6021&lt;&gt;"",IF(G6021=0,IF(I6021=0,0,9.99),K6021/G6021),""),"")</f>
        <v/>
      </c>
      <c r="M6021" s="112"/>
      <c r="N6021" s="58" t="str">
        <f>TRIM(CONCATENATE(Table1[[#This Row],[Intake]]," ",Table1[[#This Row],[Batch Number]]))</f>
        <v>S-1/OS 154</v>
      </c>
      <c r="O6021" s="112" t="str">
        <f>IF(VLOOKUP(Table1[[#This Row],[Intake Batch Combo]],Sheet2!A:B,2,FALSE)="","",VLOOKUP(Table1[[#This Row],[Intake Batch Combo]],Sheet2!A:B,2,FALSE))</f>
        <v>One Source Diagnostics Batch 154</v>
      </c>
      <c r="P6021" s="115" t="s">
        <v>2379</v>
      </c>
      <c r="Q6021" s="115" t="e">
        <v>#N/A</v>
      </c>
    </row>
    <row r="6022" spans="1:17">
      <c r="A6022" s="4" t="s">
        <v>1316</v>
      </c>
      <c r="B6022" s="15">
        <v>154</v>
      </c>
      <c r="C6022" s="15" t="s">
        <v>2198</v>
      </c>
      <c r="D6022" s="30">
        <v>45359</v>
      </c>
      <c r="E6022" s="10" t="s">
        <v>1</v>
      </c>
      <c r="F6022" s="14">
        <v>1695</v>
      </c>
      <c r="G6022" s="14">
        <v>375.57</v>
      </c>
      <c r="H6022" s="30"/>
      <c r="I6022" s="118"/>
      <c r="J6022" s="15" t="str">
        <f>IF(M6022="",IF(AND(H6022&lt;&gt; "",D6022&lt;&gt;""),IF(H6022&gt;=D6022,H6022-D6022,0),""),"")</f>
        <v/>
      </c>
      <c r="K6022" s="20" t="str">
        <f>IF(M6022="",IF(I6022&lt;&gt;"",I6022-G6022,""),"")</f>
        <v/>
      </c>
      <c r="L6022" s="25" t="str">
        <f>IF(M6022="",IF(K6022&lt;&gt;"",IF(G6022=0,IF(I6022=0,0,9.99),K6022/G6022),""),"")</f>
        <v/>
      </c>
      <c r="M6022" s="112"/>
      <c r="N6022" s="58" t="str">
        <f>TRIM(CONCATENATE(Table1[[#This Row],[Intake]]," ",Table1[[#This Row],[Batch Number]]))</f>
        <v>S-1/OS 154</v>
      </c>
      <c r="O6022" s="112" t="str">
        <f>IF(VLOOKUP(Table1[[#This Row],[Intake Batch Combo]],Sheet2!A:B,2,FALSE)="","",VLOOKUP(Table1[[#This Row],[Intake Batch Combo]],Sheet2!A:B,2,FALSE))</f>
        <v>One Source Diagnostics Batch 154</v>
      </c>
      <c r="P6022" s="115" t="s">
        <v>2379</v>
      </c>
      <c r="Q6022" s="115" t="e">
        <v>#N/A</v>
      </c>
    </row>
    <row r="6023" spans="1:17">
      <c r="A6023" s="4" t="s">
        <v>1316</v>
      </c>
      <c r="B6023" s="15">
        <v>154</v>
      </c>
      <c r="C6023" s="15" t="s">
        <v>2198</v>
      </c>
      <c r="D6023" s="30">
        <v>45359</v>
      </c>
      <c r="E6023" s="10" t="s">
        <v>1</v>
      </c>
      <c r="F6023" s="14">
        <v>1695</v>
      </c>
      <c r="G6023" s="14">
        <v>375.57</v>
      </c>
      <c r="H6023" s="30"/>
      <c r="I6023" s="118"/>
      <c r="J6023" s="15" t="str">
        <f>IF(M6023="",IF(AND(H6023&lt;&gt; "",D6023&lt;&gt;""),IF(H6023&gt;=D6023,H6023-D6023,0),""),"")</f>
        <v/>
      </c>
      <c r="K6023" s="20" t="str">
        <f>IF(M6023="",IF(I6023&lt;&gt;"",I6023-G6023,""),"")</f>
        <v/>
      </c>
      <c r="L6023" s="25" t="str">
        <f>IF(M6023="",IF(K6023&lt;&gt;"",IF(G6023=0,IF(I6023=0,0,9.99),K6023/G6023),""),"")</f>
        <v/>
      </c>
      <c r="M6023" s="112"/>
      <c r="N6023" s="58" t="str">
        <f>TRIM(CONCATENATE(Table1[[#This Row],[Intake]]," ",Table1[[#This Row],[Batch Number]]))</f>
        <v>S-1/OS 154</v>
      </c>
      <c r="O6023" s="112" t="str">
        <f>IF(VLOOKUP(Table1[[#This Row],[Intake Batch Combo]],Sheet2!A:B,2,FALSE)="","",VLOOKUP(Table1[[#This Row],[Intake Batch Combo]],Sheet2!A:B,2,FALSE))</f>
        <v>One Source Diagnostics Batch 154</v>
      </c>
      <c r="P6023" s="115" t="s">
        <v>2379</v>
      </c>
      <c r="Q6023" s="115" t="e">
        <v>#N/A</v>
      </c>
    </row>
    <row r="6024" spans="1:17">
      <c r="A6024" s="4" t="s">
        <v>1316</v>
      </c>
      <c r="B6024" s="15">
        <v>154</v>
      </c>
      <c r="C6024" s="15" t="s">
        <v>2198</v>
      </c>
      <c r="D6024" s="30">
        <v>45359</v>
      </c>
      <c r="E6024" s="10" t="s">
        <v>1</v>
      </c>
      <c r="F6024" s="14">
        <v>1695</v>
      </c>
      <c r="G6024" s="14">
        <v>375.57</v>
      </c>
      <c r="H6024" s="30"/>
      <c r="I6024" s="118"/>
      <c r="J6024" s="15" t="str">
        <f>IF(M6024="",IF(AND(H6024&lt;&gt; "",D6024&lt;&gt;""),IF(H6024&gt;=D6024,H6024-D6024,0),""),"")</f>
        <v/>
      </c>
      <c r="K6024" s="20" t="str">
        <f>IF(M6024="",IF(I6024&lt;&gt;"",I6024-G6024,""),"")</f>
        <v/>
      </c>
      <c r="L6024" s="25" t="str">
        <f>IF(M6024="",IF(K6024&lt;&gt;"",IF(G6024=0,IF(I6024=0,0,9.99),K6024/G6024),""),"")</f>
        <v/>
      </c>
      <c r="M6024" s="112"/>
      <c r="N6024" s="58" t="str">
        <f>TRIM(CONCATENATE(Table1[[#This Row],[Intake]]," ",Table1[[#This Row],[Batch Number]]))</f>
        <v>S-1/OS 154</v>
      </c>
      <c r="O6024" s="112" t="str">
        <f>IF(VLOOKUP(Table1[[#This Row],[Intake Batch Combo]],Sheet2!A:B,2,FALSE)="","",VLOOKUP(Table1[[#This Row],[Intake Batch Combo]],Sheet2!A:B,2,FALSE))</f>
        <v>One Source Diagnostics Batch 154</v>
      </c>
      <c r="P6024" s="115" t="s">
        <v>2379</v>
      </c>
      <c r="Q6024" s="115" t="e">
        <v>#N/A</v>
      </c>
    </row>
    <row r="6025" spans="1:17">
      <c r="A6025" s="4" t="s">
        <v>1316</v>
      </c>
      <c r="B6025" s="15">
        <v>154</v>
      </c>
      <c r="C6025" s="15" t="s">
        <v>2198</v>
      </c>
      <c r="D6025" s="30">
        <v>45359</v>
      </c>
      <c r="E6025" s="10" t="s">
        <v>1</v>
      </c>
      <c r="F6025" s="14">
        <v>1695</v>
      </c>
      <c r="G6025" s="14">
        <v>375.57</v>
      </c>
      <c r="H6025" s="30"/>
      <c r="I6025" s="118"/>
      <c r="J6025" s="15" t="str">
        <f>IF(M6025="",IF(AND(H6025&lt;&gt; "",D6025&lt;&gt;""),IF(H6025&gt;=D6025,H6025-D6025,0),""),"")</f>
        <v/>
      </c>
      <c r="K6025" s="20" t="str">
        <f>IF(M6025="",IF(I6025&lt;&gt;"",I6025-G6025,""),"")</f>
        <v/>
      </c>
      <c r="L6025" s="25" t="str">
        <f>IF(M6025="",IF(K6025&lt;&gt;"",IF(G6025=0,IF(I6025=0,0,9.99),K6025/G6025),""),"")</f>
        <v/>
      </c>
      <c r="M6025" s="112"/>
      <c r="N6025" s="58" t="str">
        <f>TRIM(CONCATENATE(Table1[[#This Row],[Intake]]," ",Table1[[#This Row],[Batch Number]]))</f>
        <v>S-1/OS 154</v>
      </c>
      <c r="O6025" s="112" t="str">
        <f>IF(VLOOKUP(Table1[[#This Row],[Intake Batch Combo]],Sheet2!A:B,2,FALSE)="","",VLOOKUP(Table1[[#This Row],[Intake Batch Combo]],Sheet2!A:B,2,FALSE))</f>
        <v>One Source Diagnostics Batch 154</v>
      </c>
      <c r="P6025" s="115" t="s">
        <v>2379</v>
      </c>
      <c r="Q6025" s="115" t="e">
        <v>#N/A</v>
      </c>
    </row>
    <row r="6026" spans="1:17">
      <c r="A6026" s="4" t="s">
        <v>1316</v>
      </c>
      <c r="B6026" s="15">
        <v>154</v>
      </c>
      <c r="C6026" s="15" t="s">
        <v>2202</v>
      </c>
      <c r="D6026" s="30">
        <v>45359</v>
      </c>
      <c r="E6026" s="10" t="s">
        <v>1</v>
      </c>
      <c r="F6026" s="14">
        <v>1695</v>
      </c>
      <c r="G6026" s="14">
        <v>375.57</v>
      </c>
      <c r="H6026" s="30"/>
      <c r="I6026" s="118"/>
      <c r="J6026" s="15" t="str">
        <f>IF(M6026="",IF(AND(H6026&lt;&gt; "",D6026&lt;&gt;""),IF(H6026&gt;=D6026,H6026-D6026,0),""),"")</f>
        <v/>
      </c>
      <c r="K6026" s="20" t="str">
        <f>IF(M6026="",IF(I6026&lt;&gt;"",I6026-G6026,""),"")</f>
        <v/>
      </c>
      <c r="L6026" s="25" t="str">
        <f>IF(M6026="",IF(K6026&lt;&gt;"",IF(G6026=0,IF(I6026=0,0,9.99),K6026/G6026),""),"")</f>
        <v/>
      </c>
      <c r="M6026" s="112"/>
      <c r="N6026" s="58" t="str">
        <f>TRIM(CONCATENATE(Table1[[#This Row],[Intake]]," ",Table1[[#This Row],[Batch Number]]))</f>
        <v>S-1/OS 154</v>
      </c>
      <c r="O6026" s="112" t="str">
        <f>IF(VLOOKUP(Table1[[#This Row],[Intake Batch Combo]],Sheet2!A:B,2,FALSE)="","",VLOOKUP(Table1[[#This Row],[Intake Batch Combo]],Sheet2!A:B,2,FALSE))</f>
        <v>One Source Diagnostics Batch 154</v>
      </c>
      <c r="P6026" s="115" t="s">
        <v>2379</v>
      </c>
      <c r="Q6026" s="115" t="e">
        <v>#N/A</v>
      </c>
    </row>
    <row r="6027" spans="1:17">
      <c r="A6027" s="4" t="s">
        <v>1316</v>
      </c>
      <c r="B6027" s="15">
        <v>154</v>
      </c>
      <c r="C6027" s="15" t="s">
        <v>2202</v>
      </c>
      <c r="D6027" s="30">
        <v>45359</v>
      </c>
      <c r="E6027" s="10" t="s">
        <v>1</v>
      </c>
      <c r="F6027" s="14">
        <v>1695</v>
      </c>
      <c r="G6027" s="14">
        <v>375.57</v>
      </c>
      <c r="H6027" s="30"/>
      <c r="I6027" s="120"/>
      <c r="J6027" s="15" t="str">
        <f>IF(M6027="",IF(AND(H6027&lt;&gt; "",D6027&lt;&gt;""),IF(H6027&gt;=D6027,H6027-D6027,0),""),"")</f>
        <v/>
      </c>
      <c r="K6027" s="20" t="str">
        <f>IF(M6027="",IF(I6027&lt;&gt;"",I6027-G6027,""),"")</f>
        <v/>
      </c>
      <c r="L6027" s="25" t="str">
        <f>IF(M6027="",IF(K6027&lt;&gt;"",IF(G6027=0,IF(I6027=0,0,9.99),K6027/G6027),""),"")</f>
        <v/>
      </c>
      <c r="M6027" s="112"/>
      <c r="N6027" s="58" t="str">
        <f>TRIM(CONCATENATE(Table1[[#This Row],[Intake]]," ",Table1[[#This Row],[Batch Number]]))</f>
        <v>S-1/OS 154</v>
      </c>
      <c r="O6027" s="112" t="str">
        <f>IF(VLOOKUP(Table1[[#This Row],[Intake Batch Combo]],Sheet2!A:B,2,FALSE)="","",VLOOKUP(Table1[[#This Row],[Intake Batch Combo]],Sheet2!A:B,2,FALSE))</f>
        <v>One Source Diagnostics Batch 154</v>
      </c>
      <c r="P6027" s="115" t="s">
        <v>2379</v>
      </c>
      <c r="Q6027" s="115" t="e">
        <v>#N/A</v>
      </c>
    </row>
    <row r="6028" spans="1:17">
      <c r="A6028" s="4" t="s">
        <v>1316</v>
      </c>
      <c r="B6028" s="15">
        <v>154</v>
      </c>
      <c r="C6028" s="15" t="s">
        <v>2208</v>
      </c>
      <c r="D6028" s="30">
        <v>45359</v>
      </c>
      <c r="E6028" s="10" t="s">
        <v>1</v>
      </c>
      <c r="F6028" s="14">
        <v>1695</v>
      </c>
      <c r="G6028" s="14">
        <v>375.57</v>
      </c>
      <c r="H6028" s="30"/>
      <c r="I6028" s="118"/>
      <c r="J6028" s="15" t="str">
        <f>IF(M6028="",IF(AND(H6028&lt;&gt; "",D6028&lt;&gt;""),IF(H6028&gt;=D6028,H6028-D6028,0),""),"")</f>
        <v/>
      </c>
      <c r="K6028" s="20" t="str">
        <f>IF(M6028="",IF(I6028&lt;&gt;"",I6028-G6028,""),"")</f>
        <v/>
      </c>
      <c r="L6028" s="25" t="str">
        <f>IF(M6028="",IF(K6028&lt;&gt;"",IF(G6028=0,IF(I6028=0,0,9.99),K6028/G6028),""),"")</f>
        <v/>
      </c>
      <c r="M6028" s="112"/>
      <c r="N6028" s="58" t="str">
        <f>TRIM(CONCATENATE(Table1[[#This Row],[Intake]]," ",Table1[[#This Row],[Batch Number]]))</f>
        <v>S-1/OS 154</v>
      </c>
      <c r="O6028" s="112" t="str">
        <f>IF(VLOOKUP(Table1[[#This Row],[Intake Batch Combo]],Sheet2!A:B,2,FALSE)="","",VLOOKUP(Table1[[#This Row],[Intake Batch Combo]],Sheet2!A:B,2,FALSE))</f>
        <v>One Source Diagnostics Batch 154</v>
      </c>
      <c r="P6028" s="115" t="s">
        <v>2379</v>
      </c>
      <c r="Q6028" s="115" t="e">
        <v>#N/A</v>
      </c>
    </row>
    <row r="6029" spans="1:17">
      <c r="A6029" s="4" t="s">
        <v>1316</v>
      </c>
      <c r="B6029" s="15">
        <v>154</v>
      </c>
      <c r="C6029" s="15" t="s">
        <v>2209</v>
      </c>
      <c r="D6029" s="30">
        <v>45359</v>
      </c>
      <c r="E6029" s="10" t="s">
        <v>1</v>
      </c>
      <c r="F6029" s="14">
        <v>1695</v>
      </c>
      <c r="G6029" s="14">
        <v>375.57</v>
      </c>
      <c r="H6029" s="30"/>
      <c r="I6029" s="118"/>
      <c r="J6029" s="15" t="str">
        <f>IF(M6029="",IF(AND(H6029&lt;&gt; "",D6029&lt;&gt;""),IF(H6029&gt;=D6029,H6029-D6029,0),""),"")</f>
        <v/>
      </c>
      <c r="K6029" s="20" t="str">
        <f>IF(M6029="",IF(I6029&lt;&gt;"",I6029-G6029,""),"")</f>
        <v/>
      </c>
      <c r="L6029" s="25" t="str">
        <f>IF(M6029="",IF(K6029&lt;&gt;"",IF(G6029=0,IF(I6029=0,0,9.99),K6029/G6029),""),"")</f>
        <v/>
      </c>
      <c r="M6029" s="112"/>
      <c r="N6029" s="58" t="str">
        <f>TRIM(CONCATENATE(Table1[[#This Row],[Intake]]," ",Table1[[#This Row],[Batch Number]]))</f>
        <v>S-1/OS 154</v>
      </c>
      <c r="O6029" s="112" t="str">
        <f>IF(VLOOKUP(Table1[[#This Row],[Intake Batch Combo]],Sheet2!A:B,2,FALSE)="","",VLOOKUP(Table1[[#This Row],[Intake Batch Combo]],Sheet2!A:B,2,FALSE))</f>
        <v>One Source Diagnostics Batch 154</v>
      </c>
      <c r="P6029" s="115" t="s">
        <v>2379</v>
      </c>
      <c r="Q6029" s="115" t="e">
        <v>#N/A</v>
      </c>
    </row>
    <row r="6030" spans="1:17">
      <c r="A6030" s="4" t="s">
        <v>1316</v>
      </c>
      <c r="B6030" s="15">
        <v>154</v>
      </c>
      <c r="C6030" s="15" t="s">
        <v>2209</v>
      </c>
      <c r="D6030" s="30">
        <v>45359</v>
      </c>
      <c r="E6030" s="10" t="s">
        <v>1</v>
      </c>
      <c r="F6030" s="14">
        <v>1695</v>
      </c>
      <c r="G6030" s="14">
        <v>375.57</v>
      </c>
      <c r="H6030" s="30"/>
      <c r="I6030" s="118"/>
      <c r="J6030" s="15" t="str">
        <f>IF(M6030="",IF(AND(H6030&lt;&gt; "",D6030&lt;&gt;""),IF(H6030&gt;=D6030,H6030-D6030,0),""),"")</f>
        <v/>
      </c>
      <c r="K6030" s="20" t="str">
        <f>IF(M6030="",IF(I6030&lt;&gt;"",I6030-G6030,""),"")</f>
        <v/>
      </c>
      <c r="L6030" s="25" t="str">
        <f>IF(M6030="",IF(K6030&lt;&gt;"",IF(G6030=0,IF(I6030=0,0,9.99),K6030/G6030),""),"")</f>
        <v/>
      </c>
      <c r="M6030" s="112"/>
      <c r="N6030" s="58" t="str">
        <f>TRIM(CONCATENATE(Table1[[#This Row],[Intake]]," ",Table1[[#This Row],[Batch Number]]))</f>
        <v>S-1/OS 154</v>
      </c>
      <c r="O6030" s="112" t="str">
        <f>IF(VLOOKUP(Table1[[#This Row],[Intake Batch Combo]],Sheet2!A:B,2,FALSE)="","",VLOOKUP(Table1[[#This Row],[Intake Batch Combo]],Sheet2!A:B,2,FALSE))</f>
        <v>One Source Diagnostics Batch 154</v>
      </c>
      <c r="P6030" s="115" t="s">
        <v>2379</v>
      </c>
      <c r="Q6030" s="115" t="e">
        <v>#N/A</v>
      </c>
    </row>
    <row r="6031" spans="1:17">
      <c r="A6031" s="4" t="s">
        <v>1316</v>
      </c>
      <c r="B6031" s="15">
        <v>154</v>
      </c>
      <c r="C6031" s="15" t="s">
        <v>2210</v>
      </c>
      <c r="D6031" s="30">
        <v>45359</v>
      </c>
      <c r="E6031" s="10" t="s">
        <v>1</v>
      </c>
      <c r="F6031" s="14">
        <v>1695</v>
      </c>
      <c r="G6031" s="14">
        <v>375.57</v>
      </c>
      <c r="H6031" s="30"/>
      <c r="I6031" s="118"/>
      <c r="J6031" s="15" t="str">
        <f>IF(M6031="",IF(AND(H6031&lt;&gt; "",D6031&lt;&gt;""),IF(H6031&gt;=D6031,H6031-D6031,0),""),"")</f>
        <v/>
      </c>
      <c r="K6031" s="20" t="str">
        <f>IF(M6031="",IF(I6031&lt;&gt;"",I6031-G6031,""),"")</f>
        <v/>
      </c>
      <c r="L6031" s="25" t="str">
        <f>IF(M6031="",IF(K6031&lt;&gt;"",IF(G6031=0,IF(I6031=0,0,9.99),K6031/G6031),""),"")</f>
        <v/>
      </c>
      <c r="M6031" s="112"/>
      <c r="N6031" s="58" t="str">
        <f>TRIM(CONCATENATE(Table1[[#This Row],[Intake]]," ",Table1[[#This Row],[Batch Number]]))</f>
        <v>S-1/OS 154</v>
      </c>
      <c r="O6031" s="112" t="str">
        <f>IF(VLOOKUP(Table1[[#This Row],[Intake Batch Combo]],Sheet2!A:B,2,FALSE)="","",VLOOKUP(Table1[[#This Row],[Intake Batch Combo]],Sheet2!A:B,2,FALSE))</f>
        <v>One Source Diagnostics Batch 154</v>
      </c>
      <c r="P6031" s="115" t="s">
        <v>2379</v>
      </c>
      <c r="Q6031" s="115" t="e">
        <v>#N/A</v>
      </c>
    </row>
    <row r="6032" spans="1:17">
      <c r="A6032" s="4" t="s">
        <v>1316</v>
      </c>
      <c r="B6032" s="15">
        <v>154</v>
      </c>
      <c r="C6032" s="15" t="s">
        <v>2215</v>
      </c>
      <c r="D6032" s="30">
        <v>45359</v>
      </c>
      <c r="E6032" s="10" t="s">
        <v>1</v>
      </c>
      <c r="F6032" s="14">
        <v>1695</v>
      </c>
      <c r="G6032" s="14">
        <v>375.57</v>
      </c>
      <c r="H6032" s="30"/>
      <c r="I6032" s="118"/>
      <c r="J6032" s="15" t="str">
        <f>IF(M6032="",IF(AND(H6032&lt;&gt; "",D6032&lt;&gt;""),IF(H6032&gt;=D6032,H6032-D6032,0),""),"")</f>
        <v/>
      </c>
      <c r="K6032" s="20" t="str">
        <f>IF(M6032="",IF(I6032&lt;&gt;"",I6032-G6032,""),"")</f>
        <v/>
      </c>
      <c r="L6032" s="25" t="str">
        <f>IF(M6032="",IF(K6032&lt;&gt;"",IF(G6032=0,IF(I6032=0,0,9.99),K6032/G6032),""),"")</f>
        <v/>
      </c>
      <c r="M6032" s="112"/>
      <c r="N6032" s="58" t="str">
        <f>TRIM(CONCATENATE(Table1[[#This Row],[Intake]]," ",Table1[[#This Row],[Batch Number]]))</f>
        <v>S-1/OS 154</v>
      </c>
      <c r="O6032" s="112" t="str">
        <f>IF(VLOOKUP(Table1[[#This Row],[Intake Batch Combo]],Sheet2!A:B,2,FALSE)="","",VLOOKUP(Table1[[#This Row],[Intake Batch Combo]],Sheet2!A:B,2,FALSE))</f>
        <v>One Source Diagnostics Batch 154</v>
      </c>
      <c r="P6032" s="115" t="s">
        <v>2379</v>
      </c>
      <c r="Q6032" s="115" t="e">
        <v>#N/A</v>
      </c>
    </row>
    <row r="6033" spans="1:17">
      <c r="A6033" s="4" t="s">
        <v>1316</v>
      </c>
      <c r="B6033" s="15">
        <v>154</v>
      </c>
      <c r="C6033" s="15" t="s">
        <v>2216</v>
      </c>
      <c r="D6033" s="30">
        <v>45359</v>
      </c>
      <c r="E6033" s="10" t="s">
        <v>1</v>
      </c>
      <c r="F6033" s="14">
        <v>1695</v>
      </c>
      <c r="G6033" s="14">
        <v>375.57</v>
      </c>
      <c r="H6033" s="30"/>
      <c r="I6033" s="118"/>
      <c r="J6033" s="15" t="str">
        <f>IF(M6033="",IF(AND(H6033&lt;&gt; "",D6033&lt;&gt;""),IF(H6033&gt;=D6033,H6033-D6033,0),""),"")</f>
        <v/>
      </c>
      <c r="K6033" s="20" t="str">
        <f>IF(M6033="",IF(I6033&lt;&gt;"",I6033-G6033,""),"")</f>
        <v/>
      </c>
      <c r="L6033" s="25" t="str">
        <f>IF(M6033="",IF(K6033&lt;&gt;"",IF(G6033=0,IF(I6033=0,0,9.99),K6033/G6033),""),"")</f>
        <v/>
      </c>
      <c r="M6033" s="112"/>
      <c r="N6033" s="58" t="str">
        <f>TRIM(CONCATENATE(Table1[[#This Row],[Intake]]," ",Table1[[#This Row],[Batch Number]]))</f>
        <v>S-1/OS 154</v>
      </c>
      <c r="O6033" s="112" t="str">
        <f>IF(VLOOKUP(Table1[[#This Row],[Intake Batch Combo]],Sheet2!A:B,2,FALSE)="","",VLOOKUP(Table1[[#This Row],[Intake Batch Combo]],Sheet2!A:B,2,FALSE))</f>
        <v>One Source Diagnostics Batch 154</v>
      </c>
      <c r="P6033" s="115" t="s">
        <v>2379</v>
      </c>
      <c r="Q6033" s="115" t="e">
        <v>#N/A</v>
      </c>
    </row>
    <row r="6034" spans="1:17">
      <c r="A6034" s="4" t="s">
        <v>1316</v>
      </c>
      <c r="B6034" s="15">
        <v>154</v>
      </c>
      <c r="C6034" s="15" t="s">
        <v>2217</v>
      </c>
      <c r="D6034" s="30">
        <v>45359</v>
      </c>
      <c r="E6034" s="10" t="s">
        <v>1</v>
      </c>
      <c r="F6034" s="14">
        <v>1695</v>
      </c>
      <c r="G6034" s="14">
        <v>375.57</v>
      </c>
      <c r="H6034" s="30"/>
      <c r="I6034" s="118"/>
      <c r="J6034" s="15" t="str">
        <f>IF(M6034="",IF(AND(H6034&lt;&gt; "",D6034&lt;&gt;""),IF(H6034&gt;=D6034,H6034-D6034,0),""),"")</f>
        <v/>
      </c>
      <c r="K6034" s="20" t="str">
        <f>IF(M6034="",IF(I6034&lt;&gt;"",I6034-G6034,""),"")</f>
        <v/>
      </c>
      <c r="L6034" s="25" t="str">
        <f>IF(M6034="",IF(K6034&lt;&gt;"",IF(G6034=0,IF(I6034=0,0,9.99),K6034/G6034),""),"")</f>
        <v/>
      </c>
      <c r="M6034" s="112"/>
      <c r="N6034" s="58" t="str">
        <f>TRIM(CONCATENATE(Table1[[#This Row],[Intake]]," ",Table1[[#This Row],[Batch Number]]))</f>
        <v>S-1/OS 154</v>
      </c>
      <c r="O6034" s="112" t="str">
        <f>IF(VLOOKUP(Table1[[#This Row],[Intake Batch Combo]],Sheet2!A:B,2,FALSE)="","",VLOOKUP(Table1[[#This Row],[Intake Batch Combo]],Sheet2!A:B,2,FALSE))</f>
        <v>One Source Diagnostics Batch 154</v>
      </c>
      <c r="P6034" s="115" t="s">
        <v>2379</v>
      </c>
      <c r="Q6034" s="115" t="e">
        <v>#N/A</v>
      </c>
    </row>
    <row r="6035" spans="1:17">
      <c r="A6035" s="4" t="s">
        <v>1316</v>
      </c>
      <c r="B6035" s="15">
        <v>154</v>
      </c>
      <c r="C6035" s="15" t="s">
        <v>2221</v>
      </c>
      <c r="D6035" s="30">
        <v>45359</v>
      </c>
      <c r="E6035" s="10" t="s">
        <v>1</v>
      </c>
      <c r="F6035" s="14">
        <v>1695</v>
      </c>
      <c r="G6035" s="14">
        <v>375.57</v>
      </c>
      <c r="H6035" s="30"/>
      <c r="I6035" s="118"/>
      <c r="J6035" s="15" t="str">
        <f>IF(M6035="",IF(AND(H6035&lt;&gt; "",D6035&lt;&gt;""),IF(H6035&gt;=D6035,H6035-D6035,0),""),"")</f>
        <v/>
      </c>
      <c r="K6035" s="20" t="str">
        <f>IF(M6035="",IF(I6035&lt;&gt;"",I6035-G6035,""),"")</f>
        <v/>
      </c>
      <c r="L6035" s="25" t="str">
        <f>IF(M6035="",IF(K6035&lt;&gt;"",IF(G6035=0,IF(I6035=0,0,9.99),K6035/G6035),""),"")</f>
        <v/>
      </c>
      <c r="M6035" s="112"/>
      <c r="N6035" s="58" t="str">
        <f>TRIM(CONCATENATE(Table1[[#This Row],[Intake]]," ",Table1[[#This Row],[Batch Number]]))</f>
        <v>S-1/OS 154</v>
      </c>
      <c r="O6035" s="112" t="str">
        <f>IF(VLOOKUP(Table1[[#This Row],[Intake Batch Combo]],Sheet2!A:B,2,FALSE)="","",VLOOKUP(Table1[[#This Row],[Intake Batch Combo]],Sheet2!A:B,2,FALSE))</f>
        <v>One Source Diagnostics Batch 154</v>
      </c>
      <c r="P6035" s="115" t="s">
        <v>2379</v>
      </c>
      <c r="Q6035" s="115" t="e">
        <v>#N/A</v>
      </c>
    </row>
    <row r="6036" spans="1:17">
      <c r="A6036" s="4" t="s">
        <v>1316</v>
      </c>
      <c r="B6036" s="15">
        <v>154</v>
      </c>
      <c r="C6036" s="15" t="s">
        <v>2221</v>
      </c>
      <c r="D6036" s="30">
        <v>45359</v>
      </c>
      <c r="E6036" s="10" t="s">
        <v>1</v>
      </c>
      <c r="F6036" s="14">
        <v>1695</v>
      </c>
      <c r="G6036" s="14">
        <v>375.57</v>
      </c>
      <c r="H6036" s="30"/>
      <c r="I6036" s="118"/>
      <c r="J6036" s="15" t="str">
        <f>IF(M6036="",IF(AND(H6036&lt;&gt; "",D6036&lt;&gt;""),IF(H6036&gt;=D6036,H6036-D6036,0),""),"")</f>
        <v/>
      </c>
      <c r="K6036" s="20" t="str">
        <f>IF(M6036="",IF(I6036&lt;&gt;"",I6036-G6036,""),"")</f>
        <v/>
      </c>
      <c r="L6036" s="25" t="str">
        <f>IF(M6036="",IF(K6036&lt;&gt;"",IF(G6036=0,IF(I6036=0,0,9.99),K6036/G6036),""),"")</f>
        <v/>
      </c>
      <c r="M6036" s="112"/>
      <c r="N6036" s="58" t="str">
        <f>TRIM(CONCATENATE(Table1[[#This Row],[Intake]]," ",Table1[[#This Row],[Batch Number]]))</f>
        <v>S-1/OS 154</v>
      </c>
      <c r="O6036" s="112" t="str">
        <f>IF(VLOOKUP(Table1[[#This Row],[Intake Batch Combo]],Sheet2!A:B,2,FALSE)="","",VLOOKUP(Table1[[#This Row],[Intake Batch Combo]],Sheet2!A:B,2,FALSE))</f>
        <v>One Source Diagnostics Batch 154</v>
      </c>
      <c r="P6036" s="115" t="s">
        <v>2379</v>
      </c>
      <c r="Q6036" s="115" t="e">
        <v>#N/A</v>
      </c>
    </row>
    <row r="6037" spans="1:17">
      <c r="A6037" s="4" t="s">
        <v>1316</v>
      </c>
      <c r="B6037" s="15">
        <v>154</v>
      </c>
      <c r="C6037" s="15" t="s">
        <v>2222</v>
      </c>
      <c r="D6037" s="30">
        <v>45359</v>
      </c>
      <c r="E6037" s="10" t="s">
        <v>1</v>
      </c>
      <c r="F6037" s="14">
        <v>1695</v>
      </c>
      <c r="G6037" s="14">
        <v>375.57</v>
      </c>
      <c r="H6037" s="30"/>
      <c r="I6037" s="118"/>
      <c r="J6037" s="15" t="str">
        <f>IF(M6037="",IF(AND(H6037&lt;&gt; "",D6037&lt;&gt;""),IF(H6037&gt;=D6037,H6037-D6037,0),""),"")</f>
        <v/>
      </c>
      <c r="K6037" s="20" t="str">
        <f>IF(M6037="",IF(I6037&lt;&gt;"",I6037-G6037,""),"")</f>
        <v/>
      </c>
      <c r="L6037" s="25" t="str">
        <f>IF(M6037="",IF(K6037&lt;&gt;"",IF(G6037=0,IF(I6037=0,0,9.99),K6037/G6037),""),"")</f>
        <v/>
      </c>
      <c r="M6037" s="112"/>
      <c r="N6037" s="58" t="str">
        <f>TRIM(CONCATENATE(Table1[[#This Row],[Intake]]," ",Table1[[#This Row],[Batch Number]]))</f>
        <v>S-1/OS 154</v>
      </c>
      <c r="O6037" s="112" t="str">
        <f>IF(VLOOKUP(Table1[[#This Row],[Intake Batch Combo]],Sheet2!A:B,2,FALSE)="","",VLOOKUP(Table1[[#This Row],[Intake Batch Combo]],Sheet2!A:B,2,FALSE))</f>
        <v>One Source Diagnostics Batch 154</v>
      </c>
      <c r="P6037" s="115" t="s">
        <v>2379</v>
      </c>
      <c r="Q6037" s="115" t="e">
        <v>#N/A</v>
      </c>
    </row>
    <row r="6038" spans="1:17">
      <c r="A6038" s="4" t="s">
        <v>1316</v>
      </c>
      <c r="B6038" s="15">
        <v>154</v>
      </c>
      <c r="C6038" s="15" t="s">
        <v>2224</v>
      </c>
      <c r="D6038" s="30">
        <v>45359</v>
      </c>
      <c r="E6038" s="10" t="s">
        <v>1</v>
      </c>
      <c r="F6038" s="14">
        <v>1695</v>
      </c>
      <c r="G6038" s="14">
        <v>375.57</v>
      </c>
      <c r="H6038" s="30"/>
      <c r="I6038" s="118"/>
      <c r="J6038" s="15" t="str">
        <f>IF(M6038="",IF(AND(H6038&lt;&gt; "",D6038&lt;&gt;""),IF(H6038&gt;=D6038,H6038-D6038,0),""),"")</f>
        <v/>
      </c>
      <c r="K6038" s="20" t="str">
        <f>IF(M6038="",IF(I6038&lt;&gt;"",I6038-G6038,""),"")</f>
        <v/>
      </c>
      <c r="L6038" s="25" t="str">
        <f>IF(M6038="",IF(K6038&lt;&gt;"",IF(G6038=0,IF(I6038=0,0,9.99),K6038/G6038),""),"")</f>
        <v/>
      </c>
      <c r="M6038" s="112"/>
      <c r="N6038" s="58" t="str">
        <f>TRIM(CONCATENATE(Table1[[#This Row],[Intake]]," ",Table1[[#This Row],[Batch Number]]))</f>
        <v>S-1/OS 154</v>
      </c>
      <c r="O6038" s="112" t="str">
        <f>IF(VLOOKUP(Table1[[#This Row],[Intake Batch Combo]],Sheet2!A:B,2,FALSE)="","",VLOOKUP(Table1[[#This Row],[Intake Batch Combo]],Sheet2!A:B,2,FALSE))</f>
        <v>One Source Diagnostics Batch 154</v>
      </c>
      <c r="P6038" s="115" t="s">
        <v>2379</v>
      </c>
      <c r="Q6038" s="115" t="e">
        <v>#N/A</v>
      </c>
    </row>
    <row r="6039" spans="1:17">
      <c r="A6039" s="4" t="s">
        <v>1316</v>
      </c>
      <c r="B6039" s="15">
        <v>154</v>
      </c>
      <c r="C6039" s="15" t="s">
        <v>2224</v>
      </c>
      <c r="D6039" s="30">
        <v>45359</v>
      </c>
      <c r="E6039" s="10" t="s">
        <v>1</v>
      </c>
      <c r="F6039" s="14">
        <v>1695</v>
      </c>
      <c r="G6039" s="14">
        <v>375.57</v>
      </c>
      <c r="H6039" s="30"/>
      <c r="I6039" s="118"/>
      <c r="J6039" s="15" t="str">
        <f>IF(M6039="",IF(AND(H6039&lt;&gt; "",D6039&lt;&gt;""),IF(H6039&gt;=D6039,H6039-D6039,0),""),"")</f>
        <v/>
      </c>
      <c r="K6039" s="20" t="str">
        <f>IF(M6039="",IF(I6039&lt;&gt;"",I6039-G6039,""),"")</f>
        <v/>
      </c>
      <c r="L6039" s="25" t="str">
        <f>IF(M6039="",IF(K6039&lt;&gt;"",IF(G6039=0,IF(I6039=0,0,9.99),K6039/G6039),""),"")</f>
        <v/>
      </c>
      <c r="M6039" s="112"/>
      <c r="N6039" s="58" t="str">
        <f>TRIM(CONCATENATE(Table1[[#This Row],[Intake]]," ",Table1[[#This Row],[Batch Number]]))</f>
        <v>S-1/OS 154</v>
      </c>
      <c r="O6039" s="112" t="str">
        <f>IF(VLOOKUP(Table1[[#This Row],[Intake Batch Combo]],Sheet2!A:B,2,FALSE)="","",VLOOKUP(Table1[[#This Row],[Intake Batch Combo]],Sheet2!A:B,2,FALSE))</f>
        <v>One Source Diagnostics Batch 154</v>
      </c>
      <c r="P6039" s="115" t="s">
        <v>2379</v>
      </c>
      <c r="Q6039" s="115" t="e">
        <v>#N/A</v>
      </c>
    </row>
    <row r="6040" spans="1:17">
      <c r="A6040" s="4" t="s">
        <v>1316</v>
      </c>
      <c r="B6040" s="15">
        <v>154</v>
      </c>
      <c r="C6040" s="15" t="s">
        <v>2224</v>
      </c>
      <c r="D6040" s="30">
        <v>45359</v>
      </c>
      <c r="E6040" s="10" t="s">
        <v>1</v>
      </c>
      <c r="F6040" s="14">
        <v>1695</v>
      </c>
      <c r="G6040" s="14">
        <v>375.57</v>
      </c>
      <c r="H6040" s="30"/>
      <c r="I6040" s="118"/>
      <c r="J6040" s="15" t="str">
        <f>IF(M6040="",IF(AND(H6040&lt;&gt; "",D6040&lt;&gt;""),IF(H6040&gt;=D6040,H6040-D6040,0),""),"")</f>
        <v/>
      </c>
      <c r="K6040" s="20" t="str">
        <f>IF(M6040="",IF(I6040&lt;&gt;"",I6040-G6040,""),"")</f>
        <v/>
      </c>
      <c r="L6040" s="25" t="str">
        <f>IF(M6040="",IF(K6040&lt;&gt;"",IF(G6040=0,IF(I6040=0,0,9.99),K6040/G6040),""),"")</f>
        <v/>
      </c>
      <c r="M6040" s="112"/>
      <c r="N6040" s="58" t="str">
        <f>TRIM(CONCATENATE(Table1[[#This Row],[Intake]]," ",Table1[[#This Row],[Batch Number]]))</f>
        <v>S-1/OS 154</v>
      </c>
      <c r="O6040" s="112" t="str">
        <f>IF(VLOOKUP(Table1[[#This Row],[Intake Batch Combo]],Sheet2!A:B,2,FALSE)="","",VLOOKUP(Table1[[#This Row],[Intake Batch Combo]],Sheet2!A:B,2,FALSE))</f>
        <v>One Source Diagnostics Batch 154</v>
      </c>
      <c r="P6040" s="115" t="s">
        <v>2379</v>
      </c>
      <c r="Q6040" s="115" t="e">
        <v>#N/A</v>
      </c>
    </row>
    <row r="6041" spans="1:17">
      <c r="A6041" s="4" t="s">
        <v>1316</v>
      </c>
      <c r="B6041" s="15">
        <v>154</v>
      </c>
      <c r="C6041" s="15" t="s">
        <v>2225</v>
      </c>
      <c r="D6041" s="30">
        <v>45359</v>
      </c>
      <c r="E6041" s="10" t="s">
        <v>1</v>
      </c>
      <c r="F6041" s="14">
        <v>1695</v>
      </c>
      <c r="G6041" s="14">
        <v>375.57</v>
      </c>
      <c r="H6041" s="30"/>
      <c r="I6041" s="118"/>
      <c r="J6041" s="15" t="str">
        <f>IF(M6041="",IF(AND(H6041&lt;&gt; "",D6041&lt;&gt;""),IF(H6041&gt;=D6041,H6041-D6041,0),""),"")</f>
        <v/>
      </c>
      <c r="K6041" s="20" t="str">
        <f>IF(M6041="",IF(I6041&lt;&gt;"",I6041-G6041,""),"")</f>
        <v/>
      </c>
      <c r="L6041" s="25" t="str">
        <f>IF(M6041="",IF(K6041&lt;&gt;"",IF(G6041=0,IF(I6041=0,0,9.99),K6041/G6041),""),"")</f>
        <v/>
      </c>
      <c r="M6041" s="112"/>
      <c r="N6041" s="58" t="str">
        <f>TRIM(CONCATENATE(Table1[[#This Row],[Intake]]," ",Table1[[#This Row],[Batch Number]]))</f>
        <v>S-1/OS 154</v>
      </c>
      <c r="O6041" s="112" t="str">
        <f>IF(VLOOKUP(Table1[[#This Row],[Intake Batch Combo]],Sheet2!A:B,2,FALSE)="","",VLOOKUP(Table1[[#This Row],[Intake Batch Combo]],Sheet2!A:B,2,FALSE))</f>
        <v>One Source Diagnostics Batch 154</v>
      </c>
      <c r="P6041" s="115" t="s">
        <v>2379</v>
      </c>
      <c r="Q6041" s="115" t="e">
        <v>#N/A</v>
      </c>
    </row>
    <row r="6042" spans="1:17">
      <c r="A6042" s="4" t="s">
        <v>1316</v>
      </c>
      <c r="B6042" s="15">
        <v>154</v>
      </c>
      <c r="C6042" s="15" t="s">
        <v>2225</v>
      </c>
      <c r="D6042" s="30">
        <v>45359</v>
      </c>
      <c r="E6042" s="10" t="s">
        <v>1</v>
      </c>
      <c r="F6042" s="14">
        <v>1695</v>
      </c>
      <c r="G6042" s="14">
        <v>375.57</v>
      </c>
      <c r="H6042" s="30"/>
      <c r="I6042" s="118"/>
      <c r="J6042" s="15" t="str">
        <f>IF(M6042="",IF(AND(H6042&lt;&gt; "",D6042&lt;&gt;""),IF(H6042&gt;=D6042,H6042-D6042,0),""),"")</f>
        <v/>
      </c>
      <c r="K6042" s="20" t="str">
        <f>IF(M6042="",IF(I6042&lt;&gt;"",I6042-G6042,""),"")</f>
        <v/>
      </c>
      <c r="L6042" s="25" t="str">
        <f>IF(M6042="",IF(K6042&lt;&gt;"",IF(G6042=0,IF(I6042=0,0,9.99),K6042/G6042),""),"")</f>
        <v/>
      </c>
      <c r="M6042" s="112"/>
      <c r="N6042" s="58" t="str">
        <f>TRIM(CONCATENATE(Table1[[#This Row],[Intake]]," ",Table1[[#This Row],[Batch Number]]))</f>
        <v>S-1/OS 154</v>
      </c>
      <c r="O6042" s="112" t="str">
        <f>IF(VLOOKUP(Table1[[#This Row],[Intake Batch Combo]],Sheet2!A:B,2,FALSE)="","",VLOOKUP(Table1[[#This Row],[Intake Batch Combo]],Sheet2!A:B,2,FALSE))</f>
        <v>One Source Diagnostics Batch 154</v>
      </c>
      <c r="P6042" s="115" t="s">
        <v>2379</v>
      </c>
      <c r="Q6042" s="115" t="e">
        <v>#N/A</v>
      </c>
    </row>
    <row r="6043" spans="1:17">
      <c r="A6043" s="4" t="s">
        <v>1316</v>
      </c>
      <c r="B6043" s="15">
        <v>154</v>
      </c>
      <c r="C6043" s="15" t="s">
        <v>2227</v>
      </c>
      <c r="D6043" s="30">
        <v>45359</v>
      </c>
      <c r="E6043" s="10" t="s">
        <v>1</v>
      </c>
      <c r="F6043" s="14">
        <v>1695</v>
      </c>
      <c r="G6043" s="14">
        <v>375.57</v>
      </c>
      <c r="H6043" s="30"/>
      <c r="I6043" s="118"/>
      <c r="J6043" s="15" t="str">
        <f>IF(M6043="",IF(AND(H6043&lt;&gt; "",D6043&lt;&gt;""),IF(H6043&gt;=D6043,H6043-D6043,0),""),"")</f>
        <v/>
      </c>
      <c r="K6043" s="20" t="str">
        <f>IF(M6043="",IF(I6043&lt;&gt;"",I6043-G6043,""),"")</f>
        <v/>
      </c>
      <c r="L6043" s="25" t="str">
        <f>IF(M6043="",IF(K6043&lt;&gt;"",IF(G6043=0,IF(I6043=0,0,9.99),K6043/G6043),""),"")</f>
        <v/>
      </c>
      <c r="M6043" s="112"/>
      <c r="N6043" s="58" t="str">
        <f>TRIM(CONCATENATE(Table1[[#This Row],[Intake]]," ",Table1[[#This Row],[Batch Number]]))</f>
        <v>S-1/OS 154</v>
      </c>
      <c r="O6043" s="112" t="str">
        <f>IF(VLOOKUP(Table1[[#This Row],[Intake Batch Combo]],Sheet2!A:B,2,FALSE)="","",VLOOKUP(Table1[[#This Row],[Intake Batch Combo]],Sheet2!A:B,2,FALSE))</f>
        <v>One Source Diagnostics Batch 154</v>
      </c>
      <c r="P6043" s="115" t="s">
        <v>2379</v>
      </c>
      <c r="Q6043" s="115" t="e">
        <v>#N/A</v>
      </c>
    </row>
    <row r="6044" spans="1:17">
      <c r="A6044" s="4" t="s">
        <v>1316</v>
      </c>
      <c r="B6044" s="15">
        <v>154</v>
      </c>
      <c r="C6044" s="15" t="s">
        <v>2230</v>
      </c>
      <c r="D6044" s="30">
        <v>45359</v>
      </c>
      <c r="E6044" s="10" t="s">
        <v>1</v>
      </c>
      <c r="F6044" s="14">
        <v>1695</v>
      </c>
      <c r="G6044" s="14">
        <v>375.57</v>
      </c>
      <c r="H6044" s="30"/>
      <c r="I6044" s="118"/>
      <c r="J6044" s="15" t="str">
        <f>IF(M6044="",IF(AND(H6044&lt;&gt; "",D6044&lt;&gt;""),IF(H6044&gt;=D6044,H6044-D6044,0),""),"")</f>
        <v/>
      </c>
      <c r="K6044" s="20" t="str">
        <f>IF(M6044="",IF(I6044&lt;&gt;"",I6044-G6044,""),"")</f>
        <v/>
      </c>
      <c r="L6044" s="25" t="str">
        <f>IF(M6044="",IF(K6044&lt;&gt;"",IF(G6044=0,IF(I6044=0,0,9.99),K6044/G6044),""),"")</f>
        <v/>
      </c>
      <c r="M6044" s="112"/>
      <c r="N6044" s="58" t="str">
        <f>TRIM(CONCATENATE(Table1[[#This Row],[Intake]]," ",Table1[[#This Row],[Batch Number]]))</f>
        <v>S-1/OS 154</v>
      </c>
      <c r="O6044" s="112" t="str">
        <f>IF(VLOOKUP(Table1[[#This Row],[Intake Batch Combo]],Sheet2!A:B,2,FALSE)="","",VLOOKUP(Table1[[#This Row],[Intake Batch Combo]],Sheet2!A:B,2,FALSE))</f>
        <v>One Source Diagnostics Batch 154</v>
      </c>
      <c r="P6044" s="115" t="s">
        <v>2379</v>
      </c>
      <c r="Q6044" s="115" t="e">
        <v>#N/A</v>
      </c>
    </row>
    <row r="6045" spans="1:17">
      <c r="A6045" s="4" t="s">
        <v>1316</v>
      </c>
      <c r="B6045" s="15">
        <v>154</v>
      </c>
      <c r="C6045" s="15" t="s">
        <v>2230</v>
      </c>
      <c r="D6045" s="30">
        <v>45359</v>
      </c>
      <c r="E6045" s="10" t="s">
        <v>1</v>
      </c>
      <c r="F6045" s="14">
        <v>1695</v>
      </c>
      <c r="G6045" s="14">
        <v>375.57</v>
      </c>
      <c r="H6045" s="30"/>
      <c r="I6045" s="118"/>
      <c r="J6045" s="15" t="str">
        <f>IF(M6045="",IF(AND(H6045&lt;&gt; "",D6045&lt;&gt;""),IF(H6045&gt;=D6045,H6045-D6045,0),""),"")</f>
        <v/>
      </c>
      <c r="K6045" s="20" t="str">
        <f>IF(M6045="",IF(I6045&lt;&gt;"",I6045-G6045,""),"")</f>
        <v/>
      </c>
      <c r="L6045" s="25" t="str">
        <f>IF(M6045="",IF(K6045&lt;&gt;"",IF(G6045=0,IF(I6045=0,0,9.99),K6045/G6045),""),"")</f>
        <v/>
      </c>
      <c r="M6045" s="112"/>
      <c r="N6045" s="58" t="str">
        <f>TRIM(CONCATENATE(Table1[[#This Row],[Intake]]," ",Table1[[#This Row],[Batch Number]]))</f>
        <v>S-1/OS 154</v>
      </c>
      <c r="O6045" s="112" t="str">
        <f>IF(VLOOKUP(Table1[[#This Row],[Intake Batch Combo]],Sheet2!A:B,2,FALSE)="","",VLOOKUP(Table1[[#This Row],[Intake Batch Combo]],Sheet2!A:B,2,FALSE))</f>
        <v>One Source Diagnostics Batch 154</v>
      </c>
      <c r="P6045" s="115" t="s">
        <v>2379</v>
      </c>
      <c r="Q6045" s="115" t="e">
        <v>#N/A</v>
      </c>
    </row>
    <row r="6046" spans="1:17">
      <c r="A6046" s="4" t="s">
        <v>1316</v>
      </c>
      <c r="B6046" s="15">
        <v>154</v>
      </c>
      <c r="C6046" s="15" t="s">
        <v>2233</v>
      </c>
      <c r="D6046" s="30">
        <v>45359</v>
      </c>
      <c r="E6046" s="10" t="s">
        <v>1</v>
      </c>
      <c r="F6046" s="14">
        <v>1695</v>
      </c>
      <c r="G6046" s="14">
        <v>375.57</v>
      </c>
      <c r="H6046" s="30"/>
      <c r="I6046" s="118"/>
      <c r="J6046" s="15" t="str">
        <f>IF(M6046="",IF(AND(H6046&lt;&gt; "",D6046&lt;&gt;""),IF(H6046&gt;=D6046,H6046-D6046,0),""),"")</f>
        <v/>
      </c>
      <c r="K6046" s="20" t="str">
        <f>IF(M6046="",IF(I6046&lt;&gt;"",I6046-G6046,""),"")</f>
        <v/>
      </c>
      <c r="L6046" s="25" t="str">
        <f>IF(M6046="",IF(K6046&lt;&gt;"",IF(G6046=0,IF(I6046=0,0,9.99),K6046/G6046),""),"")</f>
        <v/>
      </c>
      <c r="M6046" s="112"/>
      <c r="N6046" s="58" t="str">
        <f>TRIM(CONCATENATE(Table1[[#This Row],[Intake]]," ",Table1[[#This Row],[Batch Number]]))</f>
        <v>S-1/OS 154</v>
      </c>
      <c r="O6046" s="112" t="str">
        <f>IF(VLOOKUP(Table1[[#This Row],[Intake Batch Combo]],Sheet2!A:B,2,FALSE)="","",VLOOKUP(Table1[[#This Row],[Intake Batch Combo]],Sheet2!A:B,2,FALSE))</f>
        <v>One Source Diagnostics Batch 154</v>
      </c>
      <c r="P6046" s="115" t="s">
        <v>2379</v>
      </c>
      <c r="Q6046" s="115" t="e">
        <v>#N/A</v>
      </c>
    </row>
    <row r="6047" spans="1:17">
      <c r="A6047" s="4" t="s">
        <v>1316</v>
      </c>
      <c r="B6047" s="15">
        <v>154</v>
      </c>
      <c r="C6047" s="15" t="s">
        <v>2236</v>
      </c>
      <c r="D6047" s="30">
        <v>45359</v>
      </c>
      <c r="E6047" s="10" t="s">
        <v>1</v>
      </c>
      <c r="F6047" s="14">
        <v>1695</v>
      </c>
      <c r="G6047" s="14">
        <v>375.57</v>
      </c>
      <c r="H6047" s="30"/>
      <c r="I6047" s="118"/>
      <c r="J6047" s="15" t="str">
        <f>IF(M6047="",IF(AND(H6047&lt;&gt; "",D6047&lt;&gt;""),IF(H6047&gt;=D6047,H6047-D6047,0),""),"")</f>
        <v/>
      </c>
      <c r="K6047" s="20" t="str">
        <f>IF(M6047="",IF(I6047&lt;&gt;"",I6047-G6047,""),"")</f>
        <v/>
      </c>
      <c r="L6047" s="25" t="str">
        <f>IF(M6047="",IF(K6047&lt;&gt;"",IF(G6047=0,IF(I6047=0,0,9.99),K6047/G6047),""),"")</f>
        <v/>
      </c>
      <c r="M6047" s="112"/>
      <c r="N6047" s="58" t="str">
        <f>TRIM(CONCATENATE(Table1[[#This Row],[Intake]]," ",Table1[[#This Row],[Batch Number]]))</f>
        <v>S-1/OS 154</v>
      </c>
      <c r="O6047" s="112" t="str">
        <f>IF(VLOOKUP(Table1[[#This Row],[Intake Batch Combo]],Sheet2!A:B,2,FALSE)="","",VLOOKUP(Table1[[#This Row],[Intake Batch Combo]],Sheet2!A:B,2,FALSE))</f>
        <v>One Source Diagnostics Batch 154</v>
      </c>
      <c r="P6047" s="115" t="s">
        <v>2379</v>
      </c>
      <c r="Q6047" s="115" t="e">
        <v>#N/A</v>
      </c>
    </row>
    <row r="6048" spans="1:17">
      <c r="A6048" s="4" t="s">
        <v>1316</v>
      </c>
      <c r="B6048" s="15">
        <v>154</v>
      </c>
      <c r="C6048" s="15" t="s">
        <v>2236</v>
      </c>
      <c r="D6048" s="30">
        <v>45359</v>
      </c>
      <c r="E6048" s="10" t="s">
        <v>1</v>
      </c>
      <c r="F6048" s="14">
        <v>1695</v>
      </c>
      <c r="G6048" s="14">
        <v>375.57</v>
      </c>
      <c r="H6048" s="30"/>
      <c r="I6048" s="118"/>
      <c r="J6048" s="15" t="str">
        <f>IF(M6048="",IF(AND(H6048&lt;&gt; "",D6048&lt;&gt;""),IF(H6048&gt;=D6048,H6048-D6048,0),""),"")</f>
        <v/>
      </c>
      <c r="K6048" s="20" t="str">
        <f>IF(M6048="",IF(I6048&lt;&gt;"",I6048-G6048,""),"")</f>
        <v/>
      </c>
      <c r="L6048" s="25" t="str">
        <f>IF(M6048="",IF(K6048&lt;&gt;"",IF(G6048=0,IF(I6048=0,0,9.99),K6048/G6048),""),"")</f>
        <v/>
      </c>
      <c r="M6048" s="112"/>
      <c r="N6048" s="58" t="str">
        <f>TRIM(CONCATENATE(Table1[[#This Row],[Intake]]," ",Table1[[#This Row],[Batch Number]]))</f>
        <v>S-1/OS 154</v>
      </c>
      <c r="O6048" s="112" t="str">
        <f>IF(VLOOKUP(Table1[[#This Row],[Intake Batch Combo]],Sheet2!A:B,2,FALSE)="","",VLOOKUP(Table1[[#This Row],[Intake Batch Combo]],Sheet2!A:B,2,FALSE))</f>
        <v>One Source Diagnostics Batch 154</v>
      </c>
      <c r="P6048" s="115" t="s">
        <v>2379</v>
      </c>
      <c r="Q6048" s="115" t="e">
        <v>#N/A</v>
      </c>
    </row>
    <row r="6049" spans="1:17">
      <c r="A6049" s="4" t="s">
        <v>1316</v>
      </c>
      <c r="B6049" s="15">
        <v>154</v>
      </c>
      <c r="C6049" s="15" t="s">
        <v>2237</v>
      </c>
      <c r="D6049" s="30">
        <v>45359</v>
      </c>
      <c r="E6049" s="10" t="s">
        <v>1</v>
      </c>
      <c r="F6049" s="14">
        <v>1695</v>
      </c>
      <c r="G6049" s="14">
        <v>375.57</v>
      </c>
      <c r="H6049" s="30"/>
      <c r="I6049" s="118"/>
      <c r="J6049" s="15" t="str">
        <f>IF(M6049="",IF(AND(H6049&lt;&gt; "",D6049&lt;&gt;""),IF(H6049&gt;=D6049,H6049-D6049,0),""),"")</f>
        <v/>
      </c>
      <c r="K6049" s="20" t="str">
        <f>IF(M6049="",IF(I6049&lt;&gt;"",I6049-G6049,""),"")</f>
        <v/>
      </c>
      <c r="L6049" s="25" t="str">
        <f>IF(M6049="",IF(K6049&lt;&gt;"",IF(G6049=0,IF(I6049=0,0,9.99),K6049/G6049),""),"")</f>
        <v/>
      </c>
      <c r="M6049" s="112"/>
      <c r="N6049" s="58" t="str">
        <f>TRIM(CONCATENATE(Table1[[#This Row],[Intake]]," ",Table1[[#This Row],[Batch Number]]))</f>
        <v>S-1/OS 154</v>
      </c>
      <c r="O6049" s="112" t="str">
        <f>IF(VLOOKUP(Table1[[#This Row],[Intake Batch Combo]],Sheet2!A:B,2,FALSE)="","",VLOOKUP(Table1[[#This Row],[Intake Batch Combo]],Sheet2!A:B,2,FALSE))</f>
        <v>One Source Diagnostics Batch 154</v>
      </c>
      <c r="P6049" s="115" t="s">
        <v>2379</v>
      </c>
      <c r="Q6049" s="115" t="e">
        <v>#N/A</v>
      </c>
    </row>
    <row r="6050" spans="1:17">
      <c r="A6050" s="4" t="s">
        <v>1316</v>
      </c>
      <c r="B6050" s="15">
        <v>154</v>
      </c>
      <c r="C6050" s="15" t="s">
        <v>2238</v>
      </c>
      <c r="D6050" s="30">
        <v>45359</v>
      </c>
      <c r="E6050" s="10" t="s">
        <v>1</v>
      </c>
      <c r="F6050" s="14">
        <v>1695</v>
      </c>
      <c r="G6050" s="14">
        <v>375.57</v>
      </c>
      <c r="H6050" s="30"/>
      <c r="I6050" s="118"/>
      <c r="J6050" s="15" t="str">
        <f>IF(M6050="",IF(AND(H6050&lt;&gt; "",D6050&lt;&gt;""),IF(H6050&gt;=D6050,H6050-D6050,0),""),"")</f>
        <v/>
      </c>
      <c r="K6050" s="20" t="str">
        <f>IF(M6050="",IF(I6050&lt;&gt;"",I6050-G6050,""),"")</f>
        <v/>
      </c>
      <c r="L6050" s="25" t="str">
        <f>IF(M6050="",IF(K6050&lt;&gt;"",IF(G6050=0,IF(I6050=0,0,9.99),K6050/G6050),""),"")</f>
        <v/>
      </c>
      <c r="M6050" s="112"/>
      <c r="N6050" s="58" t="str">
        <f>TRIM(CONCATENATE(Table1[[#This Row],[Intake]]," ",Table1[[#This Row],[Batch Number]]))</f>
        <v>S-1/OS 154</v>
      </c>
      <c r="O6050" s="112" t="str">
        <f>IF(VLOOKUP(Table1[[#This Row],[Intake Batch Combo]],Sheet2!A:B,2,FALSE)="","",VLOOKUP(Table1[[#This Row],[Intake Batch Combo]],Sheet2!A:B,2,FALSE))</f>
        <v>One Source Diagnostics Batch 154</v>
      </c>
      <c r="P6050" s="115" t="s">
        <v>2379</v>
      </c>
      <c r="Q6050" s="115" t="e">
        <v>#N/A</v>
      </c>
    </row>
    <row r="6051" spans="1:17">
      <c r="A6051" s="4" t="s">
        <v>1316</v>
      </c>
      <c r="B6051" s="15">
        <v>154</v>
      </c>
      <c r="C6051" s="15" t="s">
        <v>2238</v>
      </c>
      <c r="D6051" s="30">
        <v>45359</v>
      </c>
      <c r="E6051" s="10" t="s">
        <v>1</v>
      </c>
      <c r="F6051" s="14">
        <v>1695</v>
      </c>
      <c r="G6051" s="14">
        <v>375.57</v>
      </c>
      <c r="H6051" s="30"/>
      <c r="I6051" s="118"/>
      <c r="J6051" s="15" t="str">
        <f>IF(M6051="",IF(AND(H6051&lt;&gt; "",D6051&lt;&gt;""),IF(H6051&gt;=D6051,H6051-D6051,0),""),"")</f>
        <v/>
      </c>
      <c r="K6051" s="20" t="str">
        <f>IF(M6051="",IF(I6051&lt;&gt;"",I6051-G6051,""),"")</f>
        <v/>
      </c>
      <c r="L6051" s="25" t="str">
        <f>IF(M6051="",IF(K6051&lt;&gt;"",IF(G6051=0,IF(I6051=0,0,9.99),K6051/G6051),""),"")</f>
        <v/>
      </c>
      <c r="M6051" s="112"/>
      <c r="N6051" s="58" t="str">
        <f>TRIM(CONCATENATE(Table1[[#This Row],[Intake]]," ",Table1[[#This Row],[Batch Number]]))</f>
        <v>S-1/OS 154</v>
      </c>
      <c r="O6051" s="112" t="str">
        <f>IF(VLOOKUP(Table1[[#This Row],[Intake Batch Combo]],Sheet2!A:B,2,FALSE)="","",VLOOKUP(Table1[[#This Row],[Intake Batch Combo]],Sheet2!A:B,2,FALSE))</f>
        <v>One Source Diagnostics Batch 154</v>
      </c>
      <c r="P6051" s="115" t="s">
        <v>2379</v>
      </c>
      <c r="Q6051" s="115" t="e">
        <v>#N/A</v>
      </c>
    </row>
    <row r="6052" spans="1:17">
      <c r="A6052" s="4" t="s">
        <v>1316</v>
      </c>
      <c r="B6052" s="15">
        <v>154</v>
      </c>
      <c r="C6052" s="15" t="s">
        <v>2238</v>
      </c>
      <c r="D6052" s="30">
        <v>45359</v>
      </c>
      <c r="E6052" s="10" t="s">
        <v>1</v>
      </c>
      <c r="F6052" s="14">
        <v>1695</v>
      </c>
      <c r="G6052" s="14">
        <v>375.57</v>
      </c>
      <c r="H6052" s="30"/>
      <c r="I6052" s="118"/>
      <c r="J6052" s="15" t="str">
        <f>IF(M6052="",IF(AND(H6052&lt;&gt; "",D6052&lt;&gt;""),IF(H6052&gt;=D6052,H6052-D6052,0),""),"")</f>
        <v/>
      </c>
      <c r="K6052" s="20" t="str">
        <f>IF(M6052="",IF(I6052&lt;&gt;"",I6052-G6052,""),"")</f>
        <v/>
      </c>
      <c r="L6052" s="25" t="str">
        <f>IF(M6052="",IF(K6052&lt;&gt;"",IF(G6052=0,IF(I6052=0,0,9.99),K6052/G6052),""),"")</f>
        <v/>
      </c>
      <c r="M6052" s="112"/>
      <c r="N6052" s="58" t="str">
        <f>TRIM(CONCATENATE(Table1[[#This Row],[Intake]]," ",Table1[[#This Row],[Batch Number]]))</f>
        <v>S-1/OS 154</v>
      </c>
      <c r="O6052" s="112" t="str">
        <f>IF(VLOOKUP(Table1[[#This Row],[Intake Batch Combo]],Sheet2!A:B,2,FALSE)="","",VLOOKUP(Table1[[#This Row],[Intake Batch Combo]],Sheet2!A:B,2,FALSE))</f>
        <v>One Source Diagnostics Batch 154</v>
      </c>
      <c r="P6052" s="115" t="s">
        <v>2379</v>
      </c>
      <c r="Q6052" s="115" t="e">
        <v>#N/A</v>
      </c>
    </row>
    <row r="6053" spans="1:17">
      <c r="A6053" s="4" t="s">
        <v>1316</v>
      </c>
      <c r="B6053" s="15">
        <v>154</v>
      </c>
      <c r="C6053" s="15" t="s">
        <v>2238</v>
      </c>
      <c r="D6053" s="30">
        <v>45359</v>
      </c>
      <c r="E6053" s="10" t="s">
        <v>1</v>
      </c>
      <c r="F6053" s="14">
        <v>1695</v>
      </c>
      <c r="G6053" s="14">
        <v>375.57</v>
      </c>
      <c r="H6053" s="30"/>
      <c r="I6053" s="118"/>
      <c r="J6053" s="15" t="str">
        <f>IF(M6053="",IF(AND(H6053&lt;&gt; "",D6053&lt;&gt;""),IF(H6053&gt;=D6053,H6053-D6053,0),""),"")</f>
        <v/>
      </c>
      <c r="K6053" s="20" t="str">
        <f>IF(M6053="",IF(I6053&lt;&gt;"",I6053-G6053,""),"")</f>
        <v/>
      </c>
      <c r="L6053" s="25" t="str">
        <f>IF(M6053="",IF(K6053&lt;&gt;"",IF(G6053=0,IF(I6053=0,0,9.99),K6053/G6053),""),"")</f>
        <v/>
      </c>
      <c r="M6053" s="112"/>
      <c r="N6053" s="58" t="str">
        <f>TRIM(CONCATENATE(Table1[[#This Row],[Intake]]," ",Table1[[#This Row],[Batch Number]]))</f>
        <v>S-1/OS 154</v>
      </c>
      <c r="O6053" s="112" t="str">
        <f>IF(VLOOKUP(Table1[[#This Row],[Intake Batch Combo]],Sheet2!A:B,2,FALSE)="","",VLOOKUP(Table1[[#This Row],[Intake Batch Combo]],Sheet2!A:B,2,FALSE))</f>
        <v>One Source Diagnostics Batch 154</v>
      </c>
      <c r="P6053" s="115" t="s">
        <v>2379</v>
      </c>
      <c r="Q6053" s="115" t="e">
        <v>#N/A</v>
      </c>
    </row>
    <row r="6054" spans="1:17">
      <c r="A6054" s="4" t="s">
        <v>1316</v>
      </c>
      <c r="B6054" s="15">
        <v>154</v>
      </c>
      <c r="C6054" s="15" t="s">
        <v>2240</v>
      </c>
      <c r="D6054" s="30">
        <v>45359</v>
      </c>
      <c r="E6054" s="10" t="s">
        <v>1</v>
      </c>
      <c r="F6054" s="14">
        <v>1695</v>
      </c>
      <c r="G6054" s="14">
        <v>375.57</v>
      </c>
      <c r="H6054" s="30"/>
      <c r="I6054" s="118"/>
      <c r="J6054" s="15" t="str">
        <f>IF(M6054="",IF(AND(H6054&lt;&gt; "",D6054&lt;&gt;""),IF(H6054&gt;=D6054,H6054-D6054,0),""),"")</f>
        <v/>
      </c>
      <c r="K6054" s="20" t="str">
        <f>IF(M6054="",IF(I6054&lt;&gt;"",I6054-G6054,""),"")</f>
        <v/>
      </c>
      <c r="L6054" s="25" t="str">
        <f>IF(M6054="",IF(K6054&lt;&gt;"",IF(G6054=0,IF(I6054=0,0,9.99),K6054/G6054),""),"")</f>
        <v/>
      </c>
      <c r="M6054" s="112"/>
      <c r="N6054" s="58" t="str">
        <f>TRIM(CONCATENATE(Table1[[#This Row],[Intake]]," ",Table1[[#This Row],[Batch Number]]))</f>
        <v>S-1/OS 154</v>
      </c>
      <c r="O6054" s="112" t="str">
        <f>IF(VLOOKUP(Table1[[#This Row],[Intake Batch Combo]],Sheet2!A:B,2,FALSE)="","",VLOOKUP(Table1[[#This Row],[Intake Batch Combo]],Sheet2!A:B,2,FALSE))</f>
        <v>One Source Diagnostics Batch 154</v>
      </c>
      <c r="P6054" s="115" t="s">
        <v>2379</v>
      </c>
      <c r="Q6054" s="115" t="e">
        <v>#N/A</v>
      </c>
    </row>
    <row r="6055" spans="1:17">
      <c r="A6055" s="4" t="s">
        <v>1316</v>
      </c>
      <c r="B6055" s="15">
        <v>154</v>
      </c>
      <c r="C6055" s="15" t="s">
        <v>2240</v>
      </c>
      <c r="D6055" s="30">
        <v>45359</v>
      </c>
      <c r="E6055" s="10" t="s">
        <v>1</v>
      </c>
      <c r="F6055" s="14">
        <v>1695</v>
      </c>
      <c r="G6055" s="14">
        <v>375.57</v>
      </c>
      <c r="H6055" s="30"/>
      <c r="I6055" s="118"/>
      <c r="J6055" s="15" t="str">
        <f>IF(M6055="",IF(AND(H6055&lt;&gt; "",D6055&lt;&gt;""),IF(H6055&gt;=D6055,H6055-D6055,0),""),"")</f>
        <v/>
      </c>
      <c r="K6055" s="20" t="str">
        <f>IF(M6055="",IF(I6055&lt;&gt;"",I6055-G6055,""),"")</f>
        <v/>
      </c>
      <c r="L6055" s="25" t="str">
        <f>IF(M6055="",IF(K6055&lt;&gt;"",IF(G6055=0,IF(I6055=0,0,9.99),K6055/G6055),""),"")</f>
        <v/>
      </c>
      <c r="M6055" s="112"/>
      <c r="N6055" s="58" t="str">
        <f>TRIM(CONCATENATE(Table1[[#This Row],[Intake]]," ",Table1[[#This Row],[Batch Number]]))</f>
        <v>S-1/OS 154</v>
      </c>
      <c r="O6055" s="112" t="str">
        <f>IF(VLOOKUP(Table1[[#This Row],[Intake Batch Combo]],Sheet2!A:B,2,FALSE)="","",VLOOKUP(Table1[[#This Row],[Intake Batch Combo]],Sheet2!A:B,2,FALSE))</f>
        <v>One Source Diagnostics Batch 154</v>
      </c>
      <c r="P6055" s="115" t="s">
        <v>2379</v>
      </c>
      <c r="Q6055" s="115" t="e">
        <v>#N/A</v>
      </c>
    </row>
    <row r="6056" spans="1:17">
      <c r="A6056" s="4" t="s">
        <v>1316</v>
      </c>
      <c r="B6056" s="15">
        <v>154</v>
      </c>
      <c r="C6056" s="15" t="s">
        <v>2243</v>
      </c>
      <c r="D6056" s="30">
        <v>45359</v>
      </c>
      <c r="E6056" s="10" t="s">
        <v>1</v>
      </c>
      <c r="F6056" s="14">
        <v>1695</v>
      </c>
      <c r="G6056" s="14">
        <v>375.57</v>
      </c>
      <c r="H6056" s="30"/>
      <c r="I6056" s="118"/>
      <c r="J6056" s="15" t="str">
        <f>IF(M6056="",IF(AND(H6056&lt;&gt; "",D6056&lt;&gt;""),IF(H6056&gt;=D6056,H6056-D6056,0),""),"")</f>
        <v/>
      </c>
      <c r="K6056" s="20" t="str">
        <f>IF(M6056="",IF(I6056&lt;&gt;"",I6056-G6056,""),"")</f>
        <v/>
      </c>
      <c r="L6056" s="25" t="str">
        <f>IF(M6056="",IF(K6056&lt;&gt;"",IF(G6056=0,IF(I6056=0,0,9.99),K6056/G6056),""),"")</f>
        <v/>
      </c>
      <c r="M6056" s="112"/>
      <c r="N6056" s="58" t="str">
        <f>TRIM(CONCATENATE(Table1[[#This Row],[Intake]]," ",Table1[[#This Row],[Batch Number]]))</f>
        <v>S-1/OS 154</v>
      </c>
      <c r="O6056" s="112" t="str">
        <f>IF(VLOOKUP(Table1[[#This Row],[Intake Batch Combo]],Sheet2!A:B,2,FALSE)="","",VLOOKUP(Table1[[#This Row],[Intake Batch Combo]],Sheet2!A:B,2,FALSE))</f>
        <v>One Source Diagnostics Batch 154</v>
      </c>
      <c r="P6056" s="115" t="s">
        <v>2379</v>
      </c>
      <c r="Q6056" s="115" t="e">
        <v>#N/A</v>
      </c>
    </row>
    <row r="6057" spans="1:17">
      <c r="A6057" s="4" t="s">
        <v>1316</v>
      </c>
      <c r="B6057" s="15">
        <v>154</v>
      </c>
      <c r="C6057" s="15" t="s">
        <v>2243</v>
      </c>
      <c r="D6057" s="30">
        <v>45359</v>
      </c>
      <c r="E6057" s="10" t="s">
        <v>1</v>
      </c>
      <c r="F6057" s="14">
        <v>1695</v>
      </c>
      <c r="G6057" s="14">
        <v>375.57</v>
      </c>
      <c r="H6057" s="30"/>
      <c r="I6057" s="118"/>
      <c r="J6057" s="15" t="str">
        <f>IF(M6057="",IF(AND(H6057&lt;&gt; "",D6057&lt;&gt;""),IF(H6057&gt;=D6057,H6057-D6057,0),""),"")</f>
        <v/>
      </c>
      <c r="K6057" s="20" t="str">
        <f>IF(M6057="",IF(I6057&lt;&gt;"",I6057-G6057,""),"")</f>
        <v/>
      </c>
      <c r="L6057" s="25" t="str">
        <f>IF(M6057="",IF(K6057&lt;&gt;"",IF(G6057=0,IF(I6057=0,0,9.99),K6057/G6057),""),"")</f>
        <v/>
      </c>
      <c r="M6057" s="112"/>
      <c r="N6057" s="58" t="str">
        <f>TRIM(CONCATENATE(Table1[[#This Row],[Intake]]," ",Table1[[#This Row],[Batch Number]]))</f>
        <v>S-1/OS 154</v>
      </c>
      <c r="O6057" s="112" t="str">
        <f>IF(VLOOKUP(Table1[[#This Row],[Intake Batch Combo]],Sheet2!A:B,2,FALSE)="","",VLOOKUP(Table1[[#This Row],[Intake Batch Combo]],Sheet2!A:B,2,FALSE))</f>
        <v>One Source Diagnostics Batch 154</v>
      </c>
      <c r="P6057" s="115" t="s">
        <v>2379</v>
      </c>
      <c r="Q6057" s="115" t="e">
        <v>#N/A</v>
      </c>
    </row>
    <row r="6058" spans="1:17">
      <c r="A6058" s="4" t="s">
        <v>1316</v>
      </c>
      <c r="B6058" s="15">
        <v>154</v>
      </c>
      <c r="C6058" s="15" t="s">
        <v>2243</v>
      </c>
      <c r="D6058" s="30">
        <v>45359</v>
      </c>
      <c r="E6058" s="10" t="s">
        <v>1</v>
      </c>
      <c r="F6058" s="14">
        <v>1695</v>
      </c>
      <c r="G6058" s="14">
        <v>375.57</v>
      </c>
      <c r="H6058" s="30"/>
      <c r="I6058" s="118"/>
      <c r="J6058" s="15" t="str">
        <f>IF(M6058="",IF(AND(H6058&lt;&gt; "",D6058&lt;&gt;""),IF(H6058&gt;=D6058,H6058-D6058,0),""),"")</f>
        <v/>
      </c>
      <c r="K6058" s="20" t="str">
        <f>IF(M6058="",IF(I6058&lt;&gt;"",I6058-G6058,""),"")</f>
        <v/>
      </c>
      <c r="L6058" s="25" t="str">
        <f>IF(M6058="",IF(K6058&lt;&gt;"",IF(G6058=0,IF(I6058=0,0,9.99),K6058/G6058),""),"")</f>
        <v/>
      </c>
      <c r="M6058" s="112"/>
      <c r="N6058" s="58" t="str">
        <f>TRIM(CONCATENATE(Table1[[#This Row],[Intake]]," ",Table1[[#This Row],[Batch Number]]))</f>
        <v>S-1/OS 154</v>
      </c>
      <c r="O6058" s="112" t="str">
        <f>IF(VLOOKUP(Table1[[#This Row],[Intake Batch Combo]],Sheet2!A:B,2,FALSE)="","",VLOOKUP(Table1[[#This Row],[Intake Batch Combo]],Sheet2!A:B,2,FALSE))</f>
        <v>One Source Diagnostics Batch 154</v>
      </c>
      <c r="P6058" s="115" t="s">
        <v>2379</v>
      </c>
      <c r="Q6058" s="115" t="e">
        <v>#N/A</v>
      </c>
    </row>
    <row r="6059" spans="1:17">
      <c r="A6059" s="4" t="s">
        <v>1316</v>
      </c>
      <c r="B6059" s="15">
        <v>154</v>
      </c>
      <c r="C6059" s="15" t="s">
        <v>2245</v>
      </c>
      <c r="D6059" s="30">
        <v>45359</v>
      </c>
      <c r="E6059" s="10" t="s">
        <v>1</v>
      </c>
      <c r="F6059" s="14">
        <v>1695</v>
      </c>
      <c r="G6059" s="14">
        <v>375.57</v>
      </c>
      <c r="H6059" s="30"/>
      <c r="I6059" s="118"/>
      <c r="J6059" s="15" t="str">
        <f>IF(M6059="",IF(AND(H6059&lt;&gt; "",D6059&lt;&gt;""),IF(H6059&gt;=D6059,H6059-D6059,0),""),"")</f>
        <v/>
      </c>
      <c r="K6059" s="20" t="str">
        <f>IF(M6059="",IF(I6059&lt;&gt;"",I6059-G6059,""),"")</f>
        <v/>
      </c>
      <c r="L6059" s="25" t="str">
        <f>IF(M6059="",IF(K6059&lt;&gt;"",IF(G6059=0,IF(I6059=0,0,9.99),K6059/G6059),""),"")</f>
        <v/>
      </c>
      <c r="M6059" s="112"/>
      <c r="N6059" s="58" t="str">
        <f>TRIM(CONCATENATE(Table1[[#This Row],[Intake]]," ",Table1[[#This Row],[Batch Number]]))</f>
        <v>S-1/OS 154</v>
      </c>
      <c r="O6059" s="112" t="str">
        <f>IF(VLOOKUP(Table1[[#This Row],[Intake Batch Combo]],Sheet2!A:B,2,FALSE)="","",VLOOKUP(Table1[[#This Row],[Intake Batch Combo]],Sheet2!A:B,2,FALSE))</f>
        <v>One Source Diagnostics Batch 154</v>
      </c>
      <c r="P6059" s="115" t="s">
        <v>2379</v>
      </c>
      <c r="Q6059" s="115" t="e">
        <v>#N/A</v>
      </c>
    </row>
    <row r="6060" spans="1:17">
      <c r="A6060" s="4" t="s">
        <v>1316</v>
      </c>
      <c r="B6060" s="15">
        <v>154</v>
      </c>
      <c r="C6060" s="15" t="s">
        <v>2245</v>
      </c>
      <c r="D6060" s="30">
        <v>45359</v>
      </c>
      <c r="E6060" s="10" t="s">
        <v>1</v>
      </c>
      <c r="F6060" s="14">
        <v>1695</v>
      </c>
      <c r="G6060" s="14">
        <v>375.57</v>
      </c>
      <c r="H6060" s="30"/>
      <c r="I6060" s="118"/>
      <c r="J6060" s="15" t="str">
        <f>IF(M6060="",IF(AND(H6060&lt;&gt; "",D6060&lt;&gt;""),IF(H6060&gt;=D6060,H6060-D6060,0),""),"")</f>
        <v/>
      </c>
      <c r="K6060" s="20" t="str">
        <f>IF(M6060="",IF(I6060&lt;&gt;"",I6060-G6060,""),"")</f>
        <v/>
      </c>
      <c r="L6060" s="25" t="str">
        <f>IF(M6060="",IF(K6060&lt;&gt;"",IF(G6060=0,IF(I6060=0,0,9.99),K6060/G6060),""),"")</f>
        <v/>
      </c>
      <c r="M6060" s="112"/>
      <c r="N6060" s="58" t="str">
        <f>TRIM(CONCATENATE(Table1[[#This Row],[Intake]]," ",Table1[[#This Row],[Batch Number]]))</f>
        <v>S-1/OS 154</v>
      </c>
      <c r="O6060" s="112" t="str">
        <f>IF(VLOOKUP(Table1[[#This Row],[Intake Batch Combo]],Sheet2!A:B,2,FALSE)="","",VLOOKUP(Table1[[#This Row],[Intake Batch Combo]],Sheet2!A:B,2,FALSE))</f>
        <v>One Source Diagnostics Batch 154</v>
      </c>
      <c r="P6060" s="115" t="s">
        <v>2379</v>
      </c>
      <c r="Q6060" s="115" t="e">
        <v>#N/A</v>
      </c>
    </row>
    <row r="6061" spans="1:17">
      <c r="A6061" s="4" t="s">
        <v>1316</v>
      </c>
      <c r="B6061" s="15">
        <v>154</v>
      </c>
      <c r="C6061" s="15" t="s">
        <v>2247</v>
      </c>
      <c r="D6061" s="30">
        <v>45359</v>
      </c>
      <c r="E6061" s="10" t="s">
        <v>1</v>
      </c>
      <c r="F6061" s="14">
        <v>1695</v>
      </c>
      <c r="G6061" s="14">
        <v>375.57</v>
      </c>
      <c r="H6061" s="30"/>
      <c r="I6061" s="118"/>
      <c r="J6061" s="15" t="str">
        <f>IF(M6061="",IF(AND(H6061&lt;&gt; "",D6061&lt;&gt;""),IF(H6061&gt;=D6061,H6061-D6061,0),""),"")</f>
        <v/>
      </c>
      <c r="K6061" s="20" t="str">
        <f>IF(M6061="",IF(I6061&lt;&gt;"",I6061-G6061,""),"")</f>
        <v/>
      </c>
      <c r="L6061" s="25" t="str">
        <f>IF(M6061="",IF(K6061&lt;&gt;"",IF(G6061=0,IF(I6061=0,0,9.99),K6061/G6061),""),"")</f>
        <v/>
      </c>
      <c r="M6061" s="112"/>
      <c r="N6061" s="58" t="str">
        <f>TRIM(CONCATENATE(Table1[[#This Row],[Intake]]," ",Table1[[#This Row],[Batch Number]]))</f>
        <v>S-1/OS 154</v>
      </c>
      <c r="O6061" s="112" t="str">
        <f>IF(VLOOKUP(Table1[[#This Row],[Intake Batch Combo]],Sheet2!A:B,2,FALSE)="","",VLOOKUP(Table1[[#This Row],[Intake Batch Combo]],Sheet2!A:B,2,FALSE))</f>
        <v>One Source Diagnostics Batch 154</v>
      </c>
      <c r="P6061" s="115" t="s">
        <v>2379</v>
      </c>
      <c r="Q6061" s="115" t="e">
        <v>#N/A</v>
      </c>
    </row>
    <row r="6062" spans="1:17">
      <c r="A6062" s="4" t="s">
        <v>1316</v>
      </c>
      <c r="B6062" s="15">
        <v>154</v>
      </c>
      <c r="C6062" s="15" t="s">
        <v>2247</v>
      </c>
      <c r="D6062" s="30">
        <v>45359</v>
      </c>
      <c r="E6062" s="10" t="s">
        <v>1</v>
      </c>
      <c r="F6062" s="14">
        <v>1695</v>
      </c>
      <c r="G6062" s="14">
        <v>375.57</v>
      </c>
      <c r="H6062" s="30"/>
      <c r="I6062" s="118"/>
      <c r="J6062" s="15" t="str">
        <f>IF(M6062="",IF(AND(H6062&lt;&gt; "",D6062&lt;&gt;""),IF(H6062&gt;=D6062,H6062-D6062,0),""),"")</f>
        <v/>
      </c>
      <c r="K6062" s="20" t="str">
        <f>IF(M6062="",IF(I6062&lt;&gt;"",I6062-G6062,""),"")</f>
        <v/>
      </c>
      <c r="L6062" s="25" t="str">
        <f>IF(M6062="",IF(K6062&lt;&gt;"",IF(G6062=0,IF(I6062=0,0,9.99),K6062/G6062),""),"")</f>
        <v/>
      </c>
      <c r="M6062" s="112"/>
      <c r="N6062" s="58" t="str">
        <f>TRIM(CONCATENATE(Table1[[#This Row],[Intake]]," ",Table1[[#This Row],[Batch Number]]))</f>
        <v>S-1/OS 154</v>
      </c>
      <c r="O6062" s="112" t="str">
        <f>IF(VLOOKUP(Table1[[#This Row],[Intake Batch Combo]],Sheet2!A:B,2,FALSE)="","",VLOOKUP(Table1[[#This Row],[Intake Batch Combo]],Sheet2!A:B,2,FALSE))</f>
        <v>One Source Diagnostics Batch 154</v>
      </c>
      <c r="P6062" s="115" t="s">
        <v>2379</v>
      </c>
      <c r="Q6062" s="115" t="e">
        <v>#N/A</v>
      </c>
    </row>
    <row r="6063" spans="1:17">
      <c r="A6063" s="4" t="s">
        <v>1316</v>
      </c>
      <c r="B6063" s="15">
        <v>154</v>
      </c>
      <c r="C6063" s="15" t="s">
        <v>2247</v>
      </c>
      <c r="D6063" s="30">
        <v>45359</v>
      </c>
      <c r="E6063" s="10" t="s">
        <v>1</v>
      </c>
      <c r="F6063" s="14">
        <v>1695</v>
      </c>
      <c r="G6063" s="14">
        <v>375.57</v>
      </c>
      <c r="H6063" s="30"/>
      <c r="I6063" s="118"/>
      <c r="J6063" s="15" t="str">
        <f>IF(M6063="",IF(AND(H6063&lt;&gt; "",D6063&lt;&gt;""),IF(H6063&gt;=D6063,H6063-D6063,0),""),"")</f>
        <v/>
      </c>
      <c r="K6063" s="20" t="str">
        <f>IF(M6063="",IF(I6063&lt;&gt;"",I6063-G6063,""),"")</f>
        <v/>
      </c>
      <c r="L6063" s="25" t="str">
        <f>IF(M6063="",IF(K6063&lt;&gt;"",IF(G6063=0,IF(I6063=0,0,9.99),K6063/G6063),""),"")</f>
        <v/>
      </c>
      <c r="M6063" s="112"/>
      <c r="N6063" s="58" t="str">
        <f>TRIM(CONCATENATE(Table1[[#This Row],[Intake]]," ",Table1[[#This Row],[Batch Number]]))</f>
        <v>S-1/OS 154</v>
      </c>
      <c r="O6063" s="112" t="str">
        <f>IF(VLOOKUP(Table1[[#This Row],[Intake Batch Combo]],Sheet2!A:B,2,FALSE)="","",VLOOKUP(Table1[[#This Row],[Intake Batch Combo]],Sheet2!A:B,2,FALSE))</f>
        <v>One Source Diagnostics Batch 154</v>
      </c>
      <c r="P6063" s="115" t="s">
        <v>2379</v>
      </c>
      <c r="Q6063" s="115" t="e">
        <v>#N/A</v>
      </c>
    </row>
    <row r="6064" spans="1:17">
      <c r="A6064" s="4" t="s">
        <v>1316</v>
      </c>
      <c r="B6064" s="15">
        <v>154</v>
      </c>
      <c r="C6064" s="15" t="s">
        <v>2250</v>
      </c>
      <c r="D6064" s="30">
        <v>45359</v>
      </c>
      <c r="E6064" s="10" t="s">
        <v>1</v>
      </c>
      <c r="F6064" s="14">
        <v>1695</v>
      </c>
      <c r="G6064" s="14">
        <v>375.57</v>
      </c>
      <c r="H6064" s="30"/>
      <c r="I6064" s="118"/>
      <c r="J6064" s="15" t="str">
        <f>IF(M6064="",IF(AND(H6064&lt;&gt; "",D6064&lt;&gt;""),IF(H6064&gt;=D6064,H6064-D6064,0),""),"")</f>
        <v/>
      </c>
      <c r="K6064" s="20" t="str">
        <f>IF(M6064="",IF(I6064&lt;&gt;"",I6064-G6064,""),"")</f>
        <v/>
      </c>
      <c r="L6064" s="25" t="str">
        <f>IF(M6064="",IF(K6064&lt;&gt;"",IF(G6064=0,IF(I6064=0,0,9.99),K6064/G6064),""),"")</f>
        <v/>
      </c>
      <c r="M6064" s="112"/>
      <c r="N6064" s="58" t="str">
        <f>TRIM(CONCATENATE(Table1[[#This Row],[Intake]]," ",Table1[[#This Row],[Batch Number]]))</f>
        <v>S-1/OS 154</v>
      </c>
      <c r="O6064" s="112" t="str">
        <f>IF(VLOOKUP(Table1[[#This Row],[Intake Batch Combo]],Sheet2!A:B,2,FALSE)="","",VLOOKUP(Table1[[#This Row],[Intake Batch Combo]],Sheet2!A:B,2,FALSE))</f>
        <v>One Source Diagnostics Batch 154</v>
      </c>
      <c r="P6064" s="115" t="s">
        <v>2379</v>
      </c>
      <c r="Q6064" s="115" t="e">
        <v>#N/A</v>
      </c>
    </row>
    <row r="6065" spans="1:17">
      <c r="A6065" s="4" t="s">
        <v>1316</v>
      </c>
      <c r="B6065" s="15">
        <v>154</v>
      </c>
      <c r="C6065" s="15" t="s">
        <v>2250</v>
      </c>
      <c r="D6065" s="30">
        <v>45359</v>
      </c>
      <c r="E6065" s="10" t="s">
        <v>1</v>
      </c>
      <c r="F6065" s="14">
        <v>1695</v>
      </c>
      <c r="G6065" s="14">
        <v>375.57</v>
      </c>
      <c r="H6065" s="30"/>
      <c r="I6065" s="118"/>
      <c r="J6065" s="15" t="str">
        <f>IF(M6065="",IF(AND(H6065&lt;&gt; "",D6065&lt;&gt;""),IF(H6065&gt;=D6065,H6065-D6065,0),""),"")</f>
        <v/>
      </c>
      <c r="K6065" s="20" t="str">
        <f>IF(M6065="",IF(I6065&lt;&gt;"",I6065-G6065,""),"")</f>
        <v/>
      </c>
      <c r="L6065" s="25" t="str">
        <f>IF(M6065="",IF(K6065&lt;&gt;"",IF(G6065=0,IF(I6065=0,0,9.99),K6065/G6065),""),"")</f>
        <v/>
      </c>
      <c r="M6065" s="112"/>
      <c r="N6065" s="58" t="str">
        <f>TRIM(CONCATENATE(Table1[[#This Row],[Intake]]," ",Table1[[#This Row],[Batch Number]]))</f>
        <v>S-1/OS 154</v>
      </c>
      <c r="O6065" s="112" t="str">
        <f>IF(VLOOKUP(Table1[[#This Row],[Intake Batch Combo]],Sheet2!A:B,2,FALSE)="","",VLOOKUP(Table1[[#This Row],[Intake Batch Combo]],Sheet2!A:B,2,FALSE))</f>
        <v>One Source Diagnostics Batch 154</v>
      </c>
      <c r="P6065" s="115" t="s">
        <v>2379</v>
      </c>
      <c r="Q6065" s="115" t="e">
        <v>#N/A</v>
      </c>
    </row>
    <row r="6066" spans="1:17">
      <c r="A6066" s="4" t="s">
        <v>1316</v>
      </c>
      <c r="B6066" s="15">
        <v>154</v>
      </c>
      <c r="C6066" s="15" t="s">
        <v>2251</v>
      </c>
      <c r="D6066" s="30">
        <v>45359</v>
      </c>
      <c r="E6066" s="10" t="s">
        <v>1</v>
      </c>
      <c r="F6066" s="14">
        <v>1695</v>
      </c>
      <c r="G6066" s="14">
        <v>375.57</v>
      </c>
      <c r="H6066" s="30"/>
      <c r="I6066" s="118"/>
      <c r="J6066" s="15" t="str">
        <f>IF(M6066="",IF(AND(H6066&lt;&gt; "",D6066&lt;&gt;""),IF(H6066&gt;=D6066,H6066-D6066,0),""),"")</f>
        <v/>
      </c>
      <c r="K6066" s="20" t="str">
        <f>IF(M6066="",IF(I6066&lt;&gt;"",I6066-G6066,""),"")</f>
        <v/>
      </c>
      <c r="L6066" s="25" t="str">
        <f>IF(M6066="",IF(K6066&lt;&gt;"",IF(G6066=0,IF(I6066=0,0,9.99),K6066/G6066),""),"")</f>
        <v/>
      </c>
      <c r="M6066" s="112"/>
      <c r="N6066" s="58" t="str">
        <f>TRIM(CONCATENATE(Table1[[#This Row],[Intake]]," ",Table1[[#This Row],[Batch Number]]))</f>
        <v>S-1/OS 154</v>
      </c>
      <c r="O6066" s="112" t="str">
        <f>IF(VLOOKUP(Table1[[#This Row],[Intake Batch Combo]],Sheet2!A:B,2,FALSE)="","",VLOOKUP(Table1[[#This Row],[Intake Batch Combo]],Sheet2!A:B,2,FALSE))</f>
        <v>One Source Diagnostics Batch 154</v>
      </c>
      <c r="P6066" s="115" t="s">
        <v>2379</v>
      </c>
      <c r="Q6066" s="115" t="e">
        <v>#N/A</v>
      </c>
    </row>
    <row r="6067" spans="1:17">
      <c r="A6067" s="4" t="s">
        <v>1316</v>
      </c>
      <c r="B6067" s="15">
        <v>154</v>
      </c>
      <c r="C6067" s="15" t="s">
        <v>2251</v>
      </c>
      <c r="D6067" s="30">
        <v>45359</v>
      </c>
      <c r="E6067" s="10" t="s">
        <v>1</v>
      </c>
      <c r="F6067" s="14">
        <v>1695</v>
      </c>
      <c r="G6067" s="14">
        <v>375.57</v>
      </c>
      <c r="H6067" s="30"/>
      <c r="I6067" s="118"/>
      <c r="J6067" s="15" t="str">
        <f>IF(M6067="",IF(AND(H6067&lt;&gt; "",D6067&lt;&gt;""),IF(H6067&gt;=D6067,H6067-D6067,0),""),"")</f>
        <v/>
      </c>
      <c r="K6067" s="20" t="str">
        <f>IF(M6067="",IF(I6067&lt;&gt;"",I6067-G6067,""),"")</f>
        <v/>
      </c>
      <c r="L6067" s="25" t="str">
        <f>IF(M6067="",IF(K6067&lt;&gt;"",IF(G6067=0,IF(I6067=0,0,9.99),K6067/G6067),""),"")</f>
        <v/>
      </c>
      <c r="M6067" s="112"/>
      <c r="N6067" s="58" t="str">
        <f>TRIM(CONCATENATE(Table1[[#This Row],[Intake]]," ",Table1[[#This Row],[Batch Number]]))</f>
        <v>S-1/OS 154</v>
      </c>
      <c r="O6067" s="112" t="str">
        <f>IF(VLOOKUP(Table1[[#This Row],[Intake Batch Combo]],Sheet2!A:B,2,FALSE)="","",VLOOKUP(Table1[[#This Row],[Intake Batch Combo]],Sheet2!A:B,2,FALSE))</f>
        <v>One Source Diagnostics Batch 154</v>
      </c>
      <c r="P6067" s="115" t="s">
        <v>2379</v>
      </c>
      <c r="Q6067" s="115" t="e">
        <v>#N/A</v>
      </c>
    </row>
    <row r="6068" spans="1:17">
      <c r="A6068" s="4" t="s">
        <v>1316</v>
      </c>
      <c r="B6068" s="15">
        <v>154</v>
      </c>
      <c r="C6068" s="15" t="s">
        <v>2251</v>
      </c>
      <c r="D6068" s="30">
        <v>45359</v>
      </c>
      <c r="E6068" s="10" t="s">
        <v>1</v>
      </c>
      <c r="F6068" s="14">
        <v>1695</v>
      </c>
      <c r="G6068" s="14">
        <v>375.57</v>
      </c>
      <c r="H6068" s="30"/>
      <c r="I6068" s="118"/>
      <c r="J6068" s="15" t="str">
        <f>IF(M6068="",IF(AND(H6068&lt;&gt; "",D6068&lt;&gt;""),IF(H6068&gt;=D6068,H6068-D6068,0),""),"")</f>
        <v/>
      </c>
      <c r="K6068" s="20" t="str">
        <f>IF(M6068="",IF(I6068&lt;&gt;"",I6068-G6068,""),"")</f>
        <v/>
      </c>
      <c r="L6068" s="25" t="str">
        <f>IF(M6068="",IF(K6068&lt;&gt;"",IF(G6068=0,IF(I6068=0,0,9.99),K6068/G6068),""),"")</f>
        <v/>
      </c>
      <c r="M6068" s="112"/>
      <c r="N6068" s="58" t="str">
        <f>TRIM(CONCATENATE(Table1[[#This Row],[Intake]]," ",Table1[[#This Row],[Batch Number]]))</f>
        <v>S-1/OS 154</v>
      </c>
      <c r="O6068" s="112" t="str">
        <f>IF(VLOOKUP(Table1[[#This Row],[Intake Batch Combo]],Sheet2!A:B,2,FALSE)="","",VLOOKUP(Table1[[#This Row],[Intake Batch Combo]],Sheet2!A:B,2,FALSE))</f>
        <v>One Source Diagnostics Batch 154</v>
      </c>
      <c r="P6068" s="115" t="s">
        <v>2379</v>
      </c>
      <c r="Q6068" s="115" t="e">
        <v>#N/A</v>
      </c>
    </row>
    <row r="6069" spans="1:17">
      <c r="A6069" s="4" t="s">
        <v>1316</v>
      </c>
      <c r="B6069" s="15">
        <v>154</v>
      </c>
      <c r="C6069" s="15" t="s">
        <v>2251</v>
      </c>
      <c r="D6069" s="30">
        <v>45359</v>
      </c>
      <c r="E6069" s="10" t="s">
        <v>1</v>
      </c>
      <c r="F6069" s="14">
        <v>1695</v>
      </c>
      <c r="G6069" s="14">
        <v>375.57</v>
      </c>
      <c r="H6069" s="30"/>
      <c r="I6069" s="118"/>
      <c r="J6069" s="15" t="str">
        <f>IF(M6069="",IF(AND(H6069&lt;&gt; "",D6069&lt;&gt;""),IF(H6069&gt;=D6069,H6069-D6069,0),""),"")</f>
        <v/>
      </c>
      <c r="K6069" s="20" t="str">
        <f>IF(M6069="",IF(I6069&lt;&gt;"",I6069-G6069,""),"")</f>
        <v/>
      </c>
      <c r="L6069" s="25" t="str">
        <f>IF(M6069="",IF(K6069&lt;&gt;"",IF(G6069=0,IF(I6069=0,0,9.99),K6069/G6069),""),"")</f>
        <v/>
      </c>
      <c r="M6069" s="112"/>
      <c r="N6069" s="58" t="str">
        <f>TRIM(CONCATENATE(Table1[[#This Row],[Intake]]," ",Table1[[#This Row],[Batch Number]]))</f>
        <v>S-1/OS 154</v>
      </c>
      <c r="O6069" s="112" t="str">
        <f>IF(VLOOKUP(Table1[[#This Row],[Intake Batch Combo]],Sheet2!A:B,2,FALSE)="","",VLOOKUP(Table1[[#This Row],[Intake Batch Combo]],Sheet2!A:B,2,FALSE))</f>
        <v>One Source Diagnostics Batch 154</v>
      </c>
      <c r="P6069" s="115" t="s">
        <v>2379</v>
      </c>
      <c r="Q6069" s="115" t="e">
        <v>#N/A</v>
      </c>
    </row>
    <row r="6070" spans="1:17">
      <c r="A6070" s="4" t="s">
        <v>1316</v>
      </c>
      <c r="B6070" s="15">
        <v>154</v>
      </c>
      <c r="C6070" s="15" t="s">
        <v>2251</v>
      </c>
      <c r="D6070" s="30">
        <v>45359</v>
      </c>
      <c r="E6070" s="10" t="s">
        <v>1</v>
      </c>
      <c r="F6070" s="14">
        <v>1695</v>
      </c>
      <c r="G6070" s="14">
        <v>375.57</v>
      </c>
      <c r="H6070" s="30"/>
      <c r="I6070" s="118"/>
      <c r="J6070" s="15" t="str">
        <f>IF(M6070="",IF(AND(H6070&lt;&gt; "",D6070&lt;&gt;""),IF(H6070&gt;=D6070,H6070-D6070,0),""),"")</f>
        <v/>
      </c>
      <c r="K6070" s="20" t="str">
        <f>IF(M6070="",IF(I6070&lt;&gt;"",I6070-G6070,""),"")</f>
        <v/>
      </c>
      <c r="L6070" s="25" t="str">
        <f>IF(M6070="",IF(K6070&lt;&gt;"",IF(G6070=0,IF(I6070=0,0,9.99),K6070/G6070),""),"")</f>
        <v/>
      </c>
      <c r="M6070" s="112"/>
      <c r="N6070" s="58" t="str">
        <f>TRIM(CONCATENATE(Table1[[#This Row],[Intake]]," ",Table1[[#This Row],[Batch Number]]))</f>
        <v>S-1/OS 154</v>
      </c>
      <c r="O6070" s="112" t="str">
        <f>IF(VLOOKUP(Table1[[#This Row],[Intake Batch Combo]],Sheet2!A:B,2,FALSE)="","",VLOOKUP(Table1[[#This Row],[Intake Batch Combo]],Sheet2!A:B,2,FALSE))</f>
        <v>One Source Diagnostics Batch 154</v>
      </c>
      <c r="P6070" s="115" t="s">
        <v>2379</v>
      </c>
      <c r="Q6070" s="115" t="e">
        <v>#N/A</v>
      </c>
    </row>
    <row r="6071" spans="1:17">
      <c r="A6071" s="4" t="s">
        <v>1316</v>
      </c>
      <c r="B6071" s="15">
        <v>154</v>
      </c>
      <c r="C6071" s="15" t="s">
        <v>2251</v>
      </c>
      <c r="D6071" s="30">
        <v>45359</v>
      </c>
      <c r="E6071" s="10" t="s">
        <v>1</v>
      </c>
      <c r="F6071" s="14">
        <v>1695</v>
      </c>
      <c r="G6071" s="14">
        <v>375.57</v>
      </c>
      <c r="H6071" s="30"/>
      <c r="I6071" s="118"/>
      <c r="J6071" s="15" t="str">
        <f>IF(M6071="",IF(AND(H6071&lt;&gt; "",D6071&lt;&gt;""),IF(H6071&gt;=D6071,H6071-D6071,0),""),"")</f>
        <v/>
      </c>
      <c r="K6071" s="20" t="str">
        <f>IF(M6071="",IF(I6071&lt;&gt;"",I6071-G6071,""),"")</f>
        <v/>
      </c>
      <c r="L6071" s="25" t="str">
        <f>IF(M6071="",IF(K6071&lt;&gt;"",IF(G6071=0,IF(I6071=0,0,9.99),K6071/G6071),""),"")</f>
        <v/>
      </c>
      <c r="M6071" s="112"/>
      <c r="N6071" s="58" t="str">
        <f>TRIM(CONCATENATE(Table1[[#This Row],[Intake]]," ",Table1[[#This Row],[Batch Number]]))</f>
        <v>S-1/OS 154</v>
      </c>
      <c r="O6071" s="112" t="str">
        <f>IF(VLOOKUP(Table1[[#This Row],[Intake Batch Combo]],Sheet2!A:B,2,FALSE)="","",VLOOKUP(Table1[[#This Row],[Intake Batch Combo]],Sheet2!A:B,2,FALSE))</f>
        <v>One Source Diagnostics Batch 154</v>
      </c>
      <c r="P6071" s="115" t="s">
        <v>2379</v>
      </c>
      <c r="Q6071" s="115" t="e">
        <v>#N/A</v>
      </c>
    </row>
    <row r="6072" spans="1:17">
      <c r="A6072" s="4" t="s">
        <v>1316</v>
      </c>
      <c r="B6072" s="15">
        <v>154</v>
      </c>
      <c r="C6072" s="15" t="s">
        <v>2252</v>
      </c>
      <c r="D6072" s="30">
        <v>45359</v>
      </c>
      <c r="E6072" s="10" t="s">
        <v>1</v>
      </c>
      <c r="F6072" s="14">
        <v>1695</v>
      </c>
      <c r="G6072" s="14">
        <v>375.57</v>
      </c>
      <c r="H6072" s="30"/>
      <c r="I6072" s="118"/>
      <c r="J6072" s="15" t="str">
        <f>IF(M6072="",IF(AND(H6072&lt;&gt; "",D6072&lt;&gt;""),IF(H6072&gt;=D6072,H6072-D6072,0),""),"")</f>
        <v/>
      </c>
      <c r="K6072" s="20" t="str">
        <f>IF(M6072="",IF(I6072&lt;&gt;"",I6072-G6072,""),"")</f>
        <v/>
      </c>
      <c r="L6072" s="25" t="str">
        <f>IF(M6072="",IF(K6072&lt;&gt;"",IF(G6072=0,IF(I6072=0,0,9.99),K6072/G6072),""),"")</f>
        <v/>
      </c>
      <c r="M6072" s="112"/>
      <c r="N6072" s="58" t="str">
        <f>TRIM(CONCATENATE(Table1[[#This Row],[Intake]]," ",Table1[[#This Row],[Batch Number]]))</f>
        <v>S-1/OS 154</v>
      </c>
      <c r="O6072" s="112" t="str">
        <f>IF(VLOOKUP(Table1[[#This Row],[Intake Batch Combo]],Sheet2!A:B,2,FALSE)="","",VLOOKUP(Table1[[#This Row],[Intake Batch Combo]],Sheet2!A:B,2,FALSE))</f>
        <v>One Source Diagnostics Batch 154</v>
      </c>
      <c r="P6072" s="115" t="s">
        <v>2379</v>
      </c>
      <c r="Q6072" s="115" t="e">
        <v>#N/A</v>
      </c>
    </row>
    <row r="6073" spans="1:17">
      <c r="A6073" s="4" t="s">
        <v>1316</v>
      </c>
      <c r="B6073" s="15">
        <v>154</v>
      </c>
      <c r="C6073" s="15" t="s">
        <v>2252</v>
      </c>
      <c r="D6073" s="30">
        <v>45359</v>
      </c>
      <c r="E6073" s="10" t="s">
        <v>1</v>
      </c>
      <c r="F6073" s="14">
        <v>1695</v>
      </c>
      <c r="G6073" s="14">
        <v>375.57</v>
      </c>
      <c r="H6073" s="30"/>
      <c r="I6073" s="118"/>
      <c r="J6073" s="15" t="str">
        <f>IF(M6073="",IF(AND(H6073&lt;&gt; "",D6073&lt;&gt;""),IF(H6073&gt;=D6073,H6073-D6073,0),""),"")</f>
        <v/>
      </c>
      <c r="K6073" s="20" t="str">
        <f>IF(M6073="",IF(I6073&lt;&gt;"",I6073-G6073,""),"")</f>
        <v/>
      </c>
      <c r="L6073" s="25" t="str">
        <f>IF(M6073="",IF(K6073&lt;&gt;"",IF(G6073=0,IF(I6073=0,0,9.99),K6073/G6073),""),"")</f>
        <v/>
      </c>
      <c r="M6073" s="112"/>
      <c r="N6073" s="58" t="str">
        <f>TRIM(CONCATENATE(Table1[[#This Row],[Intake]]," ",Table1[[#This Row],[Batch Number]]))</f>
        <v>S-1/OS 154</v>
      </c>
      <c r="O6073" s="112" t="str">
        <f>IF(VLOOKUP(Table1[[#This Row],[Intake Batch Combo]],Sheet2!A:B,2,FALSE)="","",VLOOKUP(Table1[[#This Row],[Intake Batch Combo]],Sheet2!A:B,2,FALSE))</f>
        <v>One Source Diagnostics Batch 154</v>
      </c>
      <c r="P6073" s="115" t="s">
        <v>2379</v>
      </c>
      <c r="Q6073" s="115" t="e">
        <v>#N/A</v>
      </c>
    </row>
    <row r="6074" spans="1:17">
      <c r="A6074" s="4" t="s">
        <v>1316</v>
      </c>
      <c r="B6074" s="15">
        <v>154</v>
      </c>
      <c r="C6074" s="15" t="s">
        <v>2253</v>
      </c>
      <c r="D6074" s="30">
        <v>45359</v>
      </c>
      <c r="E6074" s="10" t="s">
        <v>1</v>
      </c>
      <c r="F6074" s="14">
        <v>1695</v>
      </c>
      <c r="G6074" s="14">
        <v>375.57</v>
      </c>
      <c r="H6074" s="30"/>
      <c r="I6074" s="118"/>
      <c r="J6074" s="15" t="str">
        <f>IF(M6074="",IF(AND(H6074&lt;&gt; "",D6074&lt;&gt;""),IF(H6074&gt;=D6074,H6074-D6074,0),""),"")</f>
        <v/>
      </c>
      <c r="K6074" s="20" t="str">
        <f>IF(M6074="",IF(I6074&lt;&gt;"",I6074-G6074,""),"")</f>
        <v/>
      </c>
      <c r="L6074" s="25" t="str">
        <f>IF(M6074="",IF(K6074&lt;&gt;"",IF(G6074=0,IF(I6074=0,0,9.99),K6074/G6074),""),"")</f>
        <v/>
      </c>
      <c r="M6074" s="112"/>
      <c r="N6074" s="58" t="str">
        <f>TRIM(CONCATENATE(Table1[[#This Row],[Intake]]," ",Table1[[#This Row],[Batch Number]]))</f>
        <v>S-1/OS 154</v>
      </c>
      <c r="O6074" s="112" t="str">
        <f>IF(VLOOKUP(Table1[[#This Row],[Intake Batch Combo]],Sheet2!A:B,2,FALSE)="","",VLOOKUP(Table1[[#This Row],[Intake Batch Combo]],Sheet2!A:B,2,FALSE))</f>
        <v>One Source Diagnostics Batch 154</v>
      </c>
      <c r="P6074" s="115" t="s">
        <v>2379</v>
      </c>
      <c r="Q6074" s="115" t="e">
        <v>#N/A</v>
      </c>
    </row>
    <row r="6075" spans="1:17">
      <c r="A6075" s="4" t="s">
        <v>1316</v>
      </c>
      <c r="B6075" s="15">
        <v>154</v>
      </c>
      <c r="C6075" s="15" t="s">
        <v>2255</v>
      </c>
      <c r="D6075" s="30">
        <v>45359</v>
      </c>
      <c r="E6075" s="10" t="s">
        <v>1</v>
      </c>
      <c r="F6075" s="14">
        <v>1695</v>
      </c>
      <c r="G6075" s="14">
        <v>375.57</v>
      </c>
      <c r="H6075" s="30"/>
      <c r="I6075" s="118"/>
      <c r="J6075" s="15" t="str">
        <f>IF(M6075="",IF(AND(H6075&lt;&gt; "",D6075&lt;&gt;""),IF(H6075&gt;=D6075,H6075-D6075,0),""),"")</f>
        <v/>
      </c>
      <c r="K6075" s="20" t="str">
        <f>IF(M6075="",IF(I6075&lt;&gt;"",I6075-G6075,""),"")</f>
        <v/>
      </c>
      <c r="L6075" s="25" t="str">
        <f>IF(M6075="",IF(K6075&lt;&gt;"",IF(G6075=0,IF(I6075=0,0,9.99),K6075/G6075),""),"")</f>
        <v/>
      </c>
      <c r="M6075" s="112"/>
      <c r="N6075" s="58" t="str">
        <f>TRIM(CONCATENATE(Table1[[#This Row],[Intake]]," ",Table1[[#This Row],[Batch Number]]))</f>
        <v>S-1/OS 154</v>
      </c>
      <c r="O6075" s="112" t="str">
        <f>IF(VLOOKUP(Table1[[#This Row],[Intake Batch Combo]],Sheet2!A:B,2,FALSE)="","",VLOOKUP(Table1[[#This Row],[Intake Batch Combo]],Sheet2!A:B,2,FALSE))</f>
        <v>One Source Diagnostics Batch 154</v>
      </c>
      <c r="P6075" s="115" t="s">
        <v>2379</v>
      </c>
      <c r="Q6075" s="115" t="e">
        <v>#N/A</v>
      </c>
    </row>
    <row r="6076" spans="1:17">
      <c r="A6076" s="4" t="s">
        <v>1316</v>
      </c>
      <c r="B6076" s="15">
        <v>154</v>
      </c>
      <c r="C6076" s="15" t="s">
        <v>2255</v>
      </c>
      <c r="D6076" s="30">
        <v>45359</v>
      </c>
      <c r="E6076" s="10" t="s">
        <v>1</v>
      </c>
      <c r="F6076" s="14">
        <v>1695</v>
      </c>
      <c r="G6076" s="14">
        <v>375.57</v>
      </c>
      <c r="H6076" s="30"/>
      <c r="I6076" s="118"/>
      <c r="J6076" s="15" t="str">
        <f>IF(M6076="",IF(AND(H6076&lt;&gt; "",D6076&lt;&gt;""),IF(H6076&gt;=D6076,H6076-D6076,0),""),"")</f>
        <v/>
      </c>
      <c r="K6076" s="20" t="str">
        <f>IF(M6076="",IF(I6076&lt;&gt;"",I6076-G6076,""),"")</f>
        <v/>
      </c>
      <c r="L6076" s="25" t="str">
        <f>IF(M6076="",IF(K6076&lt;&gt;"",IF(G6076=0,IF(I6076=0,0,9.99),K6076/G6076),""),"")</f>
        <v/>
      </c>
      <c r="M6076" s="112"/>
      <c r="N6076" s="58" t="str">
        <f>TRIM(CONCATENATE(Table1[[#This Row],[Intake]]," ",Table1[[#This Row],[Batch Number]]))</f>
        <v>S-1/OS 154</v>
      </c>
      <c r="O6076" s="112" t="str">
        <f>IF(VLOOKUP(Table1[[#This Row],[Intake Batch Combo]],Sheet2!A:B,2,FALSE)="","",VLOOKUP(Table1[[#This Row],[Intake Batch Combo]],Sheet2!A:B,2,FALSE))</f>
        <v>One Source Diagnostics Batch 154</v>
      </c>
      <c r="P6076" s="115" t="s">
        <v>2379</v>
      </c>
      <c r="Q6076" s="115" t="e">
        <v>#N/A</v>
      </c>
    </row>
    <row r="6077" spans="1:17">
      <c r="A6077" s="4" t="s">
        <v>1316</v>
      </c>
      <c r="B6077" s="15">
        <v>154</v>
      </c>
      <c r="C6077" s="15" t="s">
        <v>2256</v>
      </c>
      <c r="D6077" s="30">
        <v>45359</v>
      </c>
      <c r="E6077" s="10" t="s">
        <v>1</v>
      </c>
      <c r="F6077" s="14">
        <v>1695</v>
      </c>
      <c r="G6077" s="14">
        <v>375.57</v>
      </c>
      <c r="H6077" s="30"/>
      <c r="I6077" s="118"/>
      <c r="J6077" s="15" t="str">
        <f>IF(M6077="",IF(AND(H6077&lt;&gt; "",D6077&lt;&gt;""),IF(H6077&gt;=D6077,H6077-D6077,0),""),"")</f>
        <v/>
      </c>
      <c r="K6077" s="20" t="str">
        <f>IF(M6077="",IF(I6077&lt;&gt;"",I6077-G6077,""),"")</f>
        <v/>
      </c>
      <c r="L6077" s="25" t="str">
        <f>IF(M6077="",IF(K6077&lt;&gt;"",IF(G6077=0,IF(I6077=0,0,9.99),K6077/G6077),""),"")</f>
        <v/>
      </c>
      <c r="M6077" s="112"/>
      <c r="N6077" s="58" t="str">
        <f>TRIM(CONCATENATE(Table1[[#This Row],[Intake]]," ",Table1[[#This Row],[Batch Number]]))</f>
        <v>S-1/OS 154</v>
      </c>
      <c r="O6077" s="112" t="str">
        <f>IF(VLOOKUP(Table1[[#This Row],[Intake Batch Combo]],Sheet2!A:B,2,FALSE)="","",VLOOKUP(Table1[[#This Row],[Intake Batch Combo]],Sheet2!A:B,2,FALSE))</f>
        <v>One Source Diagnostics Batch 154</v>
      </c>
      <c r="P6077" s="115" t="s">
        <v>2379</v>
      </c>
      <c r="Q6077" s="115" t="e">
        <v>#N/A</v>
      </c>
    </row>
    <row r="6078" spans="1:17">
      <c r="A6078" s="4" t="s">
        <v>1316</v>
      </c>
      <c r="B6078" s="15">
        <v>154</v>
      </c>
      <c r="C6078" s="15" t="s">
        <v>2256</v>
      </c>
      <c r="D6078" s="30">
        <v>45359</v>
      </c>
      <c r="E6078" s="10" t="s">
        <v>1</v>
      </c>
      <c r="F6078" s="14">
        <v>1695</v>
      </c>
      <c r="G6078" s="14">
        <v>375.57</v>
      </c>
      <c r="H6078" s="30"/>
      <c r="I6078" s="118"/>
      <c r="J6078" s="15" t="str">
        <f>IF(M6078="",IF(AND(H6078&lt;&gt; "",D6078&lt;&gt;""),IF(H6078&gt;=D6078,H6078-D6078,0),""),"")</f>
        <v/>
      </c>
      <c r="K6078" s="20" t="str">
        <f>IF(M6078="",IF(I6078&lt;&gt;"",I6078-G6078,""),"")</f>
        <v/>
      </c>
      <c r="L6078" s="25" t="str">
        <f>IF(M6078="",IF(K6078&lt;&gt;"",IF(G6078=0,IF(I6078=0,0,9.99),K6078/G6078),""),"")</f>
        <v/>
      </c>
      <c r="M6078" s="112"/>
      <c r="N6078" s="58" t="str">
        <f>TRIM(CONCATENATE(Table1[[#This Row],[Intake]]," ",Table1[[#This Row],[Batch Number]]))</f>
        <v>S-1/OS 154</v>
      </c>
      <c r="O6078" s="112" t="str">
        <f>IF(VLOOKUP(Table1[[#This Row],[Intake Batch Combo]],Sheet2!A:B,2,FALSE)="","",VLOOKUP(Table1[[#This Row],[Intake Batch Combo]],Sheet2!A:B,2,FALSE))</f>
        <v>One Source Diagnostics Batch 154</v>
      </c>
      <c r="P6078" s="115" t="s">
        <v>2379</v>
      </c>
      <c r="Q6078" s="115" t="e">
        <v>#N/A</v>
      </c>
    </row>
    <row r="6079" spans="1:17">
      <c r="A6079" s="4" t="s">
        <v>1316</v>
      </c>
      <c r="B6079" s="15">
        <v>154</v>
      </c>
      <c r="C6079" s="15" t="s">
        <v>2257</v>
      </c>
      <c r="D6079" s="30">
        <v>45359</v>
      </c>
      <c r="E6079" s="10" t="s">
        <v>1</v>
      </c>
      <c r="F6079" s="14">
        <v>1695</v>
      </c>
      <c r="G6079" s="14">
        <v>375.57</v>
      </c>
      <c r="H6079" s="30"/>
      <c r="I6079" s="118"/>
      <c r="J6079" s="15" t="str">
        <f>IF(M6079="",IF(AND(H6079&lt;&gt; "",D6079&lt;&gt;""),IF(H6079&gt;=D6079,H6079-D6079,0),""),"")</f>
        <v/>
      </c>
      <c r="K6079" s="20" t="str">
        <f>IF(M6079="",IF(I6079&lt;&gt;"",I6079-G6079,""),"")</f>
        <v/>
      </c>
      <c r="L6079" s="25" t="str">
        <f>IF(M6079="",IF(K6079&lt;&gt;"",IF(G6079=0,IF(I6079=0,0,9.99),K6079/G6079),""),"")</f>
        <v/>
      </c>
      <c r="M6079" s="112"/>
      <c r="N6079" s="58" t="str">
        <f>TRIM(CONCATENATE(Table1[[#This Row],[Intake]]," ",Table1[[#This Row],[Batch Number]]))</f>
        <v>S-1/OS 154</v>
      </c>
      <c r="O6079" s="112" t="str">
        <f>IF(VLOOKUP(Table1[[#This Row],[Intake Batch Combo]],Sheet2!A:B,2,FALSE)="","",VLOOKUP(Table1[[#This Row],[Intake Batch Combo]],Sheet2!A:B,2,FALSE))</f>
        <v>One Source Diagnostics Batch 154</v>
      </c>
      <c r="P6079" s="115" t="s">
        <v>2379</v>
      </c>
      <c r="Q6079" s="115" t="e">
        <v>#N/A</v>
      </c>
    </row>
    <row r="6080" spans="1:17">
      <c r="A6080" s="4" t="s">
        <v>1316</v>
      </c>
      <c r="B6080" s="15">
        <v>154</v>
      </c>
      <c r="C6080" s="15" t="s">
        <v>2257</v>
      </c>
      <c r="D6080" s="30">
        <v>45359</v>
      </c>
      <c r="E6080" s="10" t="s">
        <v>1</v>
      </c>
      <c r="F6080" s="14">
        <v>1695</v>
      </c>
      <c r="G6080" s="14">
        <v>375.57</v>
      </c>
      <c r="H6080" s="30"/>
      <c r="I6080" s="118"/>
      <c r="J6080" s="15" t="str">
        <f>IF(M6080="",IF(AND(H6080&lt;&gt; "",D6080&lt;&gt;""),IF(H6080&gt;=D6080,H6080-D6080,0),""),"")</f>
        <v/>
      </c>
      <c r="K6080" s="20" t="str">
        <f>IF(M6080="",IF(I6080&lt;&gt;"",I6080-G6080,""),"")</f>
        <v/>
      </c>
      <c r="L6080" s="25" t="str">
        <f>IF(M6080="",IF(K6080&lt;&gt;"",IF(G6080=0,IF(I6080=0,0,9.99),K6080/G6080),""),"")</f>
        <v/>
      </c>
      <c r="M6080" s="112"/>
      <c r="N6080" s="58" t="str">
        <f>TRIM(CONCATENATE(Table1[[#This Row],[Intake]]," ",Table1[[#This Row],[Batch Number]]))</f>
        <v>S-1/OS 154</v>
      </c>
      <c r="O6080" s="112" t="str">
        <f>IF(VLOOKUP(Table1[[#This Row],[Intake Batch Combo]],Sheet2!A:B,2,FALSE)="","",VLOOKUP(Table1[[#This Row],[Intake Batch Combo]],Sheet2!A:B,2,FALSE))</f>
        <v>One Source Diagnostics Batch 154</v>
      </c>
      <c r="P6080" s="115" t="s">
        <v>2379</v>
      </c>
      <c r="Q6080" s="115" t="e">
        <v>#N/A</v>
      </c>
    </row>
    <row r="6081" spans="1:17">
      <c r="A6081" s="4" t="s">
        <v>1316</v>
      </c>
      <c r="B6081" s="15">
        <v>154</v>
      </c>
      <c r="C6081" s="15" t="s">
        <v>2261</v>
      </c>
      <c r="D6081" s="30">
        <v>45359</v>
      </c>
      <c r="E6081" s="10" t="s">
        <v>1</v>
      </c>
      <c r="F6081" s="14">
        <v>1695</v>
      </c>
      <c r="G6081" s="14">
        <v>375.57</v>
      </c>
      <c r="H6081" s="30"/>
      <c r="I6081" s="118"/>
      <c r="J6081" s="15" t="str">
        <f>IF(M6081="",IF(AND(H6081&lt;&gt; "",D6081&lt;&gt;""),IF(H6081&gt;=D6081,H6081-D6081,0),""),"")</f>
        <v/>
      </c>
      <c r="K6081" s="20" t="str">
        <f>IF(M6081="",IF(I6081&lt;&gt;"",I6081-G6081,""),"")</f>
        <v/>
      </c>
      <c r="L6081" s="25" t="str">
        <f>IF(M6081="",IF(K6081&lt;&gt;"",IF(G6081=0,IF(I6081=0,0,9.99),K6081/G6081),""),"")</f>
        <v/>
      </c>
      <c r="M6081" s="112"/>
      <c r="N6081" s="58" t="str">
        <f>TRIM(CONCATENATE(Table1[[#This Row],[Intake]]," ",Table1[[#This Row],[Batch Number]]))</f>
        <v>S-1/OS 154</v>
      </c>
      <c r="O6081" s="112" t="str">
        <f>IF(VLOOKUP(Table1[[#This Row],[Intake Batch Combo]],Sheet2!A:B,2,FALSE)="","",VLOOKUP(Table1[[#This Row],[Intake Batch Combo]],Sheet2!A:B,2,FALSE))</f>
        <v>One Source Diagnostics Batch 154</v>
      </c>
      <c r="P6081" s="115" t="s">
        <v>2379</v>
      </c>
      <c r="Q6081" s="115" t="e">
        <v>#N/A</v>
      </c>
    </row>
    <row r="6082" spans="1:17">
      <c r="A6082" s="4" t="s">
        <v>1316</v>
      </c>
      <c r="B6082" s="15">
        <v>154</v>
      </c>
      <c r="C6082" s="15" t="s">
        <v>2261</v>
      </c>
      <c r="D6082" s="30">
        <v>45359</v>
      </c>
      <c r="E6082" s="10" t="s">
        <v>1</v>
      </c>
      <c r="F6082" s="14">
        <v>1695</v>
      </c>
      <c r="G6082" s="14">
        <v>375.57</v>
      </c>
      <c r="H6082" s="30"/>
      <c r="I6082" s="118"/>
      <c r="J6082" s="15" t="str">
        <f>IF(M6082="",IF(AND(H6082&lt;&gt; "",D6082&lt;&gt;""),IF(H6082&gt;=D6082,H6082-D6082,0),""),"")</f>
        <v/>
      </c>
      <c r="K6082" s="20" t="str">
        <f>IF(M6082="",IF(I6082&lt;&gt;"",I6082-G6082,""),"")</f>
        <v/>
      </c>
      <c r="L6082" s="25" t="str">
        <f>IF(M6082="",IF(K6082&lt;&gt;"",IF(G6082=0,IF(I6082=0,0,9.99),K6082/G6082),""),"")</f>
        <v/>
      </c>
      <c r="M6082" s="112"/>
      <c r="N6082" s="58" t="str">
        <f>TRIM(CONCATENATE(Table1[[#This Row],[Intake]]," ",Table1[[#This Row],[Batch Number]]))</f>
        <v>S-1/OS 154</v>
      </c>
      <c r="O6082" s="112" t="str">
        <f>IF(VLOOKUP(Table1[[#This Row],[Intake Batch Combo]],Sheet2!A:B,2,FALSE)="","",VLOOKUP(Table1[[#This Row],[Intake Batch Combo]],Sheet2!A:B,2,FALSE))</f>
        <v>One Source Diagnostics Batch 154</v>
      </c>
      <c r="P6082" s="115" t="s">
        <v>2379</v>
      </c>
      <c r="Q6082" s="115" t="e">
        <v>#N/A</v>
      </c>
    </row>
    <row r="6083" spans="1:17">
      <c r="A6083" s="4" t="s">
        <v>1316</v>
      </c>
      <c r="B6083" s="15">
        <v>154</v>
      </c>
      <c r="C6083" s="15" t="s">
        <v>2263</v>
      </c>
      <c r="D6083" s="30">
        <v>45359</v>
      </c>
      <c r="E6083" s="10" t="s">
        <v>1</v>
      </c>
      <c r="F6083" s="14">
        <v>1695</v>
      </c>
      <c r="G6083" s="14">
        <v>375.57</v>
      </c>
      <c r="H6083" s="30"/>
      <c r="I6083" s="118"/>
      <c r="J6083" s="15" t="str">
        <f>IF(M6083="",IF(AND(H6083&lt;&gt; "",D6083&lt;&gt;""),IF(H6083&gt;=D6083,H6083-D6083,0),""),"")</f>
        <v/>
      </c>
      <c r="K6083" s="20" t="str">
        <f>IF(M6083="",IF(I6083&lt;&gt;"",I6083-G6083,""),"")</f>
        <v/>
      </c>
      <c r="L6083" s="25" t="str">
        <f>IF(M6083="",IF(K6083&lt;&gt;"",IF(G6083=0,IF(I6083=0,0,9.99),K6083/G6083),""),"")</f>
        <v/>
      </c>
      <c r="M6083" s="112"/>
      <c r="N6083" s="58" t="str">
        <f>TRIM(CONCATENATE(Table1[[#This Row],[Intake]]," ",Table1[[#This Row],[Batch Number]]))</f>
        <v>S-1/OS 154</v>
      </c>
      <c r="O6083" s="112" t="str">
        <f>IF(VLOOKUP(Table1[[#This Row],[Intake Batch Combo]],Sheet2!A:B,2,FALSE)="","",VLOOKUP(Table1[[#This Row],[Intake Batch Combo]],Sheet2!A:B,2,FALSE))</f>
        <v>One Source Diagnostics Batch 154</v>
      </c>
      <c r="P6083" s="115" t="s">
        <v>2379</v>
      </c>
      <c r="Q6083" s="115" t="e">
        <v>#N/A</v>
      </c>
    </row>
    <row r="6084" spans="1:17">
      <c r="A6084" s="4" t="s">
        <v>1316</v>
      </c>
      <c r="B6084" s="15">
        <v>154</v>
      </c>
      <c r="C6084" s="15" t="s">
        <v>2263</v>
      </c>
      <c r="D6084" s="30">
        <v>45359</v>
      </c>
      <c r="E6084" s="10" t="s">
        <v>1</v>
      </c>
      <c r="F6084" s="14">
        <v>1695</v>
      </c>
      <c r="G6084" s="14">
        <v>375.57</v>
      </c>
      <c r="H6084" s="30"/>
      <c r="I6084" s="118"/>
      <c r="J6084" s="15" t="str">
        <f>IF(M6084="",IF(AND(H6084&lt;&gt; "",D6084&lt;&gt;""),IF(H6084&gt;=D6084,H6084-D6084,0),""),"")</f>
        <v/>
      </c>
      <c r="K6084" s="20" t="str">
        <f>IF(M6084="",IF(I6084&lt;&gt;"",I6084-G6084,""),"")</f>
        <v/>
      </c>
      <c r="L6084" s="25" t="str">
        <f>IF(M6084="",IF(K6084&lt;&gt;"",IF(G6084=0,IF(I6084=0,0,9.99),K6084/G6084),""),"")</f>
        <v/>
      </c>
      <c r="M6084" s="112"/>
      <c r="N6084" s="58" t="str">
        <f>TRIM(CONCATENATE(Table1[[#This Row],[Intake]]," ",Table1[[#This Row],[Batch Number]]))</f>
        <v>S-1/OS 154</v>
      </c>
      <c r="O6084" s="112" t="str">
        <f>IF(VLOOKUP(Table1[[#This Row],[Intake Batch Combo]],Sheet2!A:B,2,FALSE)="","",VLOOKUP(Table1[[#This Row],[Intake Batch Combo]],Sheet2!A:B,2,FALSE))</f>
        <v>One Source Diagnostics Batch 154</v>
      </c>
      <c r="P6084" s="115" t="s">
        <v>2379</v>
      </c>
      <c r="Q6084" s="115" t="e">
        <v>#N/A</v>
      </c>
    </row>
    <row r="6085" spans="1:17">
      <c r="A6085" s="4" t="s">
        <v>1316</v>
      </c>
      <c r="B6085" s="15">
        <v>154</v>
      </c>
      <c r="C6085" s="15" t="s">
        <v>2263</v>
      </c>
      <c r="D6085" s="30">
        <v>45359</v>
      </c>
      <c r="E6085" s="10" t="s">
        <v>1</v>
      </c>
      <c r="F6085" s="14">
        <v>1695</v>
      </c>
      <c r="G6085" s="14">
        <v>375.57</v>
      </c>
      <c r="H6085" s="30"/>
      <c r="I6085" s="118"/>
      <c r="J6085" s="15" t="str">
        <f>IF(M6085="",IF(AND(H6085&lt;&gt; "",D6085&lt;&gt;""),IF(H6085&gt;=D6085,H6085-D6085,0),""),"")</f>
        <v/>
      </c>
      <c r="K6085" s="20" t="str">
        <f>IF(M6085="",IF(I6085&lt;&gt;"",I6085-G6085,""),"")</f>
        <v/>
      </c>
      <c r="L6085" s="25" t="str">
        <f>IF(M6085="",IF(K6085&lt;&gt;"",IF(G6085=0,IF(I6085=0,0,9.99),K6085/G6085),""),"")</f>
        <v/>
      </c>
      <c r="M6085" s="112"/>
      <c r="N6085" s="58" t="str">
        <f>TRIM(CONCATENATE(Table1[[#This Row],[Intake]]," ",Table1[[#This Row],[Batch Number]]))</f>
        <v>S-1/OS 154</v>
      </c>
      <c r="O6085" s="112" t="str">
        <f>IF(VLOOKUP(Table1[[#This Row],[Intake Batch Combo]],Sheet2!A:B,2,FALSE)="","",VLOOKUP(Table1[[#This Row],[Intake Batch Combo]],Sheet2!A:B,2,FALSE))</f>
        <v>One Source Diagnostics Batch 154</v>
      </c>
      <c r="P6085" s="115" t="s">
        <v>2379</v>
      </c>
      <c r="Q6085" s="115" t="e">
        <v>#N/A</v>
      </c>
    </row>
    <row r="6086" spans="1:17">
      <c r="A6086" s="4" t="s">
        <v>1316</v>
      </c>
      <c r="B6086" s="15">
        <v>154</v>
      </c>
      <c r="C6086" s="15" t="s">
        <v>2268</v>
      </c>
      <c r="D6086" s="30">
        <v>45359</v>
      </c>
      <c r="E6086" s="10" t="s">
        <v>1</v>
      </c>
      <c r="F6086" s="14">
        <v>1695</v>
      </c>
      <c r="G6086" s="14">
        <v>375.57</v>
      </c>
      <c r="H6086" s="30"/>
      <c r="I6086" s="118"/>
      <c r="J6086" s="15" t="str">
        <f>IF(M6086="",IF(AND(H6086&lt;&gt; "",D6086&lt;&gt;""),IF(H6086&gt;=D6086,H6086-D6086,0),""),"")</f>
        <v/>
      </c>
      <c r="K6086" s="20" t="str">
        <f>IF(M6086="",IF(I6086&lt;&gt;"",I6086-G6086,""),"")</f>
        <v/>
      </c>
      <c r="L6086" s="25" t="str">
        <f>IF(M6086="",IF(K6086&lt;&gt;"",IF(G6086=0,IF(I6086=0,0,9.99),K6086/G6086),""),"")</f>
        <v/>
      </c>
      <c r="M6086" s="112"/>
      <c r="N6086" s="58" t="str">
        <f>TRIM(CONCATENATE(Table1[[#This Row],[Intake]]," ",Table1[[#This Row],[Batch Number]]))</f>
        <v>S-1/OS 154</v>
      </c>
      <c r="O6086" s="112" t="str">
        <f>IF(VLOOKUP(Table1[[#This Row],[Intake Batch Combo]],Sheet2!A:B,2,FALSE)="","",VLOOKUP(Table1[[#This Row],[Intake Batch Combo]],Sheet2!A:B,2,FALSE))</f>
        <v>One Source Diagnostics Batch 154</v>
      </c>
      <c r="P6086" s="115" t="s">
        <v>2379</v>
      </c>
      <c r="Q6086" s="115" t="e">
        <v>#N/A</v>
      </c>
    </row>
    <row r="6087" spans="1:17">
      <c r="A6087" s="4" t="s">
        <v>1316</v>
      </c>
      <c r="B6087" s="15">
        <v>154</v>
      </c>
      <c r="C6087" s="15" t="s">
        <v>2268</v>
      </c>
      <c r="D6087" s="30">
        <v>45359</v>
      </c>
      <c r="E6087" s="10" t="s">
        <v>1</v>
      </c>
      <c r="F6087" s="14">
        <v>1695</v>
      </c>
      <c r="G6087" s="14">
        <v>375.57</v>
      </c>
      <c r="H6087" s="30"/>
      <c r="I6087" s="118"/>
      <c r="J6087" s="15" t="str">
        <f>IF(M6087="",IF(AND(H6087&lt;&gt; "",D6087&lt;&gt;""),IF(H6087&gt;=D6087,H6087-D6087,0),""),"")</f>
        <v/>
      </c>
      <c r="K6087" s="20" t="str">
        <f>IF(M6087="",IF(I6087&lt;&gt;"",I6087-G6087,""),"")</f>
        <v/>
      </c>
      <c r="L6087" s="25" t="str">
        <f>IF(M6087="",IF(K6087&lt;&gt;"",IF(G6087=0,IF(I6087=0,0,9.99),K6087/G6087),""),"")</f>
        <v/>
      </c>
      <c r="M6087" s="112"/>
      <c r="N6087" s="58" t="str">
        <f>TRIM(CONCATENATE(Table1[[#This Row],[Intake]]," ",Table1[[#This Row],[Batch Number]]))</f>
        <v>S-1/OS 154</v>
      </c>
      <c r="O6087" s="112" t="str">
        <f>IF(VLOOKUP(Table1[[#This Row],[Intake Batch Combo]],Sheet2!A:B,2,FALSE)="","",VLOOKUP(Table1[[#This Row],[Intake Batch Combo]],Sheet2!A:B,2,FALSE))</f>
        <v>One Source Diagnostics Batch 154</v>
      </c>
      <c r="P6087" s="115" t="s">
        <v>2379</v>
      </c>
      <c r="Q6087" s="115" t="e">
        <v>#N/A</v>
      </c>
    </row>
    <row r="6088" spans="1:17">
      <c r="A6088" s="4" t="s">
        <v>1316</v>
      </c>
      <c r="B6088" s="15">
        <v>154</v>
      </c>
      <c r="C6088" s="15" t="s">
        <v>2269</v>
      </c>
      <c r="D6088" s="30">
        <v>45359</v>
      </c>
      <c r="E6088" s="10" t="s">
        <v>1</v>
      </c>
      <c r="F6088" s="14">
        <v>1695</v>
      </c>
      <c r="G6088" s="14">
        <v>375.57</v>
      </c>
      <c r="H6088" s="30"/>
      <c r="I6088" s="118"/>
      <c r="J6088" s="15" t="str">
        <f>IF(M6088="",IF(AND(H6088&lt;&gt; "",D6088&lt;&gt;""),IF(H6088&gt;=D6088,H6088-D6088,0),""),"")</f>
        <v/>
      </c>
      <c r="K6088" s="20" t="str">
        <f>IF(M6088="",IF(I6088&lt;&gt;"",I6088-G6088,""),"")</f>
        <v/>
      </c>
      <c r="L6088" s="25" t="str">
        <f>IF(M6088="",IF(K6088&lt;&gt;"",IF(G6088=0,IF(I6088=0,0,9.99),K6088/G6088),""),"")</f>
        <v/>
      </c>
      <c r="M6088" s="112"/>
      <c r="N6088" s="58" t="str">
        <f>TRIM(CONCATENATE(Table1[[#This Row],[Intake]]," ",Table1[[#This Row],[Batch Number]]))</f>
        <v>S-1/OS 154</v>
      </c>
      <c r="O6088" s="112" t="str">
        <f>IF(VLOOKUP(Table1[[#This Row],[Intake Batch Combo]],Sheet2!A:B,2,FALSE)="","",VLOOKUP(Table1[[#This Row],[Intake Batch Combo]],Sheet2!A:B,2,FALSE))</f>
        <v>One Source Diagnostics Batch 154</v>
      </c>
      <c r="P6088" s="115" t="s">
        <v>2379</v>
      </c>
      <c r="Q6088" s="115" t="e">
        <v>#N/A</v>
      </c>
    </row>
    <row r="6089" spans="1:17">
      <c r="A6089" s="4" t="s">
        <v>1316</v>
      </c>
      <c r="B6089" s="15">
        <v>154</v>
      </c>
      <c r="C6089" s="15" t="s">
        <v>2270</v>
      </c>
      <c r="D6089" s="30">
        <v>45359</v>
      </c>
      <c r="E6089" s="10" t="s">
        <v>1</v>
      </c>
      <c r="F6089" s="14">
        <v>1695</v>
      </c>
      <c r="G6089" s="14">
        <v>375.57</v>
      </c>
      <c r="H6089" s="30"/>
      <c r="I6089" s="118"/>
      <c r="J6089" s="15" t="str">
        <f>IF(M6089="",IF(AND(H6089&lt;&gt; "",D6089&lt;&gt;""),IF(H6089&gt;=D6089,H6089-D6089,0),""),"")</f>
        <v/>
      </c>
      <c r="K6089" s="20" t="str">
        <f>IF(M6089="",IF(I6089&lt;&gt;"",I6089-G6089,""),"")</f>
        <v/>
      </c>
      <c r="L6089" s="25" t="str">
        <f>IF(M6089="",IF(K6089&lt;&gt;"",IF(G6089=0,IF(I6089=0,0,9.99),K6089/G6089),""),"")</f>
        <v/>
      </c>
      <c r="M6089" s="112"/>
      <c r="N6089" s="58" t="str">
        <f>TRIM(CONCATENATE(Table1[[#This Row],[Intake]]," ",Table1[[#This Row],[Batch Number]]))</f>
        <v>S-1/OS 154</v>
      </c>
      <c r="O6089" s="112" t="str">
        <f>IF(VLOOKUP(Table1[[#This Row],[Intake Batch Combo]],Sheet2!A:B,2,FALSE)="","",VLOOKUP(Table1[[#This Row],[Intake Batch Combo]],Sheet2!A:B,2,FALSE))</f>
        <v>One Source Diagnostics Batch 154</v>
      </c>
      <c r="P6089" s="115" t="s">
        <v>2379</v>
      </c>
      <c r="Q6089" s="115" t="e">
        <v>#N/A</v>
      </c>
    </row>
    <row r="6090" spans="1:17">
      <c r="A6090" s="4" t="s">
        <v>1316</v>
      </c>
      <c r="B6090" s="15">
        <v>154</v>
      </c>
      <c r="C6090" s="15" t="s">
        <v>2270</v>
      </c>
      <c r="D6090" s="30">
        <v>45359</v>
      </c>
      <c r="E6090" s="10" t="s">
        <v>1</v>
      </c>
      <c r="F6090" s="14">
        <v>1695</v>
      </c>
      <c r="G6090" s="14">
        <v>375.57</v>
      </c>
      <c r="H6090" s="30"/>
      <c r="I6090" s="118"/>
      <c r="J6090" s="15" t="str">
        <f>IF(M6090="",IF(AND(H6090&lt;&gt; "",D6090&lt;&gt;""),IF(H6090&gt;=D6090,H6090-D6090,0),""),"")</f>
        <v/>
      </c>
      <c r="K6090" s="20" t="str">
        <f>IF(M6090="",IF(I6090&lt;&gt;"",I6090-G6090,""),"")</f>
        <v/>
      </c>
      <c r="L6090" s="25" t="str">
        <f>IF(M6090="",IF(K6090&lt;&gt;"",IF(G6090=0,IF(I6090=0,0,9.99),K6090/G6090),""),"")</f>
        <v/>
      </c>
      <c r="M6090" s="112"/>
      <c r="N6090" s="58" t="str">
        <f>TRIM(CONCATENATE(Table1[[#This Row],[Intake]]," ",Table1[[#This Row],[Batch Number]]))</f>
        <v>S-1/OS 154</v>
      </c>
      <c r="O6090" s="112" t="str">
        <f>IF(VLOOKUP(Table1[[#This Row],[Intake Batch Combo]],Sheet2!A:B,2,FALSE)="","",VLOOKUP(Table1[[#This Row],[Intake Batch Combo]],Sheet2!A:B,2,FALSE))</f>
        <v>One Source Diagnostics Batch 154</v>
      </c>
      <c r="P6090" s="115" t="s">
        <v>2379</v>
      </c>
      <c r="Q6090" s="115" t="e">
        <v>#N/A</v>
      </c>
    </row>
    <row r="6091" spans="1:17">
      <c r="A6091" s="4" t="s">
        <v>1316</v>
      </c>
      <c r="B6091" s="15">
        <v>154</v>
      </c>
      <c r="C6091" s="15" t="s">
        <v>2274</v>
      </c>
      <c r="D6091" s="30">
        <v>45359</v>
      </c>
      <c r="E6091" s="10" t="s">
        <v>1</v>
      </c>
      <c r="F6091" s="14">
        <v>1695</v>
      </c>
      <c r="G6091" s="14">
        <v>375.57</v>
      </c>
      <c r="H6091" s="30"/>
      <c r="I6091" s="118"/>
      <c r="J6091" s="15" t="str">
        <f>IF(M6091="",IF(AND(H6091&lt;&gt; "",D6091&lt;&gt;""),IF(H6091&gt;=D6091,H6091-D6091,0),""),"")</f>
        <v/>
      </c>
      <c r="K6091" s="20" t="str">
        <f>IF(M6091="",IF(I6091&lt;&gt;"",I6091-G6091,""),"")</f>
        <v/>
      </c>
      <c r="L6091" s="25" t="str">
        <f>IF(M6091="",IF(K6091&lt;&gt;"",IF(G6091=0,IF(I6091=0,0,9.99),K6091/G6091),""),"")</f>
        <v/>
      </c>
      <c r="M6091" s="112"/>
      <c r="N6091" s="58" t="str">
        <f>TRIM(CONCATENATE(Table1[[#This Row],[Intake]]," ",Table1[[#This Row],[Batch Number]]))</f>
        <v>S-1/OS 154</v>
      </c>
      <c r="O6091" s="112" t="str">
        <f>IF(VLOOKUP(Table1[[#This Row],[Intake Batch Combo]],Sheet2!A:B,2,FALSE)="","",VLOOKUP(Table1[[#This Row],[Intake Batch Combo]],Sheet2!A:B,2,FALSE))</f>
        <v>One Source Diagnostics Batch 154</v>
      </c>
      <c r="P6091" s="115" t="s">
        <v>2379</v>
      </c>
      <c r="Q6091" s="115" t="e">
        <v>#N/A</v>
      </c>
    </row>
    <row r="6092" spans="1:17">
      <c r="A6092" s="4" t="s">
        <v>1316</v>
      </c>
      <c r="B6092" s="15">
        <v>154</v>
      </c>
      <c r="C6092" s="15" t="s">
        <v>2274</v>
      </c>
      <c r="D6092" s="30">
        <v>45359</v>
      </c>
      <c r="E6092" s="10" t="s">
        <v>1</v>
      </c>
      <c r="F6092" s="14">
        <v>1695</v>
      </c>
      <c r="G6092" s="14">
        <v>375.57</v>
      </c>
      <c r="H6092" s="30"/>
      <c r="I6092" s="118"/>
      <c r="J6092" s="15" t="str">
        <f>IF(M6092="",IF(AND(H6092&lt;&gt; "",D6092&lt;&gt;""),IF(H6092&gt;=D6092,H6092-D6092,0),""),"")</f>
        <v/>
      </c>
      <c r="K6092" s="20" t="str">
        <f>IF(M6092="",IF(I6092&lt;&gt;"",I6092-G6092,""),"")</f>
        <v/>
      </c>
      <c r="L6092" s="25" t="str">
        <f>IF(M6092="",IF(K6092&lt;&gt;"",IF(G6092=0,IF(I6092=0,0,9.99),K6092/G6092),""),"")</f>
        <v/>
      </c>
      <c r="M6092" s="112"/>
      <c r="N6092" s="58" t="str">
        <f>TRIM(CONCATENATE(Table1[[#This Row],[Intake]]," ",Table1[[#This Row],[Batch Number]]))</f>
        <v>S-1/OS 154</v>
      </c>
      <c r="O6092" s="112" t="str">
        <f>IF(VLOOKUP(Table1[[#This Row],[Intake Batch Combo]],Sheet2!A:B,2,FALSE)="","",VLOOKUP(Table1[[#This Row],[Intake Batch Combo]],Sheet2!A:B,2,FALSE))</f>
        <v>One Source Diagnostics Batch 154</v>
      </c>
      <c r="P6092" s="115" t="s">
        <v>2379</v>
      </c>
      <c r="Q6092" s="115" t="e">
        <v>#N/A</v>
      </c>
    </row>
    <row r="6093" spans="1:17">
      <c r="A6093" s="4" t="s">
        <v>1316</v>
      </c>
      <c r="B6093" s="15">
        <v>154</v>
      </c>
      <c r="C6093" s="15" t="s">
        <v>2275</v>
      </c>
      <c r="D6093" s="30">
        <v>45359</v>
      </c>
      <c r="E6093" s="10" t="s">
        <v>1</v>
      </c>
      <c r="F6093" s="14">
        <v>1695</v>
      </c>
      <c r="G6093" s="14">
        <v>375.57</v>
      </c>
      <c r="H6093" s="30"/>
      <c r="I6093" s="118"/>
      <c r="J6093" s="15" t="str">
        <f>IF(M6093="",IF(AND(H6093&lt;&gt; "",D6093&lt;&gt;""),IF(H6093&gt;=D6093,H6093-D6093,0),""),"")</f>
        <v/>
      </c>
      <c r="K6093" s="20" t="str">
        <f>IF(M6093="",IF(I6093&lt;&gt;"",I6093-G6093,""),"")</f>
        <v/>
      </c>
      <c r="L6093" s="25" t="str">
        <f>IF(M6093="",IF(K6093&lt;&gt;"",IF(G6093=0,IF(I6093=0,0,9.99),K6093/G6093),""),"")</f>
        <v/>
      </c>
      <c r="M6093" s="112"/>
      <c r="N6093" s="58" t="str">
        <f>TRIM(CONCATENATE(Table1[[#This Row],[Intake]]," ",Table1[[#This Row],[Batch Number]]))</f>
        <v>S-1/OS 154</v>
      </c>
      <c r="O6093" s="112" t="str">
        <f>IF(VLOOKUP(Table1[[#This Row],[Intake Batch Combo]],Sheet2!A:B,2,FALSE)="","",VLOOKUP(Table1[[#This Row],[Intake Batch Combo]],Sheet2!A:B,2,FALSE))</f>
        <v>One Source Diagnostics Batch 154</v>
      </c>
      <c r="P6093" s="115" t="s">
        <v>2379</v>
      </c>
      <c r="Q6093" s="115" t="e">
        <v>#N/A</v>
      </c>
    </row>
    <row r="6094" spans="1:17">
      <c r="A6094" s="4" t="s">
        <v>1316</v>
      </c>
      <c r="B6094" s="15">
        <v>154</v>
      </c>
      <c r="C6094" s="15" t="s">
        <v>2275</v>
      </c>
      <c r="D6094" s="30">
        <v>45359</v>
      </c>
      <c r="E6094" s="10" t="s">
        <v>1</v>
      </c>
      <c r="F6094" s="14">
        <v>1695</v>
      </c>
      <c r="G6094" s="14">
        <v>375.57</v>
      </c>
      <c r="H6094" s="30"/>
      <c r="I6094" s="118"/>
      <c r="J6094" s="15" t="str">
        <f>IF(M6094="",IF(AND(H6094&lt;&gt; "",D6094&lt;&gt;""),IF(H6094&gt;=D6094,H6094-D6094,0),""),"")</f>
        <v/>
      </c>
      <c r="K6094" s="20" t="str">
        <f>IF(M6094="",IF(I6094&lt;&gt;"",I6094-G6094,""),"")</f>
        <v/>
      </c>
      <c r="L6094" s="25" t="str">
        <f>IF(M6094="",IF(K6094&lt;&gt;"",IF(G6094=0,IF(I6094=0,0,9.99),K6094/G6094),""),"")</f>
        <v/>
      </c>
      <c r="M6094" s="112"/>
      <c r="N6094" s="58" t="str">
        <f>TRIM(CONCATENATE(Table1[[#This Row],[Intake]]," ",Table1[[#This Row],[Batch Number]]))</f>
        <v>S-1/OS 154</v>
      </c>
      <c r="O6094" s="112" t="str">
        <f>IF(VLOOKUP(Table1[[#This Row],[Intake Batch Combo]],Sheet2!A:B,2,FALSE)="","",VLOOKUP(Table1[[#This Row],[Intake Batch Combo]],Sheet2!A:B,2,FALSE))</f>
        <v>One Source Diagnostics Batch 154</v>
      </c>
      <c r="P6094" s="115" t="s">
        <v>2379</v>
      </c>
      <c r="Q6094" s="115" t="e">
        <v>#N/A</v>
      </c>
    </row>
    <row r="6095" spans="1:17">
      <c r="A6095" s="4" t="s">
        <v>1316</v>
      </c>
      <c r="B6095" s="15">
        <v>154</v>
      </c>
      <c r="C6095" s="15" t="s">
        <v>2276</v>
      </c>
      <c r="D6095" s="30">
        <v>45359</v>
      </c>
      <c r="E6095" s="10" t="s">
        <v>1</v>
      </c>
      <c r="F6095" s="14">
        <v>1695</v>
      </c>
      <c r="G6095" s="14">
        <v>375.57</v>
      </c>
      <c r="H6095" s="30"/>
      <c r="I6095" s="118"/>
      <c r="J6095" s="15" t="str">
        <f>IF(M6095="",IF(AND(H6095&lt;&gt; "",D6095&lt;&gt;""),IF(H6095&gt;=D6095,H6095-D6095,0),""),"")</f>
        <v/>
      </c>
      <c r="K6095" s="20" t="str">
        <f>IF(M6095="",IF(I6095&lt;&gt;"",I6095-G6095,""),"")</f>
        <v/>
      </c>
      <c r="L6095" s="25" t="str">
        <f>IF(M6095="",IF(K6095&lt;&gt;"",IF(G6095=0,IF(I6095=0,0,9.99),K6095/G6095),""),"")</f>
        <v/>
      </c>
      <c r="M6095" s="112"/>
      <c r="N6095" s="58" t="str">
        <f>TRIM(CONCATENATE(Table1[[#This Row],[Intake]]," ",Table1[[#This Row],[Batch Number]]))</f>
        <v>S-1/OS 154</v>
      </c>
      <c r="O6095" s="112" t="str">
        <f>IF(VLOOKUP(Table1[[#This Row],[Intake Batch Combo]],Sheet2!A:B,2,FALSE)="","",VLOOKUP(Table1[[#This Row],[Intake Batch Combo]],Sheet2!A:B,2,FALSE))</f>
        <v>One Source Diagnostics Batch 154</v>
      </c>
      <c r="P6095" s="115" t="s">
        <v>2379</v>
      </c>
      <c r="Q6095" s="115" t="e">
        <v>#N/A</v>
      </c>
    </row>
    <row r="6096" spans="1:17">
      <c r="A6096" s="4" t="s">
        <v>1316</v>
      </c>
      <c r="B6096" s="15">
        <v>154</v>
      </c>
      <c r="C6096" s="15" t="s">
        <v>2279</v>
      </c>
      <c r="D6096" s="30">
        <v>45359</v>
      </c>
      <c r="E6096" s="10" t="s">
        <v>1</v>
      </c>
      <c r="F6096" s="14">
        <v>1695</v>
      </c>
      <c r="G6096" s="14">
        <v>375.57</v>
      </c>
      <c r="H6096" s="30"/>
      <c r="I6096" s="118"/>
      <c r="J6096" s="15" t="str">
        <f>IF(M6096="",IF(AND(H6096&lt;&gt; "",D6096&lt;&gt;""),IF(H6096&gt;=D6096,H6096-D6096,0),""),"")</f>
        <v/>
      </c>
      <c r="K6096" s="20" t="str">
        <f>IF(M6096="",IF(I6096&lt;&gt;"",I6096-G6096,""),"")</f>
        <v/>
      </c>
      <c r="L6096" s="25" t="str">
        <f>IF(M6096="",IF(K6096&lt;&gt;"",IF(G6096=0,IF(I6096=0,0,9.99),K6096/G6096),""),"")</f>
        <v/>
      </c>
      <c r="M6096" s="112"/>
      <c r="N6096" s="58" t="str">
        <f>TRIM(CONCATENATE(Table1[[#This Row],[Intake]]," ",Table1[[#This Row],[Batch Number]]))</f>
        <v>S-1/OS 154</v>
      </c>
      <c r="O6096" s="112" t="str">
        <f>IF(VLOOKUP(Table1[[#This Row],[Intake Batch Combo]],Sheet2!A:B,2,FALSE)="","",VLOOKUP(Table1[[#This Row],[Intake Batch Combo]],Sheet2!A:B,2,FALSE))</f>
        <v>One Source Diagnostics Batch 154</v>
      </c>
      <c r="P6096" s="115" t="s">
        <v>2379</v>
      </c>
      <c r="Q6096" s="115" t="e">
        <v>#N/A</v>
      </c>
    </row>
    <row r="6097" spans="1:17">
      <c r="A6097" s="4" t="s">
        <v>1316</v>
      </c>
      <c r="B6097" s="15">
        <v>154</v>
      </c>
      <c r="C6097" s="15" t="s">
        <v>2279</v>
      </c>
      <c r="D6097" s="30">
        <v>45359</v>
      </c>
      <c r="E6097" s="10" t="s">
        <v>1</v>
      </c>
      <c r="F6097" s="14">
        <v>1695</v>
      </c>
      <c r="G6097" s="14">
        <v>375.57</v>
      </c>
      <c r="H6097" s="30"/>
      <c r="I6097" s="118"/>
      <c r="J6097" s="15" t="str">
        <f>IF(M6097="",IF(AND(H6097&lt;&gt; "",D6097&lt;&gt;""),IF(H6097&gt;=D6097,H6097-D6097,0),""),"")</f>
        <v/>
      </c>
      <c r="K6097" s="20" t="str">
        <f>IF(M6097="",IF(I6097&lt;&gt;"",I6097-G6097,""),"")</f>
        <v/>
      </c>
      <c r="L6097" s="25" t="str">
        <f>IF(M6097="",IF(K6097&lt;&gt;"",IF(G6097=0,IF(I6097=0,0,9.99),K6097/G6097),""),"")</f>
        <v/>
      </c>
      <c r="M6097" s="112"/>
      <c r="N6097" s="58" t="str">
        <f>TRIM(CONCATENATE(Table1[[#This Row],[Intake]]," ",Table1[[#This Row],[Batch Number]]))</f>
        <v>S-1/OS 154</v>
      </c>
      <c r="O6097" s="112" t="str">
        <f>IF(VLOOKUP(Table1[[#This Row],[Intake Batch Combo]],Sheet2!A:B,2,FALSE)="","",VLOOKUP(Table1[[#This Row],[Intake Batch Combo]],Sheet2!A:B,2,FALSE))</f>
        <v>One Source Diagnostics Batch 154</v>
      </c>
      <c r="P6097" s="115" t="s">
        <v>2379</v>
      </c>
      <c r="Q6097" s="115" t="e">
        <v>#N/A</v>
      </c>
    </row>
    <row r="6098" spans="1:17">
      <c r="A6098" s="4" t="s">
        <v>1316</v>
      </c>
      <c r="B6098" s="15">
        <v>154</v>
      </c>
      <c r="C6098" s="15" t="s">
        <v>2281</v>
      </c>
      <c r="D6098" s="30">
        <v>45359</v>
      </c>
      <c r="E6098" s="10" t="s">
        <v>1</v>
      </c>
      <c r="F6098" s="14">
        <v>1695</v>
      </c>
      <c r="G6098" s="14">
        <v>375.57</v>
      </c>
      <c r="H6098" s="30"/>
      <c r="I6098" s="118"/>
      <c r="J6098" s="15" t="str">
        <f>IF(M6098="",IF(AND(H6098&lt;&gt; "",D6098&lt;&gt;""),IF(H6098&gt;=D6098,H6098-D6098,0),""),"")</f>
        <v/>
      </c>
      <c r="K6098" s="20" t="str">
        <f>IF(M6098="",IF(I6098&lt;&gt;"",I6098-G6098,""),"")</f>
        <v/>
      </c>
      <c r="L6098" s="25" t="str">
        <f>IF(M6098="",IF(K6098&lt;&gt;"",IF(G6098=0,IF(I6098=0,0,9.99),K6098/G6098),""),"")</f>
        <v/>
      </c>
      <c r="M6098" s="112"/>
      <c r="N6098" s="58" t="str">
        <f>TRIM(CONCATENATE(Table1[[#This Row],[Intake]]," ",Table1[[#This Row],[Batch Number]]))</f>
        <v>S-1/OS 154</v>
      </c>
      <c r="O6098" s="112" t="str">
        <f>IF(VLOOKUP(Table1[[#This Row],[Intake Batch Combo]],Sheet2!A:B,2,FALSE)="","",VLOOKUP(Table1[[#This Row],[Intake Batch Combo]],Sheet2!A:B,2,FALSE))</f>
        <v>One Source Diagnostics Batch 154</v>
      </c>
      <c r="P6098" s="115" t="s">
        <v>2379</v>
      </c>
      <c r="Q6098" s="115" t="e">
        <v>#N/A</v>
      </c>
    </row>
    <row r="6099" spans="1:17">
      <c r="A6099" s="4" t="s">
        <v>1316</v>
      </c>
      <c r="B6099" s="15">
        <v>154</v>
      </c>
      <c r="C6099" s="15" t="s">
        <v>2281</v>
      </c>
      <c r="D6099" s="30">
        <v>45359</v>
      </c>
      <c r="E6099" s="10" t="s">
        <v>1</v>
      </c>
      <c r="F6099" s="14">
        <v>1695</v>
      </c>
      <c r="G6099" s="14">
        <v>375.57</v>
      </c>
      <c r="H6099" s="30"/>
      <c r="I6099" s="118"/>
      <c r="J6099" s="15" t="str">
        <f>IF(M6099="",IF(AND(H6099&lt;&gt; "",D6099&lt;&gt;""),IF(H6099&gt;=D6099,H6099-D6099,0),""),"")</f>
        <v/>
      </c>
      <c r="K6099" s="20" t="str">
        <f>IF(M6099="",IF(I6099&lt;&gt;"",I6099-G6099,""),"")</f>
        <v/>
      </c>
      <c r="L6099" s="25" t="str">
        <f>IF(M6099="",IF(K6099&lt;&gt;"",IF(G6099=0,IF(I6099=0,0,9.99),K6099/G6099),""),"")</f>
        <v/>
      </c>
      <c r="M6099" s="112"/>
      <c r="N6099" s="58" t="str">
        <f>TRIM(CONCATENATE(Table1[[#This Row],[Intake]]," ",Table1[[#This Row],[Batch Number]]))</f>
        <v>S-1/OS 154</v>
      </c>
      <c r="O6099" s="112" t="str">
        <f>IF(VLOOKUP(Table1[[#This Row],[Intake Batch Combo]],Sheet2!A:B,2,FALSE)="","",VLOOKUP(Table1[[#This Row],[Intake Batch Combo]],Sheet2!A:B,2,FALSE))</f>
        <v>One Source Diagnostics Batch 154</v>
      </c>
      <c r="P6099" s="115" t="s">
        <v>2379</v>
      </c>
      <c r="Q6099" s="115" t="e">
        <v>#N/A</v>
      </c>
    </row>
    <row r="6100" spans="1:17">
      <c r="A6100" s="4" t="s">
        <v>1316</v>
      </c>
      <c r="B6100" s="15">
        <v>154</v>
      </c>
      <c r="C6100" s="15" t="s">
        <v>2282</v>
      </c>
      <c r="D6100" s="30">
        <v>45359</v>
      </c>
      <c r="E6100" s="10" t="s">
        <v>1</v>
      </c>
      <c r="F6100" s="14">
        <v>1695</v>
      </c>
      <c r="G6100" s="14">
        <v>375.57</v>
      </c>
      <c r="H6100" s="30"/>
      <c r="I6100" s="118"/>
      <c r="J6100" s="15" t="str">
        <f>IF(M6100="",IF(AND(H6100&lt;&gt; "",D6100&lt;&gt;""),IF(H6100&gt;=D6100,H6100-D6100,0),""),"")</f>
        <v/>
      </c>
      <c r="K6100" s="20" t="str">
        <f>IF(M6100="",IF(I6100&lt;&gt;"",I6100-G6100,""),"")</f>
        <v/>
      </c>
      <c r="L6100" s="25" t="str">
        <f>IF(M6100="",IF(K6100&lt;&gt;"",IF(G6100=0,IF(I6100=0,0,9.99),K6100/G6100),""),"")</f>
        <v/>
      </c>
      <c r="M6100" s="112"/>
      <c r="N6100" s="58" t="str">
        <f>TRIM(CONCATENATE(Table1[[#This Row],[Intake]]," ",Table1[[#This Row],[Batch Number]]))</f>
        <v>S-1/OS 154</v>
      </c>
      <c r="O6100" s="112" t="str">
        <f>IF(VLOOKUP(Table1[[#This Row],[Intake Batch Combo]],Sheet2!A:B,2,FALSE)="","",VLOOKUP(Table1[[#This Row],[Intake Batch Combo]],Sheet2!A:B,2,FALSE))</f>
        <v>One Source Diagnostics Batch 154</v>
      </c>
      <c r="P6100" s="115" t="s">
        <v>2379</v>
      </c>
      <c r="Q6100" s="115" t="e">
        <v>#N/A</v>
      </c>
    </row>
    <row r="6101" spans="1:17">
      <c r="A6101" s="4" t="s">
        <v>1316</v>
      </c>
      <c r="B6101" s="15">
        <v>154</v>
      </c>
      <c r="C6101" s="15" t="s">
        <v>2287</v>
      </c>
      <c r="D6101" s="30">
        <v>45359</v>
      </c>
      <c r="E6101" s="10" t="s">
        <v>1</v>
      </c>
      <c r="F6101" s="14">
        <v>1695</v>
      </c>
      <c r="G6101" s="14">
        <v>375.57</v>
      </c>
      <c r="H6101" s="30"/>
      <c r="I6101" s="118"/>
      <c r="J6101" s="15" t="str">
        <f>IF(M6101="",IF(AND(H6101&lt;&gt; "",D6101&lt;&gt;""),IF(H6101&gt;=D6101,H6101-D6101,0),""),"")</f>
        <v/>
      </c>
      <c r="K6101" s="20" t="str">
        <f>IF(M6101="",IF(I6101&lt;&gt;"",I6101-G6101,""),"")</f>
        <v/>
      </c>
      <c r="L6101" s="25" t="str">
        <f>IF(M6101="",IF(K6101&lt;&gt;"",IF(G6101=0,IF(I6101=0,0,9.99),K6101/G6101),""),"")</f>
        <v/>
      </c>
      <c r="M6101" s="112"/>
      <c r="N6101" s="58" t="str">
        <f>TRIM(CONCATENATE(Table1[[#This Row],[Intake]]," ",Table1[[#This Row],[Batch Number]]))</f>
        <v>S-1/OS 154</v>
      </c>
      <c r="O6101" s="112" t="str">
        <f>IF(VLOOKUP(Table1[[#This Row],[Intake Batch Combo]],Sheet2!A:B,2,FALSE)="","",VLOOKUP(Table1[[#This Row],[Intake Batch Combo]],Sheet2!A:B,2,FALSE))</f>
        <v>One Source Diagnostics Batch 154</v>
      </c>
      <c r="P6101" s="115" t="s">
        <v>2379</v>
      </c>
      <c r="Q6101" s="115" t="e">
        <v>#N/A</v>
      </c>
    </row>
    <row r="6102" spans="1:17">
      <c r="A6102" s="4" t="s">
        <v>1316</v>
      </c>
      <c r="B6102" s="15">
        <v>154</v>
      </c>
      <c r="C6102" s="15" t="s">
        <v>2287</v>
      </c>
      <c r="D6102" s="30">
        <v>45359</v>
      </c>
      <c r="E6102" s="10" t="s">
        <v>1</v>
      </c>
      <c r="F6102" s="14">
        <v>1695</v>
      </c>
      <c r="G6102" s="14">
        <v>375.57</v>
      </c>
      <c r="H6102" s="30"/>
      <c r="I6102" s="118"/>
      <c r="J6102" s="15" t="str">
        <f>IF(M6102="",IF(AND(H6102&lt;&gt; "",D6102&lt;&gt;""),IF(H6102&gt;=D6102,H6102-D6102,0),""),"")</f>
        <v/>
      </c>
      <c r="K6102" s="20" t="str">
        <f>IF(M6102="",IF(I6102&lt;&gt;"",I6102-G6102,""),"")</f>
        <v/>
      </c>
      <c r="L6102" s="25" t="str">
        <f>IF(M6102="",IF(K6102&lt;&gt;"",IF(G6102=0,IF(I6102=0,0,9.99),K6102/G6102),""),"")</f>
        <v/>
      </c>
      <c r="M6102" s="112"/>
      <c r="N6102" s="58" t="str">
        <f>TRIM(CONCATENATE(Table1[[#This Row],[Intake]]," ",Table1[[#This Row],[Batch Number]]))</f>
        <v>S-1/OS 154</v>
      </c>
      <c r="O6102" s="112" t="str">
        <f>IF(VLOOKUP(Table1[[#This Row],[Intake Batch Combo]],Sheet2!A:B,2,FALSE)="","",VLOOKUP(Table1[[#This Row],[Intake Batch Combo]],Sheet2!A:B,2,FALSE))</f>
        <v>One Source Diagnostics Batch 154</v>
      </c>
      <c r="P6102" s="115" t="s">
        <v>2379</v>
      </c>
      <c r="Q6102" s="115" t="e">
        <v>#N/A</v>
      </c>
    </row>
    <row r="6103" spans="1:17">
      <c r="A6103" s="4" t="s">
        <v>1316</v>
      </c>
      <c r="B6103" s="15">
        <v>154</v>
      </c>
      <c r="C6103" s="15" t="s">
        <v>2288</v>
      </c>
      <c r="D6103" s="30">
        <v>45359</v>
      </c>
      <c r="E6103" s="10" t="s">
        <v>1</v>
      </c>
      <c r="F6103" s="14">
        <v>1695</v>
      </c>
      <c r="G6103" s="14">
        <v>375.57</v>
      </c>
      <c r="H6103" s="30"/>
      <c r="I6103" s="118"/>
      <c r="J6103" s="15" t="str">
        <f>IF(M6103="",IF(AND(H6103&lt;&gt; "",D6103&lt;&gt;""),IF(H6103&gt;=D6103,H6103-D6103,0),""),"")</f>
        <v/>
      </c>
      <c r="K6103" s="20" t="str">
        <f>IF(M6103="",IF(I6103&lt;&gt;"",I6103-G6103,""),"")</f>
        <v/>
      </c>
      <c r="L6103" s="25" t="str">
        <f>IF(M6103="",IF(K6103&lt;&gt;"",IF(G6103=0,IF(I6103=0,0,9.99),K6103/G6103),""),"")</f>
        <v/>
      </c>
      <c r="M6103" s="112"/>
      <c r="N6103" s="58" t="str">
        <f>TRIM(CONCATENATE(Table1[[#This Row],[Intake]]," ",Table1[[#This Row],[Batch Number]]))</f>
        <v>S-1/OS 154</v>
      </c>
      <c r="O6103" s="112" t="str">
        <f>IF(VLOOKUP(Table1[[#This Row],[Intake Batch Combo]],Sheet2!A:B,2,FALSE)="","",VLOOKUP(Table1[[#This Row],[Intake Batch Combo]],Sheet2!A:B,2,FALSE))</f>
        <v>One Source Diagnostics Batch 154</v>
      </c>
      <c r="P6103" s="115" t="s">
        <v>2379</v>
      </c>
      <c r="Q6103" s="115" t="e">
        <v>#N/A</v>
      </c>
    </row>
    <row r="6104" spans="1:17">
      <c r="A6104" s="4" t="s">
        <v>1316</v>
      </c>
      <c r="B6104" s="15">
        <v>154</v>
      </c>
      <c r="C6104" s="15" t="s">
        <v>2289</v>
      </c>
      <c r="D6104" s="30">
        <v>45359</v>
      </c>
      <c r="E6104" s="10" t="s">
        <v>1</v>
      </c>
      <c r="F6104" s="14">
        <v>1695</v>
      </c>
      <c r="G6104" s="14">
        <v>375.57</v>
      </c>
      <c r="H6104" s="30"/>
      <c r="I6104" s="118"/>
      <c r="J6104" s="15" t="str">
        <f>IF(M6104="",IF(AND(H6104&lt;&gt; "",D6104&lt;&gt;""),IF(H6104&gt;=D6104,H6104-D6104,0),""),"")</f>
        <v/>
      </c>
      <c r="K6104" s="20" t="str">
        <f>IF(M6104="",IF(I6104&lt;&gt;"",I6104-G6104,""),"")</f>
        <v/>
      </c>
      <c r="L6104" s="25" t="str">
        <f>IF(M6104="",IF(K6104&lt;&gt;"",IF(G6104=0,IF(I6104=0,0,9.99),K6104/G6104),""),"")</f>
        <v/>
      </c>
      <c r="M6104" s="112"/>
      <c r="N6104" s="58" t="str">
        <f>TRIM(CONCATENATE(Table1[[#This Row],[Intake]]," ",Table1[[#This Row],[Batch Number]]))</f>
        <v>S-1/OS 154</v>
      </c>
      <c r="O6104" s="112" t="str">
        <f>IF(VLOOKUP(Table1[[#This Row],[Intake Batch Combo]],Sheet2!A:B,2,FALSE)="","",VLOOKUP(Table1[[#This Row],[Intake Batch Combo]],Sheet2!A:B,2,FALSE))</f>
        <v>One Source Diagnostics Batch 154</v>
      </c>
      <c r="P6104" s="115" t="s">
        <v>2379</v>
      </c>
      <c r="Q6104" s="115" t="e">
        <v>#N/A</v>
      </c>
    </row>
    <row r="6105" spans="1:17">
      <c r="A6105" s="4" t="s">
        <v>1316</v>
      </c>
      <c r="B6105" s="15">
        <v>154</v>
      </c>
      <c r="C6105" s="15" t="s">
        <v>2291</v>
      </c>
      <c r="D6105" s="30">
        <v>45359</v>
      </c>
      <c r="E6105" s="10" t="s">
        <v>1</v>
      </c>
      <c r="F6105" s="14">
        <v>1695</v>
      </c>
      <c r="G6105" s="14">
        <v>375.57</v>
      </c>
      <c r="H6105" s="30"/>
      <c r="I6105" s="118"/>
      <c r="J6105" s="15" t="str">
        <f>IF(M6105="",IF(AND(H6105&lt;&gt; "",D6105&lt;&gt;""),IF(H6105&gt;=D6105,H6105-D6105,0),""),"")</f>
        <v/>
      </c>
      <c r="K6105" s="20" t="str">
        <f>IF(M6105="",IF(I6105&lt;&gt;"",I6105-G6105,""),"")</f>
        <v/>
      </c>
      <c r="L6105" s="25" t="str">
        <f>IF(M6105="",IF(K6105&lt;&gt;"",IF(G6105=0,IF(I6105=0,0,9.99),K6105/G6105),""),"")</f>
        <v/>
      </c>
      <c r="M6105" s="112"/>
      <c r="N6105" s="58" t="str">
        <f>TRIM(CONCATENATE(Table1[[#This Row],[Intake]]," ",Table1[[#This Row],[Batch Number]]))</f>
        <v>S-1/OS 154</v>
      </c>
      <c r="O6105" s="112" t="str">
        <f>IF(VLOOKUP(Table1[[#This Row],[Intake Batch Combo]],Sheet2!A:B,2,FALSE)="","",VLOOKUP(Table1[[#This Row],[Intake Batch Combo]],Sheet2!A:B,2,FALSE))</f>
        <v>One Source Diagnostics Batch 154</v>
      </c>
      <c r="P6105" s="115" t="s">
        <v>2379</v>
      </c>
      <c r="Q6105" s="115" t="e">
        <v>#N/A</v>
      </c>
    </row>
    <row r="6106" spans="1:17">
      <c r="A6106" s="4" t="s">
        <v>1316</v>
      </c>
      <c r="B6106" s="15">
        <v>154</v>
      </c>
      <c r="C6106" s="15" t="s">
        <v>2291</v>
      </c>
      <c r="D6106" s="30">
        <v>45359</v>
      </c>
      <c r="E6106" s="10" t="s">
        <v>1</v>
      </c>
      <c r="F6106" s="14">
        <v>1695</v>
      </c>
      <c r="G6106" s="14">
        <v>375.57</v>
      </c>
      <c r="H6106" s="30"/>
      <c r="I6106" s="118"/>
      <c r="J6106" s="15" t="str">
        <f>IF(M6106="",IF(AND(H6106&lt;&gt; "",D6106&lt;&gt;""),IF(H6106&gt;=D6106,H6106-D6106,0),""),"")</f>
        <v/>
      </c>
      <c r="K6106" s="20" t="str">
        <f>IF(M6106="",IF(I6106&lt;&gt;"",I6106-G6106,""),"")</f>
        <v/>
      </c>
      <c r="L6106" s="25" t="str">
        <f>IF(M6106="",IF(K6106&lt;&gt;"",IF(G6106=0,IF(I6106=0,0,9.99),K6106/G6106),""),"")</f>
        <v/>
      </c>
      <c r="M6106" s="112"/>
      <c r="N6106" s="58" t="str">
        <f>TRIM(CONCATENATE(Table1[[#This Row],[Intake]]," ",Table1[[#This Row],[Batch Number]]))</f>
        <v>S-1/OS 154</v>
      </c>
      <c r="O6106" s="112" t="str">
        <f>IF(VLOOKUP(Table1[[#This Row],[Intake Batch Combo]],Sheet2!A:B,2,FALSE)="","",VLOOKUP(Table1[[#This Row],[Intake Batch Combo]],Sheet2!A:B,2,FALSE))</f>
        <v>One Source Diagnostics Batch 154</v>
      </c>
      <c r="P6106" s="115" t="s">
        <v>2379</v>
      </c>
      <c r="Q6106" s="115" t="e">
        <v>#N/A</v>
      </c>
    </row>
    <row r="6107" spans="1:17">
      <c r="A6107" s="4" t="s">
        <v>1316</v>
      </c>
      <c r="B6107" s="15">
        <v>154</v>
      </c>
      <c r="C6107" s="15" t="s">
        <v>2291</v>
      </c>
      <c r="D6107" s="30">
        <v>45359</v>
      </c>
      <c r="E6107" s="10" t="s">
        <v>1</v>
      </c>
      <c r="F6107" s="14">
        <v>1695</v>
      </c>
      <c r="G6107" s="14">
        <v>375.57</v>
      </c>
      <c r="H6107" s="30"/>
      <c r="I6107" s="118"/>
      <c r="J6107" s="15" t="str">
        <f>IF(M6107="",IF(AND(H6107&lt;&gt; "",D6107&lt;&gt;""),IF(H6107&gt;=D6107,H6107-D6107,0),""),"")</f>
        <v/>
      </c>
      <c r="K6107" s="20" t="str">
        <f>IF(M6107="",IF(I6107&lt;&gt;"",I6107-G6107,""),"")</f>
        <v/>
      </c>
      <c r="L6107" s="25" t="str">
        <f>IF(M6107="",IF(K6107&lt;&gt;"",IF(G6107=0,IF(I6107=0,0,9.99),K6107/G6107),""),"")</f>
        <v/>
      </c>
      <c r="M6107" s="112"/>
      <c r="N6107" s="58" t="str">
        <f>TRIM(CONCATENATE(Table1[[#This Row],[Intake]]," ",Table1[[#This Row],[Batch Number]]))</f>
        <v>S-1/OS 154</v>
      </c>
      <c r="O6107" s="112" t="str">
        <f>IF(VLOOKUP(Table1[[#This Row],[Intake Batch Combo]],Sheet2!A:B,2,FALSE)="","",VLOOKUP(Table1[[#This Row],[Intake Batch Combo]],Sheet2!A:B,2,FALSE))</f>
        <v>One Source Diagnostics Batch 154</v>
      </c>
      <c r="P6107" s="115" t="s">
        <v>2379</v>
      </c>
      <c r="Q6107" s="115" t="e">
        <v>#N/A</v>
      </c>
    </row>
    <row r="6108" spans="1:17">
      <c r="A6108" s="4" t="s">
        <v>1316</v>
      </c>
      <c r="B6108" s="15">
        <v>154</v>
      </c>
      <c r="C6108" s="15" t="s">
        <v>2291</v>
      </c>
      <c r="D6108" s="30">
        <v>45359</v>
      </c>
      <c r="E6108" s="10" t="s">
        <v>1</v>
      </c>
      <c r="F6108" s="14">
        <v>1695</v>
      </c>
      <c r="G6108" s="14">
        <v>375.57</v>
      </c>
      <c r="H6108" s="30"/>
      <c r="I6108" s="118"/>
      <c r="J6108" s="15" t="str">
        <f>IF(M6108="",IF(AND(H6108&lt;&gt; "",D6108&lt;&gt;""),IF(H6108&gt;=D6108,H6108-D6108,0),""),"")</f>
        <v/>
      </c>
      <c r="K6108" s="20" t="str">
        <f>IF(M6108="",IF(I6108&lt;&gt;"",I6108-G6108,""),"")</f>
        <v/>
      </c>
      <c r="L6108" s="25" t="str">
        <f>IF(M6108="",IF(K6108&lt;&gt;"",IF(G6108=0,IF(I6108=0,0,9.99),K6108/G6108),""),"")</f>
        <v/>
      </c>
      <c r="M6108" s="112"/>
      <c r="N6108" s="58" t="str">
        <f>TRIM(CONCATENATE(Table1[[#This Row],[Intake]]," ",Table1[[#This Row],[Batch Number]]))</f>
        <v>S-1/OS 154</v>
      </c>
      <c r="O6108" s="112" t="str">
        <f>IF(VLOOKUP(Table1[[#This Row],[Intake Batch Combo]],Sheet2!A:B,2,FALSE)="","",VLOOKUP(Table1[[#This Row],[Intake Batch Combo]],Sheet2!A:B,2,FALSE))</f>
        <v>One Source Diagnostics Batch 154</v>
      </c>
      <c r="P6108" s="115" t="s">
        <v>2379</v>
      </c>
      <c r="Q6108" s="115" t="e">
        <v>#N/A</v>
      </c>
    </row>
    <row r="6109" spans="1:17">
      <c r="A6109" s="4" t="s">
        <v>1316</v>
      </c>
      <c r="B6109" s="15">
        <v>154</v>
      </c>
      <c r="C6109" s="15" t="s">
        <v>2293</v>
      </c>
      <c r="D6109" s="30">
        <v>45359</v>
      </c>
      <c r="E6109" s="10" t="s">
        <v>1</v>
      </c>
      <c r="F6109" s="14">
        <v>1695</v>
      </c>
      <c r="G6109" s="14">
        <v>375.57</v>
      </c>
      <c r="H6109" s="30"/>
      <c r="I6109" s="118"/>
      <c r="J6109" s="15" t="str">
        <f>IF(M6109="",IF(AND(H6109&lt;&gt; "",D6109&lt;&gt;""),IF(H6109&gt;=D6109,H6109-D6109,0),""),"")</f>
        <v/>
      </c>
      <c r="K6109" s="20" t="str">
        <f>IF(M6109="",IF(I6109&lt;&gt;"",I6109-G6109,""),"")</f>
        <v/>
      </c>
      <c r="L6109" s="25" t="str">
        <f>IF(M6109="",IF(K6109&lt;&gt;"",IF(G6109=0,IF(I6109=0,0,9.99),K6109/G6109),""),"")</f>
        <v/>
      </c>
      <c r="M6109" s="112"/>
      <c r="N6109" s="58" t="str">
        <f>TRIM(CONCATENATE(Table1[[#This Row],[Intake]]," ",Table1[[#This Row],[Batch Number]]))</f>
        <v>S-1/OS 154</v>
      </c>
      <c r="O6109" s="112" t="str">
        <f>IF(VLOOKUP(Table1[[#This Row],[Intake Batch Combo]],Sheet2!A:B,2,FALSE)="","",VLOOKUP(Table1[[#This Row],[Intake Batch Combo]],Sheet2!A:B,2,FALSE))</f>
        <v>One Source Diagnostics Batch 154</v>
      </c>
      <c r="P6109" s="115" t="s">
        <v>2379</v>
      </c>
      <c r="Q6109" s="115" t="e">
        <v>#N/A</v>
      </c>
    </row>
    <row r="6110" spans="1:17">
      <c r="A6110" s="4" t="s">
        <v>1316</v>
      </c>
      <c r="B6110" s="15">
        <v>154</v>
      </c>
      <c r="C6110" s="15" t="s">
        <v>2293</v>
      </c>
      <c r="D6110" s="30">
        <v>45359</v>
      </c>
      <c r="E6110" s="10" t="s">
        <v>1</v>
      </c>
      <c r="F6110" s="14">
        <v>1695</v>
      </c>
      <c r="G6110" s="14">
        <v>375.57</v>
      </c>
      <c r="H6110" s="30"/>
      <c r="I6110" s="118"/>
      <c r="J6110" s="15" t="str">
        <f>IF(M6110="",IF(AND(H6110&lt;&gt; "",D6110&lt;&gt;""),IF(H6110&gt;=D6110,H6110-D6110,0),""),"")</f>
        <v/>
      </c>
      <c r="K6110" s="20" t="str">
        <f>IF(M6110="",IF(I6110&lt;&gt;"",I6110-G6110,""),"")</f>
        <v/>
      </c>
      <c r="L6110" s="25" t="str">
        <f>IF(M6110="",IF(K6110&lt;&gt;"",IF(G6110=0,IF(I6110=0,0,9.99),K6110/G6110),""),"")</f>
        <v/>
      </c>
      <c r="M6110" s="112"/>
      <c r="N6110" s="58" t="str">
        <f>TRIM(CONCATENATE(Table1[[#This Row],[Intake]]," ",Table1[[#This Row],[Batch Number]]))</f>
        <v>S-1/OS 154</v>
      </c>
      <c r="O6110" s="112" t="str">
        <f>IF(VLOOKUP(Table1[[#This Row],[Intake Batch Combo]],Sheet2!A:B,2,FALSE)="","",VLOOKUP(Table1[[#This Row],[Intake Batch Combo]],Sheet2!A:B,2,FALSE))</f>
        <v>One Source Diagnostics Batch 154</v>
      </c>
      <c r="P6110" s="115" t="s">
        <v>2379</v>
      </c>
      <c r="Q6110" s="115" t="e">
        <v>#N/A</v>
      </c>
    </row>
    <row r="6111" spans="1:17">
      <c r="A6111" s="4" t="s">
        <v>1316</v>
      </c>
      <c r="B6111" s="15">
        <v>154</v>
      </c>
      <c r="C6111" s="15" t="s">
        <v>2293</v>
      </c>
      <c r="D6111" s="30">
        <v>45359</v>
      </c>
      <c r="E6111" s="10" t="s">
        <v>1</v>
      </c>
      <c r="F6111" s="14">
        <v>1695</v>
      </c>
      <c r="G6111" s="14">
        <v>375.57</v>
      </c>
      <c r="H6111" s="30"/>
      <c r="I6111" s="118"/>
      <c r="J6111" s="15" t="str">
        <f>IF(M6111="",IF(AND(H6111&lt;&gt; "",D6111&lt;&gt;""),IF(H6111&gt;=D6111,H6111-D6111,0),""),"")</f>
        <v/>
      </c>
      <c r="K6111" s="20" t="str">
        <f>IF(M6111="",IF(I6111&lt;&gt;"",I6111-G6111,""),"")</f>
        <v/>
      </c>
      <c r="L6111" s="25" t="str">
        <f>IF(M6111="",IF(K6111&lt;&gt;"",IF(G6111=0,IF(I6111=0,0,9.99),K6111/G6111),""),"")</f>
        <v/>
      </c>
      <c r="M6111" s="112"/>
      <c r="N6111" s="58" t="str">
        <f>TRIM(CONCATENATE(Table1[[#This Row],[Intake]]," ",Table1[[#This Row],[Batch Number]]))</f>
        <v>S-1/OS 154</v>
      </c>
      <c r="O6111" s="112" t="str">
        <f>IF(VLOOKUP(Table1[[#This Row],[Intake Batch Combo]],Sheet2!A:B,2,FALSE)="","",VLOOKUP(Table1[[#This Row],[Intake Batch Combo]],Sheet2!A:B,2,FALSE))</f>
        <v>One Source Diagnostics Batch 154</v>
      </c>
      <c r="P6111" s="115" t="s">
        <v>2379</v>
      </c>
      <c r="Q6111" s="115" t="e">
        <v>#N/A</v>
      </c>
    </row>
    <row r="6112" spans="1:17">
      <c r="A6112" s="4" t="s">
        <v>1316</v>
      </c>
      <c r="B6112" s="15">
        <v>154</v>
      </c>
      <c r="C6112" s="15" t="s">
        <v>2294</v>
      </c>
      <c r="D6112" s="30">
        <v>45359</v>
      </c>
      <c r="E6112" s="10" t="s">
        <v>1</v>
      </c>
      <c r="F6112" s="14">
        <v>1695</v>
      </c>
      <c r="G6112" s="14">
        <v>375.57</v>
      </c>
      <c r="H6112" s="30"/>
      <c r="I6112" s="118"/>
      <c r="J6112" s="15" t="str">
        <f>IF(M6112="",IF(AND(H6112&lt;&gt; "",D6112&lt;&gt;""),IF(H6112&gt;=D6112,H6112-D6112,0),""),"")</f>
        <v/>
      </c>
      <c r="K6112" s="20" t="str">
        <f>IF(M6112="",IF(I6112&lt;&gt;"",I6112-G6112,""),"")</f>
        <v/>
      </c>
      <c r="L6112" s="25" t="str">
        <f>IF(M6112="",IF(K6112&lt;&gt;"",IF(G6112=0,IF(I6112=0,0,9.99),K6112/G6112),""),"")</f>
        <v/>
      </c>
      <c r="M6112" s="112"/>
      <c r="N6112" s="58" t="str">
        <f>TRIM(CONCATENATE(Table1[[#This Row],[Intake]]," ",Table1[[#This Row],[Batch Number]]))</f>
        <v>S-1/OS 154</v>
      </c>
      <c r="O6112" s="112" t="str">
        <f>IF(VLOOKUP(Table1[[#This Row],[Intake Batch Combo]],Sheet2!A:B,2,FALSE)="","",VLOOKUP(Table1[[#This Row],[Intake Batch Combo]],Sheet2!A:B,2,FALSE))</f>
        <v>One Source Diagnostics Batch 154</v>
      </c>
      <c r="P6112" s="115" t="s">
        <v>2379</v>
      </c>
      <c r="Q6112" s="115" t="e">
        <v>#N/A</v>
      </c>
    </row>
    <row r="6113" spans="1:17">
      <c r="A6113" s="4" t="s">
        <v>1316</v>
      </c>
      <c r="B6113" s="15">
        <v>154</v>
      </c>
      <c r="C6113" s="15" t="s">
        <v>2296</v>
      </c>
      <c r="D6113" s="30">
        <v>45359</v>
      </c>
      <c r="E6113" s="10" t="s">
        <v>1</v>
      </c>
      <c r="F6113" s="14">
        <v>1695</v>
      </c>
      <c r="G6113" s="14">
        <v>375.57</v>
      </c>
      <c r="H6113" s="30"/>
      <c r="I6113" s="118"/>
      <c r="J6113" s="15" t="str">
        <f>IF(M6113="",IF(AND(H6113&lt;&gt; "",D6113&lt;&gt;""),IF(H6113&gt;=D6113,H6113-D6113,0),""),"")</f>
        <v/>
      </c>
      <c r="K6113" s="20" t="str">
        <f>IF(M6113="",IF(I6113&lt;&gt;"",I6113-G6113,""),"")</f>
        <v/>
      </c>
      <c r="L6113" s="25" t="str">
        <f>IF(M6113="",IF(K6113&lt;&gt;"",IF(G6113=0,IF(I6113=0,0,9.99),K6113/G6113),""),"")</f>
        <v/>
      </c>
      <c r="M6113" s="112"/>
      <c r="N6113" s="58" t="str">
        <f>TRIM(CONCATENATE(Table1[[#This Row],[Intake]]," ",Table1[[#This Row],[Batch Number]]))</f>
        <v>S-1/OS 154</v>
      </c>
      <c r="O6113" s="112" t="str">
        <f>IF(VLOOKUP(Table1[[#This Row],[Intake Batch Combo]],Sheet2!A:B,2,FALSE)="","",VLOOKUP(Table1[[#This Row],[Intake Batch Combo]],Sheet2!A:B,2,FALSE))</f>
        <v>One Source Diagnostics Batch 154</v>
      </c>
      <c r="P6113" s="115" t="s">
        <v>2379</v>
      </c>
      <c r="Q6113" s="115" t="e">
        <v>#N/A</v>
      </c>
    </row>
    <row r="6114" spans="1:17">
      <c r="A6114" s="4" t="s">
        <v>1316</v>
      </c>
      <c r="B6114" s="15">
        <v>154</v>
      </c>
      <c r="C6114" s="15" t="s">
        <v>2296</v>
      </c>
      <c r="D6114" s="30">
        <v>45359</v>
      </c>
      <c r="E6114" s="10" t="s">
        <v>1</v>
      </c>
      <c r="F6114" s="14">
        <v>1695</v>
      </c>
      <c r="G6114" s="14">
        <v>375.57</v>
      </c>
      <c r="H6114" s="30"/>
      <c r="I6114" s="118"/>
      <c r="J6114" s="15" t="str">
        <f>IF(M6114="",IF(AND(H6114&lt;&gt; "",D6114&lt;&gt;""),IF(H6114&gt;=D6114,H6114-D6114,0),""),"")</f>
        <v/>
      </c>
      <c r="K6114" s="20" t="str">
        <f>IF(M6114="",IF(I6114&lt;&gt;"",I6114-G6114,""),"")</f>
        <v/>
      </c>
      <c r="L6114" s="25" t="str">
        <f>IF(M6114="",IF(K6114&lt;&gt;"",IF(G6114=0,IF(I6114=0,0,9.99),K6114/G6114),""),"")</f>
        <v/>
      </c>
      <c r="M6114" s="112"/>
      <c r="N6114" s="58" t="str">
        <f>TRIM(CONCATENATE(Table1[[#This Row],[Intake]]," ",Table1[[#This Row],[Batch Number]]))</f>
        <v>S-1/OS 154</v>
      </c>
      <c r="O6114" s="112" t="str">
        <f>IF(VLOOKUP(Table1[[#This Row],[Intake Batch Combo]],Sheet2!A:B,2,FALSE)="","",VLOOKUP(Table1[[#This Row],[Intake Batch Combo]],Sheet2!A:B,2,FALSE))</f>
        <v>One Source Diagnostics Batch 154</v>
      </c>
      <c r="P6114" s="115" t="s">
        <v>2379</v>
      </c>
      <c r="Q6114" s="115" t="e">
        <v>#N/A</v>
      </c>
    </row>
    <row r="6115" spans="1:17">
      <c r="A6115" s="4" t="s">
        <v>1316</v>
      </c>
      <c r="B6115" s="15">
        <v>154</v>
      </c>
      <c r="C6115" s="15" t="s">
        <v>2300</v>
      </c>
      <c r="D6115" s="30">
        <v>45359</v>
      </c>
      <c r="E6115" s="10" t="s">
        <v>1</v>
      </c>
      <c r="F6115" s="14">
        <v>1695</v>
      </c>
      <c r="G6115" s="14">
        <v>375.57</v>
      </c>
      <c r="H6115" s="30"/>
      <c r="I6115" s="118"/>
      <c r="J6115" s="15" t="str">
        <f>IF(M6115="",IF(AND(H6115&lt;&gt; "",D6115&lt;&gt;""),IF(H6115&gt;=D6115,H6115-D6115,0),""),"")</f>
        <v/>
      </c>
      <c r="K6115" s="20" t="str">
        <f>IF(M6115="",IF(I6115&lt;&gt;"",I6115-G6115,""),"")</f>
        <v/>
      </c>
      <c r="L6115" s="25" t="str">
        <f>IF(M6115="",IF(K6115&lt;&gt;"",IF(G6115=0,IF(I6115=0,0,9.99),K6115/G6115),""),"")</f>
        <v/>
      </c>
      <c r="M6115" s="112"/>
      <c r="N6115" s="58" t="str">
        <f>TRIM(CONCATENATE(Table1[[#This Row],[Intake]]," ",Table1[[#This Row],[Batch Number]]))</f>
        <v>S-1/OS 154</v>
      </c>
      <c r="O6115" s="112" t="str">
        <f>IF(VLOOKUP(Table1[[#This Row],[Intake Batch Combo]],Sheet2!A:B,2,FALSE)="","",VLOOKUP(Table1[[#This Row],[Intake Batch Combo]],Sheet2!A:B,2,FALSE))</f>
        <v>One Source Diagnostics Batch 154</v>
      </c>
      <c r="P6115" s="115" t="s">
        <v>2379</v>
      </c>
      <c r="Q6115" s="115" t="e">
        <v>#N/A</v>
      </c>
    </row>
    <row r="6116" spans="1:17">
      <c r="A6116" s="4" t="s">
        <v>1316</v>
      </c>
      <c r="B6116" s="15">
        <v>154</v>
      </c>
      <c r="C6116" s="15" t="s">
        <v>2300</v>
      </c>
      <c r="D6116" s="30">
        <v>45359</v>
      </c>
      <c r="E6116" s="10" t="s">
        <v>1</v>
      </c>
      <c r="F6116" s="14">
        <v>1695</v>
      </c>
      <c r="G6116" s="14">
        <v>375.57</v>
      </c>
      <c r="H6116" s="30"/>
      <c r="I6116" s="118"/>
      <c r="J6116" s="15" t="str">
        <f>IF(M6116="",IF(AND(H6116&lt;&gt; "",D6116&lt;&gt;""),IF(H6116&gt;=D6116,H6116-D6116,0),""),"")</f>
        <v/>
      </c>
      <c r="K6116" s="20" t="str">
        <f>IF(M6116="",IF(I6116&lt;&gt;"",I6116-G6116,""),"")</f>
        <v/>
      </c>
      <c r="L6116" s="25" t="str">
        <f>IF(M6116="",IF(K6116&lt;&gt;"",IF(G6116=0,IF(I6116=0,0,9.99),K6116/G6116),""),"")</f>
        <v/>
      </c>
      <c r="M6116" s="112"/>
      <c r="N6116" s="58" t="str">
        <f>TRIM(CONCATENATE(Table1[[#This Row],[Intake]]," ",Table1[[#This Row],[Batch Number]]))</f>
        <v>S-1/OS 154</v>
      </c>
      <c r="O6116" s="112" t="str">
        <f>IF(VLOOKUP(Table1[[#This Row],[Intake Batch Combo]],Sheet2!A:B,2,FALSE)="","",VLOOKUP(Table1[[#This Row],[Intake Batch Combo]],Sheet2!A:B,2,FALSE))</f>
        <v>One Source Diagnostics Batch 154</v>
      </c>
      <c r="P6116" s="115" t="s">
        <v>2379</v>
      </c>
      <c r="Q6116" s="115" t="e">
        <v>#N/A</v>
      </c>
    </row>
    <row r="6117" spans="1:17">
      <c r="A6117" s="4" t="s">
        <v>1316</v>
      </c>
      <c r="B6117" s="15">
        <v>154</v>
      </c>
      <c r="C6117" s="15" t="s">
        <v>2301</v>
      </c>
      <c r="D6117" s="30">
        <v>45359</v>
      </c>
      <c r="E6117" s="10" t="s">
        <v>1</v>
      </c>
      <c r="F6117" s="14">
        <v>1695</v>
      </c>
      <c r="G6117" s="14">
        <v>375.57</v>
      </c>
      <c r="H6117" s="30"/>
      <c r="I6117" s="118"/>
      <c r="J6117" s="15" t="str">
        <f>IF(M6117="",IF(AND(H6117&lt;&gt; "",D6117&lt;&gt;""),IF(H6117&gt;=D6117,H6117-D6117,0),""),"")</f>
        <v/>
      </c>
      <c r="K6117" s="20" t="str">
        <f>IF(M6117="",IF(I6117&lt;&gt;"",I6117-G6117,""),"")</f>
        <v/>
      </c>
      <c r="L6117" s="25" t="str">
        <f>IF(M6117="",IF(K6117&lt;&gt;"",IF(G6117=0,IF(I6117=0,0,9.99),K6117/G6117),""),"")</f>
        <v/>
      </c>
      <c r="M6117" s="112"/>
      <c r="N6117" s="58" t="str">
        <f>TRIM(CONCATENATE(Table1[[#This Row],[Intake]]," ",Table1[[#This Row],[Batch Number]]))</f>
        <v>S-1/OS 154</v>
      </c>
      <c r="O6117" s="112" t="str">
        <f>IF(VLOOKUP(Table1[[#This Row],[Intake Batch Combo]],Sheet2!A:B,2,FALSE)="","",VLOOKUP(Table1[[#This Row],[Intake Batch Combo]],Sheet2!A:B,2,FALSE))</f>
        <v>One Source Diagnostics Batch 154</v>
      </c>
      <c r="P6117" s="115" t="s">
        <v>2379</v>
      </c>
      <c r="Q6117" s="115" t="e">
        <v>#N/A</v>
      </c>
    </row>
    <row r="6118" spans="1:17">
      <c r="A6118" s="4" t="s">
        <v>1316</v>
      </c>
      <c r="B6118" s="15">
        <v>154</v>
      </c>
      <c r="C6118" s="15" t="s">
        <v>2301</v>
      </c>
      <c r="D6118" s="30">
        <v>45359</v>
      </c>
      <c r="E6118" s="10" t="s">
        <v>1</v>
      </c>
      <c r="F6118" s="14">
        <v>1695</v>
      </c>
      <c r="G6118" s="14">
        <v>375.57</v>
      </c>
      <c r="H6118" s="30"/>
      <c r="I6118" s="118"/>
      <c r="J6118" s="15" t="str">
        <f>IF(M6118="",IF(AND(H6118&lt;&gt; "",D6118&lt;&gt;""),IF(H6118&gt;=D6118,H6118-D6118,0),""),"")</f>
        <v/>
      </c>
      <c r="K6118" s="20" t="str">
        <f>IF(M6118="",IF(I6118&lt;&gt;"",I6118-G6118,""),"")</f>
        <v/>
      </c>
      <c r="L6118" s="25" t="str">
        <f>IF(M6118="",IF(K6118&lt;&gt;"",IF(G6118=0,IF(I6118=0,0,9.99),K6118/G6118),""),"")</f>
        <v/>
      </c>
      <c r="M6118" s="112"/>
      <c r="N6118" s="58" t="str">
        <f>TRIM(CONCATENATE(Table1[[#This Row],[Intake]]," ",Table1[[#This Row],[Batch Number]]))</f>
        <v>S-1/OS 154</v>
      </c>
      <c r="O6118" s="112" t="str">
        <f>IF(VLOOKUP(Table1[[#This Row],[Intake Batch Combo]],Sheet2!A:B,2,FALSE)="","",VLOOKUP(Table1[[#This Row],[Intake Batch Combo]],Sheet2!A:B,2,FALSE))</f>
        <v>One Source Diagnostics Batch 154</v>
      </c>
      <c r="P6118" s="115" t="s">
        <v>2379</v>
      </c>
      <c r="Q6118" s="115" t="e">
        <v>#N/A</v>
      </c>
    </row>
    <row r="6119" spans="1:17">
      <c r="A6119" s="4" t="s">
        <v>1316</v>
      </c>
      <c r="B6119" s="15">
        <v>154</v>
      </c>
      <c r="C6119" s="15" t="s">
        <v>2303</v>
      </c>
      <c r="D6119" s="30">
        <v>45359</v>
      </c>
      <c r="E6119" s="10" t="s">
        <v>1</v>
      </c>
      <c r="F6119" s="14">
        <v>1695</v>
      </c>
      <c r="G6119" s="14">
        <v>375.57</v>
      </c>
      <c r="H6119" s="30"/>
      <c r="I6119" s="118"/>
      <c r="J6119" s="15" t="str">
        <f>IF(M6119="",IF(AND(H6119&lt;&gt; "",D6119&lt;&gt;""),IF(H6119&gt;=D6119,H6119-D6119,0),""),"")</f>
        <v/>
      </c>
      <c r="K6119" s="20" t="str">
        <f>IF(M6119="",IF(I6119&lt;&gt;"",I6119-G6119,""),"")</f>
        <v/>
      </c>
      <c r="L6119" s="25" t="str">
        <f>IF(M6119="",IF(K6119&lt;&gt;"",IF(G6119=0,IF(I6119=0,0,9.99),K6119/G6119),""),"")</f>
        <v/>
      </c>
      <c r="M6119" s="112"/>
      <c r="N6119" s="58" t="str">
        <f>TRIM(CONCATENATE(Table1[[#This Row],[Intake]]," ",Table1[[#This Row],[Batch Number]]))</f>
        <v>S-1/OS 154</v>
      </c>
      <c r="O6119" s="112" t="str">
        <f>IF(VLOOKUP(Table1[[#This Row],[Intake Batch Combo]],Sheet2!A:B,2,FALSE)="","",VLOOKUP(Table1[[#This Row],[Intake Batch Combo]],Sheet2!A:B,2,FALSE))</f>
        <v>One Source Diagnostics Batch 154</v>
      </c>
      <c r="P6119" s="115" t="s">
        <v>2379</v>
      </c>
      <c r="Q6119" s="115" t="e">
        <v>#N/A</v>
      </c>
    </row>
    <row r="6120" spans="1:17">
      <c r="A6120" s="4" t="s">
        <v>1316</v>
      </c>
      <c r="B6120" s="15">
        <v>154</v>
      </c>
      <c r="C6120" s="15" t="s">
        <v>2303</v>
      </c>
      <c r="D6120" s="30">
        <v>45359</v>
      </c>
      <c r="E6120" s="10" t="s">
        <v>1</v>
      </c>
      <c r="F6120" s="14">
        <v>1695</v>
      </c>
      <c r="G6120" s="14">
        <v>375.57</v>
      </c>
      <c r="H6120" s="30"/>
      <c r="I6120" s="118"/>
      <c r="J6120" s="15" t="str">
        <f>IF(M6120="",IF(AND(H6120&lt;&gt; "",D6120&lt;&gt;""),IF(H6120&gt;=D6120,H6120-D6120,0),""),"")</f>
        <v/>
      </c>
      <c r="K6120" s="20" t="str">
        <f>IF(M6120="",IF(I6120&lt;&gt;"",I6120-G6120,""),"")</f>
        <v/>
      </c>
      <c r="L6120" s="25" t="str">
        <f>IF(M6120="",IF(K6120&lt;&gt;"",IF(G6120=0,IF(I6120=0,0,9.99),K6120/G6120),""),"")</f>
        <v/>
      </c>
      <c r="M6120" s="112"/>
      <c r="N6120" s="58" t="str">
        <f>TRIM(CONCATENATE(Table1[[#This Row],[Intake]]," ",Table1[[#This Row],[Batch Number]]))</f>
        <v>S-1/OS 154</v>
      </c>
      <c r="O6120" s="112" t="str">
        <f>IF(VLOOKUP(Table1[[#This Row],[Intake Batch Combo]],Sheet2!A:B,2,FALSE)="","",VLOOKUP(Table1[[#This Row],[Intake Batch Combo]],Sheet2!A:B,2,FALSE))</f>
        <v>One Source Diagnostics Batch 154</v>
      </c>
      <c r="P6120" s="115" t="s">
        <v>2379</v>
      </c>
      <c r="Q6120" s="115" t="e">
        <v>#N/A</v>
      </c>
    </row>
    <row r="6121" spans="1:17">
      <c r="A6121" s="4" t="s">
        <v>1316</v>
      </c>
      <c r="B6121" s="15">
        <v>154</v>
      </c>
      <c r="C6121" s="15" t="s">
        <v>2304</v>
      </c>
      <c r="D6121" s="30">
        <v>45359</v>
      </c>
      <c r="E6121" s="10" t="s">
        <v>1</v>
      </c>
      <c r="F6121" s="14">
        <v>1695</v>
      </c>
      <c r="G6121" s="14">
        <v>375.57</v>
      </c>
      <c r="H6121" s="30"/>
      <c r="I6121" s="118"/>
      <c r="J6121" s="15" t="str">
        <f>IF(M6121="",IF(AND(H6121&lt;&gt; "",D6121&lt;&gt;""),IF(H6121&gt;=D6121,H6121-D6121,0),""),"")</f>
        <v/>
      </c>
      <c r="K6121" s="20" t="str">
        <f>IF(M6121="",IF(I6121&lt;&gt;"",I6121-G6121,""),"")</f>
        <v/>
      </c>
      <c r="L6121" s="25" t="str">
        <f>IF(M6121="",IF(K6121&lt;&gt;"",IF(G6121=0,IF(I6121=0,0,9.99),K6121/G6121),""),"")</f>
        <v/>
      </c>
      <c r="M6121" s="112"/>
      <c r="N6121" s="58" t="str">
        <f>TRIM(CONCATENATE(Table1[[#This Row],[Intake]]," ",Table1[[#This Row],[Batch Number]]))</f>
        <v>S-1/OS 154</v>
      </c>
      <c r="O6121" s="112" t="str">
        <f>IF(VLOOKUP(Table1[[#This Row],[Intake Batch Combo]],Sheet2!A:B,2,FALSE)="","",VLOOKUP(Table1[[#This Row],[Intake Batch Combo]],Sheet2!A:B,2,FALSE))</f>
        <v>One Source Diagnostics Batch 154</v>
      </c>
      <c r="P6121" s="115" t="s">
        <v>2379</v>
      </c>
      <c r="Q6121" s="115" t="e">
        <v>#N/A</v>
      </c>
    </row>
    <row r="6122" spans="1:17">
      <c r="A6122" s="4" t="s">
        <v>1316</v>
      </c>
      <c r="B6122" s="15">
        <v>154</v>
      </c>
      <c r="C6122" s="15" t="s">
        <v>2304</v>
      </c>
      <c r="D6122" s="30">
        <v>45359</v>
      </c>
      <c r="E6122" s="10" t="s">
        <v>1</v>
      </c>
      <c r="F6122" s="14">
        <v>1695</v>
      </c>
      <c r="G6122" s="14">
        <v>375.57</v>
      </c>
      <c r="H6122" s="30"/>
      <c r="I6122" s="118"/>
      <c r="J6122" s="15" t="str">
        <f>IF(M6122="",IF(AND(H6122&lt;&gt; "",D6122&lt;&gt;""),IF(H6122&gt;=D6122,H6122-D6122,0),""),"")</f>
        <v/>
      </c>
      <c r="K6122" s="20" t="str">
        <f>IF(M6122="",IF(I6122&lt;&gt;"",I6122-G6122,""),"")</f>
        <v/>
      </c>
      <c r="L6122" s="25" t="str">
        <f>IF(M6122="",IF(K6122&lt;&gt;"",IF(G6122=0,IF(I6122=0,0,9.99),K6122/G6122),""),"")</f>
        <v/>
      </c>
      <c r="M6122" s="112"/>
      <c r="N6122" s="58" t="str">
        <f>TRIM(CONCATENATE(Table1[[#This Row],[Intake]]," ",Table1[[#This Row],[Batch Number]]))</f>
        <v>S-1/OS 154</v>
      </c>
      <c r="O6122" s="112" t="str">
        <f>IF(VLOOKUP(Table1[[#This Row],[Intake Batch Combo]],Sheet2!A:B,2,FALSE)="","",VLOOKUP(Table1[[#This Row],[Intake Batch Combo]],Sheet2!A:B,2,FALSE))</f>
        <v>One Source Diagnostics Batch 154</v>
      </c>
      <c r="P6122" s="115" t="s">
        <v>2379</v>
      </c>
      <c r="Q6122" s="115" t="e">
        <v>#N/A</v>
      </c>
    </row>
    <row r="6123" spans="1:17">
      <c r="A6123" s="4" t="s">
        <v>1316</v>
      </c>
      <c r="B6123" s="15">
        <v>154</v>
      </c>
      <c r="C6123" s="15" t="s">
        <v>2310</v>
      </c>
      <c r="D6123" s="30">
        <v>45359</v>
      </c>
      <c r="E6123" s="10" t="s">
        <v>1</v>
      </c>
      <c r="F6123" s="14">
        <v>1695</v>
      </c>
      <c r="G6123" s="14">
        <v>375.57</v>
      </c>
      <c r="H6123" s="30"/>
      <c r="I6123" s="118"/>
      <c r="J6123" s="15" t="str">
        <f>IF(M6123="",IF(AND(H6123&lt;&gt; "",D6123&lt;&gt;""),IF(H6123&gt;=D6123,H6123-D6123,0),""),"")</f>
        <v/>
      </c>
      <c r="K6123" s="20" t="str">
        <f>IF(M6123="",IF(I6123&lt;&gt;"",I6123-G6123,""),"")</f>
        <v/>
      </c>
      <c r="L6123" s="25" t="str">
        <f>IF(M6123="",IF(K6123&lt;&gt;"",IF(G6123=0,IF(I6123=0,0,9.99),K6123/G6123),""),"")</f>
        <v/>
      </c>
      <c r="M6123" s="112"/>
      <c r="N6123" s="58" t="str">
        <f>TRIM(CONCATENATE(Table1[[#This Row],[Intake]]," ",Table1[[#This Row],[Batch Number]]))</f>
        <v>S-1/OS 154</v>
      </c>
      <c r="O6123" s="112" t="str">
        <f>IF(VLOOKUP(Table1[[#This Row],[Intake Batch Combo]],Sheet2!A:B,2,FALSE)="","",VLOOKUP(Table1[[#This Row],[Intake Batch Combo]],Sheet2!A:B,2,FALSE))</f>
        <v>One Source Diagnostics Batch 154</v>
      </c>
      <c r="P6123" s="115" t="s">
        <v>2379</v>
      </c>
      <c r="Q6123" s="115" t="e">
        <v>#N/A</v>
      </c>
    </row>
    <row r="6124" spans="1:17">
      <c r="A6124" s="4" t="s">
        <v>1316</v>
      </c>
      <c r="B6124" s="15">
        <v>154</v>
      </c>
      <c r="C6124" s="15" t="s">
        <v>2310</v>
      </c>
      <c r="D6124" s="30">
        <v>45359</v>
      </c>
      <c r="E6124" s="10" t="s">
        <v>1</v>
      </c>
      <c r="F6124" s="14">
        <v>1695</v>
      </c>
      <c r="G6124" s="14">
        <v>375.57</v>
      </c>
      <c r="H6124" s="30"/>
      <c r="I6124" s="118"/>
      <c r="J6124" s="15" t="str">
        <f>IF(M6124="",IF(AND(H6124&lt;&gt; "",D6124&lt;&gt;""),IF(H6124&gt;=D6124,H6124-D6124,0),""),"")</f>
        <v/>
      </c>
      <c r="K6124" s="20" t="str">
        <f>IF(M6124="",IF(I6124&lt;&gt;"",I6124-G6124,""),"")</f>
        <v/>
      </c>
      <c r="L6124" s="25" t="str">
        <f>IF(M6124="",IF(K6124&lt;&gt;"",IF(G6124=0,IF(I6124=0,0,9.99),K6124/G6124),""),"")</f>
        <v/>
      </c>
      <c r="M6124" s="112"/>
      <c r="N6124" s="58" t="str">
        <f>TRIM(CONCATENATE(Table1[[#This Row],[Intake]]," ",Table1[[#This Row],[Batch Number]]))</f>
        <v>S-1/OS 154</v>
      </c>
      <c r="O6124" s="112" t="str">
        <f>IF(VLOOKUP(Table1[[#This Row],[Intake Batch Combo]],Sheet2!A:B,2,FALSE)="","",VLOOKUP(Table1[[#This Row],[Intake Batch Combo]],Sheet2!A:B,2,FALSE))</f>
        <v>One Source Diagnostics Batch 154</v>
      </c>
      <c r="P6124" s="115" t="s">
        <v>2379</v>
      </c>
      <c r="Q6124" s="115" t="e">
        <v>#N/A</v>
      </c>
    </row>
    <row r="6125" spans="1:17">
      <c r="A6125" s="4" t="s">
        <v>1316</v>
      </c>
      <c r="B6125" s="15">
        <v>154</v>
      </c>
      <c r="C6125" s="15" t="s">
        <v>2315</v>
      </c>
      <c r="D6125" s="30">
        <v>45359</v>
      </c>
      <c r="E6125" s="10" t="s">
        <v>1</v>
      </c>
      <c r="F6125" s="14">
        <v>1695</v>
      </c>
      <c r="G6125" s="14">
        <v>375.57</v>
      </c>
      <c r="H6125" s="30"/>
      <c r="I6125" s="118"/>
      <c r="J6125" s="15" t="str">
        <f>IF(M6125="",IF(AND(H6125&lt;&gt; "",D6125&lt;&gt;""),IF(H6125&gt;=D6125,H6125-D6125,0),""),"")</f>
        <v/>
      </c>
      <c r="K6125" s="20" t="str">
        <f>IF(M6125="",IF(I6125&lt;&gt;"",I6125-G6125,""),"")</f>
        <v/>
      </c>
      <c r="L6125" s="25" t="str">
        <f>IF(M6125="",IF(K6125&lt;&gt;"",IF(G6125=0,IF(I6125=0,0,9.99),K6125/G6125),""),"")</f>
        <v/>
      </c>
      <c r="M6125" s="112"/>
      <c r="N6125" s="58" t="str">
        <f>TRIM(CONCATENATE(Table1[[#This Row],[Intake]]," ",Table1[[#This Row],[Batch Number]]))</f>
        <v>S-1/OS 154</v>
      </c>
      <c r="O6125" s="112" t="str">
        <f>IF(VLOOKUP(Table1[[#This Row],[Intake Batch Combo]],Sheet2!A:B,2,FALSE)="","",VLOOKUP(Table1[[#This Row],[Intake Batch Combo]],Sheet2!A:B,2,FALSE))</f>
        <v>One Source Diagnostics Batch 154</v>
      </c>
      <c r="P6125" s="115" t="s">
        <v>2379</v>
      </c>
      <c r="Q6125" s="115" t="e">
        <v>#N/A</v>
      </c>
    </row>
    <row r="6126" spans="1:17">
      <c r="A6126" s="4" t="s">
        <v>1316</v>
      </c>
      <c r="B6126" s="15">
        <v>154</v>
      </c>
      <c r="C6126" s="15" t="s">
        <v>2315</v>
      </c>
      <c r="D6126" s="30">
        <v>45359</v>
      </c>
      <c r="E6126" s="10" t="s">
        <v>1</v>
      </c>
      <c r="F6126" s="14">
        <v>1695</v>
      </c>
      <c r="G6126" s="14">
        <v>375.57</v>
      </c>
      <c r="H6126" s="30"/>
      <c r="I6126" s="118"/>
      <c r="J6126" s="15" t="str">
        <f>IF(M6126="",IF(AND(H6126&lt;&gt; "",D6126&lt;&gt;""),IF(H6126&gt;=D6126,H6126-D6126,0),""),"")</f>
        <v/>
      </c>
      <c r="K6126" s="20" t="str">
        <f>IF(M6126="",IF(I6126&lt;&gt;"",I6126-G6126,""),"")</f>
        <v/>
      </c>
      <c r="L6126" s="25" t="str">
        <f>IF(M6126="",IF(K6126&lt;&gt;"",IF(G6126=0,IF(I6126=0,0,9.99),K6126/G6126),""),"")</f>
        <v/>
      </c>
      <c r="M6126" s="112"/>
      <c r="N6126" s="58" t="str">
        <f>TRIM(CONCATENATE(Table1[[#This Row],[Intake]]," ",Table1[[#This Row],[Batch Number]]))</f>
        <v>S-1/OS 154</v>
      </c>
      <c r="O6126" s="112" t="str">
        <f>IF(VLOOKUP(Table1[[#This Row],[Intake Batch Combo]],Sheet2!A:B,2,FALSE)="","",VLOOKUP(Table1[[#This Row],[Intake Batch Combo]],Sheet2!A:B,2,FALSE))</f>
        <v>One Source Diagnostics Batch 154</v>
      </c>
      <c r="P6126" s="115" t="s">
        <v>2379</v>
      </c>
      <c r="Q6126" s="115" t="e">
        <v>#N/A</v>
      </c>
    </row>
    <row r="6127" spans="1:17">
      <c r="A6127" s="4" t="s">
        <v>1316</v>
      </c>
      <c r="B6127" s="15">
        <v>154</v>
      </c>
      <c r="C6127" s="15" t="s">
        <v>2315</v>
      </c>
      <c r="D6127" s="30">
        <v>45359</v>
      </c>
      <c r="E6127" s="10" t="s">
        <v>1</v>
      </c>
      <c r="F6127" s="14">
        <v>1695</v>
      </c>
      <c r="G6127" s="14">
        <v>375.57</v>
      </c>
      <c r="H6127" s="30"/>
      <c r="I6127" s="120"/>
      <c r="J6127" s="15" t="str">
        <f>IF(M6127="",IF(AND(H6127&lt;&gt; "",D6127&lt;&gt;""),IF(H6127&gt;=D6127,H6127-D6127,0),""),"")</f>
        <v/>
      </c>
      <c r="K6127" s="20" t="str">
        <f>IF(M6127="",IF(I6127&lt;&gt;"",I6127-G6127,""),"")</f>
        <v/>
      </c>
      <c r="L6127" s="25" t="str">
        <f>IF(M6127="",IF(K6127&lt;&gt;"",IF(G6127=0,IF(I6127=0,0,9.99),K6127/G6127),""),"")</f>
        <v/>
      </c>
      <c r="M6127" s="112"/>
      <c r="N6127" s="58" t="str">
        <f>TRIM(CONCATENATE(Table1[[#This Row],[Intake]]," ",Table1[[#This Row],[Batch Number]]))</f>
        <v>S-1/OS 154</v>
      </c>
      <c r="O6127" s="112" t="str">
        <f>IF(VLOOKUP(Table1[[#This Row],[Intake Batch Combo]],Sheet2!A:B,2,FALSE)="","",VLOOKUP(Table1[[#This Row],[Intake Batch Combo]],Sheet2!A:B,2,FALSE))</f>
        <v>One Source Diagnostics Batch 154</v>
      </c>
      <c r="P6127" s="115" t="s">
        <v>2379</v>
      </c>
      <c r="Q6127" s="115" t="e">
        <v>#N/A</v>
      </c>
    </row>
    <row r="6128" spans="1:17">
      <c r="A6128" s="4" t="s">
        <v>1316</v>
      </c>
      <c r="B6128" s="15">
        <v>154</v>
      </c>
      <c r="C6128" s="15" t="s">
        <v>2318</v>
      </c>
      <c r="D6128" s="30">
        <v>45359</v>
      </c>
      <c r="E6128" s="10" t="s">
        <v>1</v>
      </c>
      <c r="F6128" s="14">
        <v>1695</v>
      </c>
      <c r="G6128" s="14">
        <v>375.57</v>
      </c>
      <c r="H6128" s="30"/>
      <c r="I6128" s="118"/>
      <c r="J6128" s="15" t="str">
        <f>IF(M6128="",IF(AND(H6128&lt;&gt; "",D6128&lt;&gt;""),IF(H6128&gt;=D6128,H6128-D6128,0),""),"")</f>
        <v/>
      </c>
      <c r="K6128" s="20" t="str">
        <f>IF(M6128="",IF(I6128&lt;&gt;"",I6128-G6128,""),"")</f>
        <v/>
      </c>
      <c r="L6128" s="25" t="str">
        <f>IF(M6128="",IF(K6128&lt;&gt;"",IF(G6128=0,IF(I6128=0,0,9.99),K6128/G6128),""),"")</f>
        <v/>
      </c>
      <c r="M6128" s="112"/>
      <c r="N6128" s="58" t="str">
        <f>TRIM(CONCATENATE(Table1[[#This Row],[Intake]]," ",Table1[[#This Row],[Batch Number]]))</f>
        <v>S-1/OS 154</v>
      </c>
      <c r="O6128" s="112" t="str">
        <f>IF(VLOOKUP(Table1[[#This Row],[Intake Batch Combo]],Sheet2!A:B,2,FALSE)="","",VLOOKUP(Table1[[#This Row],[Intake Batch Combo]],Sheet2!A:B,2,FALSE))</f>
        <v>One Source Diagnostics Batch 154</v>
      </c>
      <c r="P6128" s="115" t="s">
        <v>2379</v>
      </c>
      <c r="Q6128" s="115" t="e">
        <v>#N/A</v>
      </c>
    </row>
    <row r="6129" spans="1:17">
      <c r="A6129" s="4" t="s">
        <v>1316</v>
      </c>
      <c r="B6129" s="15">
        <v>154</v>
      </c>
      <c r="C6129" s="15" t="s">
        <v>2318</v>
      </c>
      <c r="D6129" s="30">
        <v>45359</v>
      </c>
      <c r="E6129" s="10" t="s">
        <v>1</v>
      </c>
      <c r="F6129" s="14">
        <v>1695</v>
      </c>
      <c r="G6129" s="14">
        <v>375.57</v>
      </c>
      <c r="H6129" s="30"/>
      <c r="I6129" s="118"/>
      <c r="J6129" s="15" t="str">
        <f>IF(M6129="",IF(AND(H6129&lt;&gt; "",D6129&lt;&gt;""),IF(H6129&gt;=D6129,H6129-D6129,0),""),"")</f>
        <v/>
      </c>
      <c r="K6129" s="20" t="str">
        <f>IF(M6129="",IF(I6129&lt;&gt;"",I6129-G6129,""),"")</f>
        <v/>
      </c>
      <c r="L6129" s="25" t="str">
        <f>IF(M6129="",IF(K6129&lt;&gt;"",IF(G6129=0,IF(I6129=0,0,9.99),K6129/G6129),""),"")</f>
        <v/>
      </c>
      <c r="M6129" s="112"/>
      <c r="N6129" s="58" t="str">
        <f>TRIM(CONCATENATE(Table1[[#This Row],[Intake]]," ",Table1[[#This Row],[Batch Number]]))</f>
        <v>S-1/OS 154</v>
      </c>
      <c r="O6129" s="112" t="str">
        <f>IF(VLOOKUP(Table1[[#This Row],[Intake Batch Combo]],Sheet2!A:B,2,FALSE)="","",VLOOKUP(Table1[[#This Row],[Intake Batch Combo]],Sheet2!A:B,2,FALSE))</f>
        <v>One Source Diagnostics Batch 154</v>
      </c>
      <c r="P6129" s="115" t="s">
        <v>2379</v>
      </c>
      <c r="Q6129" s="115" t="e">
        <v>#N/A</v>
      </c>
    </row>
    <row r="6130" spans="1:17">
      <c r="A6130" s="4" t="s">
        <v>1316</v>
      </c>
      <c r="B6130" s="15">
        <v>154</v>
      </c>
      <c r="C6130" s="15" t="s">
        <v>2318</v>
      </c>
      <c r="D6130" s="30">
        <v>45359</v>
      </c>
      <c r="E6130" s="10" t="s">
        <v>1</v>
      </c>
      <c r="F6130" s="14">
        <v>1695</v>
      </c>
      <c r="G6130" s="14">
        <v>375.57</v>
      </c>
      <c r="H6130" s="30"/>
      <c r="I6130" s="118"/>
      <c r="J6130" s="15" t="str">
        <f>IF(M6130="",IF(AND(H6130&lt;&gt; "",D6130&lt;&gt;""),IF(H6130&gt;=D6130,H6130-D6130,0),""),"")</f>
        <v/>
      </c>
      <c r="K6130" s="20" t="str">
        <f>IF(M6130="",IF(I6130&lt;&gt;"",I6130-G6130,""),"")</f>
        <v/>
      </c>
      <c r="L6130" s="25" t="str">
        <f>IF(M6130="",IF(K6130&lt;&gt;"",IF(G6130=0,IF(I6130=0,0,9.99),K6130/G6130),""),"")</f>
        <v/>
      </c>
      <c r="M6130" s="112"/>
      <c r="N6130" s="58" t="str">
        <f>TRIM(CONCATENATE(Table1[[#This Row],[Intake]]," ",Table1[[#This Row],[Batch Number]]))</f>
        <v>S-1/OS 154</v>
      </c>
      <c r="O6130" s="112" t="str">
        <f>IF(VLOOKUP(Table1[[#This Row],[Intake Batch Combo]],Sheet2!A:B,2,FALSE)="","",VLOOKUP(Table1[[#This Row],[Intake Batch Combo]],Sheet2!A:B,2,FALSE))</f>
        <v>One Source Diagnostics Batch 154</v>
      </c>
      <c r="P6130" s="115" t="s">
        <v>2379</v>
      </c>
      <c r="Q6130" s="115" t="e">
        <v>#N/A</v>
      </c>
    </row>
    <row r="6131" spans="1:17">
      <c r="A6131" s="4" t="s">
        <v>1316</v>
      </c>
      <c r="B6131" s="15">
        <v>154</v>
      </c>
      <c r="C6131" s="15" t="s">
        <v>2322</v>
      </c>
      <c r="D6131" s="30">
        <v>45359</v>
      </c>
      <c r="E6131" s="10" t="s">
        <v>1</v>
      </c>
      <c r="F6131" s="14">
        <v>1695</v>
      </c>
      <c r="G6131" s="14">
        <v>375.57</v>
      </c>
      <c r="H6131" s="30"/>
      <c r="I6131" s="118"/>
      <c r="J6131" s="15" t="str">
        <f>IF(M6131="",IF(AND(H6131&lt;&gt; "",D6131&lt;&gt;""),IF(H6131&gt;=D6131,H6131-D6131,0),""),"")</f>
        <v/>
      </c>
      <c r="K6131" s="20" t="str">
        <f>IF(M6131="",IF(I6131&lt;&gt;"",I6131-G6131,""),"")</f>
        <v/>
      </c>
      <c r="L6131" s="25" t="str">
        <f>IF(M6131="",IF(K6131&lt;&gt;"",IF(G6131=0,IF(I6131=0,0,9.99),K6131/G6131),""),"")</f>
        <v/>
      </c>
      <c r="M6131" s="112"/>
      <c r="N6131" s="58" t="str">
        <f>TRIM(CONCATENATE(Table1[[#This Row],[Intake]]," ",Table1[[#This Row],[Batch Number]]))</f>
        <v>S-1/OS 154</v>
      </c>
      <c r="O6131" s="112" t="str">
        <f>IF(VLOOKUP(Table1[[#This Row],[Intake Batch Combo]],Sheet2!A:B,2,FALSE)="","",VLOOKUP(Table1[[#This Row],[Intake Batch Combo]],Sheet2!A:B,2,FALSE))</f>
        <v>One Source Diagnostics Batch 154</v>
      </c>
      <c r="P6131" s="115" t="s">
        <v>2379</v>
      </c>
      <c r="Q6131" s="115" t="e">
        <v>#N/A</v>
      </c>
    </row>
    <row r="6132" spans="1:17">
      <c r="A6132" s="4" t="s">
        <v>1316</v>
      </c>
      <c r="B6132" s="15">
        <v>154</v>
      </c>
      <c r="C6132" s="15" t="s">
        <v>2322</v>
      </c>
      <c r="D6132" s="30">
        <v>45359</v>
      </c>
      <c r="E6132" s="10" t="s">
        <v>1</v>
      </c>
      <c r="F6132" s="14">
        <v>1695</v>
      </c>
      <c r="G6132" s="14">
        <v>375.57</v>
      </c>
      <c r="H6132" s="30"/>
      <c r="I6132" s="118"/>
      <c r="J6132" s="15" t="str">
        <f>IF(M6132="",IF(AND(H6132&lt;&gt; "",D6132&lt;&gt;""),IF(H6132&gt;=D6132,H6132-D6132,0),""),"")</f>
        <v/>
      </c>
      <c r="K6132" s="20" t="str">
        <f>IF(M6132="",IF(I6132&lt;&gt;"",I6132-G6132,""),"")</f>
        <v/>
      </c>
      <c r="L6132" s="25" t="str">
        <f>IF(M6132="",IF(K6132&lt;&gt;"",IF(G6132=0,IF(I6132=0,0,9.99),K6132/G6132),""),"")</f>
        <v/>
      </c>
      <c r="M6132" s="112"/>
      <c r="N6132" s="58" t="str">
        <f>TRIM(CONCATENATE(Table1[[#This Row],[Intake]]," ",Table1[[#This Row],[Batch Number]]))</f>
        <v>S-1/OS 154</v>
      </c>
      <c r="O6132" s="112" t="str">
        <f>IF(VLOOKUP(Table1[[#This Row],[Intake Batch Combo]],Sheet2!A:B,2,FALSE)="","",VLOOKUP(Table1[[#This Row],[Intake Batch Combo]],Sheet2!A:B,2,FALSE))</f>
        <v>One Source Diagnostics Batch 154</v>
      </c>
      <c r="P6132" s="115" t="s">
        <v>2379</v>
      </c>
      <c r="Q6132" s="115" t="e">
        <v>#N/A</v>
      </c>
    </row>
    <row r="6133" spans="1:17">
      <c r="A6133" s="4" t="s">
        <v>1316</v>
      </c>
      <c r="B6133" s="15">
        <v>154</v>
      </c>
      <c r="C6133" s="15" t="s">
        <v>2322</v>
      </c>
      <c r="D6133" s="30">
        <v>45359</v>
      </c>
      <c r="E6133" s="10" t="s">
        <v>1</v>
      </c>
      <c r="F6133" s="14">
        <v>1695</v>
      </c>
      <c r="G6133" s="14">
        <v>375.57</v>
      </c>
      <c r="H6133" s="30"/>
      <c r="I6133" s="118"/>
      <c r="J6133" s="15" t="str">
        <f>IF(M6133="",IF(AND(H6133&lt;&gt; "",D6133&lt;&gt;""),IF(H6133&gt;=D6133,H6133-D6133,0),""),"")</f>
        <v/>
      </c>
      <c r="K6133" s="20" t="str">
        <f>IF(M6133="",IF(I6133&lt;&gt;"",I6133-G6133,""),"")</f>
        <v/>
      </c>
      <c r="L6133" s="25" t="str">
        <f>IF(M6133="",IF(K6133&lt;&gt;"",IF(G6133=0,IF(I6133=0,0,9.99),K6133/G6133),""),"")</f>
        <v/>
      </c>
      <c r="M6133" s="112"/>
      <c r="N6133" s="58" t="str">
        <f>TRIM(CONCATENATE(Table1[[#This Row],[Intake]]," ",Table1[[#This Row],[Batch Number]]))</f>
        <v>S-1/OS 154</v>
      </c>
      <c r="O6133" s="112" t="str">
        <f>IF(VLOOKUP(Table1[[#This Row],[Intake Batch Combo]],Sheet2!A:B,2,FALSE)="","",VLOOKUP(Table1[[#This Row],[Intake Batch Combo]],Sheet2!A:B,2,FALSE))</f>
        <v>One Source Diagnostics Batch 154</v>
      </c>
      <c r="P6133" s="115" t="s">
        <v>2379</v>
      </c>
      <c r="Q6133" s="115" t="e">
        <v>#N/A</v>
      </c>
    </row>
    <row r="6134" spans="1:17">
      <c r="A6134" s="4" t="s">
        <v>1316</v>
      </c>
      <c r="B6134" s="15">
        <v>154</v>
      </c>
      <c r="C6134" s="15" t="s">
        <v>2335</v>
      </c>
      <c r="D6134" s="30">
        <v>45359</v>
      </c>
      <c r="E6134" s="10" t="s">
        <v>1</v>
      </c>
      <c r="F6134" s="14">
        <v>1695</v>
      </c>
      <c r="G6134" s="14">
        <v>375.57</v>
      </c>
      <c r="H6134" s="30"/>
      <c r="I6134" s="118"/>
      <c r="J6134" s="15" t="str">
        <f>IF(M6134="",IF(AND(H6134&lt;&gt; "",D6134&lt;&gt;""),IF(H6134&gt;=D6134,H6134-D6134,0),""),"")</f>
        <v/>
      </c>
      <c r="K6134" s="20" t="str">
        <f>IF(M6134="",IF(I6134&lt;&gt;"",I6134-G6134,""),"")</f>
        <v/>
      </c>
      <c r="L6134" s="25" t="str">
        <f>IF(M6134="",IF(K6134&lt;&gt;"",IF(G6134=0,IF(I6134=0,0,9.99),K6134/G6134),""),"")</f>
        <v/>
      </c>
      <c r="M6134" s="112"/>
      <c r="N6134" s="58" t="str">
        <f>TRIM(CONCATENATE(Table1[[#This Row],[Intake]]," ",Table1[[#This Row],[Batch Number]]))</f>
        <v>S-1/OS 154</v>
      </c>
      <c r="O6134" s="112" t="str">
        <f>IF(VLOOKUP(Table1[[#This Row],[Intake Batch Combo]],Sheet2!A:B,2,FALSE)="","",VLOOKUP(Table1[[#This Row],[Intake Batch Combo]],Sheet2!A:B,2,FALSE))</f>
        <v>One Source Diagnostics Batch 154</v>
      </c>
      <c r="P6134" s="115" t="s">
        <v>2379</v>
      </c>
      <c r="Q6134" s="115" t="e">
        <v>#N/A</v>
      </c>
    </row>
    <row r="6135" spans="1:17">
      <c r="A6135" s="4" t="s">
        <v>1316</v>
      </c>
      <c r="B6135" s="15">
        <v>154</v>
      </c>
      <c r="C6135" s="15" t="s">
        <v>2335</v>
      </c>
      <c r="D6135" s="30">
        <v>45359</v>
      </c>
      <c r="E6135" s="10" t="s">
        <v>1</v>
      </c>
      <c r="F6135" s="14">
        <v>1695</v>
      </c>
      <c r="G6135" s="14">
        <v>375.57</v>
      </c>
      <c r="H6135" s="30"/>
      <c r="I6135" s="120"/>
      <c r="J6135" s="15" t="str">
        <f>IF(M6135="",IF(AND(H6135&lt;&gt; "",D6135&lt;&gt;""),IF(H6135&gt;=D6135,H6135-D6135,0),""),"")</f>
        <v/>
      </c>
      <c r="K6135" s="20" t="str">
        <f>IF(M6135="",IF(I6135&lt;&gt;"",I6135-G6135,""),"")</f>
        <v/>
      </c>
      <c r="L6135" s="25" t="str">
        <f>IF(M6135="",IF(K6135&lt;&gt;"",IF(G6135=0,IF(I6135=0,0,9.99),K6135/G6135),""),"")</f>
        <v/>
      </c>
      <c r="M6135" s="112"/>
      <c r="N6135" s="58" t="str">
        <f>TRIM(CONCATENATE(Table1[[#This Row],[Intake]]," ",Table1[[#This Row],[Batch Number]]))</f>
        <v>S-1/OS 154</v>
      </c>
      <c r="O6135" s="112" t="str">
        <f>IF(VLOOKUP(Table1[[#This Row],[Intake Batch Combo]],Sheet2!A:B,2,FALSE)="","",VLOOKUP(Table1[[#This Row],[Intake Batch Combo]],Sheet2!A:B,2,FALSE))</f>
        <v>One Source Diagnostics Batch 154</v>
      </c>
      <c r="P6135" s="115" t="s">
        <v>2379</v>
      </c>
      <c r="Q6135" s="115" t="e">
        <v>#N/A</v>
      </c>
    </row>
    <row r="6136" spans="1:17">
      <c r="A6136" s="4" t="s">
        <v>1316</v>
      </c>
      <c r="B6136" s="15">
        <v>154</v>
      </c>
      <c r="C6136" s="15" t="s">
        <v>2336</v>
      </c>
      <c r="D6136" s="30">
        <v>45359</v>
      </c>
      <c r="E6136" s="10" t="s">
        <v>1</v>
      </c>
      <c r="F6136" s="14">
        <v>1695</v>
      </c>
      <c r="G6136" s="14">
        <v>375.57</v>
      </c>
      <c r="H6136" s="30"/>
      <c r="I6136" s="118"/>
      <c r="J6136" s="15" t="str">
        <f>IF(M6136="",IF(AND(H6136&lt;&gt; "",D6136&lt;&gt;""),IF(H6136&gt;=D6136,H6136-D6136,0),""),"")</f>
        <v/>
      </c>
      <c r="K6136" s="20" t="str">
        <f>IF(M6136="",IF(I6136&lt;&gt;"",I6136-G6136,""),"")</f>
        <v/>
      </c>
      <c r="L6136" s="25" t="str">
        <f>IF(M6136="",IF(K6136&lt;&gt;"",IF(G6136=0,IF(I6136=0,0,9.99),K6136/G6136),""),"")</f>
        <v/>
      </c>
      <c r="M6136" s="112"/>
      <c r="N6136" s="58" t="str">
        <f>TRIM(CONCATENATE(Table1[[#This Row],[Intake]]," ",Table1[[#This Row],[Batch Number]]))</f>
        <v>S-1/OS 154</v>
      </c>
      <c r="O6136" s="112" t="str">
        <f>IF(VLOOKUP(Table1[[#This Row],[Intake Batch Combo]],Sheet2!A:B,2,FALSE)="","",VLOOKUP(Table1[[#This Row],[Intake Batch Combo]],Sheet2!A:B,2,FALSE))</f>
        <v>One Source Diagnostics Batch 154</v>
      </c>
      <c r="P6136" s="115" t="s">
        <v>2379</v>
      </c>
      <c r="Q6136" s="115" t="e">
        <v>#N/A</v>
      </c>
    </row>
    <row r="6137" spans="1:17">
      <c r="A6137" s="4" t="s">
        <v>1316</v>
      </c>
      <c r="B6137" s="15">
        <v>154</v>
      </c>
      <c r="C6137" s="15" t="s">
        <v>2336</v>
      </c>
      <c r="D6137" s="30">
        <v>45359</v>
      </c>
      <c r="E6137" s="10" t="s">
        <v>1</v>
      </c>
      <c r="F6137" s="14">
        <v>1695</v>
      </c>
      <c r="G6137" s="14">
        <v>375.57</v>
      </c>
      <c r="H6137" s="30"/>
      <c r="I6137" s="118"/>
      <c r="J6137" s="15" t="str">
        <f>IF(M6137="",IF(AND(H6137&lt;&gt; "",D6137&lt;&gt;""),IF(H6137&gt;=D6137,H6137-D6137,0),""),"")</f>
        <v/>
      </c>
      <c r="K6137" s="20" t="str">
        <f>IF(M6137="",IF(I6137&lt;&gt;"",I6137-G6137,""),"")</f>
        <v/>
      </c>
      <c r="L6137" s="25" t="str">
        <f>IF(M6137="",IF(K6137&lt;&gt;"",IF(G6137=0,IF(I6137=0,0,9.99),K6137/G6137),""),"")</f>
        <v/>
      </c>
      <c r="M6137" s="112"/>
      <c r="N6137" s="58" t="str">
        <f>TRIM(CONCATENATE(Table1[[#This Row],[Intake]]," ",Table1[[#This Row],[Batch Number]]))</f>
        <v>S-1/OS 154</v>
      </c>
      <c r="O6137" s="112" t="str">
        <f>IF(VLOOKUP(Table1[[#This Row],[Intake Batch Combo]],Sheet2!A:B,2,FALSE)="","",VLOOKUP(Table1[[#This Row],[Intake Batch Combo]],Sheet2!A:B,2,FALSE))</f>
        <v>One Source Diagnostics Batch 154</v>
      </c>
      <c r="P6137" s="115" t="s">
        <v>2379</v>
      </c>
      <c r="Q6137" s="115" t="e">
        <v>#N/A</v>
      </c>
    </row>
    <row r="6138" spans="1:17">
      <c r="A6138" s="4" t="s">
        <v>1316</v>
      </c>
      <c r="B6138" s="15">
        <v>154</v>
      </c>
      <c r="C6138" s="15" t="s">
        <v>2336</v>
      </c>
      <c r="D6138" s="30">
        <v>45359</v>
      </c>
      <c r="E6138" s="10" t="s">
        <v>1</v>
      </c>
      <c r="F6138" s="14">
        <v>1695</v>
      </c>
      <c r="G6138" s="14">
        <v>375.57</v>
      </c>
      <c r="H6138" s="30"/>
      <c r="I6138" s="118"/>
      <c r="J6138" s="15" t="str">
        <f>IF(M6138="",IF(AND(H6138&lt;&gt; "",D6138&lt;&gt;""),IF(H6138&gt;=D6138,H6138-D6138,0),""),"")</f>
        <v/>
      </c>
      <c r="K6138" s="20" t="str">
        <f>IF(M6138="",IF(I6138&lt;&gt;"",I6138-G6138,""),"")</f>
        <v/>
      </c>
      <c r="L6138" s="25" t="str">
        <f>IF(M6138="",IF(K6138&lt;&gt;"",IF(G6138=0,IF(I6138=0,0,9.99),K6138/G6138),""),"")</f>
        <v/>
      </c>
      <c r="M6138" s="112"/>
      <c r="N6138" s="58" t="str">
        <f>TRIM(CONCATENATE(Table1[[#This Row],[Intake]]," ",Table1[[#This Row],[Batch Number]]))</f>
        <v>S-1/OS 154</v>
      </c>
      <c r="O6138" s="112" t="str">
        <f>IF(VLOOKUP(Table1[[#This Row],[Intake Batch Combo]],Sheet2!A:B,2,FALSE)="","",VLOOKUP(Table1[[#This Row],[Intake Batch Combo]],Sheet2!A:B,2,FALSE))</f>
        <v>One Source Diagnostics Batch 154</v>
      </c>
      <c r="P6138" s="115" t="s">
        <v>2379</v>
      </c>
      <c r="Q6138" s="115" t="e">
        <v>#N/A</v>
      </c>
    </row>
    <row r="6139" spans="1:17">
      <c r="A6139" s="4" t="s">
        <v>1316</v>
      </c>
      <c r="B6139" s="15">
        <v>154</v>
      </c>
      <c r="C6139" s="15" t="s">
        <v>2338</v>
      </c>
      <c r="D6139" s="30">
        <v>45359</v>
      </c>
      <c r="E6139" s="10" t="s">
        <v>1</v>
      </c>
      <c r="F6139" s="14">
        <v>1695</v>
      </c>
      <c r="G6139" s="14">
        <v>375.57</v>
      </c>
      <c r="H6139" s="30"/>
      <c r="I6139" s="120"/>
      <c r="J6139" s="15" t="str">
        <f>IF(M6139="",IF(AND(H6139&lt;&gt; "",D6139&lt;&gt;""),IF(H6139&gt;=D6139,H6139-D6139,0),""),"")</f>
        <v/>
      </c>
      <c r="K6139" s="20" t="str">
        <f>IF(M6139="",IF(I6139&lt;&gt;"",I6139-G6139,""),"")</f>
        <v/>
      </c>
      <c r="L6139" s="25" t="str">
        <f>IF(M6139="",IF(K6139&lt;&gt;"",IF(G6139=0,IF(I6139=0,0,9.99),K6139/G6139),""),"")</f>
        <v/>
      </c>
      <c r="M6139" s="112"/>
      <c r="N6139" s="58" t="str">
        <f>TRIM(CONCATENATE(Table1[[#This Row],[Intake]]," ",Table1[[#This Row],[Batch Number]]))</f>
        <v>S-1/OS 154</v>
      </c>
      <c r="O6139" s="112" t="str">
        <f>IF(VLOOKUP(Table1[[#This Row],[Intake Batch Combo]],Sheet2!A:B,2,FALSE)="","",VLOOKUP(Table1[[#This Row],[Intake Batch Combo]],Sheet2!A:B,2,FALSE))</f>
        <v>One Source Diagnostics Batch 154</v>
      </c>
      <c r="P6139" s="115" t="s">
        <v>2379</v>
      </c>
      <c r="Q6139" s="115" t="e">
        <v>#N/A</v>
      </c>
    </row>
    <row r="6140" spans="1:17">
      <c r="A6140" s="4" t="s">
        <v>1316</v>
      </c>
      <c r="B6140" s="15">
        <v>154</v>
      </c>
      <c r="C6140" s="15" t="s">
        <v>2338</v>
      </c>
      <c r="D6140" s="30">
        <v>45359</v>
      </c>
      <c r="E6140" s="10" t="s">
        <v>1</v>
      </c>
      <c r="F6140" s="14">
        <v>1695</v>
      </c>
      <c r="G6140" s="14">
        <v>375.57</v>
      </c>
      <c r="H6140" s="30"/>
      <c r="I6140" s="118"/>
      <c r="J6140" s="15" t="str">
        <f>IF(M6140="",IF(AND(H6140&lt;&gt; "",D6140&lt;&gt;""),IF(H6140&gt;=D6140,H6140-D6140,0),""),"")</f>
        <v/>
      </c>
      <c r="K6140" s="20" t="str">
        <f>IF(M6140="",IF(I6140&lt;&gt;"",I6140-G6140,""),"")</f>
        <v/>
      </c>
      <c r="L6140" s="25" t="str">
        <f>IF(M6140="",IF(K6140&lt;&gt;"",IF(G6140=0,IF(I6140=0,0,9.99),K6140/G6140),""),"")</f>
        <v/>
      </c>
      <c r="M6140" s="112"/>
      <c r="N6140" s="58" t="str">
        <f>TRIM(CONCATENATE(Table1[[#This Row],[Intake]]," ",Table1[[#This Row],[Batch Number]]))</f>
        <v>S-1/OS 154</v>
      </c>
      <c r="O6140" s="112" t="str">
        <f>IF(VLOOKUP(Table1[[#This Row],[Intake Batch Combo]],Sheet2!A:B,2,FALSE)="","",VLOOKUP(Table1[[#This Row],[Intake Batch Combo]],Sheet2!A:B,2,FALSE))</f>
        <v>One Source Diagnostics Batch 154</v>
      </c>
      <c r="P6140" s="115" t="s">
        <v>2379</v>
      </c>
      <c r="Q6140" s="115" t="e">
        <v>#N/A</v>
      </c>
    </row>
    <row r="6141" spans="1:17">
      <c r="A6141" s="4" t="s">
        <v>1316</v>
      </c>
      <c r="B6141" s="15">
        <v>154</v>
      </c>
      <c r="C6141" s="15" t="s">
        <v>2339</v>
      </c>
      <c r="D6141" s="30">
        <v>45359</v>
      </c>
      <c r="E6141" s="10" t="s">
        <v>1</v>
      </c>
      <c r="F6141" s="14">
        <v>1695</v>
      </c>
      <c r="G6141" s="14">
        <v>375.57</v>
      </c>
      <c r="H6141" s="30"/>
      <c r="I6141" s="118"/>
      <c r="J6141" s="15" t="str">
        <f>IF(M6141="",IF(AND(H6141&lt;&gt; "",D6141&lt;&gt;""),IF(H6141&gt;=D6141,H6141-D6141,0),""),"")</f>
        <v/>
      </c>
      <c r="K6141" s="20" t="str">
        <f>IF(M6141="",IF(I6141&lt;&gt;"",I6141-G6141,""),"")</f>
        <v/>
      </c>
      <c r="L6141" s="25" t="str">
        <f>IF(M6141="",IF(K6141&lt;&gt;"",IF(G6141=0,IF(I6141=0,0,9.99),K6141/G6141),""),"")</f>
        <v/>
      </c>
      <c r="M6141" s="112"/>
      <c r="N6141" s="58" t="str">
        <f>TRIM(CONCATENATE(Table1[[#This Row],[Intake]]," ",Table1[[#This Row],[Batch Number]]))</f>
        <v>S-1/OS 154</v>
      </c>
      <c r="O6141" s="112" t="str">
        <f>IF(VLOOKUP(Table1[[#This Row],[Intake Batch Combo]],Sheet2!A:B,2,FALSE)="","",VLOOKUP(Table1[[#This Row],[Intake Batch Combo]],Sheet2!A:B,2,FALSE))</f>
        <v>One Source Diagnostics Batch 154</v>
      </c>
      <c r="P6141" s="115" t="s">
        <v>2379</v>
      </c>
      <c r="Q6141" s="115" t="e">
        <v>#N/A</v>
      </c>
    </row>
    <row r="6142" spans="1:17">
      <c r="A6142" s="4" t="s">
        <v>1316</v>
      </c>
      <c r="B6142" s="15">
        <v>154</v>
      </c>
      <c r="C6142" s="15" t="s">
        <v>2339</v>
      </c>
      <c r="D6142" s="30">
        <v>45359</v>
      </c>
      <c r="E6142" s="10" t="s">
        <v>1</v>
      </c>
      <c r="F6142" s="14">
        <v>1695</v>
      </c>
      <c r="G6142" s="14">
        <v>375.57</v>
      </c>
      <c r="H6142" s="30"/>
      <c r="I6142" s="118"/>
      <c r="J6142" s="15" t="str">
        <f>IF(M6142="",IF(AND(H6142&lt;&gt; "",D6142&lt;&gt;""),IF(H6142&gt;=D6142,H6142-D6142,0),""),"")</f>
        <v/>
      </c>
      <c r="K6142" s="20" t="str">
        <f>IF(M6142="",IF(I6142&lt;&gt;"",I6142-G6142,""),"")</f>
        <v/>
      </c>
      <c r="L6142" s="25" t="str">
        <f>IF(M6142="",IF(K6142&lt;&gt;"",IF(G6142=0,IF(I6142=0,0,9.99),K6142/G6142),""),"")</f>
        <v/>
      </c>
      <c r="M6142" s="112"/>
      <c r="N6142" s="58" t="str">
        <f>TRIM(CONCATENATE(Table1[[#This Row],[Intake]]," ",Table1[[#This Row],[Batch Number]]))</f>
        <v>S-1/OS 154</v>
      </c>
      <c r="O6142" s="112" t="str">
        <f>IF(VLOOKUP(Table1[[#This Row],[Intake Batch Combo]],Sheet2!A:B,2,FALSE)="","",VLOOKUP(Table1[[#This Row],[Intake Batch Combo]],Sheet2!A:B,2,FALSE))</f>
        <v>One Source Diagnostics Batch 154</v>
      </c>
      <c r="P6142" s="115" t="s">
        <v>2379</v>
      </c>
      <c r="Q6142" s="115" t="e">
        <v>#N/A</v>
      </c>
    </row>
    <row r="6143" spans="1:17">
      <c r="A6143" s="4" t="s">
        <v>1316</v>
      </c>
      <c r="B6143" s="15">
        <v>154</v>
      </c>
      <c r="C6143" s="15" t="s">
        <v>2340</v>
      </c>
      <c r="D6143" s="30">
        <v>45359</v>
      </c>
      <c r="E6143" s="10" t="s">
        <v>1</v>
      </c>
      <c r="F6143" s="14">
        <v>1695</v>
      </c>
      <c r="G6143" s="14">
        <v>375.57</v>
      </c>
      <c r="H6143" s="30"/>
      <c r="I6143" s="118"/>
      <c r="J6143" s="15" t="str">
        <f>IF(M6143="",IF(AND(H6143&lt;&gt; "",D6143&lt;&gt;""),IF(H6143&gt;=D6143,H6143-D6143,0),""),"")</f>
        <v/>
      </c>
      <c r="K6143" s="20" t="str">
        <f>IF(M6143="",IF(I6143&lt;&gt;"",I6143-G6143,""),"")</f>
        <v/>
      </c>
      <c r="L6143" s="25" t="str">
        <f>IF(M6143="",IF(K6143&lt;&gt;"",IF(G6143=0,IF(I6143=0,0,9.99),K6143/G6143),""),"")</f>
        <v/>
      </c>
      <c r="M6143" s="112"/>
      <c r="N6143" s="58" t="str">
        <f>TRIM(CONCATENATE(Table1[[#This Row],[Intake]]," ",Table1[[#This Row],[Batch Number]]))</f>
        <v>S-1/OS 154</v>
      </c>
      <c r="O6143" s="112" t="str">
        <f>IF(VLOOKUP(Table1[[#This Row],[Intake Batch Combo]],Sheet2!A:B,2,FALSE)="","",VLOOKUP(Table1[[#This Row],[Intake Batch Combo]],Sheet2!A:B,2,FALSE))</f>
        <v>One Source Diagnostics Batch 154</v>
      </c>
      <c r="P6143" s="115" t="s">
        <v>2379</v>
      </c>
      <c r="Q6143" s="115" t="e">
        <v>#N/A</v>
      </c>
    </row>
    <row r="6144" spans="1:17">
      <c r="A6144" s="4" t="s">
        <v>1316</v>
      </c>
      <c r="B6144" s="15">
        <v>154</v>
      </c>
      <c r="C6144" s="15" t="s">
        <v>2340</v>
      </c>
      <c r="D6144" s="30">
        <v>45359</v>
      </c>
      <c r="E6144" s="10" t="s">
        <v>1</v>
      </c>
      <c r="F6144" s="14">
        <v>1695</v>
      </c>
      <c r="G6144" s="14">
        <v>375.57</v>
      </c>
      <c r="H6144" s="30"/>
      <c r="I6144" s="118"/>
      <c r="J6144" s="15" t="str">
        <f>IF(M6144="",IF(AND(H6144&lt;&gt; "",D6144&lt;&gt;""),IF(H6144&gt;=D6144,H6144-D6144,0),""),"")</f>
        <v/>
      </c>
      <c r="K6144" s="20" t="str">
        <f>IF(M6144="",IF(I6144&lt;&gt;"",I6144-G6144,""),"")</f>
        <v/>
      </c>
      <c r="L6144" s="25" t="str">
        <f>IF(M6144="",IF(K6144&lt;&gt;"",IF(G6144=0,IF(I6144=0,0,9.99),K6144/G6144),""),"")</f>
        <v/>
      </c>
      <c r="M6144" s="112"/>
      <c r="N6144" s="58" t="str">
        <f>TRIM(CONCATENATE(Table1[[#This Row],[Intake]]," ",Table1[[#This Row],[Batch Number]]))</f>
        <v>S-1/OS 154</v>
      </c>
      <c r="O6144" s="112" t="str">
        <f>IF(VLOOKUP(Table1[[#This Row],[Intake Batch Combo]],Sheet2!A:B,2,FALSE)="","",VLOOKUP(Table1[[#This Row],[Intake Batch Combo]],Sheet2!A:B,2,FALSE))</f>
        <v>One Source Diagnostics Batch 154</v>
      </c>
      <c r="P6144" s="115" t="s">
        <v>2379</v>
      </c>
      <c r="Q6144" s="115" t="e">
        <v>#N/A</v>
      </c>
    </row>
    <row r="6145" spans="1:17">
      <c r="A6145" s="4" t="s">
        <v>1316</v>
      </c>
      <c r="B6145" s="15">
        <v>154</v>
      </c>
      <c r="C6145" s="15" t="s">
        <v>2342</v>
      </c>
      <c r="D6145" s="30">
        <v>45359</v>
      </c>
      <c r="E6145" s="10" t="s">
        <v>1</v>
      </c>
      <c r="F6145" s="14">
        <v>1695</v>
      </c>
      <c r="G6145" s="14">
        <v>375.57</v>
      </c>
      <c r="H6145" s="30"/>
      <c r="I6145" s="118"/>
      <c r="J6145" s="15" t="str">
        <f>IF(M6145="",IF(AND(H6145&lt;&gt; "",D6145&lt;&gt;""),IF(H6145&gt;=D6145,H6145-D6145,0),""),"")</f>
        <v/>
      </c>
      <c r="K6145" s="20" t="str">
        <f>IF(M6145="",IF(I6145&lt;&gt;"",I6145-G6145,""),"")</f>
        <v/>
      </c>
      <c r="L6145" s="25" t="str">
        <f>IF(M6145="",IF(K6145&lt;&gt;"",IF(G6145=0,IF(I6145=0,0,9.99),K6145/G6145),""),"")</f>
        <v/>
      </c>
      <c r="M6145" s="112"/>
      <c r="N6145" s="58" t="str">
        <f>TRIM(CONCATENATE(Table1[[#This Row],[Intake]]," ",Table1[[#This Row],[Batch Number]]))</f>
        <v>S-1/OS 154</v>
      </c>
      <c r="O6145" s="112" t="str">
        <f>IF(VLOOKUP(Table1[[#This Row],[Intake Batch Combo]],Sheet2!A:B,2,FALSE)="","",VLOOKUP(Table1[[#This Row],[Intake Batch Combo]],Sheet2!A:B,2,FALSE))</f>
        <v>One Source Diagnostics Batch 154</v>
      </c>
      <c r="P6145" s="115" t="s">
        <v>2379</v>
      </c>
      <c r="Q6145" s="115" t="e">
        <v>#N/A</v>
      </c>
    </row>
    <row r="6146" spans="1:17">
      <c r="A6146" s="4" t="s">
        <v>1316</v>
      </c>
      <c r="B6146" s="15">
        <v>154</v>
      </c>
      <c r="C6146" s="15" t="s">
        <v>2346</v>
      </c>
      <c r="D6146" s="30">
        <v>45359</v>
      </c>
      <c r="E6146" s="10" t="s">
        <v>1</v>
      </c>
      <c r="F6146" s="14">
        <v>1695</v>
      </c>
      <c r="G6146" s="14">
        <v>375.57</v>
      </c>
      <c r="H6146" s="30"/>
      <c r="I6146" s="120"/>
      <c r="J6146" s="15" t="str">
        <f>IF(M6146="",IF(AND(H6146&lt;&gt; "",D6146&lt;&gt;""),IF(H6146&gt;=D6146,H6146-D6146,0),""),"")</f>
        <v/>
      </c>
      <c r="K6146" s="20" t="str">
        <f>IF(M6146="",IF(I6146&lt;&gt;"",I6146-G6146,""),"")</f>
        <v/>
      </c>
      <c r="L6146" s="25" t="str">
        <f>IF(M6146="",IF(K6146&lt;&gt;"",IF(G6146=0,IF(I6146=0,0,9.99),K6146/G6146),""),"")</f>
        <v/>
      </c>
      <c r="M6146" s="112"/>
      <c r="N6146" s="58" t="str">
        <f>TRIM(CONCATENATE(Table1[[#This Row],[Intake]]," ",Table1[[#This Row],[Batch Number]]))</f>
        <v>S-1/OS 154</v>
      </c>
      <c r="O6146" s="112" t="str">
        <f>IF(VLOOKUP(Table1[[#This Row],[Intake Batch Combo]],Sheet2!A:B,2,FALSE)="","",VLOOKUP(Table1[[#This Row],[Intake Batch Combo]],Sheet2!A:B,2,FALSE))</f>
        <v>One Source Diagnostics Batch 154</v>
      </c>
      <c r="P6146" s="115" t="s">
        <v>2379</v>
      </c>
      <c r="Q6146" s="115" t="e">
        <v>#N/A</v>
      </c>
    </row>
    <row r="6147" spans="1:17">
      <c r="A6147" s="4" t="s">
        <v>1316</v>
      </c>
      <c r="B6147" s="15">
        <v>154</v>
      </c>
      <c r="C6147" s="15" t="s">
        <v>2346</v>
      </c>
      <c r="D6147" s="30">
        <v>45359</v>
      </c>
      <c r="E6147" s="10" t="s">
        <v>1</v>
      </c>
      <c r="F6147" s="14">
        <v>1695</v>
      </c>
      <c r="G6147" s="14">
        <v>375.57</v>
      </c>
      <c r="H6147" s="30"/>
      <c r="I6147" s="118"/>
      <c r="J6147" s="15" t="str">
        <f>IF(M6147="",IF(AND(H6147&lt;&gt; "",D6147&lt;&gt;""),IF(H6147&gt;=D6147,H6147-D6147,0),""),"")</f>
        <v/>
      </c>
      <c r="K6147" s="20" t="str">
        <f>IF(M6147="",IF(I6147&lt;&gt;"",I6147-G6147,""),"")</f>
        <v/>
      </c>
      <c r="L6147" s="25" t="str">
        <f>IF(M6147="",IF(K6147&lt;&gt;"",IF(G6147=0,IF(I6147=0,0,9.99),K6147/G6147),""),"")</f>
        <v/>
      </c>
      <c r="M6147" s="112"/>
      <c r="N6147" s="58" t="str">
        <f>TRIM(CONCATENATE(Table1[[#This Row],[Intake]]," ",Table1[[#This Row],[Batch Number]]))</f>
        <v>S-1/OS 154</v>
      </c>
      <c r="O6147" s="112" t="str">
        <f>IF(VLOOKUP(Table1[[#This Row],[Intake Batch Combo]],Sheet2!A:B,2,FALSE)="","",VLOOKUP(Table1[[#This Row],[Intake Batch Combo]],Sheet2!A:B,2,FALSE))</f>
        <v>One Source Diagnostics Batch 154</v>
      </c>
      <c r="P6147" s="115" t="s">
        <v>2379</v>
      </c>
      <c r="Q6147" s="115" t="e">
        <v>#N/A</v>
      </c>
    </row>
    <row r="6148" spans="1:17">
      <c r="A6148" s="4" t="s">
        <v>1316</v>
      </c>
      <c r="B6148" s="15">
        <v>154</v>
      </c>
      <c r="C6148" s="15" t="s">
        <v>2346</v>
      </c>
      <c r="D6148" s="30">
        <v>45359</v>
      </c>
      <c r="E6148" s="10" t="s">
        <v>1</v>
      </c>
      <c r="F6148" s="14">
        <v>1695</v>
      </c>
      <c r="G6148" s="14">
        <v>375.57</v>
      </c>
      <c r="H6148" s="30"/>
      <c r="I6148" s="118"/>
      <c r="J6148" s="15" t="str">
        <f>IF(M6148="",IF(AND(H6148&lt;&gt; "",D6148&lt;&gt;""),IF(H6148&gt;=D6148,H6148-D6148,0),""),"")</f>
        <v/>
      </c>
      <c r="K6148" s="20" t="str">
        <f>IF(M6148="",IF(I6148&lt;&gt;"",I6148-G6148,""),"")</f>
        <v/>
      </c>
      <c r="L6148" s="25" t="str">
        <f>IF(M6148="",IF(K6148&lt;&gt;"",IF(G6148=0,IF(I6148=0,0,9.99),K6148/G6148),""),"")</f>
        <v/>
      </c>
      <c r="M6148" s="112"/>
      <c r="N6148" s="58" t="str">
        <f>TRIM(CONCATENATE(Table1[[#This Row],[Intake]]," ",Table1[[#This Row],[Batch Number]]))</f>
        <v>S-1/OS 154</v>
      </c>
      <c r="O6148" s="112" t="str">
        <f>IF(VLOOKUP(Table1[[#This Row],[Intake Batch Combo]],Sheet2!A:B,2,FALSE)="","",VLOOKUP(Table1[[#This Row],[Intake Batch Combo]],Sheet2!A:B,2,FALSE))</f>
        <v>One Source Diagnostics Batch 154</v>
      </c>
      <c r="P6148" s="115" t="s">
        <v>2379</v>
      </c>
      <c r="Q6148" s="115" t="e">
        <v>#N/A</v>
      </c>
    </row>
    <row r="6149" spans="1:17">
      <c r="A6149" s="4" t="s">
        <v>1316</v>
      </c>
      <c r="B6149" s="15">
        <v>154</v>
      </c>
      <c r="C6149" s="15" t="s">
        <v>2348</v>
      </c>
      <c r="D6149" s="30">
        <v>45359</v>
      </c>
      <c r="E6149" s="10" t="s">
        <v>1</v>
      </c>
      <c r="F6149" s="14">
        <v>1695</v>
      </c>
      <c r="G6149" s="14">
        <v>375.57</v>
      </c>
      <c r="H6149" s="30"/>
      <c r="I6149" s="118"/>
      <c r="J6149" s="15" t="str">
        <f>IF(M6149="",IF(AND(H6149&lt;&gt; "",D6149&lt;&gt;""),IF(H6149&gt;=D6149,H6149-D6149,0),""),"")</f>
        <v/>
      </c>
      <c r="K6149" s="20" t="str">
        <f>IF(M6149="",IF(I6149&lt;&gt;"",I6149-G6149,""),"")</f>
        <v/>
      </c>
      <c r="L6149" s="25" t="str">
        <f>IF(M6149="",IF(K6149&lt;&gt;"",IF(G6149=0,IF(I6149=0,0,9.99),K6149/G6149),""),"")</f>
        <v/>
      </c>
      <c r="M6149" s="112"/>
      <c r="N6149" s="58" t="str">
        <f>TRIM(CONCATENATE(Table1[[#This Row],[Intake]]," ",Table1[[#This Row],[Batch Number]]))</f>
        <v>S-1/OS 154</v>
      </c>
      <c r="O6149" s="112" t="str">
        <f>IF(VLOOKUP(Table1[[#This Row],[Intake Batch Combo]],Sheet2!A:B,2,FALSE)="","",VLOOKUP(Table1[[#This Row],[Intake Batch Combo]],Sheet2!A:B,2,FALSE))</f>
        <v>One Source Diagnostics Batch 154</v>
      </c>
      <c r="P6149" s="115" t="s">
        <v>2379</v>
      </c>
      <c r="Q6149" s="115" t="e">
        <v>#N/A</v>
      </c>
    </row>
    <row r="6150" spans="1:17">
      <c r="A6150" s="4" t="s">
        <v>1316</v>
      </c>
      <c r="B6150" s="15">
        <v>154</v>
      </c>
      <c r="C6150" s="15" t="s">
        <v>2348</v>
      </c>
      <c r="D6150" s="30">
        <v>45359</v>
      </c>
      <c r="E6150" s="10" t="s">
        <v>1</v>
      </c>
      <c r="F6150" s="14">
        <v>1695</v>
      </c>
      <c r="G6150" s="14">
        <v>375.57</v>
      </c>
      <c r="H6150" s="30"/>
      <c r="I6150" s="118"/>
      <c r="J6150" s="15" t="str">
        <f>IF(M6150="",IF(AND(H6150&lt;&gt; "",D6150&lt;&gt;""),IF(H6150&gt;=D6150,H6150-D6150,0),""),"")</f>
        <v/>
      </c>
      <c r="K6150" s="20" t="str">
        <f>IF(M6150="",IF(I6150&lt;&gt;"",I6150-G6150,""),"")</f>
        <v/>
      </c>
      <c r="L6150" s="25" t="str">
        <f>IF(M6150="",IF(K6150&lt;&gt;"",IF(G6150=0,IF(I6150=0,0,9.99),K6150/G6150),""),"")</f>
        <v/>
      </c>
      <c r="M6150" s="112"/>
      <c r="N6150" s="58" t="str">
        <f>TRIM(CONCATENATE(Table1[[#This Row],[Intake]]," ",Table1[[#This Row],[Batch Number]]))</f>
        <v>S-1/OS 154</v>
      </c>
      <c r="O6150" s="112" t="str">
        <f>IF(VLOOKUP(Table1[[#This Row],[Intake Batch Combo]],Sheet2!A:B,2,FALSE)="","",VLOOKUP(Table1[[#This Row],[Intake Batch Combo]],Sheet2!A:B,2,FALSE))</f>
        <v>One Source Diagnostics Batch 154</v>
      </c>
      <c r="P6150" s="115" t="s">
        <v>2379</v>
      </c>
      <c r="Q6150" s="115" t="e">
        <v>#N/A</v>
      </c>
    </row>
    <row r="6151" spans="1:17">
      <c r="A6151" s="4" t="s">
        <v>1316</v>
      </c>
      <c r="B6151" s="15">
        <v>154</v>
      </c>
      <c r="C6151" s="15" t="s">
        <v>2351</v>
      </c>
      <c r="D6151" s="30">
        <v>45359</v>
      </c>
      <c r="E6151" s="10" t="s">
        <v>1</v>
      </c>
      <c r="F6151" s="14">
        <v>1695</v>
      </c>
      <c r="G6151" s="14">
        <v>375.57</v>
      </c>
      <c r="H6151" s="30"/>
      <c r="I6151" s="120"/>
      <c r="J6151" s="15" t="str">
        <f>IF(M6151="",IF(AND(H6151&lt;&gt; "",D6151&lt;&gt;""),IF(H6151&gt;=D6151,H6151-D6151,0),""),"")</f>
        <v/>
      </c>
      <c r="K6151" s="20" t="str">
        <f>IF(M6151="",IF(I6151&lt;&gt;"",I6151-G6151,""),"")</f>
        <v/>
      </c>
      <c r="L6151" s="25" t="str">
        <f>IF(M6151="",IF(K6151&lt;&gt;"",IF(G6151=0,IF(I6151=0,0,9.99),K6151/G6151),""),"")</f>
        <v/>
      </c>
      <c r="M6151" s="112"/>
      <c r="N6151" s="58" t="str">
        <f>TRIM(CONCATENATE(Table1[[#This Row],[Intake]]," ",Table1[[#This Row],[Batch Number]]))</f>
        <v>S-1/OS 154</v>
      </c>
      <c r="O6151" s="112" t="str">
        <f>IF(VLOOKUP(Table1[[#This Row],[Intake Batch Combo]],Sheet2!A:B,2,FALSE)="","",VLOOKUP(Table1[[#This Row],[Intake Batch Combo]],Sheet2!A:B,2,FALSE))</f>
        <v>One Source Diagnostics Batch 154</v>
      </c>
      <c r="P6151" s="115" t="s">
        <v>2379</v>
      </c>
      <c r="Q6151" s="115" t="e">
        <v>#N/A</v>
      </c>
    </row>
    <row r="6152" spans="1:17">
      <c r="A6152" s="4" t="s">
        <v>1316</v>
      </c>
      <c r="B6152" s="15">
        <v>154</v>
      </c>
      <c r="C6152" s="15" t="s">
        <v>2351</v>
      </c>
      <c r="D6152" s="30">
        <v>45359</v>
      </c>
      <c r="E6152" s="10" t="s">
        <v>1</v>
      </c>
      <c r="F6152" s="14">
        <v>1695</v>
      </c>
      <c r="G6152" s="14">
        <v>375.57</v>
      </c>
      <c r="H6152" s="30"/>
      <c r="I6152" s="118"/>
      <c r="J6152" s="15" t="str">
        <f>IF(M6152="",IF(AND(H6152&lt;&gt; "",D6152&lt;&gt;""),IF(H6152&gt;=D6152,H6152-D6152,0),""),"")</f>
        <v/>
      </c>
      <c r="K6152" s="20" t="str">
        <f>IF(M6152="",IF(I6152&lt;&gt;"",I6152-G6152,""),"")</f>
        <v/>
      </c>
      <c r="L6152" s="25" t="str">
        <f>IF(M6152="",IF(K6152&lt;&gt;"",IF(G6152=0,IF(I6152=0,0,9.99),K6152/G6152),""),"")</f>
        <v/>
      </c>
      <c r="M6152" s="112"/>
      <c r="N6152" s="58" t="str">
        <f>TRIM(CONCATENATE(Table1[[#This Row],[Intake]]," ",Table1[[#This Row],[Batch Number]]))</f>
        <v>S-1/OS 154</v>
      </c>
      <c r="O6152" s="112" t="str">
        <f>IF(VLOOKUP(Table1[[#This Row],[Intake Batch Combo]],Sheet2!A:B,2,FALSE)="","",VLOOKUP(Table1[[#This Row],[Intake Batch Combo]],Sheet2!A:B,2,FALSE))</f>
        <v>One Source Diagnostics Batch 154</v>
      </c>
      <c r="P6152" s="115" t="s">
        <v>2379</v>
      </c>
      <c r="Q6152" s="115" t="e">
        <v>#N/A</v>
      </c>
    </row>
    <row r="6153" spans="1:17">
      <c r="A6153" s="4" t="s">
        <v>1316</v>
      </c>
      <c r="B6153" s="15">
        <v>154</v>
      </c>
      <c r="C6153" s="15" t="s">
        <v>2352</v>
      </c>
      <c r="D6153" s="30">
        <v>45359</v>
      </c>
      <c r="E6153" s="10" t="s">
        <v>1</v>
      </c>
      <c r="F6153" s="14">
        <v>1695</v>
      </c>
      <c r="G6153" s="14">
        <v>375.57</v>
      </c>
      <c r="H6153" s="30"/>
      <c r="I6153" s="118"/>
      <c r="J6153" s="15" t="str">
        <f>IF(M6153="",IF(AND(H6153&lt;&gt; "",D6153&lt;&gt;""),IF(H6153&gt;=D6153,H6153-D6153,0),""),"")</f>
        <v/>
      </c>
      <c r="K6153" s="20" t="str">
        <f>IF(M6153="",IF(I6153&lt;&gt;"",I6153-G6153,""),"")</f>
        <v/>
      </c>
      <c r="L6153" s="25" t="str">
        <f>IF(M6153="",IF(K6153&lt;&gt;"",IF(G6153=0,IF(I6153=0,0,9.99),K6153/G6153),""),"")</f>
        <v/>
      </c>
      <c r="M6153" s="112"/>
      <c r="N6153" s="58" t="str">
        <f>TRIM(CONCATENATE(Table1[[#This Row],[Intake]]," ",Table1[[#This Row],[Batch Number]]))</f>
        <v>S-1/OS 154</v>
      </c>
      <c r="O6153" s="112" t="str">
        <f>IF(VLOOKUP(Table1[[#This Row],[Intake Batch Combo]],Sheet2!A:B,2,FALSE)="","",VLOOKUP(Table1[[#This Row],[Intake Batch Combo]],Sheet2!A:B,2,FALSE))</f>
        <v>One Source Diagnostics Batch 154</v>
      </c>
      <c r="P6153" s="115" t="s">
        <v>2379</v>
      </c>
      <c r="Q6153" s="115" t="e">
        <v>#N/A</v>
      </c>
    </row>
    <row r="6154" spans="1:17">
      <c r="A6154" s="4" t="s">
        <v>1316</v>
      </c>
      <c r="B6154" s="15">
        <v>154</v>
      </c>
      <c r="C6154" s="15" t="s">
        <v>2352</v>
      </c>
      <c r="D6154" s="30">
        <v>45359</v>
      </c>
      <c r="E6154" s="10" t="s">
        <v>1</v>
      </c>
      <c r="F6154" s="14">
        <v>1695</v>
      </c>
      <c r="G6154" s="14">
        <v>375.57</v>
      </c>
      <c r="H6154" s="30"/>
      <c r="I6154" s="118"/>
      <c r="J6154" s="15" t="str">
        <f>IF(M6154="",IF(AND(H6154&lt;&gt; "",D6154&lt;&gt;""),IF(H6154&gt;=D6154,H6154-D6154,0),""),"")</f>
        <v/>
      </c>
      <c r="K6154" s="20" t="str">
        <f>IF(M6154="",IF(I6154&lt;&gt;"",I6154-G6154,""),"")</f>
        <v/>
      </c>
      <c r="L6154" s="25" t="str">
        <f>IF(M6154="",IF(K6154&lt;&gt;"",IF(G6154=0,IF(I6154=0,0,9.99),K6154/G6154),""),"")</f>
        <v/>
      </c>
      <c r="M6154" s="112"/>
      <c r="N6154" s="58" t="str">
        <f>TRIM(CONCATENATE(Table1[[#This Row],[Intake]]," ",Table1[[#This Row],[Batch Number]]))</f>
        <v>S-1/OS 154</v>
      </c>
      <c r="O6154" s="112" t="str">
        <f>IF(VLOOKUP(Table1[[#This Row],[Intake Batch Combo]],Sheet2!A:B,2,FALSE)="","",VLOOKUP(Table1[[#This Row],[Intake Batch Combo]],Sheet2!A:B,2,FALSE))</f>
        <v>One Source Diagnostics Batch 154</v>
      </c>
      <c r="P6154" s="115" t="s">
        <v>2379</v>
      </c>
      <c r="Q6154" s="115" t="e">
        <v>#N/A</v>
      </c>
    </row>
    <row r="6155" spans="1:17">
      <c r="A6155" s="4" t="s">
        <v>1316</v>
      </c>
      <c r="B6155" s="15">
        <v>154</v>
      </c>
      <c r="C6155" s="15" t="s">
        <v>2352</v>
      </c>
      <c r="D6155" s="30">
        <v>45359</v>
      </c>
      <c r="E6155" s="10" t="s">
        <v>1</v>
      </c>
      <c r="F6155" s="14">
        <v>1695</v>
      </c>
      <c r="G6155" s="14">
        <v>375.57</v>
      </c>
      <c r="H6155" s="30"/>
      <c r="I6155" s="118"/>
      <c r="J6155" s="15" t="str">
        <f>IF(M6155="",IF(AND(H6155&lt;&gt; "",D6155&lt;&gt;""),IF(H6155&gt;=D6155,H6155-D6155,0),""),"")</f>
        <v/>
      </c>
      <c r="K6155" s="20" t="str">
        <f>IF(M6155="",IF(I6155&lt;&gt;"",I6155-G6155,""),"")</f>
        <v/>
      </c>
      <c r="L6155" s="25" t="str">
        <f>IF(M6155="",IF(K6155&lt;&gt;"",IF(G6155=0,IF(I6155=0,0,9.99),K6155/G6155),""),"")</f>
        <v/>
      </c>
      <c r="M6155" s="112"/>
      <c r="N6155" s="58" t="str">
        <f>TRIM(CONCATENATE(Table1[[#This Row],[Intake]]," ",Table1[[#This Row],[Batch Number]]))</f>
        <v>S-1/OS 154</v>
      </c>
      <c r="O6155" s="112" t="str">
        <f>IF(VLOOKUP(Table1[[#This Row],[Intake Batch Combo]],Sheet2!A:B,2,FALSE)="","",VLOOKUP(Table1[[#This Row],[Intake Batch Combo]],Sheet2!A:B,2,FALSE))</f>
        <v>One Source Diagnostics Batch 154</v>
      </c>
      <c r="P6155" s="115" t="s">
        <v>2379</v>
      </c>
      <c r="Q6155" s="115" t="e">
        <v>#N/A</v>
      </c>
    </row>
    <row r="6156" spans="1:17">
      <c r="A6156" s="4" t="s">
        <v>1316</v>
      </c>
      <c r="B6156" s="15">
        <v>154</v>
      </c>
      <c r="C6156" s="15" t="s">
        <v>2356</v>
      </c>
      <c r="D6156" s="30">
        <v>45359</v>
      </c>
      <c r="E6156" s="10" t="s">
        <v>1</v>
      </c>
      <c r="F6156" s="14">
        <v>1695</v>
      </c>
      <c r="G6156" s="14">
        <v>375.57</v>
      </c>
      <c r="H6156" s="30"/>
      <c r="I6156" s="118"/>
      <c r="J6156" s="15" t="str">
        <f>IF(M6156="",IF(AND(H6156&lt;&gt; "",D6156&lt;&gt;""),IF(H6156&gt;=D6156,H6156-D6156,0),""),"")</f>
        <v/>
      </c>
      <c r="K6156" s="20" t="str">
        <f>IF(M6156="",IF(I6156&lt;&gt;"",I6156-G6156,""),"")</f>
        <v/>
      </c>
      <c r="L6156" s="25" t="str">
        <f>IF(M6156="",IF(K6156&lt;&gt;"",IF(G6156=0,IF(I6156=0,0,9.99),K6156/G6156),""),"")</f>
        <v/>
      </c>
      <c r="M6156" s="112"/>
      <c r="N6156" s="58" t="str">
        <f>TRIM(CONCATENATE(Table1[[#This Row],[Intake]]," ",Table1[[#This Row],[Batch Number]]))</f>
        <v>S-1/OS 154</v>
      </c>
      <c r="O6156" s="112" t="str">
        <f>IF(VLOOKUP(Table1[[#This Row],[Intake Batch Combo]],Sheet2!A:B,2,FALSE)="","",VLOOKUP(Table1[[#This Row],[Intake Batch Combo]],Sheet2!A:B,2,FALSE))</f>
        <v>One Source Diagnostics Batch 154</v>
      </c>
      <c r="P6156" s="115" t="s">
        <v>2379</v>
      </c>
      <c r="Q6156" s="115" t="e">
        <v>#N/A</v>
      </c>
    </row>
    <row r="6157" spans="1:17">
      <c r="A6157" s="4" t="s">
        <v>1316</v>
      </c>
      <c r="B6157" s="15">
        <v>154</v>
      </c>
      <c r="C6157" s="15" t="s">
        <v>2356</v>
      </c>
      <c r="D6157" s="30">
        <v>45359</v>
      </c>
      <c r="E6157" s="10" t="s">
        <v>1</v>
      </c>
      <c r="F6157" s="14">
        <v>1695</v>
      </c>
      <c r="G6157" s="14">
        <v>375.57</v>
      </c>
      <c r="H6157" s="30"/>
      <c r="I6157" s="118"/>
      <c r="J6157" s="15" t="str">
        <f>IF(M6157="",IF(AND(H6157&lt;&gt; "",D6157&lt;&gt;""),IF(H6157&gt;=D6157,H6157-D6157,0),""),"")</f>
        <v/>
      </c>
      <c r="K6157" s="20" t="str">
        <f>IF(M6157="",IF(I6157&lt;&gt;"",I6157-G6157,""),"")</f>
        <v/>
      </c>
      <c r="L6157" s="25" t="str">
        <f>IF(M6157="",IF(K6157&lt;&gt;"",IF(G6157=0,IF(I6157=0,0,9.99),K6157/G6157),""),"")</f>
        <v/>
      </c>
      <c r="M6157" s="112"/>
      <c r="N6157" s="58" t="str">
        <f>TRIM(CONCATENATE(Table1[[#This Row],[Intake]]," ",Table1[[#This Row],[Batch Number]]))</f>
        <v>S-1/OS 154</v>
      </c>
      <c r="O6157" s="112" t="str">
        <f>IF(VLOOKUP(Table1[[#This Row],[Intake Batch Combo]],Sheet2!A:B,2,FALSE)="","",VLOOKUP(Table1[[#This Row],[Intake Batch Combo]],Sheet2!A:B,2,FALSE))</f>
        <v>One Source Diagnostics Batch 154</v>
      </c>
      <c r="P6157" s="115" t="s">
        <v>2379</v>
      </c>
      <c r="Q6157" s="115" t="e">
        <v>#N/A</v>
      </c>
    </row>
    <row r="6158" spans="1:17">
      <c r="A6158" s="4" t="s">
        <v>1316</v>
      </c>
      <c r="B6158" s="15">
        <v>154</v>
      </c>
      <c r="C6158" s="15" t="s">
        <v>2357</v>
      </c>
      <c r="D6158" s="30">
        <v>45359</v>
      </c>
      <c r="E6158" s="10" t="s">
        <v>1</v>
      </c>
      <c r="F6158" s="14">
        <v>1695</v>
      </c>
      <c r="G6158" s="14">
        <v>375.57</v>
      </c>
      <c r="H6158" s="30"/>
      <c r="I6158" s="118"/>
      <c r="J6158" s="15" t="str">
        <f>IF(M6158="",IF(AND(H6158&lt;&gt; "",D6158&lt;&gt;""),IF(H6158&gt;=D6158,H6158-D6158,0),""),"")</f>
        <v/>
      </c>
      <c r="K6158" s="20" t="str">
        <f>IF(M6158="",IF(I6158&lt;&gt;"",I6158-G6158,""),"")</f>
        <v/>
      </c>
      <c r="L6158" s="25" t="str">
        <f>IF(M6158="",IF(K6158&lt;&gt;"",IF(G6158=0,IF(I6158=0,0,9.99),K6158/G6158),""),"")</f>
        <v/>
      </c>
      <c r="M6158" s="112"/>
      <c r="N6158" s="58" t="str">
        <f>TRIM(CONCATENATE(Table1[[#This Row],[Intake]]," ",Table1[[#This Row],[Batch Number]]))</f>
        <v>S-1/OS 154</v>
      </c>
      <c r="O6158" s="112" t="str">
        <f>IF(VLOOKUP(Table1[[#This Row],[Intake Batch Combo]],Sheet2!A:B,2,FALSE)="","",VLOOKUP(Table1[[#This Row],[Intake Batch Combo]],Sheet2!A:B,2,FALSE))</f>
        <v>One Source Diagnostics Batch 154</v>
      </c>
      <c r="P6158" s="115" t="s">
        <v>2379</v>
      </c>
      <c r="Q6158" s="115" t="e">
        <v>#N/A</v>
      </c>
    </row>
    <row r="6159" spans="1:17">
      <c r="A6159" s="4" t="s">
        <v>1316</v>
      </c>
      <c r="B6159" s="15">
        <v>154</v>
      </c>
      <c r="C6159" s="15" t="s">
        <v>2357</v>
      </c>
      <c r="D6159" s="30">
        <v>45359</v>
      </c>
      <c r="E6159" s="10" t="s">
        <v>1</v>
      </c>
      <c r="F6159" s="14">
        <v>1695</v>
      </c>
      <c r="G6159" s="14">
        <v>375.57</v>
      </c>
      <c r="H6159" s="30"/>
      <c r="I6159" s="120"/>
      <c r="J6159" s="15" t="str">
        <f>IF(M6159="",IF(AND(H6159&lt;&gt; "",D6159&lt;&gt;""),IF(H6159&gt;=D6159,H6159-D6159,0),""),"")</f>
        <v/>
      </c>
      <c r="K6159" s="20" t="str">
        <f>IF(M6159="",IF(I6159&lt;&gt;"",I6159-G6159,""),"")</f>
        <v/>
      </c>
      <c r="L6159" s="25" t="str">
        <f>IF(M6159="",IF(K6159&lt;&gt;"",IF(G6159=0,IF(I6159=0,0,9.99),K6159/G6159),""),"")</f>
        <v/>
      </c>
      <c r="M6159" s="112"/>
      <c r="N6159" s="58" t="str">
        <f>TRIM(CONCATENATE(Table1[[#This Row],[Intake]]," ",Table1[[#This Row],[Batch Number]]))</f>
        <v>S-1/OS 154</v>
      </c>
      <c r="O6159" s="112" t="str">
        <f>IF(VLOOKUP(Table1[[#This Row],[Intake Batch Combo]],Sheet2!A:B,2,FALSE)="","",VLOOKUP(Table1[[#This Row],[Intake Batch Combo]],Sheet2!A:B,2,FALSE))</f>
        <v>One Source Diagnostics Batch 154</v>
      </c>
      <c r="P6159" s="115" t="s">
        <v>2379</v>
      </c>
      <c r="Q6159" s="115" t="e">
        <v>#N/A</v>
      </c>
    </row>
    <row r="6160" spans="1:17">
      <c r="A6160" s="4" t="s">
        <v>1316</v>
      </c>
      <c r="B6160" s="15">
        <v>154</v>
      </c>
      <c r="C6160" s="15" t="s">
        <v>2362</v>
      </c>
      <c r="D6160" s="30">
        <v>45359</v>
      </c>
      <c r="E6160" s="10" t="s">
        <v>1</v>
      </c>
      <c r="F6160" s="14">
        <v>1695</v>
      </c>
      <c r="G6160" s="14">
        <v>375.57</v>
      </c>
      <c r="H6160" s="30"/>
      <c r="I6160" s="118"/>
      <c r="J6160" s="15" t="str">
        <f>IF(M6160="",IF(AND(H6160&lt;&gt; "",D6160&lt;&gt;""),IF(H6160&gt;=D6160,H6160-D6160,0),""),"")</f>
        <v/>
      </c>
      <c r="K6160" s="20" t="str">
        <f>IF(M6160="",IF(I6160&lt;&gt;"",I6160-G6160,""),"")</f>
        <v/>
      </c>
      <c r="L6160" s="25" t="str">
        <f>IF(M6160="",IF(K6160&lt;&gt;"",IF(G6160=0,IF(I6160=0,0,9.99),K6160/G6160),""),"")</f>
        <v/>
      </c>
      <c r="M6160" s="112"/>
      <c r="N6160" s="58" t="str">
        <f>TRIM(CONCATENATE(Table1[[#This Row],[Intake]]," ",Table1[[#This Row],[Batch Number]]))</f>
        <v>S-1/OS 154</v>
      </c>
      <c r="O6160" s="112" t="str">
        <f>IF(VLOOKUP(Table1[[#This Row],[Intake Batch Combo]],Sheet2!A:B,2,FALSE)="","",VLOOKUP(Table1[[#This Row],[Intake Batch Combo]],Sheet2!A:B,2,FALSE))</f>
        <v>One Source Diagnostics Batch 154</v>
      </c>
      <c r="P6160" s="115" t="s">
        <v>2379</v>
      </c>
      <c r="Q6160" s="115" t="e">
        <v>#N/A</v>
      </c>
    </row>
    <row r="6161" spans="1:17">
      <c r="A6161" s="4" t="s">
        <v>1316</v>
      </c>
      <c r="B6161" s="15">
        <v>154</v>
      </c>
      <c r="C6161" s="15" t="s">
        <v>2365</v>
      </c>
      <c r="D6161" s="30">
        <v>45359</v>
      </c>
      <c r="E6161" s="10" t="s">
        <v>1</v>
      </c>
      <c r="F6161" s="14">
        <v>1695</v>
      </c>
      <c r="G6161" s="14">
        <v>375.57</v>
      </c>
      <c r="H6161" s="30"/>
      <c r="I6161" s="120"/>
      <c r="J6161" s="15" t="str">
        <f>IF(M6161="",IF(AND(H6161&lt;&gt; "",D6161&lt;&gt;""),IF(H6161&gt;=D6161,H6161-D6161,0),""),"")</f>
        <v/>
      </c>
      <c r="K6161" s="20" t="str">
        <f>IF(M6161="",IF(I6161&lt;&gt;"",I6161-G6161,""),"")</f>
        <v/>
      </c>
      <c r="L6161" s="25" t="str">
        <f>IF(M6161="",IF(K6161&lt;&gt;"",IF(G6161=0,IF(I6161=0,0,9.99),K6161/G6161),""),"")</f>
        <v/>
      </c>
      <c r="M6161" s="112"/>
      <c r="N6161" s="58" t="str">
        <f>TRIM(CONCATENATE(Table1[[#This Row],[Intake]]," ",Table1[[#This Row],[Batch Number]]))</f>
        <v>S-1/OS 154</v>
      </c>
      <c r="O6161" s="112" t="str">
        <f>IF(VLOOKUP(Table1[[#This Row],[Intake Batch Combo]],Sheet2!A:B,2,FALSE)="","",VLOOKUP(Table1[[#This Row],[Intake Batch Combo]],Sheet2!A:B,2,FALSE))</f>
        <v>One Source Diagnostics Batch 154</v>
      </c>
      <c r="P6161" s="115" t="s">
        <v>2379</v>
      </c>
      <c r="Q6161" s="115" t="e">
        <v>#N/A</v>
      </c>
    </row>
    <row r="6162" spans="1:17">
      <c r="A6162" s="4" t="s">
        <v>1316</v>
      </c>
      <c r="B6162" s="15">
        <v>154</v>
      </c>
      <c r="C6162" s="15" t="s">
        <v>2365</v>
      </c>
      <c r="D6162" s="30">
        <v>45359</v>
      </c>
      <c r="E6162" s="10" t="s">
        <v>1</v>
      </c>
      <c r="F6162" s="14">
        <v>1695</v>
      </c>
      <c r="G6162" s="14">
        <v>375.57</v>
      </c>
      <c r="H6162" s="30"/>
      <c r="I6162" s="118"/>
      <c r="J6162" s="15" t="str">
        <f>IF(M6162="",IF(AND(H6162&lt;&gt; "",D6162&lt;&gt;""),IF(H6162&gt;=D6162,H6162-D6162,0),""),"")</f>
        <v/>
      </c>
      <c r="K6162" s="20" t="str">
        <f>IF(M6162="",IF(I6162&lt;&gt;"",I6162-G6162,""),"")</f>
        <v/>
      </c>
      <c r="L6162" s="25" t="str">
        <f>IF(M6162="",IF(K6162&lt;&gt;"",IF(G6162=0,IF(I6162=0,0,9.99),K6162/G6162),""),"")</f>
        <v/>
      </c>
      <c r="M6162" s="112"/>
      <c r="N6162" s="58" t="str">
        <f>TRIM(CONCATENATE(Table1[[#This Row],[Intake]]," ",Table1[[#This Row],[Batch Number]]))</f>
        <v>S-1/OS 154</v>
      </c>
      <c r="O6162" s="112" t="str">
        <f>IF(VLOOKUP(Table1[[#This Row],[Intake Batch Combo]],Sheet2!A:B,2,FALSE)="","",VLOOKUP(Table1[[#This Row],[Intake Batch Combo]],Sheet2!A:B,2,FALSE))</f>
        <v>One Source Diagnostics Batch 154</v>
      </c>
      <c r="P6162" s="115" t="s">
        <v>2379</v>
      </c>
      <c r="Q6162" s="115" t="e">
        <v>#N/A</v>
      </c>
    </row>
    <row r="6163" spans="1:17">
      <c r="A6163" s="4" t="s">
        <v>1316</v>
      </c>
      <c r="B6163" s="15">
        <v>154</v>
      </c>
      <c r="C6163" s="15" t="s">
        <v>2369</v>
      </c>
      <c r="D6163" s="30">
        <v>45359</v>
      </c>
      <c r="E6163" s="10" t="s">
        <v>1</v>
      </c>
      <c r="F6163" s="14">
        <v>1695</v>
      </c>
      <c r="G6163" s="14">
        <v>375.57</v>
      </c>
      <c r="H6163" s="30"/>
      <c r="I6163" s="118"/>
      <c r="J6163" s="15" t="str">
        <f>IF(M6163="",IF(AND(H6163&lt;&gt; "",D6163&lt;&gt;""),IF(H6163&gt;=D6163,H6163-D6163,0),""),"")</f>
        <v/>
      </c>
      <c r="K6163" s="20" t="str">
        <f>IF(M6163="",IF(I6163&lt;&gt;"",I6163-G6163,""),"")</f>
        <v/>
      </c>
      <c r="L6163" s="25" t="str">
        <f>IF(M6163="",IF(K6163&lt;&gt;"",IF(G6163=0,IF(I6163=0,0,9.99),K6163/G6163),""),"")</f>
        <v/>
      </c>
      <c r="M6163" s="112"/>
      <c r="N6163" s="58" t="str">
        <f>TRIM(CONCATENATE(Table1[[#This Row],[Intake]]," ",Table1[[#This Row],[Batch Number]]))</f>
        <v>S-1/OS 154</v>
      </c>
      <c r="O6163" s="112" t="str">
        <f>IF(VLOOKUP(Table1[[#This Row],[Intake Batch Combo]],Sheet2!A:B,2,FALSE)="","",VLOOKUP(Table1[[#This Row],[Intake Batch Combo]],Sheet2!A:B,2,FALSE))</f>
        <v>One Source Diagnostics Batch 154</v>
      </c>
      <c r="P6163" s="115" t="s">
        <v>2379</v>
      </c>
      <c r="Q6163" s="115" t="e">
        <v>#N/A</v>
      </c>
    </row>
    <row r="6164" spans="1:17">
      <c r="A6164" s="4" t="s">
        <v>1316</v>
      </c>
      <c r="B6164" s="15">
        <v>154</v>
      </c>
      <c r="C6164" s="15" t="s">
        <v>2369</v>
      </c>
      <c r="D6164" s="30">
        <v>45359</v>
      </c>
      <c r="E6164" s="10" t="s">
        <v>1</v>
      </c>
      <c r="F6164" s="14">
        <v>1695</v>
      </c>
      <c r="G6164" s="14">
        <v>375.57</v>
      </c>
      <c r="H6164" s="30"/>
      <c r="I6164" s="118"/>
      <c r="J6164" s="15" t="str">
        <f>IF(M6164="",IF(AND(H6164&lt;&gt; "",D6164&lt;&gt;""),IF(H6164&gt;=D6164,H6164-D6164,0),""),"")</f>
        <v/>
      </c>
      <c r="K6164" s="20" t="str">
        <f>IF(M6164="",IF(I6164&lt;&gt;"",I6164-G6164,""),"")</f>
        <v/>
      </c>
      <c r="L6164" s="25" t="str">
        <f>IF(M6164="",IF(K6164&lt;&gt;"",IF(G6164=0,IF(I6164=0,0,9.99),K6164/G6164),""),"")</f>
        <v/>
      </c>
      <c r="M6164" s="112"/>
      <c r="N6164" s="58" t="str">
        <f>TRIM(CONCATENATE(Table1[[#This Row],[Intake]]," ",Table1[[#This Row],[Batch Number]]))</f>
        <v>S-1/OS 154</v>
      </c>
      <c r="O6164" s="112" t="str">
        <f>IF(VLOOKUP(Table1[[#This Row],[Intake Batch Combo]],Sheet2!A:B,2,FALSE)="","",VLOOKUP(Table1[[#This Row],[Intake Batch Combo]],Sheet2!A:B,2,FALSE))</f>
        <v>One Source Diagnostics Batch 154</v>
      </c>
      <c r="P6164" s="115" t="s">
        <v>2379</v>
      </c>
      <c r="Q6164" s="115" t="e">
        <v>#N/A</v>
      </c>
    </row>
    <row r="6165" spans="1:17">
      <c r="A6165" s="4" t="s">
        <v>1316</v>
      </c>
      <c r="B6165" s="15">
        <v>154</v>
      </c>
      <c r="C6165" s="15" t="s">
        <v>2370</v>
      </c>
      <c r="D6165" s="30">
        <v>45359</v>
      </c>
      <c r="E6165" s="10" t="s">
        <v>1</v>
      </c>
      <c r="F6165" s="14">
        <v>1695</v>
      </c>
      <c r="G6165" s="14">
        <v>375.57</v>
      </c>
      <c r="H6165" s="30"/>
      <c r="I6165" s="118"/>
      <c r="J6165" s="15" t="str">
        <f>IF(M6165="",IF(AND(H6165&lt;&gt; "",D6165&lt;&gt;""),IF(H6165&gt;=D6165,H6165-D6165,0),""),"")</f>
        <v/>
      </c>
      <c r="K6165" s="20" t="str">
        <f>IF(M6165="",IF(I6165&lt;&gt;"",I6165-G6165,""),"")</f>
        <v/>
      </c>
      <c r="L6165" s="25" t="str">
        <f>IF(M6165="",IF(K6165&lt;&gt;"",IF(G6165=0,IF(I6165=0,0,9.99),K6165/G6165),""),"")</f>
        <v/>
      </c>
      <c r="M6165" s="112"/>
      <c r="N6165" s="58" t="str">
        <f>TRIM(CONCATENATE(Table1[[#This Row],[Intake]]," ",Table1[[#This Row],[Batch Number]]))</f>
        <v>S-1/OS 154</v>
      </c>
      <c r="O6165" s="112" t="str">
        <f>IF(VLOOKUP(Table1[[#This Row],[Intake Batch Combo]],Sheet2!A:B,2,FALSE)="","",VLOOKUP(Table1[[#This Row],[Intake Batch Combo]],Sheet2!A:B,2,FALSE))</f>
        <v>One Source Diagnostics Batch 154</v>
      </c>
      <c r="P6165" s="115" t="s">
        <v>2379</v>
      </c>
      <c r="Q6165" s="115" t="e">
        <v>#N/A</v>
      </c>
    </row>
    <row r="6166" spans="1:17">
      <c r="A6166" s="4" t="s">
        <v>1316</v>
      </c>
      <c r="B6166" s="15">
        <v>154</v>
      </c>
      <c r="C6166" s="15" t="s">
        <v>2372</v>
      </c>
      <c r="D6166" s="30">
        <v>45359</v>
      </c>
      <c r="E6166" s="10" t="s">
        <v>1</v>
      </c>
      <c r="F6166" s="14">
        <v>1695</v>
      </c>
      <c r="G6166" s="14">
        <v>375.57</v>
      </c>
      <c r="H6166" s="30"/>
      <c r="I6166" s="120"/>
      <c r="J6166" s="15" t="str">
        <f>IF(M6166="",IF(AND(H6166&lt;&gt; "",D6166&lt;&gt;""),IF(H6166&gt;=D6166,H6166-D6166,0),""),"")</f>
        <v/>
      </c>
      <c r="K6166" s="20" t="str">
        <f>IF(M6166="",IF(I6166&lt;&gt;"",I6166-G6166,""),"")</f>
        <v/>
      </c>
      <c r="L6166" s="25" t="str">
        <f>IF(M6166="",IF(K6166&lt;&gt;"",IF(G6166=0,IF(I6166=0,0,9.99),K6166/G6166),""),"")</f>
        <v/>
      </c>
      <c r="M6166" s="112"/>
      <c r="N6166" s="58" t="str">
        <f>TRIM(CONCATENATE(Table1[[#This Row],[Intake]]," ",Table1[[#This Row],[Batch Number]]))</f>
        <v>S-1/OS 154</v>
      </c>
      <c r="O6166" s="112" t="str">
        <f>IF(VLOOKUP(Table1[[#This Row],[Intake Batch Combo]],Sheet2!A:B,2,FALSE)="","",VLOOKUP(Table1[[#This Row],[Intake Batch Combo]],Sheet2!A:B,2,FALSE))</f>
        <v>One Source Diagnostics Batch 154</v>
      </c>
      <c r="P6166" s="115" t="s">
        <v>2379</v>
      </c>
      <c r="Q6166" s="115" t="e">
        <v>#N/A</v>
      </c>
    </row>
    <row r="6167" spans="1:17">
      <c r="A6167" s="4" t="s">
        <v>1316</v>
      </c>
      <c r="B6167" s="15">
        <v>154</v>
      </c>
      <c r="C6167" s="15" t="s">
        <v>2372</v>
      </c>
      <c r="D6167" s="30">
        <v>45359</v>
      </c>
      <c r="E6167" s="10" t="s">
        <v>1</v>
      </c>
      <c r="F6167" s="14">
        <v>1695</v>
      </c>
      <c r="G6167" s="14">
        <v>375.57</v>
      </c>
      <c r="H6167" s="30"/>
      <c r="I6167" s="118"/>
      <c r="J6167" s="15" t="str">
        <f>IF(M6167="",IF(AND(H6167&lt;&gt; "",D6167&lt;&gt;""),IF(H6167&gt;=D6167,H6167-D6167,0),""),"")</f>
        <v/>
      </c>
      <c r="K6167" s="20" t="str">
        <f>IF(M6167="",IF(I6167&lt;&gt;"",I6167-G6167,""),"")</f>
        <v/>
      </c>
      <c r="L6167" s="25" t="str">
        <f>IF(M6167="",IF(K6167&lt;&gt;"",IF(G6167=0,IF(I6167=0,0,9.99),K6167/G6167),""),"")</f>
        <v/>
      </c>
      <c r="M6167" s="112"/>
      <c r="N6167" s="58" t="str">
        <f>TRIM(CONCATENATE(Table1[[#This Row],[Intake]]," ",Table1[[#This Row],[Batch Number]]))</f>
        <v>S-1/OS 154</v>
      </c>
      <c r="O6167" s="112" t="str">
        <f>IF(VLOOKUP(Table1[[#This Row],[Intake Batch Combo]],Sheet2!A:B,2,FALSE)="","",VLOOKUP(Table1[[#This Row],[Intake Batch Combo]],Sheet2!A:B,2,FALSE))</f>
        <v>One Source Diagnostics Batch 154</v>
      </c>
      <c r="P6167" s="115" t="s">
        <v>2379</v>
      </c>
      <c r="Q6167" s="115" t="e">
        <v>#N/A</v>
      </c>
    </row>
    <row r="6168" spans="1:17">
      <c r="A6168" s="4" t="s">
        <v>1316</v>
      </c>
      <c r="B6168" s="15">
        <v>118</v>
      </c>
      <c r="C6168" s="64" t="s">
        <v>1579</v>
      </c>
      <c r="D6168" s="30">
        <v>44897</v>
      </c>
      <c r="E6168" s="60" t="s">
        <v>1</v>
      </c>
      <c r="F6168" s="14">
        <v>1695</v>
      </c>
      <c r="G6168" s="14">
        <v>404.96364199804663</v>
      </c>
      <c r="H6168" s="30"/>
      <c r="I6168" s="118"/>
      <c r="J6168" s="15" t="str">
        <f>IF(M6168="",IF(AND(H6168&lt;&gt; "",D6168&lt;&gt;""),IF(H6168&gt;=D6168,H6168-D6168,0),""),"")</f>
        <v/>
      </c>
      <c r="K6168" s="20" t="str">
        <f>IF(M6168="",IF(I6168&lt;&gt;"",I6168-G6168,""),"")</f>
        <v/>
      </c>
      <c r="L6168" s="25" t="str">
        <f>IF(M6168="",IF(K6168&lt;&gt;"",IF(G6168=0,IF(I6168=0,0,9.99),K6168/G6168),""),"")</f>
        <v/>
      </c>
      <c r="M6168" s="112"/>
      <c r="N6168" s="58" t="str">
        <f>TRIM(CONCATENATE(Table1[[#This Row],[Intake]]," ",Table1[[#This Row],[Batch Number]]))</f>
        <v>S-1/OS 118</v>
      </c>
      <c r="O6168" s="112" t="str">
        <f>IF(VLOOKUP(Table1[[#This Row],[Intake Batch Combo]],Sheet2!A:B,2,FALSE)="","",VLOOKUP(Table1[[#This Row],[Intake Batch Combo]],Sheet2!A:B,2,FALSE))</f>
        <v>One Source Diagnostics Buy 118</v>
      </c>
      <c r="P6168" s="115" t="s">
        <v>2383</v>
      </c>
      <c r="Q6168" s="115" t="e">
        <v>#N/A</v>
      </c>
    </row>
    <row r="6169" spans="1:17">
      <c r="A6169" s="4" t="s">
        <v>1316</v>
      </c>
      <c r="B6169" s="15">
        <v>118</v>
      </c>
      <c r="C6169" s="64" t="s">
        <v>1752</v>
      </c>
      <c r="D6169" s="30">
        <v>44897</v>
      </c>
      <c r="E6169" s="60" t="s">
        <v>1</v>
      </c>
      <c r="F6169" s="14">
        <v>1695</v>
      </c>
      <c r="G6169" s="14">
        <v>404.96364199804663</v>
      </c>
      <c r="H6169" s="30"/>
      <c r="I6169" s="118"/>
      <c r="J6169" s="15" t="str">
        <f>IF(M6169="",IF(AND(H6169&lt;&gt; "",D6169&lt;&gt;""),IF(H6169&gt;=D6169,H6169-D6169,0),""),"")</f>
        <v/>
      </c>
      <c r="K6169" s="20" t="str">
        <f>IF(M6169="",IF(I6169&lt;&gt;"",I6169-G6169,""),"")</f>
        <v/>
      </c>
      <c r="L6169" s="25" t="str">
        <f>IF(M6169="",IF(K6169&lt;&gt;"",IF(G6169=0,IF(I6169=0,0,9.99),K6169/G6169),""),"")</f>
        <v/>
      </c>
      <c r="M6169" s="112"/>
      <c r="N6169" s="58" t="str">
        <f>TRIM(CONCATENATE(Table1[[#This Row],[Intake]]," ",Table1[[#This Row],[Batch Number]]))</f>
        <v>S-1/OS 118</v>
      </c>
      <c r="O6169" s="112" t="str">
        <f>IF(VLOOKUP(Table1[[#This Row],[Intake Batch Combo]],Sheet2!A:B,2,FALSE)="","",VLOOKUP(Table1[[#This Row],[Intake Batch Combo]],Sheet2!A:B,2,FALSE))</f>
        <v>One Source Diagnostics Buy 118</v>
      </c>
      <c r="P6169" s="115" t="s">
        <v>2383</v>
      </c>
      <c r="Q6169" s="115" t="e">
        <v>#N/A</v>
      </c>
    </row>
    <row r="6170" spans="1:17">
      <c r="A6170" s="4" t="s">
        <v>1316</v>
      </c>
      <c r="B6170" s="15">
        <v>118</v>
      </c>
      <c r="C6170" s="64" t="s">
        <v>1826</v>
      </c>
      <c r="D6170" s="30">
        <v>44897</v>
      </c>
      <c r="E6170" s="60" t="s">
        <v>1</v>
      </c>
      <c r="F6170" s="14">
        <v>1695</v>
      </c>
      <c r="G6170" s="14">
        <v>404.96364199804663</v>
      </c>
      <c r="H6170" s="30"/>
      <c r="I6170" s="118"/>
      <c r="J6170" s="15" t="str">
        <f>IF(M6170="",IF(AND(H6170&lt;&gt; "",D6170&lt;&gt;""),IF(H6170&gt;=D6170,H6170-D6170,0),""),"")</f>
        <v/>
      </c>
      <c r="K6170" s="20" t="str">
        <f>IF(M6170="",IF(I6170&lt;&gt;"",I6170-G6170,""),"")</f>
        <v/>
      </c>
      <c r="L6170" s="25" t="str">
        <f>IF(M6170="",IF(K6170&lt;&gt;"",IF(G6170=0,IF(I6170=0,0,9.99),K6170/G6170),""),"")</f>
        <v/>
      </c>
      <c r="M6170" s="112"/>
      <c r="N6170" s="58" t="str">
        <f>TRIM(CONCATENATE(Table1[[#This Row],[Intake]]," ",Table1[[#This Row],[Batch Number]]))</f>
        <v>S-1/OS 118</v>
      </c>
      <c r="O6170" s="112" t="str">
        <f>IF(VLOOKUP(Table1[[#This Row],[Intake Batch Combo]],Sheet2!A:B,2,FALSE)="","",VLOOKUP(Table1[[#This Row],[Intake Batch Combo]],Sheet2!A:B,2,FALSE))</f>
        <v>One Source Diagnostics Buy 118</v>
      </c>
      <c r="P6170" s="115" t="s">
        <v>2383</v>
      </c>
      <c r="Q6170" s="115" t="e">
        <v>#N/A</v>
      </c>
    </row>
    <row r="6171" spans="1:17">
      <c r="A6171" s="4" t="s">
        <v>1316</v>
      </c>
      <c r="B6171" s="15">
        <v>118</v>
      </c>
      <c r="C6171" s="64" t="s">
        <v>677</v>
      </c>
      <c r="D6171" s="30">
        <v>44897</v>
      </c>
      <c r="E6171" s="60" t="s">
        <v>1</v>
      </c>
      <c r="F6171" s="14">
        <v>1695</v>
      </c>
      <c r="G6171" s="14">
        <v>404.96364199804663</v>
      </c>
      <c r="H6171" s="30"/>
      <c r="I6171" s="118"/>
      <c r="J6171" s="15" t="str">
        <f>IF(M6171="",IF(AND(H6171&lt;&gt; "",D6171&lt;&gt;""),IF(H6171&gt;=D6171,H6171-D6171,0),""),"")</f>
        <v/>
      </c>
      <c r="K6171" s="20" t="str">
        <f>IF(M6171="",IF(I6171&lt;&gt;"",I6171-G6171,""),"")</f>
        <v/>
      </c>
      <c r="L6171" s="25" t="str">
        <f>IF(M6171="",IF(K6171&lt;&gt;"",IF(G6171=0,IF(I6171=0,0,9.99),K6171/G6171),""),"")</f>
        <v/>
      </c>
      <c r="M6171" s="112"/>
      <c r="N6171" s="58" t="str">
        <f>TRIM(CONCATENATE(Table1[[#This Row],[Intake]]," ",Table1[[#This Row],[Batch Number]]))</f>
        <v>S-1/OS 118</v>
      </c>
      <c r="O6171" s="112" t="str">
        <f>IF(VLOOKUP(Table1[[#This Row],[Intake Batch Combo]],Sheet2!A:B,2,FALSE)="","",VLOOKUP(Table1[[#This Row],[Intake Batch Combo]],Sheet2!A:B,2,FALSE))</f>
        <v>One Source Diagnostics Buy 118</v>
      </c>
      <c r="P6171" s="115" t="s">
        <v>2383</v>
      </c>
      <c r="Q6171" s="115" t="e">
        <v>#N/A</v>
      </c>
    </row>
    <row r="6172" spans="1:17">
      <c r="A6172" s="4" t="s">
        <v>1316</v>
      </c>
      <c r="B6172" s="15">
        <v>118</v>
      </c>
      <c r="C6172" s="64" t="s">
        <v>677</v>
      </c>
      <c r="D6172" s="30">
        <v>44897</v>
      </c>
      <c r="E6172" s="60" t="s">
        <v>1</v>
      </c>
      <c r="F6172" s="14">
        <v>1695</v>
      </c>
      <c r="G6172" s="14">
        <v>404.96364199804663</v>
      </c>
      <c r="H6172" s="30"/>
      <c r="I6172" s="120"/>
      <c r="J6172" s="15" t="str">
        <f>IF(M6172="",IF(AND(H6172&lt;&gt; "",D6172&lt;&gt;""),IF(H6172&gt;=D6172,H6172-D6172,0),""),"")</f>
        <v/>
      </c>
      <c r="K6172" s="20" t="str">
        <f>IF(M6172="",IF(I6172&lt;&gt;"",I6172-G6172,""),"")</f>
        <v/>
      </c>
      <c r="L6172" s="25" t="str">
        <f>IF(M6172="",IF(K6172&lt;&gt;"",IF(G6172=0,IF(I6172=0,0,9.99),K6172/G6172),""),"")</f>
        <v/>
      </c>
      <c r="M6172" s="112"/>
      <c r="N6172" s="58" t="str">
        <f>TRIM(CONCATENATE(Table1[[#This Row],[Intake]]," ",Table1[[#This Row],[Batch Number]]))</f>
        <v>S-1/OS 118</v>
      </c>
      <c r="O6172" s="112" t="str">
        <f>IF(VLOOKUP(Table1[[#This Row],[Intake Batch Combo]],Sheet2!A:B,2,FALSE)="","",VLOOKUP(Table1[[#This Row],[Intake Batch Combo]],Sheet2!A:B,2,FALSE))</f>
        <v>One Source Diagnostics Buy 118</v>
      </c>
      <c r="P6172" s="115" t="s">
        <v>2383</v>
      </c>
      <c r="Q6172" s="115" t="e">
        <v>#N/A</v>
      </c>
    </row>
    <row r="6173" spans="1:17">
      <c r="A6173" s="4" t="s">
        <v>1316</v>
      </c>
      <c r="B6173" s="15">
        <v>118</v>
      </c>
      <c r="C6173" s="64">
        <v>70801</v>
      </c>
      <c r="D6173" s="30">
        <v>44897</v>
      </c>
      <c r="E6173" s="60" t="s">
        <v>1</v>
      </c>
      <c r="F6173" s="14">
        <v>1695</v>
      </c>
      <c r="G6173" s="14">
        <v>404.96364199804663</v>
      </c>
      <c r="H6173" s="30"/>
      <c r="I6173" s="120"/>
      <c r="J6173" s="15" t="str">
        <f>IF(M6173="",IF(AND(H6173&lt;&gt; "",D6173&lt;&gt;""),IF(H6173&gt;=D6173,H6173-D6173,0),""),"")</f>
        <v/>
      </c>
      <c r="K6173" s="20" t="str">
        <f>IF(M6173="",IF(I6173&lt;&gt;"",I6173-G6173,""),"")</f>
        <v/>
      </c>
      <c r="L6173" s="25" t="str">
        <f>IF(M6173="",IF(K6173&lt;&gt;"",IF(G6173=0,IF(I6173=0,0,9.99),K6173/G6173),""),"")</f>
        <v/>
      </c>
      <c r="M6173" s="112"/>
      <c r="N6173" s="58" t="str">
        <f>TRIM(CONCATENATE(Table1[[#This Row],[Intake]]," ",Table1[[#This Row],[Batch Number]]))</f>
        <v>S-1/OS 118</v>
      </c>
      <c r="O6173" s="112" t="str">
        <f>IF(VLOOKUP(Table1[[#This Row],[Intake Batch Combo]],Sheet2!A:B,2,FALSE)="","",VLOOKUP(Table1[[#This Row],[Intake Batch Combo]],Sheet2!A:B,2,FALSE))</f>
        <v>One Source Diagnostics Buy 118</v>
      </c>
      <c r="P6173" s="115" t="s">
        <v>2383</v>
      </c>
      <c r="Q6173" s="115" t="e">
        <v>#N/A</v>
      </c>
    </row>
    <row r="6174" spans="1:17">
      <c r="A6174" s="4" t="s">
        <v>1316</v>
      </c>
      <c r="B6174" s="15">
        <v>118</v>
      </c>
      <c r="C6174" s="64">
        <v>74381</v>
      </c>
      <c r="D6174" s="30">
        <v>44897</v>
      </c>
      <c r="E6174" s="60" t="s">
        <v>1</v>
      </c>
      <c r="F6174" s="14">
        <v>1695</v>
      </c>
      <c r="G6174" s="14">
        <v>404.96364199804663</v>
      </c>
      <c r="H6174" s="30"/>
      <c r="I6174" s="120"/>
      <c r="J6174" s="15" t="str">
        <f>IF(M6174="",IF(AND(H6174&lt;&gt; "",D6174&lt;&gt;""),IF(H6174&gt;=D6174,H6174-D6174,0),""),"")</f>
        <v/>
      </c>
      <c r="K6174" s="20" t="str">
        <f>IF(M6174="",IF(I6174&lt;&gt;"",I6174-G6174,""),"")</f>
        <v/>
      </c>
      <c r="L6174" s="25" t="str">
        <f>IF(M6174="",IF(K6174&lt;&gt;"",IF(G6174=0,IF(I6174=0,0,9.99),K6174/G6174),""),"")</f>
        <v/>
      </c>
      <c r="M6174" s="112"/>
      <c r="N6174" s="58" t="str">
        <f>TRIM(CONCATENATE(Table1[[#This Row],[Intake]]," ",Table1[[#This Row],[Batch Number]]))</f>
        <v>S-1/OS 118</v>
      </c>
      <c r="O6174" s="112" t="str">
        <f>IF(VLOOKUP(Table1[[#This Row],[Intake Batch Combo]],Sheet2!A:B,2,FALSE)="","",VLOOKUP(Table1[[#This Row],[Intake Batch Combo]],Sheet2!A:B,2,FALSE))</f>
        <v>One Source Diagnostics Buy 118</v>
      </c>
      <c r="P6174" s="115" t="s">
        <v>2383</v>
      </c>
      <c r="Q6174" s="115" t="e">
        <v>#N/A</v>
      </c>
    </row>
    <row r="6175" spans="1:17">
      <c r="A6175" s="4" t="s">
        <v>1316</v>
      </c>
      <c r="B6175" s="15">
        <v>118</v>
      </c>
      <c r="C6175" s="64">
        <v>74381</v>
      </c>
      <c r="D6175" s="30">
        <v>44897</v>
      </c>
      <c r="E6175" s="60" t="s">
        <v>1</v>
      </c>
      <c r="F6175" s="14">
        <v>1695</v>
      </c>
      <c r="G6175" s="14">
        <v>404.96364199804663</v>
      </c>
      <c r="H6175" s="30"/>
      <c r="I6175" s="118"/>
      <c r="J6175" s="15" t="str">
        <f>IF(M6175="",IF(AND(H6175&lt;&gt; "",D6175&lt;&gt;""),IF(H6175&gt;=D6175,H6175-D6175,0),""),"")</f>
        <v/>
      </c>
      <c r="K6175" s="20" t="str">
        <f>IF(M6175="",IF(I6175&lt;&gt;"",I6175-G6175,""),"")</f>
        <v/>
      </c>
      <c r="L6175" s="25" t="str">
        <f>IF(M6175="",IF(K6175&lt;&gt;"",IF(G6175=0,IF(I6175=0,0,9.99),K6175/G6175),""),"")</f>
        <v/>
      </c>
      <c r="M6175" s="112"/>
      <c r="N6175" s="58" t="str">
        <f>TRIM(CONCATENATE(Table1[[#This Row],[Intake]]," ",Table1[[#This Row],[Batch Number]]))</f>
        <v>S-1/OS 118</v>
      </c>
      <c r="O6175" s="112" t="str">
        <f>IF(VLOOKUP(Table1[[#This Row],[Intake Batch Combo]],Sheet2!A:B,2,FALSE)="","",VLOOKUP(Table1[[#This Row],[Intake Batch Combo]],Sheet2!A:B,2,FALSE))</f>
        <v>One Source Diagnostics Buy 118</v>
      </c>
      <c r="P6175" s="115" t="s">
        <v>2383</v>
      </c>
      <c r="Q6175" s="115" t="e">
        <v>#N/A</v>
      </c>
    </row>
    <row r="6176" spans="1:17">
      <c r="A6176" s="4" t="s">
        <v>1316</v>
      </c>
      <c r="B6176" s="15">
        <v>118</v>
      </c>
      <c r="C6176" s="64">
        <v>74867</v>
      </c>
      <c r="D6176" s="30">
        <v>44897</v>
      </c>
      <c r="E6176" s="60" t="s">
        <v>1</v>
      </c>
      <c r="F6176" s="14">
        <v>1695</v>
      </c>
      <c r="G6176" s="14">
        <v>404.96364199804663</v>
      </c>
      <c r="H6176" s="30"/>
      <c r="I6176" s="120"/>
      <c r="J6176" s="15" t="str">
        <f>IF(M6176="",IF(AND(H6176&lt;&gt; "",D6176&lt;&gt;""),IF(H6176&gt;=D6176,H6176-D6176,0),""),"")</f>
        <v/>
      </c>
      <c r="K6176" s="20" t="str">
        <f>IF(M6176="",IF(I6176&lt;&gt;"",I6176-G6176,""),"")</f>
        <v/>
      </c>
      <c r="L6176" s="25" t="str">
        <f>IF(M6176="",IF(K6176&lt;&gt;"",IF(G6176=0,IF(I6176=0,0,9.99),K6176/G6176),""),"")</f>
        <v/>
      </c>
      <c r="M6176" s="112"/>
      <c r="N6176" s="58" t="str">
        <f>TRIM(CONCATENATE(Table1[[#This Row],[Intake]]," ",Table1[[#This Row],[Batch Number]]))</f>
        <v>S-1/OS 118</v>
      </c>
      <c r="O6176" s="112" t="str">
        <f>IF(VLOOKUP(Table1[[#This Row],[Intake Batch Combo]],Sheet2!A:B,2,FALSE)="","",VLOOKUP(Table1[[#This Row],[Intake Batch Combo]],Sheet2!A:B,2,FALSE))</f>
        <v>One Source Diagnostics Buy 118</v>
      </c>
      <c r="P6176" s="115" t="s">
        <v>2383</v>
      </c>
      <c r="Q6176" s="115" t="e">
        <v>#N/A</v>
      </c>
    </row>
    <row r="6177" spans="1:17">
      <c r="A6177" s="4" t="s">
        <v>1316</v>
      </c>
      <c r="B6177" s="15">
        <v>118</v>
      </c>
      <c r="C6177" s="64">
        <v>96033</v>
      </c>
      <c r="D6177" s="30">
        <v>44897</v>
      </c>
      <c r="E6177" s="60" t="s">
        <v>1</v>
      </c>
      <c r="F6177" s="14">
        <v>1695</v>
      </c>
      <c r="G6177" s="14">
        <v>404.96364199804663</v>
      </c>
      <c r="H6177" s="30"/>
      <c r="I6177" s="118"/>
      <c r="J6177" s="15" t="str">
        <f>IF(M6177="",IF(AND(H6177&lt;&gt; "",D6177&lt;&gt;""),IF(H6177&gt;=D6177,H6177-D6177,0),""),"")</f>
        <v/>
      </c>
      <c r="K6177" s="20" t="str">
        <f>IF(M6177="",IF(I6177&lt;&gt;"",I6177-G6177,""),"")</f>
        <v/>
      </c>
      <c r="L6177" s="25" t="str">
        <f>IF(M6177="",IF(K6177&lt;&gt;"",IF(G6177=0,IF(I6177=0,0,9.99),K6177/G6177),""),"")</f>
        <v/>
      </c>
      <c r="M6177" s="112"/>
      <c r="N6177" s="58" t="str">
        <f>TRIM(CONCATENATE(Table1[[#This Row],[Intake]]," ",Table1[[#This Row],[Batch Number]]))</f>
        <v>S-1/OS 118</v>
      </c>
      <c r="O6177" s="112" t="str">
        <f>IF(VLOOKUP(Table1[[#This Row],[Intake Batch Combo]],Sheet2!A:B,2,FALSE)="","",VLOOKUP(Table1[[#This Row],[Intake Batch Combo]],Sheet2!A:B,2,FALSE))</f>
        <v>One Source Diagnostics Buy 118</v>
      </c>
      <c r="P6177" s="115" t="s">
        <v>2383</v>
      </c>
      <c r="Q6177" s="115" t="e">
        <v>#N/A</v>
      </c>
    </row>
    <row r="6178" spans="1:17">
      <c r="A6178" s="4" t="s">
        <v>1316</v>
      </c>
      <c r="B6178" s="15">
        <v>118</v>
      </c>
      <c r="C6178" s="64" t="s">
        <v>1519</v>
      </c>
      <c r="D6178" s="30">
        <v>44897</v>
      </c>
      <c r="E6178" s="60" t="s">
        <v>1</v>
      </c>
      <c r="F6178" s="14">
        <v>1695</v>
      </c>
      <c r="G6178" s="14">
        <v>404.96364199804663</v>
      </c>
      <c r="H6178" s="30"/>
      <c r="I6178" s="120"/>
      <c r="J6178" s="15" t="str">
        <f>IF(M6178="",IF(AND(H6178&lt;&gt; "",D6178&lt;&gt;""),IF(H6178&gt;=D6178,H6178-D6178,0),""),"")</f>
        <v/>
      </c>
      <c r="K6178" s="20" t="str">
        <f>IF(M6178="",IF(I6178&lt;&gt;"",I6178-G6178,""),"")</f>
        <v/>
      </c>
      <c r="L6178" s="25" t="str">
        <f>IF(M6178="",IF(K6178&lt;&gt;"",IF(G6178=0,IF(I6178=0,0,9.99),K6178/G6178),""),"")</f>
        <v/>
      </c>
      <c r="M6178" s="112"/>
      <c r="N6178" s="58" t="str">
        <f>TRIM(CONCATENATE(Table1[[#This Row],[Intake]]," ",Table1[[#This Row],[Batch Number]]))</f>
        <v>S-1/OS 118</v>
      </c>
      <c r="O6178" s="112" t="str">
        <f>IF(VLOOKUP(Table1[[#This Row],[Intake Batch Combo]],Sheet2!A:B,2,FALSE)="","",VLOOKUP(Table1[[#This Row],[Intake Batch Combo]],Sheet2!A:B,2,FALSE))</f>
        <v>One Source Diagnostics Buy 118</v>
      </c>
      <c r="P6178" s="115" t="s">
        <v>2383</v>
      </c>
      <c r="Q6178" s="115" t="e">
        <v>#N/A</v>
      </c>
    </row>
    <row r="6179" spans="1:17">
      <c r="A6179" s="4" t="s">
        <v>1316</v>
      </c>
      <c r="B6179" s="15">
        <v>118</v>
      </c>
      <c r="C6179" s="64" t="s">
        <v>1519</v>
      </c>
      <c r="D6179" s="30">
        <v>44897</v>
      </c>
      <c r="E6179" s="60" t="s">
        <v>1</v>
      </c>
      <c r="F6179" s="14">
        <v>1695</v>
      </c>
      <c r="G6179" s="14">
        <v>404.96364199804663</v>
      </c>
      <c r="H6179" s="30"/>
      <c r="I6179" s="120"/>
      <c r="J6179" s="15" t="str">
        <f>IF(M6179="",IF(AND(H6179&lt;&gt; "",D6179&lt;&gt;""),IF(H6179&gt;=D6179,H6179-D6179,0),""),"")</f>
        <v/>
      </c>
      <c r="K6179" s="20" t="str">
        <f>IF(M6179="",IF(I6179&lt;&gt;"",I6179-G6179,""),"")</f>
        <v/>
      </c>
      <c r="L6179" s="25" t="str">
        <f>IF(M6179="",IF(K6179&lt;&gt;"",IF(G6179=0,IF(I6179=0,0,9.99),K6179/G6179),""),"")</f>
        <v/>
      </c>
      <c r="M6179" s="112"/>
      <c r="N6179" s="58" t="str">
        <f>TRIM(CONCATENATE(Table1[[#This Row],[Intake]]," ",Table1[[#This Row],[Batch Number]]))</f>
        <v>S-1/OS 118</v>
      </c>
      <c r="O6179" s="112" t="str">
        <f>IF(VLOOKUP(Table1[[#This Row],[Intake Batch Combo]],Sheet2!A:B,2,FALSE)="","",VLOOKUP(Table1[[#This Row],[Intake Batch Combo]],Sheet2!A:B,2,FALSE))</f>
        <v>One Source Diagnostics Buy 118</v>
      </c>
      <c r="P6179" s="115" t="s">
        <v>2383</v>
      </c>
      <c r="Q6179" s="115" t="e">
        <v>#N/A</v>
      </c>
    </row>
    <row r="6180" spans="1:17">
      <c r="A6180" s="4" t="s">
        <v>1316</v>
      </c>
      <c r="B6180" s="15">
        <v>118</v>
      </c>
      <c r="C6180" s="64" t="s">
        <v>1519</v>
      </c>
      <c r="D6180" s="30">
        <v>44897</v>
      </c>
      <c r="E6180" s="60" t="s">
        <v>1</v>
      </c>
      <c r="F6180" s="14">
        <v>1695</v>
      </c>
      <c r="G6180" s="14">
        <v>404.96364199804663</v>
      </c>
      <c r="H6180" s="30"/>
      <c r="I6180" s="118"/>
      <c r="J6180" s="15" t="str">
        <f>IF(M6180="",IF(AND(H6180&lt;&gt; "",D6180&lt;&gt;""),IF(H6180&gt;=D6180,H6180-D6180,0),""),"")</f>
        <v/>
      </c>
      <c r="K6180" s="20" t="str">
        <f>IF(M6180="",IF(I6180&lt;&gt;"",I6180-G6180,""),"")</f>
        <v/>
      </c>
      <c r="L6180" s="25" t="str">
        <f>IF(M6180="",IF(K6180&lt;&gt;"",IF(G6180=0,IF(I6180=0,0,9.99),K6180/G6180),""),"")</f>
        <v/>
      </c>
      <c r="M6180" s="112"/>
      <c r="N6180" s="58" t="str">
        <f>TRIM(CONCATENATE(Table1[[#This Row],[Intake]]," ",Table1[[#This Row],[Batch Number]]))</f>
        <v>S-1/OS 118</v>
      </c>
      <c r="O6180" s="112" t="str">
        <f>IF(VLOOKUP(Table1[[#This Row],[Intake Batch Combo]],Sheet2!A:B,2,FALSE)="","",VLOOKUP(Table1[[#This Row],[Intake Batch Combo]],Sheet2!A:B,2,FALSE))</f>
        <v>One Source Diagnostics Buy 118</v>
      </c>
      <c r="P6180" s="115" t="s">
        <v>2383</v>
      </c>
      <c r="Q6180" s="115" t="e">
        <v>#N/A</v>
      </c>
    </row>
    <row r="6181" spans="1:17">
      <c r="A6181" s="4" t="s">
        <v>1316</v>
      </c>
      <c r="B6181" s="15">
        <v>118</v>
      </c>
      <c r="C6181" s="64" t="s">
        <v>1523</v>
      </c>
      <c r="D6181" s="30">
        <v>44897</v>
      </c>
      <c r="E6181" s="60" t="s">
        <v>1</v>
      </c>
      <c r="F6181" s="14">
        <v>1695</v>
      </c>
      <c r="G6181" s="14">
        <v>404.96364199804663</v>
      </c>
      <c r="H6181" s="30"/>
      <c r="I6181" s="120"/>
      <c r="J6181" s="15" t="str">
        <f>IF(M6181="",IF(AND(H6181&lt;&gt; "",D6181&lt;&gt;""),IF(H6181&gt;=D6181,H6181-D6181,0),""),"")</f>
        <v/>
      </c>
      <c r="K6181" s="20" t="str">
        <f>IF(M6181="",IF(I6181&lt;&gt;"",I6181-G6181,""),"")</f>
        <v/>
      </c>
      <c r="L6181" s="25" t="str">
        <f>IF(M6181="",IF(K6181&lt;&gt;"",IF(G6181=0,IF(I6181=0,0,9.99),K6181/G6181),""),"")</f>
        <v/>
      </c>
      <c r="M6181" s="112"/>
      <c r="N6181" s="58" t="str">
        <f>TRIM(CONCATENATE(Table1[[#This Row],[Intake]]," ",Table1[[#This Row],[Batch Number]]))</f>
        <v>S-1/OS 118</v>
      </c>
      <c r="O6181" s="112" t="str">
        <f>IF(VLOOKUP(Table1[[#This Row],[Intake Batch Combo]],Sheet2!A:B,2,FALSE)="","",VLOOKUP(Table1[[#This Row],[Intake Batch Combo]],Sheet2!A:B,2,FALSE))</f>
        <v>One Source Diagnostics Buy 118</v>
      </c>
      <c r="P6181" s="115" t="s">
        <v>2383</v>
      </c>
      <c r="Q6181" s="115" t="e">
        <v>#N/A</v>
      </c>
    </row>
    <row r="6182" spans="1:17">
      <c r="A6182" s="4" t="s">
        <v>1316</v>
      </c>
      <c r="B6182" s="15">
        <v>118</v>
      </c>
      <c r="C6182" s="64" t="s">
        <v>1423</v>
      </c>
      <c r="D6182" s="30">
        <v>44897</v>
      </c>
      <c r="E6182" s="60" t="s">
        <v>1</v>
      </c>
      <c r="F6182" s="14">
        <v>1695</v>
      </c>
      <c r="G6182" s="14">
        <v>404.96364199804663</v>
      </c>
      <c r="H6182" s="30"/>
      <c r="I6182" s="118"/>
      <c r="J6182" s="15" t="str">
        <f>IF(M6182="",IF(AND(H6182&lt;&gt; "",D6182&lt;&gt;""),IF(H6182&gt;=D6182,H6182-D6182,0),""),"")</f>
        <v/>
      </c>
      <c r="K6182" s="20" t="str">
        <f>IF(M6182="",IF(I6182&lt;&gt;"",I6182-G6182,""),"")</f>
        <v/>
      </c>
      <c r="L6182" s="25" t="str">
        <f>IF(M6182="",IF(K6182&lt;&gt;"",IF(G6182=0,IF(I6182=0,0,9.99),K6182/G6182),""),"")</f>
        <v/>
      </c>
      <c r="M6182" s="112"/>
      <c r="N6182" s="58" t="str">
        <f>TRIM(CONCATENATE(Table1[[#This Row],[Intake]]," ",Table1[[#This Row],[Batch Number]]))</f>
        <v>S-1/OS 118</v>
      </c>
      <c r="O6182" s="112" t="str">
        <f>IF(VLOOKUP(Table1[[#This Row],[Intake Batch Combo]],Sheet2!A:B,2,FALSE)="","",VLOOKUP(Table1[[#This Row],[Intake Batch Combo]],Sheet2!A:B,2,FALSE))</f>
        <v>One Source Diagnostics Buy 118</v>
      </c>
      <c r="P6182" s="115" t="s">
        <v>2383</v>
      </c>
      <c r="Q6182" s="115" t="e">
        <v>#N/A</v>
      </c>
    </row>
    <row r="6183" spans="1:17">
      <c r="A6183" s="4" t="s">
        <v>1316</v>
      </c>
      <c r="B6183" s="15">
        <v>118</v>
      </c>
      <c r="C6183" s="64" t="s">
        <v>1423</v>
      </c>
      <c r="D6183" s="30">
        <v>44897</v>
      </c>
      <c r="E6183" s="60" t="s">
        <v>1</v>
      </c>
      <c r="F6183" s="14">
        <v>1695</v>
      </c>
      <c r="G6183" s="14">
        <v>404.96364199804663</v>
      </c>
      <c r="H6183" s="30"/>
      <c r="I6183" s="120"/>
      <c r="J6183" s="15" t="str">
        <f>IF(M6183="",IF(AND(H6183&lt;&gt; "",D6183&lt;&gt;""),IF(H6183&gt;=D6183,H6183-D6183,0),""),"")</f>
        <v/>
      </c>
      <c r="K6183" s="20" t="str">
        <f>IF(M6183="",IF(I6183&lt;&gt;"",I6183-G6183,""),"")</f>
        <v/>
      </c>
      <c r="L6183" s="25" t="str">
        <f>IF(M6183="",IF(K6183&lt;&gt;"",IF(G6183=0,IF(I6183=0,0,9.99),K6183/G6183),""),"")</f>
        <v/>
      </c>
      <c r="M6183" s="112"/>
      <c r="N6183" s="58" t="str">
        <f>TRIM(CONCATENATE(Table1[[#This Row],[Intake]]," ",Table1[[#This Row],[Batch Number]]))</f>
        <v>S-1/OS 118</v>
      </c>
      <c r="O6183" s="112" t="str">
        <f>IF(VLOOKUP(Table1[[#This Row],[Intake Batch Combo]],Sheet2!A:B,2,FALSE)="","",VLOOKUP(Table1[[#This Row],[Intake Batch Combo]],Sheet2!A:B,2,FALSE))</f>
        <v>One Source Diagnostics Buy 118</v>
      </c>
      <c r="P6183" s="115" t="s">
        <v>2383</v>
      </c>
      <c r="Q6183" s="115" t="e">
        <v>#N/A</v>
      </c>
    </row>
    <row r="6184" spans="1:17">
      <c r="A6184" s="4" t="s">
        <v>1316</v>
      </c>
      <c r="B6184" s="15">
        <v>118</v>
      </c>
      <c r="C6184" s="64" t="s">
        <v>1531</v>
      </c>
      <c r="D6184" s="30">
        <v>44897</v>
      </c>
      <c r="E6184" s="60" t="s">
        <v>1</v>
      </c>
      <c r="F6184" s="14">
        <v>1695</v>
      </c>
      <c r="G6184" s="14">
        <v>404.96364199804663</v>
      </c>
      <c r="H6184" s="30"/>
      <c r="I6184" s="118"/>
      <c r="J6184" s="15" t="str">
        <f>IF(M6184="",IF(AND(H6184&lt;&gt; "",D6184&lt;&gt;""),IF(H6184&gt;=D6184,H6184-D6184,0),""),"")</f>
        <v/>
      </c>
      <c r="K6184" s="20" t="str">
        <f>IF(M6184="",IF(I6184&lt;&gt;"",I6184-G6184,""),"")</f>
        <v/>
      </c>
      <c r="L6184" s="25" t="str">
        <f>IF(M6184="",IF(K6184&lt;&gt;"",IF(G6184=0,IF(I6184=0,0,9.99),K6184/G6184),""),"")</f>
        <v/>
      </c>
      <c r="M6184" s="112"/>
      <c r="N6184" s="58" t="str">
        <f>TRIM(CONCATENATE(Table1[[#This Row],[Intake]]," ",Table1[[#This Row],[Batch Number]]))</f>
        <v>S-1/OS 118</v>
      </c>
      <c r="O6184" s="112" t="str">
        <f>IF(VLOOKUP(Table1[[#This Row],[Intake Batch Combo]],Sheet2!A:B,2,FALSE)="","",VLOOKUP(Table1[[#This Row],[Intake Batch Combo]],Sheet2!A:B,2,FALSE))</f>
        <v>One Source Diagnostics Buy 118</v>
      </c>
      <c r="P6184" s="115" t="s">
        <v>2383</v>
      </c>
      <c r="Q6184" s="115" t="e">
        <v>#N/A</v>
      </c>
    </row>
    <row r="6185" spans="1:17">
      <c r="A6185" s="4" t="s">
        <v>1316</v>
      </c>
      <c r="B6185" s="15">
        <v>118</v>
      </c>
      <c r="C6185" s="64" t="s">
        <v>1532</v>
      </c>
      <c r="D6185" s="30">
        <v>44897</v>
      </c>
      <c r="E6185" s="60" t="s">
        <v>1</v>
      </c>
      <c r="F6185" s="14">
        <v>1695</v>
      </c>
      <c r="G6185" s="14">
        <v>404.96364199804663</v>
      </c>
      <c r="H6185" s="30"/>
      <c r="I6185" s="120"/>
      <c r="J6185" s="15" t="str">
        <f>IF(M6185="",IF(AND(H6185&lt;&gt; "",D6185&lt;&gt;""),IF(H6185&gt;=D6185,H6185-D6185,0),""),"")</f>
        <v/>
      </c>
      <c r="K6185" s="20" t="str">
        <f>IF(M6185="",IF(I6185&lt;&gt;"",I6185-G6185,""),"")</f>
        <v/>
      </c>
      <c r="L6185" s="25" t="str">
        <f>IF(M6185="",IF(K6185&lt;&gt;"",IF(G6185=0,IF(I6185=0,0,9.99),K6185/G6185),""),"")</f>
        <v/>
      </c>
      <c r="M6185" s="112"/>
      <c r="N6185" s="58" t="str">
        <f>TRIM(CONCATENATE(Table1[[#This Row],[Intake]]," ",Table1[[#This Row],[Batch Number]]))</f>
        <v>S-1/OS 118</v>
      </c>
      <c r="O6185" s="112" t="str">
        <f>IF(VLOOKUP(Table1[[#This Row],[Intake Batch Combo]],Sheet2!A:B,2,FALSE)="","",VLOOKUP(Table1[[#This Row],[Intake Batch Combo]],Sheet2!A:B,2,FALSE))</f>
        <v>One Source Diagnostics Buy 118</v>
      </c>
      <c r="P6185" s="115" t="s">
        <v>2383</v>
      </c>
      <c r="Q6185" s="115" t="e">
        <v>#N/A</v>
      </c>
    </row>
    <row r="6186" spans="1:17">
      <c r="A6186" s="4" t="s">
        <v>1316</v>
      </c>
      <c r="B6186" s="15">
        <v>118</v>
      </c>
      <c r="C6186" s="64" t="s">
        <v>1535</v>
      </c>
      <c r="D6186" s="30">
        <v>44897</v>
      </c>
      <c r="E6186" s="60" t="s">
        <v>1</v>
      </c>
      <c r="F6186" s="14">
        <v>1695</v>
      </c>
      <c r="G6186" s="14">
        <v>404.96364199804663</v>
      </c>
      <c r="H6186" s="30"/>
      <c r="I6186" s="118"/>
      <c r="J6186" s="15" t="str">
        <f>IF(M6186="",IF(AND(H6186&lt;&gt; "",D6186&lt;&gt;""),IF(H6186&gt;=D6186,H6186-D6186,0),""),"")</f>
        <v/>
      </c>
      <c r="K6186" s="20" t="str">
        <f>IF(M6186="",IF(I6186&lt;&gt;"",I6186-G6186,""),"")</f>
        <v/>
      </c>
      <c r="L6186" s="25" t="str">
        <f>IF(M6186="",IF(K6186&lt;&gt;"",IF(G6186=0,IF(I6186=0,0,9.99),K6186/G6186),""),"")</f>
        <v/>
      </c>
      <c r="M6186" s="112"/>
      <c r="N6186" s="58" t="str">
        <f>TRIM(CONCATENATE(Table1[[#This Row],[Intake]]," ",Table1[[#This Row],[Batch Number]]))</f>
        <v>S-1/OS 118</v>
      </c>
      <c r="O6186" s="112" t="str">
        <f>IF(VLOOKUP(Table1[[#This Row],[Intake Batch Combo]],Sheet2!A:B,2,FALSE)="","",VLOOKUP(Table1[[#This Row],[Intake Batch Combo]],Sheet2!A:B,2,FALSE))</f>
        <v>One Source Diagnostics Buy 118</v>
      </c>
      <c r="P6186" s="115" t="s">
        <v>2383</v>
      </c>
      <c r="Q6186" s="115" t="e">
        <v>#N/A</v>
      </c>
    </row>
    <row r="6187" spans="1:17">
      <c r="A6187" s="4" t="s">
        <v>1316</v>
      </c>
      <c r="B6187" s="15">
        <v>118</v>
      </c>
      <c r="C6187" s="64" t="s">
        <v>1535</v>
      </c>
      <c r="D6187" s="30">
        <v>44897</v>
      </c>
      <c r="E6187" s="60" t="s">
        <v>1</v>
      </c>
      <c r="F6187" s="14">
        <v>1695</v>
      </c>
      <c r="G6187" s="14">
        <v>404.96364199804663</v>
      </c>
      <c r="H6187" s="30"/>
      <c r="I6187" s="120"/>
      <c r="J6187" s="15" t="str">
        <f>IF(M6187="",IF(AND(H6187&lt;&gt; "",D6187&lt;&gt;""),IF(H6187&gt;=D6187,H6187-D6187,0),""),"")</f>
        <v/>
      </c>
      <c r="K6187" s="20" t="str">
        <f>IF(M6187="",IF(I6187&lt;&gt;"",I6187-G6187,""),"")</f>
        <v/>
      </c>
      <c r="L6187" s="25" t="str">
        <f>IF(M6187="",IF(K6187&lt;&gt;"",IF(G6187=0,IF(I6187=0,0,9.99),K6187/G6187),""),"")</f>
        <v/>
      </c>
      <c r="M6187" s="112"/>
      <c r="N6187" s="58" t="str">
        <f>TRIM(CONCATENATE(Table1[[#This Row],[Intake]]," ",Table1[[#This Row],[Batch Number]]))</f>
        <v>S-1/OS 118</v>
      </c>
      <c r="O6187" s="112" t="str">
        <f>IF(VLOOKUP(Table1[[#This Row],[Intake Batch Combo]],Sheet2!A:B,2,FALSE)="","",VLOOKUP(Table1[[#This Row],[Intake Batch Combo]],Sheet2!A:B,2,FALSE))</f>
        <v>One Source Diagnostics Buy 118</v>
      </c>
      <c r="P6187" s="115" t="s">
        <v>2383</v>
      </c>
      <c r="Q6187" s="115" t="e">
        <v>#N/A</v>
      </c>
    </row>
    <row r="6188" spans="1:17">
      <c r="A6188" s="4" t="s">
        <v>1316</v>
      </c>
      <c r="B6188" s="15">
        <v>118</v>
      </c>
      <c r="C6188" s="64" t="s">
        <v>1535</v>
      </c>
      <c r="D6188" s="30">
        <v>44897</v>
      </c>
      <c r="E6188" s="60" t="s">
        <v>1</v>
      </c>
      <c r="F6188" s="14">
        <v>1695</v>
      </c>
      <c r="G6188" s="14">
        <v>404.96364199804663</v>
      </c>
      <c r="H6188" s="30"/>
      <c r="I6188" s="118"/>
      <c r="J6188" s="15" t="str">
        <f>IF(M6188="",IF(AND(H6188&lt;&gt; "",D6188&lt;&gt;""),IF(H6188&gt;=D6188,H6188-D6188,0),""),"")</f>
        <v/>
      </c>
      <c r="K6188" s="20" t="str">
        <f>IF(M6188="",IF(I6188&lt;&gt;"",I6188-G6188,""),"")</f>
        <v/>
      </c>
      <c r="L6188" s="25" t="str">
        <f>IF(M6188="",IF(K6188&lt;&gt;"",IF(G6188=0,IF(I6188=0,0,9.99),K6188/G6188),""),"")</f>
        <v/>
      </c>
      <c r="M6188" s="112"/>
      <c r="N6188" s="58" t="str">
        <f>TRIM(CONCATENATE(Table1[[#This Row],[Intake]]," ",Table1[[#This Row],[Batch Number]]))</f>
        <v>S-1/OS 118</v>
      </c>
      <c r="O6188" s="112" t="str">
        <f>IF(VLOOKUP(Table1[[#This Row],[Intake Batch Combo]],Sheet2!A:B,2,FALSE)="","",VLOOKUP(Table1[[#This Row],[Intake Batch Combo]],Sheet2!A:B,2,FALSE))</f>
        <v>One Source Diagnostics Buy 118</v>
      </c>
      <c r="P6188" s="115" t="s">
        <v>2383</v>
      </c>
      <c r="Q6188" s="115" t="e">
        <v>#N/A</v>
      </c>
    </row>
    <row r="6189" spans="1:17">
      <c r="A6189" s="4" t="s">
        <v>1316</v>
      </c>
      <c r="B6189" s="15">
        <v>118</v>
      </c>
      <c r="C6189" s="64" t="s">
        <v>1535</v>
      </c>
      <c r="D6189" s="30">
        <v>44897</v>
      </c>
      <c r="E6189" s="60" t="s">
        <v>1</v>
      </c>
      <c r="F6189" s="14">
        <v>1695</v>
      </c>
      <c r="G6189" s="14">
        <v>404.96364199804663</v>
      </c>
      <c r="H6189" s="30"/>
      <c r="I6189" s="118"/>
      <c r="J6189" s="15" t="str">
        <f>IF(M6189="",IF(AND(H6189&lt;&gt; "",D6189&lt;&gt;""),IF(H6189&gt;=D6189,H6189-D6189,0),""),"")</f>
        <v/>
      </c>
      <c r="K6189" s="20" t="str">
        <f>IF(M6189="",IF(I6189&lt;&gt;"",I6189-G6189,""),"")</f>
        <v/>
      </c>
      <c r="L6189" s="25" t="str">
        <f>IF(M6189="",IF(K6189&lt;&gt;"",IF(G6189=0,IF(I6189=0,0,9.99),K6189/G6189),""),"")</f>
        <v/>
      </c>
      <c r="M6189" s="112"/>
      <c r="N6189" s="58" t="str">
        <f>TRIM(CONCATENATE(Table1[[#This Row],[Intake]]," ",Table1[[#This Row],[Batch Number]]))</f>
        <v>S-1/OS 118</v>
      </c>
      <c r="O6189" s="112" t="str">
        <f>IF(VLOOKUP(Table1[[#This Row],[Intake Batch Combo]],Sheet2!A:B,2,FALSE)="","",VLOOKUP(Table1[[#This Row],[Intake Batch Combo]],Sheet2!A:B,2,FALSE))</f>
        <v>One Source Diagnostics Buy 118</v>
      </c>
      <c r="P6189" s="115" t="s">
        <v>2383</v>
      </c>
      <c r="Q6189" s="115" t="e">
        <v>#N/A</v>
      </c>
    </row>
    <row r="6190" spans="1:17">
      <c r="A6190" s="4" t="s">
        <v>1316</v>
      </c>
      <c r="B6190" s="15">
        <v>118</v>
      </c>
      <c r="C6190" s="64" t="s">
        <v>1539</v>
      </c>
      <c r="D6190" s="30">
        <v>44897</v>
      </c>
      <c r="E6190" s="60" t="s">
        <v>1</v>
      </c>
      <c r="F6190" s="14">
        <v>1695</v>
      </c>
      <c r="G6190" s="14">
        <v>404.96364199804663</v>
      </c>
      <c r="H6190" s="30"/>
      <c r="I6190" s="120"/>
      <c r="J6190" s="15" t="str">
        <f>IF(M6190="",IF(AND(H6190&lt;&gt; "",D6190&lt;&gt;""),IF(H6190&gt;=D6190,H6190-D6190,0),""),"")</f>
        <v/>
      </c>
      <c r="K6190" s="20" t="str">
        <f>IF(M6190="",IF(I6190&lt;&gt;"",I6190-G6190,""),"")</f>
        <v/>
      </c>
      <c r="L6190" s="25" t="str">
        <f>IF(M6190="",IF(K6190&lt;&gt;"",IF(G6190=0,IF(I6190=0,0,9.99),K6190/G6190),""),"")</f>
        <v/>
      </c>
      <c r="M6190" s="112"/>
      <c r="N6190" s="58" t="str">
        <f>TRIM(CONCATENATE(Table1[[#This Row],[Intake]]," ",Table1[[#This Row],[Batch Number]]))</f>
        <v>S-1/OS 118</v>
      </c>
      <c r="O6190" s="112" t="str">
        <f>IF(VLOOKUP(Table1[[#This Row],[Intake Batch Combo]],Sheet2!A:B,2,FALSE)="","",VLOOKUP(Table1[[#This Row],[Intake Batch Combo]],Sheet2!A:B,2,FALSE))</f>
        <v>One Source Diagnostics Buy 118</v>
      </c>
      <c r="P6190" s="115" t="s">
        <v>2383</v>
      </c>
      <c r="Q6190" s="115" t="e">
        <v>#N/A</v>
      </c>
    </row>
    <row r="6191" spans="1:17">
      <c r="A6191" s="4" t="s">
        <v>1316</v>
      </c>
      <c r="B6191" s="15">
        <v>118</v>
      </c>
      <c r="C6191" s="64" t="s">
        <v>1539</v>
      </c>
      <c r="D6191" s="30">
        <v>44897</v>
      </c>
      <c r="E6191" s="60" t="s">
        <v>1</v>
      </c>
      <c r="F6191" s="14">
        <v>1695</v>
      </c>
      <c r="G6191" s="14">
        <v>404.96364199804663</v>
      </c>
      <c r="H6191" s="30"/>
      <c r="I6191" s="118"/>
      <c r="J6191" s="15" t="str">
        <f>IF(M6191="",IF(AND(H6191&lt;&gt; "",D6191&lt;&gt;""),IF(H6191&gt;=D6191,H6191-D6191,0),""),"")</f>
        <v/>
      </c>
      <c r="K6191" s="20" t="str">
        <f>IF(M6191="",IF(I6191&lt;&gt;"",I6191-G6191,""),"")</f>
        <v/>
      </c>
      <c r="L6191" s="25" t="str">
        <f>IF(M6191="",IF(K6191&lt;&gt;"",IF(G6191=0,IF(I6191=0,0,9.99),K6191/G6191),""),"")</f>
        <v/>
      </c>
      <c r="M6191" s="112"/>
      <c r="N6191" s="58" t="str">
        <f>TRIM(CONCATENATE(Table1[[#This Row],[Intake]]," ",Table1[[#This Row],[Batch Number]]))</f>
        <v>S-1/OS 118</v>
      </c>
      <c r="O6191" s="112" t="str">
        <f>IF(VLOOKUP(Table1[[#This Row],[Intake Batch Combo]],Sheet2!A:B,2,FALSE)="","",VLOOKUP(Table1[[#This Row],[Intake Batch Combo]],Sheet2!A:B,2,FALSE))</f>
        <v>One Source Diagnostics Buy 118</v>
      </c>
      <c r="P6191" s="115" t="s">
        <v>2383</v>
      </c>
      <c r="Q6191" s="115" t="e">
        <v>#N/A</v>
      </c>
    </row>
    <row r="6192" spans="1:17">
      <c r="A6192" s="4" t="s">
        <v>1316</v>
      </c>
      <c r="B6192" s="15">
        <v>118</v>
      </c>
      <c r="C6192" s="64" t="s">
        <v>1540</v>
      </c>
      <c r="D6192" s="30">
        <v>44897</v>
      </c>
      <c r="E6192" s="60" t="s">
        <v>1</v>
      </c>
      <c r="F6192" s="14">
        <v>1695</v>
      </c>
      <c r="G6192" s="14">
        <v>404.96364199804663</v>
      </c>
      <c r="H6192" s="30"/>
      <c r="I6192" s="120"/>
      <c r="J6192" s="15" t="str">
        <f>IF(M6192="",IF(AND(H6192&lt;&gt; "",D6192&lt;&gt;""),IF(H6192&gt;=D6192,H6192-D6192,0),""),"")</f>
        <v/>
      </c>
      <c r="K6192" s="20" t="str">
        <f>IF(M6192="",IF(I6192&lt;&gt;"",I6192-G6192,""),"")</f>
        <v/>
      </c>
      <c r="L6192" s="25" t="str">
        <f>IF(M6192="",IF(K6192&lt;&gt;"",IF(G6192=0,IF(I6192=0,0,9.99),K6192/G6192),""),"")</f>
        <v/>
      </c>
      <c r="M6192" s="112"/>
      <c r="N6192" s="58" t="str">
        <f>TRIM(CONCATENATE(Table1[[#This Row],[Intake]]," ",Table1[[#This Row],[Batch Number]]))</f>
        <v>S-1/OS 118</v>
      </c>
      <c r="O6192" s="112" t="str">
        <f>IF(VLOOKUP(Table1[[#This Row],[Intake Batch Combo]],Sheet2!A:B,2,FALSE)="","",VLOOKUP(Table1[[#This Row],[Intake Batch Combo]],Sheet2!A:B,2,FALSE))</f>
        <v>One Source Diagnostics Buy 118</v>
      </c>
      <c r="P6192" s="115" t="s">
        <v>2383</v>
      </c>
      <c r="Q6192" s="115" t="e">
        <v>#N/A</v>
      </c>
    </row>
    <row r="6193" spans="1:17">
      <c r="A6193" s="4" t="s">
        <v>1316</v>
      </c>
      <c r="B6193" s="15">
        <v>118</v>
      </c>
      <c r="C6193" s="64" t="s">
        <v>1542</v>
      </c>
      <c r="D6193" s="30">
        <v>44897</v>
      </c>
      <c r="E6193" s="60" t="s">
        <v>1</v>
      </c>
      <c r="F6193" s="14">
        <v>1695</v>
      </c>
      <c r="G6193" s="14">
        <v>404.96364199804663</v>
      </c>
      <c r="H6193" s="30"/>
      <c r="I6193" s="120"/>
      <c r="J6193" s="15" t="str">
        <f>IF(M6193="",IF(AND(H6193&lt;&gt; "",D6193&lt;&gt;""),IF(H6193&gt;=D6193,H6193-D6193,0),""),"")</f>
        <v/>
      </c>
      <c r="K6193" s="20" t="str">
        <f>IF(M6193="",IF(I6193&lt;&gt;"",I6193-G6193,""),"")</f>
        <v/>
      </c>
      <c r="L6193" s="25" t="str">
        <f>IF(M6193="",IF(K6193&lt;&gt;"",IF(G6193=0,IF(I6193=0,0,9.99),K6193/G6193),""),"")</f>
        <v/>
      </c>
      <c r="M6193" s="112"/>
      <c r="N6193" s="58" t="str">
        <f>TRIM(CONCATENATE(Table1[[#This Row],[Intake]]," ",Table1[[#This Row],[Batch Number]]))</f>
        <v>S-1/OS 118</v>
      </c>
      <c r="O6193" s="112" t="str">
        <f>IF(VLOOKUP(Table1[[#This Row],[Intake Batch Combo]],Sheet2!A:B,2,FALSE)="","",VLOOKUP(Table1[[#This Row],[Intake Batch Combo]],Sheet2!A:B,2,FALSE))</f>
        <v>One Source Diagnostics Buy 118</v>
      </c>
      <c r="P6193" s="115" t="s">
        <v>2383</v>
      </c>
      <c r="Q6193" s="115" t="e">
        <v>#N/A</v>
      </c>
    </row>
    <row r="6194" spans="1:17">
      <c r="A6194" s="4" t="s">
        <v>1316</v>
      </c>
      <c r="B6194" s="15">
        <v>118</v>
      </c>
      <c r="C6194" s="64" t="s">
        <v>1542</v>
      </c>
      <c r="D6194" s="30">
        <v>44897</v>
      </c>
      <c r="E6194" s="60" t="s">
        <v>1</v>
      </c>
      <c r="F6194" s="14">
        <v>1695</v>
      </c>
      <c r="G6194" s="14">
        <v>404.96364199804663</v>
      </c>
      <c r="H6194" s="30"/>
      <c r="I6194" s="120"/>
      <c r="J6194" s="15" t="str">
        <f>IF(M6194="",IF(AND(H6194&lt;&gt; "",D6194&lt;&gt;""),IF(H6194&gt;=D6194,H6194-D6194,0),""),"")</f>
        <v/>
      </c>
      <c r="K6194" s="20" t="str">
        <f>IF(M6194="",IF(I6194&lt;&gt;"",I6194-G6194,""),"")</f>
        <v/>
      </c>
      <c r="L6194" s="25" t="str">
        <f>IF(M6194="",IF(K6194&lt;&gt;"",IF(G6194=0,IF(I6194=0,0,9.99),K6194/G6194),""),"")</f>
        <v/>
      </c>
      <c r="M6194" s="112"/>
      <c r="N6194" s="58" t="str">
        <f>TRIM(CONCATENATE(Table1[[#This Row],[Intake]]," ",Table1[[#This Row],[Batch Number]]))</f>
        <v>S-1/OS 118</v>
      </c>
      <c r="O6194" s="112" t="str">
        <f>IF(VLOOKUP(Table1[[#This Row],[Intake Batch Combo]],Sheet2!A:B,2,FALSE)="","",VLOOKUP(Table1[[#This Row],[Intake Batch Combo]],Sheet2!A:B,2,FALSE))</f>
        <v>One Source Diagnostics Buy 118</v>
      </c>
      <c r="P6194" s="115" t="s">
        <v>2383</v>
      </c>
      <c r="Q6194" s="115" t="e">
        <v>#N/A</v>
      </c>
    </row>
    <row r="6195" spans="1:17">
      <c r="A6195" s="4" t="s">
        <v>1316</v>
      </c>
      <c r="B6195" s="15">
        <v>118</v>
      </c>
      <c r="C6195" s="64" t="s">
        <v>1543</v>
      </c>
      <c r="D6195" s="30">
        <v>44897</v>
      </c>
      <c r="E6195" s="60" t="s">
        <v>1</v>
      </c>
      <c r="F6195" s="14">
        <v>1695</v>
      </c>
      <c r="G6195" s="14">
        <v>404.96364199804663</v>
      </c>
      <c r="H6195" s="30"/>
      <c r="I6195" s="118"/>
      <c r="J6195" s="15" t="str">
        <f>IF(M6195="",IF(AND(H6195&lt;&gt; "",D6195&lt;&gt;""),IF(H6195&gt;=D6195,H6195-D6195,0),""),"")</f>
        <v/>
      </c>
      <c r="K6195" s="20" t="str">
        <f>IF(M6195="",IF(I6195&lt;&gt;"",I6195-G6195,""),"")</f>
        <v/>
      </c>
      <c r="L6195" s="25" t="str">
        <f>IF(M6195="",IF(K6195&lt;&gt;"",IF(G6195=0,IF(I6195=0,0,9.99),K6195/G6195),""),"")</f>
        <v/>
      </c>
      <c r="M6195" s="112"/>
      <c r="N6195" s="58" t="str">
        <f>TRIM(CONCATENATE(Table1[[#This Row],[Intake]]," ",Table1[[#This Row],[Batch Number]]))</f>
        <v>S-1/OS 118</v>
      </c>
      <c r="O6195" s="112" t="str">
        <f>IF(VLOOKUP(Table1[[#This Row],[Intake Batch Combo]],Sheet2!A:B,2,FALSE)="","",VLOOKUP(Table1[[#This Row],[Intake Batch Combo]],Sheet2!A:B,2,FALSE))</f>
        <v>One Source Diagnostics Buy 118</v>
      </c>
      <c r="P6195" s="115" t="s">
        <v>2383</v>
      </c>
      <c r="Q6195" s="115" t="e">
        <v>#N/A</v>
      </c>
    </row>
    <row r="6196" spans="1:17">
      <c r="A6196" s="4" t="s">
        <v>1316</v>
      </c>
      <c r="B6196" s="15">
        <v>118</v>
      </c>
      <c r="C6196" s="64" t="s">
        <v>1544</v>
      </c>
      <c r="D6196" s="30">
        <v>44897</v>
      </c>
      <c r="E6196" s="60" t="s">
        <v>1</v>
      </c>
      <c r="F6196" s="14">
        <v>1695</v>
      </c>
      <c r="G6196" s="14">
        <v>404.96364199804663</v>
      </c>
      <c r="H6196" s="30"/>
      <c r="I6196" s="118"/>
      <c r="J6196" s="15" t="str">
        <f>IF(M6196="",IF(AND(H6196&lt;&gt; "",D6196&lt;&gt;""),IF(H6196&gt;=D6196,H6196-D6196,0),""),"")</f>
        <v/>
      </c>
      <c r="K6196" s="20" t="str">
        <f>IF(M6196="",IF(I6196&lt;&gt;"",I6196-G6196,""),"")</f>
        <v/>
      </c>
      <c r="L6196" s="25" t="str">
        <f>IF(M6196="",IF(K6196&lt;&gt;"",IF(G6196=0,IF(I6196=0,0,9.99),K6196/G6196),""),"")</f>
        <v/>
      </c>
      <c r="M6196" s="112"/>
      <c r="N6196" s="58" t="str">
        <f>TRIM(CONCATENATE(Table1[[#This Row],[Intake]]," ",Table1[[#This Row],[Batch Number]]))</f>
        <v>S-1/OS 118</v>
      </c>
      <c r="O6196" s="112" t="str">
        <f>IF(VLOOKUP(Table1[[#This Row],[Intake Batch Combo]],Sheet2!A:B,2,FALSE)="","",VLOOKUP(Table1[[#This Row],[Intake Batch Combo]],Sheet2!A:B,2,FALSE))</f>
        <v>One Source Diagnostics Buy 118</v>
      </c>
      <c r="P6196" s="115" t="s">
        <v>2383</v>
      </c>
      <c r="Q6196" s="115" t="e">
        <v>#N/A</v>
      </c>
    </row>
    <row r="6197" spans="1:17">
      <c r="A6197" s="4" t="s">
        <v>1316</v>
      </c>
      <c r="B6197" s="15">
        <v>118</v>
      </c>
      <c r="C6197" s="64" t="s">
        <v>1424</v>
      </c>
      <c r="D6197" s="30">
        <v>44897</v>
      </c>
      <c r="E6197" s="60" t="s">
        <v>1</v>
      </c>
      <c r="F6197" s="14">
        <v>1695</v>
      </c>
      <c r="G6197" s="14">
        <v>404.96364199804663</v>
      </c>
      <c r="H6197" s="30"/>
      <c r="I6197" s="120"/>
      <c r="J6197" s="15" t="str">
        <f>IF(M6197="",IF(AND(H6197&lt;&gt; "",D6197&lt;&gt;""),IF(H6197&gt;=D6197,H6197-D6197,0),""),"")</f>
        <v/>
      </c>
      <c r="K6197" s="20" t="str">
        <f>IF(M6197="",IF(I6197&lt;&gt;"",I6197-G6197,""),"")</f>
        <v/>
      </c>
      <c r="L6197" s="25" t="str">
        <f>IF(M6197="",IF(K6197&lt;&gt;"",IF(G6197=0,IF(I6197=0,0,9.99),K6197/G6197),""),"")</f>
        <v/>
      </c>
      <c r="M6197" s="112"/>
      <c r="N6197" s="58" t="str">
        <f>TRIM(CONCATENATE(Table1[[#This Row],[Intake]]," ",Table1[[#This Row],[Batch Number]]))</f>
        <v>S-1/OS 118</v>
      </c>
      <c r="O6197" s="112" t="str">
        <f>IF(VLOOKUP(Table1[[#This Row],[Intake Batch Combo]],Sheet2!A:B,2,FALSE)="","",VLOOKUP(Table1[[#This Row],[Intake Batch Combo]],Sheet2!A:B,2,FALSE))</f>
        <v>One Source Diagnostics Buy 118</v>
      </c>
      <c r="P6197" s="115" t="s">
        <v>2383</v>
      </c>
      <c r="Q6197" s="115" t="e">
        <v>#N/A</v>
      </c>
    </row>
    <row r="6198" spans="1:17">
      <c r="A6198" s="4" t="s">
        <v>1316</v>
      </c>
      <c r="B6198" s="15">
        <v>118</v>
      </c>
      <c r="C6198" s="64" t="s">
        <v>1545</v>
      </c>
      <c r="D6198" s="30">
        <v>44897</v>
      </c>
      <c r="E6198" s="60" t="s">
        <v>1</v>
      </c>
      <c r="F6198" s="14">
        <v>1695</v>
      </c>
      <c r="G6198" s="14">
        <v>404.96364199804663</v>
      </c>
      <c r="H6198" s="30"/>
      <c r="I6198" s="118"/>
      <c r="J6198" s="15" t="str">
        <f>IF(M6198="",IF(AND(H6198&lt;&gt; "",D6198&lt;&gt;""),IF(H6198&gt;=D6198,H6198-D6198,0),""),"")</f>
        <v/>
      </c>
      <c r="K6198" s="20" t="str">
        <f>IF(M6198="",IF(I6198&lt;&gt;"",I6198-G6198,""),"")</f>
        <v/>
      </c>
      <c r="L6198" s="25" t="str">
        <f>IF(M6198="",IF(K6198&lt;&gt;"",IF(G6198=0,IF(I6198=0,0,9.99),K6198/G6198),""),"")</f>
        <v/>
      </c>
      <c r="M6198" s="112"/>
      <c r="N6198" s="58" t="str">
        <f>TRIM(CONCATENATE(Table1[[#This Row],[Intake]]," ",Table1[[#This Row],[Batch Number]]))</f>
        <v>S-1/OS 118</v>
      </c>
      <c r="O6198" s="112" t="str">
        <f>IF(VLOOKUP(Table1[[#This Row],[Intake Batch Combo]],Sheet2!A:B,2,FALSE)="","",VLOOKUP(Table1[[#This Row],[Intake Batch Combo]],Sheet2!A:B,2,FALSE))</f>
        <v>One Source Diagnostics Buy 118</v>
      </c>
      <c r="P6198" s="115" t="s">
        <v>2383</v>
      </c>
      <c r="Q6198" s="115" t="e">
        <v>#N/A</v>
      </c>
    </row>
    <row r="6199" spans="1:17">
      <c r="A6199" s="4" t="s">
        <v>1316</v>
      </c>
      <c r="B6199" s="15">
        <v>118</v>
      </c>
      <c r="C6199" s="64" t="s">
        <v>1545</v>
      </c>
      <c r="D6199" s="30">
        <v>44897</v>
      </c>
      <c r="E6199" s="60" t="s">
        <v>1</v>
      </c>
      <c r="F6199" s="14">
        <v>1695</v>
      </c>
      <c r="G6199" s="14">
        <v>404.96364199804663</v>
      </c>
      <c r="H6199" s="30"/>
      <c r="I6199" s="120"/>
      <c r="J6199" s="15" t="str">
        <f>IF(M6199="",IF(AND(H6199&lt;&gt; "",D6199&lt;&gt;""),IF(H6199&gt;=D6199,H6199-D6199,0),""),"")</f>
        <v/>
      </c>
      <c r="K6199" s="20" t="str">
        <f>IF(M6199="",IF(I6199&lt;&gt;"",I6199-G6199,""),"")</f>
        <v/>
      </c>
      <c r="L6199" s="25" t="str">
        <f>IF(M6199="",IF(K6199&lt;&gt;"",IF(G6199=0,IF(I6199=0,0,9.99),K6199/G6199),""),"")</f>
        <v/>
      </c>
      <c r="M6199" s="112"/>
      <c r="N6199" s="58" t="str">
        <f>TRIM(CONCATENATE(Table1[[#This Row],[Intake]]," ",Table1[[#This Row],[Batch Number]]))</f>
        <v>S-1/OS 118</v>
      </c>
      <c r="O6199" s="112" t="str">
        <f>IF(VLOOKUP(Table1[[#This Row],[Intake Batch Combo]],Sheet2!A:B,2,FALSE)="","",VLOOKUP(Table1[[#This Row],[Intake Batch Combo]],Sheet2!A:B,2,FALSE))</f>
        <v>One Source Diagnostics Buy 118</v>
      </c>
      <c r="P6199" s="115" t="s">
        <v>2383</v>
      </c>
      <c r="Q6199" s="115" t="e">
        <v>#N/A</v>
      </c>
    </row>
    <row r="6200" spans="1:17">
      <c r="A6200" s="4" t="s">
        <v>1316</v>
      </c>
      <c r="B6200" s="15">
        <v>118</v>
      </c>
      <c r="C6200" s="64" t="s">
        <v>1548</v>
      </c>
      <c r="D6200" s="30">
        <v>44897</v>
      </c>
      <c r="E6200" s="60" t="s">
        <v>1</v>
      </c>
      <c r="F6200" s="14">
        <v>1695</v>
      </c>
      <c r="G6200" s="14">
        <v>404.96364199804663</v>
      </c>
      <c r="H6200" s="30"/>
      <c r="I6200" s="118"/>
      <c r="J6200" s="15" t="str">
        <f>IF(M6200="",IF(AND(H6200&lt;&gt; "",D6200&lt;&gt;""),IF(H6200&gt;=D6200,H6200-D6200,0),""),"")</f>
        <v/>
      </c>
      <c r="K6200" s="20" t="str">
        <f>IF(M6200="",IF(I6200&lt;&gt;"",I6200-G6200,""),"")</f>
        <v/>
      </c>
      <c r="L6200" s="25" t="str">
        <f>IF(M6200="",IF(K6200&lt;&gt;"",IF(G6200=0,IF(I6200=0,0,9.99),K6200/G6200),""),"")</f>
        <v/>
      </c>
      <c r="M6200" s="112"/>
      <c r="N6200" s="58" t="str">
        <f>TRIM(CONCATENATE(Table1[[#This Row],[Intake]]," ",Table1[[#This Row],[Batch Number]]))</f>
        <v>S-1/OS 118</v>
      </c>
      <c r="O6200" s="112" t="str">
        <f>IF(VLOOKUP(Table1[[#This Row],[Intake Batch Combo]],Sheet2!A:B,2,FALSE)="","",VLOOKUP(Table1[[#This Row],[Intake Batch Combo]],Sheet2!A:B,2,FALSE))</f>
        <v>One Source Diagnostics Buy 118</v>
      </c>
      <c r="P6200" s="115" t="s">
        <v>2383</v>
      </c>
      <c r="Q6200" s="115" t="e">
        <v>#N/A</v>
      </c>
    </row>
    <row r="6201" spans="1:17">
      <c r="A6201" s="4" t="s">
        <v>1316</v>
      </c>
      <c r="B6201" s="15">
        <v>118</v>
      </c>
      <c r="C6201" s="64" t="s">
        <v>1549</v>
      </c>
      <c r="D6201" s="30">
        <v>44897</v>
      </c>
      <c r="E6201" s="60" t="s">
        <v>1</v>
      </c>
      <c r="F6201" s="14">
        <v>1695</v>
      </c>
      <c r="G6201" s="14">
        <v>404.96364199804663</v>
      </c>
      <c r="H6201" s="30"/>
      <c r="I6201" s="118"/>
      <c r="J6201" s="15" t="str">
        <f>IF(M6201="",IF(AND(H6201&lt;&gt; "",D6201&lt;&gt;""),IF(H6201&gt;=D6201,H6201-D6201,0),""),"")</f>
        <v/>
      </c>
      <c r="K6201" s="20" t="str">
        <f>IF(M6201="",IF(I6201&lt;&gt;"",I6201-G6201,""),"")</f>
        <v/>
      </c>
      <c r="L6201" s="25" t="str">
        <f>IF(M6201="",IF(K6201&lt;&gt;"",IF(G6201=0,IF(I6201=0,0,9.99),K6201/G6201),""),"")</f>
        <v/>
      </c>
      <c r="M6201" s="112"/>
      <c r="N6201" s="58" t="str">
        <f>TRIM(CONCATENATE(Table1[[#This Row],[Intake]]," ",Table1[[#This Row],[Batch Number]]))</f>
        <v>S-1/OS 118</v>
      </c>
      <c r="O6201" s="112" t="str">
        <f>IF(VLOOKUP(Table1[[#This Row],[Intake Batch Combo]],Sheet2!A:B,2,FALSE)="","",VLOOKUP(Table1[[#This Row],[Intake Batch Combo]],Sheet2!A:B,2,FALSE))</f>
        <v>One Source Diagnostics Buy 118</v>
      </c>
      <c r="P6201" s="115" t="s">
        <v>2383</v>
      </c>
      <c r="Q6201" s="115" t="e">
        <v>#N/A</v>
      </c>
    </row>
    <row r="6202" spans="1:17">
      <c r="A6202" s="4" t="s">
        <v>1316</v>
      </c>
      <c r="B6202" s="15">
        <v>118</v>
      </c>
      <c r="C6202" s="64" t="s">
        <v>1396</v>
      </c>
      <c r="D6202" s="30">
        <v>44897</v>
      </c>
      <c r="E6202" s="60" t="s">
        <v>1</v>
      </c>
      <c r="F6202" s="14">
        <v>1695</v>
      </c>
      <c r="G6202" s="14">
        <v>404.96364199804663</v>
      </c>
      <c r="H6202" s="30"/>
      <c r="I6202" s="118"/>
      <c r="J6202" s="15" t="str">
        <f>IF(M6202="",IF(AND(H6202&lt;&gt; "",D6202&lt;&gt;""),IF(H6202&gt;=D6202,H6202-D6202,0),""),"")</f>
        <v/>
      </c>
      <c r="K6202" s="20" t="str">
        <f>IF(M6202="",IF(I6202&lt;&gt;"",I6202-G6202,""),"")</f>
        <v/>
      </c>
      <c r="L6202" s="25" t="str">
        <f>IF(M6202="",IF(K6202&lt;&gt;"",IF(G6202=0,IF(I6202=0,0,9.99),K6202/G6202),""),"")</f>
        <v/>
      </c>
      <c r="M6202" s="112"/>
      <c r="N6202" s="58" t="str">
        <f>TRIM(CONCATENATE(Table1[[#This Row],[Intake]]," ",Table1[[#This Row],[Batch Number]]))</f>
        <v>S-1/OS 118</v>
      </c>
      <c r="O6202" s="112" t="str">
        <f>IF(VLOOKUP(Table1[[#This Row],[Intake Batch Combo]],Sheet2!A:B,2,FALSE)="","",VLOOKUP(Table1[[#This Row],[Intake Batch Combo]],Sheet2!A:B,2,FALSE))</f>
        <v>One Source Diagnostics Buy 118</v>
      </c>
      <c r="P6202" s="115" t="s">
        <v>2383</v>
      </c>
      <c r="Q6202" s="115" t="e">
        <v>#N/A</v>
      </c>
    </row>
    <row r="6203" spans="1:17">
      <c r="A6203" s="4" t="s">
        <v>1316</v>
      </c>
      <c r="B6203" s="15">
        <v>118</v>
      </c>
      <c r="C6203" s="64" t="s">
        <v>1396</v>
      </c>
      <c r="D6203" s="30">
        <v>44897</v>
      </c>
      <c r="E6203" s="60" t="s">
        <v>1</v>
      </c>
      <c r="F6203" s="14">
        <v>1695</v>
      </c>
      <c r="G6203" s="14">
        <v>404.96364199804663</v>
      </c>
      <c r="H6203" s="30"/>
      <c r="I6203" s="118"/>
      <c r="J6203" s="15" t="str">
        <f>IF(M6203="",IF(AND(H6203&lt;&gt; "",D6203&lt;&gt;""),IF(H6203&gt;=D6203,H6203-D6203,0),""),"")</f>
        <v/>
      </c>
      <c r="K6203" s="20" t="str">
        <f>IF(M6203="",IF(I6203&lt;&gt;"",I6203-G6203,""),"")</f>
        <v/>
      </c>
      <c r="L6203" s="25" t="str">
        <f>IF(M6203="",IF(K6203&lt;&gt;"",IF(G6203=0,IF(I6203=0,0,9.99),K6203/G6203),""),"")</f>
        <v/>
      </c>
      <c r="M6203" s="112"/>
      <c r="N6203" s="58" t="str">
        <f>TRIM(CONCATENATE(Table1[[#This Row],[Intake]]," ",Table1[[#This Row],[Batch Number]]))</f>
        <v>S-1/OS 118</v>
      </c>
      <c r="O6203" s="112" t="str">
        <f>IF(VLOOKUP(Table1[[#This Row],[Intake Batch Combo]],Sheet2!A:B,2,FALSE)="","",VLOOKUP(Table1[[#This Row],[Intake Batch Combo]],Sheet2!A:B,2,FALSE))</f>
        <v>One Source Diagnostics Buy 118</v>
      </c>
      <c r="P6203" s="115" t="s">
        <v>2383</v>
      </c>
      <c r="Q6203" s="115" t="e">
        <v>#N/A</v>
      </c>
    </row>
    <row r="6204" spans="1:17">
      <c r="A6204" s="4" t="s">
        <v>1316</v>
      </c>
      <c r="B6204" s="15">
        <v>118</v>
      </c>
      <c r="C6204" s="64" t="s">
        <v>1562</v>
      </c>
      <c r="D6204" s="30">
        <v>44897</v>
      </c>
      <c r="E6204" s="60" t="s">
        <v>1</v>
      </c>
      <c r="F6204" s="14">
        <v>1695</v>
      </c>
      <c r="G6204" s="14">
        <v>404.96364199804663</v>
      </c>
      <c r="H6204" s="30"/>
      <c r="I6204" s="118"/>
      <c r="J6204" s="15" t="str">
        <f>IF(M6204="",IF(AND(H6204&lt;&gt; "",D6204&lt;&gt;""),IF(H6204&gt;=D6204,H6204-D6204,0),""),"")</f>
        <v/>
      </c>
      <c r="K6204" s="20" t="str">
        <f>IF(M6204="",IF(I6204&lt;&gt;"",I6204-G6204,""),"")</f>
        <v/>
      </c>
      <c r="L6204" s="25" t="str">
        <f>IF(M6204="",IF(K6204&lt;&gt;"",IF(G6204=0,IF(I6204=0,0,9.99),K6204/G6204),""),"")</f>
        <v/>
      </c>
      <c r="M6204" s="112"/>
      <c r="N6204" s="58" t="str">
        <f>TRIM(CONCATENATE(Table1[[#This Row],[Intake]]," ",Table1[[#This Row],[Batch Number]]))</f>
        <v>S-1/OS 118</v>
      </c>
      <c r="O6204" s="112" t="str">
        <f>IF(VLOOKUP(Table1[[#This Row],[Intake Batch Combo]],Sheet2!A:B,2,FALSE)="","",VLOOKUP(Table1[[#This Row],[Intake Batch Combo]],Sheet2!A:B,2,FALSE))</f>
        <v>One Source Diagnostics Buy 118</v>
      </c>
      <c r="P6204" s="115" t="s">
        <v>2383</v>
      </c>
      <c r="Q6204" s="115" t="e">
        <v>#N/A</v>
      </c>
    </row>
    <row r="6205" spans="1:17">
      <c r="A6205" s="4" t="s">
        <v>1316</v>
      </c>
      <c r="B6205" s="15">
        <v>118</v>
      </c>
      <c r="C6205" s="64" t="s">
        <v>1427</v>
      </c>
      <c r="D6205" s="30">
        <v>44897</v>
      </c>
      <c r="E6205" s="60" t="s">
        <v>1</v>
      </c>
      <c r="F6205" s="14">
        <v>1695</v>
      </c>
      <c r="G6205" s="14">
        <v>404.96364199804663</v>
      </c>
      <c r="H6205" s="30"/>
      <c r="I6205" s="118"/>
      <c r="J6205" s="15" t="str">
        <f>IF(M6205="",IF(AND(H6205&lt;&gt; "",D6205&lt;&gt;""),IF(H6205&gt;=D6205,H6205-D6205,0),""),"")</f>
        <v/>
      </c>
      <c r="K6205" s="20" t="str">
        <f>IF(M6205="",IF(I6205&lt;&gt;"",I6205-G6205,""),"")</f>
        <v/>
      </c>
      <c r="L6205" s="25" t="str">
        <f>IF(M6205="",IF(K6205&lt;&gt;"",IF(G6205=0,IF(I6205=0,0,9.99),K6205/G6205),""),"")</f>
        <v/>
      </c>
      <c r="M6205" s="112"/>
      <c r="N6205" s="58" t="str">
        <f>TRIM(CONCATENATE(Table1[[#This Row],[Intake]]," ",Table1[[#This Row],[Batch Number]]))</f>
        <v>S-1/OS 118</v>
      </c>
      <c r="O6205" s="112" t="str">
        <f>IF(VLOOKUP(Table1[[#This Row],[Intake Batch Combo]],Sheet2!A:B,2,FALSE)="","",VLOOKUP(Table1[[#This Row],[Intake Batch Combo]],Sheet2!A:B,2,FALSE))</f>
        <v>One Source Diagnostics Buy 118</v>
      </c>
      <c r="P6205" s="115" t="s">
        <v>2383</v>
      </c>
      <c r="Q6205" s="115" t="e">
        <v>#N/A</v>
      </c>
    </row>
    <row r="6206" spans="1:17">
      <c r="A6206" s="4" t="s">
        <v>1316</v>
      </c>
      <c r="B6206" s="15">
        <v>118</v>
      </c>
      <c r="C6206" s="64" t="s">
        <v>1427</v>
      </c>
      <c r="D6206" s="30">
        <v>44897</v>
      </c>
      <c r="E6206" s="60" t="s">
        <v>1</v>
      </c>
      <c r="F6206" s="14">
        <v>1695</v>
      </c>
      <c r="G6206" s="14">
        <v>404.96364199804663</v>
      </c>
      <c r="H6206" s="30"/>
      <c r="I6206" s="120"/>
      <c r="J6206" s="15" t="str">
        <f>IF(M6206="",IF(AND(H6206&lt;&gt; "",D6206&lt;&gt;""),IF(H6206&gt;=D6206,H6206-D6206,0),""),"")</f>
        <v/>
      </c>
      <c r="K6206" s="20" t="str">
        <f>IF(M6206="",IF(I6206&lt;&gt;"",I6206-G6206,""),"")</f>
        <v/>
      </c>
      <c r="L6206" s="25" t="str">
        <f>IF(M6206="",IF(K6206&lt;&gt;"",IF(G6206=0,IF(I6206=0,0,9.99),K6206/G6206),""),"")</f>
        <v/>
      </c>
      <c r="M6206" s="112"/>
      <c r="N6206" s="58" t="str">
        <f>TRIM(CONCATENATE(Table1[[#This Row],[Intake]]," ",Table1[[#This Row],[Batch Number]]))</f>
        <v>S-1/OS 118</v>
      </c>
      <c r="O6206" s="112" t="str">
        <f>IF(VLOOKUP(Table1[[#This Row],[Intake Batch Combo]],Sheet2!A:B,2,FALSE)="","",VLOOKUP(Table1[[#This Row],[Intake Batch Combo]],Sheet2!A:B,2,FALSE))</f>
        <v>One Source Diagnostics Buy 118</v>
      </c>
      <c r="P6206" s="115" t="s">
        <v>2383</v>
      </c>
      <c r="Q6206" s="115" t="e">
        <v>#N/A</v>
      </c>
    </row>
    <row r="6207" spans="1:17">
      <c r="A6207" s="4" t="s">
        <v>1316</v>
      </c>
      <c r="B6207" s="15">
        <v>118</v>
      </c>
      <c r="C6207" s="64" t="s">
        <v>1566</v>
      </c>
      <c r="D6207" s="30">
        <v>44897</v>
      </c>
      <c r="E6207" s="60" t="s">
        <v>1</v>
      </c>
      <c r="F6207" s="14">
        <v>1695</v>
      </c>
      <c r="G6207" s="14">
        <v>404.96364199804663</v>
      </c>
      <c r="H6207" s="30"/>
      <c r="I6207" s="118"/>
      <c r="J6207" s="15" t="str">
        <f>IF(M6207="",IF(AND(H6207&lt;&gt; "",D6207&lt;&gt;""),IF(H6207&gt;=D6207,H6207-D6207,0),""),"")</f>
        <v/>
      </c>
      <c r="K6207" s="20" t="str">
        <f>IF(M6207="",IF(I6207&lt;&gt;"",I6207-G6207,""),"")</f>
        <v/>
      </c>
      <c r="L6207" s="25" t="str">
        <f>IF(M6207="",IF(K6207&lt;&gt;"",IF(G6207=0,IF(I6207=0,0,9.99),K6207/G6207),""),"")</f>
        <v/>
      </c>
      <c r="M6207" s="112"/>
      <c r="N6207" s="58" t="str">
        <f>TRIM(CONCATENATE(Table1[[#This Row],[Intake]]," ",Table1[[#This Row],[Batch Number]]))</f>
        <v>S-1/OS 118</v>
      </c>
      <c r="O6207" s="112" t="str">
        <f>IF(VLOOKUP(Table1[[#This Row],[Intake Batch Combo]],Sheet2!A:B,2,FALSE)="","",VLOOKUP(Table1[[#This Row],[Intake Batch Combo]],Sheet2!A:B,2,FALSE))</f>
        <v>One Source Diagnostics Buy 118</v>
      </c>
      <c r="P6207" s="115" t="s">
        <v>2383</v>
      </c>
      <c r="Q6207" s="115" t="e">
        <v>#N/A</v>
      </c>
    </row>
    <row r="6208" spans="1:17">
      <c r="A6208" s="4" t="s">
        <v>1316</v>
      </c>
      <c r="B6208" s="15">
        <v>118</v>
      </c>
      <c r="C6208" s="64" t="s">
        <v>1567</v>
      </c>
      <c r="D6208" s="30">
        <v>44897</v>
      </c>
      <c r="E6208" s="60" t="s">
        <v>1</v>
      </c>
      <c r="F6208" s="14">
        <v>1695</v>
      </c>
      <c r="G6208" s="14">
        <v>404.96364199804663</v>
      </c>
      <c r="H6208" s="30"/>
      <c r="I6208" s="120"/>
      <c r="J6208" s="15" t="str">
        <f>IF(M6208="",IF(AND(H6208&lt;&gt; "",D6208&lt;&gt;""),IF(H6208&gt;=D6208,H6208-D6208,0),""),"")</f>
        <v/>
      </c>
      <c r="K6208" s="20" t="str">
        <f>IF(M6208="",IF(I6208&lt;&gt;"",I6208-G6208,""),"")</f>
        <v/>
      </c>
      <c r="L6208" s="25" t="str">
        <f>IF(M6208="",IF(K6208&lt;&gt;"",IF(G6208=0,IF(I6208=0,0,9.99),K6208/G6208),""),"")</f>
        <v/>
      </c>
      <c r="M6208" s="112"/>
      <c r="N6208" s="58" t="str">
        <f>TRIM(CONCATENATE(Table1[[#This Row],[Intake]]," ",Table1[[#This Row],[Batch Number]]))</f>
        <v>S-1/OS 118</v>
      </c>
      <c r="O6208" s="112" t="str">
        <f>IF(VLOOKUP(Table1[[#This Row],[Intake Batch Combo]],Sheet2!A:B,2,FALSE)="","",VLOOKUP(Table1[[#This Row],[Intake Batch Combo]],Sheet2!A:B,2,FALSE))</f>
        <v>One Source Diagnostics Buy 118</v>
      </c>
      <c r="P6208" s="115" t="s">
        <v>2383</v>
      </c>
      <c r="Q6208" s="115" t="e">
        <v>#N/A</v>
      </c>
    </row>
    <row r="6209" spans="1:17">
      <c r="A6209" s="4" t="s">
        <v>1316</v>
      </c>
      <c r="B6209" s="15">
        <v>118</v>
      </c>
      <c r="C6209" s="64" t="s">
        <v>1567</v>
      </c>
      <c r="D6209" s="30">
        <v>44897</v>
      </c>
      <c r="E6209" s="60" t="s">
        <v>1</v>
      </c>
      <c r="F6209" s="14">
        <v>1695</v>
      </c>
      <c r="G6209" s="14">
        <v>404.96364199804663</v>
      </c>
      <c r="H6209" s="30"/>
      <c r="I6209" s="118"/>
      <c r="J6209" s="15" t="str">
        <f>IF(M6209="",IF(AND(H6209&lt;&gt; "",D6209&lt;&gt;""),IF(H6209&gt;=D6209,H6209-D6209,0),""),"")</f>
        <v/>
      </c>
      <c r="K6209" s="20" t="str">
        <f>IF(M6209="",IF(I6209&lt;&gt;"",I6209-G6209,""),"")</f>
        <v/>
      </c>
      <c r="L6209" s="25" t="str">
        <f>IF(M6209="",IF(K6209&lt;&gt;"",IF(G6209=0,IF(I6209=0,0,9.99),K6209/G6209),""),"")</f>
        <v/>
      </c>
      <c r="M6209" s="112"/>
      <c r="N6209" s="58" t="str">
        <f>TRIM(CONCATENATE(Table1[[#This Row],[Intake]]," ",Table1[[#This Row],[Batch Number]]))</f>
        <v>S-1/OS 118</v>
      </c>
      <c r="O6209" s="112" t="str">
        <f>IF(VLOOKUP(Table1[[#This Row],[Intake Batch Combo]],Sheet2!A:B,2,FALSE)="","",VLOOKUP(Table1[[#This Row],[Intake Batch Combo]],Sheet2!A:B,2,FALSE))</f>
        <v>One Source Diagnostics Buy 118</v>
      </c>
      <c r="P6209" s="115" t="s">
        <v>2383</v>
      </c>
      <c r="Q6209" s="115" t="e">
        <v>#N/A</v>
      </c>
    </row>
    <row r="6210" spans="1:17">
      <c r="A6210" s="4" t="s">
        <v>1316</v>
      </c>
      <c r="B6210" s="15">
        <v>118</v>
      </c>
      <c r="C6210" s="64" t="s">
        <v>1582</v>
      </c>
      <c r="D6210" s="30">
        <v>44897</v>
      </c>
      <c r="E6210" s="60" t="s">
        <v>1</v>
      </c>
      <c r="F6210" s="14">
        <v>1695</v>
      </c>
      <c r="G6210" s="14">
        <v>404.96364199804663</v>
      </c>
      <c r="H6210" s="30"/>
      <c r="I6210" s="120"/>
      <c r="J6210" s="15" t="str">
        <f>IF(M6210="",IF(AND(H6210&lt;&gt; "",D6210&lt;&gt;""),IF(H6210&gt;=D6210,H6210-D6210,0),""),"")</f>
        <v/>
      </c>
      <c r="K6210" s="20" t="str">
        <f>IF(M6210="",IF(I6210&lt;&gt;"",I6210-G6210,""),"")</f>
        <v/>
      </c>
      <c r="L6210" s="25" t="str">
        <f>IF(M6210="",IF(K6210&lt;&gt;"",IF(G6210=0,IF(I6210=0,0,9.99),K6210/G6210),""),"")</f>
        <v/>
      </c>
      <c r="M6210" s="112"/>
      <c r="N6210" s="58" t="str">
        <f>TRIM(CONCATENATE(Table1[[#This Row],[Intake]]," ",Table1[[#This Row],[Batch Number]]))</f>
        <v>S-1/OS 118</v>
      </c>
      <c r="O6210" s="112" t="str">
        <f>IF(VLOOKUP(Table1[[#This Row],[Intake Batch Combo]],Sheet2!A:B,2,FALSE)="","",VLOOKUP(Table1[[#This Row],[Intake Batch Combo]],Sheet2!A:B,2,FALSE))</f>
        <v>One Source Diagnostics Buy 118</v>
      </c>
      <c r="P6210" s="115" t="s">
        <v>2383</v>
      </c>
      <c r="Q6210" s="115" t="e">
        <v>#N/A</v>
      </c>
    </row>
    <row r="6211" spans="1:17">
      <c r="A6211" s="4" t="s">
        <v>1316</v>
      </c>
      <c r="B6211" s="15">
        <v>118</v>
      </c>
      <c r="C6211" s="64" t="s">
        <v>1582</v>
      </c>
      <c r="D6211" s="30">
        <v>44897</v>
      </c>
      <c r="E6211" s="60" t="s">
        <v>1</v>
      </c>
      <c r="F6211" s="14">
        <v>1695</v>
      </c>
      <c r="G6211" s="14">
        <v>404.96364199804663</v>
      </c>
      <c r="H6211" s="30"/>
      <c r="I6211" s="120"/>
      <c r="J6211" s="15" t="str">
        <f>IF(M6211="",IF(AND(H6211&lt;&gt; "",D6211&lt;&gt;""),IF(H6211&gt;=D6211,H6211-D6211,0),""),"")</f>
        <v/>
      </c>
      <c r="K6211" s="20" t="str">
        <f>IF(M6211="",IF(I6211&lt;&gt;"",I6211-G6211,""),"")</f>
        <v/>
      </c>
      <c r="L6211" s="25" t="str">
        <f>IF(M6211="",IF(K6211&lt;&gt;"",IF(G6211=0,IF(I6211=0,0,9.99),K6211/G6211),""),"")</f>
        <v/>
      </c>
      <c r="M6211" s="112"/>
      <c r="N6211" s="58" t="str">
        <f>TRIM(CONCATENATE(Table1[[#This Row],[Intake]]," ",Table1[[#This Row],[Batch Number]]))</f>
        <v>S-1/OS 118</v>
      </c>
      <c r="O6211" s="112" t="str">
        <f>IF(VLOOKUP(Table1[[#This Row],[Intake Batch Combo]],Sheet2!A:B,2,FALSE)="","",VLOOKUP(Table1[[#This Row],[Intake Batch Combo]],Sheet2!A:B,2,FALSE))</f>
        <v>One Source Diagnostics Buy 118</v>
      </c>
      <c r="P6211" s="115" t="s">
        <v>2383</v>
      </c>
      <c r="Q6211" s="115" t="e">
        <v>#N/A</v>
      </c>
    </row>
    <row r="6212" spans="1:17">
      <c r="A6212" s="4" t="s">
        <v>1316</v>
      </c>
      <c r="B6212" s="15">
        <v>118</v>
      </c>
      <c r="C6212" s="64" t="s">
        <v>1582</v>
      </c>
      <c r="D6212" s="30">
        <v>44897</v>
      </c>
      <c r="E6212" s="60" t="s">
        <v>1</v>
      </c>
      <c r="F6212" s="14">
        <v>1695</v>
      </c>
      <c r="G6212" s="14">
        <v>404.96364199804663</v>
      </c>
      <c r="H6212" s="30"/>
      <c r="I6212" s="118"/>
      <c r="J6212" s="15" t="str">
        <f>IF(M6212="",IF(AND(H6212&lt;&gt; "",D6212&lt;&gt;""),IF(H6212&gt;=D6212,H6212-D6212,0),""),"")</f>
        <v/>
      </c>
      <c r="K6212" s="20" t="str">
        <f>IF(M6212="",IF(I6212&lt;&gt;"",I6212-G6212,""),"")</f>
        <v/>
      </c>
      <c r="L6212" s="25" t="str">
        <f>IF(M6212="",IF(K6212&lt;&gt;"",IF(G6212=0,IF(I6212=0,0,9.99),K6212/G6212),""),"")</f>
        <v/>
      </c>
      <c r="M6212" s="112"/>
      <c r="N6212" s="58" t="str">
        <f>TRIM(CONCATENATE(Table1[[#This Row],[Intake]]," ",Table1[[#This Row],[Batch Number]]))</f>
        <v>S-1/OS 118</v>
      </c>
      <c r="O6212" s="112" t="str">
        <f>IF(VLOOKUP(Table1[[#This Row],[Intake Batch Combo]],Sheet2!A:B,2,FALSE)="","",VLOOKUP(Table1[[#This Row],[Intake Batch Combo]],Sheet2!A:B,2,FALSE))</f>
        <v>One Source Diagnostics Buy 118</v>
      </c>
      <c r="P6212" s="115" t="s">
        <v>2383</v>
      </c>
      <c r="Q6212" s="115" t="e">
        <v>#N/A</v>
      </c>
    </row>
    <row r="6213" spans="1:17">
      <c r="A6213" s="4" t="s">
        <v>1316</v>
      </c>
      <c r="B6213" s="15">
        <v>118</v>
      </c>
      <c r="C6213" s="64" t="s">
        <v>1585</v>
      </c>
      <c r="D6213" s="30">
        <v>44897</v>
      </c>
      <c r="E6213" s="60" t="s">
        <v>1</v>
      </c>
      <c r="F6213" s="14">
        <v>1695</v>
      </c>
      <c r="G6213" s="14">
        <v>404.96364199804663</v>
      </c>
      <c r="H6213" s="30"/>
      <c r="I6213" s="118"/>
      <c r="J6213" s="15" t="str">
        <f>IF(M6213="",IF(AND(H6213&lt;&gt; "",D6213&lt;&gt;""),IF(H6213&gt;=D6213,H6213-D6213,0),""),"")</f>
        <v/>
      </c>
      <c r="K6213" s="20" t="str">
        <f>IF(M6213="",IF(I6213&lt;&gt;"",I6213-G6213,""),"")</f>
        <v/>
      </c>
      <c r="L6213" s="25" t="str">
        <f>IF(M6213="",IF(K6213&lt;&gt;"",IF(G6213=0,IF(I6213=0,0,9.99),K6213/G6213),""),"")</f>
        <v/>
      </c>
      <c r="M6213" s="112"/>
      <c r="N6213" s="58" t="str">
        <f>TRIM(CONCATENATE(Table1[[#This Row],[Intake]]," ",Table1[[#This Row],[Batch Number]]))</f>
        <v>S-1/OS 118</v>
      </c>
      <c r="O6213" s="112" t="str">
        <f>IF(VLOOKUP(Table1[[#This Row],[Intake Batch Combo]],Sheet2!A:B,2,FALSE)="","",VLOOKUP(Table1[[#This Row],[Intake Batch Combo]],Sheet2!A:B,2,FALSE))</f>
        <v>One Source Diagnostics Buy 118</v>
      </c>
      <c r="P6213" s="115" t="s">
        <v>2383</v>
      </c>
      <c r="Q6213" s="115" t="e">
        <v>#N/A</v>
      </c>
    </row>
    <row r="6214" spans="1:17">
      <c r="A6214" s="4" t="s">
        <v>1316</v>
      </c>
      <c r="B6214" s="15">
        <v>118</v>
      </c>
      <c r="C6214" s="64" t="s">
        <v>1586</v>
      </c>
      <c r="D6214" s="30">
        <v>44897</v>
      </c>
      <c r="E6214" s="60" t="s">
        <v>1</v>
      </c>
      <c r="F6214" s="14">
        <v>1695</v>
      </c>
      <c r="G6214" s="14">
        <v>404.96364199804663</v>
      </c>
      <c r="H6214" s="30"/>
      <c r="I6214" s="120"/>
      <c r="J6214" s="15" t="str">
        <f>IF(M6214="",IF(AND(H6214&lt;&gt; "",D6214&lt;&gt;""),IF(H6214&gt;=D6214,H6214-D6214,0),""),"")</f>
        <v/>
      </c>
      <c r="K6214" s="20" t="str">
        <f>IF(M6214="",IF(I6214&lt;&gt;"",I6214-G6214,""),"")</f>
        <v/>
      </c>
      <c r="L6214" s="25" t="str">
        <f>IF(M6214="",IF(K6214&lt;&gt;"",IF(G6214=0,IF(I6214=0,0,9.99),K6214/G6214),""),"")</f>
        <v/>
      </c>
      <c r="M6214" s="112"/>
      <c r="N6214" s="58" t="str">
        <f>TRIM(CONCATENATE(Table1[[#This Row],[Intake]]," ",Table1[[#This Row],[Batch Number]]))</f>
        <v>S-1/OS 118</v>
      </c>
      <c r="O6214" s="112" t="str">
        <f>IF(VLOOKUP(Table1[[#This Row],[Intake Batch Combo]],Sheet2!A:B,2,FALSE)="","",VLOOKUP(Table1[[#This Row],[Intake Batch Combo]],Sheet2!A:B,2,FALSE))</f>
        <v>One Source Diagnostics Buy 118</v>
      </c>
      <c r="P6214" s="115" t="s">
        <v>2383</v>
      </c>
      <c r="Q6214" s="115" t="e">
        <v>#N/A</v>
      </c>
    </row>
    <row r="6215" spans="1:17">
      <c r="A6215" s="4" t="s">
        <v>1316</v>
      </c>
      <c r="B6215" s="15">
        <v>118</v>
      </c>
      <c r="C6215" s="64" t="s">
        <v>1586</v>
      </c>
      <c r="D6215" s="30">
        <v>44897</v>
      </c>
      <c r="E6215" s="60" t="s">
        <v>1</v>
      </c>
      <c r="F6215" s="14">
        <v>1695</v>
      </c>
      <c r="G6215" s="14">
        <v>404.96364199804663</v>
      </c>
      <c r="H6215" s="30"/>
      <c r="I6215" s="118"/>
      <c r="J6215" s="15" t="str">
        <f>IF(M6215="",IF(AND(H6215&lt;&gt; "",D6215&lt;&gt;""),IF(H6215&gt;=D6215,H6215-D6215,0),""),"")</f>
        <v/>
      </c>
      <c r="K6215" s="20" t="str">
        <f>IF(M6215="",IF(I6215&lt;&gt;"",I6215-G6215,""),"")</f>
        <v/>
      </c>
      <c r="L6215" s="25" t="str">
        <f>IF(M6215="",IF(K6215&lt;&gt;"",IF(G6215=0,IF(I6215=0,0,9.99),K6215/G6215),""),"")</f>
        <v/>
      </c>
      <c r="M6215" s="112"/>
      <c r="N6215" s="58" t="str">
        <f>TRIM(CONCATENATE(Table1[[#This Row],[Intake]]," ",Table1[[#This Row],[Batch Number]]))</f>
        <v>S-1/OS 118</v>
      </c>
      <c r="O6215" s="112" t="str">
        <f>IF(VLOOKUP(Table1[[#This Row],[Intake Batch Combo]],Sheet2!A:B,2,FALSE)="","",VLOOKUP(Table1[[#This Row],[Intake Batch Combo]],Sheet2!A:B,2,FALSE))</f>
        <v>One Source Diagnostics Buy 118</v>
      </c>
      <c r="P6215" s="115" t="s">
        <v>2383</v>
      </c>
      <c r="Q6215" s="115" t="e">
        <v>#N/A</v>
      </c>
    </row>
    <row r="6216" spans="1:17">
      <c r="A6216" s="4" t="s">
        <v>1316</v>
      </c>
      <c r="B6216" s="15">
        <v>118</v>
      </c>
      <c r="C6216" s="64" t="s">
        <v>1431</v>
      </c>
      <c r="D6216" s="30">
        <v>44897</v>
      </c>
      <c r="E6216" s="60" t="s">
        <v>1</v>
      </c>
      <c r="F6216" s="14">
        <v>1695</v>
      </c>
      <c r="G6216" s="14">
        <v>404.96364199804663</v>
      </c>
      <c r="H6216" s="30"/>
      <c r="I6216" s="118"/>
      <c r="J6216" s="15" t="str">
        <f>IF(M6216="",IF(AND(H6216&lt;&gt; "",D6216&lt;&gt;""),IF(H6216&gt;=D6216,H6216-D6216,0),""),"")</f>
        <v/>
      </c>
      <c r="K6216" s="20" t="str">
        <f>IF(M6216="",IF(I6216&lt;&gt;"",I6216-G6216,""),"")</f>
        <v/>
      </c>
      <c r="L6216" s="25" t="str">
        <f>IF(M6216="",IF(K6216&lt;&gt;"",IF(G6216=0,IF(I6216=0,0,9.99),K6216/G6216),""),"")</f>
        <v/>
      </c>
      <c r="M6216" s="112"/>
      <c r="N6216" s="58" t="str">
        <f>TRIM(CONCATENATE(Table1[[#This Row],[Intake]]," ",Table1[[#This Row],[Batch Number]]))</f>
        <v>S-1/OS 118</v>
      </c>
      <c r="O6216" s="112" t="str">
        <f>IF(VLOOKUP(Table1[[#This Row],[Intake Batch Combo]],Sheet2!A:B,2,FALSE)="","",VLOOKUP(Table1[[#This Row],[Intake Batch Combo]],Sheet2!A:B,2,FALSE))</f>
        <v>One Source Diagnostics Buy 118</v>
      </c>
      <c r="P6216" s="115" t="s">
        <v>2383</v>
      </c>
      <c r="Q6216" s="115" t="e">
        <v>#N/A</v>
      </c>
    </row>
    <row r="6217" spans="1:17">
      <c r="A6217" s="4" t="s">
        <v>1316</v>
      </c>
      <c r="B6217" s="15">
        <v>118</v>
      </c>
      <c r="C6217" s="64" t="s">
        <v>1595</v>
      </c>
      <c r="D6217" s="30">
        <v>44897</v>
      </c>
      <c r="E6217" s="60" t="s">
        <v>1</v>
      </c>
      <c r="F6217" s="14">
        <v>1695</v>
      </c>
      <c r="G6217" s="14">
        <v>404.96364199804663</v>
      </c>
      <c r="H6217" s="30"/>
      <c r="I6217" s="118"/>
      <c r="J6217" s="15" t="str">
        <f>IF(M6217="",IF(AND(H6217&lt;&gt; "",D6217&lt;&gt;""),IF(H6217&gt;=D6217,H6217-D6217,0),""),"")</f>
        <v/>
      </c>
      <c r="K6217" s="20" t="str">
        <f>IF(M6217="",IF(I6217&lt;&gt;"",I6217-G6217,""),"")</f>
        <v/>
      </c>
      <c r="L6217" s="25" t="str">
        <f>IF(M6217="",IF(K6217&lt;&gt;"",IF(G6217=0,IF(I6217=0,0,9.99),K6217/G6217),""),"")</f>
        <v/>
      </c>
      <c r="M6217" s="112"/>
      <c r="N6217" s="58" t="str">
        <f>TRIM(CONCATENATE(Table1[[#This Row],[Intake]]," ",Table1[[#This Row],[Batch Number]]))</f>
        <v>S-1/OS 118</v>
      </c>
      <c r="O6217" s="112" t="str">
        <f>IF(VLOOKUP(Table1[[#This Row],[Intake Batch Combo]],Sheet2!A:B,2,FALSE)="","",VLOOKUP(Table1[[#This Row],[Intake Batch Combo]],Sheet2!A:B,2,FALSE))</f>
        <v>One Source Diagnostics Buy 118</v>
      </c>
      <c r="P6217" s="115" t="s">
        <v>2383</v>
      </c>
      <c r="Q6217" s="115" t="e">
        <v>#N/A</v>
      </c>
    </row>
    <row r="6218" spans="1:17">
      <c r="A6218" s="4" t="s">
        <v>1316</v>
      </c>
      <c r="B6218" s="15">
        <v>118</v>
      </c>
      <c r="C6218" s="64" t="s">
        <v>1595</v>
      </c>
      <c r="D6218" s="30">
        <v>44897</v>
      </c>
      <c r="E6218" s="60" t="s">
        <v>1</v>
      </c>
      <c r="F6218" s="14">
        <v>1695</v>
      </c>
      <c r="G6218" s="14">
        <v>404.96364199804663</v>
      </c>
      <c r="H6218" s="30"/>
      <c r="I6218" s="118"/>
      <c r="J6218" s="15" t="str">
        <f>IF(M6218="",IF(AND(H6218&lt;&gt; "",D6218&lt;&gt;""),IF(H6218&gt;=D6218,H6218-D6218,0),""),"")</f>
        <v/>
      </c>
      <c r="K6218" s="20" t="str">
        <f>IF(M6218="",IF(I6218&lt;&gt;"",I6218-G6218,""),"")</f>
        <v/>
      </c>
      <c r="L6218" s="25" t="str">
        <f>IF(M6218="",IF(K6218&lt;&gt;"",IF(G6218=0,IF(I6218=0,0,9.99),K6218/G6218),""),"")</f>
        <v/>
      </c>
      <c r="M6218" s="112"/>
      <c r="N6218" s="58" t="str">
        <f>TRIM(CONCATENATE(Table1[[#This Row],[Intake]]," ",Table1[[#This Row],[Batch Number]]))</f>
        <v>S-1/OS 118</v>
      </c>
      <c r="O6218" s="112" t="str">
        <f>IF(VLOOKUP(Table1[[#This Row],[Intake Batch Combo]],Sheet2!A:B,2,FALSE)="","",VLOOKUP(Table1[[#This Row],[Intake Batch Combo]],Sheet2!A:B,2,FALSE))</f>
        <v>One Source Diagnostics Buy 118</v>
      </c>
      <c r="P6218" s="115" t="s">
        <v>2383</v>
      </c>
      <c r="Q6218" s="115" t="e">
        <v>#N/A</v>
      </c>
    </row>
    <row r="6219" spans="1:17">
      <c r="A6219" s="4" t="s">
        <v>1316</v>
      </c>
      <c r="B6219" s="15">
        <v>118</v>
      </c>
      <c r="C6219" s="64" t="s">
        <v>1595</v>
      </c>
      <c r="D6219" s="30">
        <v>44897</v>
      </c>
      <c r="E6219" s="60" t="s">
        <v>1</v>
      </c>
      <c r="F6219" s="14">
        <v>1695</v>
      </c>
      <c r="G6219" s="14">
        <v>404.96364199804663</v>
      </c>
      <c r="H6219" s="30"/>
      <c r="I6219" s="120"/>
      <c r="J6219" s="15" t="str">
        <f>IF(M6219="",IF(AND(H6219&lt;&gt; "",D6219&lt;&gt;""),IF(H6219&gt;=D6219,H6219-D6219,0),""),"")</f>
        <v/>
      </c>
      <c r="K6219" s="20" t="str">
        <f>IF(M6219="",IF(I6219&lt;&gt;"",I6219-G6219,""),"")</f>
        <v/>
      </c>
      <c r="L6219" s="25" t="str">
        <f>IF(M6219="",IF(K6219&lt;&gt;"",IF(G6219=0,IF(I6219=0,0,9.99),K6219/G6219),""),"")</f>
        <v/>
      </c>
      <c r="M6219" s="112"/>
      <c r="N6219" s="58" t="str">
        <f>TRIM(CONCATENATE(Table1[[#This Row],[Intake]]," ",Table1[[#This Row],[Batch Number]]))</f>
        <v>S-1/OS 118</v>
      </c>
      <c r="O6219" s="112" t="str">
        <f>IF(VLOOKUP(Table1[[#This Row],[Intake Batch Combo]],Sheet2!A:B,2,FALSE)="","",VLOOKUP(Table1[[#This Row],[Intake Batch Combo]],Sheet2!A:B,2,FALSE))</f>
        <v>One Source Diagnostics Buy 118</v>
      </c>
      <c r="P6219" s="115" t="s">
        <v>2383</v>
      </c>
      <c r="Q6219" s="115" t="e">
        <v>#N/A</v>
      </c>
    </row>
    <row r="6220" spans="1:17">
      <c r="A6220" s="4" t="s">
        <v>1316</v>
      </c>
      <c r="B6220" s="15">
        <v>118</v>
      </c>
      <c r="C6220" s="64" t="s">
        <v>1595</v>
      </c>
      <c r="D6220" s="30">
        <v>44897</v>
      </c>
      <c r="E6220" s="60" t="s">
        <v>1</v>
      </c>
      <c r="F6220" s="14">
        <v>1695</v>
      </c>
      <c r="G6220" s="14">
        <v>404.96364199804663</v>
      </c>
      <c r="H6220" s="30"/>
      <c r="I6220" s="118"/>
      <c r="J6220" s="15" t="str">
        <f>IF(M6220="",IF(AND(H6220&lt;&gt; "",D6220&lt;&gt;""),IF(H6220&gt;=D6220,H6220-D6220,0),""),"")</f>
        <v/>
      </c>
      <c r="K6220" s="20" t="str">
        <f>IF(M6220="",IF(I6220&lt;&gt;"",I6220-G6220,""),"")</f>
        <v/>
      </c>
      <c r="L6220" s="25" t="str">
        <f>IF(M6220="",IF(K6220&lt;&gt;"",IF(G6220=0,IF(I6220=0,0,9.99),K6220/G6220),""),"")</f>
        <v/>
      </c>
      <c r="M6220" s="112"/>
      <c r="N6220" s="58" t="str">
        <f>TRIM(CONCATENATE(Table1[[#This Row],[Intake]]," ",Table1[[#This Row],[Batch Number]]))</f>
        <v>S-1/OS 118</v>
      </c>
      <c r="O6220" s="112" t="str">
        <f>IF(VLOOKUP(Table1[[#This Row],[Intake Batch Combo]],Sheet2!A:B,2,FALSE)="","",VLOOKUP(Table1[[#This Row],[Intake Batch Combo]],Sheet2!A:B,2,FALSE))</f>
        <v>One Source Diagnostics Buy 118</v>
      </c>
      <c r="P6220" s="115" t="s">
        <v>2383</v>
      </c>
      <c r="Q6220" s="115" t="e">
        <v>#N/A</v>
      </c>
    </row>
    <row r="6221" spans="1:17">
      <c r="A6221" s="4" t="s">
        <v>1316</v>
      </c>
      <c r="B6221" s="15">
        <v>118</v>
      </c>
      <c r="C6221" s="64" t="s">
        <v>1597</v>
      </c>
      <c r="D6221" s="30">
        <v>44897</v>
      </c>
      <c r="E6221" s="60" t="s">
        <v>1</v>
      </c>
      <c r="F6221" s="14">
        <v>1695</v>
      </c>
      <c r="G6221" s="14">
        <v>404.96364199804663</v>
      </c>
      <c r="H6221" s="30"/>
      <c r="I6221" s="120"/>
      <c r="J6221" s="15" t="str">
        <f>IF(M6221="",IF(AND(H6221&lt;&gt; "",D6221&lt;&gt;""),IF(H6221&gt;=D6221,H6221-D6221,0),""),"")</f>
        <v/>
      </c>
      <c r="K6221" s="20" t="str">
        <f>IF(M6221="",IF(I6221&lt;&gt;"",I6221-G6221,""),"")</f>
        <v/>
      </c>
      <c r="L6221" s="25" t="str">
        <f>IF(M6221="",IF(K6221&lt;&gt;"",IF(G6221=0,IF(I6221=0,0,9.99),K6221/G6221),""),"")</f>
        <v/>
      </c>
      <c r="M6221" s="112"/>
      <c r="N6221" s="58" t="str">
        <f>TRIM(CONCATENATE(Table1[[#This Row],[Intake]]," ",Table1[[#This Row],[Batch Number]]))</f>
        <v>S-1/OS 118</v>
      </c>
      <c r="O6221" s="112" t="str">
        <f>IF(VLOOKUP(Table1[[#This Row],[Intake Batch Combo]],Sheet2!A:B,2,FALSE)="","",VLOOKUP(Table1[[#This Row],[Intake Batch Combo]],Sheet2!A:B,2,FALSE))</f>
        <v>One Source Diagnostics Buy 118</v>
      </c>
      <c r="P6221" s="115" t="s">
        <v>2383</v>
      </c>
      <c r="Q6221" s="115" t="e">
        <v>#N/A</v>
      </c>
    </row>
    <row r="6222" spans="1:17">
      <c r="A6222" s="4" t="s">
        <v>1316</v>
      </c>
      <c r="B6222" s="15">
        <v>118</v>
      </c>
      <c r="C6222" s="64" t="s">
        <v>1597</v>
      </c>
      <c r="D6222" s="30">
        <v>44897</v>
      </c>
      <c r="E6222" s="60" t="s">
        <v>1</v>
      </c>
      <c r="F6222" s="14">
        <v>1695</v>
      </c>
      <c r="G6222" s="14">
        <v>404.96364199804663</v>
      </c>
      <c r="H6222" s="30"/>
      <c r="I6222" s="120"/>
      <c r="J6222" s="15" t="str">
        <f>IF(M6222="",IF(AND(H6222&lt;&gt; "",D6222&lt;&gt;""),IF(H6222&gt;=D6222,H6222-D6222,0),""),"")</f>
        <v/>
      </c>
      <c r="K6222" s="20" t="str">
        <f>IF(M6222="",IF(I6222&lt;&gt;"",I6222-G6222,""),"")</f>
        <v/>
      </c>
      <c r="L6222" s="25" t="str">
        <f>IF(M6222="",IF(K6222&lt;&gt;"",IF(G6222=0,IF(I6222=0,0,9.99),K6222/G6222),""),"")</f>
        <v/>
      </c>
      <c r="M6222" s="112"/>
      <c r="N6222" s="58" t="str">
        <f>TRIM(CONCATENATE(Table1[[#This Row],[Intake]]," ",Table1[[#This Row],[Batch Number]]))</f>
        <v>S-1/OS 118</v>
      </c>
      <c r="O6222" s="112" t="str">
        <f>IF(VLOOKUP(Table1[[#This Row],[Intake Batch Combo]],Sheet2!A:B,2,FALSE)="","",VLOOKUP(Table1[[#This Row],[Intake Batch Combo]],Sheet2!A:B,2,FALSE))</f>
        <v>One Source Diagnostics Buy 118</v>
      </c>
      <c r="P6222" s="115" t="s">
        <v>2383</v>
      </c>
      <c r="Q6222" s="115" t="e">
        <v>#N/A</v>
      </c>
    </row>
    <row r="6223" spans="1:17">
      <c r="A6223" s="4" t="s">
        <v>1316</v>
      </c>
      <c r="B6223" s="15">
        <v>118</v>
      </c>
      <c r="C6223" s="64" t="s">
        <v>1598</v>
      </c>
      <c r="D6223" s="30">
        <v>44897</v>
      </c>
      <c r="E6223" s="60" t="s">
        <v>1</v>
      </c>
      <c r="F6223" s="14">
        <v>1695</v>
      </c>
      <c r="G6223" s="14">
        <v>404.96364199804663</v>
      </c>
      <c r="H6223" s="30"/>
      <c r="I6223" s="120"/>
      <c r="J6223" s="15" t="str">
        <f>IF(M6223="",IF(AND(H6223&lt;&gt; "",D6223&lt;&gt;""),IF(H6223&gt;=D6223,H6223-D6223,0),""),"")</f>
        <v/>
      </c>
      <c r="K6223" s="20" t="str">
        <f>IF(M6223="",IF(I6223&lt;&gt;"",I6223-G6223,""),"")</f>
        <v/>
      </c>
      <c r="L6223" s="25" t="str">
        <f>IF(M6223="",IF(K6223&lt;&gt;"",IF(G6223=0,IF(I6223=0,0,9.99),K6223/G6223),""),"")</f>
        <v/>
      </c>
      <c r="M6223" s="112"/>
      <c r="N6223" s="58" t="str">
        <f>TRIM(CONCATENATE(Table1[[#This Row],[Intake]]," ",Table1[[#This Row],[Batch Number]]))</f>
        <v>S-1/OS 118</v>
      </c>
      <c r="O6223" s="112" t="str">
        <f>IF(VLOOKUP(Table1[[#This Row],[Intake Batch Combo]],Sheet2!A:B,2,FALSE)="","",VLOOKUP(Table1[[#This Row],[Intake Batch Combo]],Sheet2!A:B,2,FALSE))</f>
        <v>One Source Diagnostics Buy 118</v>
      </c>
      <c r="P6223" s="115" t="s">
        <v>2383</v>
      </c>
      <c r="Q6223" s="115" t="e">
        <v>#N/A</v>
      </c>
    </row>
    <row r="6224" spans="1:17">
      <c r="A6224" s="4" t="s">
        <v>1316</v>
      </c>
      <c r="B6224" s="15">
        <v>118</v>
      </c>
      <c r="C6224" s="64" t="s">
        <v>1598</v>
      </c>
      <c r="D6224" s="30">
        <v>44897</v>
      </c>
      <c r="E6224" s="60" t="s">
        <v>1</v>
      </c>
      <c r="F6224" s="14">
        <v>1695</v>
      </c>
      <c r="G6224" s="14">
        <v>404.96364199804663</v>
      </c>
      <c r="H6224" s="30"/>
      <c r="I6224" s="118"/>
      <c r="J6224" s="15" t="str">
        <f>IF(M6224="",IF(AND(H6224&lt;&gt; "",D6224&lt;&gt;""),IF(H6224&gt;=D6224,H6224-D6224,0),""),"")</f>
        <v/>
      </c>
      <c r="K6224" s="20" t="str">
        <f>IF(M6224="",IF(I6224&lt;&gt;"",I6224-G6224,""),"")</f>
        <v/>
      </c>
      <c r="L6224" s="25" t="str">
        <f>IF(M6224="",IF(K6224&lt;&gt;"",IF(G6224=0,IF(I6224=0,0,9.99),K6224/G6224),""),"")</f>
        <v/>
      </c>
      <c r="M6224" s="112"/>
      <c r="N6224" s="58" t="str">
        <f>TRIM(CONCATENATE(Table1[[#This Row],[Intake]]," ",Table1[[#This Row],[Batch Number]]))</f>
        <v>S-1/OS 118</v>
      </c>
      <c r="O6224" s="112" t="str">
        <f>IF(VLOOKUP(Table1[[#This Row],[Intake Batch Combo]],Sheet2!A:B,2,FALSE)="","",VLOOKUP(Table1[[#This Row],[Intake Batch Combo]],Sheet2!A:B,2,FALSE))</f>
        <v>One Source Diagnostics Buy 118</v>
      </c>
      <c r="P6224" s="115" t="s">
        <v>2383</v>
      </c>
      <c r="Q6224" s="115" t="e">
        <v>#N/A</v>
      </c>
    </row>
    <row r="6225" spans="1:17">
      <c r="A6225" s="4" t="s">
        <v>1316</v>
      </c>
      <c r="B6225" s="15">
        <v>118</v>
      </c>
      <c r="C6225" s="64" t="s">
        <v>1433</v>
      </c>
      <c r="D6225" s="30">
        <v>44897</v>
      </c>
      <c r="E6225" s="60" t="s">
        <v>1</v>
      </c>
      <c r="F6225" s="14">
        <v>1695</v>
      </c>
      <c r="G6225" s="14">
        <v>404.96364199804663</v>
      </c>
      <c r="H6225" s="30"/>
      <c r="I6225" s="118"/>
      <c r="J6225" s="15" t="str">
        <f>IF(M6225="",IF(AND(H6225&lt;&gt; "",D6225&lt;&gt;""),IF(H6225&gt;=D6225,H6225-D6225,0),""),"")</f>
        <v/>
      </c>
      <c r="K6225" s="20" t="str">
        <f>IF(M6225="",IF(I6225&lt;&gt;"",I6225-G6225,""),"")</f>
        <v/>
      </c>
      <c r="L6225" s="25" t="str">
        <f>IF(M6225="",IF(K6225&lt;&gt;"",IF(G6225=0,IF(I6225=0,0,9.99),K6225/G6225),""),"")</f>
        <v/>
      </c>
      <c r="M6225" s="112"/>
      <c r="N6225" s="58" t="str">
        <f>TRIM(CONCATENATE(Table1[[#This Row],[Intake]]," ",Table1[[#This Row],[Batch Number]]))</f>
        <v>S-1/OS 118</v>
      </c>
      <c r="O6225" s="112" t="str">
        <f>IF(VLOOKUP(Table1[[#This Row],[Intake Batch Combo]],Sheet2!A:B,2,FALSE)="","",VLOOKUP(Table1[[#This Row],[Intake Batch Combo]],Sheet2!A:B,2,FALSE))</f>
        <v>One Source Diagnostics Buy 118</v>
      </c>
      <c r="P6225" s="115" t="s">
        <v>2383</v>
      </c>
      <c r="Q6225" s="115" t="e">
        <v>#N/A</v>
      </c>
    </row>
    <row r="6226" spans="1:17">
      <c r="A6226" s="4" t="s">
        <v>1316</v>
      </c>
      <c r="B6226" s="15">
        <v>118</v>
      </c>
      <c r="C6226" s="64" t="s">
        <v>1436</v>
      </c>
      <c r="D6226" s="30">
        <v>44897</v>
      </c>
      <c r="E6226" s="60" t="s">
        <v>1</v>
      </c>
      <c r="F6226" s="14">
        <v>1695</v>
      </c>
      <c r="G6226" s="14">
        <v>404.96364199804663</v>
      </c>
      <c r="H6226" s="30"/>
      <c r="I6226" s="118"/>
      <c r="J6226" s="15" t="str">
        <f>IF(M6226="",IF(AND(H6226&lt;&gt; "",D6226&lt;&gt;""),IF(H6226&gt;=D6226,H6226-D6226,0),""),"")</f>
        <v/>
      </c>
      <c r="K6226" s="20" t="str">
        <f>IF(M6226="",IF(I6226&lt;&gt;"",I6226-G6226,""),"")</f>
        <v/>
      </c>
      <c r="L6226" s="25" t="str">
        <f>IF(M6226="",IF(K6226&lt;&gt;"",IF(G6226=0,IF(I6226=0,0,9.99),K6226/G6226),""),"")</f>
        <v/>
      </c>
      <c r="M6226" s="112"/>
      <c r="N6226" s="58" t="str">
        <f>TRIM(CONCATENATE(Table1[[#This Row],[Intake]]," ",Table1[[#This Row],[Batch Number]]))</f>
        <v>S-1/OS 118</v>
      </c>
      <c r="O6226" s="112" t="str">
        <f>IF(VLOOKUP(Table1[[#This Row],[Intake Batch Combo]],Sheet2!A:B,2,FALSE)="","",VLOOKUP(Table1[[#This Row],[Intake Batch Combo]],Sheet2!A:B,2,FALSE))</f>
        <v>One Source Diagnostics Buy 118</v>
      </c>
      <c r="P6226" s="115" t="s">
        <v>2383</v>
      </c>
      <c r="Q6226" s="115" t="e">
        <v>#N/A</v>
      </c>
    </row>
    <row r="6227" spans="1:17">
      <c r="A6227" s="4" t="s">
        <v>1316</v>
      </c>
      <c r="B6227" s="15">
        <v>118</v>
      </c>
      <c r="C6227" s="64" t="s">
        <v>1603</v>
      </c>
      <c r="D6227" s="30">
        <v>44897</v>
      </c>
      <c r="E6227" s="60" t="s">
        <v>1</v>
      </c>
      <c r="F6227" s="14">
        <v>1695</v>
      </c>
      <c r="G6227" s="14">
        <v>404.96364199804663</v>
      </c>
      <c r="H6227" s="30"/>
      <c r="I6227" s="118"/>
      <c r="J6227" s="15" t="str">
        <f>IF(M6227="",IF(AND(H6227&lt;&gt; "",D6227&lt;&gt;""),IF(H6227&gt;=D6227,H6227-D6227,0),""),"")</f>
        <v/>
      </c>
      <c r="K6227" s="20" t="str">
        <f>IF(M6227="",IF(I6227&lt;&gt;"",I6227-G6227,""),"")</f>
        <v/>
      </c>
      <c r="L6227" s="25" t="str">
        <f>IF(M6227="",IF(K6227&lt;&gt;"",IF(G6227=0,IF(I6227=0,0,9.99),K6227/G6227),""),"")</f>
        <v/>
      </c>
      <c r="M6227" s="112"/>
      <c r="N6227" s="58" t="str">
        <f>TRIM(CONCATENATE(Table1[[#This Row],[Intake]]," ",Table1[[#This Row],[Batch Number]]))</f>
        <v>S-1/OS 118</v>
      </c>
      <c r="O6227" s="112" t="str">
        <f>IF(VLOOKUP(Table1[[#This Row],[Intake Batch Combo]],Sheet2!A:B,2,FALSE)="","",VLOOKUP(Table1[[#This Row],[Intake Batch Combo]],Sheet2!A:B,2,FALSE))</f>
        <v>One Source Diagnostics Buy 118</v>
      </c>
      <c r="P6227" s="115" t="s">
        <v>2383</v>
      </c>
      <c r="Q6227" s="115" t="e">
        <v>#N/A</v>
      </c>
    </row>
    <row r="6228" spans="1:17">
      <c r="A6228" s="4" t="s">
        <v>1316</v>
      </c>
      <c r="B6228" s="15">
        <v>118</v>
      </c>
      <c r="C6228" s="64" t="s">
        <v>1603</v>
      </c>
      <c r="D6228" s="30">
        <v>44897</v>
      </c>
      <c r="E6228" s="60" t="s">
        <v>1</v>
      </c>
      <c r="F6228" s="14">
        <v>1695</v>
      </c>
      <c r="G6228" s="14">
        <v>404.96364199804663</v>
      </c>
      <c r="H6228" s="30"/>
      <c r="I6228" s="120"/>
      <c r="J6228" s="15" t="str">
        <f>IF(M6228="",IF(AND(H6228&lt;&gt; "",D6228&lt;&gt;""),IF(H6228&gt;=D6228,H6228-D6228,0),""),"")</f>
        <v/>
      </c>
      <c r="K6228" s="20" t="str">
        <f>IF(M6228="",IF(I6228&lt;&gt;"",I6228-G6228,""),"")</f>
        <v/>
      </c>
      <c r="L6228" s="25" t="str">
        <f>IF(M6228="",IF(K6228&lt;&gt;"",IF(G6228=0,IF(I6228=0,0,9.99),K6228/G6228),""),"")</f>
        <v/>
      </c>
      <c r="M6228" s="112"/>
      <c r="N6228" s="58" t="str">
        <f>TRIM(CONCATENATE(Table1[[#This Row],[Intake]]," ",Table1[[#This Row],[Batch Number]]))</f>
        <v>S-1/OS 118</v>
      </c>
      <c r="O6228" s="112" t="str">
        <f>IF(VLOOKUP(Table1[[#This Row],[Intake Batch Combo]],Sheet2!A:B,2,FALSE)="","",VLOOKUP(Table1[[#This Row],[Intake Batch Combo]],Sheet2!A:B,2,FALSE))</f>
        <v>One Source Diagnostics Buy 118</v>
      </c>
      <c r="P6228" s="115" t="s">
        <v>2383</v>
      </c>
      <c r="Q6228" s="115" t="e">
        <v>#N/A</v>
      </c>
    </row>
    <row r="6229" spans="1:17">
      <c r="A6229" s="4" t="s">
        <v>1316</v>
      </c>
      <c r="B6229" s="15">
        <v>118</v>
      </c>
      <c r="C6229" s="64" t="s">
        <v>1603</v>
      </c>
      <c r="D6229" s="30">
        <v>44897</v>
      </c>
      <c r="E6229" s="60" t="s">
        <v>1</v>
      </c>
      <c r="F6229" s="14">
        <v>1695</v>
      </c>
      <c r="G6229" s="14">
        <v>404.96364199804663</v>
      </c>
      <c r="H6229" s="30"/>
      <c r="I6229" s="120"/>
      <c r="J6229" s="15" t="str">
        <f>IF(M6229="",IF(AND(H6229&lt;&gt; "",D6229&lt;&gt;""),IF(H6229&gt;=D6229,H6229-D6229,0),""),"")</f>
        <v/>
      </c>
      <c r="K6229" s="20" t="str">
        <f>IF(M6229="",IF(I6229&lt;&gt;"",I6229-G6229,""),"")</f>
        <v/>
      </c>
      <c r="L6229" s="25" t="str">
        <f>IF(M6229="",IF(K6229&lt;&gt;"",IF(G6229=0,IF(I6229=0,0,9.99),K6229/G6229),""),"")</f>
        <v/>
      </c>
      <c r="M6229" s="112"/>
      <c r="N6229" s="58" t="str">
        <f>TRIM(CONCATENATE(Table1[[#This Row],[Intake]]," ",Table1[[#This Row],[Batch Number]]))</f>
        <v>S-1/OS 118</v>
      </c>
      <c r="O6229" s="112" t="str">
        <f>IF(VLOOKUP(Table1[[#This Row],[Intake Batch Combo]],Sheet2!A:B,2,FALSE)="","",VLOOKUP(Table1[[#This Row],[Intake Batch Combo]],Sheet2!A:B,2,FALSE))</f>
        <v>One Source Diagnostics Buy 118</v>
      </c>
      <c r="P6229" s="115" t="s">
        <v>2383</v>
      </c>
      <c r="Q6229" s="115" t="e">
        <v>#N/A</v>
      </c>
    </row>
    <row r="6230" spans="1:17">
      <c r="A6230" s="4" t="s">
        <v>1316</v>
      </c>
      <c r="B6230" s="15">
        <v>118</v>
      </c>
      <c r="C6230" s="64" t="s">
        <v>1610</v>
      </c>
      <c r="D6230" s="30">
        <v>44897</v>
      </c>
      <c r="E6230" s="60" t="s">
        <v>1</v>
      </c>
      <c r="F6230" s="14">
        <v>1695</v>
      </c>
      <c r="G6230" s="14">
        <v>404.96364199804663</v>
      </c>
      <c r="H6230" s="30"/>
      <c r="I6230" s="118"/>
      <c r="J6230" s="15" t="str">
        <f>IF(M6230="",IF(AND(H6230&lt;&gt; "",D6230&lt;&gt;""),IF(H6230&gt;=D6230,H6230-D6230,0),""),"")</f>
        <v/>
      </c>
      <c r="K6230" s="20" t="str">
        <f>IF(M6230="",IF(I6230&lt;&gt;"",I6230-G6230,""),"")</f>
        <v/>
      </c>
      <c r="L6230" s="25" t="str">
        <f>IF(M6230="",IF(K6230&lt;&gt;"",IF(G6230=0,IF(I6230=0,0,9.99),K6230/G6230),""),"")</f>
        <v/>
      </c>
      <c r="M6230" s="112"/>
      <c r="N6230" s="58" t="str">
        <f>TRIM(CONCATENATE(Table1[[#This Row],[Intake]]," ",Table1[[#This Row],[Batch Number]]))</f>
        <v>S-1/OS 118</v>
      </c>
      <c r="O6230" s="112" t="str">
        <f>IF(VLOOKUP(Table1[[#This Row],[Intake Batch Combo]],Sheet2!A:B,2,FALSE)="","",VLOOKUP(Table1[[#This Row],[Intake Batch Combo]],Sheet2!A:B,2,FALSE))</f>
        <v>One Source Diagnostics Buy 118</v>
      </c>
      <c r="P6230" s="115" t="s">
        <v>2383</v>
      </c>
      <c r="Q6230" s="115" t="e">
        <v>#N/A</v>
      </c>
    </row>
    <row r="6231" spans="1:17">
      <c r="A6231" s="4" t="s">
        <v>1316</v>
      </c>
      <c r="B6231" s="15">
        <v>118</v>
      </c>
      <c r="C6231" s="64" t="s">
        <v>1610</v>
      </c>
      <c r="D6231" s="30">
        <v>44897</v>
      </c>
      <c r="E6231" s="60" t="s">
        <v>1</v>
      </c>
      <c r="F6231" s="14">
        <v>1695</v>
      </c>
      <c r="G6231" s="14">
        <v>404.96364199804663</v>
      </c>
      <c r="H6231" s="30"/>
      <c r="I6231" s="118"/>
      <c r="J6231" s="15" t="str">
        <f>IF(M6231="",IF(AND(H6231&lt;&gt; "",D6231&lt;&gt;""),IF(H6231&gt;=D6231,H6231-D6231,0),""),"")</f>
        <v/>
      </c>
      <c r="K6231" s="20" t="str">
        <f>IF(M6231="",IF(I6231&lt;&gt;"",I6231-G6231,""),"")</f>
        <v/>
      </c>
      <c r="L6231" s="25" t="str">
        <f>IF(M6231="",IF(K6231&lt;&gt;"",IF(G6231=0,IF(I6231=0,0,9.99),K6231/G6231),""),"")</f>
        <v/>
      </c>
      <c r="M6231" s="112"/>
      <c r="N6231" s="58" t="str">
        <f>TRIM(CONCATENATE(Table1[[#This Row],[Intake]]," ",Table1[[#This Row],[Batch Number]]))</f>
        <v>S-1/OS 118</v>
      </c>
      <c r="O6231" s="112" t="str">
        <f>IF(VLOOKUP(Table1[[#This Row],[Intake Batch Combo]],Sheet2!A:B,2,FALSE)="","",VLOOKUP(Table1[[#This Row],[Intake Batch Combo]],Sheet2!A:B,2,FALSE))</f>
        <v>One Source Diagnostics Buy 118</v>
      </c>
      <c r="P6231" s="115" t="s">
        <v>2383</v>
      </c>
      <c r="Q6231" s="115" t="e">
        <v>#N/A</v>
      </c>
    </row>
    <row r="6232" spans="1:17">
      <c r="A6232" s="4" t="s">
        <v>1316</v>
      </c>
      <c r="B6232" s="15">
        <v>118</v>
      </c>
      <c r="C6232" s="64" t="s">
        <v>1610</v>
      </c>
      <c r="D6232" s="30">
        <v>44897</v>
      </c>
      <c r="E6232" s="60" t="s">
        <v>1</v>
      </c>
      <c r="F6232" s="14">
        <v>1695</v>
      </c>
      <c r="G6232" s="14">
        <v>404.96364199804663</v>
      </c>
      <c r="H6232" s="30"/>
      <c r="I6232" s="120"/>
      <c r="J6232" s="15" t="str">
        <f>IF(M6232="",IF(AND(H6232&lt;&gt; "",D6232&lt;&gt;""),IF(H6232&gt;=D6232,H6232-D6232,0),""),"")</f>
        <v/>
      </c>
      <c r="K6232" s="20" t="str">
        <f>IF(M6232="",IF(I6232&lt;&gt;"",I6232-G6232,""),"")</f>
        <v/>
      </c>
      <c r="L6232" s="25" t="str">
        <f>IF(M6232="",IF(K6232&lt;&gt;"",IF(G6232=0,IF(I6232=0,0,9.99),K6232/G6232),""),"")</f>
        <v/>
      </c>
      <c r="M6232" s="112"/>
      <c r="N6232" s="58" t="str">
        <f>TRIM(CONCATENATE(Table1[[#This Row],[Intake]]," ",Table1[[#This Row],[Batch Number]]))</f>
        <v>S-1/OS 118</v>
      </c>
      <c r="O6232" s="112" t="str">
        <f>IF(VLOOKUP(Table1[[#This Row],[Intake Batch Combo]],Sheet2!A:B,2,FALSE)="","",VLOOKUP(Table1[[#This Row],[Intake Batch Combo]],Sheet2!A:B,2,FALSE))</f>
        <v>One Source Diagnostics Buy 118</v>
      </c>
      <c r="P6232" s="115" t="s">
        <v>2383</v>
      </c>
      <c r="Q6232" s="115" t="e">
        <v>#N/A</v>
      </c>
    </row>
    <row r="6233" spans="1:17">
      <c r="A6233" s="4" t="s">
        <v>1316</v>
      </c>
      <c r="B6233" s="15">
        <v>118</v>
      </c>
      <c r="C6233" s="64" t="s">
        <v>1614</v>
      </c>
      <c r="D6233" s="30">
        <v>44897</v>
      </c>
      <c r="E6233" s="60" t="s">
        <v>1</v>
      </c>
      <c r="F6233" s="14">
        <v>1695</v>
      </c>
      <c r="G6233" s="14">
        <v>404.96364199804663</v>
      </c>
      <c r="H6233" s="30"/>
      <c r="I6233" s="120"/>
      <c r="J6233" s="15" t="str">
        <f>IF(M6233="",IF(AND(H6233&lt;&gt; "",D6233&lt;&gt;""),IF(H6233&gt;=D6233,H6233-D6233,0),""),"")</f>
        <v/>
      </c>
      <c r="K6233" s="20" t="str">
        <f>IF(M6233="",IF(I6233&lt;&gt;"",I6233-G6233,""),"")</f>
        <v/>
      </c>
      <c r="L6233" s="25" t="str">
        <f>IF(M6233="",IF(K6233&lt;&gt;"",IF(G6233=0,IF(I6233=0,0,9.99),K6233/G6233),""),"")</f>
        <v/>
      </c>
      <c r="M6233" s="112"/>
      <c r="N6233" s="58" t="str">
        <f>TRIM(CONCATENATE(Table1[[#This Row],[Intake]]," ",Table1[[#This Row],[Batch Number]]))</f>
        <v>S-1/OS 118</v>
      </c>
      <c r="O6233" s="112" t="str">
        <f>IF(VLOOKUP(Table1[[#This Row],[Intake Batch Combo]],Sheet2!A:B,2,FALSE)="","",VLOOKUP(Table1[[#This Row],[Intake Batch Combo]],Sheet2!A:B,2,FALSE))</f>
        <v>One Source Diagnostics Buy 118</v>
      </c>
      <c r="P6233" s="115" t="s">
        <v>2383</v>
      </c>
      <c r="Q6233" s="115" t="e">
        <v>#N/A</v>
      </c>
    </row>
    <row r="6234" spans="1:17">
      <c r="A6234" s="4" t="s">
        <v>1316</v>
      </c>
      <c r="B6234" s="15">
        <v>118</v>
      </c>
      <c r="C6234" s="64" t="s">
        <v>1617</v>
      </c>
      <c r="D6234" s="30">
        <v>44897</v>
      </c>
      <c r="E6234" s="60" t="s">
        <v>1</v>
      </c>
      <c r="F6234" s="14">
        <v>1695</v>
      </c>
      <c r="G6234" s="14">
        <v>404.96364199804663</v>
      </c>
      <c r="H6234" s="30"/>
      <c r="I6234" s="118"/>
      <c r="J6234" s="15" t="str">
        <f>IF(M6234="",IF(AND(H6234&lt;&gt; "",D6234&lt;&gt;""),IF(H6234&gt;=D6234,H6234-D6234,0),""),"")</f>
        <v/>
      </c>
      <c r="K6234" s="20" t="str">
        <f>IF(M6234="",IF(I6234&lt;&gt;"",I6234-G6234,""),"")</f>
        <v/>
      </c>
      <c r="L6234" s="25" t="str">
        <f>IF(M6234="",IF(K6234&lt;&gt;"",IF(G6234=0,IF(I6234=0,0,9.99),K6234/G6234),""),"")</f>
        <v/>
      </c>
      <c r="M6234" s="112"/>
      <c r="N6234" s="58" t="str">
        <f>TRIM(CONCATENATE(Table1[[#This Row],[Intake]]," ",Table1[[#This Row],[Batch Number]]))</f>
        <v>S-1/OS 118</v>
      </c>
      <c r="O6234" s="112" t="str">
        <f>IF(VLOOKUP(Table1[[#This Row],[Intake Batch Combo]],Sheet2!A:B,2,FALSE)="","",VLOOKUP(Table1[[#This Row],[Intake Batch Combo]],Sheet2!A:B,2,FALSE))</f>
        <v>One Source Diagnostics Buy 118</v>
      </c>
      <c r="P6234" s="115" t="s">
        <v>2383</v>
      </c>
      <c r="Q6234" s="115" t="e">
        <v>#N/A</v>
      </c>
    </row>
    <row r="6235" spans="1:17">
      <c r="A6235" s="4" t="s">
        <v>1316</v>
      </c>
      <c r="B6235" s="15">
        <v>118</v>
      </c>
      <c r="C6235" s="64" t="s">
        <v>1617</v>
      </c>
      <c r="D6235" s="30">
        <v>44897</v>
      </c>
      <c r="E6235" s="60" t="s">
        <v>1</v>
      </c>
      <c r="F6235" s="14">
        <v>1695</v>
      </c>
      <c r="G6235" s="14">
        <v>404.96364199804663</v>
      </c>
      <c r="H6235" s="30"/>
      <c r="I6235" s="120"/>
      <c r="J6235" s="15" t="str">
        <f>IF(M6235="",IF(AND(H6235&lt;&gt; "",D6235&lt;&gt;""),IF(H6235&gt;=D6235,H6235-D6235,0),""),"")</f>
        <v/>
      </c>
      <c r="K6235" s="20" t="str">
        <f>IF(M6235="",IF(I6235&lt;&gt;"",I6235-G6235,""),"")</f>
        <v/>
      </c>
      <c r="L6235" s="25" t="str">
        <f>IF(M6235="",IF(K6235&lt;&gt;"",IF(G6235=0,IF(I6235=0,0,9.99),K6235/G6235),""),"")</f>
        <v/>
      </c>
      <c r="M6235" s="112"/>
      <c r="N6235" s="58" t="str">
        <f>TRIM(CONCATENATE(Table1[[#This Row],[Intake]]," ",Table1[[#This Row],[Batch Number]]))</f>
        <v>S-1/OS 118</v>
      </c>
      <c r="O6235" s="112" t="str">
        <f>IF(VLOOKUP(Table1[[#This Row],[Intake Batch Combo]],Sheet2!A:B,2,FALSE)="","",VLOOKUP(Table1[[#This Row],[Intake Batch Combo]],Sheet2!A:B,2,FALSE))</f>
        <v>One Source Diagnostics Buy 118</v>
      </c>
      <c r="P6235" s="115" t="s">
        <v>2383</v>
      </c>
      <c r="Q6235" s="115" t="e">
        <v>#N/A</v>
      </c>
    </row>
    <row r="6236" spans="1:17">
      <c r="A6236" s="4" t="s">
        <v>1316</v>
      </c>
      <c r="B6236" s="15">
        <v>118</v>
      </c>
      <c r="C6236" s="64" t="s">
        <v>1622</v>
      </c>
      <c r="D6236" s="30">
        <v>44897</v>
      </c>
      <c r="E6236" s="60" t="s">
        <v>1</v>
      </c>
      <c r="F6236" s="14">
        <v>1695</v>
      </c>
      <c r="G6236" s="14">
        <v>404.96364199804663</v>
      </c>
      <c r="H6236" s="30"/>
      <c r="I6236" s="120"/>
      <c r="J6236" s="15" t="str">
        <f>IF(M6236="",IF(AND(H6236&lt;&gt; "",D6236&lt;&gt;""),IF(H6236&gt;=D6236,H6236-D6236,0),""),"")</f>
        <v/>
      </c>
      <c r="K6236" s="20" t="str">
        <f>IF(M6236="",IF(I6236&lt;&gt;"",I6236-G6236,""),"")</f>
        <v/>
      </c>
      <c r="L6236" s="25" t="str">
        <f>IF(M6236="",IF(K6236&lt;&gt;"",IF(G6236=0,IF(I6236=0,0,9.99),K6236/G6236),""),"")</f>
        <v/>
      </c>
      <c r="M6236" s="112"/>
      <c r="N6236" s="58" t="str">
        <f>TRIM(CONCATENATE(Table1[[#This Row],[Intake]]," ",Table1[[#This Row],[Batch Number]]))</f>
        <v>S-1/OS 118</v>
      </c>
      <c r="O6236" s="112" t="str">
        <f>IF(VLOOKUP(Table1[[#This Row],[Intake Batch Combo]],Sheet2!A:B,2,FALSE)="","",VLOOKUP(Table1[[#This Row],[Intake Batch Combo]],Sheet2!A:B,2,FALSE))</f>
        <v>One Source Diagnostics Buy 118</v>
      </c>
      <c r="P6236" s="115" t="s">
        <v>2383</v>
      </c>
      <c r="Q6236" s="115" t="e">
        <v>#N/A</v>
      </c>
    </row>
    <row r="6237" spans="1:17">
      <c r="A6237" s="4" t="s">
        <v>1316</v>
      </c>
      <c r="B6237" s="15">
        <v>118</v>
      </c>
      <c r="C6237" s="64" t="s">
        <v>1622</v>
      </c>
      <c r="D6237" s="30">
        <v>44897</v>
      </c>
      <c r="E6237" s="60" t="s">
        <v>1</v>
      </c>
      <c r="F6237" s="14">
        <v>1695</v>
      </c>
      <c r="G6237" s="14">
        <v>404.96364199804663</v>
      </c>
      <c r="H6237" s="30"/>
      <c r="I6237" s="118"/>
      <c r="J6237" s="15" t="str">
        <f>IF(M6237="",IF(AND(H6237&lt;&gt; "",D6237&lt;&gt;""),IF(H6237&gt;=D6237,H6237-D6237,0),""),"")</f>
        <v/>
      </c>
      <c r="K6237" s="20" t="str">
        <f>IF(M6237="",IF(I6237&lt;&gt;"",I6237-G6237,""),"")</f>
        <v/>
      </c>
      <c r="L6237" s="25" t="str">
        <f>IF(M6237="",IF(K6237&lt;&gt;"",IF(G6237=0,IF(I6237=0,0,9.99),K6237/G6237),""),"")</f>
        <v/>
      </c>
      <c r="M6237" s="112"/>
      <c r="N6237" s="58" t="str">
        <f>TRIM(CONCATENATE(Table1[[#This Row],[Intake]]," ",Table1[[#This Row],[Batch Number]]))</f>
        <v>S-1/OS 118</v>
      </c>
      <c r="O6237" s="112" t="str">
        <f>IF(VLOOKUP(Table1[[#This Row],[Intake Batch Combo]],Sheet2!A:B,2,FALSE)="","",VLOOKUP(Table1[[#This Row],[Intake Batch Combo]],Sheet2!A:B,2,FALSE))</f>
        <v>One Source Diagnostics Buy 118</v>
      </c>
      <c r="P6237" s="115" t="s">
        <v>2383</v>
      </c>
      <c r="Q6237" s="115" t="e">
        <v>#N/A</v>
      </c>
    </row>
    <row r="6238" spans="1:17">
      <c r="A6238" s="4" t="s">
        <v>1316</v>
      </c>
      <c r="B6238" s="15">
        <v>118</v>
      </c>
      <c r="C6238" s="64" t="s">
        <v>1623</v>
      </c>
      <c r="D6238" s="30">
        <v>44897</v>
      </c>
      <c r="E6238" s="60" t="s">
        <v>1</v>
      </c>
      <c r="F6238" s="14">
        <v>1695</v>
      </c>
      <c r="G6238" s="14">
        <v>404.96364199804663</v>
      </c>
      <c r="H6238" s="30"/>
      <c r="I6238" s="118"/>
      <c r="J6238" s="15" t="str">
        <f>IF(M6238="",IF(AND(H6238&lt;&gt; "",D6238&lt;&gt;""),IF(H6238&gt;=D6238,H6238-D6238,0),""),"")</f>
        <v/>
      </c>
      <c r="K6238" s="20" t="str">
        <f>IF(M6238="",IF(I6238&lt;&gt;"",I6238-G6238,""),"")</f>
        <v/>
      </c>
      <c r="L6238" s="25" t="str">
        <f>IF(M6238="",IF(K6238&lt;&gt;"",IF(G6238=0,IF(I6238=0,0,9.99),K6238/G6238),""),"")</f>
        <v/>
      </c>
      <c r="M6238" s="112"/>
      <c r="N6238" s="58" t="str">
        <f>TRIM(CONCATENATE(Table1[[#This Row],[Intake]]," ",Table1[[#This Row],[Batch Number]]))</f>
        <v>S-1/OS 118</v>
      </c>
      <c r="O6238" s="112" t="str">
        <f>IF(VLOOKUP(Table1[[#This Row],[Intake Batch Combo]],Sheet2!A:B,2,FALSE)="","",VLOOKUP(Table1[[#This Row],[Intake Batch Combo]],Sheet2!A:B,2,FALSE))</f>
        <v>One Source Diagnostics Buy 118</v>
      </c>
      <c r="P6238" s="115" t="s">
        <v>2383</v>
      </c>
      <c r="Q6238" s="115" t="e">
        <v>#N/A</v>
      </c>
    </row>
    <row r="6239" spans="1:17">
      <c r="A6239" s="4" t="s">
        <v>1316</v>
      </c>
      <c r="B6239" s="15">
        <v>118</v>
      </c>
      <c r="C6239" s="64" t="s">
        <v>1623</v>
      </c>
      <c r="D6239" s="30">
        <v>44897</v>
      </c>
      <c r="E6239" s="60" t="s">
        <v>1</v>
      </c>
      <c r="F6239" s="14">
        <v>1695</v>
      </c>
      <c r="G6239" s="14">
        <v>404.96364199804663</v>
      </c>
      <c r="H6239" s="30"/>
      <c r="I6239" s="118"/>
      <c r="J6239" s="15" t="str">
        <f>IF(M6239="",IF(AND(H6239&lt;&gt; "",D6239&lt;&gt;""),IF(H6239&gt;=D6239,H6239-D6239,0),""),"")</f>
        <v/>
      </c>
      <c r="K6239" s="20" t="str">
        <f>IF(M6239="",IF(I6239&lt;&gt;"",I6239-G6239,""),"")</f>
        <v/>
      </c>
      <c r="L6239" s="25" t="str">
        <f>IF(M6239="",IF(K6239&lt;&gt;"",IF(G6239=0,IF(I6239=0,0,9.99),K6239/G6239),""),"")</f>
        <v/>
      </c>
      <c r="M6239" s="112"/>
      <c r="N6239" s="58" t="str">
        <f>TRIM(CONCATENATE(Table1[[#This Row],[Intake]]," ",Table1[[#This Row],[Batch Number]]))</f>
        <v>S-1/OS 118</v>
      </c>
      <c r="O6239" s="112" t="str">
        <f>IF(VLOOKUP(Table1[[#This Row],[Intake Batch Combo]],Sheet2!A:B,2,FALSE)="","",VLOOKUP(Table1[[#This Row],[Intake Batch Combo]],Sheet2!A:B,2,FALSE))</f>
        <v>One Source Diagnostics Buy 118</v>
      </c>
      <c r="P6239" s="115" t="s">
        <v>2383</v>
      </c>
      <c r="Q6239" s="115" t="e">
        <v>#N/A</v>
      </c>
    </row>
    <row r="6240" spans="1:17">
      <c r="A6240" s="4" t="s">
        <v>1316</v>
      </c>
      <c r="B6240" s="15">
        <v>118</v>
      </c>
      <c r="C6240" s="64" t="s">
        <v>1623</v>
      </c>
      <c r="D6240" s="30">
        <v>44897</v>
      </c>
      <c r="E6240" s="60" t="s">
        <v>1</v>
      </c>
      <c r="F6240" s="14">
        <v>1695</v>
      </c>
      <c r="G6240" s="14">
        <v>404.96364199804663</v>
      </c>
      <c r="H6240" s="30"/>
      <c r="I6240" s="118"/>
      <c r="J6240" s="15" t="str">
        <f>IF(M6240="",IF(AND(H6240&lt;&gt; "",D6240&lt;&gt;""),IF(H6240&gt;=D6240,H6240-D6240,0),""),"")</f>
        <v/>
      </c>
      <c r="K6240" s="20" t="str">
        <f>IF(M6240="",IF(I6240&lt;&gt;"",I6240-G6240,""),"")</f>
        <v/>
      </c>
      <c r="L6240" s="25" t="str">
        <f>IF(M6240="",IF(K6240&lt;&gt;"",IF(G6240=0,IF(I6240=0,0,9.99),K6240/G6240),""),"")</f>
        <v/>
      </c>
      <c r="M6240" s="112"/>
      <c r="N6240" s="58" t="str">
        <f>TRIM(CONCATENATE(Table1[[#This Row],[Intake]]," ",Table1[[#This Row],[Batch Number]]))</f>
        <v>S-1/OS 118</v>
      </c>
      <c r="O6240" s="112" t="str">
        <f>IF(VLOOKUP(Table1[[#This Row],[Intake Batch Combo]],Sheet2!A:B,2,FALSE)="","",VLOOKUP(Table1[[#This Row],[Intake Batch Combo]],Sheet2!A:B,2,FALSE))</f>
        <v>One Source Diagnostics Buy 118</v>
      </c>
      <c r="P6240" s="115" t="s">
        <v>2383</v>
      </c>
      <c r="Q6240" s="115" t="e">
        <v>#N/A</v>
      </c>
    </row>
    <row r="6241" spans="1:17">
      <c r="A6241" s="4" t="s">
        <v>1316</v>
      </c>
      <c r="B6241" s="15">
        <v>118</v>
      </c>
      <c r="C6241" s="64" t="s">
        <v>1628</v>
      </c>
      <c r="D6241" s="30">
        <v>44897</v>
      </c>
      <c r="E6241" s="60" t="s">
        <v>1</v>
      </c>
      <c r="F6241" s="14">
        <v>1695</v>
      </c>
      <c r="G6241" s="14">
        <v>404.96364199804663</v>
      </c>
      <c r="H6241" s="30"/>
      <c r="I6241" s="118"/>
      <c r="J6241" s="15" t="str">
        <f>IF(M6241="",IF(AND(H6241&lt;&gt; "",D6241&lt;&gt;""),IF(H6241&gt;=D6241,H6241-D6241,0),""),"")</f>
        <v/>
      </c>
      <c r="K6241" s="20" t="str">
        <f>IF(M6241="",IF(I6241&lt;&gt;"",I6241-G6241,""),"")</f>
        <v/>
      </c>
      <c r="L6241" s="25" t="str">
        <f>IF(M6241="",IF(K6241&lt;&gt;"",IF(G6241=0,IF(I6241=0,0,9.99),K6241/G6241),""),"")</f>
        <v/>
      </c>
      <c r="M6241" s="112"/>
      <c r="N6241" s="58" t="str">
        <f>TRIM(CONCATENATE(Table1[[#This Row],[Intake]]," ",Table1[[#This Row],[Batch Number]]))</f>
        <v>S-1/OS 118</v>
      </c>
      <c r="O6241" s="112" t="str">
        <f>IF(VLOOKUP(Table1[[#This Row],[Intake Batch Combo]],Sheet2!A:B,2,FALSE)="","",VLOOKUP(Table1[[#This Row],[Intake Batch Combo]],Sheet2!A:B,2,FALSE))</f>
        <v>One Source Diagnostics Buy 118</v>
      </c>
      <c r="P6241" s="115" t="s">
        <v>2383</v>
      </c>
      <c r="Q6241" s="115" t="e">
        <v>#N/A</v>
      </c>
    </row>
    <row r="6242" spans="1:17">
      <c r="A6242" s="4" t="s">
        <v>1316</v>
      </c>
      <c r="B6242" s="15">
        <v>118</v>
      </c>
      <c r="C6242" s="64" t="s">
        <v>1628</v>
      </c>
      <c r="D6242" s="30">
        <v>44897</v>
      </c>
      <c r="E6242" s="60" t="s">
        <v>1</v>
      </c>
      <c r="F6242" s="14">
        <v>1695</v>
      </c>
      <c r="G6242" s="14">
        <v>404.96364199804663</v>
      </c>
      <c r="H6242" s="30"/>
      <c r="I6242" s="120"/>
      <c r="J6242" s="15" t="str">
        <f>IF(M6242="",IF(AND(H6242&lt;&gt; "",D6242&lt;&gt;""),IF(H6242&gt;=D6242,H6242-D6242,0),""),"")</f>
        <v/>
      </c>
      <c r="K6242" s="20" t="str">
        <f>IF(M6242="",IF(I6242&lt;&gt;"",I6242-G6242,""),"")</f>
        <v/>
      </c>
      <c r="L6242" s="25" t="str">
        <f>IF(M6242="",IF(K6242&lt;&gt;"",IF(G6242=0,IF(I6242=0,0,9.99),K6242/G6242),""),"")</f>
        <v/>
      </c>
      <c r="M6242" s="112"/>
      <c r="N6242" s="58" t="str">
        <f>TRIM(CONCATENATE(Table1[[#This Row],[Intake]]," ",Table1[[#This Row],[Batch Number]]))</f>
        <v>S-1/OS 118</v>
      </c>
      <c r="O6242" s="112" t="str">
        <f>IF(VLOOKUP(Table1[[#This Row],[Intake Batch Combo]],Sheet2!A:B,2,FALSE)="","",VLOOKUP(Table1[[#This Row],[Intake Batch Combo]],Sheet2!A:B,2,FALSE))</f>
        <v>One Source Diagnostics Buy 118</v>
      </c>
      <c r="P6242" s="115" t="s">
        <v>2383</v>
      </c>
      <c r="Q6242" s="115" t="e">
        <v>#N/A</v>
      </c>
    </row>
    <row r="6243" spans="1:17">
      <c r="A6243" s="4" t="s">
        <v>1316</v>
      </c>
      <c r="B6243" s="15">
        <v>118</v>
      </c>
      <c r="C6243" s="64" t="s">
        <v>1631</v>
      </c>
      <c r="D6243" s="30">
        <v>44897</v>
      </c>
      <c r="E6243" s="60" t="s">
        <v>1</v>
      </c>
      <c r="F6243" s="14">
        <v>1695</v>
      </c>
      <c r="G6243" s="14">
        <v>404.96364199804663</v>
      </c>
      <c r="H6243" s="30"/>
      <c r="I6243" s="118"/>
      <c r="J6243" s="15" t="str">
        <f>IF(M6243="",IF(AND(H6243&lt;&gt; "",D6243&lt;&gt;""),IF(H6243&gt;=D6243,H6243-D6243,0),""),"")</f>
        <v/>
      </c>
      <c r="K6243" s="20" t="str">
        <f>IF(M6243="",IF(I6243&lt;&gt;"",I6243-G6243,""),"")</f>
        <v/>
      </c>
      <c r="L6243" s="25" t="str">
        <f>IF(M6243="",IF(K6243&lt;&gt;"",IF(G6243=0,IF(I6243=0,0,9.99),K6243/G6243),""),"")</f>
        <v/>
      </c>
      <c r="M6243" s="112"/>
      <c r="N6243" s="58" t="str">
        <f>TRIM(CONCATENATE(Table1[[#This Row],[Intake]]," ",Table1[[#This Row],[Batch Number]]))</f>
        <v>S-1/OS 118</v>
      </c>
      <c r="O6243" s="112" t="str">
        <f>IF(VLOOKUP(Table1[[#This Row],[Intake Batch Combo]],Sheet2!A:B,2,FALSE)="","",VLOOKUP(Table1[[#This Row],[Intake Batch Combo]],Sheet2!A:B,2,FALSE))</f>
        <v>One Source Diagnostics Buy 118</v>
      </c>
      <c r="P6243" s="115" t="s">
        <v>2383</v>
      </c>
      <c r="Q6243" s="115" t="e">
        <v>#N/A</v>
      </c>
    </row>
    <row r="6244" spans="1:17">
      <c r="A6244" s="4" t="s">
        <v>1316</v>
      </c>
      <c r="B6244" s="15">
        <v>118</v>
      </c>
      <c r="C6244" s="64" t="s">
        <v>1631</v>
      </c>
      <c r="D6244" s="30">
        <v>44897</v>
      </c>
      <c r="E6244" s="60" t="s">
        <v>1</v>
      </c>
      <c r="F6244" s="14">
        <v>1695</v>
      </c>
      <c r="G6244" s="14">
        <v>404.96364199804663</v>
      </c>
      <c r="H6244" s="30"/>
      <c r="I6244" s="118"/>
      <c r="J6244" s="15" t="str">
        <f>IF(M6244="",IF(AND(H6244&lt;&gt; "",D6244&lt;&gt;""),IF(H6244&gt;=D6244,H6244-D6244,0),""),"")</f>
        <v/>
      </c>
      <c r="K6244" s="20" t="str">
        <f>IF(M6244="",IF(I6244&lt;&gt;"",I6244-G6244,""),"")</f>
        <v/>
      </c>
      <c r="L6244" s="25" t="str">
        <f>IF(M6244="",IF(K6244&lt;&gt;"",IF(G6244=0,IF(I6244=0,0,9.99),K6244/G6244),""),"")</f>
        <v/>
      </c>
      <c r="M6244" s="112"/>
      <c r="N6244" s="58" t="str">
        <f>TRIM(CONCATENATE(Table1[[#This Row],[Intake]]," ",Table1[[#This Row],[Batch Number]]))</f>
        <v>S-1/OS 118</v>
      </c>
      <c r="O6244" s="112" t="str">
        <f>IF(VLOOKUP(Table1[[#This Row],[Intake Batch Combo]],Sheet2!A:B,2,FALSE)="","",VLOOKUP(Table1[[#This Row],[Intake Batch Combo]],Sheet2!A:B,2,FALSE))</f>
        <v>One Source Diagnostics Buy 118</v>
      </c>
      <c r="P6244" s="115" t="s">
        <v>2383</v>
      </c>
      <c r="Q6244" s="115" t="e">
        <v>#N/A</v>
      </c>
    </row>
    <row r="6245" spans="1:17">
      <c r="A6245" s="4" t="s">
        <v>1316</v>
      </c>
      <c r="B6245" s="15">
        <v>118</v>
      </c>
      <c r="C6245" s="64" t="s">
        <v>1637</v>
      </c>
      <c r="D6245" s="30">
        <v>44897</v>
      </c>
      <c r="E6245" s="60" t="s">
        <v>1</v>
      </c>
      <c r="F6245" s="14">
        <v>1695</v>
      </c>
      <c r="G6245" s="14">
        <v>404.96364199804663</v>
      </c>
      <c r="H6245" s="30"/>
      <c r="I6245" s="118"/>
      <c r="J6245" s="15" t="str">
        <f>IF(M6245="",IF(AND(H6245&lt;&gt; "",D6245&lt;&gt;""),IF(H6245&gt;=D6245,H6245-D6245,0),""),"")</f>
        <v/>
      </c>
      <c r="K6245" s="20" t="str">
        <f>IF(M6245="",IF(I6245&lt;&gt;"",I6245-G6245,""),"")</f>
        <v/>
      </c>
      <c r="L6245" s="25" t="str">
        <f>IF(M6245="",IF(K6245&lt;&gt;"",IF(G6245=0,IF(I6245=0,0,9.99),K6245/G6245),""),"")</f>
        <v/>
      </c>
      <c r="M6245" s="112"/>
      <c r="N6245" s="58" t="str">
        <f>TRIM(CONCATENATE(Table1[[#This Row],[Intake]]," ",Table1[[#This Row],[Batch Number]]))</f>
        <v>S-1/OS 118</v>
      </c>
      <c r="O6245" s="112" t="str">
        <f>IF(VLOOKUP(Table1[[#This Row],[Intake Batch Combo]],Sheet2!A:B,2,FALSE)="","",VLOOKUP(Table1[[#This Row],[Intake Batch Combo]],Sheet2!A:B,2,FALSE))</f>
        <v>One Source Diagnostics Buy 118</v>
      </c>
      <c r="P6245" s="115" t="s">
        <v>2383</v>
      </c>
      <c r="Q6245" s="115" t="e">
        <v>#N/A</v>
      </c>
    </row>
    <row r="6246" spans="1:17">
      <c r="A6246" s="4" t="s">
        <v>1316</v>
      </c>
      <c r="B6246" s="15">
        <v>118</v>
      </c>
      <c r="C6246" s="64" t="s">
        <v>1637</v>
      </c>
      <c r="D6246" s="30">
        <v>44897</v>
      </c>
      <c r="E6246" s="60" t="s">
        <v>1</v>
      </c>
      <c r="F6246" s="14">
        <v>1695</v>
      </c>
      <c r="G6246" s="14">
        <v>404.96364199804663</v>
      </c>
      <c r="H6246" s="30"/>
      <c r="I6246" s="118"/>
      <c r="J6246" s="15" t="str">
        <f>IF(M6246="",IF(AND(H6246&lt;&gt; "",D6246&lt;&gt;""),IF(H6246&gt;=D6246,H6246-D6246,0),""),"")</f>
        <v/>
      </c>
      <c r="K6246" s="20" t="str">
        <f>IF(M6246="",IF(I6246&lt;&gt;"",I6246-G6246,""),"")</f>
        <v/>
      </c>
      <c r="L6246" s="25" t="str">
        <f>IF(M6246="",IF(K6246&lt;&gt;"",IF(G6246=0,IF(I6246=0,0,9.99),K6246/G6246),""),"")</f>
        <v/>
      </c>
      <c r="M6246" s="112"/>
      <c r="N6246" s="58" t="str">
        <f>TRIM(CONCATENATE(Table1[[#This Row],[Intake]]," ",Table1[[#This Row],[Batch Number]]))</f>
        <v>S-1/OS 118</v>
      </c>
      <c r="O6246" s="112" t="str">
        <f>IF(VLOOKUP(Table1[[#This Row],[Intake Batch Combo]],Sheet2!A:B,2,FALSE)="","",VLOOKUP(Table1[[#This Row],[Intake Batch Combo]],Sheet2!A:B,2,FALSE))</f>
        <v>One Source Diagnostics Buy 118</v>
      </c>
      <c r="P6246" s="115" t="s">
        <v>2383</v>
      </c>
      <c r="Q6246" s="115" t="e">
        <v>#N/A</v>
      </c>
    </row>
    <row r="6247" spans="1:17">
      <c r="A6247" s="4" t="s">
        <v>1316</v>
      </c>
      <c r="B6247" s="15">
        <v>118</v>
      </c>
      <c r="C6247" s="64" t="s">
        <v>1448</v>
      </c>
      <c r="D6247" s="30">
        <v>44897</v>
      </c>
      <c r="E6247" s="60" t="s">
        <v>1</v>
      </c>
      <c r="F6247" s="14">
        <v>1695</v>
      </c>
      <c r="G6247" s="14">
        <v>404.96364199804663</v>
      </c>
      <c r="H6247" s="30"/>
      <c r="I6247" s="118"/>
      <c r="J6247" s="15" t="str">
        <f>IF(M6247="",IF(AND(H6247&lt;&gt; "",D6247&lt;&gt;""),IF(H6247&gt;=D6247,H6247-D6247,0),""),"")</f>
        <v/>
      </c>
      <c r="K6247" s="20" t="str">
        <f>IF(M6247="",IF(I6247&lt;&gt;"",I6247-G6247,""),"")</f>
        <v/>
      </c>
      <c r="L6247" s="25" t="str">
        <f>IF(M6247="",IF(K6247&lt;&gt;"",IF(G6247=0,IF(I6247=0,0,9.99),K6247/G6247),""),"")</f>
        <v/>
      </c>
      <c r="M6247" s="112"/>
      <c r="N6247" s="58" t="str">
        <f>TRIM(CONCATENATE(Table1[[#This Row],[Intake]]," ",Table1[[#This Row],[Batch Number]]))</f>
        <v>S-1/OS 118</v>
      </c>
      <c r="O6247" s="112" t="str">
        <f>IF(VLOOKUP(Table1[[#This Row],[Intake Batch Combo]],Sheet2!A:B,2,FALSE)="","",VLOOKUP(Table1[[#This Row],[Intake Batch Combo]],Sheet2!A:B,2,FALSE))</f>
        <v>One Source Diagnostics Buy 118</v>
      </c>
      <c r="P6247" s="115" t="s">
        <v>2383</v>
      </c>
      <c r="Q6247" s="115" t="e">
        <v>#N/A</v>
      </c>
    </row>
    <row r="6248" spans="1:17">
      <c r="A6248" s="4" t="s">
        <v>1316</v>
      </c>
      <c r="B6248" s="15">
        <v>118</v>
      </c>
      <c r="C6248" s="64" t="s">
        <v>1448</v>
      </c>
      <c r="D6248" s="30">
        <v>44897</v>
      </c>
      <c r="E6248" s="60" t="s">
        <v>1</v>
      </c>
      <c r="F6248" s="14">
        <v>1695</v>
      </c>
      <c r="G6248" s="14">
        <v>404.96364199804663</v>
      </c>
      <c r="H6248" s="30"/>
      <c r="I6248" s="118"/>
      <c r="J6248" s="15" t="str">
        <f>IF(M6248="",IF(AND(H6248&lt;&gt; "",D6248&lt;&gt;""),IF(H6248&gt;=D6248,H6248-D6248,0),""),"")</f>
        <v/>
      </c>
      <c r="K6248" s="20" t="str">
        <f>IF(M6248="",IF(I6248&lt;&gt;"",I6248-G6248,""),"")</f>
        <v/>
      </c>
      <c r="L6248" s="25" t="str">
        <f>IF(M6248="",IF(K6248&lt;&gt;"",IF(G6248=0,IF(I6248=0,0,9.99),K6248/G6248),""),"")</f>
        <v/>
      </c>
      <c r="M6248" s="112"/>
      <c r="N6248" s="58" t="str">
        <f>TRIM(CONCATENATE(Table1[[#This Row],[Intake]]," ",Table1[[#This Row],[Batch Number]]))</f>
        <v>S-1/OS 118</v>
      </c>
      <c r="O6248" s="112" t="str">
        <f>IF(VLOOKUP(Table1[[#This Row],[Intake Batch Combo]],Sheet2!A:B,2,FALSE)="","",VLOOKUP(Table1[[#This Row],[Intake Batch Combo]],Sheet2!A:B,2,FALSE))</f>
        <v>One Source Diagnostics Buy 118</v>
      </c>
      <c r="P6248" s="115" t="s">
        <v>2383</v>
      </c>
      <c r="Q6248" s="115" t="e">
        <v>#N/A</v>
      </c>
    </row>
    <row r="6249" spans="1:17">
      <c r="A6249" s="4" t="s">
        <v>1316</v>
      </c>
      <c r="B6249" s="15">
        <v>118</v>
      </c>
      <c r="C6249" s="64" t="s">
        <v>1448</v>
      </c>
      <c r="D6249" s="30">
        <v>44897</v>
      </c>
      <c r="E6249" s="60" t="s">
        <v>1</v>
      </c>
      <c r="F6249" s="14">
        <v>1695</v>
      </c>
      <c r="G6249" s="14">
        <v>404.96364199804663</v>
      </c>
      <c r="H6249" s="30"/>
      <c r="I6249" s="118"/>
      <c r="J6249" s="15" t="str">
        <f>IF(M6249="",IF(AND(H6249&lt;&gt; "",D6249&lt;&gt;""),IF(H6249&gt;=D6249,H6249-D6249,0),""),"")</f>
        <v/>
      </c>
      <c r="K6249" s="20" t="str">
        <f>IF(M6249="",IF(I6249&lt;&gt;"",I6249-G6249,""),"")</f>
        <v/>
      </c>
      <c r="L6249" s="25" t="str">
        <f>IF(M6249="",IF(K6249&lt;&gt;"",IF(G6249=0,IF(I6249=0,0,9.99),K6249/G6249),""),"")</f>
        <v/>
      </c>
      <c r="M6249" s="112"/>
      <c r="N6249" s="58" t="str">
        <f>TRIM(CONCATENATE(Table1[[#This Row],[Intake]]," ",Table1[[#This Row],[Batch Number]]))</f>
        <v>S-1/OS 118</v>
      </c>
      <c r="O6249" s="112" t="str">
        <f>IF(VLOOKUP(Table1[[#This Row],[Intake Batch Combo]],Sheet2!A:B,2,FALSE)="","",VLOOKUP(Table1[[#This Row],[Intake Batch Combo]],Sheet2!A:B,2,FALSE))</f>
        <v>One Source Diagnostics Buy 118</v>
      </c>
      <c r="P6249" s="115" t="s">
        <v>2383</v>
      </c>
      <c r="Q6249" s="115" t="e">
        <v>#N/A</v>
      </c>
    </row>
    <row r="6250" spans="1:17">
      <c r="A6250" s="4" t="s">
        <v>1316</v>
      </c>
      <c r="B6250" s="15">
        <v>118</v>
      </c>
      <c r="C6250" s="64" t="s">
        <v>1640</v>
      </c>
      <c r="D6250" s="30">
        <v>44897</v>
      </c>
      <c r="E6250" s="60" t="s">
        <v>1</v>
      </c>
      <c r="F6250" s="14">
        <v>1695</v>
      </c>
      <c r="G6250" s="14">
        <v>404.96364199804663</v>
      </c>
      <c r="H6250" s="30"/>
      <c r="I6250" s="120"/>
      <c r="J6250" s="15" t="str">
        <f>IF(M6250="",IF(AND(H6250&lt;&gt; "",D6250&lt;&gt;""),IF(H6250&gt;=D6250,H6250-D6250,0),""),"")</f>
        <v/>
      </c>
      <c r="K6250" s="20" t="str">
        <f>IF(M6250="",IF(I6250&lt;&gt;"",I6250-G6250,""),"")</f>
        <v/>
      </c>
      <c r="L6250" s="25" t="str">
        <f>IF(M6250="",IF(K6250&lt;&gt;"",IF(G6250=0,IF(I6250=0,0,9.99),K6250/G6250),""),"")</f>
        <v/>
      </c>
      <c r="M6250" s="112"/>
      <c r="N6250" s="58" t="str">
        <f>TRIM(CONCATENATE(Table1[[#This Row],[Intake]]," ",Table1[[#This Row],[Batch Number]]))</f>
        <v>S-1/OS 118</v>
      </c>
      <c r="O6250" s="112" t="str">
        <f>IF(VLOOKUP(Table1[[#This Row],[Intake Batch Combo]],Sheet2!A:B,2,FALSE)="","",VLOOKUP(Table1[[#This Row],[Intake Batch Combo]],Sheet2!A:B,2,FALSE))</f>
        <v>One Source Diagnostics Buy 118</v>
      </c>
      <c r="P6250" s="115" t="s">
        <v>2383</v>
      </c>
      <c r="Q6250" s="115" t="e">
        <v>#N/A</v>
      </c>
    </row>
    <row r="6251" spans="1:17">
      <c r="A6251" s="4" t="s">
        <v>1316</v>
      </c>
      <c r="B6251" s="15">
        <v>118</v>
      </c>
      <c r="C6251" s="64" t="s">
        <v>1640</v>
      </c>
      <c r="D6251" s="30">
        <v>44897</v>
      </c>
      <c r="E6251" s="60" t="s">
        <v>1</v>
      </c>
      <c r="F6251" s="14">
        <v>1695</v>
      </c>
      <c r="G6251" s="14">
        <v>404.96364199804663</v>
      </c>
      <c r="H6251" s="30"/>
      <c r="I6251" s="118"/>
      <c r="J6251" s="15" t="str">
        <f>IF(M6251="",IF(AND(H6251&lt;&gt; "",D6251&lt;&gt;""),IF(H6251&gt;=D6251,H6251-D6251,0),""),"")</f>
        <v/>
      </c>
      <c r="K6251" s="20" t="str">
        <f>IF(M6251="",IF(I6251&lt;&gt;"",I6251-G6251,""),"")</f>
        <v/>
      </c>
      <c r="L6251" s="25" t="str">
        <f>IF(M6251="",IF(K6251&lt;&gt;"",IF(G6251=0,IF(I6251=0,0,9.99),K6251/G6251),""),"")</f>
        <v/>
      </c>
      <c r="M6251" s="112"/>
      <c r="N6251" s="58" t="str">
        <f>TRIM(CONCATENATE(Table1[[#This Row],[Intake]]," ",Table1[[#This Row],[Batch Number]]))</f>
        <v>S-1/OS 118</v>
      </c>
      <c r="O6251" s="112" t="str">
        <f>IF(VLOOKUP(Table1[[#This Row],[Intake Batch Combo]],Sheet2!A:B,2,FALSE)="","",VLOOKUP(Table1[[#This Row],[Intake Batch Combo]],Sheet2!A:B,2,FALSE))</f>
        <v>One Source Diagnostics Buy 118</v>
      </c>
      <c r="P6251" s="115" t="s">
        <v>2383</v>
      </c>
      <c r="Q6251" s="115" t="e">
        <v>#N/A</v>
      </c>
    </row>
    <row r="6252" spans="1:17">
      <c r="A6252" s="4" t="s">
        <v>1316</v>
      </c>
      <c r="B6252" s="15">
        <v>118</v>
      </c>
      <c r="C6252" s="64" t="s">
        <v>1642</v>
      </c>
      <c r="D6252" s="30">
        <v>44897</v>
      </c>
      <c r="E6252" s="60" t="s">
        <v>1</v>
      </c>
      <c r="F6252" s="14">
        <v>1695</v>
      </c>
      <c r="G6252" s="14">
        <v>404.96364199804663</v>
      </c>
      <c r="H6252" s="30"/>
      <c r="I6252" s="120"/>
      <c r="J6252" s="15" t="str">
        <f>IF(M6252="",IF(AND(H6252&lt;&gt; "",D6252&lt;&gt;""),IF(H6252&gt;=D6252,H6252-D6252,0),""),"")</f>
        <v/>
      </c>
      <c r="K6252" s="20" t="str">
        <f>IF(M6252="",IF(I6252&lt;&gt;"",I6252-G6252,""),"")</f>
        <v/>
      </c>
      <c r="L6252" s="25" t="str">
        <f>IF(M6252="",IF(K6252&lt;&gt;"",IF(G6252=0,IF(I6252=0,0,9.99),K6252/G6252),""),"")</f>
        <v/>
      </c>
      <c r="M6252" s="112"/>
      <c r="N6252" s="58" t="str">
        <f>TRIM(CONCATENATE(Table1[[#This Row],[Intake]]," ",Table1[[#This Row],[Batch Number]]))</f>
        <v>S-1/OS 118</v>
      </c>
      <c r="O6252" s="112" t="str">
        <f>IF(VLOOKUP(Table1[[#This Row],[Intake Batch Combo]],Sheet2!A:B,2,FALSE)="","",VLOOKUP(Table1[[#This Row],[Intake Batch Combo]],Sheet2!A:B,2,FALSE))</f>
        <v>One Source Diagnostics Buy 118</v>
      </c>
      <c r="P6252" s="115" t="s">
        <v>2383</v>
      </c>
      <c r="Q6252" s="115" t="e">
        <v>#N/A</v>
      </c>
    </row>
    <row r="6253" spans="1:17">
      <c r="A6253" s="4" t="s">
        <v>1316</v>
      </c>
      <c r="B6253" s="15">
        <v>118</v>
      </c>
      <c r="C6253" s="64" t="s">
        <v>1645</v>
      </c>
      <c r="D6253" s="30">
        <v>44897</v>
      </c>
      <c r="E6253" s="60" t="s">
        <v>1</v>
      </c>
      <c r="F6253" s="14">
        <v>1695</v>
      </c>
      <c r="G6253" s="14">
        <v>404.96364199804663</v>
      </c>
      <c r="H6253" s="30"/>
      <c r="I6253" s="120"/>
      <c r="J6253" s="15" t="str">
        <f>IF(M6253="",IF(AND(H6253&lt;&gt; "",D6253&lt;&gt;""),IF(H6253&gt;=D6253,H6253-D6253,0),""),"")</f>
        <v/>
      </c>
      <c r="K6253" s="20" t="str">
        <f>IF(M6253="",IF(I6253&lt;&gt;"",I6253-G6253,""),"")</f>
        <v/>
      </c>
      <c r="L6253" s="25" t="str">
        <f>IF(M6253="",IF(K6253&lt;&gt;"",IF(G6253=0,IF(I6253=0,0,9.99),K6253/G6253),""),"")</f>
        <v/>
      </c>
      <c r="M6253" s="112"/>
      <c r="N6253" s="58" t="str">
        <f>TRIM(CONCATENATE(Table1[[#This Row],[Intake]]," ",Table1[[#This Row],[Batch Number]]))</f>
        <v>S-1/OS 118</v>
      </c>
      <c r="O6253" s="112" t="str">
        <f>IF(VLOOKUP(Table1[[#This Row],[Intake Batch Combo]],Sheet2!A:B,2,FALSE)="","",VLOOKUP(Table1[[#This Row],[Intake Batch Combo]],Sheet2!A:B,2,FALSE))</f>
        <v>One Source Diagnostics Buy 118</v>
      </c>
      <c r="P6253" s="115" t="s">
        <v>2383</v>
      </c>
      <c r="Q6253" s="115" t="e">
        <v>#N/A</v>
      </c>
    </row>
    <row r="6254" spans="1:17">
      <c r="A6254" s="4" t="s">
        <v>1316</v>
      </c>
      <c r="B6254" s="15">
        <v>118</v>
      </c>
      <c r="C6254" s="64" t="s">
        <v>1645</v>
      </c>
      <c r="D6254" s="30">
        <v>44897</v>
      </c>
      <c r="E6254" s="60" t="s">
        <v>1</v>
      </c>
      <c r="F6254" s="14">
        <v>1695</v>
      </c>
      <c r="G6254" s="14">
        <v>404.96364199804663</v>
      </c>
      <c r="H6254" s="30"/>
      <c r="I6254" s="118"/>
      <c r="J6254" s="15" t="str">
        <f>IF(M6254="",IF(AND(H6254&lt;&gt; "",D6254&lt;&gt;""),IF(H6254&gt;=D6254,H6254-D6254,0),""),"")</f>
        <v/>
      </c>
      <c r="K6254" s="20" t="str">
        <f>IF(M6254="",IF(I6254&lt;&gt;"",I6254-G6254,""),"")</f>
        <v/>
      </c>
      <c r="L6254" s="25" t="str">
        <f>IF(M6254="",IF(K6254&lt;&gt;"",IF(G6254=0,IF(I6254=0,0,9.99),K6254/G6254),""),"")</f>
        <v/>
      </c>
      <c r="M6254" s="112"/>
      <c r="N6254" s="58" t="str">
        <f>TRIM(CONCATENATE(Table1[[#This Row],[Intake]]," ",Table1[[#This Row],[Batch Number]]))</f>
        <v>S-1/OS 118</v>
      </c>
      <c r="O6254" s="112" t="str">
        <f>IF(VLOOKUP(Table1[[#This Row],[Intake Batch Combo]],Sheet2!A:B,2,FALSE)="","",VLOOKUP(Table1[[#This Row],[Intake Batch Combo]],Sheet2!A:B,2,FALSE))</f>
        <v>One Source Diagnostics Buy 118</v>
      </c>
      <c r="P6254" s="115" t="s">
        <v>2383</v>
      </c>
      <c r="Q6254" s="115" t="e">
        <v>#N/A</v>
      </c>
    </row>
    <row r="6255" spans="1:17">
      <c r="A6255" s="4" t="s">
        <v>1316</v>
      </c>
      <c r="B6255" s="15">
        <v>118</v>
      </c>
      <c r="C6255" s="64" t="s">
        <v>1648</v>
      </c>
      <c r="D6255" s="30">
        <v>44897</v>
      </c>
      <c r="E6255" s="60" t="s">
        <v>1</v>
      </c>
      <c r="F6255" s="14">
        <v>1695</v>
      </c>
      <c r="G6255" s="14">
        <v>404.96364199804663</v>
      </c>
      <c r="H6255" s="30"/>
      <c r="I6255" s="120"/>
      <c r="J6255" s="15" t="str">
        <f>IF(M6255="",IF(AND(H6255&lt;&gt; "",D6255&lt;&gt;""),IF(H6255&gt;=D6255,H6255-D6255,0),""),"")</f>
        <v/>
      </c>
      <c r="K6255" s="20" t="str">
        <f>IF(M6255="",IF(I6255&lt;&gt;"",I6255-G6255,""),"")</f>
        <v/>
      </c>
      <c r="L6255" s="25" t="str">
        <f>IF(M6255="",IF(K6255&lt;&gt;"",IF(G6255=0,IF(I6255=0,0,9.99),K6255/G6255),""),"")</f>
        <v/>
      </c>
      <c r="M6255" s="112"/>
      <c r="N6255" s="58" t="str">
        <f>TRIM(CONCATENATE(Table1[[#This Row],[Intake]]," ",Table1[[#This Row],[Batch Number]]))</f>
        <v>S-1/OS 118</v>
      </c>
      <c r="O6255" s="112" t="str">
        <f>IF(VLOOKUP(Table1[[#This Row],[Intake Batch Combo]],Sheet2!A:B,2,FALSE)="","",VLOOKUP(Table1[[#This Row],[Intake Batch Combo]],Sheet2!A:B,2,FALSE))</f>
        <v>One Source Diagnostics Buy 118</v>
      </c>
      <c r="P6255" s="115" t="s">
        <v>2383</v>
      </c>
      <c r="Q6255" s="115" t="e">
        <v>#N/A</v>
      </c>
    </row>
    <row r="6256" spans="1:17">
      <c r="A6256" s="4" t="s">
        <v>1316</v>
      </c>
      <c r="B6256" s="15">
        <v>118</v>
      </c>
      <c r="C6256" s="64" t="s">
        <v>1648</v>
      </c>
      <c r="D6256" s="30">
        <v>44897</v>
      </c>
      <c r="E6256" s="60" t="s">
        <v>1</v>
      </c>
      <c r="F6256" s="14">
        <v>1695</v>
      </c>
      <c r="G6256" s="14">
        <v>404.96364199804663</v>
      </c>
      <c r="H6256" s="30"/>
      <c r="I6256" s="120"/>
      <c r="J6256" s="15" t="str">
        <f>IF(M6256="",IF(AND(H6256&lt;&gt; "",D6256&lt;&gt;""),IF(H6256&gt;=D6256,H6256-D6256,0),""),"")</f>
        <v/>
      </c>
      <c r="K6256" s="20" t="str">
        <f>IF(M6256="",IF(I6256&lt;&gt;"",I6256-G6256,""),"")</f>
        <v/>
      </c>
      <c r="L6256" s="25" t="str">
        <f>IF(M6256="",IF(K6256&lt;&gt;"",IF(G6256=0,IF(I6256=0,0,9.99),K6256/G6256),""),"")</f>
        <v/>
      </c>
      <c r="M6256" s="112"/>
      <c r="N6256" s="58" t="str">
        <f>TRIM(CONCATENATE(Table1[[#This Row],[Intake]]," ",Table1[[#This Row],[Batch Number]]))</f>
        <v>S-1/OS 118</v>
      </c>
      <c r="O6256" s="112" t="str">
        <f>IF(VLOOKUP(Table1[[#This Row],[Intake Batch Combo]],Sheet2!A:B,2,FALSE)="","",VLOOKUP(Table1[[#This Row],[Intake Batch Combo]],Sheet2!A:B,2,FALSE))</f>
        <v>One Source Diagnostics Buy 118</v>
      </c>
      <c r="P6256" s="115" t="s">
        <v>2383</v>
      </c>
      <c r="Q6256" s="115" t="e">
        <v>#N/A</v>
      </c>
    </row>
    <row r="6257" spans="1:17">
      <c r="A6257" s="4" t="s">
        <v>1316</v>
      </c>
      <c r="B6257" s="15">
        <v>118</v>
      </c>
      <c r="C6257" s="64" t="s">
        <v>1654</v>
      </c>
      <c r="D6257" s="30">
        <v>44897</v>
      </c>
      <c r="E6257" s="60" t="s">
        <v>1</v>
      </c>
      <c r="F6257" s="14">
        <v>1695</v>
      </c>
      <c r="G6257" s="14">
        <v>404.96364199804663</v>
      </c>
      <c r="H6257" s="30"/>
      <c r="I6257" s="120"/>
      <c r="J6257" s="15" t="str">
        <f>IF(M6257="",IF(AND(H6257&lt;&gt; "",D6257&lt;&gt;""),IF(H6257&gt;=D6257,H6257-D6257,0),""),"")</f>
        <v/>
      </c>
      <c r="K6257" s="20" t="str">
        <f>IF(M6257="",IF(I6257&lt;&gt;"",I6257-G6257,""),"")</f>
        <v/>
      </c>
      <c r="L6257" s="25" t="str">
        <f>IF(M6257="",IF(K6257&lt;&gt;"",IF(G6257=0,IF(I6257=0,0,9.99),K6257/G6257),""),"")</f>
        <v/>
      </c>
      <c r="M6257" s="112"/>
      <c r="N6257" s="58" t="str">
        <f>TRIM(CONCATENATE(Table1[[#This Row],[Intake]]," ",Table1[[#This Row],[Batch Number]]))</f>
        <v>S-1/OS 118</v>
      </c>
      <c r="O6257" s="112" t="str">
        <f>IF(VLOOKUP(Table1[[#This Row],[Intake Batch Combo]],Sheet2!A:B,2,FALSE)="","",VLOOKUP(Table1[[#This Row],[Intake Batch Combo]],Sheet2!A:B,2,FALSE))</f>
        <v>One Source Diagnostics Buy 118</v>
      </c>
      <c r="P6257" s="115" t="s">
        <v>2383</v>
      </c>
      <c r="Q6257" s="115" t="e">
        <v>#N/A</v>
      </c>
    </row>
    <row r="6258" spans="1:17">
      <c r="A6258" s="4" t="s">
        <v>1316</v>
      </c>
      <c r="B6258" s="15">
        <v>118</v>
      </c>
      <c r="C6258" s="64" t="s">
        <v>1655</v>
      </c>
      <c r="D6258" s="30">
        <v>44897</v>
      </c>
      <c r="E6258" s="60" t="s">
        <v>1</v>
      </c>
      <c r="F6258" s="14">
        <v>1695</v>
      </c>
      <c r="G6258" s="14">
        <v>404.96364199804663</v>
      </c>
      <c r="H6258" s="30"/>
      <c r="I6258" s="120"/>
      <c r="J6258" s="15" t="str">
        <f>IF(M6258="",IF(AND(H6258&lt;&gt; "",D6258&lt;&gt;""),IF(H6258&gt;=D6258,H6258-D6258,0),""),"")</f>
        <v/>
      </c>
      <c r="K6258" s="20" t="str">
        <f>IF(M6258="",IF(I6258&lt;&gt;"",I6258-G6258,""),"")</f>
        <v/>
      </c>
      <c r="L6258" s="25" t="str">
        <f>IF(M6258="",IF(K6258&lt;&gt;"",IF(G6258=0,IF(I6258=0,0,9.99),K6258/G6258),""),"")</f>
        <v/>
      </c>
      <c r="M6258" s="112"/>
      <c r="N6258" s="58" t="str">
        <f>TRIM(CONCATENATE(Table1[[#This Row],[Intake]]," ",Table1[[#This Row],[Batch Number]]))</f>
        <v>S-1/OS 118</v>
      </c>
      <c r="O6258" s="112" t="str">
        <f>IF(VLOOKUP(Table1[[#This Row],[Intake Batch Combo]],Sheet2!A:B,2,FALSE)="","",VLOOKUP(Table1[[#This Row],[Intake Batch Combo]],Sheet2!A:B,2,FALSE))</f>
        <v>One Source Diagnostics Buy 118</v>
      </c>
      <c r="P6258" s="115" t="s">
        <v>2383</v>
      </c>
      <c r="Q6258" s="115" t="e">
        <v>#N/A</v>
      </c>
    </row>
    <row r="6259" spans="1:17">
      <c r="A6259" s="4" t="s">
        <v>1316</v>
      </c>
      <c r="B6259" s="15">
        <v>118</v>
      </c>
      <c r="C6259" s="64" t="s">
        <v>1655</v>
      </c>
      <c r="D6259" s="30">
        <v>44897</v>
      </c>
      <c r="E6259" s="60" t="s">
        <v>1</v>
      </c>
      <c r="F6259" s="14">
        <v>1695</v>
      </c>
      <c r="G6259" s="14">
        <v>404.96364199804663</v>
      </c>
      <c r="H6259" s="30"/>
      <c r="I6259" s="118"/>
      <c r="J6259" s="15" t="str">
        <f>IF(M6259="",IF(AND(H6259&lt;&gt; "",D6259&lt;&gt;""),IF(H6259&gt;=D6259,H6259-D6259,0),""),"")</f>
        <v/>
      </c>
      <c r="K6259" s="20" t="str">
        <f>IF(M6259="",IF(I6259&lt;&gt;"",I6259-G6259,""),"")</f>
        <v/>
      </c>
      <c r="L6259" s="25" t="str">
        <f>IF(M6259="",IF(K6259&lt;&gt;"",IF(G6259=0,IF(I6259=0,0,9.99),K6259/G6259),""),"")</f>
        <v/>
      </c>
      <c r="M6259" s="112"/>
      <c r="N6259" s="58" t="str">
        <f>TRIM(CONCATENATE(Table1[[#This Row],[Intake]]," ",Table1[[#This Row],[Batch Number]]))</f>
        <v>S-1/OS 118</v>
      </c>
      <c r="O6259" s="112" t="str">
        <f>IF(VLOOKUP(Table1[[#This Row],[Intake Batch Combo]],Sheet2!A:B,2,FALSE)="","",VLOOKUP(Table1[[#This Row],[Intake Batch Combo]],Sheet2!A:B,2,FALSE))</f>
        <v>One Source Diagnostics Buy 118</v>
      </c>
      <c r="P6259" s="115" t="s">
        <v>2383</v>
      </c>
      <c r="Q6259" s="115" t="e">
        <v>#N/A</v>
      </c>
    </row>
    <row r="6260" spans="1:17">
      <c r="A6260" s="4" t="s">
        <v>1316</v>
      </c>
      <c r="B6260" s="15">
        <v>118</v>
      </c>
      <c r="C6260" s="64" t="s">
        <v>1655</v>
      </c>
      <c r="D6260" s="30">
        <v>44897</v>
      </c>
      <c r="E6260" s="60" t="s">
        <v>1</v>
      </c>
      <c r="F6260" s="14">
        <v>1695</v>
      </c>
      <c r="G6260" s="14">
        <v>404.96364199804663</v>
      </c>
      <c r="H6260" s="30"/>
      <c r="I6260" s="120"/>
      <c r="J6260" s="15" t="str">
        <f>IF(M6260="",IF(AND(H6260&lt;&gt; "",D6260&lt;&gt;""),IF(H6260&gt;=D6260,H6260-D6260,0),""),"")</f>
        <v/>
      </c>
      <c r="K6260" s="20" t="str">
        <f>IF(M6260="",IF(I6260&lt;&gt;"",I6260-G6260,""),"")</f>
        <v/>
      </c>
      <c r="L6260" s="25" t="str">
        <f>IF(M6260="",IF(K6260&lt;&gt;"",IF(G6260=0,IF(I6260=0,0,9.99),K6260/G6260),""),"")</f>
        <v/>
      </c>
      <c r="M6260" s="112"/>
      <c r="N6260" s="58" t="str">
        <f>TRIM(CONCATENATE(Table1[[#This Row],[Intake]]," ",Table1[[#This Row],[Batch Number]]))</f>
        <v>S-1/OS 118</v>
      </c>
      <c r="O6260" s="112" t="str">
        <f>IF(VLOOKUP(Table1[[#This Row],[Intake Batch Combo]],Sheet2!A:B,2,FALSE)="","",VLOOKUP(Table1[[#This Row],[Intake Batch Combo]],Sheet2!A:B,2,FALSE))</f>
        <v>One Source Diagnostics Buy 118</v>
      </c>
      <c r="P6260" s="115" t="s">
        <v>2383</v>
      </c>
      <c r="Q6260" s="115" t="e">
        <v>#N/A</v>
      </c>
    </row>
    <row r="6261" spans="1:17">
      <c r="A6261" s="4" t="s">
        <v>1316</v>
      </c>
      <c r="B6261" s="15">
        <v>118</v>
      </c>
      <c r="C6261" s="64" t="s">
        <v>1655</v>
      </c>
      <c r="D6261" s="30">
        <v>44897</v>
      </c>
      <c r="E6261" s="60" t="s">
        <v>1</v>
      </c>
      <c r="F6261" s="14">
        <v>1695</v>
      </c>
      <c r="G6261" s="14">
        <v>404.96364199804663</v>
      </c>
      <c r="H6261" s="30"/>
      <c r="I6261" s="120"/>
      <c r="J6261" s="15" t="str">
        <f>IF(M6261="",IF(AND(H6261&lt;&gt; "",D6261&lt;&gt;""),IF(H6261&gt;=D6261,H6261-D6261,0),""),"")</f>
        <v/>
      </c>
      <c r="K6261" s="20" t="str">
        <f>IF(M6261="",IF(I6261&lt;&gt;"",I6261-G6261,""),"")</f>
        <v/>
      </c>
      <c r="L6261" s="25" t="str">
        <f>IF(M6261="",IF(K6261&lt;&gt;"",IF(G6261=0,IF(I6261=0,0,9.99),K6261/G6261),""),"")</f>
        <v/>
      </c>
      <c r="M6261" s="112"/>
      <c r="N6261" s="58" t="str">
        <f>TRIM(CONCATENATE(Table1[[#This Row],[Intake]]," ",Table1[[#This Row],[Batch Number]]))</f>
        <v>S-1/OS 118</v>
      </c>
      <c r="O6261" s="112" t="str">
        <f>IF(VLOOKUP(Table1[[#This Row],[Intake Batch Combo]],Sheet2!A:B,2,FALSE)="","",VLOOKUP(Table1[[#This Row],[Intake Batch Combo]],Sheet2!A:B,2,FALSE))</f>
        <v>One Source Diagnostics Buy 118</v>
      </c>
      <c r="P6261" s="115" t="s">
        <v>2383</v>
      </c>
      <c r="Q6261" s="115" t="e">
        <v>#N/A</v>
      </c>
    </row>
    <row r="6262" spans="1:17">
      <c r="A6262" s="4" t="s">
        <v>1316</v>
      </c>
      <c r="B6262" s="15">
        <v>118</v>
      </c>
      <c r="C6262" s="64" t="s">
        <v>1661</v>
      </c>
      <c r="D6262" s="30">
        <v>44897</v>
      </c>
      <c r="E6262" s="60" t="s">
        <v>1</v>
      </c>
      <c r="F6262" s="14">
        <v>1695</v>
      </c>
      <c r="G6262" s="14">
        <v>404.96364199804663</v>
      </c>
      <c r="H6262" s="30"/>
      <c r="I6262" s="118"/>
      <c r="J6262" s="15" t="str">
        <f>IF(M6262="",IF(AND(H6262&lt;&gt; "",D6262&lt;&gt;""),IF(H6262&gt;=D6262,H6262-D6262,0),""),"")</f>
        <v/>
      </c>
      <c r="K6262" s="20" t="str">
        <f>IF(M6262="",IF(I6262&lt;&gt;"",I6262-G6262,""),"")</f>
        <v/>
      </c>
      <c r="L6262" s="25" t="str">
        <f>IF(M6262="",IF(K6262&lt;&gt;"",IF(G6262=0,IF(I6262=0,0,9.99),K6262/G6262),""),"")</f>
        <v/>
      </c>
      <c r="M6262" s="112"/>
      <c r="N6262" s="58" t="str">
        <f>TRIM(CONCATENATE(Table1[[#This Row],[Intake]]," ",Table1[[#This Row],[Batch Number]]))</f>
        <v>S-1/OS 118</v>
      </c>
      <c r="O6262" s="112" t="str">
        <f>IF(VLOOKUP(Table1[[#This Row],[Intake Batch Combo]],Sheet2!A:B,2,FALSE)="","",VLOOKUP(Table1[[#This Row],[Intake Batch Combo]],Sheet2!A:B,2,FALSE))</f>
        <v>One Source Diagnostics Buy 118</v>
      </c>
      <c r="P6262" s="115" t="s">
        <v>2383</v>
      </c>
      <c r="Q6262" s="115" t="e">
        <v>#N/A</v>
      </c>
    </row>
    <row r="6263" spans="1:17">
      <c r="A6263" s="4" t="s">
        <v>1316</v>
      </c>
      <c r="B6263" s="15">
        <v>118</v>
      </c>
      <c r="C6263" s="64" t="s">
        <v>1661</v>
      </c>
      <c r="D6263" s="30">
        <v>44897</v>
      </c>
      <c r="E6263" s="60" t="s">
        <v>1</v>
      </c>
      <c r="F6263" s="14">
        <v>1695</v>
      </c>
      <c r="G6263" s="14">
        <v>404.96364199804663</v>
      </c>
      <c r="H6263" s="30"/>
      <c r="I6263" s="118"/>
      <c r="J6263" s="15" t="str">
        <f>IF(M6263="",IF(AND(H6263&lt;&gt; "",D6263&lt;&gt;""),IF(H6263&gt;=D6263,H6263-D6263,0),""),"")</f>
        <v/>
      </c>
      <c r="K6263" s="20" t="str">
        <f>IF(M6263="",IF(I6263&lt;&gt;"",I6263-G6263,""),"")</f>
        <v/>
      </c>
      <c r="L6263" s="25" t="str">
        <f>IF(M6263="",IF(K6263&lt;&gt;"",IF(G6263=0,IF(I6263=0,0,9.99),K6263/G6263),""),"")</f>
        <v/>
      </c>
      <c r="M6263" s="112"/>
      <c r="N6263" s="58" t="str">
        <f>TRIM(CONCATENATE(Table1[[#This Row],[Intake]]," ",Table1[[#This Row],[Batch Number]]))</f>
        <v>S-1/OS 118</v>
      </c>
      <c r="O6263" s="112" t="str">
        <f>IF(VLOOKUP(Table1[[#This Row],[Intake Batch Combo]],Sheet2!A:B,2,FALSE)="","",VLOOKUP(Table1[[#This Row],[Intake Batch Combo]],Sheet2!A:B,2,FALSE))</f>
        <v>One Source Diagnostics Buy 118</v>
      </c>
      <c r="P6263" s="115" t="s">
        <v>2383</v>
      </c>
      <c r="Q6263" s="115" t="e">
        <v>#N/A</v>
      </c>
    </row>
    <row r="6264" spans="1:17">
      <c r="A6264" s="4" t="s">
        <v>1316</v>
      </c>
      <c r="B6264" s="15">
        <v>118</v>
      </c>
      <c r="C6264" s="64" t="s">
        <v>1661</v>
      </c>
      <c r="D6264" s="30">
        <v>44897</v>
      </c>
      <c r="E6264" s="60" t="s">
        <v>1</v>
      </c>
      <c r="F6264" s="14">
        <v>1695</v>
      </c>
      <c r="G6264" s="14">
        <v>404.96364199804663</v>
      </c>
      <c r="H6264" s="30"/>
      <c r="I6264" s="118"/>
      <c r="J6264" s="15" t="str">
        <f>IF(M6264="",IF(AND(H6264&lt;&gt; "",D6264&lt;&gt;""),IF(H6264&gt;=D6264,H6264-D6264,0),""),"")</f>
        <v/>
      </c>
      <c r="K6264" s="20" t="str">
        <f>IF(M6264="",IF(I6264&lt;&gt;"",I6264-G6264,""),"")</f>
        <v/>
      </c>
      <c r="L6264" s="25" t="str">
        <f>IF(M6264="",IF(K6264&lt;&gt;"",IF(G6264=0,IF(I6264=0,0,9.99),K6264/G6264),""),"")</f>
        <v/>
      </c>
      <c r="M6264" s="112"/>
      <c r="N6264" s="58" t="str">
        <f>TRIM(CONCATENATE(Table1[[#This Row],[Intake]]," ",Table1[[#This Row],[Batch Number]]))</f>
        <v>S-1/OS 118</v>
      </c>
      <c r="O6264" s="112" t="str">
        <f>IF(VLOOKUP(Table1[[#This Row],[Intake Batch Combo]],Sheet2!A:B,2,FALSE)="","",VLOOKUP(Table1[[#This Row],[Intake Batch Combo]],Sheet2!A:B,2,FALSE))</f>
        <v>One Source Diagnostics Buy 118</v>
      </c>
      <c r="P6264" s="115" t="s">
        <v>2383</v>
      </c>
      <c r="Q6264" s="115" t="e">
        <v>#N/A</v>
      </c>
    </row>
    <row r="6265" spans="1:17">
      <c r="A6265" s="4" t="s">
        <v>1316</v>
      </c>
      <c r="B6265" s="15">
        <v>118</v>
      </c>
      <c r="C6265" s="64" t="s">
        <v>1450</v>
      </c>
      <c r="D6265" s="30">
        <v>44897</v>
      </c>
      <c r="E6265" s="60" t="s">
        <v>1</v>
      </c>
      <c r="F6265" s="14">
        <v>1695</v>
      </c>
      <c r="G6265" s="14">
        <v>404.96364199804663</v>
      </c>
      <c r="H6265" s="30"/>
      <c r="I6265" s="120"/>
      <c r="J6265" s="15" t="str">
        <f>IF(M6265="",IF(AND(H6265&lt;&gt; "",D6265&lt;&gt;""),IF(H6265&gt;=D6265,H6265-D6265,0),""),"")</f>
        <v/>
      </c>
      <c r="K6265" s="20" t="str">
        <f>IF(M6265="",IF(I6265&lt;&gt;"",I6265-G6265,""),"")</f>
        <v/>
      </c>
      <c r="L6265" s="25" t="str">
        <f>IF(M6265="",IF(K6265&lt;&gt;"",IF(G6265=0,IF(I6265=0,0,9.99),K6265/G6265),""),"")</f>
        <v/>
      </c>
      <c r="M6265" s="112"/>
      <c r="N6265" s="58" t="str">
        <f>TRIM(CONCATENATE(Table1[[#This Row],[Intake]]," ",Table1[[#This Row],[Batch Number]]))</f>
        <v>S-1/OS 118</v>
      </c>
      <c r="O6265" s="112" t="str">
        <f>IF(VLOOKUP(Table1[[#This Row],[Intake Batch Combo]],Sheet2!A:B,2,FALSE)="","",VLOOKUP(Table1[[#This Row],[Intake Batch Combo]],Sheet2!A:B,2,FALSE))</f>
        <v>One Source Diagnostics Buy 118</v>
      </c>
      <c r="P6265" s="115" t="s">
        <v>2383</v>
      </c>
      <c r="Q6265" s="115" t="e">
        <v>#N/A</v>
      </c>
    </row>
    <row r="6266" spans="1:17">
      <c r="A6266" s="4" t="s">
        <v>1316</v>
      </c>
      <c r="B6266" s="15">
        <v>118</v>
      </c>
      <c r="C6266" s="64" t="s">
        <v>1450</v>
      </c>
      <c r="D6266" s="30">
        <v>44897</v>
      </c>
      <c r="E6266" s="60" t="s">
        <v>1</v>
      </c>
      <c r="F6266" s="14">
        <v>1695</v>
      </c>
      <c r="G6266" s="14">
        <v>404.96364199804663</v>
      </c>
      <c r="H6266" s="30"/>
      <c r="I6266" s="120"/>
      <c r="J6266" s="15" t="str">
        <f>IF(M6266="",IF(AND(H6266&lt;&gt; "",D6266&lt;&gt;""),IF(H6266&gt;=D6266,H6266-D6266,0),""),"")</f>
        <v/>
      </c>
      <c r="K6266" s="20" t="str">
        <f>IF(M6266="",IF(I6266&lt;&gt;"",I6266-G6266,""),"")</f>
        <v/>
      </c>
      <c r="L6266" s="25" t="str">
        <f>IF(M6266="",IF(K6266&lt;&gt;"",IF(G6266=0,IF(I6266=0,0,9.99),K6266/G6266),""),"")</f>
        <v/>
      </c>
      <c r="M6266" s="112"/>
      <c r="N6266" s="58" t="str">
        <f>TRIM(CONCATENATE(Table1[[#This Row],[Intake]]," ",Table1[[#This Row],[Batch Number]]))</f>
        <v>S-1/OS 118</v>
      </c>
      <c r="O6266" s="112" t="str">
        <f>IF(VLOOKUP(Table1[[#This Row],[Intake Batch Combo]],Sheet2!A:B,2,FALSE)="","",VLOOKUP(Table1[[#This Row],[Intake Batch Combo]],Sheet2!A:B,2,FALSE))</f>
        <v>One Source Diagnostics Buy 118</v>
      </c>
      <c r="P6266" s="115" t="s">
        <v>2383</v>
      </c>
      <c r="Q6266" s="115" t="e">
        <v>#N/A</v>
      </c>
    </row>
    <row r="6267" spans="1:17">
      <c r="A6267" s="4" t="s">
        <v>1316</v>
      </c>
      <c r="B6267" s="15">
        <v>118</v>
      </c>
      <c r="C6267" s="64" t="s">
        <v>1668</v>
      </c>
      <c r="D6267" s="30">
        <v>44897</v>
      </c>
      <c r="E6267" s="60" t="s">
        <v>1</v>
      </c>
      <c r="F6267" s="14">
        <v>1695</v>
      </c>
      <c r="G6267" s="14">
        <v>404.96364199804663</v>
      </c>
      <c r="H6267" s="30"/>
      <c r="I6267" s="118"/>
      <c r="J6267" s="15" t="str">
        <f>IF(M6267="",IF(AND(H6267&lt;&gt; "",D6267&lt;&gt;""),IF(H6267&gt;=D6267,H6267-D6267,0),""),"")</f>
        <v/>
      </c>
      <c r="K6267" s="20" t="str">
        <f>IF(M6267="",IF(I6267&lt;&gt;"",I6267-G6267,""),"")</f>
        <v/>
      </c>
      <c r="L6267" s="25" t="str">
        <f>IF(M6267="",IF(K6267&lt;&gt;"",IF(G6267=0,IF(I6267=0,0,9.99),K6267/G6267),""),"")</f>
        <v/>
      </c>
      <c r="M6267" s="112"/>
      <c r="N6267" s="58" t="str">
        <f>TRIM(CONCATENATE(Table1[[#This Row],[Intake]]," ",Table1[[#This Row],[Batch Number]]))</f>
        <v>S-1/OS 118</v>
      </c>
      <c r="O6267" s="112" t="str">
        <f>IF(VLOOKUP(Table1[[#This Row],[Intake Batch Combo]],Sheet2!A:B,2,FALSE)="","",VLOOKUP(Table1[[#This Row],[Intake Batch Combo]],Sheet2!A:B,2,FALSE))</f>
        <v>One Source Diagnostics Buy 118</v>
      </c>
      <c r="P6267" s="115" t="s">
        <v>2383</v>
      </c>
      <c r="Q6267" s="115" t="e">
        <v>#N/A</v>
      </c>
    </row>
    <row r="6268" spans="1:17">
      <c r="A6268" s="4" t="s">
        <v>1316</v>
      </c>
      <c r="B6268" s="15">
        <v>118</v>
      </c>
      <c r="C6268" s="64" t="s">
        <v>1668</v>
      </c>
      <c r="D6268" s="30">
        <v>44897</v>
      </c>
      <c r="E6268" s="60" t="s">
        <v>1</v>
      </c>
      <c r="F6268" s="14">
        <v>1695</v>
      </c>
      <c r="G6268" s="14">
        <v>404.96364199804663</v>
      </c>
      <c r="H6268" s="30"/>
      <c r="I6268" s="118"/>
      <c r="J6268" s="15" t="str">
        <f>IF(M6268="",IF(AND(H6268&lt;&gt; "",D6268&lt;&gt;""),IF(H6268&gt;=D6268,H6268-D6268,0),""),"")</f>
        <v/>
      </c>
      <c r="K6268" s="20" t="str">
        <f>IF(M6268="",IF(I6268&lt;&gt;"",I6268-G6268,""),"")</f>
        <v/>
      </c>
      <c r="L6268" s="25" t="str">
        <f>IF(M6268="",IF(K6268&lt;&gt;"",IF(G6268=0,IF(I6268=0,0,9.99),K6268/G6268),""),"")</f>
        <v/>
      </c>
      <c r="M6268" s="112"/>
      <c r="N6268" s="58" t="str">
        <f>TRIM(CONCATENATE(Table1[[#This Row],[Intake]]," ",Table1[[#This Row],[Batch Number]]))</f>
        <v>S-1/OS 118</v>
      </c>
      <c r="O6268" s="112" t="str">
        <f>IF(VLOOKUP(Table1[[#This Row],[Intake Batch Combo]],Sheet2!A:B,2,FALSE)="","",VLOOKUP(Table1[[#This Row],[Intake Batch Combo]],Sheet2!A:B,2,FALSE))</f>
        <v>One Source Diagnostics Buy 118</v>
      </c>
      <c r="P6268" s="115" t="s">
        <v>2383</v>
      </c>
      <c r="Q6268" s="115" t="e">
        <v>#N/A</v>
      </c>
    </row>
    <row r="6269" spans="1:17">
      <c r="A6269" s="4" t="s">
        <v>1316</v>
      </c>
      <c r="B6269" s="15">
        <v>118</v>
      </c>
      <c r="C6269" s="64" t="s">
        <v>1670</v>
      </c>
      <c r="D6269" s="30">
        <v>44897</v>
      </c>
      <c r="E6269" s="60" t="s">
        <v>1</v>
      </c>
      <c r="F6269" s="14">
        <v>1695</v>
      </c>
      <c r="G6269" s="14">
        <v>404.96364199804663</v>
      </c>
      <c r="H6269" s="30"/>
      <c r="I6269" s="120"/>
      <c r="J6269" s="15" t="str">
        <f>IF(M6269="",IF(AND(H6269&lt;&gt; "",D6269&lt;&gt;""),IF(H6269&gt;=D6269,H6269-D6269,0),""),"")</f>
        <v/>
      </c>
      <c r="K6269" s="20" t="str">
        <f>IF(M6269="",IF(I6269&lt;&gt;"",I6269-G6269,""),"")</f>
        <v/>
      </c>
      <c r="L6269" s="25" t="str">
        <f>IF(M6269="",IF(K6269&lt;&gt;"",IF(G6269=0,IF(I6269=0,0,9.99),K6269/G6269),""),"")</f>
        <v/>
      </c>
      <c r="M6269" s="112"/>
      <c r="N6269" s="58" t="str">
        <f>TRIM(CONCATENATE(Table1[[#This Row],[Intake]]," ",Table1[[#This Row],[Batch Number]]))</f>
        <v>S-1/OS 118</v>
      </c>
      <c r="O6269" s="112" t="str">
        <f>IF(VLOOKUP(Table1[[#This Row],[Intake Batch Combo]],Sheet2!A:B,2,FALSE)="","",VLOOKUP(Table1[[#This Row],[Intake Batch Combo]],Sheet2!A:B,2,FALSE))</f>
        <v>One Source Diagnostics Buy 118</v>
      </c>
      <c r="P6269" s="115" t="s">
        <v>2383</v>
      </c>
      <c r="Q6269" s="115" t="e">
        <v>#N/A</v>
      </c>
    </row>
    <row r="6270" spans="1:17">
      <c r="A6270" s="4" t="s">
        <v>1316</v>
      </c>
      <c r="B6270" s="15">
        <v>118</v>
      </c>
      <c r="C6270" s="64" t="s">
        <v>1670</v>
      </c>
      <c r="D6270" s="30">
        <v>44897</v>
      </c>
      <c r="E6270" s="60" t="s">
        <v>1</v>
      </c>
      <c r="F6270" s="14">
        <v>1695</v>
      </c>
      <c r="G6270" s="14">
        <v>404.96364199804663</v>
      </c>
      <c r="H6270" s="30"/>
      <c r="I6270" s="120"/>
      <c r="J6270" s="15" t="str">
        <f>IF(M6270="",IF(AND(H6270&lt;&gt; "",D6270&lt;&gt;""),IF(H6270&gt;=D6270,H6270-D6270,0),""),"")</f>
        <v/>
      </c>
      <c r="K6270" s="20" t="str">
        <f>IF(M6270="",IF(I6270&lt;&gt;"",I6270-G6270,""),"")</f>
        <v/>
      </c>
      <c r="L6270" s="25" t="str">
        <f>IF(M6270="",IF(K6270&lt;&gt;"",IF(G6270=0,IF(I6270=0,0,9.99),K6270/G6270),""),"")</f>
        <v/>
      </c>
      <c r="M6270" s="112"/>
      <c r="N6270" s="58" t="str">
        <f>TRIM(CONCATENATE(Table1[[#This Row],[Intake]]," ",Table1[[#This Row],[Batch Number]]))</f>
        <v>S-1/OS 118</v>
      </c>
      <c r="O6270" s="112" t="str">
        <f>IF(VLOOKUP(Table1[[#This Row],[Intake Batch Combo]],Sheet2!A:B,2,FALSE)="","",VLOOKUP(Table1[[#This Row],[Intake Batch Combo]],Sheet2!A:B,2,FALSE))</f>
        <v>One Source Diagnostics Buy 118</v>
      </c>
      <c r="P6270" s="115" t="s">
        <v>2383</v>
      </c>
      <c r="Q6270" s="115" t="e">
        <v>#N/A</v>
      </c>
    </row>
    <row r="6271" spans="1:17">
      <c r="A6271" s="4" t="s">
        <v>1316</v>
      </c>
      <c r="B6271" s="15">
        <v>118</v>
      </c>
      <c r="C6271" s="64" t="s">
        <v>1675</v>
      </c>
      <c r="D6271" s="30">
        <v>44897</v>
      </c>
      <c r="E6271" s="60" t="s">
        <v>1</v>
      </c>
      <c r="F6271" s="14">
        <v>1695</v>
      </c>
      <c r="G6271" s="14">
        <v>404.96364199804663</v>
      </c>
      <c r="H6271" s="30"/>
      <c r="I6271" s="118"/>
      <c r="J6271" s="15" t="str">
        <f>IF(M6271="",IF(AND(H6271&lt;&gt; "",D6271&lt;&gt;""),IF(H6271&gt;=D6271,H6271-D6271,0),""),"")</f>
        <v/>
      </c>
      <c r="K6271" s="20" t="str">
        <f>IF(M6271="",IF(I6271&lt;&gt;"",I6271-G6271,""),"")</f>
        <v/>
      </c>
      <c r="L6271" s="25" t="str">
        <f>IF(M6271="",IF(K6271&lt;&gt;"",IF(G6271=0,IF(I6271=0,0,9.99),K6271/G6271),""),"")</f>
        <v/>
      </c>
      <c r="M6271" s="112"/>
      <c r="N6271" s="58" t="str">
        <f>TRIM(CONCATENATE(Table1[[#This Row],[Intake]]," ",Table1[[#This Row],[Batch Number]]))</f>
        <v>S-1/OS 118</v>
      </c>
      <c r="O6271" s="112" t="str">
        <f>IF(VLOOKUP(Table1[[#This Row],[Intake Batch Combo]],Sheet2!A:B,2,FALSE)="","",VLOOKUP(Table1[[#This Row],[Intake Batch Combo]],Sheet2!A:B,2,FALSE))</f>
        <v>One Source Diagnostics Buy 118</v>
      </c>
      <c r="P6271" s="115" t="s">
        <v>2383</v>
      </c>
      <c r="Q6271" s="115" t="e">
        <v>#N/A</v>
      </c>
    </row>
    <row r="6272" spans="1:17">
      <c r="A6272" s="4" t="s">
        <v>1316</v>
      </c>
      <c r="B6272" s="15">
        <v>118</v>
      </c>
      <c r="C6272" s="64" t="s">
        <v>1675</v>
      </c>
      <c r="D6272" s="30">
        <v>44897</v>
      </c>
      <c r="E6272" s="60" t="s">
        <v>1</v>
      </c>
      <c r="F6272" s="14">
        <v>1695</v>
      </c>
      <c r="G6272" s="14">
        <v>404.96364199804663</v>
      </c>
      <c r="H6272" s="30"/>
      <c r="I6272" s="120"/>
      <c r="J6272" s="15" t="str">
        <f>IF(M6272="",IF(AND(H6272&lt;&gt; "",D6272&lt;&gt;""),IF(H6272&gt;=D6272,H6272-D6272,0),""),"")</f>
        <v/>
      </c>
      <c r="K6272" s="20" t="str">
        <f>IF(M6272="",IF(I6272&lt;&gt;"",I6272-G6272,""),"")</f>
        <v/>
      </c>
      <c r="L6272" s="25" t="str">
        <f>IF(M6272="",IF(K6272&lt;&gt;"",IF(G6272=0,IF(I6272=0,0,9.99),K6272/G6272),""),"")</f>
        <v/>
      </c>
      <c r="M6272" s="112"/>
      <c r="N6272" s="58" t="str">
        <f>TRIM(CONCATENATE(Table1[[#This Row],[Intake]]," ",Table1[[#This Row],[Batch Number]]))</f>
        <v>S-1/OS 118</v>
      </c>
      <c r="O6272" s="112" t="str">
        <f>IF(VLOOKUP(Table1[[#This Row],[Intake Batch Combo]],Sheet2!A:B,2,FALSE)="","",VLOOKUP(Table1[[#This Row],[Intake Batch Combo]],Sheet2!A:B,2,FALSE))</f>
        <v>One Source Diagnostics Buy 118</v>
      </c>
      <c r="P6272" s="115" t="s">
        <v>2383</v>
      </c>
      <c r="Q6272" s="115" t="e">
        <v>#N/A</v>
      </c>
    </row>
    <row r="6273" spans="1:17">
      <c r="A6273" s="4" t="s">
        <v>1316</v>
      </c>
      <c r="B6273" s="15">
        <v>118</v>
      </c>
      <c r="C6273" s="64" t="s">
        <v>1456</v>
      </c>
      <c r="D6273" s="30">
        <v>44897</v>
      </c>
      <c r="E6273" s="60" t="s">
        <v>1</v>
      </c>
      <c r="F6273" s="14">
        <v>1695</v>
      </c>
      <c r="G6273" s="14">
        <v>404.96364199804663</v>
      </c>
      <c r="H6273" s="30"/>
      <c r="I6273" s="118"/>
      <c r="J6273" s="15" t="str">
        <f>IF(M6273="",IF(AND(H6273&lt;&gt; "",D6273&lt;&gt;""),IF(H6273&gt;=D6273,H6273-D6273,0),""),"")</f>
        <v/>
      </c>
      <c r="K6273" s="20" t="str">
        <f>IF(M6273="",IF(I6273&lt;&gt;"",I6273-G6273,""),"")</f>
        <v/>
      </c>
      <c r="L6273" s="25" t="str">
        <f>IF(M6273="",IF(K6273&lt;&gt;"",IF(G6273=0,IF(I6273=0,0,9.99),K6273/G6273),""),"")</f>
        <v/>
      </c>
      <c r="M6273" s="112"/>
      <c r="N6273" s="58" t="str">
        <f>TRIM(CONCATENATE(Table1[[#This Row],[Intake]]," ",Table1[[#This Row],[Batch Number]]))</f>
        <v>S-1/OS 118</v>
      </c>
      <c r="O6273" s="112" t="str">
        <f>IF(VLOOKUP(Table1[[#This Row],[Intake Batch Combo]],Sheet2!A:B,2,FALSE)="","",VLOOKUP(Table1[[#This Row],[Intake Batch Combo]],Sheet2!A:B,2,FALSE))</f>
        <v>One Source Diagnostics Buy 118</v>
      </c>
      <c r="P6273" s="115" t="s">
        <v>2383</v>
      </c>
      <c r="Q6273" s="115" t="e">
        <v>#N/A</v>
      </c>
    </row>
    <row r="6274" spans="1:17">
      <c r="A6274" s="4" t="s">
        <v>1316</v>
      </c>
      <c r="B6274" s="15">
        <v>118</v>
      </c>
      <c r="C6274" s="64" t="s">
        <v>1456</v>
      </c>
      <c r="D6274" s="30">
        <v>44897</v>
      </c>
      <c r="E6274" s="60" t="s">
        <v>1</v>
      </c>
      <c r="F6274" s="14">
        <v>1695</v>
      </c>
      <c r="G6274" s="14">
        <v>404.96364199804663</v>
      </c>
      <c r="H6274" s="30"/>
      <c r="I6274" s="120"/>
      <c r="J6274" s="15" t="str">
        <f>IF(M6274="",IF(AND(H6274&lt;&gt; "",D6274&lt;&gt;""),IF(H6274&gt;=D6274,H6274-D6274,0),""),"")</f>
        <v/>
      </c>
      <c r="K6274" s="20" t="str">
        <f>IF(M6274="",IF(I6274&lt;&gt;"",I6274-G6274,""),"")</f>
        <v/>
      </c>
      <c r="L6274" s="25" t="str">
        <f>IF(M6274="",IF(K6274&lt;&gt;"",IF(G6274=0,IF(I6274=0,0,9.99),K6274/G6274),""),"")</f>
        <v/>
      </c>
      <c r="M6274" s="112"/>
      <c r="N6274" s="58" t="str">
        <f>TRIM(CONCATENATE(Table1[[#This Row],[Intake]]," ",Table1[[#This Row],[Batch Number]]))</f>
        <v>S-1/OS 118</v>
      </c>
      <c r="O6274" s="112" t="str">
        <f>IF(VLOOKUP(Table1[[#This Row],[Intake Batch Combo]],Sheet2!A:B,2,FALSE)="","",VLOOKUP(Table1[[#This Row],[Intake Batch Combo]],Sheet2!A:B,2,FALSE))</f>
        <v>One Source Diagnostics Buy 118</v>
      </c>
      <c r="P6274" s="115" t="s">
        <v>2383</v>
      </c>
      <c r="Q6274" s="115" t="e">
        <v>#N/A</v>
      </c>
    </row>
    <row r="6275" spans="1:17">
      <c r="A6275" s="4" t="s">
        <v>1316</v>
      </c>
      <c r="B6275" s="15">
        <v>118</v>
      </c>
      <c r="C6275" s="64" t="s">
        <v>1456</v>
      </c>
      <c r="D6275" s="30">
        <v>44897</v>
      </c>
      <c r="E6275" s="60" t="s">
        <v>1</v>
      </c>
      <c r="F6275" s="14">
        <v>1695</v>
      </c>
      <c r="G6275" s="14">
        <v>404.96364199804663</v>
      </c>
      <c r="H6275" s="30"/>
      <c r="I6275" s="120"/>
      <c r="J6275" s="15" t="str">
        <f>IF(M6275="",IF(AND(H6275&lt;&gt; "",D6275&lt;&gt;""),IF(H6275&gt;=D6275,H6275-D6275,0),""),"")</f>
        <v/>
      </c>
      <c r="K6275" s="20" t="str">
        <f>IF(M6275="",IF(I6275&lt;&gt;"",I6275-G6275,""),"")</f>
        <v/>
      </c>
      <c r="L6275" s="25" t="str">
        <f>IF(M6275="",IF(K6275&lt;&gt;"",IF(G6275=0,IF(I6275=0,0,9.99),K6275/G6275),""),"")</f>
        <v/>
      </c>
      <c r="M6275" s="112"/>
      <c r="N6275" s="58" t="str">
        <f>TRIM(CONCATENATE(Table1[[#This Row],[Intake]]," ",Table1[[#This Row],[Batch Number]]))</f>
        <v>S-1/OS 118</v>
      </c>
      <c r="O6275" s="112" t="str">
        <f>IF(VLOOKUP(Table1[[#This Row],[Intake Batch Combo]],Sheet2!A:B,2,FALSE)="","",VLOOKUP(Table1[[#This Row],[Intake Batch Combo]],Sheet2!A:B,2,FALSE))</f>
        <v>One Source Diagnostics Buy 118</v>
      </c>
      <c r="P6275" s="115" t="s">
        <v>2383</v>
      </c>
      <c r="Q6275" s="115" t="e">
        <v>#N/A</v>
      </c>
    </row>
    <row r="6276" spans="1:17">
      <c r="A6276" s="4" t="s">
        <v>1316</v>
      </c>
      <c r="B6276" s="15">
        <v>118</v>
      </c>
      <c r="C6276" s="64" t="s">
        <v>1677</v>
      </c>
      <c r="D6276" s="30">
        <v>44897</v>
      </c>
      <c r="E6276" s="60" t="s">
        <v>1</v>
      </c>
      <c r="F6276" s="14">
        <v>1695</v>
      </c>
      <c r="G6276" s="14">
        <v>404.96364199804663</v>
      </c>
      <c r="H6276" s="30"/>
      <c r="I6276" s="120"/>
      <c r="J6276" s="15" t="str">
        <f>IF(M6276="",IF(AND(H6276&lt;&gt; "",D6276&lt;&gt;""),IF(H6276&gt;=D6276,H6276-D6276,0),""),"")</f>
        <v/>
      </c>
      <c r="K6276" s="20" t="str">
        <f>IF(M6276="",IF(I6276&lt;&gt;"",I6276-G6276,""),"")</f>
        <v/>
      </c>
      <c r="L6276" s="25" t="str">
        <f>IF(M6276="",IF(K6276&lt;&gt;"",IF(G6276=0,IF(I6276=0,0,9.99),K6276/G6276),""),"")</f>
        <v/>
      </c>
      <c r="M6276" s="112"/>
      <c r="N6276" s="58" t="str">
        <f>TRIM(CONCATENATE(Table1[[#This Row],[Intake]]," ",Table1[[#This Row],[Batch Number]]))</f>
        <v>S-1/OS 118</v>
      </c>
      <c r="O6276" s="112" t="str">
        <f>IF(VLOOKUP(Table1[[#This Row],[Intake Batch Combo]],Sheet2!A:B,2,FALSE)="","",VLOOKUP(Table1[[#This Row],[Intake Batch Combo]],Sheet2!A:B,2,FALSE))</f>
        <v>One Source Diagnostics Buy 118</v>
      </c>
      <c r="P6276" s="115" t="s">
        <v>2383</v>
      </c>
      <c r="Q6276" s="115" t="e">
        <v>#N/A</v>
      </c>
    </row>
    <row r="6277" spans="1:17">
      <c r="A6277" s="4" t="s">
        <v>1316</v>
      </c>
      <c r="B6277" s="15">
        <v>118</v>
      </c>
      <c r="C6277" s="64" t="s">
        <v>1677</v>
      </c>
      <c r="D6277" s="30">
        <v>44897</v>
      </c>
      <c r="E6277" s="60" t="s">
        <v>1</v>
      </c>
      <c r="F6277" s="14">
        <v>1695</v>
      </c>
      <c r="G6277" s="14">
        <v>404.96364199804663</v>
      </c>
      <c r="H6277" s="30"/>
      <c r="I6277" s="120"/>
      <c r="J6277" s="15" t="str">
        <f>IF(M6277="",IF(AND(H6277&lt;&gt; "",D6277&lt;&gt;""),IF(H6277&gt;=D6277,H6277-D6277,0),""),"")</f>
        <v/>
      </c>
      <c r="K6277" s="20" t="str">
        <f>IF(M6277="",IF(I6277&lt;&gt;"",I6277-G6277,""),"")</f>
        <v/>
      </c>
      <c r="L6277" s="25" t="str">
        <f>IF(M6277="",IF(K6277&lt;&gt;"",IF(G6277=0,IF(I6277=0,0,9.99),K6277/G6277),""),"")</f>
        <v/>
      </c>
      <c r="M6277" s="112"/>
      <c r="N6277" s="58" t="str">
        <f>TRIM(CONCATENATE(Table1[[#This Row],[Intake]]," ",Table1[[#This Row],[Batch Number]]))</f>
        <v>S-1/OS 118</v>
      </c>
      <c r="O6277" s="112" t="str">
        <f>IF(VLOOKUP(Table1[[#This Row],[Intake Batch Combo]],Sheet2!A:B,2,FALSE)="","",VLOOKUP(Table1[[#This Row],[Intake Batch Combo]],Sheet2!A:B,2,FALSE))</f>
        <v>One Source Diagnostics Buy 118</v>
      </c>
      <c r="P6277" s="115" t="s">
        <v>2383</v>
      </c>
      <c r="Q6277" s="115" t="e">
        <v>#N/A</v>
      </c>
    </row>
    <row r="6278" spans="1:17">
      <c r="A6278" s="4" t="s">
        <v>1316</v>
      </c>
      <c r="B6278" s="15">
        <v>118</v>
      </c>
      <c r="C6278" s="64" t="s">
        <v>1457</v>
      </c>
      <c r="D6278" s="30">
        <v>44897</v>
      </c>
      <c r="E6278" s="60" t="s">
        <v>1</v>
      </c>
      <c r="F6278" s="14">
        <v>1695</v>
      </c>
      <c r="G6278" s="14">
        <v>404.96364199804663</v>
      </c>
      <c r="H6278" s="30"/>
      <c r="I6278" s="118"/>
      <c r="J6278" s="15" t="str">
        <f>IF(M6278="",IF(AND(H6278&lt;&gt; "",D6278&lt;&gt;""),IF(H6278&gt;=D6278,H6278-D6278,0),""),"")</f>
        <v/>
      </c>
      <c r="K6278" s="20" t="str">
        <f>IF(M6278="",IF(I6278&lt;&gt;"",I6278-G6278,""),"")</f>
        <v/>
      </c>
      <c r="L6278" s="25" t="str">
        <f>IF(M6278="",IF(K6278&lt;&gt;"",IF(G6278=0,IF(I6278=0,0,9.99),K6278/G6278),""),"")</f>
        <v/>
      </c>
      <c r="M6278" s="112"/>
      <c r="N6278" s="58" t="str">
        <f>TRIM(CONCATENATE(Table1[[#This Row],[Intake]]," ",Table1[[#This Row],[Batch Number]]))</f>
        <v>S-1/OS 118</v>
      </c>
      <c r="O6278" s="112" t="str">
        <f>IF(VLOOKUP(Table1[[#This Row],[Intake Batch Combo]],Sheet2!A:B,2,FALSE)="","",VLOOKUP(Table1[[#This Row],[Intake Batch Combo]],Sheet2!A:B,2,FALSE))</f>
        <v>One Source Diagnostics Buy 118</v>
      </c>
      <c r="P6278" s="115" t="s">
        <v>2383</v>
      </c>
      <c r="Q6278" s="115" t="e">
        <v>#N/A</v>
      </c>
    </row>
    <row r="6279" spans="1:17">
      <c r="A6279" s="4" t="s">
        <v>1316</v>
      </c>
      <c r="B6279" s="15">
        <v>118</v>
      </c>
      <c r="C6279" s="64" t="s">
        <v>1680</v>
      </c>
      <c r="D6279" s="30">
        <v>44897</v>
      </c>
      <c r="E6279" s="60" t="s">
        <v>1</v>
      </c>
      <c r="F6279" s="14">
        <v>1695</v>
      </c>
      <c r="G6279" s="14">
        <v>404.96364199804663</v>
      </c>
      <c r="H6279" s="30"/>
      <c r="I6279" s="118"/>
      <c r="J6279" s="15" t="str">
        <f>IF(M6279="",IF(AND(H6279&lt;&gt; "",D6279&lt;&gt;""),IF(H6279&gt;=D6279,H6279-D6279,0),""),"")</f>
        <v/>
      </c>
      <c r="K6279" s="20" t="str">
        <f>IF(M6279="",IF(I6279&lt;&gt;"",I6279-G6279,""),"")</f>
        <v/>
      </c>
      <c r="L6279" s="25" t="str">
        <f>IF(M6279="",IF(K6279&lt;&gt;"",IF(G6279=0,IF(I6279=0,0,9.99),K6279/G6279),""),"")</f>
        <v/>
      </c>
      <c r="M6279" s="112"/>
      <c r="N6279" s="58" t="str">
        <f>TRIM(CONCATENATE(Table1[[#This Row],[Intake]]," ",Table1[[#This Row],[Batch Number]]))</f>
        <v>S-1/OS 118</v>
      </c>
      <c r="O6279" s="112" t="str">
        <f>IF(VLOOKUP(Table1[[#This Row],[Intake Batch Combo]],Sheet2!A:B,2,FALSE)="","",VLOOKUP(Table1[[#This Row],[Intake Batch Combo]],Sheet2!A:B,2,FALSE))</f>
        <v>One Source Diagnostics Buy 118</v>
      </c>
      <c r="P6279" s="115" t="s">
        <v>2383</v>
      </c>
      <c r="Q6279" s="115" t="e">
        <v>#N/A</v>
      </c>
    </row>
    <row r="6280" spans="1:17">
      <c r="A6280" s="4" t="s">
        <v>1316</v>
      </c>
      <c r="B6280" s="15">
        <v>118</v>
      </c>
      <c r="C6280" s="64" t="s">
        <v>1680</v>
      </c>
      <c r="D6280" s="30">
        <v>44897</v>
      </c>
      <c r="E6280" s="60" t="s">
        <v>1</v>
      </c>
      <c r="F6280" s="14">
        <v>1695</v>
      </c>
      <c r="G6280" s="14">
        <v>404.96364199804663</v>
      </c>
      <c r="H6280" s="30"/>
      <c r="I6280" s="118"/>
      <c r="J6280" s="15" t="str">
        <f>IF(M6280="",IF(AND(H6280&lt;&gt; "",D6280&lt;&gt;""),IF(H6280&gt;=D6280,H6280-D6280,0),""),"")</f>
        <v/>
      </c>
      <c r="K6280" s="20" t="str">
        <f>IF(M6280="",IF(I6280&lt;&gt;"",I6280-G6280,""),"")</f>
        <v/>
      </c>
      <c r="L6280" s="25" t="str">
        <f>IF(M6280="",IF(K6280&lt;&gt;"",IF(G6280=0,IF(I6280=0,0,9.99),K6280/G6280),""),"")</f>
        <v/>
      </c>
      <c r="M6280" s="112"/>
      <c r="N6280" s="58" t="str">
        <f>TRIM(CONCATENATE(Table1[[#This Row],[Intake]]," ",Table1[[#This Row],[Batch Number]]))</f>
        <v>S-1/OS 118</v>
      </c>
      <c r="O6280" s="112" t="str">
        <f>IF(VLOOKUP(Table1[[#This Row],[Intake Batch Combo]],Sheet2!A:B,2,FALSE)="","",VLOOKUP(Table1[[#This Row],[Intake Batch Combo]],Sheet2!A:B,2,FALSE))</f>
        <v>One Source Diagnostics Buy 118</v>
      </c>
      <c r="P6280" s="115" t="s">
        <v>2383</v>
      </c>
      <c r="Q6280" s="115" t="e">
        <v>#N/A</v>
      </c>
    </row>
    <row r="6281" spans="1:17">
      <c r="A6281" s="4" t="s">
        <v>1316</v>
      </c>
      <c r="B6281" s="15">
        <v>118</v>
      </c>
      <c r="C6281" s="64" t="s">
        <v>1696</v>
      </c>
      <c r="D6281" s="30">
        <v>44897</v>
      </c>
      <c r="E6281" s="60" t="s">
        <v>1</v>
      </c>
      <c r="F6281" s="14">
        <v>1695</v>
      </c>
      <c r="G6281" s="14">
        <v>404.96364199804663</v>
      </c>
      <c r="H6281" s="30"/>
      <c r="I6281" s="120"/>
      <c r="J6281" s="15" t="str">
        <f>IF(M6281="",IF(AND(H6281&lt;&gt; "",D6281&lt;&gt;""),IF(H6281&gt;=D6281,H6281-D6281,0),""),"")</f>
        <v/>
      </c>
      <c r="K6281" s="20" t="str">
        <f>IF(M6281="",IF(I6281&lt;&gt;"",I6281-G6281,""),"")</f>
        <v/>
      </c>
      <c r="L6281" s="25" t="str">
        <f>IF(M6281="",IF(K6281&lt;&gt;"",IF(G6281=0,IF(I6281=0,0,9.99),K6281/G6281),""),"")</f>
        <v/>
      </c>
      <c r="M6281" s="112"/>
      <c r="N6281" s="58" t="str">
        <f>TRIM(CONCATENATE(Table1[[#This Row],[Intake]]," ",Table1[[#This Row],[Batch Number]]))</f>
        <v>S-1/OS 118</v>
      </c>
      <c r="O6281" s="112" t="str">
        <f>IF(VLOOKUP(Table1[[#This Row],[Intake Batch Combo]],Sheet2!A:B,2,FALSE)="","",VLOOKUP(Table1[[#This Row],[Intake Batch Combo]],Sheet2!A:B,2,FALSE))</f>
        <v>One Source Diagnostics Buy 118</v>
      </c>
      <c r="P6281" s="115" t="s">
        <v>2383</v>
      </c>
      <c r="Q6281" s="115" t="e">
        <v>#N/A</v>
      </c>
    </row>
    <row r="6282" spans="1:17">
      <c r="A6282" s="4" t="s">
        <v>1316</v>
      </c>
      <c r="B6282" s="15">
        <v>118</v>
      </c>
      <c r="C6282" s="64" t="s">
        <v>1413</v>
      </c>
      <c r="D6282" s="30">
        <v>44897</v>
      </c>
      <c r="E6282" s="60" t="s">
        <v>1</v>
      </c>
      <c r="F6282" s="14">
        <v>1695</v>
      </c>
      <c r="G6282" s="14">
        <v>404.96364199804663</v>
      </c>
      <c r="H6282" s="30"/>
      <c r="I6282" s="118"/>
      <c r="J6282" s="15" t="str">
        <f>IF(M6282="",IF(AND(H6282&lt;&gt; "",D6282&lt;&gt;""),IF(H6282&gt;=D6282,H6282-D6282,0),""),"")</f>
        <v/>
      </c>
      <c r="K6282" s="20" t="str">
        <f>IF(M6282="",IF(I6282&lt;&gt;"",I6282-G6282,""),"")</f>
        <v/>
      </c>
      <c r="L6282" s="25" t="str">
        <f>IF(M6282="",IF(K6282&lt;&gt;"",IF(G6282=0,IF(I6282=0,0,9.99),K6282/G6282),""),"")</f>
        <v/>
      </c>
      <c r="M6282" s="112"/>
      <c r="N6282" s="58" t="str">
        <f>TRIM(CONCATENATE(Table1[[#This Row],[Intake]]," ",Table1[[#This Row],[Batch Number]]))</f>
        <v>S-1/OS 118</v>
      </c>
      <c r="O6282" s="112" t="str">
        <f>IF(VLOOKUP(Table1[[#This Row],[Intake Batch Combo]],Sheet2!A:B,2,FALSE)="","",VLOOKUP(Table1[[#This Row],[Intake Batch Combo]],Sheet2!A:B,2,FALSE))</f>
        <v>One Source Diagnostics Buy 118</v>
      </c>
      <c r="P6282" s="115" t="s">
        <v>2383</v>
      </c>
      <c r="Q6282" s="115" t="e">
        <v>#N/A</v>
      </c>
    </row>
    <row r="6283" spans="1:17">
      <c r="A6283" s="4" t="s">
        <v>1316</v>
      </c>
      <c r="B6283" s="15">
        <v>118</v>
      </c>
      <c r="C6283" s="64" t="s">
        <v>1413</v>
      </c>
      <c r="D6283" s="30">
        <v>44897</v>
      </c>
      <c r="E6283" s="60" t="s">
        <v>1</v>
      </c>
      <c r="F6283" s="14">
        <v>1695</v>
      </c>
      <c r="G6283" s="14">
        <v>404.96364199804663</v>
      </c>
      <c r="H6283" s="30"/>
      <c r="I6283" s="118"/>
      <c r="J6283" s="15" t="str">
        <f>IF(M6283="",IF(AND(H6283&lt;&gt; "",D6283&lt;&gt;""),IF(H6283&gt;=D6283,H6283-D6283,0),""),"")</f>
        <v/>
      </c>
      <c r="K6283" s="20" t="str">
        <f>IF(M6283="",IF(I6283&lt;&gt;"",I6283-G6283,""),"")</f>
        <v/>
      </c>
      <c r="L6283" s="25" t="str">
        <f>IF(M6283="",IF(K6283&lt;&gt;"",IF(G6283=0,IF(I6283=0,0,9.99),K6283/G6283),""),"")</f>
        <v/>
      </c>
      <c r="M6283" s="112"/>
      <c r="N6283" s="58" t="str">
        <f>TRIM(CONCATENATE(Table1[[#This Row],[Intake]]," ",Table1[[#This Row],[Batch Number]]))</f>
        <v>S-1/OS 118</v>
      </c>
      <c r="O6283" s="112" t="str">
        <f>IF(VLOOKUP(Table1[[#This Row],[Intake Batch Combo]],Sheet2!A:B,2,FALSE)="","",VLOOKUP(Table1[[#This Row],[Intake Batch Combo]],Sheet2!A:B,2,FALSE))</f>
        <v>One Source Diagnostics Buy 118</v>
      </c>
      <c r="P6283" s="115" t="s">
        <v>2383</v>
      </c>
      <c r="Q6283" s="115" t="e">
        <v>#N/A</v>
      </c>
    </row>
    <row r="6284" spans="1:17">
      <c r="A6284" s="4" t="s">
        <v>1316</v>
      </c>
      <c r="B6284" s="15">
        <v>118</v>
      </c>
      <c r="C6284" s="64" t="s">
        <v>1462</v>
      </c>
      <c r="D6284" s="30">
        <v>44897</v>
      </c>
      <c r="E6284" s="60" t="s">
        <v>1</v>
      </c>
      <c r="F6284" s="14">
        <v>1695</v>
      </c>
      <c r="G6284" s="14">
        <v>404.96364199804663</v>
      </c>
      <c r="H6284" s="30"/>
      <c r="I6284" s="118"/>
      <c r="J6284" s="15" t="str">
        <f>IF(M6284="",IF(AND(H6284&lt;&gt; "",D6284&lt;&gt;""),IF(H6284&gt;=D6284,H6284-D6284,0),""),"")</f>
        <v/>
      </c>
      <c r="K6284" s="20" t="str">
        <f>IF(M6284="",IF(I6284&lt;&gt;"",I6284-G6284,""),"")</f>
        <v/>
      </c>
      <c r="L6284" s="25" t="str">
        <f>IF(M6284="",IF(K6284&lt;&gt;"",IF(G6284=0,IF(I6284=0,0,9.99),K6284/G6284),""),"")</f>
        <v/>
      </c>
      <c r="M6284" s="112"/>
      <c r="N6284" s="58" t="str">
        <f>TRIM(CONCATENATE(Table1[[#This Row],[Intake]]," ",Table1[[#This Row],[Batch Number]]))</f>
        <v>S-1/OS 118</v>
      </c>
      <c r="O6284" s="112" t="str">
        <f>IF(VLOOKUP(Table1[[#This Row],[Intake Batch Combo]],Sheet2!A:B,2,FALSE)="","",VLOOKUP(Table1[[#This Row],[Intake Batch Combo]],Sheet2!A:B,2,FALSE))</f>
        <v>One Source Diagnostics Buy 118</v>
      </c>
      <c r="P6284" s="115" t="s">
        <v>2383</v>
      </c>
      <c r="Q6284" s="115" t="e">
        <v>#N/A</v>
      </c>
    </row>
    <row r="6285" spans="1:17">
      <c r="A6285" s="4" t="s">
        <v>1316</v>
      </c>
      <c r="B6285" s="15">
        <v>118</v>
      </c>
      <c r="C6285" s="64" t="s">
        <v>1462</v>
      </c>
      <c r="D6285" s="30">
        <v>44897</v>
      </c>
      <c r="E6285" s="60" t="s">
        <v>1</v>
      </c>
      <c r="F6285" s="14">
        <v>1695</v>
      </c>
      <c r="G6285" s="14">
        <v>404.96364199804663</v>
      </c>
      <c r="H6285" s="30"/>
      <c r="I6285" s="120"/>
      <c r="J6285" s="15" t="str">
        <f>IF(M6285="",IF(AND(H6285&lt;&gt; "",D6285&lt;&gt;""),IF(H6285&gt;=D6285,H6285-D6285,0),""),"")</f>
        <v/>
      </c>
      <c r="K6285" s="20" t="str">
        <f>IF(M6285="",IF(I6285&lt;&gt;"",I6285-G6285,""),"")</f>
        <v/>
      </c>
      <c r="L6285" s="25" t="str">
        <f>IF(M6285="",IF(K6285&lt;&gt;"",IF(G6285=0,IF(I6285=0,0,9.99),K6285/G6285),""),"")</f>
        <v/>
      </c>
      <c r="M6285" s="112"/>
      <c r="N6285" s="58" t="str">
        <f>TRIM(CONCATENATE(Table1[[#This Row],[Intake]]," ",Table1[[#This Row],[Batch Number]]))</f>
        <v>S-1/OS 118</v>
      </c>
      <c r="O6285" s="112" t="str">
        <f>IF(VLOOKUP(Table1[[#This Row],[Intake Batch Combo]],Sheet2!A:B,2,FALSE)="","",VLOOKUP(Table1[[#This Row],[Intake Batch Combo]],Sheet2!A:B,2,FALSE))</f>
        <v>One Source Diagnostics Buy 118</v>
      </c>
      <c r="P6285" s="115" t="s">
        <v>2383</v>
      </c>
      <c r="Q6285" s="115" t="e">
        <v>#N/A</v>
      </c>
    </row>
    <row r="6286" spans="1:17">
      <c r="A6286" s="4" t="s">
        <v>1316</v>
      </c>
      <c r="B6286" s="15">
        <v>118</v>
      </c>
      <c r="C6286" s="64" t="s">
        <v>1462</v>
      </c>
      <c r="D6286" s="30">
        <v>44897</v>
      </c>
      <c r="E6286" s="60" t="s">
        <v>1</v>
      </c>
      <c r="F6286" s="14">
        <v>1695</v>
      </c>
      <c r="G6286" s="14">
        <v>404.96364199804663</v>
      </c>
      <c r="H6286" s="30"/>
      <c r="I6286" s="118"/>
      <c r="J6286" s="15" t="str">
        <f>IF(M6286="",IF(AND(H6286&lt;&gt; "",D6286&lt;&gt;""),IF(H6286&gt;=D6286,H6286-D6286,0),""),"")</f>
        <v/>
      </c>
      <c r="K6286" s="20" t="str">
        <f>IF(M6286="",IF(I6286&lt;&gt;"",I6286-G6286,""),"")</f>
        <v/>
      </c>
      <c r="L6286" s="25" t="str">
        <f>IF(M6286="",IF(K6286&lt;&gt;"",IF(G6286=0,IF(I6286=0,0,9.99),K6286/G6286),""),"")</f>
        <v/>
      </c>
      <c r="M6286" s="112"/>
      <c r="N6286" s="58" t="str">
        <f>TRIM(CONCATENATE(Table1[[#This Row],[Intake]]," ",Table1[[#This Row],[Batch Number]]))</f>
        <v>S-1/OS 118</v>
      </c>
      <c r="O6286" s="112" t="str">
        <f>IF(VLOOKUP(Table1[[#This Row],[Intake Batch Combo]],Sheet2!A:B,2,FALSE)="","",VLOOKUP(Table1[[#This Row],[Intake Batch Combo]],Sheet2!A:B,2,FALSE))</f>
        <v>One Source Diagnostics Buy 118</v>
      </c>
      <c r="P6286" s="115" t="s">
        <v>2383</v>
      </c>
      <c r="Q6286" s="115" t="e">
        <v>#N/A</v>
      </c>
    </row>
    <row r="6287" spans="1:17">
      <c r="A6287" s="4" t="s">
        <v>1316</v>
      </c>
      <c r="B6287" s="15">
        <v>118</v>
      </c>
      <c r="C6287" s="64" t="s">
        <v>1463</v>
      </c>
      <c r="D6287" s="30">
        <v>44897</v>
      </c>
      <c r="E6287" s="60" t="s">
        <v>1</v>
      </c>
      <c r="F6287" s="14">
        <v>1695</v>
      </c>
      <c r="G6287" s="14">
        <v>404.96364199804663</v>
      </c>
      <c r="H6287" s="30"/>
      <c r="I6287" s="118"/>
      <c r="J6287" s="15" t="str">
        <f>IF(M6287="",IF(AND(H6287&lt;&gt; "",D6287&lt;&gt;""),IF(H6287&gt;=D6287,H6287-D6287,0),""),"")</f>
        <v/>
      </c>
      <c r="K6287" s="20" t="str">
        <f>IF(M6287="",IF(I6287&lt;&gt;"",I6287-G6287,""),"")</f>
        <v/>
      </c>
      <c r="L6287" s="25" t="str">
        <f>IF(M6287="",IF(K6287&lt;&gt;"",IF(G6287=0,IF(I6287=0,0,9.99),K6287/G6287),""),"")</f>
        <v/>
      </c>
      <c r="M6287" s="112"/>
      <c r="N6287" s="58" t="str">
        <f>TRIM(CONCATENATE(Table1[[#This Row],[Intake]]," ",Table1[[#This Row],[Batch Number]]))</f>
        <v>S-1/OS 118</v>
      </c>
      <c r="O6287" s="112" t="str">
        <f>IF(VLOOKUP(Table1[[#This Row],[Intake Batch Combo]],Sheet2!A:B,2,FALSE)="","",VLOOKUP(Table1[[#This Row],[Intake Batch Combo]],Sheet2!A:B,2,FALSE))</f>
        <v>One Source Diagnostics Buy 118</v>
      </c>
      <c r="P6287" s="115" t="s">
        <v>2383</v>
      </c>
      <c r="Q6287" s="115" t="e">
        <v>#N/A</v>
      </c>
    </row>
    <row r="6288" spans="1:17">
      <c r="A6288" s="4" t="s">
        <v>1316</v>
      </c>
      <c r="B6288" s="15">
        <v>118</v>
      </c>
      <c r="C6288" s="64" t="s">
        <v>1463</v>
      </c>
      <c r="D6288" s="30">
        <v>44897</v>
      </c>
      <c r="E6288" s="60" t="s">
        <v>1</v>
      </c>
      <c r="F6288" s="14">
        <v>1695</v>
      </c>
      <c r="G6288" s="14">
        <v>404.96364199804663</v>
      </c>
      <c r="H6288" s="30"/>
      <c r="I6288" s="118"/>
      <c r="J6288" s="15" t="str">
        <f>IF(M6288="",IF(AND(H6288&lt;&gt; "",D6288&lt;&gt;""),IF(H6288&gt;=D6288,H6288-D6288,0),""),"")</f>
        <v/>
      </c>
      <c r="K6288" s="20" t="str">
        <f>IF(M6288="",IF(I6288&lt;&gt;"",I6288-G6288,""),"")</f>
        <v/>
      </c>
      <c r="L6288" s="25" t="str">
        <f>IF(M6288="",IF(K6288&lt;&gt;"",IF(G6288=0,IF(I6288=0,0,9.99),K6288/G6288),""),"")</f>
        <v/>
      </c>
      <c r="M6288" s="112"/>
      <c r="N6288" s="58" t="str">
        <f>TRIM(CONCATENATE(Table1[[#This Row],[Intake]]," ",Table1[[#This Row],[Batch Number]]))</f>
        <v>S-1/OS 118</v>
      </c>
      <c r="O6288" s="112" t="str">
        <f>IF(VLOOKUP(Table1[[#This Row],[Intake Batch Combo]],Sheet2!A:B,2,FALSE)="","",VLOOKUP(Table1[[#This Row],[Intake Batch Combo]],Sheet2!A:B,2,FALSE))</f>
        <v>One Source Diagnostics Buy 118</v>
      </c>
      <c r="P6288" s="115" t="s">
        <v>2383</v>
      </c>
      <c r="Q6288" s="115" t="e">
        <v>#N/A</v>
      </c>
    </row>
    <row r="6289" spans="1:17">
      <c r="A6289" s="4" t="s">
        <v>1316</v>
      </c>
      <c r="B6289" s="15">
        <v>118</v>
      </c>
      <c r="C6289" s="64" t="s">
        <v>1711</v>
      </c>
      <c r="D6289" s="30">
        <v>44897</v>
      </c>
      <c r="E6289" s="60" t="s">
        <v>1</v>
      </c>
      <c r="F6289" s="14">
        <v>1695</v>
      </c>
      <c r="G6289" s="14">
        <v>404.96364199804663</v>
      </c>
      <c r="H6289" s="30"/>
      <c r="I6289" s="118"/>
      <c r="J6289" s="15" t="str">
        <f>IF(M6289="",IF(AND(H6289&lt;&gt; "",D6289&lt;&gt;""),IF(H6289&gt;=D6289,H6289-D6289,0),""),"")</f>
        <v/>
      </c>
      <c r="K6289" s="20" t="str">
        <f>IF(M6289="",IF(I6289&lt;&gt;"",I6289-G6289,""),"")</f>
        <v/>
      </c>
      <c r="L6289" s="25" t="str">
        <f>IF(M6289="",IF(K6289&lt;&gt;"",IF(G6289=0,IF(I6289=0,0,9.99),K6289/G6289),""),"")</f>
        <v/>
      </c>
      <c r="M6289" s="112"/>
      <c r="N6289" s="58" t="str">
        <f>TRIM(CONCATENATE(Table1[[#This Row],[Intake]]," ",Table1[[#This Row],[Batch Number]]))</f>
        <v>S-1/OS 118</v>
      </c>
      <c r="O6289" s="112" t="str">
        <f>IF(VLOOKUP(Table1[[#This Row],[Intake Batch Combo]],Sheet2!A:B,2,FALSE)="","",VLOOKUP(Table1[[#This Row],[Intake Batch Combo]],Sheet2!A:B,2,FALSE))</f>
        <v>One Source Diagnostics Buy 118</v>
      </c>
      <c r="P6289" s="115" t="s">
        <v>2383</v>
      </c>
      <c r="Q6289" s="115" t="e">
        <v>#N/A</v>
      </c>
    </row>
    <row r="6290" spans="1:17">
      <c r="A6290" s="4" t="s">
        <v>1316</v>
      </c>
      <c r="B6290" s="15">
        <v>118</v>
      </c>
      <c r="C6290" s="64" t="s">
        <v>1711</v>
      </c>
      <c r="D6290" s="30">
        <v>44897</v>
      </c>
      <c r="E6290" s="60" t="s">
        <v>1</v>
      </c>
      <c r="F6290" s="14">
        <v>1695</v>
      </c>
      <c r="G6290" s="14">
        <v>404.96364199804663</v>
      </c>
      <c r="H6290" s="30"/>
      <c r="I6290" s="120"/>
      <c r="J6290" s="15" t="str">
        <f>IF(M6290="",IF(AND(H6290&lt;&gt; "",D6290&lt;&gt;""),IF(H6290&gt;=D6290,H6290-D6290,0),""),"")</f>
        <v/>
      </c>
      <c r="K6290" s="20" t="str">
        <f>IF(M6290="",IF(I6290&lt;&gt;"",I6290-G6290,""),"")</f>
        <v/>
      </c>
      <c r="L6290" s="25" t="str">
        <f>IF(M6290="",IF(K6290&lt;&gt;"",IF(G6290=0,IF(I6290=0,0,9.99),K6290/G6290),""),"")</f>
        <v/>
      </c>
      <c r="M6290" s="112"/>
      <c r="N6290" s="58" t="str">
        <f>TRIM(CONCATENATE(Table1[[#This Row],[Intake]]," ",Table1[[#This Row],[Batch Number]]))</f>
        <v>S-1/OS 118</v>
      </c>
      <c r="O6290" s="112" t="str">
        <f>IF(VLOOKUP(Table1[[#This Row],[Intake Batch Combo]],Sheet2!A:B,2,FALSE)="","",VLOOKUP(Table1[[#This Row],[Intake Batch Combo]],Sheet2!A:B,2,FALSE))</f>
        <v>One Source Diagnostics Buy 118</v>
      </c>
      <c r="P6290" s="115" t="s">
        <v>2383</v>
      </c>
      <c r="Q6290" s="115" t="e">
        <v>#N/A</v>
      </c>
    </row>
    <row r="6291" spans="1:17">
      <c r="A6291" s="4" t="s">
        <v>1316</v>
      </c>
      <c r="B6291" s="15">
        <v>118</v>
      </c>
      <c r="C6291" s="64" t="s">
        <v>1464</v>
      </c>
      <c r="D6291" s="30">
        <v>44897</v>
      </c>
      <c r="E6291" s="60" t="s">
        <v>1</v>
      </c>
      <c r="F6291" s="14">
        <v>1695</v>
      </c>
      <c r="G6291" s="14">
        <v>404.96364199804663</v>
      </c>
      <c r="H6291" s="30"/>
      <c r="I6291" s="118"/>
      <c r="J6291" s="15" t="str">
        <f>IF(M6291="",IF(AND(H6291&lt;&gt; "",D6291&lt;&gt;""),IF(H6291&gt;=D6291,H6291-D6291,0),""),"")</f>
        <v/>
      </c>
      <c r="K6291" s="20" t="str">
        <f>IF(M6291="",IF(I6291&lt;&gt;"",I6291-G6291,""),"")</f>
        <v/>
      </c>
      <c r="L6291" s="25" t="str">
        <f>IF(M6291="",IF(K6291&lt;&gt;"",IF(G6291=0,IF(I6291=0,0,9.99),K6291/G6291),""),"")</f>
        <v/>
      </c>
      <c r="M6291" s="112"/>
      <c r="N6291" s="58" t="str">
        <f>TRIM(CONCATENATE(Table1[[#This Row],[Intake]]," ",Table1[[#This Row],[Batch Number]]))</f>
        <v>S-1/OS 118</v>
      </c>
      <c r="O6291" s="112" t="str">
        <f>IF(VLOOKUP(Table1[[#This Row],[Intake Batch Combo]],Sheet2!A:B,2,FALSE)="","",VLOOKUP(Table1[[#This Row],[Intake Batch Combo]],Sheet2!A:B,2,FALSE))</f>
        <v>One Source Diagnostics Buy 118</v>
      </c>
      <c r="P6291" s="115" t="s">
        <v>2383</v>
      </c>
      <c r="Q6291" s="115" t="e">
        <v>#N/A</v>
      </c>
    </row>
    <row r="6292" spans="1:17">
      <c r="A6292" s="4" t="s">
        <v>1316</v>
      </c>
      <c r="B6292" s="15">
        <v>118</v>
      </c>
      <c r="C6292" s="64" t="s">
        <v>1464</v>
      </c>
      <c r="D6292" s="30">
        <v>44897</v>
      </c>
      <c r="E6292" s="60" t="s">
        <v>1</v>
      </c>
      <c r="F6292" s="14">
        <v>1695</v>
      </c>
      <c r="G6292" s="14">
        <v>404.96364199804663</v>
      </c>
      <c r="H6292" s="30"/>
      <c r="I6292" s="120"/>
      <c r="J6292" s="15" t="str">
        <f>IF(M6292="",IF(AND(H6292&lt;&gt; "",D6292&lt;&gt;""),IF(H6292&gt;=D6292,H6292-D6292,0),""),"")</f>
        <v/>
      </c>
      <c r="K6292" s="20" t="str">
        <f>IF(M6292="",IF(I6292&lt;&gt;"",I6292-G6292,""),"")</f>
        <v/>
      </c>
      <c r="L6292" s="25" t="str">
        <f>IF(M6292="",IF(K6292&lt;&gt;"",IF(G6292=0,IF(I6292=0,0,9.99),K6292/G6292),""),"")</f>
        <v/>
      </c>
      <c r="M6292" s="112"/>
      <c r="N6292" s="58" t="str">
        <f>TRIM(CONCATENATE(Table1[[#This Row],[Intake]]," ",Table1[[#This Row],[Batch Number]]))</f>
        <v>S-1/OS 118</v>
      </c>
      <c r="O6292" s="112" t="str">
        <f>IF(VLOOKUP(Table1[[#This Row],[Intake Batch Combo]],Sheet2!A:B,2,FALSE)="","",VLOOKUP(Table1[[#This Row],[Intake Batch Combo]],Sheet2!A:B,2,FALSE))</f>
        <v>One Source Diagnostics Buy 118</v>
      </c>
      <c r="P6292" s="115" t="s">
        <v>2383</v>
      </c>
      <c r="Q6292" s="115" t="e">
        <v>#N/A</v>
      </c>
    </row>
    <row r="6293" spans="1:17">
      <c r="A6293" s="4" t="s">
        <v>1316</v>
      </c>
      <c r="B6293" s="15">
        <v>118</v>
      </c>
      <c r="C6293" s="64" t="s">
        <v>1712</v>
      </c>
      <c r="D6293" s="30">
        <v>44897</v>
      </c>
      <c r="E6293" s="60" t="s">
        <v>1</v>
      </c>
      <c r="F6293" s="14">
        <v>1695</v>
      </c>
      <c r="G6293" s="14">
        <v>404.96364199804663</v>
      </c>
      <c r="H6293" s="30"/>
      <c r="I6293" s="118"/>
      <c r="J6293" s="15" t="str">
        <f>IF(M6293="",IF(AND(H6293&lt;&gt; "",D6293&lt;&gt;""),IF(H6293&gt;=D6293,H6293-D6293,0),""),"")</f>
        <v/>
      </c>
      <c r="K6293" s="20" t="str">
        <f>IF(M6293="",IF(I6293&lt;&gt;"",I6293-G6293,""),"")</f>
        <v/>
      </c>
      <c r="L6293" s="25" t="str">
        <f>IF(M6293="",IF(K6293&lt;&gt;"",IF(G6293=0,IF(I6293=0,0,9.99),K6293/G6293),""),"")</f>
        <v/>
      </c>
      <c r="M6293" s="112"/>
      <c r="N6293" s="58" t="str">
        <f>TRIM(CONCATENATE(Table1[[#This Row],[Intake]]," ",Table1[[#This Row],[Batch Number]]))</f>
        <v>S-1/OS 118</v>
      </c>
      <c r="O6293" s="112" t="str">
        <f>IF(VLOOKUP(Table1[[#This Row],[Intake Batch Combo]],Sheet2!A:B,2,FALSE)="","",VLOOKUP(Table1[[#This Row],[Intake Batch Combo]],Sheet2!A:B,2,FALSE))</f>
        <v>One Source Diagnostics Buy 118</v>
      </c>
      <c r="P6293" s="115" t="s">
        <v>2383</v>
      </c>
      <c r="Q6293" s="115" t="e">
        <v>#N/A</v>
      </c>
    </row>
    <row r="6294" spans="1:17">
      <c r="A6294" s="4" t="s">
        <v>1316</v>
      </c>
      <c r="B6294" s="15">
        <v>118</v>
      </c>
      <c r="C6294" s="64" t="s">
        <v>1718</v>
      </c>
      <c r="D6294" s="30">
        <v>44897</v>
      </c>
      <c r="E6294" s="60" t="s">
        <v>1</v>
      </c>
      <c r="F6294" s="14">
        <v>1695</v>
      </c>
      <c r="G6294" s="14">
        <v>404.96364199804663</v>
      </c>
      <c r="H6294" s="30"/>
      <c r="I6294" s="120"/>
      <c r="J6294" s="15" t="str">
        <f>IF(M6294="",IF(AND(H6294&lt;&gt; "",D6294&lt;&gt;""),IF(H6294&gt;=D6294,H6294-D6294,0),""),"")</f>
        <v/>
      </c>
      <c r="K6294" s="20" t="str">
        <f>IF(M6294="",IF(I6294&lt;&gt;"",I6294-G6294,""),"")</f>
        <v/>
      </c>
      <c r="L6294" s="25" t="str">
        <f>IF(M6294="",IF(K6294&lt;&gt;"",IF(G6294=0,IF(I6294=0,0,9.99),K6294/G6294),""),"")</f>
        <v/>
      </c>
      <c r="M6294" s="112"/>
      <c r="N6294" s="58" t="str">
        <f>TRIM(CONCATENATE(Table1[[#This Row],[Intake]]," ",Table1[[#This Row],[Batch Number]]))</f>
        <v>S-1/OS 118</v>
      </c>
      <c r="O6294" s="112" t="str">
        <f>IF(VLOOKUP(Table1[[#This Row],[Intake Batch Combo]],Sheet2!A:B,2,FALSE)="","",VLOOKUP(Table1[[#This Row],[Intake Batch Combo]],Sheet2!A:B,2,FALSE))</f>
        <v>One Source Diagnostics Buy 118</v>
      </c>
      <c r="P6294" s="115" t="s">
        <v>2383</v>
      </c>
      <c r="Q6294" s="115" t="e">
        <v>#N/A</v>
      </c>
    </row>
    <row r="6295" spans="1:17">
      <c r="A6295" s="4" t="s">
        <v>1316</v>
      </c>
      <c r="B6295" s="15">
        <v>118</v>
      </c>
      <c r="C6295" s="64" t="s">
        <v>1718</v>
      </c>
      <c r="D6295" s="30">
        <v>44897</v>
      </c>
      <c r="E6295" s="60" t="s">
        <v>1</v>
      </c>
      <c r="F6295" s="14">
        <v>1695</v>
      </c>
      <c r="G6295" s="14">
        <v>404.96364199804663</v>
      </c>
      <c r="H6295" s="30"/>
      <c r="I6295" s="118"/>
      <c r="J6295" s="15" t="str">
        <f>IF(M6295="",IF(AND(H6295&lt;&gt; "",D6295&lt;&gt;""),IF(H6295&gt;=D6295,H6295-D6295,0),""),"")</f>
        <v/>
      </c>
      <c r="K6295" s="20" t="str">
        <f>IF(M6295="",IF(I6295&lt;&gt;"",I6295-G6295,""),"")</f>
        <v/>
      </c>
      <c r="L6295" s="25" t="str">
        <f>IF(M6295="",IF(K6295&lt;&gt;"",IF(G6295=0,IF(I6295=0,0,9.99),K6295/G6295),""),"")</f>
        <v/>
      </c>
      <c r="M6295" s="112"/>
      <c r="N6295" s="58" t="str">
        <f>TRIM(CONCATENATE(Table1[[#This Row],[Intake]]," ",Table1[[#This Row],[Batch Number]]))</f>
        <v>S-1/OS 118</v>
      </c>
      <c r="O6295" s="112" t="str">
        <f>IF(VLOOKUP(Table1[[#This Row],[Intake Batch Combo]],Sheet2!A:B,2,FALSE)="","",VLOOKUP(Table1[[#This Row],[Intake Batch Combo]],Sheet2!A:B,2,FALSE))</f>
        <v>One Source Diagnostics Buy 118</v>
      </c>
      <c r="P6295" s="115" t="s">
        <v>2383</v>
      </c>
      <c r="Q6295" s="115" t="e">
        <v>#N/A</v>
      </c>
    </row>
    <row r="6296" spans="1:17">
      <c r="A6296" s="4" t="s">
        <v>1316</v>
      </c>
      <c r="B6296" s="15">
        <v>118</v>
      </c>
      <c r="C6296" s="64" t="s">
        <v>1722</v>
      </c>
      <c r="D6296" s="30">
        <v>44897</v>
      </c>
      <c r="E6296" s="60" t="s">
        <v>1</v>
      </c>
      <c r="F6296" s="14">
        <v>1695</v>
      </c>
      <c r="G6296" s="14">
        <v>404.96364199804663</v>
      </c>
      <c r="H6296" s="30"/>
      <c r="I6296" s="118"/>
      <c r="J6296" s="15" t="str">
        <f>IF(M6296="",IF(AND(H6296&lt;&gt; "",D6296&lt;&gt;""),IF(H6296&gt;=D6296,H6296-D6296,0),""),"")</f>
        <v/>
      </c>
      <c r="K6296" s="20" t="str">
        <f>IF(M6296="",IF(I6296&lt;&gt;"",I6296-G6296,""),"")</f>
        <v/>
      </c>
      <c r="L6296" s="25" t="str">
        <f>IF(M6296="",IF(K6296&lt;&gt;"",IF(G6296=0,IF(I6296=0,0,9.99),K6296/G6296),""),"")</f>
        <v/>
      </c>
      <c r="M6296" s="112"/>
      <c r="N6296" s="58" t="str">
        <f>TRIM(CONCATENATE(Table1[[#This Row],[Intake]]," ",Table1[[#This Row],[Batch Number]]))</f>
        <v>S-1/OS 118</v>
      </c>
      <c r="O6296" s="112" t="str">
        <f>IF(VLOOKUP(Table1[[#This Row],[Intake Batch Combo]],Sheet2!A:B,2,FALSE)="","",VLOOKUP(Table1[[#This Row],[Intake Batch Combo]],Sheet2!A:B,2,FALSE))</f>
        <v>One Source Diagnostics Buy 118</v>
      </c>
      <c r="P6296" s="115" t="s">
        <v>2383</v>
      </c>
      <c r="Q6296" s="115" t="e">
        <v>#N/A</v>
      </c>
    </row>
    <row r="6297" spans="1:17">
      <c r="A6297" s="4" t="s">
        <v>1316</v>
      </c>
      <c r="B6297" s="15">
        <v>118</v>
      </c>
      <c r="C6297" s="64" t="s">
        <v>1468</v>
      </c>
      <c r="D6297" s="30">
        <v>44897</v>
      </c>
      <c r="E6297" s="60" t="s">
        <v>1</v>
      </c>
      <c r="F6297" s="14">
        <v>1695</v>
      </c>
      <c r="G6297" s="14">
        <v>404.96364199804663</v>
      </c>
      <c r="H6297" s="30"/>
      <c r="I6297" s="120"/>
      <c r="J6297" s="15" t="str">
        <f>IF(M6297="",IF(AND(H6297&lt;&gt; "",D6297&lt;&gt;""),IF(H6297&gt;=D6297,H6297-D6297,0),""),"")</f>
        <v/>
      </c>
      <c r="K6297" s="20" t="str">
        <f>IF(M6297="",IF(I6297&lt;&gt;"",I6297-G6297,""),"")</f>
        <v/>
      </c>
      <c r="L6297" s="25" t="str">
        <f>IF(M6297="",IF(K6297&lt;&gt;"",IF(G6297=0,IF(I6297=0,0,9.99),K6297/G6297),""),"")</f>
        <v/>
      </c>
      <c r="M6297" s="112"/>
      <c r="N6297" s="58" t="str">
        <f>TRIM(CONCATENATE(Table1[[#This Row],[Intake]]," ",Table1[[#This Row],[Batch Number]]))</f>
        <v>S-1/OS 118</v>
      </c>
      <c r="O6297" s="112" t="str">
        <f>IF(VLOOKUP(Table1[[#This Row],[Intake Batch Combo]],Sheet2!A:B,2,FALSE)="","",VLOOKUP(Table1[[#This Row],[Intake Batch Combo]],Sheet2!A:B,2,FALSE))</f>
        <v>One Source Diagnostics Buy 118</v>
      </c>
      <c r="P6297" s="115" t="s">
        <v>2383</v>
      </c>
      <c r="Q6297" s="115" t="e">
        <v>#N/A</v>
      </c>
    </row>
    <row r="6298" spans="1:17">
      <c r="A6298" s="4" t="s">
        <v>1316</v>
      </c>
      <c r="B6298" s="15">
        <v>118</v>
      </c>
      <c r="C6298" s="64" t="s">
        <v>1731</v>
      </c>
      <c r="D6298" s="30">
        <v>44897</v>
      </c>
      <c r="E6298" s="60" t="s">
        <v>1</v>
      </c>
      <c r="F6298" s="14">
        <v>1695</v>
      </c>
      <c r="G6298" s="14">
        <v>404.96364199804663</v>
      </c>
      <c r="H6298" s="30"/>
      <c r="I6298" s="118"/>
      <c r="J6298" s="15" t="str">
        <f>IF(M6298="",IF(AND(H6298&lt;&gt; "",D6298&lt;&gt;""),IF(H6298&gt;=D6298,H6298-D6298,0),""),"")</f>
        <v/>
      </c>
      <c r="K6298" s="20" t="str">
        <f>IF(M6298="",IF(I6298&lt;&gt;"",I6298-G6298,""),"")</f>
        <v/>
      </c>
      <c r="L6298" s="25" t="str">
        <f>IF(M6298="",IF(K6298&lt;&gt;"",IF(G6298=0,IF(I6298=0,0,9.99),K6298/G6298),""),"")</f>
        <v/>
      </c>
      <c r="M6298" s="112"/>
      <c r="N6298" s="58" t="str">
        <f>TRIM(CONCATENATE(Table1[[#This Row],[Intake]]," ",Table1[[#This Row],[Batch Number]]))</f>
        <v>S-1/OS 118</v>
      </c>
      <c r="O6298" s="112" t="str">
        <f>IF(VLOOKUP(Table1[[#This Row],[Intake Batch Combo]],Sheet2!A:B,2,FALSE)="","",VLOOKUP(Table1[[#This Row],[Intake Batch Combo]],Sheet2!A:B,2,FALSE))</f>
        <v>One Source Diagnostics Buy 118</v>
      </c>
      <c r="P6298" s="115" t="s">
        <v>2383</v>
      </c>
      <c r="Q6298" s="115" t="e">
        <v>#N/A</v>
      </c>
    </row>
    <row r="6299" spans="1:17">
      <c r="A6299" s="4" t="s">
        <v>1316</v>
      </c>
      <c r="B6299" s="15">
        <v>118</v>
      </c>
      <c r="C6299" s="64" t="s">
        <v>1733</v>
      </c>
      <c r="D6299" s="30">
        <v>44897</v>
      </c>
      <c r="E6299" s="60" t="s">
        <v>1</v>
      </c>
      <c r="F6299" s="14">
        <v>1695</v>
      </c>
      <c r="G6299" s="14">
        <v>404.96364199804663</v>
      </c>
      <c r="H6299" s="30"/>
      <c r="I6299" s="118"/>
      <c r="J6299" s="15" t="str">
        <f>IF(M6299="",IF(AND(H6299&lt;&gt; "",D6299&lt;&gt;""),IF(H6299&gt;=D6299,H6299-D6299,0),""),"")</f>
        <v/>
      </c>
      <c r="K6299" s="20" t="str">
        <f>IF(M6299="",IF(I6299&lt;&gt;"",I6299-G6299,""),"")</f>
        <v/>
      </c>
      <c r="L6299" s="25" t="str">
        <f>IF(M6299="",IF(K6299&lt;&gt;"",IF(G6299=0,IF(I6299=0,0,9.99),K6299/G6299),""),"")</f>
        <v/>
      </c>
      <c r="M6299" s="112"/>
      <c r="N6299" s="58" t="str">
        <f>TRIM(CONCATENATE(Table1[[#This Row],[Intake]]," ",Table1[[#This Row],[Batch Number]]))</f>
        <v>S-1/OS 118</v>
      </c>
      <c r="O6299" s="112" t="str">
        <f>IF(VLOOKUP(Table1[[#This Row],[Intake Batch Combo]],Sheet2!A:B,2,FALSE)="","",VLOOKUP(Table1[[#This Row],[Intake Batch Combo]],Sheet2!A:B,2,FALSE))</f>
        <v>One Source Diagnostics Buy 118</v>
      </c>
      <c r="P6299" s="115" t="s">
        <v>2383</v>
      </c>
      <c r="Q6299" s="115" t="e">
        <v>#N/A</v>
      </c>
    </row>
    <row r="6300" spans="1:17">
      <c r="A6300" s="4" t="s">
        <v>1316</v>
      </c>
      <c r="B6300" s="15">
        <v>118</v>
      </c>
      <c r="C6300" s="64" t="s">
        <v>1735</v>
      </c>
      <c r="D6300" s="30">
        <v>44897</v>
      </c>
      <c r="E6300" s="60" t="s">
        <v>1</v>
      </c>
      <c r="F6300" s="14">
        <v>1695</v>
      </c>
      <c r="G6300" s="14">
        <v>404.96364199804663</v>
      </c>
      <c r="H6300" s="30"/>
      <c r="I6300" s="118"/>
      <c r="J6300" s="15" t="str">
        <f>IF(M6300="",IF(AND(H6300&lt;&gt; "",D6300&lt;&gt;""),IF(H6300&gt;=D6300,H6300-D6300,0),""),"")</f>
        <v/>
      </c>
      <c r="K6300" s="20" t="str">
        <f>IF(M6300="",IF(I6300&lt;&gt;"",I6300-G6300,""),"")</f>
        <v/>
      </c>
      <c r="L6300" s="25" t="str">
        <f>IF(M6300="",IF(K6300&lt;&gt;"",IF(G6300=0,IF(I6300=0,0,9.99),K6300/G6300),""),"")</f>
        <v/>
      </c>
      <c r="M6300" s="112"/>
      <c r="N6300" s="58" t="str">
        <f>TRIM(CONCATENATE(Table1[[#This Row],[Intake]]," ",Table1[[#This Row],[Batch Number]]))</f>
        <v>S-1/OS 118</v>
      </c>
      <c r="O6300" s="112" t="str">
        <f>IF(VLOOKUP(Table1[[#This Row],[Intake Batch Combo]],Sheet2!A:B,2,FALSE)="","",VLOOKUP(Table1[[#This Row],[Intake Batch Combo]],Sheet2!A:B,2,FALSE))</f>
        <v>One Source Diagnostics Buy 118</v>
      </c>
      <c r="P6300" s="115" t="s">
        <v>2383</v>
      </c>
      <c r="Q6300" s="115" t="e">
        <v>#N/A</v>
      </c>
    </row>
    <row r="6301" spans="1:17">
      <c r="A6301" s="4" t="s">
        <v>1316</v>
      </c>
      <c r="B6301" s="15">
        <v>118</v>
      </c>
      <c r="C6301" s="64" t="s">
        <v>1735</v>
      </c>
      <c r="D6301" s="30">
        <v>44897</v>
      </c>
      <c r="E6301" s="60" t="s">
        <v>1</v>
      </c>
      <c r="F6301" s="14">
        <v>1695</v>
      </c>
      <c r="G6301" s="14">
        <v>404.96364199804663</v>
      </c>
      <c r="H6301" s="30"/>
      <c r="I6301" s="120"/>
      <c r="J6301" s="15" t="str">
        <f>IF(M6301="",IF(AND(H6301&lt;&gt; "",D6301&lt;&gt;""),IF(H6301&gt;=D6301,H6301-D6301,0),""),"")</f>
        <v/>
      </c>
      <c r="K6301" s="20" t="str">
        <f>IF(M6301="",IF(I6301&lt;&gt;"",I6301-G6301,""),"")</f>
        <v/>
      </c>
      <c r="L6301" s="25" t="str">
        <f>IF(M6301="",IF(K6301&lt;&gt;"",IF(G6301=0,IF(I6301=0,0,9.99),K6301/G6301),""),"")</f>
        <v/>
      </c>
      <c r="M6301" s="112"/>
      <c r="N6301" s="58" t="str">
        <f>TRIM(CONCATENATE(Table1[[#This Row],[Intake]]," ",Table1[[#This Row],[Batch Number]]))</f>
        <v>S-1/OS 118</v>
      </c>
      <c r="O6301" s="112" t="str">
        <f>IF(VLOOKUP(Table1[[#This Row],[Intake Batch Combo]],Sheet2!A:B,2,FALSE)="","",VLOOKUP(Table1[[#This Row],[Intake Batch Combo]],Sheet2!A:B,2,FALSE))</f>
        <v>One Source Diagnostics Buy 118</v>
      </c>
      <c r="P6301" s="115" t="s">
        <v>2383</v>
      </c>
      <c r="Q6301" s="115" t="e">
        <v>#N/A</v>
      </c>
    </row>
    <row r="6302" spans="1:17">
      <c r="A6302" s="4" t="s">
        <v>1316</v>
      </c>
      <c r="B6302" s="15">
        <v>118</v>
      </c>
      <c r="C6302" s="64" t="s">
        <v>1736</v>
      </c>
      <c r="D6302" s="30">
        <v>44897</v>
      </c>
      <c r="E6302" s="60" t="s">
        <v>1</v>
      </c>
      <c r="F6302" s="14">
        <v>1695</v>
      </c>
      <c r="G6302" s="14">
        <v>404.96364199804663</v>
      </c>
      <c r="H6302" s="30"/>
      <c r="I6302" s="118"/>
      <c r="J6302" s="15" t="str">
        <f>IF(M6302="",IF(AND(H6302&lt;&gt; "",D6302&lt;&gt;""),IF(H6302&gt;=D6302,H6302-D6302,0),""),"")</f>
        <v/>
      </c>
      <c r="K6302" s="20" t="str">
        <f>IF(M6302="",IF(I6302&lt;&gt;"",I6302-G6302,""),"")</f>
        <v/>
      </c>
      <c r="L6302" s="25" t="str">
        <f>IF(M6302="",IF(K6302&lt;&gt;"",IF(G6302=0,IF(I6302=0,0,9.99),K6302/G6302),""),"")</f>
        <v/>
      </c>
      <c r="M6302" s="112"/>
      <c r="N6302" s="58" t="str">
        <f>TRIM(CONCATENATE(Table1[[#This Row],[Intake]]," ",Table1[[#This Row],[Batch Number]]))</f>
        <v>S-1/OS 118</v>
      </c>
      <c r="O6302" s="112" t="str">
        <f>IF(VLOOKUP(Table1[[#This Row],[Intake Batch Combo]],Sheet2!A:B,2,FALSE)="","",VLOOKUP(Table1[[#This Row],[Intake Batch Combo]],Sheet2!A:B,2,FALSE))</f>
        <v>One Source Diagnostics Buy 118</v>
      </c>
      <c r="P6302" s="115" t="s">
        <v>2383</v>
      </c>
      <c r="Q6302" s="115" t="e">
        <v>#N/A</v>
      </c>
    </row>
    <row r="6303" spans="1:17">
      <c r="A6303" s="4" t="s">
        <v>1316</v>
      </c>
      <c r="B6303" s="15">
        <v>118</v>
      </c>
      <c r="C6303" s="64" t="s">
        <v>1736</v>
      </c>
      <c r="D6303" s="30">
        <v>44897</v>
      </c>
      <c r="E6303" s="60" t="s">
        <v>1</v>
      </c>
      <c r="F6303" s="14">
        <v>1695</v>
      </c>
      <c r="G6303" s="14">
        <v>404.96364199804663</v>
      </c>
      <c r="H6303" s="30"/>
      <c r="I6303" s="118"/>
      <c r="J6303" s="15" t="str">
        <f>IF(M6303="",IF(AND(H6303&lt;&gt; "",D6303&lt;&gt;""),IF(H6303&gt;=D6303,H6303-D6303,0),""),"")</f>
        <v/>
      </c>
      <c r="K6303" s="20" t="str">
        <f>IF(M6303="",IF(I6303&lt;&gt;"",I6303-G6303,""),"")</f>
        <v/>
      </c>
      <c r="L6303" s="25" t="str">
        <f>IF(M6303="",IF(K6303&lt;&gt;"",IF(G6303=0,IF(I6303=0,0,9.99),K6303/G6303),""),"")</f>
        <v/>
      </c>
      <c r="M6303" s="112"/>
      <c r="N6303" s="58" t="str">
        <f>TRIM(CONCATENATE(Table1[[#This Row],[Intake]]," ",Table1[[#This Row],[Batch Number]]))</f>
        <v>S-1/OS 118</v>
      </c>
      <c r="O6303" s="112" t="str">
        <f>IF(VLOOKUP(Table1[[#This Row],[Intake Batch Combo]],Sheet2!A:B,2,FALSE)="","",VLOOKUP(Table1[[#This Row],[Intake Batch Combo]],Sheet2!A:B,2,FALSE))</f>
        <v>One Source Diagnostics Buy 118</v>
      </c>
      <c r="P6303" s="115" t="s">
        <v>2383</v>
      </c>
      <c r="Q6303" s="115" t="e">
        <v>#N/A</v>
      </c>
    </row>
    <row r="6304" spans="1:17">
      <c r="A6304" s="4" t="s">
        <v>1316</v>
      </c>
      <c r="B6304" s="15">
        <v>118</v>
      </c>
      <c r="C6304" s="64" t="s">
        <v>1736</v>
      </c>
      <c r="D6304" s="30">
        <v>44897</v>
      </c>
      <c r="E6304" s="60" t="s">
        <v>1</v>
      </c>
      <c r="F6304" s="14">
        <v>1695</v>
      </c>
      <c r="G6304" s="14">
        <v>404.96364199804663</v>
      </c>
      <c r="H6304" s="30"/>
      <c r="I6304" s="120"/>
      <c r="J6304" s="15" t="str">
        <f>IF(M6304="",IF(AND(H6304&lt;&gt; "",D6304&lt;&gt;""),IF(H6304&gt;=D6304,H6304-D6304,0),""),"")</f>
        <v/>
      </c>
      <c r="K6304" s="20" t="str">
        <f>IF(M6304="",IF(I6304&lt;&gt;"",I6304-G6304,""),"")</f>
        <v/>
      </c>
      <c r="L6304" s="25" t="str">
        <f>IF(M6304="",IF(K6304&lt;&gt;"",IF(G6304=0,IF(I6304=0,0,9.99),K6304/G6304),""),"")</f>
        <v/>
      </c>
      <c r="M6304" s="112"/>
      <c r="N6304" s="58" t="str">
        <f>TRIM(CONCATENATE(Table1[[#This Row],[Intake]]," ",Table1[[#This Row],[Batch Number]]))</f>
        <v>S-1/OS 118</v>
      </c>
      <c r="O6304" s="112" t="str">
        <f>IF(VLOOKUP(Table1[[#This Row],[Intake Batch Combo]],Sheet2!A:B,2,FALSE)="","",VLOOKUP(Table1[[#This Row],[Intake Batch Combo]],Sheet2!A:B,2,FALSE))</f>
        <v>One Source Diagnostics Buy 118</v>
      </c>
      <c r="P6304" s="115" t="s">
        <v>2383</v>
      </c>
      <c r="Q6304" s="115" t="e">
        <v>#N/A</v>
      </c>
    </row>
    <row r="6305" spans="1:17">
      <c r="A6305" s="4" t="s">
        <v>1316</v>
      </c>
      <c r="B6305" s="15">
        <v>118</v>
      </c>
      <c r="C6305" s="64" t="s">
        <v>1738</v>
      </c>
      <c r="D6305" s="30">
        <v>44897</v>
      </c>
      <c r="E6305" s="60" t="s">
        <v>1</v>
      </c>
      <c r="F6305" s="14">
        <v>1695</v>
      </c>
      <c r="G6305" s="14">
        <v>404.96364199804663</v>
      </c>
      <c r="H6305" s="30"/>
      <c r="I6305" s="118"/>
      <c r="J6305" s="15" t="str">
        <f>IF(M6305="",IF(AND(H6305&lt;&gt; "",D6305&lt;&gt;""),IF(H6305&gt;=D6305,H6305-D6305,0),""),"")</f>
        <v/>
      </c>
      <c r="K6305" s="20" t="str">
        <f>IF(M6305="",IF(I6305&lt;&gt;"",I6305-G6305,""),"")</f>
        <v/>
      </c>
      <c r="L6305" s="25" t="str">
        <f>IF(M6305="",IF(K6305&lt;&gt;"",IF(G6305=0,IF(I6305=0,0,9.99),K6305/G6305),""),"")</f>
        <v/>
      </c>
      <c r="M6305" s="112"/>
      <c r="N6305" s="58" t="str">
        <f>TRIM(CONCATENATE(Table1[[#This Row],[Intake]]," ",Table1[[#This Row],[Batch Number]]))</f>
        <v>S-1/OS 118</v>
      </c>
      <c r="O6305" s="112" t="str">
        <f>IF(VLOOKUP(Table1[[#This Row],[Intake Batch Combo]],Sheet2!A:B,2,FALSE)="","",VLOOKUP(Table1[[#This Row],[Intake Batch Combo]],Sheet2!A:B,2,FALSE))</f>
        <v>One Source Diagnostics Buy 118</v>
      </c>
      <c r="P6305" s="115" t="s">
        <v>2383</v>
      </c>
      <c r="Q6305" s="115" t="e">
        <v>#N/A</v>
      </c>
    </row>
    <row r="6306" spans="1:17">
      <c r="A6306" s="4" t="s">
        <v>1316</v>
      </c>
      <c r="B6306" s="15">
        <v>118</v>
      </c>
      <c r="C6306" s="64" t="s">
        <v>1749</v>
      </c>
      <c r="D6306" s="30">
        <v>44897</v>
      </c>
      <c r="E6306" s="60" t="s">
        <v>1</v>
      </c>
      <c r="F6306" s="14">
        <v>1695</v>
      </c>
      <c r="G6306" s="14">
        <v>404.96364199804663</v>
      </c>
      <c r="H6306" s="30"/>
      <c r="I6306" s="120"/>
      <c r="J6306" s="15" t="str">
        <f>IF(M6306="",IF(AND(H6306&lt;&gt; "",D6306&lt;&gt;""),IF(H6306&gt;=D6306,H6306-D6306,0),""),"")</f>
        <v/>
      </c>
      <c r="K6306" s="20" t="str">
        <f>IF(M6306="",IF(I6306&lt;&gt;"",I6306-G6306,""),"")</f>
        <v/>
      </c>
      <c r="L6306" s="25" t="str">
        <f>IF(M6306="",IF(K6306&lt;&gt;"",IF(G6306=0,IF(I6306=0,0,9.99),K6306/G6306),""),"")</f>
        <v/>
      </c>
      <c r="M6306" s="112"/>
      <c r="N6306" s="58" t="str">
        <f>TRIM(CONCATENATE(Table1[[#This Row],[Intake]]," ",Table1[[#This Row],[Batch Number]]))</f>
        <v>S-1/OS 118</v>
      </c>
      <c r="O6306" s="112" t="str">
        <f>IF(VLOOKUP(Table1[[#This Row],[Intake Batch Combo]],Sheet2!A:B,2,FALSE)="","",VLOOKUP(Table1[[#This Row],[Intake Batch Combo]],Sheet2!A:B,2,FALSE))</f>
        <v>One Source Diagnostics Buy 118</v>
      </c>
      <c r="P6306" s="115" t="s">
        <v>2383</v>
      </c>
      <c r="Q6306" s="115" t="e">
        <v>#N/A</v>
      </c>
    </row>
    <row r="6307" spans="1:17">
      <c r="A6307" s="4" t="s">
        <v>1316</v>
      </c>
      <c r="B6307" s="15">
        <v>118</v>
      </c>
      <c r="C6307" s="64" t="s">
        <v>1749</v>
      </c>
      <c r="D6307" s="30">
        <v>44897</v>
      </c>
      <c r="E6307" s="60" t="s">
        <v>1</v>
      </c>
      <c r="F6307" s="14">
        <v>1695</v>
      </c>
      <c r="G6307" s="14">
        <v>404.96364199804663</v>
      </c>
      <c r="H6307" s="30"/>
      <c r="I6307" s="120"/>
      <c r="J6307" s="15" t="str">
        <f>IF(M6307="",IF(AND(H6307&lt;&gt; "",D6307&lt;&gt;""),IF(H6307&gt;=D6307,H6307-D6307,0),""),"")</f>
        <v/>
      </c>
      <c r="K6307" s="20" t="str">
        <f>IF(M6307="",IF(I6307&lt;&gt;"",I6307-G6307,""),"")</f>
        <v/>
      </c>
      <c r="L6307" s="25" t="str">
        <f>IF(M6307="",IF(K6307&lt;&gt;"",IF(G6307=0,IF(I6307=0,0,9.99),K6307/G6307),""),"")</f>
        <v/>
      </c>
      <c r="M6307" s="112"/>
      <c r="N6307" s="58" t="str">
        <f>TRIM(CONCATENATE(Table1[[#This Row],[Intake]]," ",Table1[[#This Row],[Batch Number]]))</f>
        <v>S-1/OS 118</v>
      </c>
      <c r="O6307" s="112" t="str">
        <f>IF(VLOOKUP(Table1[[#This Row],[Intake Batch Combo]],Sheet2!A:B,2,FALSE)="","",VLOOKUP(Table1[[#This Row],[Intake Batch Combo]],Sheet2!A:B,2,FALSE))</f>
        <v>One Source Diagnostics Buy 118</v>
      </c>
      <c r="P6307" s="115" t="s">
        <v>2383</v>
      </c>
      <c r="Q6307" s="115" t="e">
        <v>#N/A</v>
      </c>
    </row>
    <row r="6308" spans="1:17">
      <c r="A6308" s="4" t="s">
        <v>1316</v>
      </c>
      <c r="B6308" s="15">
        <v>118</v>
      </c>
      <c r="C6308" s="64" t="s">
        <v>1749</v>
      </c>
      <c r="D6308" s="30">
        <v>44897</v>
      </c>
      <c r="E6308" s="60" t="s">
        <v>1</v>
      </c>
      <c r="F6308" s="14">
        <v>1695</v>
      </c>
      <c r="G6308" s="14">
        <v>404.96364199804663</v>
      </c>
      <c r="H6308" s="30"/>
      <c r="I6308" s="118"/>
      <c r="J6308" s="15" t="str">
        <f>IF(M6308="",IF(AND(H6308&lt;&gt; "",D6308&lt;&gt;""),IF(H6308&gt;=D6308,H6308-D6308,0),""),"")</f>
        <v/>
      </c>
      <c r="K6308" s="20" t="str">
        <f>IF(M6308="",IF(I6308&lt;&gt;"",I6308-G6308,""),"")</f>
        <v/>
      </c>
      <c r="L6308" s="25" t="str">
        <f>IF(M6308="",IF(K6308&lt;&gt;"",IF(G6308=0,IF(I6308=0,0,9.99),K6308/G6308),""),"")</f>
        <v/>
      </c>
      <c r="M6308" s="112"/>
      <c r="N6308" s="58" t="str">
        <f>TRIM(CONCATENATE(Table1[[#This Row],[Intake]]," ",Table1[[#This Row],[Batch Number]]))</f>
        <v>S-1/OS 118</v>
      </c>
      <c r="O6308" s="112" t="str">
        <f>IF(VLOOKUP(Table1[[#This Row],[Intake Batch Combo]],Sheet2!A:B,2,FALSE)="","",VLOOKUP(Table1[[#This Row],[Intake Batch Combo]],Sheet2!A:B,2,FALSE))</f>
        <v>One Source Diagnostics Buy 118</v>
      </c>
      <c r="P6308" s="115" t="s">
        <v>2383</v>
      </c>
      <c r="Q6308" s="115" t="e">
        <v>#N/A</v>
      </c>
    </row>
    <row r="6309" spans="1:17">
      <c r="A6309" s="4" t="s">
        <v>1316</v>
      </c>
      <c r="B6309" s="15">
        <v>118</v>
      </c>
      <c r="C6309" s="64" t="s">
        <v>1749</v>
      </c>
      <c r="D6309" s="30">
        <v>44897</v>
      </c>
      <c r="E6309" s="60" t="s">
        <v>1</v>
      </c>
      <c r="F6309" s="14">
        <v>1695</v>
      </c>
      <c r="G6309" s="14">
        <v>404.96364199804663</v>
      </c>
      <c r="H6309" s="30"/>
      <c r="I6309" s="120"/>
      <c r="J6309" s="15" t="str">
        <f>IF(M6309="",IF(AND(H6309&lt;&gt; "",D6309&lt;&gt;""),IF(H6309&gt;=D6309,H6309-D6309,0),""),"")</f>
        <v/>
      </c>
      <c r="K6309" s="20" t="str">
        <f>IF(M6309="",IF(I6309&lt;&gt;"",I6309-G6309,""),"")</f>
        <v/>
      </c>
      <c r="L6309" s="25" t="str">
        <f>IF(M6309="",IF(K6309&lt;&gt;"",IF(G6309=0,IF(I6309=0,0,9.99),K6309/G6309),""),"")</f>
        <v/>
      </c>
      <c r="M6309" s="112"/>
      <c r="N6309" s="58" t="str">
        <f>TRIM(CONCATENATE(Table1[[#This Row],[Intake]]," ",Table1[[#This Row],[Batch Number]]))</f>
        <v>S-1/OS 118</v>
      </c>
      <c r="O6309" s="112" t="str">
        <f>IF(VLOOKUP(Table1[[#This Row],[Intake Batch Combo]],Sheet2!A:B,2,FALSE)="","",VLOOKUP(Table1[[#This Row],[Intake Batch Combo]],Sheet2!A:B,2,FALSE))</f>
        <v>One Source Diagnostics Buy 118</v>
      </c>
      <c r="P6309" s="115" t="s">
        <v>2383</v>
      </c>
      <c r="Q6309" s="115" t="e">
        <v>#N/A</v>
      </c>
    </row>
    <row r="6310" spans="1:17">
      <c r="A6310" s="4" t="s">
        <v>1316</v>
      </c>
      <c r="B6310" s="15">
        <v>118</v>
      </c>
      <c r="C6310" s="64" t="s">
        <v>1750</v>
      </c>
      <c r="D6310" s="30">
        <v>44897</v>
      </c>
      <c r="E6310" s="60" t="s">
        <v>1</v>
      </c>
      <c r="F6310" s="14">
        <v>1695</v>
      </c>
      <c r="G6310" s="14">
        <v>404.96364199804663</v>
      </c>
      <c r="H6310" s="30"/>
      <c r="I6310" s="120"/>
      <c r="J6310" s="15" t="str">
        <f>IF(M6310="",IF(AND(H6310&lt;&gt; "",D6310&lt;&gt;""),IF(H6310&gt;=D6310,H6310-D6310,0),""),"")</f>
        <v/>
      </c>
      <c r="K6310" s="20" t="str">
        <f>IF(M6310="",IF(I6310&lt;&gt;"",I6310-G6310,""),"")</f>
        <v/>
      </c>
      <c r="L6310" s="25" t="str">
        <f>IF(M6310="",IF(K6310&lt;&gt;"",IF(G6310=0,IF(I6310=0,0,9.99),K6310/G6310),""),"")</f>
        <v/>
      </c>
      <c r="M6310" s="112"/>
      <c r="N6310" s="58" t="str">
        <f>TRIM(CONCATENATE(Table1[[#This Row],[Intake]]," ",Table1[[#This Row],[Batch Number]]))</f>
        <v>S-1/OS 118</v>
      </c>
      <c r="O6310" s="112" t="str">
        <f>IF(VLOOKUP(Table1[[#This Row],[Intake Batch Combo]],Sheet2!A:B,2,FALSE)="","",VLOOKUP(Table1[[#This Row],[Intake Batch Combo]],Sheet2!A:B,2,FALSE))</f>
        <v>One Source Diagnostics Buy 118</v>
      </c>
      <c r="P6310" s="115" t="s">
        <v>2383</v>
      </c>
      <c r="Q6310" s="115" t="e">
        <v>#N/A</v>
      </c>
    </row>
    <row r="6311" spans="1:17">
      <c r="A6311" s="4" t="s">
        <v>1316</v>
      </c>
      <c r="B6311" s="15">
        <v>118</v>
      </c>
      <c r="C6311" s="64" t="s">
        <v>1751</v>
      </c>
      <c r="D6311" s="30">
        <v>44897</v>
      </c>
      <c r="E6311" s="60" t="s">
        <v>1</v>
      </c>
      <c r="F6311" s="14">
        <v>1695</v>
      </c>
      <c r="G6311" s="14">
        <v>404.96364199804663</v>
      </c>
      <c r="H6311" s="30"/>
      <c r="I6311" s="120"/>
      <c r="J6311" s="15" t="str">
        <f>IF(M6311="",IF(AND(H6311&lt;&gt; "",D6311&lt;&gt;""),IF(H6311&gt;=D6311,H6311-D6311,0),""),"")</f>
        <v/>
      </c>
      <c r="K6311" s="20" t="str">
        <f>IF(M6311="",IF(I6311&lt;&gt;"",I6311-G6311,""),"")</f>
        <v/>
      </c>
      <c r="L6311" s="25" t="str">
        <f>IF(M6311="",IF(K6311&lt;&gt;"",IF(G6311=0,IF(I6311=0,0,9.99),K6311/G6311),""),"")</f>
        <v/>
      </c>
      <c r="M6311" s="112"/>
      <c r="N6311" s="58" t="str">
        <f>TRIM(CONCATENATE(Table1[[#This Row],[Intake]]," ",Table1[[#This Row],[Batch Number]]))</f>
        <v>S-1/OS 118</v>
      </c>
      <c r="O6311" s="112" t="str">
        <f>IF(VLOOKUP(Table1[[#This Row],[Intake Batch Combo]],Sheet2!A:B,2,FALSE)="","",VLOOKUP(Table1[[#This Row],[Intake Batch Combo]],Sheet2!A:B,2,FALSE))</f>
        <v>One Source Diagnostics Buy 118</v>
      </c>
      <c r="P6311" s="115" t="s">
        <v>2383</v>
      </c>
      <c r="Q6311" s="115" t="e">
        <v>#N/A</v>
      </c>
    </row>
    <row r="6312" spans="1:17">
      <c r="A6312" s="4" t="s">
        <v>1316</v>
      </c>
      <c r="B6312" s="15">
        <v>118</v>
      </c>
      <c r="C6312" s="64" t="s">
        <v>1751</v>
      </c>
      <c r="D6312" s="30">
        <v>44897</v>
      </c>
      <c r="E6312" s="60" t="s">
        <v>1</v>
      </c>
      <c r="F6312" s="14">
        <v>1695</v>
      </c>
      <c r="G6312" s="14">
        <v>404.96364199804663</v>
      </c>
      <c r="H6312" s="30"/>
      <c r="I6312" s="118"/>
      <c r="J6312" s="15" t="str">
        <f>IF(M6312="",IF(AND(H6312&lt;&gt; "",D6312&lt;&gt;""),IF(H6312&gt;=D6312,H6312-D6312,0),""),"")</f>
        <v/>
      </c>
      <c r="K6312" s="20" t="str">
        <f>IF(M6312="",IF(I6312&lt;&gt;"",I6312-G6312,""),"")</f>
        <v/>
      </c>
      <c r="L6312" s="25" t="str">
        <f>IF(M6312="",IF(K6312&lt;&gt;"",IF(G6312=0,IF(I6312=0,0,9.99),K6312/G6312),""),"")</f>
        <v/>
      </c>
      <c r="M6312" s="112"/>
      <c r="N6312" s="58" t="str">
        <f>TRIM(CONCATENATE(Table1[[#This Row],[Intake]]," ",Table1[[#This Row],[Batch Number]]))</f>
        <v>S-1/OS 118</v>
      </c>
      <c r="O6312" s="112" t="str">
        <f>IF(VLOOKUP(Table1[[#This Row],[Intake Batch Combo]],Sheet2!A:B,2,FALSE)="","",VLOOKUP(Table1[[#This Row],[Intake Batch Combo]],Sheet2!A:B,2,FALSE))</f>
        <v>One Source Diagnostics Buy 118</v>
      </c>
      <c r="P6312" s="115" t="s">
        <v>2383</v>
      </c>
      <c r="Q6312" s="115" t="e">
        <v>#N/A</v>
      </c>
    </row>
    <row r="6313" spans="1:17">
      <c r="A6313" s="4" t="s">
        <v>1316</v>
      </c>
      <c r="B6313" s="15">
        <v>118</v>
      </c>
      <c r="C6313" s="64" t="s">
        <v>1754</v>
      </c>
      <c r="D6313" s="30">
        <v>44897</v>
      </c>
      <c r="E6313" s="60" t="s">
        <v>1</v>
      </c>
      <c r="F6313" s="14">
        <v>1695</v>
      </c>
      <c r="G6313" s="14">
        <v>404.96364199804663</v>
      </c>
      <c r="H6313" s="30"/>
      <c r="I6313" s="120"/>
      <c r="J6313" s="15" t="str">
        <f>IF(M6313="",IF(AND(H6313&lt;&gt; "",D6313&lt;&gt;""),IF(H6313&gt;=D6313,H6313-D6313,0),""),"")</f>
        <v/>
      </c>
      <c r="K6313" s="20" t="str">
        <f>IF(M6313="",IF(I6313&lt;&gt;"",I6313-G6313,""),"")</f>
        <v/>
      </c>
      <c r="L6313" s="25" t="str">
        <f>IF(M6313="",IF(K6313&lt;&gt;"",IF(G6313=0,IF(I6313=0,0,9.99),K6313/G6313),""),"")</f>
        <v/>
      </c>
      <c r="M6313" s="112"/>
      <c r="N6313" s="58" t="str">
        <f>TRIM(CONCATENATE(Table1[[#This Row],[Intake]]," ",Table1[[#This Row],[Batch Number]]))</f>
        <v>S-1/OS 118</v>
      </c>
      <c r="O6313" s="112" t="str">
        <f>IF(VLOOKUP(Table1[[#This Row],[Intake Batch Combo]],Sheet2!A:B,2,FALSE)="","",VLOOKUP(Table1[[#This Row],[Intake Batch Combo]],Sheet2!A:B,2,FALSE))</f>
        <v>One Source Diagnostics Buy 118</v>
      </c>
      <c r="P6313" s="115" t="s">
        <v>2383</v>
      </c>
      <c r="Q6313" s="115" t="e">
        <v>#N/A</v>
      </c>
    </row>
    <row r="6314" spans="1:17">
      <c r="A6314" s="4" t="s">
        <v>1316</v>
      </c>
      <c r="B6314" s="15">
        <v>118</v>
      </c>
      <c r="C6314" s="64" t="s">
        <v>1754</v>
      </c>
      <c r="D6314" s="30">
        <v>44897</v>
      </c>
      <c r="E6314" s="60" t="s">
        <v>1</v>
      </c>
      <c r="F6314" s="14">
        <v>1695</v>
      </c>
      <c r="G6314" s="14">
        <v>404.96364199804663</v>
      </c>
      <c r="H6314" s="30"/>
      <c r="I6314" s="120"/>
      <c r="J6314" s="15" t="str">
        <f>IF(M6314="",IF(AND(H6314&lt;&gt; "",D6314&lt;&gt;""),IF(H6314&gt;=D6314,H6314-D6314,0),""),"")</f>
        <v/>
      </c>
      <c r="K6314" s="20" t="str">
        <f>IF(M6314="",IF(I6314&lt;&gt;"",I6314-G6314,""),"")</f>
        <v/>
      </c>
      <c r="L6314" s="25" t="str">
        <f>IF(M6314="",IF(K6314&lt;&gt;"",IF(G6314=0,IF(I6314=0,0,9.99),K6314/G6314),""),"")</f>
        <v/>
      </c>
      <c r="M6314" s="112"/>
      <c r="N6314" s="58" t="str">
        <f>TRIM(CONCATENATE(Table1[[#This Row],[Intake]]," ",Table1[[#This Row],[Batch Number]]))</f>
        <v>S-1/OS 118</v>
      </c>
      <c r="O6314" s="112" t="str">
        <f>IF(VLOOKUP(Table1[[#This Row],[Intake Batch Combo]],Sheet2!A:B,2,FALSE)="","",VLOOKUP(Table1[[#This Row],[Intake Batch Combo]],Sheet2!A:B,2,FALSE))</f>
        <v>One Source Diagnostics Buy 118</v>
      </c>
      <c r="P6314" s="115" t="s">
        <v>2383</v>
      </c>
      <c r="Q6314" s="115" t="e">
        <v>#N/A</v>
      </c>
    </row>
    <row r="6315" spans="1:17">
      <c r="A6315" s="4" t="s">
        <v>1316</v>
      </c>
      <c r="B6315" s="15">
        <v>118</v>
      </c>
      <c r="C6315" s="64" t="s">
        <v>1754</v>
      </c>
      <c r="D6315" s="30">
        <v>44897</v>
      </c>
      <c r="E6315" s="60" t="s">
        <v>1</v>
      </c>
      <c r="F6315" s="14">
        <v>1695</v>
      </c>
      <c r="G6315" s="14">
        <v>404.96364199804663</v>
      </c>
      <c r="H6315" s="30"/>
      <c r="I6315" s="118"/>
      <c r="J6315" s="15" t="str">
        <f>IF(M6315="",IF(AND(H6315&lt;&gt; "",D6315&lt;&gt;""),IF(H6315&gt;=D6315,H6315-D6315,0),""),"")</f>
        <v/>
      </c>
      <c r="K6315" s="20" t="str">
        <f>IF(M6315="",IF(I6315&lt;&gt;"",I6315-G6315,""),"")</f>
        <v/>
      </c>
      <c r="L6315" s="25" t="str">
        <f>IF(M6315="",IF(K6315&lt;&gt;"",IF(G6315=0,IF(I6315=0,0,9.99),K6315/G6315),""),"")</f>
        <v/>
      </c>
      <c r="M6315" s="112"/>
      <c r="N6315" s="58" t="str">
        <f>TRIM(CONCATENATE(Table1[[#This Row],[Intake]]," ",Table1[[#This Row],[Batch Number]]))</f>
        <v>S-1/OS 118</v>
      </c>
      <c r="O6315" s="112" t="str">
        <f>IF(VLOOKUP(Table1[[#This Row],[Intake Batch Combo]],Sheet2!A:B,2,FALSE)="","",VLOOKUP(Table1[[#This Row],[Intake Batch Combo]],Sheet2!A:B,2,FALSE))</f>
        <v>One Source Diagnostics Buy 118</v>
      </c>
      <c r="P6315" s="115" t="s">
        <v>2383</v>
      </c>
      <c r="Q6315" s="115" t="e">
        <v>#N/A</v>
      </c>
    </row>
    <row r="6316" spans="1:17">
      <c r="A6316" s="4" t="s">
        <v>1316</v>
      </c>
      <c r="B6316" s="15">
        <v>118</v>
      </c>
      <c r="C6316" s="64" t="s">
        <v>1754</v>
      </c>
      <c r="D6316" s="30">
        <v>44897</v>
      </c>
      <c r="E6316" s="60" t="s">
        <v>1</v>
      </c>
      <c r="F6316" s="14">
        <v>1695</v>
      </c>
      <c r="G6316" s="14">
        <v>404.96364199804663</v>
      </c>
      <c r="H6316" s="30"/>
      <c r="I6316" s="120"/>
      <c r="J6316" s="15" t="str">
        <f>IF(M6316="",IF(AND(H6316&lt;&gt; "",D6316&lt;&gt;""),IF(H6316&gt;=D6316,H6316-D6316,0),""),"")</f>
        <v/>
      </c>
      <c r="K6316" s="20" t="str">
        <f>IF(M6316="",IF(I6316&lt;&gt;"",I6316-G6316,""),"")</f>
        <v/>
      </c>
      <c r="L6316" s="25" t="str">
        <f>IF(M6316="",IF(K6316&lt;&gt;"",IF(G6316=0,IF(I6316=0,0,9.99),K6316/G6316),""),"")</f>
        <v/>
      </c>
      <c r="M6316" s="112"/>
      <c r="N6316" s="58" t="str">
        <f>TRIM(CONCATENATE(Table1[[#This Row],[Intake]]," ",Table1[[#This Row],[Batch Number]]))</f>
        <v>S-1/OS 118</v>
      </c>
      <c r="O6316" s="112" t="str">
        <f>IF(VLOOKUP(Table1[[#This Row],[Intake Batch Combo]],Sheet2!A:B,2,FALSE)="","",VLOOKUP(Table1[[#This Row],[Intake Batch Combo]],Sheet2!A:B,2,FALSE))</f>
        <v>One Source Diagnostics Buy 118</v>
      </c>
      <c r="P6316" s="115" t="s">
        <v>2383</v>
      </c>
      <c r="Q6316" s="115" t="e">
        <v>#N/A</v>
      </c>
    </row>
    <row r="6317" spans="1:17">
      <c r="A6317" s="4" t="s">
        <v>1316</v>
      </c>
      <c r="B6317" s="15">
        <v>118</v>
      </c>
      <c r="C6317" s="64" t="s">
        <v>1754</v>
      </c>
      <c r="D6317" s="30">
        <v>44897</v>
      </c>
      <c r="E6317" s="60" t="s">
        <v>1</v>
      </c>
      <c r="F6317" s="14">
        <v>1695</v>
      </c>
      <c r="G6317" s="14">
        <v>404.96364199804663</v>
      </c>
      <c r="H6317" s="30"/>
      <c r="I6317" s="120"/>
      <c r="J6317" s="15" t="str">
        <f>IF(M6317="",IF(AND(H6317&lt;&gt; "",D6317&lt;&gt;""),IF(H6317&gt;=D6317,H6317-D6317,0),""),"")</f>
        <v/>
      </c>
      <c r="K6317" s="20" t="str">
        <f>IF(M6317="",IF(I6317&lt;&gt;"",I6317-G6317,""),"")</f>
        <v/>
      </c>
      <c r="L6317" s="25" t="str">
        <f>IF(M6317="",IF(K6317&lt;&gt;"",IF(G6317=0,IF(I6317=0,0,9.99),K6317/G6317),""),"")</f>
        <v/>
      </c>
      <c r="M6317" s="112"/>
      <c r="N6317" s="58" t="str">
        <f>TRIM(CONCATENATE(Table1[[#This Row],[Intake]]," ",Table1[[#This Row],[Batch Number]]))</f>
        <v>S-1/OS 118</v>
      </c>
      <c r="O6317" s="112" t="str">
        <f>IF(VLOOKUP(Table1[[#This Row],[Intake Batch Combo]],Sheet2!A:B,2,FALSE)="","",VLOOKUP(Table1[[#This Row],[Intake Batch Combo]],Sheet2!A:B,2,FALSE))</f>
        <v>One Source Diagnostics Buy 118</v>
      </c>
      <c r="P6317" s="115" t="s">
        <v>2383</v>
      </c>
      <c r="Q6317" s="115" t="e">
        <v>#N/A</v>
      </c>
    </row>
    <row r="6318" spans="1:17">
      <c r="A6318" s="4" t="s">
        <v>1316</v>
      </c>
      <c r="B6318" s="15">
        <v>118</v>
      </c>
      <c r="C6318" s="64" t="s">
        <v>1771</v>
      </c>
      <c r="D6318" s="30">
        <v>44897</v>
      </c>
      <c r="E6318" s="60" t="s">
        <v>1</v>
      </c>
      <c r="F6318" s="14">
        <v>1695</v>
      </c>
      <c r="G6318" s="14">
        <v>404.96364199804663</v>
      </c>
      <c r="H6318" s="30"/>
      <c r="I6318" s="120"/>
      <c r="J6318" s="15" t="str">
        <f>IF(M6318="",IF(AND(H6318&lt;&gt; "",D6318&lt;&gt;""),IF(H6318&gt;=D6318,H6318-D6318,0),""),"")</f>
        <v/>
      </c>
      <c r="K6318" s="20" t="str">
        <f>IF(M6318="",IF(I6318&lt;&gt;"",I6318-G6318,""),"")</f>
        <v/>
      </c>
      <c r="L6318" s="25" t="str">
        <f>IF(M6318="",IF(K6318&lt;&gt;"",IF(G6318=0,IF(I6318=0,0,9.99),K6318/G6318),""),"")</f>
        <v/>
      </c>
      <c r="M6318" s="112"/>
      <c r="N6318" s="58" t="str">
        <f>TRIM(CONCATENATE(Table1[[#This Row],[Intake]]," ",Table1[[#This Row],[Batch Number]]))</f>
        <v>S-1/OS 118</v>
      </c>
      <c r="O6318" s="112" t="str">
        <f>IF(VLOOKUP(Table1[[#This Row],[Intake Batch Combo]],Sheet2!A:B,2,FALSE)="","",VLOOKUP(Table1[[#This Row],[Intake Batch Combo]],Sheet2!A:B,2,FALSE))</f>
        <v>One Source Diagnostics Buy 118</v>
      </c>
      <c r="P6318" s="115" t="s">
        <v>2383</v>
      </c>
      <c r="Q6318" s="115" t="e">
        <v>#N/A</v>
      </c>
    </row>
    <row r="6319" spans="1:17">
      <c r="A6319" s="4" t="s">
        <v>1316</v>
      </c>
      <c r="B6319" s="15">
        <v>118</v>
      </c>
      <c r="C6319" s="64" t="s">
        <v>1510</v>
      </c>
      <c r="D6319" s="30">
        <v>44897</v>
      </c>
      <c r="E6319" s="60" t="s">
        <v>1</v>
      </c>
      <c r="F6319" s="14">
        <v>1695</v>
      </c>
      <c r="G6319" s="14">
        <v>404.96364199804663</v>
      </c>
      <c r="H6319" s="30"/>
      <c r="I6319" s="120"/>
      <c r="J6319" s="15" t="str">
        <f>IF(M6319="",IF(AND(H6319&lt;&gt; "",D6319&lt;&gt;""),IF(H6319&gt;=D6319,H6319-D6319,0),""),"")</f>
        <v/>
      </c>
      <c r="K6319" s="20" t="str">
        <f>IF(M6319="",IF(I6319&lt;&gt;"",I6319-G6319,""),"")</f>
        <v/>
      </c>
      <c r="L6319" s="25" t="str">
        <f>IF(M6319="",IF(K6319&lt;&gt;"",IF(G6319=0,IF(I6319=0,0,9.99),K6319/G6319),""),"")</f>
        <v/>
      </c>
      <c r="M6319" s="112"/>
      <c r="N6319" s="58" t="str">
        <f>TRIM(CONCATENATE(Table1[[#This Row],[Intake]]," ",Table1[[#This Row],[Batch Number]]))</f>
        <v>S-1/OS 118</v>
      </c>
      <c r="O6319" s="112" t="str">
        <f>IF(VLOOKUP(Table1[[#This Row],[Intake Batch Combo]],Sheet2!A:B,2,FALSE)="","",VLOOKUP(Table1[[#This Row],[Intake Batch Combo]],Sheet2!A:B,2,FALSE))</f>
        <v>One Source Diagnostics Buy 118</v>
      </c>
      <c r="P6319" s="115" t="s">
        <v>2383</v>
      </c>
      <c r="Q6319" s="115" t="e">
        <v>#N/A</v>
      </c>
    </row>
    <row r="6320" spans="1:17">
      <c r="A6320" s="4" t="s">
        <v>1316</v>
      </c>
      <c r="B6320" s="15">
        <v>118</v>
      </c>
      <c r="C6320" s="64" t="s">
        <v>1787</v>
      </c>
      <c r="D6320" s="30">
        <v>44897</v>
      </c>
      <c r="E6320" s="60" t="s">
        <v>1</v>
      </c>
      <c r="F6320" s="14">
        <v>1695</v>
      </c>
      <c r="G6320" s="14">
        <v>404.96364199804663</v>
      </c>
      <c r="H6320" s="30"/>
      <c r="I6320" s="120"/>
      <c r="J6320" s="15" t="str">
        <f>IF(M6320="",IF(AND(H6320&lt;&gt; "",D6320&lt;&gt;""),IF(H6320&gt;=D6320,H6320-D6320,0),""),"")</f>
        <v/>
      </c>
      <c r="K6320" s="20" t="str">
        <f>IF(M6320="",IF(I6320&lt;&gt;"",I6320-G6320,""),"")</f>
        <v/>
      </c>
      <c r="L6320" s="25" t="str">
        <f>IF(M6320="",IF(K6320&lt;&gt;"",IF(G6320=0,IF(I6320=0,0,9.99),K6320/G6320),""),"")</f>
        <v/>
      </c>
      <c r="M6320" s="112"/>
      <c r="N6320" s="58" t="str">
        <f>TRIM(CONCATENATE(Table1[[#This Row],[Intake]]," ",Table1[[#This Row],[Batch Number]]))</f>
        <v>S-1/OS 118</v>
      </c>
      <c r="O6320" s="112" t="str">
        <f>IF(VLOOKUP(Table1[[#This Row],[Intake Batch Combo]],Sheet2!A:B,2,FALSE)="","",VLOOKUP(Table1[[#This Row],[Intake Batch Combo]],Sheet2!A:B,2,FALSE))</f>
        <v>One Source Diagnostics Buy 118</v>
      </c>
      <c r="P6320" s="115" t="s">
        <v>2383</v>
      </c>
      <c r="Q6320" s="115" t="e">
        <v>#N/A</v>
      </c>
    </row>
    <row r="6321" spans="1:17">
      <c r="A6321" s="4" t="s">
        <v>1316</v>
      </c>
      <c r="B6321" s="15">
        <v>118</v>
      </c>
      <c r="C6321" s="64" t="s">
        <v>1794</v>
      </c>
      <c r="D6321" s="30">
        <v>44897</v>
      </c>
      <c r="E6321" s="60" t="s">
        <v>1</v>
      </c>
      <c r="F6321" s="14">
        <v>1695</v>
      </c>
      <c r="G6321" s="14">
        <v>404.96364199804663</v>
      </c>
      <c r="H6321" s="30"/>
      <c r="I6321" s="120"/>
      <c r="J6321" s="15" t="str">
        <f>IF(M6321="",IF(AND(H6321&lt;&gt; "",D6321&lt;&gt;""),IF(H6321&gt;=D6321,H6321-D6321,0),""),"")</f>
        <v/>
      </c>
      <c r="K6321" s="20" t="str">
        <f>IF(M6321="",IF(I6321&lt;&gt;"",I6321-G6321,""),"")</f>
        <v/>
      </c>
      <c r="L6321" s="25" t="str">
        <f>IF(M6321="",IF(K6321&lt;&gt;"",IF(G6321=0,IF(I6321=0,0,9.99),K6321/G6321),""),"")</f>
        <v/>
      </c>
      <c r="M6321" s="112"/>
      <c r="N6321" s="58" t="str">
        <f>TRIM(CONCATENATE(Table1[[#This Row],[Intake]]," ",Table1[[#This Row],[Batch Number]]))</f>
        <v>S-1/OS 118</v>
      </c>
      <c r="O6321" s="112" t="str">
        <f>IF(VLOOKUP(Table1[[#This Row],[Intake Batch Combo]],Sheet2!A:B,2,FALSE)="","",VLOOKUP(Table1[[#This Row],[Intake Batch Combo]],Sheet2!A:B,2,FALSE))</f>
        <v>One Source Diagnostics Buy 118</v>
      </c>
      <c r="P6321" s="115" t="s">
        <v>2383</v>
      </c>
      <c r="Q6321" s="115" t="e">
        <v>#N/A</v>
      </c>
    </row>
    <row r="6322" spans="1:17">
      <c r="A6322" s="4" t="s">
        <v>1316</v>
      </c>
      <c r="B6322" s="15">
        <v>118</v>
      </c>
      <c r="C6322" s="64" t="s">
        <v>1794</v>
      </c>
      <c r="D6322" s="30">
        <v>44897</v>
      </c>
      <c r="E6322" s="60" t="s">
        <v>1</v>
      </c>
      <c r="F6322" s="14">
        <v>1695</v>
      </c>
      <c r="G6322" s="14">
        <v>404.96364199804663</v>
      </c>
      <c r="H6322" s="30"/>
      <c r="I6322" s="118"/>
      <c r="J6322" s="15" t="str">
        <f>IF(M6322="",IF(AND(H6322&lt;&gt; "",D6322&lt;&gt;""),IF(H6322&gt;=D6322,H6322-D6322,0),""),"")</f>
        <v/>
      </c>
      <c r="K6322" s="20" t="str">
        <f>IF(M6322="",IF(I6322&lt;&gt;"",I6322-G6322,""),"")</f>
        <v/>
      </c>
      <c r="L6322" s="25" t="str">
        <f>IF(M6322="",IF(K6322&lt;&gt;"",IF(G6322=0,IF(I6322=0,0,9.99),K6322/G6322),""),"")</f>
        <v/>
      </c>
      <c r="M6322" s="112"/>
      <c r="N6322" s="58" t="str">
        <f>TRIM(CONCATENATE(Table1[[#This Row],[Intake]]," ",Table1[[#This Row],[Batch Number]]))</f>
        <v>S-1/OS 118</v>
      </c>
      <c r="O6322" s="112" t="str">
        <f>IF(VLOOKUP(Table1[[#This Row],[Intake Batch Combo]],Sheet2!A:B,2,FALSE)="","",VLOOKUP(Table1[[#This Row],[Intake Batch Combo]],Sheet2!A:B,2,FALSE))</f>
        <v>One Source Diagnostics Buy 118</v>
      </c>
      <c r="P6322" s="115" t="s">
        <v>2383</v>
      </c>
      <c r="Q6322" s="115" t="e">
        <v>#N/A</v>
      </c>
    </row>
    <row r="6323" spans="1:17">
      <c r="A6323" s="4" t="s">
        <v>1316</v>
      </c>
      <c r="B6323" s="15">
        <v>118</v>
      </c>
      <c r="C6323" s="64" t="s">
        <v>1795</v>
      </c>
      <c r="D6323" s="30">
        <v>44897</v>
      </c>
      <c r="E6323" s="60" t="s">
        <v>1</v>
      </c>
      <c r="F6323" s="14">
        <v>1695</v>
      </c>
      <c r="G6323" s="14">
        <v>404.96364199804663</v>
      </c>
      <c r="H6323" s="30"/>
      <c r="I6323" s="120"/>
      <c r="J6323" s="15" t="str">
        <f>IF(M6323="",IF(AND(H6323&lt;&gt; "",D6323&lt;&gt;""),IF(H6323&gt;=D6323,H6323-D6323,0),""),"")</f>
        <v/>
      </c>
      <c r="K6323" s="20" t="str">
        <f>IF(M6323="",IF(I6323&lt;&gt;"",I6323-G6323,""),"")</f>
        <v/>
      </c>
      <c r="L6323" s="25" t="str">
        <f>IF(M6323="",IF(K6323&lt;&gt;"",IF(G6323=0,IF(I6323=0,0,9.99),K6323/G6323),""),"")</f>
        <v/>
      </c>
      <c r="M6323" s="112"/>
      <c r="N6323" s="58" t="str">
        <f>TRIM(CONCATENATE(Table1[[#This Row],[Intake]]," ",Table1[[#This Row],[Batch Number]]))</f>
        <v>S-1/OS 118</v>
      </c>
      <c r="O6323" s="112" t="str">
        <f>IF(VLOOKUP(Table1[[#This Row],[Intake Batch Combo]],Sheet2!A:B,2,FALSE)="","",VLOOKUP(Table1[[#This Row],[Intake Batch Combo]],Sheet2!A:B,2,FALSE))</f>
        <v>One Source Diagnostics Buy 118</v>
      </c>
      <c r="P6323" s="115" t="s">
        <v>2383</v>
      </c>
      <c r="Q6323" s="115" t="e">
        <v>#N/A</v>
      </c>
    </row>
    <row r="6324" spans="1:17">
      <c r="A6324" s="4" t="s">
        <v>1316</v>
      </c>
      <c r="B6324" s="15">
        <v>118</v>
      </c>
      <c r="C6324" s="64" t="s">
        <v>1795</v>
      </c>
      <c r="D6324" s="30">
        <v>44897</v>
      </c>
      <c r="E6324" s="60" t="s">
        <v>1</v>
      </c>
      <c r="F6324" s="14">
        <v>1695</v>
      </c>
      <c r="G6324" s="14">
        <v>404.96364199804663</v>
      </c>
      <c r="H6324" s="30"/>
      <c r="I6324" s="120"/>
      <c r="J6324" s="15" t="str">
        <f>IF(M6324="",IF(AND(H6324&lt;&gt; "",D6324&lt;&gt;""),IF(H6324&gt;=D6324,H6324-D6324,0),""),"")</f>
        <v/>
      </c>
      <c r="K6324" s="20" t="str">
        <f>IF(M6324="",IF(I6324&lt;&gt;"",I6324-G6324,""),"")</f>
        <v/>
      </c>
      <c r="L6324" s="25" t="str">
        <f>IF(M6324="",IF(K6324&lt;&gt;"",IF(G6324=0,IF(I6324=0,0,9.99),K6324/G6324),""),"")</f>
        <v/>
      </c>
      <c r="M6324" s="112"/>
      <c r="N6324" s="58" t="str">
        <f>TRIM(CONCATENATE(Table1[[#This Row],[Intake]]," ",Table1[[#This Row],[Batch Number]]))</f>
        <v>S-1/OS 118</v>
      </c>
      <c r="O6324" s="112" t="str">
        <f>IF(VLOOKUP(Table1[[#This Row],[Intake Batch Combo]],Sheet2!A:B,2,FALSE)="","",VLOOKUP(Table1[[#This Row],[Intake Batch Combo]],Sheet2!A:B,2,FALSE))</f>
        <v>One Source Diagnostics Buy 118</v>
      </c>
      <c r="P6324" s="115" t="s">
        <v>2383</v>
      </c>
      <c r="Q6324" s="115" t="e">
        <v>#N/A</v>
      </c>
    </row>
    <row r="6325" spans="1:17">
      <c r="A6325" s="4" t="s">
        <v>1316</v>
      </c>
      <c r="B6325" s="15">
        <v>118</v>
      </c>
      <c r="C6325" s="64" t="s">
        <v>1796</v>
      </c>
      <c r="D6325" s="30">
        <v>44897</v>
      </c>
      <c r="E6325" s="60" t="s">
        <v>1</v>
      </c>
      <c r="F6325" s="14">
        <v>1695</v>
      </c>
      <c r="G6325" s="14">
        <v>404.96364199804663</v>
      </c>
      <c r="H6325" s="30"/>
      <c r="I6325" s="120"/>
      <c r="J6325" s="15" t="str">
        <f>IF(M6325="",IF(AND(H6325&lt;&gt; "",D6325&lt;&gt;""),IF(H6325&gt;=D6325,H6325-D6325,0),""),"")</f>
        <v/>
      </c>
      <c r="K6325" s="20" t="str">
        <f>IF(M6325="",IF(I6325&lt;&gt;"",I6325-G6325,""),"")</f>
        <v/>
      </c>
      <c r="L6325" s="25" t="str">
        <f>IF(M6325="",IF(K6325&lt;&gt;"",IF(G6325=0,IF(I6325=0,0,9.99),K6325/G6325),""),"")</f>
        <v/>
      </c>
      <c r="M6325" s="112"/>
      <c r="N6325" s="58" t="str">
        <f>TRIM(CONCATENATE(Table1[[#This Row],[Intake]]," ",Table1[[#This Row],[Batch Number]]))</f>
        <v>S-1/OS 118</v>
      </c>
      <c r="O6325" s="112" t="str">
        <f>IF(VLOOKUP(Table1[[#This Row],[Intake Batch Combo]],Sheet2!A:B,2,FALSE)="","",VLOOKUP(Table1[[#This Row],[Intake Batch Combo]],Sheet2!A:B,2,FALSE))</f>
        <v>One Source Diagnostics Buy 118</v>
      </c>
      <c r="P6325" s="115" t="s">
        <v>2383</v>
      </c>
      <c r="Q6325" s="115" t="e">
        <v>#N/A</v>
      </c>
    </row>
    <row r="6326" spans="1:17">
      <c r="A6326" s="4" t="s">
        <v>1316</v>
      </c>
      <c r="B6326" s="15">
        <v>118</v>
      </c>
      <c r="C6326" s="64" t="s">
        <v>1799</v>
      </c>
      <c r="D6326" s="30">
        <v>44897</v>
      </c>
      <c r="E6326" s="60" t="s">
        <v>1</v>
      </c>
      <c r="F6326" s="14">
        <v>1695</v>
      </c>
      <c r="G6326" s="14">
        <v>404.96364199804663</v>
      </c>
      <c r="H6326" s="30"/>
      <c r="I6326" s="120"/>
      <c r="J6326" s="15" t="str">
        <f>IF(M6326="",IF(AND(H6326&lt;&gt; "",D6326&lt;&gt;""),IF(H6326&gt;=D6326,H6326-D6326,0),""),"")</f>
        <v/>
      </c>
      <c r="K6326" s="20" t="str">
        <f>IF(M6326="",IF(I6326&lt;&gt;"",I6326-G6326,""),"")</f>
        <v/>
      </c>
      <c r="L6326" s="25" t="str">
        <f>IF(M6326="",IF(K6326&lt;&gt;"",IF(G6326=0,IF(I6326=0,0,9.99),K6326/G6326),""),"")</f>
        <v/>
      </c>
      <c r="M6326" s="112"/>
      <c r="N6326" s="58" t="str">
        <f>TRIM(CONCATENATE(Table1[[#This Row],[Intake]]," ",Table1[[#This Row],[Batch Number]]))</f>
        <v>S-1/OS 118</v>
      </c>
      <c r="O6326" s="112" t="str">
        <f>IF(VLOOKUP(Table1[[#This Row],[Intake Batch Combo]],Sheet2!A:B,2,FALSE)="","",VLOOKUP(Table1[[#This Row],[Intake Batch Combo]],Sheet2!A:B,2,FALSE))</f>
        <v>One Source Diagnostics Buy 118</v>
      </c>
      <c r="P6326" s="115" t="s">
        <v>2383</v>
      </c>
      <c r="Q6326" s="115" t="e">
        <v>#N/A</v>
      </c>
    </row>
    <row r="6327" spans="1:17">
      <c r="A6327" s="4" t="s">
        <v>1316</v>
      </c>
      <c r="B6327" s="15">
        <v>118</v>
      </c>
      <c r="C6327" s="64" t="s">
        <v>1799</v>
      </c>
      <c r="D6327" s="30">
        <v>44897</v>
      </c>
      <c r="E6327" s="60" t="s">
        <v>1</v>
      </c>
      <c r="F6327" s="14">
        <v>1695</v>
      </c>
      <c r="G6327" s="14">
        <v>404.96364199804663</v>
      </c>
      <c r="H6327" s="30"/>
      <c r="I6327" s="120"/>
      <c r="J6327" s="15" t="str">
        <f>IF(M6327="",IF(AND(H6327&lt;&gt; "",D6327&lt;&gt;""),IF(H6327&gt;=D6327,H6327-D6327,0),""),"")</f>
        <v/>
      </c>
      <c r="K6327" s="20" t="str">
        <f>IF(M6327="",IF(I6327&lt;&gt;"",I6327-G6327,""),"")</f>
        <v/>
      </c>
      <c r="L6327" s="25" t="str">
        <f>IF(M6327="",IF(K6327&lt;&gt;"",IF(G6327=0,IF(I6327=0,0,9.99),K6327/G6327),""),"")</f>
        <v/>
      </c>
      <c r="M6327" s="112"/>
      <c r="N6327" s="58" t="str">
        <f>TRIM(CONCATENATE(Table1[[#This Row],[Intake]]," ",Table1[[#This Row],[Batch Number]]))</f>
        <v>S-1/OS 118</v>
      </c>
      <c r="O6327" s="112" t="str">
        <f>IF(VLOOKUP(Table1[[#This Row],[Intake Batch Combo]],Sheet2!A:B,2,FALSE)="","",VLOOKUP(Table1[[#This Row],[Intake Batch Combo]],Sheet2!A:B,2,FALSE))</f>
        <v>One Source Diagnostics Buy 118</v>
      </c>
      <c r="P6327" s="115" t="s">
        <v>2383</v>
      </c>
      <c r="Q6327" s="115" t="e">
        <v>#N/A</v>
      </c>
    </row>
    <row r="6328" spans="1:17">
      <c r="A6328" s="4" t="s">
        <v>1316</v>
      </c>
      <c r="B6328" s="15">
        <v>118</v>
      </c>
      <c r="C6328" s="64" t="s">
        <v>1483</v>
      </c>
      <c r="D6328" s="30">
        <v>44897</v>
      </c>
      <c r="E6328" s="60" t="s">
        <v>1</v>
      </c>
      <c r="F6328" s="14">
        <v>1695</v>
      </c>
      <c r="G6328" s="14">
        <v>404.96364199804663</v>
      </c>
      <c r="H6328" s="30"/>
      <c r="I6328" s="120"/>
      <c r="J6328" s="15" t="str">
        <f>IF(M6328="",IF(AND(H6328&lt;&gt; "",D6328&lt;&gt;""),IF(H6328&gt;=D6328,H6328-D6328,0),""),"")</f>
        <v/>
      </c>
      <c r="K6328" s="20" t="str">
        <f>IF(M6328="",IF(I6328&lt;&gt;"",I6328-G6328,""),"")</f>
        <v/>
      </c>
      <c r="L6328" s="25" t="str">
        <f>IF(M6328="",IF(K6328&lt;&gt;"",IF(G6328=0,IF(I6328=0,0,9.99),K6328/G6328),""),"")</f>
        <v/>
      </c>
      <c r="M6328" s="112"/>
      <c r="N6328" s="58" t="str">
        <f>TRIM(CONCATENATE(Table1[[#This Row],[Intake]]," ",Table1[[#This Row],[Batch Number]]))</f>
        <v>S-1/OS 118</v>
      </c>
      <c r="O6328" s="112" t="str">
        <f>IF(VLOOKUP(Table1[[#This Row],[Intake Batch Combo]],Sheet2!A:B,2,FALSE)="","",VLOOKUP(Table1[[#This Row],[Intake Batch Combo]],Sheet2!A:B,2,FALSE))</f>
        <v>One Source Diagnostics Buy 118</v>
      </c>
      <c r="P6328" s="115" t="s">
        <v>2383</v>
      </c>
      <c r="Q6328" s="115" t="e">
        <v>#N/A</v>
      </c>
    </row>
    <row r="6329" spans="1:17">
      <c r="A6329" s="4" t="s">
        <v>1316</v>
      </c>
      <c r="B6329" s="15">
        <v>118</v>
      </c>
      <c r="C6329" s="64" t="s">
        <v>1509</v>
      </c>
      <c r="D6329" s="30">
        <v>44897</v>
      </c>
      <c r="E6329" s="60" t="s">
        <v>1</v>
      </c>
      <c r="F6329" s="14">
        <v>1695</v>
      </c>
      <c r="G6329" s="14">
        <v>404.96364199804663</v>
      </c>
      <c r="H6329" s="30"/>
      <c r="I6329" s="118"/>
      <c r="J6329" s="15" t="str">
        <f>IF(M6329="",IF(AND(H6329&lt;&gt; "",D6329&lt;&gt;""),IF(H6329&gt;=D6329,H6329-D6329,0),""),"")</f>
        <v/>
      </c>
      <c r="K6329" s="20" t="str">
        <f>IF(M6329="",IF(I6329&lt;&gt;"",I6329-G6329,""),"")</f>
        <v/>
      </c>
      <c r="L6329" s="25" t="str">
        <f>IF(M6329="",IF(K6329&lt;&gt;"",IF(G6329=0,IF(I6329=0,0,9.99),K6329/G6329),""),"")</f>
        <v/>
      </c>
      <c r="M6329" s="112"/>
      <c r="N6329" s="58" t="str">
        <f>TRIM(CONCATENATE(Table1[[#This Row],[Intake]]," ",Table1[[#This Row],[Batch Number]]))</f>
        <v>S-1/OS 118</v>
      </c>
      <c r="O6329" s="112" t="str">
        <f>IF(VLOOKUP(Table1[[#This Row],[Intake Batch Combo]],Sheet2!A:B,2,FALSE)="","",VLOOKUP(Table1[[#This Row],[Intake Batch Combo]],Sheet2!A:B,2,FALSE))</f>
        <v>One Source Diagnostics Buy 118</v>
      </c>
      <c r="P6329" s="115" t="s">
        <v>2383</v>
      </c>
      <c r="Q6329" s="115" t="e">
        <v>#N/A</v>
      </c>
    </row>
    <row r="6330" spans="1:17">
      <c r="A6330" s="4" t="s">
        <v>1316</v>
      </c>
      <c r="B6330" s="15">
        <v>118</v>
      </c>
      <c r="C6330" s="64" t="s">
        <v>1808</v>
      </c>
      <c r="D6330" s="30">
        <v>44897</v>
      </c>
      <c r="E6330" s="60" t="s">
        <v>1</v>
      </c>
      <c r="F6330" s="14">
        <v>1695</v>
      </c>
      <c r="G6330" s="14">
        <v>404.96364199804663</v>
      </c>
      <c r="H6330" s="30"/>
      <c r="I6330" s="120"/>
      <c r="J6330" s="15" t="str">
        <f>IF(M6330="",IF(AND(H6330&lt;&gt; "",D6330&lt;&gt;""),IF(H6330&gt;=D6330,H6330-D6330,0),""),"")</f>
        <v/>
      </c>
      <c r="K6330" s="20" t="str">
        <f>IF(M6330="",IF(I6330&lt;&gt;"",I6330-G6330,""),"")</f>
        <v/>
      </c>
      <c r="L6330" s="25" t="str">
        <f>IF(M6330="",IF(K6330&lt;&gt;"",IF(G6330=0,IF(I6330=0,0,9.99),K6330/G6330),""),"")</f>
        <v/>
      </c>
      <c r="M6330" s="112"/>
      <c r="N6330" s="58" t="str">
        <f>TRIM(CONCATENATE(Table1[[#This Row],[Intake]]," ",Table1[[#This Row],[Batch Number]]))</f>
        <v>S-1/OS 118</v>
      </c>
      <c r="O6330" s="112" t="str">
        <f>IF(VLOOKUP(Table1[[#This Row],[Intake Batch Combo]],Sheet2!A:B,2,FALSE)="","",VLOOKUP(Table1[[#This Row],[Intake Batch Combo]],Sheet2!A:B,2,FALSE))</f>
        <v>One Source Diagnostics Buy 118</v>
      </c>
      <c r="P6330" s="115" t="s">
        <v>2383</v>
      </c>
      <c r="Q6330" s="115" t="e">
        <v>#N/A</v>
      </c>
    </row>
    <row r="6331" spans="1:17">
      <c r="A6331" s="4" t="s">
        <v>1316</v>
      </c>
      <c r="B6331" s="15">
        <v>118</v>
      </c>
      <c r="C6331" s="64" t="s">
        <v>1813</v>
      </c>
      <c r="D6331" s="30">
        <v>44897</v>
      </c>
      <c r="E6331" s="60" t="s">
        <v>1</v>
      </c>
      <c r="F6331" s="14">
        <v>1695</v>
      </c>
      <c r="G6331" s="14">
        <v>404.96364199804663</v>
      </c>
      <c r="H6331" s="30"/>
      <c r="I6331" s="120"/>
      <c r="J6331" s="15" t="str">
        <f>IF(M6331="",IF(AND(H6331&lt;&gt; "",D6331&lt;&gt;""),IF(H6331&gt;=D6331,H6331-D6331,0),""),"")</f>
        <v/>
      </c>
      <c r="K6331" s="20" t="str">
        <f>IF(M6331="",IF(I6331&lt;&gt;"",I6331-G6331,""),"")</f>
        <v/>
      </c>
      <c r="L6331" s="25" t="str">
        <f>IF(M6331="",IF(K6331&lt;&gt;"",IF(G6331=0,IF(I6331=0,0,9.99),K6331/G6331),""),"")</f>
        <v/>
      </c>
      <c r="M6331" s="112"/>
      <c r="N6331" s="58" t="str">
        <f>TRIM(CONCATENATE(Table1[[#This Row],[Intake]]," ",Table1[[#This Row],[Batch Number]]))</f>
        <v>S-1/OS 118</v>
      </c>
      <c r="O6331" s="112" t="str">
        <f>IF(VLOOKUP(Table1[[#This Row],[Intake Batch Combo]],Sheet2!A:B,2,FALSE)="","",VLOOKUP(Table1[[#This Row],[Intake Batch Combo]],Sheet2!A:B,2,FALSE))</f>
        <v>One Source Diagnostics Buy 118</v>
      </c>
      <c r="P6331" s="115" t="s">
        <v>2383</v>
      </c>
      <c r="Q6331" s="115" t="e">
        <v>#N/A</v>
      </c>
    </row>
    <row r="6332" spans="1:17">
      <c r="A6332" s="4" t="s">
        <v>1316</v>
      </c>
      <c r="B6332" s="15">
        <v>118</v>
      </c>
      <c r="C6332" s="64" t="s">
        <v>1813</v>
      </c>
      <c r="D6332" s="30">
        <v>44897</v>
      </c>
      <c r="E6332" s="60" t="s">
        <v>1</v>
      </c>
      <c r="F6332" s="14">
        <v>1695</v>
      </c>
      <c r="G6332" s="14">
        <v>404.96364199804663</v>
      </c>
      <c r="H6332" s="30"/>
      <c r="I6332" s="120"/>
      <c r="J6332" s="15" t="str">
        <f>IF(M6332="",IF(AND(H6332&lt;&gt; "",D6332&lt;&gt;""),IF(H6332&gt;=D6332,H6332-D6332,0),""),"")</f>
        <v/>
      </c>
      <c r="K6332" s="20" t="str">
        <f>IF(M6332="",IF(I6332&lt;&gt;"",I6332-G6332,""),"")</f>
        <v/>
      </c>
      <c r="L6332" s="25" t="str">
        <f>IF(M6332="",IF(K6332&lt;&gt;"",IF(G6332=0,IF(I6332=0,0,9.99),K6332/G6332),""),"")</f>
        <v/>
      </c>
      <c r="M6332" s="112"/>
      <c r="N6332" s="58" t="str">
        <f>TRIM(CONCATENATE(Table1[[#This Row],[Intake]]," ",Table1[[#This Row],[Batch Number]]))</f>
        <v>S-1/OS 118</v>
      </c>
      <c r="O6332" s="112" t="str">
        <f>IF(VLOOKUP(Table1[[#This Row],[Intake Batch Combo]],Sheet2!A:B,2,FALSE)="","",VLOOKUP(Table1[[#This Row],[Intake Batch Combo]],Sheet2!A:B,2,FALSE))</f>
        <v>One Source Diagnostics Buy 118</v>
      </c>
      <c r="P6332" s="115" t="s">
        <v>2383</v>
      </c>
      <c r="Q6332" s="115" t="e">
        <v>#N/A</v>
      </c>
    </row>
    <row r="6333" spans="1:17">
      <c r="A6333" s="4" t="s">
        <v>1316</v>
      </c>
      <c r="B6333" s="15">
        <v>118</v>
      </c>
      <c r="C6333" s="64" t="s">
        <v>1814</v>
      </c>
      <c r="D6333" s="30">
        <v>44897</v>
      </c>
      <c r="E6333" s="60" t="s">
        <v>1</v>
      </c>
      <c r="F6333" s="14">
        <v>1695</v>
      </c>
      <c r="G6333" s="14">
        <v>404.96364199804663</v>
      </c>
      <c r="H6333" s="30"/>
      <c r="I6333" s="120"/>
      <c r="J6333" s="15" t="str">
        <f>IF(M6333="",IF(AND(H6333&lt;&gt; "",D6333&lt;&gt;""),IF(H6333&gt;=D6333,H6333-D6333,0),""),"")</f>
        <v/>
      </c>
      <c r="K6333" s="20" t="str">
        <f>IF(M6333="",IF(I6333&lt;&gt;"",I6333-G6333,""),"")</f>
        <v/>
      </c>
      <c r="L6333" s="25" t="str">
        <f>IF(M6333="",IF(K6333&lt;&gt;"",IF(G6333=0,IF(I6333=0,0,9.99),K6333/G6333),""),"")</f>
        <v/>
      </c>
      <c r="M6333" s="112"/>
      <c r="N6333" s="58" t="str">
        <f>TRIM(CONCATENATE(Table1[[#This Row],[Intake]]," ",Table1[[#This Row],[Batch Number]]))</f>
        <v>S-1/OS 118</v>
      </c>
      <c r="O6333" s="112" t="str">
        <f>IF(VLOOKUP(Table1[[#This Row],[Intake Batch Combo]],Sheet2!A:B,2,FALSE)="","",VLOOKUP(Table1[[#This Row],[Intake Batch Combo]],Sheet2!A:B,2,FALSE))</f>
        <v>One Source Diagnostics Buy 118</v>
      </c>
      <c r="P6333" s="115" t="s">
        <v>2383</v>
      </c>
      <c r="Q6333" s="115" t="e">
        <v>#N/A</v>
      </c>
    </row>
    <row r="6334" spans="1:17">
      <c r="A6334" s="4" t="s">
        <v>1316</v>
      </c>
      <c r="B6334" s="15">
        <v>118</v>
      </c>
      <c r="C6334" s="64" t="s">
        <v>1819</v>
      </c>
      <c r="D6334" s="30">
        <v>44897</v>
      </c>
      <c r="E6334" s="60" t="s">
        <v>1</v>
      </c>
      <c r="F6334" s="14">
        <v>1695</v>
      </c>
      <c r="G6334" s="14">
        <v>404.96364199804663</v>
      </c>
      <c r="H6334" s="30"/>
      <c r="I6334" s="120"/>
      <c r="J6334" s="15" t="str">
        <f>IF(M6334="",IF(AND(H6334&lt;&gt; "",D6334&lt;&gt;""),IF(H6334&gt;=D6334,H6334-D6334,0),""),"")</f>
        <v/>
      </c>
      <c r="K6334" s="20" t="str">
        <f>IF(M6334="",IF(I6334&lt;&gt;"",I6334-G6334,""),"")</f>
        <v/>
      </c>
      <c r="L6334" s="25" t="str">
        <f>IF(M6334="",IF(K6334&lt;&gt;"",IF(G6334=0,IF(I6334=0,0,9.99),K6334/G6334),""),"")</f>
        <v/>
      </c>
      <c r="M6334" s="112"/>
      <c r="N6334" s="58" t="str">
        <f>TRIM(CONCATENATE(Table1[[#This Row],[Intake]]," ",Table1[[#This Row],[Batch Number]]))</f>
        <v>S-1/OS 118</v>
      </c>
      <c r="O6334" s="112" t="str">
        <f>IF(VLOOKUP(Table1[[#This Row],[Intake Batch Combo]],Sheet2!A:B,2,FALSE)="","",VLOOKUP(Table1[[#This Row],[Intake Batch Combo]],Sheet2!A:B,2,FALSE))</f>
        <v>One Source Diagnostics Buy 118</v>
      </c>
      <c r="P6334" s="115" t="s">
        <v>2383</v>
      </c>
      <c r="Q6334" s="115" t="e">
        <v>#N/A</v>
      </c>
    </row>
    <row r="6335" spans="1:17">
      <c r="A6335" s="4" t="s">
        <v>1316</v>
      </c>
      <c r="B6335" s="15">
        <v>118</v>
      </c>
      <c r="C6335" s="64" t="s">
        <v>1819</v>
      </c>
      <c r="D6335" s="30">
        <v>44897</v>
      </c>
      <c r="E6335" s="60" t="s">
        <v>1</v>
      </c>
      <c r="F6335" s="14">
        <v>1695</v>
      </c>
      <c r="G6335" s="14">
        <v>404.96364199804663</v>
      </c>
      <c r="H6335" s="30"/>
      <c r="I6335" s="118"/>
      <c r="J6335" s="15" t="str">
        <f>IF(M6335="",IF(AND(H6335&lt;&gt; "",D6335&lt;&gt;""),IF(H6335&gt;=D6335,H6335-D6335,0),""),"")</f>
        <v/>
      </c>
      <c r="K6335" s="20" t="str">
        <f>IF(M6335="",IF(I6335&lt;&gt;"",I6335-G6335,""),"")</f>
        <v/>
      </c>
      <c r="L6335" s="25" t="str">
        <f>IF(M6335="",IF(K6335&lt;&gt;"",IF(G6335=0,IF(I6335=0,0,9.99),K6335/G6335),""),"")</f>
        <v/>
      </c>
      <c r="M6335" s="112"/>
      <c r="N6335" s="58" t="str">
        <f>TRIM(CONCATENATE(Table1[[#This Row],[Intake]]," ",Table1[[#This Row],[Batch Number]]))</f>
        <v>S-1/OS 118</v>
      </c>
      <c r="O6335" s="112" t="str">
        <f>IF(VLOOKUP(Table1[[#This Row],[Intake Batch Combo]],Sheet2!A:B,2,FALSE)="","",VLOOKUP(Table1[[#This Row],[Intake Batch Combo]],Sheet2!A:B,2,FALSE))</f>
        <v>One Source Diagnostics Buy 118</v>
      </c>
      <c r="P6335" s="115" t="s">
        <v>2383</v>
      </c>
      <c r="Q6335" s="115" t="e">
        <v>#N/A</v>
      </c>
    </row>
    <row r="6336" spans="1:17">
      <c r="A6336" s="4" t="s">
        <v>1316</v>
      </c>
      <c r="B6336" s="15">
        <v>118</v>
      </c>
      <c r="C6336" s="64" t="s">
        <v>1487</v>
      </c>
      <c r="D6336" s="30">
        <v>44897</v>
      </c>
      <c r="E6336" s="60" t="s">
        <v>1</v>
      </c>
      <c r="F6336" s="14">
        <v>1695</v>
      </c>
      <c r="G6336" s="14">
        <v>404.96364199804663</v>
      </c>
      <c r="H6336" s="30"/>
      <c r="I6336" s="118"/>
      <c r="J6336" s="15" t="str">
        <f>IF(M6336="",IF(AND(H6336&lt;&gt; "",D6336&lt;&gt;""),IF(H6336&gt;=D6336,H6336-D6336,0),""),"")</f>
        <v/>
      </c>
      <c r="K6336" s="20" t="str">
        <f>IF(M6336="",IF(I6336&lt;&gt;"",I6336-G6336,""),"")</f>
        <v/>
      </c>
      <c r="L6336" s="25" t="str">
        <f>IF(M6336="",IF(K6336&lt;&gt;"",IF(G6336=0,IF(I6336=0,0,9.99),K6336/G6336),""),"")</f>
        <v/>
      </c>
      <c r="M6336" s="112"/>
      <c r="N6336" s="58" t="str">
        <f>TRIM(CONCATENATE(Table1[[#This Row],[Intake]]," ",Table1[[#This Row],[Batch Number]]))</f>
        <v>S-1/OS 118</v>
      </c>
      <c r="O6336" s="112" t="str">
        <f>IF(VLOOKUP(Table1[[#This Row],[Intake Batch Combo]],Sheet2!A:B,2,FALSE)="","",VLOOKUP(Table1[[#This Row],[Intake Batch Combo]],Sheet2!A:B,2,FALSE))</f>
        <v>One Source Diagnostics Buy 118</v>
      </c>
      <c r="P6336" s="115" t="s">
        <v>2383</v>
      </c>
      <c r="Q6336" s="115" t="e">
        <v>#N/A</v>
      </c>
    </row>
    <row r="6337" spans="1:17">
      <c r="A6337" s="4" t="s">
        <v>1316</v>
      </c>
      <c r="B6337" s="15">
        <v>118</v>
      </c>
      <c r="C6337" s="64" t="s">
        <v>1487</v>
      </c>
      <c r="D6337" s="30">
        <v>44897</v>
      </c>
      <c r="E6337" s="60" t="s">
        <v>1</v>
      </c>
      <c r="F6337" s="14">
        <v>1695</v>
      </c>
      <c r="G6337" s="14">
        <v>404.96364199804663</v>
      </c>
      <c r="H6337" s="30"/>
      <c r="I6337" s="120"/>
      <c r="J6337" s="15" t="str">
        <f>IF(M6337="",IF(AND(H6337&lt;&gt; "",D6337&lt;&gt;""),IF(H6337&gt;=D6337,H6337-D6337,0),""),"")</f>
        <v/>
      </c>
      <c r="K6337" s="20" t="str">
        <f>IF(M6337="",IF(I6337&lt;&gt;"",I6337-G6337,""),"")</f>
        <v/>
      </c>
      <c r="L6337" s="25" t="str">
        <f>IF(M6337="",IF(K6337&lt;&gt;"",IF(G6337=0,IF(I6337=0,0,9.99),K6337/G6337),""),"")</f>
        <v/>
      </c>
      <c r="M6337" s="112"/>
      <c r="N6337" s="58" t="str">
        <f>TRIM(CONCATENATE(Table1[[#This Row],[Intake]]," ",Table1[[#This Row],[Batch Number]]))</f>
        <v>S-1/OS 118</v>
      </c>
      <c r="O6337" s="112" t="str">
        <f>IF(VLOOKUP(Table1[[#This Row],[Intake Batch Combo]],Sheet2!A:B,2,FALSE)="","",VLOOKUP(Table1[[#This Row],[Intake Batch Combo]],Sheet2!A:B,2,FALSE))</f>
        <v>One Source Diagnostics Buy 118</v>
      </c>
      <c r="P6337" s="115" t="s">
        <v>2383</v>
      </c>
      <c r="Q6337" s="115" t="e">
        <v>#N/A</v>
      </c>
    </row>
    <row r="6338" spans="1:17">
      <c r="A6338" s="4" t="s">
        <v>1316</v>
      </c>
      <c r="B6338" s="15">
        <v>118</v>
      </c>
      <c r="C6338" s="64" t="s">
        <v>1827</v>
      </c>
      <c r="D6338" s="30">
        <v>44897</v>
      </c>
      <c r="E6338" s="60" t="s">
        <v>1</v>
      </c>
      <c r="F6338" s="14">
        <v>1695</v>
      </c>
      <c r="G6338" s="14">
        <v>404.96364199804663</v>
      </c>
      <c r="H6338" s="30"/>
      <c r="I6338" s="120"/>
      <c r="J6338" s="15" t="str">
        <f>IF(M6338="",IF(AND(H6338&lt;&gt; "",D6338&lt;&gt;""),IF(H6338&gt;=D6338,H6338-D6338,0),""),"")</f>
        <v/>
      </c>
      <c r="K6338" s="20" t="str">
        <f>IF(M6338="",IF(I6338&lt;&gt;"",I6338-G6338,""),"")</f>
        <v/>
      </c>
      <c r="L6338" s="25" t="str">
        <f>IF(M6338="",IF(K6338&lt;&gt;"",IF(G6338=0,IF(I6338=0,0,9.99),K6338/G6338),""),"")</f>
        <v/>
      </c>
      <c r="M6338" s="112"/>
      <c r="N6338" s="58" t="str">
        <f>TRIM(CONCATENATE(Table1[[#This Row],[Intake]]," ",Table1[[#This Row],[Batch Number]]))</f>
        <v>S-1/OS 118</v>
      </c>
      <c r="O6338" s="112" t="str">
        <f>IF(VLOOKUP(Table1[[#This Row],[Intake Batch Combo]],Sheet2!A:B,2,FALSE)="","",VLOOKUP(Table1[[#This Row],[Intake Batch Combo]],Sheet2!A:B,2,FALSE))</f>
        <v>One Source Diagnostics Buy 118</v>
      </c>
      <c r="P6338" s="115" t="s">
        <v>2383</v>
      </c>
      <c r="Q6338" s="115" t="e">
        <v>#N/A</v>
      </c>
    </row>
    <row r="6339" spans="1:17">
      <c r="A6339" s="4" t="s">
        <v>1316</v>
      </c>
      <c r="B6339" s="15">
        <v>118</v>
      </c>
      <c r="C6339" s="64" t="s">
        <v>1827</v>
      </c>
      <c r="D6339" s="30">
        <v>44897</v>
      </c>
      <c r="E6339" s="60" t="s">
        <v>1</v>
      </c>
      <c r="F6339" s="14">
        <v>1695</v>
      </c>
      <c r="G6339" s="14">
        <v>404.96364199804663</v>
      </c>
      <c r="H6339" s="30"/>
      <c r="I6339" s="120"/>
      <c r="J6339" s="15" t="str">
        <f>IF(M6339="",IF(AND(H6339&lt;&gt; "",D6339&lt;&gt;""),IF(H6339&gt;=D6339,H6339-D6339,0),""),"")</f>
        <v/>
      </c>
      <c r="K6339" s="20" t="str">
        <f>IF(M6339="",IF(I6339&lt;&gt;"",I6339-G6339,""),"")</f>
        <v/>
      </c>
      <c r="L6339" s="25" t="str">
        <f>IF(M6339="",IF(K6339&lt;&gt;"",IF(G6339=0,IF(I6339=0,0,9.99),K6339/G6339),""),"")</f>
        <v/>
      </c>
      <c r="M6339" s="112"/>
      <c r="N6339" s="58" t="str">
        <f>TRIM(CONCATENATE(Table1[[#This Row],[Intake]]," ",Table1[[#This Row],[Batch Number]]))</f>
        <v>S-1/OS 118</v>
      </c>
      <c r="O6339" s="112" t="str">
        <f>IF(VLOOKUP(Table1[[#This Row],[Intake Batch Combo]],Sheet2!A:B,2,FALSE)="","",VLOOKUP(Table1[[#This Row],[Intake Batch Combo]],Sheet2!A:B,2,FALSE))</f>
        <v>One Source Diagnostics Buy 118</v>
      </c>
      <c r="P6339" s="115" t="s">
        <v>2383</v>
      </c>
      <c r="Q6339" s="115" t="e">
        <v>#N/A</v>
      </c>
    </row>
    <row r="6340" spans="1:17">
      <c r="A6340" s="4" t="s">
        <v>1316</v>
      </c>
      <c r="B6340" s="15">
        <v>118</v>
      </c>
      <c r="C6340" s="64" t="s">
        <v>1488</v>
      </c>
      <c r="D6340" s="30">
        <v>44897</v>
      </c>
      <c r="E6340" s="60" t="s">
        <v>1</v>
      </c>
      <c r="F6340" s="14">
        <v>1695</v>
      </c>
      <c r="G6340" s="14">
        <v>404.96364199804663</v>
      </c>
      <c r="H6340" s="30"/>
      <c r="I6340" s="120"/>
      <c r="J6340" s="15" t="str">
        <f>IF(M6340="",IF(AND(H6340&lt;&gt; "",D6340&lt;&gt;""),IF(H6340&gt;=D6340,H6340-D6340,0),""),"")</f>
        <v/>
      </c>
      <c r="K6340" s="20" t="str">
        <f>IF(M6340="",IF(I6340&lt;&gt;"",I6340-G6340,""),"")</f>
        <v/>
      </c>
      <c r="L6340" s="25" t="str">
        <f>IF(M6340="",IF(K6340&lt;&gt;"",IF(G6340=0,IF(I6340=0,0,9.99),K6340/G6340),""),"")</f>
        <v/>
      </c>
      <c r="M6340" s="112"/>
      <c r="N6340" s="58" t="str">
        <f>TRIM(CONCATENATE(Table1[[#This Row],[Intake]]," ",Table1[[#This Row],[Batch Number]]))</f>
        <v>S-1/OS 118</v>
      </c>
      <c r="O6340" s="112" t="str">
        <f>IF(VLOOKUP(Table1[[#This Row],[Intake Batch Combo]],Sheet2!A:B,2,FALSE)="","",VLOOKUP(Table1[[#This Row],[Intake Batch Combo]],Sheet2!A:B,2,FALSE))</f>
        <v>One Source Diagnostics Buy 118</v>
      </c>
      <c r="P6340" s="115" t="s">
        <v>2383</v>
      </c>
      <c r="Q6340" s="115" t="e">
        <v>#N/A</v>
      </c>
    </row>
    <row r="6341" spans="1:17">
      <c r="A6341" s="4" t="s">
        <v>1316</v>
      </c>
      <c r="B6341" s="15">
        <v>118</v>
      </c>
      <c r="C6341" s="64" t="s">
        <v>1488</v>
      </c>
      <c r="D6341" s="30">
        <v>44897</v>
      </c>
      <c r="E6341" s="60" t="s">
        <v>1</v>
      </c>
      <c r="F6341" s="14">
        <v>1695</v>
      </c>
      <c r="G6341" s="14">
        <v>404.96364199804663</v>
      </c>
      <c r="H6341" s="30"/>
      <c r="I6341" s="120"/>
      <c r="J6341" s="15" t="str">
        <f>IF(M6341="",IF(AND(H6341&lt;&gt; "",D6341&lt;&gt;""),IF(H6341&gt;=D6341,H6341-D6341,0),""),"")</f>
        <v/>
      </c>
      <c r="K6341" s="20" t="str">
        <f>IF(M6341="",IF(I6341&lt;&gt;"",I6341-G6341,""),"")</f>
        <v/>
      </c>
      <c r="L6341" s="25" t="str">
        <f>IF(M6341="",IF(K6341&lt;&gt;"",IF(G6341=0,IF(I6341=0,0,9.99),K6341/G6341),""),"")</f>
        <v/>
      </c>
      <c r="M6341" s="112"/>
      <c r="N6341" s="58" t="str">
        <f>TRIM(CONCATENATE(Table1[[#This Row],[Intake]]," ",Table1[[#This Row],[Batch Number]]))</f>
        <v>S-1/OS 118</v>
      </c>
      <c r="O6341" s="112" t="str">
        <f>IF(VLOOKUP(Table1[[#This Row],[Intake Batch Combo]],Sheet2!A:B,2,FALSE)="","",VLOOKUP(Table1[[#This Row],[Intake Batch Combo]],Sheet2!A:B,2,FALSE))</f>
        <v>One Source Diagnostics Buy 118</v>
      </c>
      <c r="P6341" s="115" t="s">
        <v>2383</v>
      </c>
      <c r="Q6341" s="115" t="e">
        <v>#N/A</v>
      </c>
    </row>
    <row r="6342" spans="1:17">
      <c r="A6342" s="4" t="s">
        <v>1316</v>
      </c>
      <c r="B6342" s="15">
        <v>118</v>
      </c>
      <c r="C6342" s="64" t="s">
        <v>1488</v>
      </c>
      <c r="D6342" s="30">
        <v>44897</v>
      </c>
      <c r="E6342" s="60" t="s">
        <v>1</v>
      </c>
      <c r="F6342" s="14">
        <v>1695</v>
      </c>
      <c r="G6342" s="14">
        <v>404.96364199804663</v>
      </c>
      <c r="H6342" s="30"/>
      <c r="I6342" s="118"/>
      <c r="J6342" s="15" t="str">
        <f>IF(M6342="",IF(AND(H6342&lt;&gt; "",D6342&lt;&gt;""),IF(H6342&gt;=D6342,H6342-D6342,0),""),"")</f>
        <v/>
      </c>
      <c r="K6342" s="20" t="str">
        <f>IF(M6342="",IF(I6342&lt;&gt;"",I6342-G6342,""),"")</f>
        <v/>
      </c>
      <c r="L6342" s="25" t="str">
        <f>IF(M6342="",IF(K6342&lt;&gt;"",IF(G6342=0,IF(I6342=0,0,9.99),K6342/G6342),""),"")</f>
        <v/>
      </c>
      <c r="M6342" s="112"/>
      <c r="N6342" s="58" t="str">
        <f>TRIM(CONCATENATE(Table1[[#This Row],[Intake]]," ",Table1[[#This Row],[Batch Number]]))</f>
        <v>S-1/OS 118</v>
      </c>
      <c r="O6342" s="112" t="str">
        <f>IF(VLOOKUP(Table1[[#This Row],[Intake Batch Combo]],Sheet2!A:B,2,FALSE)="","",VLOOKUP(Table1[[#This Row],[Intake Batch Combo]],Sheet2!A:B,2,FALSE))</f>
        <v>One Source Diagnostics Buy 118</v>
      </c>
      <c r="P6342" s="115" t="s">
        <v>2383</v>
      </c>
      <c r="Q6342" s="115" t="e">
        <v>#N/A</v>
      </c>
    </row>
    <row r="6343" spans="1:17">
      <c r="A6343" s="4" t="s">
        <v>1316</v>
      </c>
      <c r="B6343" s="15">
        <v>118</v>
      </c>
      <c r="C6343" s="64" t="s">
        <v>1489</v>
      </c>
      <c r="D6343" s="30">
        <v>44897</v>
      </c>
      <c r="E6343" s="60" t="s">
        <v>1</v>
      </c>
      <c r="F6343" s="14">
        <v>1695</v>
      </c>
      <c r="G6343" s="14">
        <v>404.96364199804663</v>
      </c>
      <c r="H6343" s="30"/>
      <c r="I6343" s="120"/>
      <c r="J6343" s="15" t="str">
        <f>IF(M6343="",IF(AND(H6343&lt;&gt; "",D6343&lt;&gt;""),IF(H6343&gt;=D6343,H6343-D6343,0),""),"")</f>
        <v/>
      </c>
      <c r="K6343" s="20" t="str">
        <f>IF(M6343="",IF(I6343&lt;&gt;"",I6343-G6343,""),"")</f>
        <v/>
      </c>
      <c r="L6343" s="25" t="str">
        <f>IF(M6343="",IF(K6343&lt;&gt;"",IF(G6343=0,IF(I6343=0,0,9.99),K6343/G6343),""),"")</f>
        <v/>
      </c>
      <c r="M6343" s="112"/>
      <c r="N6343" s="58" t="str">
        <f>TRIM(CONCATENATE(Table1[[#This Row],[Intake]]," ",Table1[[#This Row],[Batch Number]]))</f>
        <v>S-1/OS 118</v>
      </c>
      <c r="O6343" s="112" t="str">
        <f>IF(VLOOKUP(Table1[[#This Row],[Intake Batch Combo]],Sheet2!A:B,2,FALSE)="","",VLOOKUP(Table1[[#This Row],[Intake Batch Combo]],Sheet2!A:B,2,FALSE))</f>
        <v>One Source Diagnostics Buy 118</v>
      </c>
      <c r="P6343" s="115" t="s">
        <v>2383</v>
      </c>
      <c r="Q6343" s="115" t="e">
        <v>#N/A</v>
      </c>
    </row>
    <row r="6344" spans="1:17">
      <c r="A6344" s="4" t="s">
        <v>1316</v>
      </c>
      <c r="B6344" s="15">
        <v>118</v>
      </c>
      <c r="C6344" s="64" t="s">
        <v>1843</v>
      </c>
      <c r="D6344" s="30">
        <v>44897</v>
      </c>
      <c r="E6344" s="60" t="s">
        <v>1</v>
      </c>
      <c r="F6344" s="14">
        <v>1695</v>
      </c>
      <c r="G6344" s="14">
        <v>404.96364199804663</v>
      </c>
      <c r="H6344" s="30"/>
      <c r="I6344" s="120"/>
      <c r="J6344" s="15" t="str">
        <f>IF(M6344="",IF(AND(H6344&lt;&gt; "",D6344&lt;&gt;""),IF(H6344&gt;=D6344,H6344-D6344,0),""),"")</f>
        <v/>
      </c>
      <c r="K6344" s="20" t="str">
        <f>IF(M6344="",IF(I6344&lt;&gt;"",I6344-G6344,""),"")</f>
        <v/>
      </c>
      <c r="L6344" s="25" t="str">
        <f>IF(M6344="",IF(K6344&lt;&gt;"",IF(G6344=0,IF(I6344=0,0,9.99),K6344/G6344),""),"")</f>
        <v/>
      </c>
      <c r="M6344" s="112"/>
      <c r="N6344" s="58" t="str">
        <f>TRIM(CONCATENATE(Table1[[#This Row],[Intake]]," ",Table1[[#This Row],[Batch Number]]))</f>
        <v>S-1/OS 118</v>
      </c>
      <c r="O6344" s="112" t="str">
        <f>IF(VLOOKUP(Table1[[#This Row],[Intake Batch Combo]],Sheet2!A:B,2,FALSE)="","",VLOOKUP(Table1[[#This Row],[Intake Batch Combo]],Sheet2!A:B,2,FALSE))</f>
        <v>One Source Diagnostics Buy 118</v>
      </c>
      <c r="P6344" s="115" t="s">
        <v>2383</v>
      </c>
      <c r="Q6344" s="115" t="e">
        <v>#N/A</v>
      </c>
    </row>
    <row r="6345" spans="1:17">
      <c r="A6345" s="4" t="s">
        <v>1316</v>
      </c>
      <c r="B6345" s="15">
        <v>118</v>
      </c>
      <c r="C6345" s="64" t="s">
        <v>1843</v>
      </c>
      <c r="D6345" s="30">
        <v>44897</v>
      </c>
      <c r="E6345" s="60" t="s">
        <v>1</v>
      </c>
      <c r="F6345" s="14">
        <v>1695</v>
      </c>
      <c r="G6345" s="14">
        <v>404.96364199804663</v>
      </c>
      <c r="H6345" s="30"/>
      <c r="I6345" s="120"/>
      <c r="J6345" s="15" t="str">
        <f>IF(M6345="",IF(AND(H6345&lt;&gt; "",D6345&lt;&gt;""),IF(H6345&gt;=D6345,H6345-D6345,0),""),"")</f>
        <v/>
      </c>
      <c r="K6345" s="20" t="str">
        <f>IF(M6345="",IF(I6345&lt;&gt;"",I6345-G6345,""),"")</f>
        <v/>
      </c>
      <c r="L6345" s="25" t="str">
        <f>IF(M6345="",IF(K6345&lt;&gt;"",IF(G6345=0,IF(I6345=0,0,9.99),K6345/G6345),""),"")</f>
        <v/>
      </c>
      <c r="M6345" s="112"/>
      <c r="N6345" s="58" t="str">
        <f>TRIM(CONCATENATE(Table1[[#This Row],[Intake]]," ",Table1[[#This Row],[Batch Number]]))</f>
        <v>S-1/OS 118</v>
      </c>
      <c r="O6345" s="112" t="str">
        <f>IF(VLOOKUP(Table1[[#This Row],[Intake Batch Combo]],Sheet2!A:B,2,FALSE)="","",VLOOKUP(Table1[[#This Row],[Intake Batch Combo]],Sheet2!A:B,2,FALSE))</f>
        <v>One Source Diagnostics Buy 118</v>
      </c>
      <c r="P6345" s="115" t="s">
        <v>2383</v>
      </c>
      <c r="Q6345" s="115" t="e">
        <v>#N/A</v>
      </c>
    </row>
    <row r="6346" spans="1:17">
      <c r="A6346" s="4" t="s">
        <v>1316</v>
      </c>
      <c r="B6346" s="15">
        <v>118</v>
      </c>
      <c r="C6346" s="64" t="s">
        <v>1844</v>
      </c>
      <c r="D6346" s="30">
        <v>44897</v>
      </c>
      <c r="E6346" s="60" t="s">
        <v>1</v>
      </c>
      <c r="F6346" s="14">
        <v>1695</v>
      </c>
      <c r="G6346" s="14">
        <v>404.96364199804663</v>
      </c>
      <c r="H6346" s="30"/>
      <c r="I6346" s="120"/>
      <c r="J6346" s="15" t="str">
        <f>IF(M6346="",IF(AND(H6346&lt;&gt; "",D6346&lt;&gt;""),IF(H6346&gt;=D6346,H6346-D6346,0),""),"")</f>
        <v/>
      </c>
      <c r="K6346" s="20" t="str">
        <f>IF(M6346="",IF(I6346&lt;&gt;"",I6346-G6346,""),"")</f>
        <v/>
      </c>
      <c r="L6346" s="25" t="str">
        <f>IF(M6346="",IF(K6346&lt;&gt;"",IF(G6346=0,IF(I6346=0,0,9.99),K6346/G6346),""),"")</f>
        <v/>
      </c>
      <c r="M6346" s="112"/>
      <c r="N6346" s="58" t="str">
        <f>TRIM(CONCATENATE(Table1[[#This Row],[Intake]]," ",Table1[[#This Row],[Batch Number]]))</f>
        <v>S-1/OS 118</v>
      </c>
      <c r="O6346" s="112" t="str">
        <f>IF(VLOOKUP(Table1[[#This Row],[Intake Batch Combo]],Sheet2!A:B,2,FALSE)="","",VLOOKUP(Table1[[#This Row],[Intake Batch Combo]],Sheet2!A:B,2,FALSE))</f>
        <v>One Source Diagnostics Buy 118</v>
      </c>
      <c r="P6346" s="115" t="s">
        <v>2383</v>
      </c>
      <c r="Q6346" s="115" t="e">
        <v>#N/A</v>
      </c>
    </row>
    <row r="6347" spans="1:17">
      <c r="A6347" s="4" t="s">
        <v>1316</v>
      </c>
      <c r="B6347" s="15">
        <v>118</v>
      </c>
      <c r="C6347" s="64" t="s">
        <v>1844</v>
      </c>
      <c r="D6347" s="30">
        <v>44897</v>
      </c>
      <c r="E6347" s="60" t="s">
        <v>1</v>
      </c>
      <c r="F6347" s="14">
        <v>1695</v>
      </c>
      <c r="G6347" s="14">
        <v>404.96364199804663</v>
      </c>
      <c r="H6347" s="30"/>
      <c r="I6347" s="120"/>
      <c r="J6347" s="15" t="str">
        <f>IF(M6347="",IF(AND(H6347&lt;&gt; "",D6347&lt;&gt;""),IF(H6347&gt;=D6347,H6347-D6347,0),""),"")</f>
        <v/>
      </c>
      <c r="K6347" s="20" t="str">
        <f>IF(M6347="",IF(I6347&lt;&gt;"",I6347-G6347,""),"")</f>
        <v/>
      </c>
      <c r="L6347" s="25" t="str">
        <f>IF(M6347="",IF(K6347&lt;&gt;"",IF(G6347=0,IF(I6347=0,0,9.99),K6347/G6347),""),"")</f>
        <v/>
      </c>
      <c r="M6347" s="112"/>
      <c r="N6347" s="58" t="str">
        <f>TRIM(CONCATENATE(Table1[[#This Row],[Intake]]," ",Table1[[#This Row],[Batch Number]]))</f>
        <v>S-1/OS 118</v>
      </c>
      <c r="O6347" s="112" t="str">
        <f>IF(VLOOKUP(Table1[[#This Row],[Intake Batch Combo]],Sheet2!A:B,2,FALSE)="","",VLOOKUP(Table1[[#This Row],[Intake Batch Combo]],Sheet2!A:B,2,FALSE))</f>
        <v>One Source Diagnostics Buy 118</v>
      </c>
      <c r="P6347" s="115" t="s">
        <v>2383</v>
      </c>
      <c r="Q6347" s="115" t="e">
        <v>#N/A</v>
      </c>
    </row>
    <row r="6348" spans="1:17">
      <c r="A6348" s="4" t="s">
        <v>1316</v>
      </c>
      <c r="B6348" s="15">
        <v>118</v>
      </c>
      <c r="C6348" s="64" t="s">
        <v>1845</v>
      </c>
      <c r="D6348" s="30">
        <v>44897</v>
      </c>
      <c r="E6348" s="60" t="s">
        <v>1</v>
      </c>
      <c r="F6348" s="14">
        <v>1695</v>
      </c>
      <c r="G6348" s="14">
        <v>404.96364199804663</v>
      </c>
      <c r="H6348" s="30"/>
      <c r="I6348" s="120"/>
      <c r="J6348" s="15" t="str">
        <f>IF(M6348="",IF(AND(H6348&lt;&gt; "",D6348&lt;&gt;""),IF(H6348&gt;=D6348,H6348-D6348,0),""),"")</f>
        <v/>
      </c>
      <c r="K6348" s="20" t="str">
        <f>IF(M6348="",IF(I6348&lt;&gt;"",I6348-G6348,""),"")</f>
        <v/>
      </c>
      <c r="L6348" s="25" t="str">
        <f>IF(M6348="",IF(K6348&lt;&gt;"",IF(G6348=0,IF(I6348=0,0,9.99),K6348/G6348),""),"")</f>
        <v/>
      </c>
      <c r="M6348" s="112"/>
      <c r="N6348" s="58" t="str">
        <f>TRIM(CONCATENATE(Table1[[#This Row],[Intake]]," ",Table1[[#This Row],[Batch Number]]))</f>
        <v>S-1/OS 118</v>
      </c>
      <c r="O6348" s="112" t="str">
        <f>IF(VLOOKUP(Table1[[#This Row],[Intake Batch Combo]],Sheet2!A:B,2,FALSE)="","",VLOOKUP(Table1[[#This Row],[Intake Batch Combo]],Sheet2!A:B,2,FALSE))</f>
        <v>One Source Diagnostics Buy 118</v>
      </c>
      <c r="P6348" s="115" t="s">
        <v>2383</v>
      </c>
      <c r="Q6348" s="115" t="e">
        <v>#N/A</v>
      </c>
    </row>
    <row r="6349" spans="1:17">
      <c r="A6349" s="4" t="s">
        <v>1316</v>
      </c>
      <c r="B6349" s="15">
        <v>118</v>
      </c>
      <c r="C6349" s="64" t="s">
        <v>1847</v>
      </c>
      <c r="D6349" s="30">
        <v>44897</v>
      </c>
      <c r="E6349" s="60" t="s">
        <v>1</v>
      </c>
      <c r="F6349" s="14">
        <v>1695</v>
      </c>
      <c r="G6349" s="14">
        <v>404.96364199804663</v>
      </c>
      <c r="H6349" s="30"/>
      <c r="I6349" s="118"/>
      <c r="J6349" s="15" t="str">
        <f>IF(M6349="",IF(AND(H6349&lt;&gt; "",D6349&lt;&gt;""),IF(H6349&gt;=D6349,H6349-D6349,0),""),"")</f>
        <v/>
      </c>
      <c r="K6349" s="20" t="str">
        <f>IF(M6349="",IF(I6349&lt;&gt;"",I6349-G6349,""),"")</f>
        <v/>
      </c>
      <c r="L6349" s="25" t="str">
        <f>IF(M6349="",IF(K6349&lt;&gt;"",IF(G6349=0,IF(I6349=0,0,9.99),K6349/G6349),""),"")</f>
        <v/>
      </c>
      <c r="M6349" s="112"/>
      <c r="N6349" s="58" t="str">
        <f>TRIM(CONCATENATE(Table1[[#This Row],[Intake]]," ",Table1[[#This Row],[Batch Number]]))</f>
        <v>S-1/OS 118</v>
      </c>
      <c r="O6349" s="112" t="str">
        <f>IF(VLOOKUP(Table1[[#This Row],[Intake Batch Combo]],Sheet2!A:B,2,FALSE)="","",VLOOKUP(Table1[[#This Row],[Intake Batch Combo]],Sheet2!A:B,2,FALSE))</f>
        <v>One Source Diagnostics Buy 118</v>
      </c>
      <c r="P6349" s="115" t="s">
        <v>2383</v>
      </c>
      <c r="Q6349" s="115" t="e">
        <v>#N/A</v>
      </c>
    </row>
    <row r="6350" spans="1:17">
      <c r="A6350" s="4" t="s">
        <v>1316</v>
      </c>
      <c r="B6350" s="15">
        <v>118</v>
      </c>
      <c r="C6350" s="64" t="s">
        <v>1854</v>
      </c>
      <c r="D6350" s="30">
        <v>44897</v>
      </c>
      <c r="E6350" s="60" t="s">
        <v>1</v>
      </c>
      <c r="F6350" s="14">
        <v>1695</v>
      </c>
      <c r="G6350" s="14">
        <v>404.96364199804663</v>
      </c>
      <c r="H6350" s="30"/>
      <c r="I6350" s="120"/>
      <c r="J6350" s="15" t="str">
        <f>IF(M6350="",IF(AND(H6350&lt;&gt; "",D6350&lt;&gt;""),IF(H6350&gt;=D6350,H6350-D6350,0),""),"")</f>
        <v/>
      </c>
      <c r="K6350" s="20" t="str">
        <f>IF(M6350="",IF(I6350&lt;&gt;"",I6350-G6350,""),"")</f>
        <v/>
      </c>
      <c r="L6350" s="25" t="str">
        <f>IF(M6350="",IF(K6350&lt;&gt;"",IF(G6350=0,IF(I6350=0,0,9.99),K6350/G6350),""),"")</f>
        <v/>
      </c>
      <c r="M6350" s="112"/>
      <c r="N6350" s="58" t="str">
        <f>TRIM(CONCATENATE(Table1[[#This Row],[Intake]]," ",Table1[[#This Row],[Batch Number]]))</f>
        <v>S-1/OS 118</v>
      </c>
      <c r="O6350" s="112" t="str">
        <f>IF(VLOOKUP(Table1[[#This Row],[Intake Batch Combo]],Sheet2!A:B,2,FALSE)="","",VLOOKUP(Table1[[#This Row],[Intake Batch Combo]],Sheet2!A:B,2,FALSE))</f>
        <v>One Source Diagnostics Buy 118</v>
      </c>
      <c r="P6350" s="115" t="s">
        <v>2383</v>
      </c>
      <c r="Q6350" s="115" t="e">
        <v>#N/A</v>
      </c>
    </row>
    <row r="6351" spans="1:17">
      <c r="A6351" s="4" t="s">
        <v>1316</v>
      </c>
      <c r="B6351" s="15">
        <v>118</v>
      </c>
      <c r="C6351" s="64" t="s">
        <v>1854</v>
      </c>
      <c r="D6351" s="30">
        <v>44897</v>
      </c>
      <c r="E6351" s="60" t="s">
        <v>1</v>
      </c>
      <c r="F6351" s="14">
        <v>1695</v>
      </c>
      <c r="G6351" s="14">
        <v>404.96364199804663</v>
      </c>
      <c r="H6351" s="30"/>
      <c r="I6351" s="120"/>
      <c r="J6351" s="15" t="str">
        <f>IF(M6351="",IF(AND(H6351&lt;&gt; "",D6351&lt;&gt;""),IF(H6351&gt;=D6351,H6351-D6351,0),""),"")</f>
        <v/>
      </c>
      <c r="K6351" s="20" t="str">
        <f>IF(M6351="",IF(I6351&lt;&gt;"",I6351-G6351,""),"")</f>
        <v/>
      </c>
      <c r="L6351" s="25" t="str">
        <f>IF(M6351="",IF(K6351&lt;&gt;"",IF(G6351=0,IF(I6351=0,0,9.99),K6351/G6351),""),"")</f>
        <v/>
      </c>
      <c r="M6351" s="112"/>
      <c r="N6351" s="58" t="str">
        <f>TRIM(CONCATENATE(Table1[[#This Row],[Intake]]," ",Table1[[#This Row],[Batch Number]]))</f>
        <v>S-1/OS 118</v>
      </c>
      <c r="O6351" s="112" t="str">
        <f>IF(VLOOKUP(Table1[[#This Row],[Intake Batch Combo]],Sheet2!A:B,2,FALSE)="","",VLOOKUP(Table1[[#This Row],[Intake Batch Combo]],Sheet2!A:B,2,FALSE))</f>
        <v>One Source Diagnostics Buy 118</v>
      </c>
      <c r="P6351" s="115" t="s">
        <v>2383</v>
      </c>
      <c r="Q6351" s="115" t="e">
        <v>#N/A</v>
      </c>
    </row>
    <row r="6352" spans="1:17">
      <c r="A6352" s="4" t="s">
        <v>1316</v>
      </c>
      <c r="B6352" s="15">
        <v>118</v>
      </c>
      <c r="C6352" s="64" t="s">
        <v>1854</v>
      </c>
      <c r="D6352" s="30">
        <v>44897</v>
      </c>
      <c r="E6352" s="60" t="s">
        <v>1</v>
      </c>
      <c r="F6352" s="14">
        <v>1695</v>
      </c>
      <c r="G6352" s="14">
        <v>404.96364199804663</v>
      </c>
      <c r="H6352" s="30"/>
      <c r="I6352" s="120"/>
      <c r="J6352" s="15" t="str">
        <f>IF(M6352="",IF(AND(H6352&lt;&gt; "",D6352&lt;&gt;""),IF(H6352&gt;=D6352,H6352-D6352,0),""),"")</f>
        <v/>
      </c>
      <c r="K6352" s="20" t="str">
        <f>IF(M6352="",IF(I6352&lt;&gt;"",I6352-G6352,""),"")</f>
        <v/>
      </c>
      <c r="L6352" s="25" t="str">
        <f>IF(M6352="",IF(K6352&lt;&gt;"",IF(G6352=0,IF(I6352=0,0,9.99),K6352/G6352),""),"")</f>
        <v/>
      </c>
      <c r="M6352" s="112"/>
      <c r="N6352" s="58" t="str">
        <f>TRIM(CONCATENATE(Table1[[#This Row],[Intake]]," ",Table1[[#This Row],[Batch Number]]))</f>
        <v>S-1/OS 118</v>
      </c>
      <c r="O6352" s="112" t="str">
        <f>IF(VLOOKUP(Table1[[#This Row],[Intake Batch Combo]],Sheet2!A:B,2,FALSE)="","",VLOOKUP(Table1[[#This Row],[Intake Batch Combo]],Sheet2!A:B,2,FALSE))</f>
        <v>One Source Diagnostics Buy 118</v>
      </c>
      <c r="P6352" s="115" t="s">
        <v>2383</v>
      </c>
      <c r="Q6352" s="115" t="e">
        <v>#N/A</v>
      </c>
    </row>
    <row r="6353" spans="1:17">
      <c r="A6353" s="4" t="s">
        <v>1316</v>
      </c>
      <c r="B6353" s="15" t="s">
        <v>1330</v>
      </c>
      <c r="C6353" s="15" t="s">
        <v>1326</v>
      </c>
      <c r="D6353" s="30">
        <v>45021</v>
      </c>
      <c r="E6353" s="10" t="s">
        <v>1</v>
      </c>
      <c r="F6353" s="14">
        <v>1695</v>
      </c>
      <c r="G6353" s="14">
        <v>406.53922178429201</v>
      </c>
      <c r="H6353" s="30"/>
      <c r="I6353" s="120"/>
      <c r="J6353" s="15" t="str">
        <f>IF(M6353="",IF(AND(H6353&lt;&gt; "",D6353&lt;&gt;""),IF(H6353&gt;=D6353,H6353-D6353,0),""),"")</f>
        <v/>
      </c>
      <c r="K6353" s="20" t="str">
        <f>IF(M6353="",IF(I6353&lt;&gt;"",I6353-G6353,""),"")</f>
        <v/>
      </c>
      <c r="L6353" s="25" t="str">
        <f>IF(M6353="",IF(K6353&lt;&gt;"",IF(G6353=0,IF(I6353=0,0,9.99),K6353/G6353),""),"")</f>
        <v/>
      </c>
      <c r="M6353" s="112"/>
      <c r="N6353" s="58" t="str">
        <f>TRIM(CONCATENATE(Table1[[#This Row],[Intake]]," ",Table1[[#This Row],[Batch Number]]))</f>
        <v>S-1/OS 3.28 (1)</v>
      </c>
      <c r="O6353" s="112" t="str">
        <f>IF(VLOOKUP(Table1[[#This Row],[Intake Batch Combo]],Sheet2!A:B,2,FALSE)="","",VLOOKUP(Table1[[#This Row],[Intake Batch Combo]],Sheet2!A:B,2,FALSE))</f>
        <v>One Source Diagnostics Buy 74</v>
      </c>
      <c r="P6353" s="115" t="s">
        <v>2389</v>
      </c>
      <c r="Q6353" s="115" t="e">
        <v>#N/A</v>
      </c>
    </row>
    <row r="6354" spans="1:17">
      <c r="A6354" s="4" t="s">
        <v>1316</v>
      </c>
      <c r="B6354" s="15" t="s">
        <v>1330</v>
      </c>
      <c r="C6354" s="15" t="s">
        <v>1326</v>
      </c>
      <c r="D6354" s="30">
        <v>45021</v>
      </c>
      <c r="E6354" s="10" t="s">
        <v>1</v>
      </c>
      <c r="F6354" s="14">
        <v>1695</v>
      </c>
      <c r="G6354" s="14">
        <v>406.53922178429201</v>
      </c>
      <c r="H6354" s="30"/>
      <c r="I6354" s="120"/>
      <c r="J6354" s="15" t="str">
        <f>IF(M6354="",IF(AND(H6354&lt;&gt; "",D6354&lt;&gt;""),IF(H6354&gt;=D6354,H6354-D6354,0),""),"")</f>
        <v/>
      </c>
      <c r="K6354" s="20" t="str">
        <f>IF(M6354="",IF(I6354&lt;&gt;"",I6354-G6354,""),"")</f>
        <v/>
      </c>
      <c r="L6354" s="25" t="str">
        <f>IF(M6354="",IF(K6354&lt;&gt;"",IF(G6354=0,IF(I6354=0,0,9.99),K6354/G6354),""),"")</f>
        <v/>
      </c>
      <c r="M6354" s="112"/>
      <c r="N6354" s="58" t="str">
        <f>TRIM(CONCATENATE(Table1[[#This Row],[Intake]]," ",Table1[[#This Row],[Batch Number]]))</f>
        <v>S-1/OS 3.28 (1)</v>
      </c>
      <c r="O6354" s="112" t="str">
        <f>IF(VLOOKUP(Table1[[#This Row],[Intake Batch Combo]],Sheet2!A:B,2,FALSE)="","",VLOOKUP(Table1[[#This Row],[Intake Batch Combo]],Sheet2!A:B,2,FALSE))</f>
        <v>One Source Diagnostics Buy 74</v>
      </c>
      <c r="P6354" s="115" t="s">
        <v>2389</v>
      </c>
      <c r="Q6354" s="115" t="e">
        <v>#N/A</v>
      </c>
    </row>
    <row r="6355" spans="1:17">
      <c r="A6355" s="4" t="s">
        <v>1316</v>
      </c>
      <c r="B6355" s="15" t="s">
        <v>1345</v>
      </c>
      <c r="C6355" s="15" t="s">
        <v>1331</v>
      </c>
      <c r="D6355" s="30">
        <v>45021</v>
      </c>
      <c r="E6355" s="10" t="s">
        <v>1</v>
      </c>
      <c r="F6355" s="14">
        <v>1695</v>
      </c>
      <c r="G6355" s="14">
        <v>406.53922178429201</v>
      </c>
      <c r="H6355" s="30"/>
      <c r="I6355" s="120"/>
      <c r="J6355" s="15" t="str">
        <f>IF(M6355="",IF(AND(H6355&lt;&gt; "",D6355&lt;&gt;""),IF(H6355&gt;=D6355,H6355-D6355,0),""),"")</f>
        <v/>
      </c>
      <c r="K6355" s="20" t="str">
        <f>IF(M6355="",IF(I6355&lt;&gt;"",I6355-G6355,""),"")</f>
        <v/>
      </c>
      <c r="L6355" s="25" t="str">
        <f>IF(M6355="",IF(K6355&lt;&gt;"",IF(G6355=0,IF(I6355=0,0,9.99),K6355/G6355),""),"")</f>
        <v/>
      </c>
      <c r="M6355" s="112"/>
      <c r="N6355" s="58" t="str">
        <f>TRIM(CONCATENATE(Table1[[#This Row],[Intake]]," ",Table1[[#This Row],[Batch Number]]))</f>
        <v>S-1/OS 3.28 (2)</v>
      </c>
      <c r="O6355" s="112" t="str">
        <f>IF(VLOOKUP(Table1[[#This Row],[Intake Batch Combo]],Sheet2!A:B,2,FALSE)="","",VLOOKUP(Table1[[#This Row],[Intake Batch Combo]],Sheet2!A:B,2,FALSE))</f>
        <v>One Source Diagnostics Buy 86</v>
      </c>
      <c r="P6355" s="115" t="e">
        <v>#N/A</v>
      </c>
      <c r="Q6355" s="115" t="e">
        <v>#N/A</v>
      </c>
    </row>
    <row r="6356" spans="1:17">
      <c r="A6356" s="4" t="s">
        <v>1316</v>
      </c>
      <c r="B6356" s="15" t="s">
        <v>1345</v>
      </c>
      <c r="C6356" s="15" t="s">
        <v>1331</v>
      </c>
      <c r="D6356" s="30">
        <v>45021</v>
      </c>
      <c r="E6356" s="10" t="s">
        <v>1</v>
      </c>
      <c r="F6356" s="14">
        <v>1695</v>
      </c>
      <c r="G6356" s="14">
        <v>406.53922178429201</v>
      </c>
      <c r="H6356" s="30"/>
      <c r="I6356" s="120"/>
      <c r="J6356" s="15" t="str">
        <f>IF(M6356="",IF(AND(H6356&lt;&gt; "",D6356&lt;&gt;""),IF(H6356&gt;=D6356,H6356-D6356,0),""),"")</f>
        <v/>
      </c>
      <c r="K6356" s="20" t="str">
        <f>IF(M6356="",IF(I6356&lt;&gt;"",I6356-G6356,""),"")</f>
        <v/>
      </c>
      <c r="L6356" s="25" t="str">
        <f>IF(M6356="",IF(K6356&lt;&gt;"",IF(G6356=0,IF(I6356=0,0,9.99),K6356/G6356),""),"")</f>
        <v/>
      </c>
      <c r="M6356" s="112"/>
      <c r="N6356" s="58" t="str">
        <f>TRIM(CONCATENATE(Table1[[#This Row],[Intake]]," ",Table1[[#This Row],[Batch Number]]))</f>
        <v>S-1/OS 3.28 (2)</v>
      </c>
      <c r="O6356" s="112" t="str">
        <f>IF(VLOOKUP(Table1[[#This Row],[Intake Batch Combo]],Sheet2!A:B,2,FALSE)="","",VLOOKUP(Table1[[#This Row],[Intake Batch Combo]],Sheet2!A:B,2,FALSE))</f>
        <v>One Source Diagnostics Buy 86</v>
      </c>
      <c r="P6356" s="115" t="e">
        <v>#N/A</v>
      </c>
      <c r="Q6356" s="115" t="e">
        <v>#N/A</v>
      </c>
    </row>
    <row r="6357" spans="1:17">
      <c r="A6357" s="4" t="s">
        <v>1316</v>
      </c>
      <c r="B6357" s="15" t="s">
        <v>1345</v>
      </c>
      <c r="C6357" s="15" t="s">
        <v>1334</v>
      </c>
      <c r="D6357" s="30">
        <v>45021</v>
      </c>
      <c r="E6357" s="10" t="s">
        <v>1</v>
      </c>
      <c r="F6357" s="14">
        <v>1695</v>
      </c>
      <c r="G6357" s="14">
        <v>406.53922178429201</v>
      </c>
      <c r="H6357" s="30"/>
      <c r="I6357" s="120"/>
      <c r="J6357" s="15" t="str">
        <f>IF(M6357="",IF(AND(H6357&lt;&gt; "",D6357&lt;&gt;""),IF(H6357&gt;=D6357,H6357-D6357,0),""),"")</f>
        <v/>
      </c>
      <c r="K6357" s="20" t="str">
        <f>IF(M6357="",IF(I6357&lt;&gt;"",I6357-G6357,""),"")</f>
        <v/>
      </c>
      <c r="L6357" s="25" t="str">
        <f>IF(M6357="",IF(K6357&lt;&gt;"",IF(G6357=0,IF(I6357=0,0,9.99),K6357/G6357),""),"")</f>
        <v/>
      </c>
      <c r="M6357" s="112"/>
      <c r="N6357" s="58" t="str">
        <f>TRIM(CONCATENATE(Table1[[#This Row],[Intake]]," ",Table1[[#This Row],[Batch Number]]))</f>
        <v>S-1/OS 3.28 (2)</v>
      </c>
      <c r="O6357" s="112" t="str">
        <f>IF(VLOOKUP(Table1[[#This Row],[Intake Batch Combo]],Sheet2!A:B,2,FALSE)="","",VLOOKUP(Table1[[#This Row],[Intake Batch Combo]],Sheet2!A:B,2,FALSE))</f>
        <v>One Source Diagnostics Buy 86</v>
      </c>
      <c r="P6357" s="115" t="e">
        <v>#N/A</v>
      </c>
      <c r="Q6357" s="115" t="e">
        <v>#N/A</v>
      </c>
    </row>
    <row r="6358" spans="1:17">
      <c r="A6358" s="4" t="s">
        <v>1316</v>
      </c>
      <c r="B6358" s="15" t="s">
        <v>1345</v>
      </c>
      <c r="C6358" s="15" t="s">
        <v>1334</v>
      </c>
      <c r="D6358" s="30">
        <v>45021</v>
      </c>
      <c r="E6358" s="10" t="s">
        <v>1</v>
      </c>
      <c r="F6358" s="14">
        <v>1695</v>
      </c>
      <c r="G6358" s="14">
        <v>406.53922178429201</v>
      </c>
      <c r="H6358" s="30"/>
      <c r="I6358" s="118"/>
      <c r="J6358" s="15" t="str">
        <f>IF(M6358="",IF(AND(H6358&lt;&gt; "",D6358&lt;&gt;""),IF(H6358&gt;=D6358,H6358-D6358,0),""),"")</f>
        <v/>
      </c>
      <c r="K6358" s="20" t="str">
        <f>IF(M6358="",IF(I6358&lt;&gt;"",I6358-G6358,""),"")</f>
        <v/>
      </c>
      <c r="L6358" s="25" t="str">
        <f>IF(M6358="",IF(K6358&lt;&gt;"",IF(G6358=0,IF(I6358=0,0,9.99),K6358/G6358),""),"")</f>
        <v/>
      </c>
      <c r="M6358" s="112"/>
      <c r="N6358" s="58" t="str">
        <f>TRIM(CONCATENATE(Table1[[#This Row],[Intake]]," ",Table1[[#This Row],[Batch Number]]))</f>
        <v>S-1/OS 3.28 (2)</v>
      </c>
      <c r="O6358" s="112" t="str">
        <f>IF(VLOOKUP(Table1[[#This Row],[Intake Batch Combo]],Sheet2!A:B,2,FALSE)="","",VLOOKUP(Table1[[#This Row],[Intake Batch Combo]],Sheet2!A:B,2,FALSE))</f>
        <v>One Source Diagnostics Buy 86</v>
      </c>
      <c r="P6358" s="115" t="e">
        <v>#N/A</v>
      </c>
      <c r="Q6358" s="115" t="e">
        <v>#N/A</v>
      </c>
    </row>
    <row r="6359" spans="1:17">
      <c r="A6359" s="4" t="s">
        <v>1316</v>
      </c>
      <c r="B6359" s="15" t="s">
        <v>1345</v>
      </c>
      <c r="C6359" s="15" t="s">
        <v>1337</v>
      </c>
      <c r="D6359" s="30">
        <v>45021</v>
      </c>
      <c r="E6359" s="10" t="s">
        <v>1</v>
      </c>
      <c r="F6359" s="14">
        <v>1695</v>
      </c>
      <c r="G6359" s="14">
        <v>406.53922178429201</v>
      </c>
      <c r="H6359" s="30"/>
      <c r="I6359" s="120"/>
      <c r="J6359" s="15" t="str">
        <f>IF(M6359="",IF(AND(H6359&lt;&gt; "",D6359&lt;&gt;""),IF(H6359&gt;=D6359,H6359-D6359,0),""),"")</f>
        <v/>
      </c>
      <c r="K6359" s="20" t="str">
        <f>IF(M6359="",IF(I6359&lt;&gt;"",I6359-G6359,""),"")</f>
        <v/>
      </c>
      <c r="L6359" s="25" t="str">
        <f>IF(M6359="",IF(K6359&lt;&gt;"",IF(G6359=0,IF(I6359=0,0,9.99),K6359/G6359),""),"")</f>
        <v/>
      </c>
      <c r="M6359" s="112"/>
      <c r="N6359" s="58" t="str">
        <f>TRIM(CONCATENATE(Table1[[#This Row],[Intake]]," ",Table1[[#This Row],[Batch Number]]))</f>
        <v>S-1/OS 3.28 (2)</v>
      </c>
      <c r="O6359" s="112" t="str">
        <f>IF(VLOOKUP(Table1[[#This Row],[Intake Batch Combo]],Sheet2!A:B,2,FALSE)="","",VLOOKUP(Table1[[#This Row],[Intake Batch Combo]],Sheet2!A:B,2,FALSE))</f>
        <v>One Source Diagnostics Buy 86</v>
      </c>
      <c r="P6359" s="115" t="e">
        <v>#N/A</v>
      </c>
      <c r="Q6359" s="115" t="e">
        <v>#N/A</v>
      </c>
    </row>
    <row r="6360" spans="1:17">
      <c r="A6360" s="4" t="s">
        <v>1316</v>
      </c>
      <c r="B6360" s="15" t="s">
        <v>1345</v>
      </c>
      <c r="C6360" s="15" t="s">
        <v>1337</v>
      </c>
      <c r="D6360" s="30">
        <v>45021</v>
      </c>
      <c r="E6360" s="10" t="s">
        <v>1</v>
      </c>
      <c r="F6360" s="14">
        <v>1695</v>
      </c>
      <c r="G6360" s="14">
        <v>406.53922178429201</v>
      </c>
      <c r="H6360" s="30"/>
      <c r="I6360" s="120"/>
      <c r="J6360" s="15" t="str">
        <f>IF(M6360="",IF(AND(H6360&lt;&gt; "",D6360&lt;&gt;""),IF(H6360&gt;=D6360,H6360-D6360,0),""),"")</f>
        <v/>
      </c>
      <c r="K6360" s="20" t="str">
        <f>IF(M6360="",IF(I6360&lt;&gt;"",I6360-G6360,""),"")</f>
        <v/>
      </c>
      <c r="L6360" s="25" t="str">
        <f>IF(M6360="",IF(K6360&lt;&gt;"",IF(G6360=0,IF(I6360=0,0,9.99),K6360/G6360),""),"")</f>
        <v/>
      </c>
      <c r="M6360" s="112"/>
      <c r="N6360" s="58" t="str">
        <f>TRIM(CONCATENATE(Table1[[#This Row],[Intake]]," ",Table1[[#This Row],[Batch Number]]))</f>
        <v>S-1/OS 3.28 (2)</v>
      </c>
      <c r="O6360" s="112" t="str">
        <f>IF(VLOOKUP(Table1[[#This Row],[Intake Batch Combo]],Sheet2!A:B,2,FALSE)="","",VLOOKUP(Table1[[#This Row],[Intake Batch Combo]],Sheet2!A:B,2,FALSE))</f>
        <v>One Source Diagnostics Buy 86</v>
      </c>
      <c r="P6360" s="115" t="e">
        <v>#N/A</v>
      </c>
      <c r="Q6360" s="115" t="e">
        <v>#N/A</v>
      </c>
    </row>
    <row r="6361" spans="1:17">
      <c r="A6361" s="4" t="s">
        <v>1316</v>
      </c>
      <c r="B6361" s="15" t="s">
        <v>1345</v>
      </c>
      <c r="C6361" s="15" t="s">
        <v>1340</v>
      </c>
      <c r="D6361" s="30">
        <v>45021</v>
      </c>
      <c r="E6361" s="10" t="s">
        <v>1</v>
      </c>
      <c r="F6361" s="14">
        <v>1695</v>
      </c>
      <c r="G6361" s="14">
        <v>406.53922178429201</v>
      </c>
      <c r="H6361" s="30"/>
      <c r="I6361" s="120"/>
      <c r="J6361" s="15" t="str">
        <f>IF(M6361="",IF(AND(H6361&lt;&gt; "",D6361&lt;&gt;""),IF(H6361&gt;=D6361,H6361-D6361,0),""),"")</f>
        <v/>
      </c>
      <c r="K6361" s="20" t="str">
        <f>IF(M6361="",IF(I6361&lt;&gt;"",I6361-G6361,""),"")</f>
        <v/>
      </c>
      <c r="L6361" s="25" t="str">
        <f>IF(M6361="",IF(K6361&lt;&gt;"",IF(G6361=0,IF(I6361=0,0,9.99),K6361/G6361),""),"")</f>
        <v/>
      </c>
      <c r="M6361" s="112"/>
      <c r="N6361" s="58" t="str">
        <f>TRIM(CONCATENATE(Table1[[#This Row],[Intake]]," ",Table1[[#This Row],[Batch Number]]))</f>
        <v>S-1/OS 3.28 (2)</v>
      </c>
      <c r="O6361" s="112" t="str">
        <f>IF(VLOOKUP(Table1[[#This Row],[Intake Batch Combo]],Sheet2!A:B,2,FALSE)="","",VLOOKUP(Table1[[#This Row],[Intake Batch Combo]],Sheet2!A:B,2,FALSE))</f>
        <v>One Source Diagnostics Buy 86</v>
      </c>
      <c r="P6361" s="115" t="e">
        <v>#N/A</v>
      </c>
      <c r="Q6361" s="115" t="e">
        <v>#N/A</v>
      </c>
    </row>
    <row r="6362" spans="1:17">
      <c r="A6362" s="4" t="s">
        <v>1316</v>
      </c>
      <c r="B6362" s="15" t="s">
        <v>1345</v>
      </c>
      <c r="C6362" s="15" t="s">
        <v>1340</v>
      </c>
      <c r="D6362" s="30">
        <v>45021</v>
      </c>
      <c r="E6362" s="10" t="s">
        <v>1</v>
      </c>
      <c r="F6362" s="14">
        <v>1695</v>
      </c>
      <c r="G6362" s="14">
        <v>406.53922178429201</v>
      </c>
      <c r="H6362" s="30"/>
      <c r="I6362" s="120"/>
      <c r="J6362" s="15" t="str">
        <f>IF(M6362="",IF(AND(H6362&lt;&gt; "",D6362&lt;&gt;""),IF(H6362&gt;=D6362,H6362-D6362,0),""),"")</f>
        <v/>
      </c>
      <c r="K6362" s="20" t="str">
        <f>IF(M6362="",IF(I6362&lt;&gt;"",I6362-G6362,""),"")</f>
        <v/>
      </c>
      <c r="L6362" s="25" t="str">
        <f>IF(M6362="",IF(K6362&lt;&gt;"",IF(G6362=0,IF(I6362=0,0,9.99),K6362/G6362),""),"")</f>
        <v/>
      </c>
      <c r="M6362" s="112"/>
      <c r="N6362" s="58" t="str">
        <f>TRIM(CONCATENATE(Table1[[#This Row],[Intake]]," ",Table1[[#This Row],[Batch Number]]))</f>
        <v>S-1/OS 3.28 (2)</v>
      </c>
      <c r="O6362" s="112" t="str">
        <f>IF(VLOOKUP(Table1[[#This Row],[Intake Batch Combo]],Sheet2!A:B,2,FALSE)="","",VLOOKUP(Table1[[#This Row],[Intake Batch Combo]],Sheet2!A:B,2,FALSE))</f>
        <v>One Source Diagnostics Buy 86</v>
      </c>
      <c r="P6362" s="115" t="e">
        <v>#N/A</v>
      </c>
      <c r="Q6362" s="115" t="e">
        <v>#N/A</v>
      </c>
    </row>
    <row r="6363" spans="1:17">
      <c r="A6363" s="4" t="s">
        <v>1316</v>
      </c>
      <c r="B6363" s="15" t="s">
        <v>1345</v>
      </c>
      <c r="C6363" s="15" t="s">
        <v>1344</v>
      </c>
      <c r="D6363" s="30">
        <v>45021</v>
      </c>
      <c r="E6363" s="10" t="s">
        <v>1</v>
      </c>
      <c r="F6363" s="14">
        <v>1695</v>
      </c>
      <c r="G6363" s="14">
        <v>406.53922178429201</v>
      </c>
      <c r="H6363" s="30"/>
      <c r="I6363" s="120"/>
      <c r="J6363" s="15" t="str">
        <f>IF(M6363="",IF(AND(H6363&lt;&gt; "",D6363&lt;&gt;""),IF(H6363&gt;=D6363,H6363-D6363,0),""),"")</f>
        <v/>
      </c>
      <c r="K6363" s="20" t="str">
        <f>IF(M6363="",IF(I6363&lt;&gt;"",I6363-G6363,""),"")</f>
        <v/>
      </c>
      <c r="L6363" s="25" t="str">
        <f>IF(M6363="",IF(K6363&lt;&gt;"",IF(G6363=0,IF(I6363=0,0,9.99),K6363/G6363),""),"")</f>
        <v/>
      </c>
      <c r="M6363" s="112"/>
      <c r="N6363" s="58" t="str">
        <f>TRIM(CONCATENATE(Table1[[#This Row],[Intake]]," ",Table1[[#This Row],[Batch Number]]))</f>
        <v>S-1/OS 3.28 (2)</v>
      </c>
      <c r="O6363" s="112" t="str">
        <f>IF(VLOOKUP(Table1[[#This Row],[Intake Batch Combo]],Sheet2!A:B,2,FALSE)="","",VLOOKUP(Table1[[#This Row],[Intake Batch Combo]],Sheet2!A:B,2,FALSE))</f>
        <v>One Source Diagnostics Buy 86</v>
      </c>
      <c r="P6363" s="115" t="e">
        <v>#N/A</v>
      </c>
      <c r="Q6363" s="115" t="e">
        <v>#N/A</v>
      </c>
    </row>
    <row r="6364" spans="1:17">
      <c r="A6364" s="4" t="s">
        <v>1316</v>
      </c>
      <c r="B6364" s="15" t="s">
        <v>1345</v>
      </c>
      <c r="C6364" s="15" t="s">
        <v>1344</v>
      </c>
      <c r="D6364" s="30">
        <v>45021</v>
      </c>
      <c r="E6364" s="10" t="s">
        <v>1</v>
      </c>
      <c r="F6364" s="14">
        <v>1695</v>
      </c>
      <c r="G6364" s="14">
        <v>406.53922178429201</v>
      </c>
      <c r="H6364" s="30"/>
      <c r="I6364" s="118"/>
      <c r="J6364" s="15" t="str">
        <f>IF(M6364="",IF(AND(H6364&lt;&gt; "",D6364&lt;&gt;""),IF(H6364&gt;=D6364,H6364-D6364,0),""),"")</f>
        <v/>
      </c>
      <c r="K6364" s="20" t="str">
        <f>IF(M6364="",IF(I6364&lt;&gt;"",I6364-G6364,""),"")</f>
        <v/>
      </c>
      <c r="L6364" s="25" t="str">
        <f>IF(M6364="",IF(K6364&lt;&gt;"",IF(G6364=0,IF(I6364=0,0,9.99),K6364/G6364),""),"")</f>
        <v/>
      </c>
      <c r="M6364" s="112"/>
      <c r="N6364" s="58" t="str">
        <f>TRIM(CONCATENATE(Table1[[#This Row],[Intake]]," ",Table1[[#This Row],[Batch Number]]))</f>
        <v>S-1/OS 3.28 (2)</v>
      </c>
      <c r="O6364" s="112" t="str">
        <f>IF(VLOOKUP(Table1[[#This Row],[Intake Batch Combo]],Sheet2!A:B,2,FALSE)="","",VLOOKUP(Table1[[#This Row],[Intake Batch Combo]],Sheet2!A:B,2,FALSE))</f>
        <v>One Source Diagnostics Buy 86</v>
      </c>
      <c r="P6364" s="115" t="e">
        <v>#N/A</v>
      </c>
      <c r="Q6364" s="115" t="e">
        <v>#N/A</v>
      </c>
    </row>
    <row r="6365" spans="1:17">
      <c r="A6365" s="4" t="s">
        <v>1886</v>
      </c>
      <c r="B6365" s="15">
        <v>5</v>
      </c>
      <c r="C6365" s="15">
        <v>99205</v>
      </c>
      <c r="D6365" s="30">
        <v>45195</v>
      </c>
      <c r="E6365" s="10" t="s">
        <v>0</v>
      </c>
      <c r="F6365" s="14">
        <v>1811.6</v>
      </c>
      <c r="G6365" s="14">
        <v>408.33721797005035</v>
      </c>
      <c r="H6365" s="30"/>
      <c r="I6365" s="118"/>
      <c r="J6365" s="15" t="str">
        <f>IF(M6365="",IF(AND(H6365&lt;&gt; "",D6365&lt;&gt;""),IF(H6365&gt;=D6365,H6365-D6365,0),""),"")</f>
        <v/>
      </c>
      <c r="K6365" s="20" t="str">
        <f>IF(M6365="",IF(I6365&lt;&gt;"",I6365-G6365,""),"")</f>
        <v/>
      </c>
      <c r="L6365" s="25" t="str">
        <f>IF(M6365="",IF(K6365&lt;&gt;"",IF(G6365=0,IF(I6365=0,0,9.99),K6365/G6365),""),"")</f>
        <v/>
      </c>
      <c r="M6365" s="112"/>
      <c r="N6365" s="58" t="str">
        <f>TRIM(CONCATENATE(Table1[[#This Row],[Intake]]," ",Table1[[#This Row],[Batch Number]]))</f>
        <v>S-1/TI 5</v>
      </c>
      <c r="O6365" s="112" t="str">
        <f>IF(VLOOKUP(Table1[[#This Row],[Intake Batch Combo]],Sheet2!A:B,2,FALSE)="","",VLOOKUP(Table1[[#This Row],[Intake Batch Combo]],Sheet2!A:B,2,FALSE))</f>
        <v>Texas Injury Group Batch 05</v>
      </c>
      <c r="P6365" s="115" t="s">
        <v>2378</v>
      </c>
      <c r="Q6365" s="115" t="e">
        <v>#N/A</v>
      </c>
    </row>
    <row r="6366" spans="1:17">
      <c r="A6366" s="4" t="s">
        <v>1316</v>
      </c>
      <c r="B6366" s="38">
        <v>97</v>
      </c>
      <c r="C6366" s="15" t="s">
        <v>417</v>
      </c>
      <c r="D6366" s="39">
        <v>44631</v>
      </c>
      <c r="E6366" s="10" t="s">
        <v>1</v>
      </c>
      <c r="F6366" s="36">
        <v>1695</v>
      </c>
      <c r="G6366" s="36">
        <v>408.58132852990423</v>
      </c>
      <c r="H6366" s="39"/>
      <c r="I6366" s="120"/>
      <c r="J6366" s="38" t="str">
        <f>IF(M6366="",IF(AND(H6366&lt;&gt; "",D6366&lt;&gt;""),IF(H6366&gt;=D6366,H6366-D6366,0),""),"")</f>
        <v/>
      </c>
      <c r="K6366" s="37" t="str">
        <f>IF(M6366="",IF(I6366&lt;&gt;"",I6366-G6366,""),"")</f>
        <v/>
      </c>
      <c r="L6366" s="31" t="str">
        <f>IF(M6366="",IF(K6366&lt;&gt;"",IF(G6366=0,IF(I6366=0,0,9.99),K6366/G6366),""),"")</f>
        <v/>
      </c>
      <c r="M6366" s="35"/>
      <c r="N6366" s="33" t="str">
        <f>TRIM(CONCATENATE(Table1[[#This Row],[Intake]]," ",Table1[[#This Row],[Batch Number]]))</f>
        <v>S-1/OS 97</v>
      </c>
      <c r="O6366" s="35" t="str">
        <f>IF(VLOOKUP(Table1[[#This Row],[Intake Batch Combo]],Sheet2!A:B,2,FALSE)="","",VLOOKUP(Table1[[#This Row],[Intake Batch Combo]],Sheet2!A:B,2,FALSE))</f>
        <v>One Source Diagnostics Buy 97.2</v>
      </c>
      <c r="P6366" s="116" t="s">
        <v>2384</v>
      </c>
      <c r="Q6366" s="116" t="e">
        <v>#N/A</v>
      </c>
    </row>
    <row r="6367" spans="1:17">
      <c r="A6367" s="4" t="s">
        <v>1316</v>
      </c>
      <c r="B6367" s="38">
        <v>97</v>
      </c>
      <c r="C6367" s="15" t="s">
        <v>417</v>
      </c>
      <c r="D6367" s="39">
        <v>44631</v>
      </c>
      <c r="E6367" s="10" t="s">
        <v>1</v>
      </c>
      <c r="F6367" s="36">
        <v>1695</v>
      </c>
      <c r="G6367" s="36">
        <v>408.58132852990423</v>
      </c>
      <c r="H6367" s="39"/>
      <c r="I6367" s="120"/>
      <c r="J6367" s="38" t="str">
        <f>IF(M6367="",IF(AND(H6367&lt;&gt; "",D6367&lt;&gt;""),IF(H6367&gt;=D6367,H6367-D6367,0),""),"")</f>
        <v/>
      </c>
      <c r="K6367" s="37" t="str">
        <f>IF(M6367="",IF(I6367&lt;&gt;"",I6367-G6367,""),"")</f>
        <v/>
      </c>
      <c r="L6367" s="31" t="str">
        <f>IF(M6367="",IF(K6367&lt;&gt;"",IF(G6367=0,IF(I6367=0,0,9.99),K6367/G6367),""),"")</f>
        <v/>
      </c>
      <c r="M6367" s="35"/>
      <c r="N6367" s="33" t="str">
        <f>TRIM(CONCATENATE(Table1[[#This Row],[Intake]]," ",Table1[[#This Row],[Batch Number]]))</f>
        <v>S-1/OS 97</v>
      </c>
      <c r="O6367" s="35" t="str">
        <f>IF(VLOOKUP(Table1[[#This Row],[Intake Batch Combo]],Sheet2!A:B,2,FALSE)="","",VLOOKUP(Table1[[#This Row],[Intake Batch Combo]],Sheet2!A:B,2,FALSE))</f>
        <v>One Source Diagnostics Buy 97.2</v>
      </c>
      <c r="P6367" s="116" t="s">
        <v>2384</v>
      </c>
      <c r="Q6367" s="116" t="e">
        <v>#N/A</v>
      </c>
    </row>
    <row r="6368" spans="1:17">
      <c r="A6368" s="4" t="s">
        <v>1316</v>
      </c>
      <c r="B6368" s="38">
        <v>97</v>
      </c>
      <c r="C6368" s="15" t="s">
        <v>436</v>
      </c>
      <c r="D6368" s="39">
        <v>44631</v>
      </c>
      <c r="E6368" s="10" t="s">
        <v>1</v>
      </c>
      <c r="F6368" s="36">
        <v>1695</v>
      </c>
      <c r="G6368" s="36">
        <v>408.58132852990423</v>
      </c>
      <c r="H6368" s="39"/>
      <c r="I6368" s="120"/>
      <c r="J6368" s="38" t="str">
        <f>IF(M6368="",IF(AND(H6368&lt;&gt; "",D6368&lt;&gt;""),IF(H6368&gt;=D6368,H6368-D6368,0),""),"")</f>
        <v/>
      </c>
      <c r="K6368" s="37" t="str">
        <f>IF(M6368="",IF(I6368&lt;&gt;"",I6368-G6368,""),"")</f>
        <v/>
      </c>
      <c r="L6368" s="31" t="str">
        <f>IF(M6368="",IF(K6368&lt;&gt;"",IF(G6368=0,IF(I6368=0,0,9.99),K6368/G6368),""),"")</f>
        <v/>
      </c>
      <c r="M6368" s="35"/>
      <c r="N6368" s="33" t="str">
        <f>TRIM(CONCATENATE(Table1[[#This Row],[Intake]]," ",Table1[[#This Row],[Batch Number]]))</f>
        <v>S-1/OS 97</v>
      </c>
      <c r="O6368" s="35" t="str">
        <f>IF(VLOOKUP(Table1[[#This Row],[Intake Batch Combo]],Sheet2!A:B,2,FALSE)="","",VLOOKUP(Table1[[#This Row],[Intake Batch Combo]],Sheet2!A:B,2,FALSE))</f>
        <v>One Source Diagnostics Buy 97.2</v>
      </c>
      <c r="P6368" s="116" t="s">
        <v>2384</v>
      </c>
      <c r="Q6368" s="116" t="e">
        <v>#N/A</v>
      </c>
    </row>
    <row r="6369" spans="1:17">
      <c r="A6369" s="4" t="s">
        <v>1316</v>
      </c>
      <c r="B6369" s="38">
        <v>97</v>
      </c>
      <c r="C6369" s="15" t="s">
        <v>436</v>
      </c>
      <c r="D6369" s="39">
        <v>44631</v>
      </c>
      <c r="E6369" s="10" t="s">
        <v>1</v>
      </c>
      <c r="F6369" s="36">
        <v>1695</v>
      </c>
      <c r="G6369" s="36">
        <v>408.58132852990423</v>
      </c>
      <c r="H6369" s="39"/>
      <c r="I6369" s="118"/>
      <c r="J6369" s="38" t="str">
        <f>IF(M6369="",IF(AND(H6369&lt;&gt; "",D6369&lt;&gt;""),IF(H6369&gt;=D6369,H6369-D6369,0),""),"")</f>
        <v/>
      </c>
      <c r="K6369" s="37" t="str">
        <f>IF(M6369="",IF(I6369&lt;&gt;"",I6369-G6369,""),"")</f>
        <v/>
      </c>
      <c r="L6369" s="31" t="str">
        <f>IF(M6369="",IF(K6369&lt;&gt;"",IF(G6369=0,IF(I6369=0,0,9.99),K6369/G6369),""),"")</f>
        <v/>
      </c>
      <c r="M6369" s="35"/>
      <c r="N6369" s="33" t="str">
        <f>TRIM(CONCATENATE(Table1[[#This Row],[Intake]]," ",Table1[[#This Row],[Batch Number]]))</f>
        <v>S-1/OS 97</v>
      </c>
      <c r="O6369" s="35" t="str">
        <f>IF(VLOOKUP(Table1[[#This Row],[Intake Batch Combo]],Sheet2!A:B,2,FALSE)="","",VLOOKUP(Table1[[#This Row],[Intake Batch Combo]],Sheet2!A:B,2,FALSE))</f>
        <v>One Source Diagnostics Buy 97.2</v>
      </c>
      <c r="P6369" s="116" t="s">
        <v>2384</v>
      </c>
      <c r="Q6369" s="116" t="e">
        <v>#N/A</v>
      </c>
    </row>
    <row r="6370" spans="1:17">
      <c r="A6370" s="4" t="s">
        <v>1316</v>
      </c>
      <c r="B6370" s="38">
        <v>97</v>
      </c>
      <c r="C6370" s="15" t="s">
        <v>531</v>
      </c>
      <c r="D6370" s="39">
        <v>44631</v>
      </c>
      <c r="E6370" s="10" t="s">
        <v>1</v>
      </c>
      <c r="F6370" s="36">
        <v>1695</v>
      </c>
      <c r="G6370" s="36">
        <v>408.58132852990423</v>
      </c>
      <c r="H6370" s="39"/>
      <c r="I6370" s="118"/>
      <c r="J6370" s="38" t="str">
        <f>IF(M6370="",IF(AND(H6370&lt;&gt; "",D6370&lt;&gt;""),IF(H6370&gt;=D6370,H6370-D6370,0),""),"")</f>
        <v/>
      </c>
      <c r="K6370" s="37" t="str">
        <f>IF(M6370="",IF(I6370&lt;&gt;"",I6370-G6370,""),"")</f>
        <v/>
      </c>
      <c r="L6370" s="31" t="str">
        <f>IF(M6370="",IF(K6370&lt;&gt;"",IF(G6370=0,IF(I6370=0,0,9.99),K6370/G6370),""),"")</f>
        <v/>
      </c>
      <c r="M6370" s="35"/>
      <c r="N6370" s="33" t="str">
        <f>TRIM(CONCATENATE(Table1[[#This Row],[Intake]]," ",Table1[[#This Row],[Batch Number]]))</f>
        <v>S-1/OS 97</v>
      </c>
      <c r="O6370" s="35" t="str">
        <f>IF(VLOOKUP(Table1[[#This Row],[Intake Batch Combo]],Sheet2!A:B,2,FALSE)="","",VLOOKUP(Table1[[#This Row],[Intake Batch Combo]],Sheet2!A:B,2,FALSE))</f>
        <v>One Source Diagnostics Buy 97.2</v>
      </c>
      <c r="P6370" s="116" t="s">
        <v>2384</v>
      </c>
      <c r="Q6370" s="116" t="e">
        <v>#N/A</v>
      </c>
    </row>
    <row r="6371" spans="1:17">
      <c r="A6371" s="4" t="s">
        <v>1316</v>
      </c>
      <c r="B6371" s="38">
        <v>97</v>
      </c>
      <c r="C6371" s="15" t="s">
        <v>549</v>
      </c>
      <c r="D6371" s="39">
        <v>44631</v>
      </c>
      <c r="E6371" s="10" t="s">
        <v>1</v>
      </c>
      <c r="F6371" s="36">
        <v>1695</v>
      </c>
      <c r="G6371" s="36">
        <v>408.58132852990423</v>
      </c>
      <c r="H6371" s="39"/>
      <c r="I6371" s="118"/>
      <c r="J6371" s="38" t="str">
        <f>IF(M6371="",IF(AND(H6371&lt;&gt; "",D6371&lt;&gt;""),IF(H6371&gt;=D6371,H6371-D6371,0),""),"")</f>
        <v/>
      </c>
      <c r="K6371" s="37" t="str">
        <f>IF(M6371="",IF(I6371&lt;&gt;"",I6371-G6371,""),"")</f>
        <v/>
      </c>
      <c r="L6371" s="31" t="str">
        <f>IF(M6371="",IF(K6371&lt;&gt;"",IF(G6371=0,IF(I6371=0,0,9.99),K6371/G6371),""),"")</f>
        <v/>
      </c>
      <c r="M6371" s="35"/>
      <c r="N6371" s="33" t="str">
        <f>TRIM(CONCATENATE(Table1[[#This Row],[Intake]]," ",Table1[[#This Row],[Batch Number]]))</f>
        <v>S-1/OS 97</v>
      </c>
      <c r="O6371" s="35" t="str">
        <f>IF(VLOOKUP(Table1[[#This Row],[Intake Batch Combo]],Sheet2!A:B,2,FALSE)="","",VLOOKUP(Table1[[#This Row],[Intake Batch Combo]],Sheet2!A:B,2,FALSE))</f>
        <v>One Source Diagnostics Buy 97.2</v>
      </c>
      <c r="P6371" s="116" t="s">
        <v>2384</v>
      </c>
      <c r="Q6371" s="116" t="e">
        <v>#N/A</v>
      </c>
    </row>
    <row r="6372" spans="1:17">
      <c r="A6372" s="4" t="s">
        <v>1316</v>
      </c>
      <c r="B6372" s="38">
        <v>97</v>
      </c>
      <c r="C6372" s="15" t="s">
        <v>404</v>
      </c>
      <c r="D6372" s="39">
        <v>44631</v>
      </c>
      <c r="E6372" s="10" t="s">
        <v>1</v>
      </c>
      <c r="F6372" s="36">
        <v>1695</v>
      </c>
      <c r="G6372" s="36">
        <v>408.58132852990423</v>
      </c>
      <c r="H6372" s="39"/>
      <c r="I6372" s="118"/>
      <c r="J6372" s="38" t="str">
        <f>IF(M6372="",IF(AND(H6372&lt;&gt; "",D6372&lt;&gt;""),IF(H6372&gt;=D6372,H6372-D6372,0),""),"")</f>
        <v/>
      </c>
      <c r="K6372" s="37" t="str">
        <f>IF(M6372="",IF(I6372&lt;&gt;"",I6372-G6372,""),"")</f>
        <v/>
      </c>
      <c r="L6372" s="31" t="str">
        <f>IF(M6372="",IF(K6372&lt;&gt;"",IF(G6372=0,IF(I6372=0,0,9.99),K6372/G6372),""),"")</f>
        <v/>
      </c>
      <c r="M6372" s="35"/>
      <c r="N6372" s="33" t="str">
        <f>TRIM(CONCATENATE(Table1[[#This Row],[Intake]]," ",Table1[[#This Row],[Batch Number]]))</f>
        <v>S-1/OS 97</v>
      </c>
      <c r="O6372" s="35" t="str">
        <f>IF(VLOOKUP(Table1[[#This Row],[Intake Batch Combo]],Sheet2!A:B,2,FALSE)="","",VLOOKUP(Table1[[#This Row],[Intake Batch Combo]],Sheet2!A:B,2,FALSE))</f>
        <v>One Source Diagnostics Buy 97.2</v>
      </c>
      <c r="P6372" s="116" t="s">
        <v>2384</v>
      </c>
      <c r="Q6372" s="116" t="e">
        <v>#N/A</v>
      </c>
    </row>
    <row r="6373" spans="1:17">
      <c r="A6373" s="4" t="s">
        <v>1316</v>
      </c>
      <c r="B6373" s="38">
        <v>97</v>
      </c>
      <c r="C6373" s="15" t="s">
        <v>411</v>
      </c>
      <c r="D6373" s="39">
        <v>44631</v>
      </c>
      <c r="E6373" s="10" t="s">
        <v>1</v>
      </c>
      <c r="F6373" s="36">
        <v>1695</v>
      </c>
      <c r="G6373" s="36">
        <v>408.58132852990423</v>
      </c>
      <c r="H6373" s="39"/>
      <c r="I6373" s="120"/>
      <c r="J6373" s="38" t="str">
        <f>IF(M6373="",IF(AND(H6373&lt;&gt; "",D6373&lt;&gt;""),IF(H6373&gt;=D6373,H6373-D6373,0),""),"")</f>
        <v/>
      </c>
      <c r="K6373" s="37" t="str">
        <f>IF(M6373="",IF(I6373&lt;&gt;"",I6373-G6373,""),"")</f>
        <v/>
      </c>
      <c r="L6373" s="31" t="str">
        <f>IF(M6373="",IF(K6373&lt;&gt;"",IF(G6373=0,IF(I6373=0,0,9.99),K6373/G6373),""),"")</f>
        <v/>
      </c>
      <c r="M6373" s="35"/>
      <c r="N6373" s="33" t="str">
        <f>TRIM(CONCATENATE(Table1[[#This Row],[Intake]]," ",Table1[[#This Row],[Batch Number]]))</f>
        <v>S-1/OS 97</v>
      </c>
      <c r="O6373" s="35" t="str">
        <f>IF(VLOOKUP(Table1[[#This Row],[Intake Batch Combo]],Sheet2!A:B,2,FALSE)="","",VLOOKUP(Table1[[#This Row],[Intake Batch Combo]],Sheet2!A:B,2,FALSE))</f>
        <v>One Source Diagnostics Buy 97.2</v>
      </c>
      <c r="P6373" s="116" t="s">
        <v>2384</v>
      </c>
      <c r="Q6373" s="116" t="e">
        <v>#N/A</v>
      </c>
    </row>
    <row r="6374" spans="1:17">
      <c r="A6374" s="4" t="s">
        <v>1316</v>
      </c>
      <c r="B6374" s="38">
        <v>97</v>
      </c>
      <c r="C6374" s="15" t="s">
        <v>429</v>
      </c>
      <c r="D6374" s="39">
        <v>44631</v>
      </c>
      <c r="E6374" s="10" t="s">
        <v>1</v>
      </c>
      <c r="F6374" s="36">
        <v>1695</v>
      </c>
      <c r="G6374" s="36">
        <v>408.58132852990423</v>
      </c>
      <c r="H6374" s="39"/>
      <c r="I6374" s="118"/>
      <c r="J6374" s="38" t="str">
        <f>IF(M6374="",IF(AND(H6374&lt;&gt; "",D6374&lt;&gt;""),IF(H6374&gt;=D6374,H6374-D6374,0),""),"")</f>
        <v/>
      </c>
      <c r="K6374" s="37" t="str">
        <f>IF(M6374="",IF(I6374&lt;&gt;"",I6374-G6374,""),"")</f>
        <v/>
      </c>
      <c r="L6374" s="31" t="str">
        <f>IF(M6374="",IF(K6374&lt;&gt;"",IF(G6374=0,IF(I6374=0,0,9.99),K6374/G6374),""),"")</f>
        <v/>
      </c>
      <c r="M6374" s="35"/>
      <c r="N6374" s="33" t="str">
        <f>TRIM(CONCATENATE(Table1[[#This Row],[Intake]]," ",Table1[[#This Row],[Batch Number]]))</f>
        <v>S-1/OS 97</v>
      </c>
      <c r="O6374" s="35" t="str">
        <f>IF(VLOOKUP(Table1[[#This Row],[Intake Batch Combo]],Sheet2!A:B,2,FALSE)="","",VLOOKUP(Table1[[#This Row],[Intake Batch Combo]],Sheet2!A:B,2,FALSE))</f>
        <v>One Source Diagnostics Buy 97.2</v>
      </c>
      <c r="P6374" s="116" t="s">
        <v>2384</v>
      </c>
      <c r="Q6374" s="116" t="e">
        <v>#N/A</v>
      </c>
    </row>
    <row r="6375" spans="1:17">
      <c r="A6375" s="4" t="s">
        <v>1316</v>
      </c>
      <c r="B6375" s="38">
        <v>97</v>
      </c>
      <c r="C6375" s="15" t="s">
        <v>435</v>
      </c>
      <c r="D6375" s="39">
        <v>44631</v>
      </c>
      <c r="E6375" s="10" t="s">
        <v>1</v>
      </c>
      <c r="F6375" s="36">
        <v>1695</v>
      </c>
      <c r="G6375" s="36">
        <v>408.58132852990423</v>
      </c>
      <c r="H6375" s="39"/>
      <c r="I6375" s="118"/>
      <c r="J6375" s="38" t="str">
        <f>IF(M6375="",IF(AND(H6375&lt;&gt; "",D6375&lt;&gt;""),IF(H6375&gt;=D6375,H6375-D6375,0),""),"")</f>
        <v/>
      </c>
      <c r="K6375" s="37" t="str">
        <f>IF(M6375="",IF(I6375&lt;&gt;"",I6375-G6375,""),"")</f>
        <v/>
      </c>
      <c r="L6375" s="31" t="str">
        <f>IF(M6375="",IF(K6375&lt;&gt;"",IF(G6375=0,IF(I6375=0,0,9.99),K6375/G6375),""),"")</f>
        <v/>
      </c>
      <c r="M6375" s="35"/>
      <c r="N6375" s="33" t="str">
        <f>TRIM(CONCATENATE(Table1[[#This Row],[Intake]]," ",Table1[[#This Row],[Batch Number]]))</f>
        <v>S-1/OS 97</v>
      </c>
      <c r="O6375" s="35" t="str">
        <f>IF(VLOOKUP(Table1[[#This Row],[Intake Batch Combo]],Sheet2!A:B,2,FALSE)="","",VLOOKUP(Table1[[#This Row],[Intake Batch Combo]],Sheet2!A:B,2,FALSE))</f>
        <v>One Source Diagnostics Buy 97.2</v>
      </c>
      <c r="P6375" s="116" t="s">
        <v>2384</v>
      </c>
      <c r="Q6375" s="116" t="e">
        <v>#N/A</v>
      </c>
    </row>
    <row r="6376" spans="1:17">
      <c r="A6376" s="4" t="s">
        <v>1316</v>
      </c>
      <c r="B6376" s="38">
        <v>97</v>
      </c>
      <c r="C6376" s="15" t="s">
        <v>437</v>
      </c>
      <c r="D6376" s="39">
        <v>44631</v>
      </c>
      <c r="E6376" s="10" t="s">
        <v>1</v>
      </c>
      <c r="F6376" s="36">
        <v>1695</v>
      </c>
      <c r="G6376" s="36">
        <v>408.58132852990423</v>
      </c>
      <c r="H6376" s="39"/>
      <c r="I6376" s="120"/>
      <c r="J6376" s="38" t="str">
        <f>IF(M6376="",IF(AND(H6376&lt;&gt; "",D6376&lt;&gt;""),IF(H6376&gt;=D6376,H6376-D6376,0),""),"")</f>
        <v/>
      </c>
      <c r="K6376" s="37" t="str">
        <f>IF(M6376="",IF(I6376&lt;&gt;"",I6376-G6376,""),"")</f>
        <v/>
      </c>
      <c r="L6376" s="31" t="str">
        <f>IF(M6376="",IF(K6376&lt;&gt;"",IF(G6376=0,IF(I6376=0,0,9.99),K6376/G6376),""),"")</f>
        <v/>
      </c>
      <c r="M6376" s="35"/>
      <c r="N6376" s="33" t="str">
        <f>TRIM(CONCATENATE(Table1[[#This Row],[Intake]]," ",Table1[[#This Row],[Batch Number]]))</f>
        <v>S-1/OS 97</v>
      </c>
      <c r="O6376" s="35" t="str">
        <f>IF(VLOOKUP(Table1[[#This Row],[Intake Batch Combo]],Sheet2!A:B,2,FALSE)="","",VLOOKUP(Table1[[#This Row],[Intake Batch Combo]],Sheet2!A:B,2,FALSE))</f>
        <v>One Source Diagnostics Buy 97.2</v>
      </c>
      <c r="P6376" s="116" t="s">
        <v>2384</v>
      </c>
      <c r="Q6376" s="116" t="e">
        <v>#N/A</v>
      </c>
    </row>
    <row r="6377" spans="1:17">
      <c r="A6377" s="4" t="s">
        <v>1316</v>
      </c>
      <c r="B6377" s="38">
        <v>97</v>
      </c>
      <c r="C6377" s="15" t="s">
        <v>438</v>
      </c>
      <c r="D6377" s="39">
        <v>44631</v>
      </c>
      <c r="E6377" s="10" t="s">
        <v>1</v>
      </c>
      <c r="F6377" s="36">
        <v>1695</v>
      </c>
      <c r="G6377" s="36">
        <v>408.58132852990423</v>
      </c>
      <c r="H6377" s="39"/>
      <c r="I6377" s="118"/>
      <c r="J6377" s="38" t="str">
        <f>IF(M6377="",IF(AND(H6377&lt;&gt; "",D6377&lt;&gt;""),IF(H6377&gt;=D6377,H6377-D6377,0),""),"")</f>
        <v/>
      </c>
      <c r="K6377" s="37" t="str">
        <f>IF(M6377="",IF(I6377&lt;&gt;"",I6377-G6377,""),"")</f>
        <v/>
      </c>
      <c r="L6377" s="31" t="str">
        <f>IF(M6377="",IF(K6377&lt;&gt;"",IF(G6377=0,IF(I6377=0,0,9.99),K6377/G6377),""),"")</f>
        <v/>
      </c>
      <c r="M6377" s="35"/>
      <c r="N6377" s="33" t="str">
        <f>TRIM(CONCATENATE(Table1[[#This Row],[Intake]]," ",Table1[[#This Row],[Batch Number]]))</f>
        <v>S-1/OS 97</v>
      </c>
      <c r="O6377" s="35" t="str">
        <f>IF(VLOOKUP(Table1[[#This Row],[Intake Batch Combo]],Sheet2!A:B,2,FALSE)="","",VLOOKUP(Table1[[#This Row],[Intake Batch Combo]],Sheet2!A:B,2,FALSE))</f>
        <v>One Source Diagnostics Buy 97.2</v>
      </c>
      <c r="P6377" s="116" t="s">
        <v>2384</v>
      </c>
      <c r="Q6377" s="116" t="e">
        <v>#N/A</v>
      </c>
    </row>
    <row r="6378" spans="1:17">
      <c r="A6378" s="4" t="s">
        <v>1316</v>
      </c>
      <c r="B6378" s="38">
        <v>97</v>
      </c>
      <c r="C6378" s="15" t="s">
        <v>438</v>
      </c>
      <c r="D6378" s="39">
        <v>44631</v>
      </c>
      <c r="E6378" s="10" t="s">
        <v>1</v>
      </c>
      <c r="F6378" s="36">
        <v>1695</v>
      </c>
      <c r="G6378" s="36">
        <v>408.58132852990423</v>
      </c>
      <c r="H6378" s="39"/>
      <c r="I6378" s="120"/>
      <c r="J6378" s="38" t="str">
        <f>IF(M6378="",IF(AND(H6378&lt;&gt; "",D6378&lt;&gt;""),IF(H6378&gt;=D6378,H6378-D6378,0),""),"")</f>
        <v/>
      </c>
      <c r="K6378" s="37" t="str">
        <f>IF(M6378="",IF(I6378&lt;&gt;"",I6378-G6378,""),"")</f>
        <v/>
      </c>
      <c r="L6378" s="31" t="str">
        <f>IF(M6378="",IF(K6378&lt;&gt;"",IF(G6378=0,IF(I6378=0,0,9.99),K6378/G6378),""),"")</f>
        <v/>
      </c>
      <c r="M6378" s="35"/>
      <c r="N6378" s="33" t="str">
        <f>TRIM(CONCATENATE(Table1[[#This Row],[Intake]]," ",Table1[[#This Row],[Batch Number]]))</f>
        <v>S-1/OS 97</v>
      </c>
      <c r="O6378" s="35" t="str">
        <f>IF(VLOOKUP(Table1[[#This Row],[Intake Batch Combo]],Sheet2!A:B,2,FALSE)="","",VLOOKUP(Table1[[#This Row],[Intake Batch Combo]],Sheet2!A:B,2,FALSE))</f>
        <v>One Source Diagnostics Buy 97.2</v>
      </c>
      <c r="P6378" s="116" t="s">
        <v>2384</v>
      </c>
      <c r="Q6378" s="116" t="e">
        <v>#N/A</v>
      </c>
    </row>
    <row r="6379" spans="1:17">
      <c r="A6379" s="4" t="s">
        <v>1316</v>
      </c>
      <c r="B6379" s="38">
        <v>97</v>
      </c>
      <c r="C6379" s="15" t="s">
        <v>443</v>
      </c>
      <c r="D6379" s="39">
        <v>44631</v>
      </c>
      <c r="E6379" s="10" t="s">
        <v>1</v>
      </c>
      <c r="F6379" s="36">
        <v>1695</v>
      </c>
      <c r="G6379" s="36">
        <v>408.58132852990423</v>
      </c>
      <c r="H6379" s="39"/>
      <c r="I6379" s="120"/>
      <c r="J6379" s="38" t="str">
        <f>IF(M6379="",IF(AND(H6379&lt;&gt; "",D6379&lt;&gt;""),IF(H6379&gt;=D6379,H6379-D6379,0),""),"")</f>
        <v/>
      </c>
      <c r="K6379" s="37" t="str">
        <f>IF(M6379="",IF(I6379&lt;&gt;"",I6379-G6379,""),"")</f>
        <v/>
      </c>
      <c r="L6379" s="31" t="str">
        <f>IF(M6379="",IF(K6379&lt;&gt;"",IF(G6379=0,IF(I6379=0,0,9.99),K6379/G6379),""),"")</f>
        <v/>
      </c>
      <c r="M6379" s="35"/>
      <c r="N6379" s="33" t="str">
        <f>TRIM(CONCATENATE(Table1[[#This Row],[Intake]]," ",Table1[[#This Row],[Batch Number]]))</f>
        <v>S-1/OS 97</v>
      </c>
      <c r="O6379" s="35" t="str">
        <f>IF(VLOOKUP(Table1[[#This Row],[Intake Batch Combo]],Sheet2!A:B,2,FALSE)="","",VLOOKUP(Table1[[#This Row],[Intake Batch Combo]],Sheet2!A:B,2,FALSE))</f>
        <v>One Source Diagnostics Buy 97.2</v>
      </c>
      <c r="P6379" s="116" t="s">
        <v>2384</v>
      </c>
      <c r="Q6379" s="116" t="e">
        <v>#N/A</v>
      </c>
    </row>
    <row r="6380" spans="1:17">
      <c r="A6380" s="4" t="s">
        <v>1316</v>
      </c>
      <c r="B6380" s="38">
        <v>97</v>
      </c>
      <c r="C6380" s="15" t="s">
        <v>445</v>
      </c>
      <c r="D6380" s="39">
        <v>44631</v>
      </c>
      <c r="E6380" s="10" t="s">
        <v>1</v>
      </c>
      <c r="F6380" s="36">
        <v>1695</v>
      </c>
      <c r="G6380" s="36">
        <v>408.58132852990423</v>
      </c>
      <c r="H6380" s="39"/>
      <c r="I6380" s="118"/>
      <c r="J6380" s="38" t="str">
        <f>IF(M6380="",IF(AND(H6380&lt;&gt; "",D6380&lt;&gt;""),IF(H6380&gt;=D6380,H6380-D6380,0),""),"")</f>
        <v/>
      </c>
      <c r="K6380" s="37" t="str">
        <f>IF(M6380="",IF(I6380&lt;&gt;"",I6380-G6380,""),"")</f>
        <v/>
      </c>
      <c r="L6380" s="31" t="str">
        <f>IF(M6380="",IF(K6380&lt;&gt;"",IF(G6380=0,IF(I6380=0,0,9.99),K6380/G6380),""),"")</f>
        <v/>
      </c>
      <c r="M6380" s="35"/>
      <c r="N6380" s="33" t="str">
        <f>TRIM(CONCATENATE(Table1[[#This Row],[Intake]]," ",Table1[[#This Row],[Batch Number]]))</f>
        <v>S-1/OS 97</v>
      </c>
      <c r="O6380" s="35" t="str">
        <f>IF(VLOOKUP(Table1[[#This Row],[Intake Batch Combo]],Sheet2!A:B,2,FALSE)="","",VLOOKUP(Table1[[#This Row],[Intake Batch Combo]],Sheet2!A:B,2,FALSE))</f>
        <v>One Source Diagnostics Buy 97.2</v>
      </c>
      <c r="P6380" s="116" t="s">
        <v>2384</v>
      </c>
      <c r="Q6380" s="116" t="e">
        <v>#N/A</v>
      </c>
    </row>
    <row r="6381" spans="1:17">
      <c r="A6381" s="4" t="s">
        <v>1316</v>
      </c>
      <c r="B6381" s="38">
        <v>97</v>
      </c>
      <c r="C6381" s="15" t="s">
        <v>445</v>
      </c>
      <c r="D6381" s="39">
        <v>44631</v>
      </c>
      <c r="E6381" s="10" t="s">
        <v>1</v>
      </c>
      <c r="F6381" s="36">
        <v>1695</v>
      </c>
      <c r="G6381" s="36">
        <v>408.58132852990423</v>
      </c>
      <c r="H6381" s="39"/>
      <c r="I6381" s="120"/>
      <c r="J6381" s="38" t="str">
        <f>IF(M6381="",IF(AND(H6381&lt;&gt; "",D6381&lt;&gt;""),IF(H6381&gt;=D6381,H6381-D6381,0),""),"")</f>
        <v/>
      </c>
      <c r="K6381" s="37" t="str">
        <f>IF(M6381="",IF(I6381&lt;&gt;"",I6381-G6381,""),"")</f>
        <v/>
      </c>
      <c r="L6381" s="31" t="str">
        <f>IF(M6381="",IF(K6381&lt;&gt;"",IF(G6381=0,IF(I6381=0,0,9.99),K6381/G6381),""),"")</f>
        <v/>
      </c>
      <c r="M6381" s="35"/>
      <c r="N6381" s="33" t="str">
        <f>TRIM(CONCATENATE(Table1[[#This Row],[Intake]]," ",Table1[[#This Row],[Batch Number]]))</f>
        <v>S-1/OS 97</v>
      </c>
      <c r="O6381" s="35" t="str">
        <f>IF(VLOOKUP(Table1[[#This Row],[Intake Batch Combo]],Sheet2!A:B,2,FALSE)="","",VLOOKUP(Table1[[#This Row],[Intake Batch Combo]],Sheet2!A:B,2,FALSE))</f>
        <v>One Source Diagnostics Buy 97.2</v>
      </c>
      <c r="P6381" s="116" t="s">
        <v>2384</v>
      </c>
      <c r="Q6381" s="116" t="e">
        <v>#N/A</v>
      </c>
    </row>
    <row r="6382" spans="1:17">
      <c r="A6382" s="4" t="s">
        <v>1316</v>
      </c>
      <c r="B6382" s="38">
        <v>97</v>
      </c>
      <c r="C6382" s="15" t="s">
        <v>446</v>
      </c>
      <c r="D6382" s="39">
        <v>44631</v>
      </c>
      <c r="E6382" s="10" t="s">
        <v>1</v>
      </c>
      <c r="F6382" s="36">
        <v>1695</v>
      </c>
      <c r="G6382" s="36">
        <v>408.58132852990423</v>
      </c>
      <c r="H6382" s="39"/>
      <c r="I6382" s="120"/>
      <c r="J6382" s="38" t="str">
        <f>IF(M6382="",IF(AND(H6382&lt;&gt; "",D6382&lt;&gt;""),IF(H6382&gt;=D6382,H6382-D6382,0),""),"")</f>
        <v/>
      </c>
      <c r="K6382" s="37" t="str">
        <f>IF(M6382="",IF(I6382&lt;&gt;"",I6382-G6382,""),"")</f>
        <v/>
      </c>
      <c r="L6382" s="31" t="str">
        <f>IF(M6382="",IF(K6382&lt;&gt;"",IF(G6382=0,IF(I6382=0,0,9.99),K6382/G6382),""),"")</f>
        <v/>
      </c>
      <c r="M6382" s="35"/>
      <c r="N6382" s="33" t="str">
        <f>TRIM(CONCATENATE(Table1[[#This Row],[Intake]]," ",Table1[[#This Row],[Batch Number]]))</f>
        <v>S-1/OS 97</v>
      </c>
      <c r="O6382" s="35" t="str">
        <f>IF(VLOOKUP(Table1[[#This Row],[Intake Batch Combo]],Sheet2!A:B,2,FALSE)="","",VLOOKUP(Table1[[#This Row],[Intake Batch Combo]],Sheet2!A:B,2,FALSE))</f>
        <v>One Source Diagnostics Buy 97.2</v>
      </c>
      <c r="P6382" s="116" t="s">
        <v>2384</v>
      </c>
      <c r="Q6382" s="116" t="e">
        <v>#N/A</v>
      </c>
    </row>
    <row r="6383" spans="1:17">
      <c r="A6383" s="4" t="s">
        <v>1316</v>
      </c>
      <c r="B6383" s="38">
        <v>97</v>
      </c>
      <c r="C6383" s="15" t="s">
        <v>446</v>
      </c>
      <c r="D6383" s="39">
        <v>44631</v>
      </c>
      <c r="E6383" s="10" t="s">
        <v>1</v>
      </c>
      <c r="F6383" s="36">
        <v>1695</v>
      </c>
      <c r="G6383" s="36">
        <v>408.58132852990423</v>
      </c>
      <c r="H6383" s="39"/>
      <c r="I6383" s="120"/>
      <c r="J6383" s="38" t="str">
        <f>IF(M6383="",IF(AND(H6383&lt;&gt; "",D6383&lt;&gt;""),IF(H6383&gt;=D6383,H6383-D6383,0),""),"")</f>
        <v/>
      </c>
      <c r="K6383" s="37" t="str">
        <f>IF(M6383="",IF(I6383&lt;&gt;"",I6383-G6383,""),"")</f>
        <v/>
      </c>
      <c r="L6383" s="31" t="str">
        <f>IF(M6383="",IF(K6383&lt;&gt;"",IF(G6383=0,IF(I6383=0,0,9.99),K6383/G6383),""),"")</f>
        <v/>
      </c>
      <c r="M6383" s="35"/>
      <c r="N6383" s="33" t="str">
        <f>TRIM(CONCATENATE(Table1[[#This Row],[Intake]]," ",Table1[[#This Row],[Batch Number]]))</f>
        <v>S-1/OS 97</v>
      </c>
      <c r="O6383" s="35" t="str">
        <f>IF(VLOOKUP(Table1[[#This Row],[Intake Batch Combo]],Sheet2!A:B,2,FALSE)="","",VLOOKUP(Table1[[#This Row],[Intake Batch Combo]],Sheet2!A:B,2,FALSE))</f>
        <v>One Source Diagnostics Buy 97.2</v>
      </c>
      <c r="P6383" s="116" t="s">
        <v>2384</v>
      </c>
      <c r="Q6383" s="116" t="e">
        <v>#N/A</v>
      </c>
    </row>
    <row r="6384" spans="1:17">
      <c r="A6384" s="4" t="s">
        <v>1316</v>
      </c>
      <c r="B6384" s="38">
        <v>97</v>
      </c>
      <c r="C6384" s="15" t="s">
        <v>447</v>
      </c>
      <c r="D6384" s="39">
        <v>44631</v>
      </c>
      <c r="E6384" s="10" t="s">
        <v>1</v>
      </c>
      <c r="F6384" s="36">
        <v>1695</v>
      </c>
      <c r="G6384" s="36">
        <v>408.58132852990423</v>
      </c>
      <c r="H6384" s="39"/>
      <c r="I6384" s="120"/>
      <c r="J6384" s="38" t="str">
        <f>IF(M6384="",IF(AND(H6384&lt;&gt; "",D6384&lt;&gt;""),IF(H6384&gt;=D6384,H6384-D6384,0),""),"")</f>
        <v/>
      </c>
      <c r="K6384" s="37" t="str">
        <f>IF(M6384="",IF(I6384&lt;&gt;"",I6384-G6384,""),"")</f>
        <v/>
      </c>
      <c r="L6384" s="31" t="str">
        <f>IF(M6384="",IF(K6384&lt;&gt;"",IF(G6384=0,IF(I6384=0,0,9.99),K6384/G6384),""),"")</f>
        <v/>
      </c>
      <c r="M6384" s="35"/>
      <c r="N6384" s="33" t="str">
        <f>TRIM(CONCATENATE(Table1[[#This Row],[Intake]]," ",Table1[[#This Row],[Batch Number]]))</f>
        <v>S-1/OS 97</v>
      </c>
      <c r="O6384" s="35" t="str">
        <f>IF(VLOOKUP(Table1[[#This Row],[Intake Batch Combo]],Sheet2!A:B,2,FALSE)="","",VLOOKUP(Table1[[#This Row],[Intake Batch Combo]],Sheet2!A:B,2,FALSE))</f>
        <v>One Source Diagnostics Buy 97.2</v>
      </c>
      <c r="P6384" s="116" t="s">
        <v>2384</v>
      </c>
      <c r="Q6384" s="116" t="e">
        <v>#N/A</v>
      </c>
    </row>
    <row r="6385" spans="1:17">
      <c r="A6385" s="4" t="s">
        <v>1316</v>
      </c>
      <c r="B6385" s="38">
        <v>97</v>
      </c>
      <c r="C6385" s="15" t="s">
        <v>447</v>
      </c>
      <c r="D6385" s="39">
        <v>44631</v>
      </c>
      <c r="E6385" s="10" t="s">
        <v>1</v>
      </c>
      <c r="F6385" s="36">
        <v>1695</v>
      </c>
      <c r="G6385" s="36">
        <v>408.58132852990423</v>
      </c>
      <c r="H6385" s="39"/>
      <c r="I6385" s="118"/>
      <c r="J6385" s="38" t="str">
        <f>IF(M6385="",IF(AND(H6385&lt;&gt; "",D6385&lt;&gt;""),IF(H6385&gt;=D6385,H6385-D6385,0),""),"")</f>
        <v/>
      </c>
      <c r="K6385" s="37" t="str">
        <f>IF(M6385="",IF(I6385&lt;&gt;"",I6385-G6385,""),"")</f>
        <v/>
      </c>
      <c r="L6385" s="31" t="str">
        <f>IF(M6385="",IF(K6385&lt;&gt;"",IF(G6385=0,IF(I6385=0,0,9.99),K6385/G6385),""),"")</f>
        <v/>
      </c>
      <c r="M6385" s="35"/>
      <c r="N6385" s="33" t="str">
        <f>TRIM(CONCATENATE(Table1[[#This Row],[Intake]]," ",Table1[[#This Row],[Batch Number]]))</f>
        <v>S-1/OS 97</v>
      </c>
      <c r="O6385" s="35" t="str">
        <f>IF(VLOOKUP(Table1[[#This Row],[Intake Batch Combo]],Sheet2!A:B,2,FALSE)="","",VLOOKUP(Table1[[#This Row],[Intake Batch Combo]],Sheet2!A:B,2,FALSE))</f>
        <v>One Source Diagnostics Buy 97.2</v>
      </c>
      <c r="P6385" s="116" t="s">
        <v>2384</v>
      </c>
      <c r="Q6385" s="116" t="e">
        <v>#N/A</v>
      </c>
    </row>
    <row r="6386" spans="1:17">
      <c r="A6386" s="4" t="s">
        <v>1316</v>
      </c>
      <c r="B6386" s="38">
        <v>97</v>
      </c>
      <c r="C6386" s="15" t="s">
        <v>452</v>
      </c>
      <c r="D6386" s="39">
        <v>44631</v>
      </c>
      <c r="E6386" s="10" t="s">
        <v>1</v>
      </c>
      <c r="F6386" s="36">
        <v>1695</v>
      </c>
      <c r="G6386" s="36">
        <v>408.58132852990423</v>
      </c>
      <c r="H6386" s="39"/>
      <c r="I6386" s="118"/>
      <c r="J6386" s="38" t="str">
        <f>IF(M6386="",IF(AND(H6386&lt;&gt; "",D6386&lt;&gt;""),IF(H6386&gt;=D6386,H6386-D6386,0),""),"")</f>
        <v/>
      </c>
      <c r="K6386" s="37" t="str">
        <f>IF(M6386="",IF(I6386&lt;&gt;"",I6386-G6386,""),"")</f>
        <v/>
      </c>
      <c r="L6386" s="31" t="str">
        <f>IF(M6386="",IF(K6386&lt;&gt;"",IF(G6386=0,IF(I6386=0,0,9.99),K6386/G6386),""),"")</f>
        <v/>
      </c>
      <c r="M6386" s="35"/>
      <c r="N6386" s="33" t="str">
        <f>TRIM(CONCATENATE(Table1[[#This Row],[Intake]]," ",Table1[[#This Row],[Batch Number]]))</f>
        <v>S-1/OS 97</v>
      </c>
      <c r="O6386" s="35" t="str">
        <f>IF(VLOOKUP(Table1[[#This Row],[Intake Batch Combo]],Sheet2!A:B,2,FALSE)="","",VLOOKUP(Table1[[#This Row],[Intake Batch Combo]],Sheet2!A:B,2,FALSE))</f>
        <v>One Source Diagnostics Buy 97.2</v>
      </c>
      <c r="P6386" s="116" t="s">
        <v>2384</v>
      </c>
      <c r="Q6386" s="116" t="e">
        <v>#N/A</v>
      </c>
    </row>
    <row r="6387" spans="1:17">
      <c r="A6387" s="4" t="s">
        <v>1316</v>
      </c>
      <c r="B6387" s="38">
        <v>97</v>
      </c>
      <c r="C6387" s="15" t="s">
        <v>452</v>
      </c>
      <c r="D6387" s="39">
        <v>44631</v>
      </c>
      <c r="E6387" s="10" t="s">
        <v>1</v>
      </c>
      <c r="F6387" s="36">
        <v>1695</v>
      </c>
      <c r="G6387" s="36">
        <v>408.58132852990423</v>
      </c>
      <c r="H6387" s="39"/>
      <c r="I6387" s="118"/>
      <c r="J6387" s="38" t="str">
        <f>IF(M6387="",IF(AND(H6387&lt;&gt; "",D6387&lt;&gt;""),IF(H6387&gt;=D6387,H6387-D6387,0),""),"")</f>
        <v/>
      </c>
      <c r="K6387" s="37" t="str">
        <f>IF(M6387="",IF(I6387&lt;&gt;"",I6387-G6387,""),"")</f>
        <v/>
      </c>
      <c r="L6387" s="31" t="str">
        <f>IF(M6387="",IF(K6387&lt;&gt;"",IF(G6387=0,IF(I6387=0,0,9.99),K6387/G6387),""),"")</f>
        <v/>
      </c>
      <c r="M6387" s="35"/>
      <c r="N6387" s="33" t="str">
        <f>TRIM(CONCATENATE(Table1[[#This Row],[Intake]]," ",Table1[[#This Row],[Batch Number]]))</f>
        <v>S-1/OS 97</v>
      </c>
      <c r="O6387" s="35" t="str">
        <f>IF(VLOOKUP(Table1[[#This Row],[Intake Batch Combo]],Sheet2!A:B,2,FALSE)="","",VLOOKUP(Table1[[#This Row],[Intake Batch Combo]],Sheet2!A:B,2,FALSE))</f>
        <v>One Source Diagnostics Buy 97.2</v>
      </c>
      <c r="P6387" s="116" t="s">
        <v>2384</v>
      </c>
      <c r="Q6387" s="116" t="e">
        <v>#N/A</v>
      </c>
    </row>
    <row r="6388" spans="1:17">
      <c r="A6388" s="4" t="s">
        <v>1316</v>
      </c>
      <c r="B6388" s="38">
        <v>97</v>
      </c>
      <c r="C6388" s="15" t="s">
        <v>452</v>
      </c>
      <c r="D6388" s="39">
        <v>44631</v>
      </c>
      <c r="E6388" s="10" t="s">
        <v>1</v>
      </c>
      <c r="F6388" s="36">
        <v>1695</v>
      </c>
      <c r="G6388" s="36">
        <v>408.58132852990423</v>
      </c>
      <c r="H6388" s="39"/>
      <c r="I6388" s="120"/>
      <c r="J6388" s="38" t="str">
        <f>IF(M6388="",IF(AND(H6388&lt;&gt; "",D6388&lt;&gt;""),IF(H6388&gt;=D6388,H6388-D6388,0),""),"")</f>
        <v/>
      </c>
      <c r="K6388" s="37" t="str">
        <f>IF(M6388="",IF(I6388&lt;&gt;"",I6388-G6388,""),"")</f>
        <v/>
      </c>
      <c r="L6388" s="31" t="str">
        <f>IF(M6388="",IF(K6388&lt;&gt;"",IF(G6388=0,IF(I6388=0,0,9.99),K6388/G6388),""),"")</f>
        <v/>
      </c>
      <c r="M6388" s="35"/>
      <c r="N6388" s="33" t="str">
        <f>TRIM(CONCATENATE(Table1[[#This Row],[Intake]]," ",Table1[[#This Row],[Batch Number]]))</f>
        <v>S-1/OS 97</v>
      </c>
      <c r="O6388" s="35" t="str">
        <f>IF(VLOOKUP(Table1[[#This Row],[Intake Batch Combo]],Sheet2!A:B,2,FALSE)="","",VLOOKUP(Table1[[#This Row],[Intake Batch Combo]],Sheet2!A:B,2,FALSE))</f>
        <v>One Source Diagnostics Buy 97.2</v>
      </c>
      <c r="P6388" s="116" t="s">
        <v>2384</v>
      </c>
      <c r="Q6388" s="116" t="e">
        <v>#N/A</v>
      </c>
    </row>
    <row r="6389" spans="1:17">
      <c r="A6389" s="4" t="s">
        <v>1316</v>
      </c>
      <c r="B6389" s="38">
        <v>97</v>
      </c>
      <c r="C6389" s="15" t="s">
        <v>453</v>
      </c>
      <c r="D6389" s="39">
        <v>44631</v>
      </c>
      <c r="E6389" s="10" t="s">
        <v>1</v>
      </c>
      <c r="F6389" s="36">
        <v>1695</v>
      </c>
      <c r="G6389" s="36">
        <v>408.58132852990423</v>
      </c>
      <c r="H6389" s="39"/>
      <c r="I6389" s="120"/>
      <c r="J6389" s="38" t="str">
        <f>IF(M6389="",IF(AND(H6389&lt;&gt; "",D6389&lt;&gt;""),IF(H6389&gt;=D6389,H6389-D6389,0),""),"")</f>
        <v/>
      </c>
      <c r="K6389" s="37" t="str">
        <f>IF(M6389="",IF(I6389&lt;&gt;"",I6389-G6389,""),"")</f>
        <v/>
      </c>
      <c r="L6389" s="31" t="str">
        <f>IF(M6389="",IF(K6389&lt;&gt;"",IF(G6389=0,IF(I6389=0,0,9.99),K6389/G6389),""),"")</f>
        <v/>
      </c>
      <c r="M6389" s="35"/>
      <c r="N6389" s="33" t="str">
        <f>TRIM(CONCATENATE(Table1[[#This Row],[Intake]]," ",Table1[[#This Row],[Batch Number]]))</f>
        <v>S-1/OS 97</v>
      </c>
      <c r="O6389" s="35" t="str">
        <f>IF(VLOOKUP(Table1[[#This Row],[Intake Batch Combo]],Sheet2!A:B,2,FALSE)="","",VLOOKUP(Table1[[#This Row],[Intake Batch Combo]],Sheet2!A:B,2,FALSE))</f>
        <v>One Source Diagnostics Buy 97.2</v>
      </c>
      <c r="P6389" s="116" t="s">
        <v>2384</v>
      </c>
      <c r="Q6389" s="116" t="e">
        <v>#N/A</v>
      </c>
    </row>
    <row r="6390" spans="1:17">
      <c r="A6390" s="4" t="s">
        <v>1316</v>
      </c>
      <c r="B6390" s="38">
        <v>97</v>
      </c>
      <c r="C6390" s="15" t="s">
        <v>455</v>
      </c>
      <c r="D6390" s="39">
        <v>44631</v>
      </c>
      <c r="E6390" s="10" t="s">
        <v>1</v>
      </c>
      <c r="F6390" s="36">
        <v>1695</v>
      </c>
      <c r="G6390" s="36">
        <v>408.58132852990423</v>
      </c>
      <c r="H6390" s="39"/>
      <c r="I6390" s="120"/>
      <c r="J6390" s="38" t="str">
        <f>IF(M6390="",IF(AND(H6390&lt;&gt; "",D6390&lt;&gt;""),IF(H6390&gt;=D6390,H6390-D6390,0),""),"")</f>
        <v/>
      </c>
      <c r="K6390" s="37" t="str">
        <f>IF(M6390="",IF(I6390&lt;&gt;"",I6390-G6390,""),"")</f>
        <v/>
      </c>
      <c r="L6390" s="31" t="str">
        <f>IF(M6390="",IF(K6390&lt;&gt;"",IF(G6390=0,IF(I6390=0,0,9.99),K6390/G6390),""),"")</f>
        <v/>
      </c>
      <c r="M6390" s="35"/>
      <c r="N6390" s="33" t="str">
        <f>TRIM(CONCATENATE(Table1[[#This Row],[Intake]]," ",Table1[[#This Row],[Batch Number]]))</f>
        <v>S-1/OS 97</v>
      </c>
      <c r="O6390" s="35" t="str">
        <f>IF(VLOOKUP(Table1[[#This Row],[Intake Batch Combo]],Sheet2!A:B,2,FALSE)="","",VLOOKUP(Table1[[#This Row],[Intake Batch Combo]],Sheet2!A:B,2,FALSE))</f>
        <v>One Source Diagnostics Buy 97.2</v>
      </c>
      <c r="P6390" s="116" t="s">
        <v>2384</v>
      </c>
      <c r="Q6390" s="116" t="e">
        <v>#N/A</v>
      </c>
    </row>
    <row r="6391" spans="1:17">
      <c r="A6391" s="4" t="s">
        <v>1316</v>
      </c>
      <c r="B6391" s="38">
        <v>97</v>
      </c>
      <c r="C6391" s="15" t="s">
        <v>455</v>
      </c>
      <c r="D6391" s="39">
        <v>44631</v>
      </c>
      <c r="E6391" s="10" t="s">
        <v>1</v>
      </c>
      <c r="F6391" s="36">
        <v>1695</v>
      </c>
      <c r="G6391" s="36">
        <v>408.58132852990423</v>
      </c>
      <c r="H6391" s="39"/>
      <c r="I6391" s="120"/>
      <c r="J6391" s="38" t="str">
        <f>IF(M6391="",IF(AND(H6391&lt;&gt; "",D6391&lt;&gt;""),IF(H6391&gt;=D6391,H6391-D6391,0),""),"")</f>
        <v/>
      </c>
      <c r="K6391" s="37" t="str">
        <f>IF(M6391="",IF(I6391&lt;&gt;"",I6391-G6391,""),"")</f>
        <v/>
      </c>
      <c r="L6391" s="31" t="str">
        <f>IF(M6391="",IF(K6391&lt;&gt;"",IF(G6391=0,IF(I6391=0,0,9.99),K6391/G6391),""),"")</f>
        <v/>
      </c>
      <c r="M6391" s="35"/>
      <c r="N6391" s="33" t="str">
        <f>TRIM(CONCATENATE(Table1[[#This Row],[Intake]]," ",Table1[[#This Row],[Batch Number]]))</f>
        <v>S-1/OS 97</v>
      </c>
      <c r="O6391" s="35" t="str">
        <f>IF(VLOOKUP(Table1[[#This Row],[Intake Batch Combo]],Sheet2!A:B,2,FALSE)="","",VLOOKUP(Table1[[#This Row],[Intake Batch Combo]],Sheet2!A:B,2,FALSE))</f>
        <v>One Source Diagnostics Buy 97.2</v>
      </c>
      <c r="P6391" s="116" t="s">
        <v>2384</v>
      </c>
      <c r="Q6391" s="116" t="e">
        <v>#N/A</v>
      </c>
    </row>
    <row r="6392" spans="1:17">
      <c r="A6392" s="4" t="s">
        <v>1316</v>
      </c>
      <c r="B6392" s="38">
        <v>97</v>
      </c>
      <c r="C6392" s="15" t="s">
        <v>455</v>
      </c>
      <c r="D6392" s="39">
        <v>44631</v>
      </c>
      <c r="E6392" s="10" t="s">
        <v>1</v>
      </c>
      <c r="F6392" s="36">
        <v>1695</v>
      </c>
      <c r="G6392" s="36">
        <v>408.58132852990423</v>
      </c>
      <c r="H6392" s="39"/>
      <c r="I6392" s="118"/>
      <c r="J6392" s="38" t="str">
        <f>IF(M6392="",IF(AND(H6392&lt;&gt; "",D6392&lt;&gt;""),IF(H6392&gt;=D6392,H6392-D6392,0),""),"")</f>
        <v/>
      </c>
      <c r="K6392" s="37" t="str">
        <f>IF(M6392="",IF(I6392&lt;&gt;"",I6392-G6392,""),"")</f>
        <v/>
      </c>
      <c r="L6392" s="31" t="str">
        <f>IF(M6392="",IF(K6392&lt;&gt;"",IF(G6392=0,IF(I6392=0,0,9.99),K6392/G6392),""),"")</f>
        <v/>
      </c>
      <c r="M6392" s="35"/>
      <c r="N6392" s="33" t="str">
        <f>TRIM(CONCATENATE(Table1[[#This Row],[Intake]]," ",Table1[[#This Row],[Batch Number]]))</f>
        <v>S-1/OS 97</v>
      </c>
      <c r="O6392" s="35" t="str">
        <f>IF(VLOOKUP(Table1[[#This Row],[Intake Batch Combo]],Sheet2!A:B,2,FALSE)="","",VLOOKUP(Table1[[#This Row],[Intake Batch Combo]],Sheet2!A:B,2,FALSE))</f>
        <v>One Source Diagnostics Buy 97.2</v>
      </c>
      <c r="P6392" s="116" t="s">
        <v>2384</v>
      </c>
      <c r="Q6392" s="116" t="e">
        <v>#N/A</v>
      </c>
    </row>
    <row r="6393" spans="1:17">
      <c r="A6393" s="4" t="s">
        <v>1316</v>
      </c>
      <c r="B6393" s="38">
        <v>97</v>
      </c>
      <c r="C6393" s="15" t="s">
        <v>455</v>
      </c>
      <c r="D6393" s="39">
        <v>44631</v>
      </c>
      <c r="E6393" s="10" t="s">
        <v>1</v>
      </c>
      <c r="F6393" s="36">
        <v>1695</v>
      </c>
      <c r="G6393" s="36">
        <v>408.58132852990423</v>
      </c>
      <c r="H6393" s="39"/>
      <c r="I6393" s="118"/>
      <c r="J6393" s="38" t="str">
        <f>IF(M6393="",IF(AND(H6393&lt;&gt; "",D6393&lt;&gt;""),IF(H6393&gt;=D6393,H6393-D6393,0),""),"")</f>
        <v/>
      </c>
      <c r="K6393" s="37" t="str">
        <f>IF(M6393="",IF(I6393&lt;&gt;"",I6393-G6393,""),"")</f>
        <v/>
      </c>
      <c r="L6393" s="31" t="str">
        <f>IF(M6393="",IF(K6393&lt;&gt;"",IF(G6393=0,IF(I6393=0,0,9.99),K6393/G6393),""),"")</f>
        <v/>
      </c>
      <c r="M6393" s="35"/>
      <c r="N6393" s="33" t="str">
        <f>TRIM(CONCATENATE(Table1[[#This Row],[Intake]]," ",Table1[[#This Row],[Batch Number]]))</f>
        <v>S-1/OS 97</v>
      </c>
      <c r="O6393" s="35" t="str">
        <f>IF(VLOOKUP(Table1[[#This Row],[Intake Batch Combo]],Sheet2!A:B,2,FALSE)="","",VLOOKUP(Table1[[#This Row],[Intake Batch Combo]],Sheet2!A:B,2,FALSE))</f>
        <v>One Source Diagnostics Buy 97.2</v>
      </c>
      <c r="P6393" s="116" t="s">
        <v>2384</v>
      </c>
      <c r="Q6393" s="116" t="e">
        <v>#N/A</v>
      </c>
    </row>
    <row r="6394" spans="1:17">
      <c r="A6394" s="4" t="s">
        <v>1316</v>
      </c>
      <c r="B6394" s="38">
        <v>97</v>
      </c>
      <c r="C6394" s="15" t="s">
        <v>455</v>
      </c>
      <c r="D6394" s="39">
        <v>44631</v>
      </c>
      <c r="E6394" s="10" t="s">
        <v>1</v>
      </c>
      <c r="F6394" s="36">
        <v>1695</v>
      </c>
      <c r="G6394" s="36">
        <v>408.58132852990423</v>
      </c>
      <c r="H6394" s="39"/>
      <c r="I6394" s="120"/>
      <c r="J6394" s="38" t="str">
        <f>IF(M6394="",IF(AND(H6394&lt;&gt; "",D6394&lt;&gt;""),IF(H6394&gt;=D6394,H6394-D6394,0),""),"")</f>
        <v/>
      </c>
      <c r="K6394" s="37" t="str">
        <f>IF(M6394="",IF(I6394&lt;&gt;"",I6394-G6394,""),"")</f>
        <v/>
      </c>
      <c r="L6394" s="31" t="str">
        <f>IF(M6394="",IF(K6394&lt;&gt;"",IF(G6394=0,IF(I6394=0,0,9.99),K6394/G6394),""),"")</f>
        <v/>
      </c>
      <c r="M6394" s="35"/>
      <c r="N6394" s="33" t="str">
        <f>TRIM(CONCATENATE(Table1[[#This Row],[Intake]]," ",Table1[[#This Row],[Batch Number]]))</f>
        <v>S-1/OS 97</v>
      </c>
      <c r="O6394" s="35" t="str">
        <f>IF(VLOOKUP(Table1[[#This Row],[Intake Batch Combo]],Sheet2!A:B,2,FALSE)="","",VLOOKUP(Table1[[#This Row],[Intake Batch Combo]],Sheet2!A:B,2,FALSE))</f>
        <v>One Source Diagnostics Buy 97.2</v>
      </c>
      <c r="P6394" s="116" t="s">
        <v>2384</v>
      </c>
      <c r="Q6394" s="116" t="e">
        <v>#N/A</v>
      </c>
    </row>
    <row r="6395" spans="1:17">
      <c r="A6395" s="4" t="s">
        <v>1316</v>
      </c>
      <c r="B6395" s="38">
        <v>97</v>
      </c>
      <c r="C6395" s="15" t="s">
        <v>455</v>
      </c>
      <c r="D6395" s="39">
        <v>44631</v>
      </c>
      <c r="E6395" s="10" t="s">
        <v>1</v>
      </c>
      <c r="F6395" s="36">
        <v>1695</v>
      </c>
      <c r="G6395" s="36">
        <v>408.58132852990423</v>
      </c>
      <c r="H6395" s="39"/>
      <c r="I6395" s="118"/>
      <c r="J6395" s="38" t="str">
        <f>IF(M6395="",IF(AND(H6395&lt;&gt; "",D6395&lt;&gt;""),IF(H6395&gt;=D6395,H6395-D6395,0),""),"")</f>
        <v/>
      </c>
      <c r="K6395" s="37" t="str">
        <f>IF(M6395="",IF(I6395&lt;&gt;"",I6395-G6395,""),"")</f>
        <v/>
      </c>
      <c r="L6395" s="31" t="str">
        <f>IF(M6395="",IF(K6395&lt;&gt;"",IF(G6395=0,IF(I6395=0,0,9.99),K6395/G6395),""),"")</f>
        <v/>
      </c>
      <c r="M6395" s="35"/>
      <c r="N6395" s="33" t="str">
        <f>TRIM(CONCATENATE(Table1[[#This Row],[Intake]]," ",Table1[[#This Row],[Batch Number]]))</f>
        <v>S-1/OS 97</v>
      </c>
      <c r="O6395" s="35" t="str">
        <f>IF(VLOOKUP(Table1[[#This Row],[Intake Batch Combo]],Sheet2!A:B,2,FALSE)="","",VLOOKUP(Table1[[#This Row],[Intake Batch Combo]],Sheet2!A:B,2,FALSE))</f>
        <v>One Source Diagnostics Buy 97.2</v>
      </c>
      <c r="P6395" s="116" t="s">
        <v>2384</v>
      </c>
      <c r="Q6395" s="116" t="e">
        <v>#N/A</v>
      </c>
    </row>
    <row r="6396" spans="1:17">
      <c r="A6396" s="4" t="s">
        <v>1316</v>
      </c>
      <c r="B6396" s="38">
        <v>97</v>
      </c>
      <c r="C6396" s="15" t="s">
        <v>455</v>
      </c>
      <c r="D6396" s="39">
        <v>44631</v>
      </c>
      <c r="E6396" s="10" t="s">
        <v>1</v>
      </c>
      <c r="F6396" s="36">
        <v>1695</v>
      </c>
      <c r="G6396" s="36">
        <v>408.58132852990423</v>
      </c>
      <c r="H6396" s="39"/>
      <c r="I6396" s="120"/>
      <c r="J6396" s="38" t="str">
        <f>IF(M6396="",IF(AND(H6396&lt;&gt; "",D6396&lt;&gt;""),IF(H6396&gt;=D6396,H6396-D6396,0),""),"")</f>
        <v/>
      </c>
      <c r="K6396" s="37" t="str">
        <f>IF(M6396="",IF(I6396&lt;&gt;"",I6396-G6396,""),"")</f>
        <v/>
      </c>
      <c r="L6396" s="31" t="str">
        <f>IF(M6396="",IF(K6396&lt;&gt;"",IF(G6396=0,IF(I6396=0,0,9.99),K6396/G6396),""),"")</f>
        <v/>
      </c>
      <c r="M6396" s="35"/>
      <c r="N6396" s="33" t="str">
        <f>TRIM(CONCATENATE(Table1[[#This Row],[Intake]]," ",Table1[[#This Row],[Batch Number]]))</f>
        <v>S-1/OS 97</v>
      </c>
      <c r="O6396" s="35" t="str">
        <f>IF(VLOOKUP(Table1[[#This Row],[Intake Batch Combo]],Sheet2!A:B,2,FALSE)="","",VLOOKUP(Table1[[#This Row],[Intake Batch Combo]],Sheet2!A:B,2,FALSE))</f>
        <v>One Source Diagnostics Buy 97.2</v>
      </c>
      <c r="P6396" s="116" t="s">
        <v>2384</v>
      </c>
      <c r="Q6396" s="116" t="e">
        <v>#N/A</v>
      </c>
    </row>
    <row r="6397" spans="1:17">
      <c r="A6397" s="4" t="s">
        <v>1316</v>
      </c>
      <c r="B6397" s="38">
        <v>97</v>
      </c>
      <c r="C6397" s="15" t="s">
        <v>462</v>
      </c>
      <c r="D6397" s="39">
        <v>44631</v>
      </c>
      <c r="E6397" s="10" t="s">
        <v>1</v>
      </c>
      <c r="F6397" s="36">
        <v>1695</v>
      </c>
      <c r="G6397" s="36">
        <v>408.58132852990423</v>
      </c>
      <c r="H6397" s="39"/>
      <c r="I6397" s="120"/>
      <c r="J6397" s="38" t="str">
        <f>IF(M6397="",IF(AND(H6397&lt;&gt; "",D6397&lt;&gt;""),IF(H6397&gt;=D6397,H6397-D6397,0),""),"")</f>
        <v/>
      </c>
      <c r="K6397" s="37" t="str">
        <f>IF(M6397="",IF(I6397&lt;&gt;"",I6397-G6397,""),"")</f>
        <v/>
      </c>
      <c r="L6397" s="31" t="str">
        <f>IF(M6397="",IF(K6397&lt;&gt;"",IF(G6397=0,IF(I6397=0,0,9.99),K6397/G6397),""),"")</f>
        <v/>
      </c>
      <c r="M6397" s="35"/>
      <c r="N6397" s="33" t="str">
        <f>TRIM(CONCATENATE(Table1[[#This Row],[Intake]]," ",Table1[[#This Row],[Batch Number]]))</f>
        <v>S-1/OS 97</v>
      </c>
      <c r="O6397" s="35" t="str">
        <f>IF(VLOOKUP(Table1[[#This Row],[Intake Batch Combo]],Sheet2!A:B,2,FALSE)="","",VLOOKUP(Table1[[#This Row],[Intake Batch Combo]],Sheet2!A:B,2,FALSE))</f>
        <v>One Source Diagnostics Buy 97.2</v>
      </c>
      <c r="P6397" s="116" t="s">
        <v>2384</v>
      </c>
      <c r="Q6397" s="116" t="e">
        <v>#N/A</v>
      </c>
    </row>
    <row r="6398" spans="1:17">
      <c r="A6398" s="4" t="s">
        <v>1316</v>
      </c>
      <c r="B6398" s="38">
        <v>97</v>
      </c>
      <c r="C6398" s="15" t="s">
        <v>462</v>
      </c>
      <c r="D6398" s="39">
        <v>44631</v>
      </c>
      <c r="E6398" s="10" t="s">
        <v>1</v>
      </c>
      <c r="F6398" s="36">
        <v>1695</v>
      </c>
      <c r="G6398" s="36">
        <v>408.58132852990423</v>
      </c>
      <c r="H6398" s="39"/>
      <c r="I6398" s="120"/>
      <c r="J6398" s="38" t="str">
        <f>IF(M6398="",IF(AND(H6398&lt;&gt; "",D6398&lt;&gt;""),IF(H6398&gt;=D6398,H6398-D6398,0),""),"")</f>
        <v/>
      </c>
      <c r="K6398" s="37" t="str">
        <f>IF(M6398="",IF(I6398&lt;&gt;"",I6398-G6398,""),"")</f>
        <v/>
      </c>
      <c r="L6398" s="31" t="str">
        <f>IF(M6398="",IF(K6398&lt;&gt;"",IF(G6398=0,IF(I6398=0,0,9.99),K6398/G6398),""),"")</f>
        <v/>
      </c>
      <c r="M6398" s="35"/>
      <c r="N6398" s="33" t="str">
        <f>TRIM(CONCATENATE(Table1[[#This Row],[Intake]]," ",Table1[[#This Row],[Batch Number]]))</f>
        <v>S-1/OS 97</v>
      </c>
      <c r="O6398" s="35" t="str">
        <f>IF(VLOOKUP(Table1[[#This Row],[Intake Batch Combo]],Sheet2!A:B,2,FALSE)="","",VLOOKUP(Table1[[#This Row],[Intake Batch Combo]],Sheet2!A:B,2,FALSE))</f>
        <v>One Source Diagnostics Buy 97.2</v>
      </c>
      <c r="P6398" s="116" t="s">
        <v>2384</v>
      </c>
      <c r="Q6398" s="116" t="e">
        <v>#N/A</v>
      </c>
    </row>
    <row r="6399" spans="1:17">
      <c r="A6399" s="4" t="s">
        <v>1316</v>
      </c>
      <c r="B6399" s="38">
        <v>97</v>
      </c>
      <c r="C6399" s="15" t="s">
        <v>469</v>
      </c>
      <c r="D6399" s="39">
        <v>44631</v>
      </c>
      <c r="E6399" s="10" t="s">
        <v>1</v>
      </c>
      <c r="F6399" s="36">
        <v>1695</v>
      </c>
      <c r="G6399" s="36">
        <v>408.58132852990423</v>
      </c>
      <c r="H6399" s="39"/>
      <c r="I6399" s="118"/>
      <c r="J6399" s="38" t="str">
        <f>IF(M6399="",IF(AND(H6399&lt;&gt; "",D6399&lt;&gt;""),IF(H6399&gt;=D6399,H6399-D6399,0),""),"")</f>
        <v/>
      </c>
      <c r="K6399" s="37" t="str">
        <f>IF(M6399="",IF(I6399&lt;&gt;"",I6399-G6399,""),"")</f>
        <v/>
      </c>
      <c r="L6399" s="31" t="str">
        <f>IF(M6399="",IF(K6399&lt;&gt;"",IF(G6399=0,IF(I6399=0,0,9.99),K6399/G6399),""),"")</f>
        <v/>
      </c>
      <c r="M6399" s="35"/>
      <c r="N6399" s="33" t="str">
        <f>TRIM(CONCATENATE(Table1[[#This Row],[Intake]]," ",Table1[[#This Row],[Batch Number]]))</f>
        <v>S-1/OS 97</v>
      </c>
      <c r="O6399" s="35" t="str">
        <f>IF(VLOOKUP(Table1[[#This Row],[Intake Batch Combo]],Sheet2!A:B,2,FALSE)="","",VLOOKUP(Table1[[#This Row],[Intake Batch Combo]],Sheet2!A:B,2,FALSE))</f>
        <v>One Source Diagnostics Buy 97.2</v>
      </c>
      <c r="P6399" s="116" t="s">
        <v>2384</v>
      </c>
      <c r="Q6399" s="116" t="e">
        <v>#N/A</v>
      </c>
    </row>
    <row r="6400" spans="1:17">
      <c r="A6400" s="4" t="s">
        <v>1316</v>
      </c>
      <c r="B6400" s="38">
        <v>97</v>
      </c>
      <c r="C6400" s="15" t="s">
        <v>469</v>
      </c>
      <c r="D6400" s="39">
        <v>44631</v>
      </c>
      <c r="E6400" s="10" t="s">
        <v>1</v>
      </c>
      <c r="F6400" s="36">
        <v>1695</v>
      </c>
      <c r="G6400" s="36">
        <v>408.58132852990423</v>
      </c>
      <c r="H6400" s="39"/>
      <c r="I6400" s="120"/>
      <c r="J6400" s="38" t="str">
        <f>IF(M6400="",IF(AND(H6400&lt;&gt; "",D6400&lt;&gt;""),IF(H6400&gt;=D6400,H6400-D6400,0),""),"")</f>
        <v/>
      </c>
      <c r="K6400" s="37" t="str">
        <f>IF(M6400="",IF(I6400&lt;&gt;"",I6400-G6400,""),"")</f>
        <v/>
      </c>
      <c r="L6400" s="31" t="str">
        <f>IF(M6400="",IF(K6400&lt;&gt;"",IF(G6400=0,IF(I6400=0,0,9.99),K6400/G6400),""),"")</f>
        <v/>
      </c>
      <c r="M6400" s="35"/>
      <c r="N6400" s="33" t="str">
        <f>TRIM(CONCATENATE(Table1[[#This Row],[Intake]]," ",Table1[[#This Row],[Batch Number]]))</f>
        <v>S-1/OS 97</v>
      </c>
      <c r="O6400" s="35" t="str">
        <f>IF(VLOOKUP(Table1[[#This Row],[Intake Batch Combo]],Sheet2!A:B,2,FALSE)="","",VLOOKUP(Table1[[#This Row],[Intake Batch Combo]],Sheet2!A:B,2,FALSE))</f>
        <v>One Source Diagnostics Buy 97.2</v>
      </c>
      <c r="P6400" s="116" t="s">
        <v>2384</v>
      </c>
      <c r="Q6400" s="116" t="e">
        <v>#N/A</v>
      </c>
    </row>
    <row r="6401" spans="1:17">
      <c r="A6401" s="4" t="s">
        <v>1316</v>
      </c>
      <c r="B6401" s="38">
        <v>97</v>
      </c>
      <c r="C6401" s="15" t="s">
        <v>474</v>
      </c>
      <c r="D6401" s="39">
        <v>44631</v>
      </c>
      <c r="E6401" s="10" t="s">
        <v>1</v>
      </c>
      <c r="F6401" s="36">
        <v>1695</v>
      </c>
      <c r="G6401" s="36">
        <v>408.58132852990423</v>
      </c>
      <c r="H6401" s="39"/>
      <c r="I6401" s="118"/>
      <c r="J6401" s="38" t="str">
        <f>IF(M6401="",IF(AND(H6401&lt;&gt; "",D6401&lt;&gt;""),IF(H6401&gt;=D6401,H6401-D6401,0),""),"")</f>
        <v/>
      </c>
      <c r="K6401" s="37" t="str">
        <f>IF(M6401="",IF(I6401&lt;&gt;"",I6401-G6401,""),"")</f>
        <v/>
      </c>
      <c r="L6401" s="31" t="str">
        <f>IF(M6401="",IF(K6401&lt;&gt;"",IF(G6401=0,IF(I6401=0,0,9.99),K6401/G6401),""),"")</f>
        <v/>
      </c>
      <c r="M6401" s="35"/>
      <c r="N6401" s="33" t="str">
        <f>TRIM(CONCATENATE(Table1[[#This Row],[Intake]]," ",Table1[[#This Row],[Batch Number]]))</f>
        <v>S-1/OS 97</v>
      </c>
      <c r="O6401" s="35" t="str">
        <f>IF(VLOOKUP(Table1[[#This Row],[Intake Batch Combo]],Sheet2!A:B,2,FALSE)="","",VLOOKUP(Table1[[#This Row],[Intake Batch Combo]],Sheet2!A:B,2,FALSE))</f>
        <v>One Source Diagnostics Buy 97.2</v>
      </c>
      <c r="P6401" s="116" t="s">
        <v>2384</v>
      </c>
      <c r="Q6401" s="116" t="e">
        <v>#N/A</v>
      </c>
    </row>
    <row r="6402" spans="1:17">
      <c r="A6402" s="4" t="s">
        <v>1316</v>
      </c>
      <c r="B6402" s="38">
        <v>97</v>
      </c>
      <c r="C6402" s="15" t="s">
        <v>474</v>
      </c>
      <c r="D6402" s="39">
        <v>44631</v>
      </c>
      <c r="E6402" s="10" t="s">
        <v>1</v>
      </c>
      <c r="F6402" s="36">
        <v>1695</v>
      </c>
      <c r="G6402" s="36">
        <v>408.58132852990423</v>
      </c>
      <c r="H6402" s="39"/>
      <c r="I6402" s="120"/>
      <c r="J6402" s="38" t="str">
        <f>IF(M6402="",IF(AND(H6402&lt;&gt; "",D6402&lt;&gt;""),IF(H6402&gt;=D6402,H6402-D6402,0),""),"")</f>
        <v/>
      </c>
      <c r="K6402" s="37" t="str">
        <f>IF(M6402="",IF(I6402&lt;&gt;"",I6402-G6402,""),"")</f>
        <v/>
      </c>
      <c r="L6402" s="31" t="str">
        <f>IF(M6402="",IF(K6402&lt;&gt;"",IF(G6402=0,IF(I6402=0,0,9.99),K6402/G6402),""),"")</f>
        <v/>
      </c>
      <c r="M6402" s="35"/>
      <c r="N6402" s="33" t="str">
        <f>TRIM(CONCATENATE(Table1[[#This Row],[Intake]]," ",Table1[[#This Row],[Batch Number]]))</f>
        <v>S-1/OS 97</v>
      </c>
      <c r="O6402" s="35" t="str">
        <f>IF(VLOOKUP(Table1[[#This Row],[Intake Batch Combo]],Sheet2!A:B,2,FALSE)="","",VLOOKUP(Table1[[#This Row],[Intake Batch Combo]],Sheet2!A:B,2,FALSE))</f>
        <v>One Source Diagnostics Buy 97.2</v>
      </c>
      <c r="P6402" s="116" t="s">
        <v>2384</v>
      </c>
      <c r="Q6402" s="116" t="e">
        <v>#N/A</v>
      </c>
    </row>
    <row r="6403" spans="1:17">
      <c r="A6403" s="4" t="s">
        <v>1316</v>
      </c>
      <c r="B6403" s="38">
        <v>97</v>
      </c>
      <c r="C6403" s="15" t="s">
        <v>475</v>
      </c>
      <c r="D6403" s="39">
        <v>44631</v>
      </c>
      <c r="E6403" s="10" t="s">
        <v>1</v>
      </c>
      <c r="F6403" s="36">
        <v>1695</v>
      </c>
      <c r="G6403" s="36">
        <v>408.58132852990423</v>
      </c>
      <c r="H6403" s="39"/>
      <c r="I6403" s="120"/>
      <c r="J6403" s="38" t="str">
        <f>IF(M6403="",IF(AND(H6403&lt;&gt; "",D6403&lt;&gt;""),IF(H6403&gt;=D6403,H6403-D6403,0),""),"")</f>
        <v/>
      </c>
      <c r="K6403" s="37" t="str">
        <f>IF(M6403="",IF(I6403&lt;&gt;"",I6403-G6403,""),"")</f>
        <v/>
      </c>
      <c r="L6403" s="31" t="str">
        <f>IF(M6403="",IF(K6403&lt;&gt;"",IF(G6403=0,IF(I6403=0,0,9.99),K6403/G6403),""),"")</f>
        <v/>
      </c>
      <c r="M6403" s="35"/>
      <c r="N6403" s="33" t="str">
        <f>TRIM(CONCATENATE(Table1[[#This Row],[Intake]]," ",Table1[[#This Row],[Batch Number]]))</f>
        <v>S-1/OS 97</v>
      </c>
      <c r="O6403" s="35" t="str">
        <f>IF(VLOOKUP(Table1[[#This Row],[Intake Batch Combo]],Sheet2!A:B,2,FALSE)="","",VLOOKUP(Table1[[#This Row],[Intake Batch Combo]],Sheet2!A:B,2,FALSE))</f>
        <v>One Source Diagnostics Buy 97.2</v>
      </c>
      <c r="P6403" s="116" t="s">
        <v>2384</v>
      </c>
      <c r="Q6403" s="116" t="e">
        <v>#N/A</v>
      </c>
    </row>
    <row r="6404" spans="1:17">
      <c r="A6404" s="4" t="s">
        <v>1316</v>
      </c>
      <c r="B6404" s="38">
        <v>97</v>
      </c>
      <c r="C6404" s="15" t="s">
        <v>479</v>
      </c>
      <c r="D6404" s="39">
        <v>44631</v>
      </c>
      <c r="E6404" s="10" t="s">
        <v>1</v>
      </c>
      <c r="F6404" s="36">
        <v>1695</v>
      </c>
      <c r="G6404" s="36">
        <v>408.58132852990423</v>
      </c>
      <c r="H6404" s="39"/>
      <c r="I6404" s="120"/>
      <c r="J6404" s="38" t="str">
        <f>IF(M6404="",IF(AND(H6404&lt;&gt; "",D6404&lt;&gt;""),IF(H6404&gt;=D6404,H6404-D6404,0),""),"")</f>
        <v/>
      </c>
      <c r="K6404" s="37" t="str">
        <f>IF(M6404="",IF(I6404&lt;&gt;"",I6404-G6404,""),"")</f>
        <v/>
      </c>
      <c r="L6404" s="31" t="str">
        <f>IF(M6404="",IF(K6404&lt;&gt;"",IF(G6404=0,IF(I6404=0,0,9.99),K6404/G6404),""),"")</f>
        <v/>
      </c>
      <c r="M6404" s="35"/>
      <c r="N6404" s="33" t="str">
        <f>TRIM(CONCATENATE(Table1[[#This Row],[Intake]]," ",Table1[[#This Row],[Batch Number]]))</f>
        <v>S-1/OS 97</v>
      </c>
      <c r="O6404" s="35" t="str">
        <f>IF(VLOOKUP(Table1[[#This Row],[Intake Batch Combo]],Sheet2!A:B,2,FALSE)="","",VLOOKUP(Table1[[#This Row],[Intake Batch Combo]],Sheet2!A:B,2,FALSE))</f>
        <v>One Source Diagnostics Buy 97.2</v>
      </c>
      <c r="P6404" s="116" t="s">
        <v>2384</v>
      </c>
      <c r="Q6404" s="116" t="e">
        <v>#N/A</v>
      </c>
    </row>
    <row r="6405" spans="1:17">
      <c r="A6405" s="4" t="s">
        <v>1316</v>
      </c>
      <c r="B6405" s="38">
        <v>97</v>
      </c>
      <c r="C6405" s="15" t="s">
        <v>484</v>
      </c>
      <c r="D6405" s="39">
        <v>44631</v>
      </c>
      <c r="E6405" s="10" t="s">
        <v>1</v>
      </c>
      <c r="F6405" s="36">
        <v>1695</v>
      </c>
      <c r="G6405" s="36">
        <v>408.58132852990423</v>
      </c>
      <c r="H6405" s="39"/>
      <c r="I6405" s="120"/>
      <c r="J6405" s="38" t="str">
        <f>IF(M6405="",IF(AND(H6405&lt;&gt; "",D6405&lt;&gt;""),IF(H6405&gt;=D6405,H6405-D6405,0),""),"")</f>
        <v/>
      </c>
      <c r="K6405" s="37" t="str">
        <f>IF(M6405="",IF(I6405&lt;&gt;"",I6405-G6405,""),"")</f>
        <v/>
      </c>
      <c r="L6405" s="31" t="str">
        <f>IF(M6405="",IF(K6405&lt;&gt;"",IF(G6405=0,IF(I6405=0,0,9.99),K6405/G6405),""),"")</f>
        <v/>
      </c>
      <c r="M6405" s="35"/>
      <c r="N6405" s="33" t="str">
        <f>TRIM(CONCATENATE(Table1[[#This Row],[Intake]]," ",Table1[[#This Row],[Batch Number]]))</f>
        <v>S-1/OS 97</v>
      </c>
      <c r="O6405" s="35" t="str">
        <f>IF(VLOOKUP(Table1[[#This Row],[Intake Batch Combo]],Sheet2!A:B,2,FALSE)="","",VLOOKUP(Table1[[#This Row],[Intake Batch Combo]],Sheet2!A:B,2,FALSE))</f>
        <v>One Source Diagnostics Buy 97.2</v>
      </c>
      <c r="P6405" s="116" t="s">
        <v>2384</v>
      </c>
      <c r="Q6405" s="116" t="e">
        <v>#N/A</v>
      </c>
    </row>
    <row r="6406" spans="1:17">
      <c r="A6406" s="4" t="s">
        <v>1316</v>
      </c>
      <c r="B6406" s="38">
        <v>97</v>
      </c>
      <c r="C6406" s="15" t="s">
        <v>486</v>
      </c>
      <c r="D6406" s="39">
        <v>44631</v>
      </c>
      <c r="E6406" s="10" t="s">
        <v>1</v>
      </c>
      <c r="F6406" s="36">
        <v>1695</v>
      </c>
      <c r="G6406" s="36">
        <v>408.58132852990423</v>
      </c>
      <c r="H6406" s="39"/>
      <c r="I6406" s="118"/>
      <c r="J6406" s="38" t="str">
        <f>IF(M6406="",IF(AND(H6406&lt;&gt; "",D6406&lt;&gt;""),IF(H6406&gt;=D6406,H6406-D6406,0),""),"")</f>
        <v/>
      </c>
      <c r="K6406" s="37" t="str">
        <f>IF(M6406="",IF(I6406&lt;&gt;"",I6406-G6406,""),"")</f>
        <v/>
      </c>
      <c r="L6406" s="31" t="str">
        <f>IF(M6406="",IF(K6406&lt;&gt;"",IF(G6406=0,IF(I6406=0,0,9.99),K6406/G6406),""),"")</f>
        <v/>
      </c>
      <c r="M6406" s="35"/>
      <c r="N6406" s="33" t="str">
        <f>TRIM(CONCATENATE(Table1[[#This Row],[Intake]]," ",Table1[[#This Row],[Batch Number]]))</f>
        <v>S-1/OS 97</v>
      </c>
      <c r="O6406" s="35" t="str">
        <f>IF(VLOOKUP(Table1[[#This Row],[Intake Batch Combo]],Sheet2!A:B,2,FALSE)="","",VLOOKUP(Table1[[#This Row],[Intake Batch Combo]],Sheet2!A:B,2,FALSE))</f>
        <v>One Source Diagnostics Buy 97.2</v>
      </c>
      <c r="P6406" s="116" t="s">
        <v>2384</v>
      </c>
      <c r="Q6406" s="116" t="e">
        <v>#N/A</v>
      </c>
    </row>
    <row r="6407" spans="1:17">
      <c r="A6407" s="4" t="s">
        <v>1316</v>
      </c>
      <c r="B6407" s="38">
        <v>97</v>
      </c>
      <c r="C6407" s="15" t="s">
        <v>486</v>
      </c>
      <c r="D6407" s="39">
        <v>44631</v>
      </c>
      <c r="E6407" s="10" t="s">
        <v>1</v>
      </c>
      <c r="F6407" s="36">
        <v>1695</v>
      </c>
      <c r="G6407" s="36">
        <v>408.58132852990423</v>
      </c>
      <c r="H6407" s="39"/>
      <c r="I6407" s="120"/>
      <c r="J6407" s="38" t="str">
        <f>IF(M6407="",IF(AND(H6407&lt;&gt; "",D6407&lt;&gt;""),IF(H6407&gt;=D6407,H6407-D6407,0),""),"")</f>
        <v/>
      </c>
      <c r="K6407" s="37" t="str">
        <f>IF(M6407="",IF(I6407&lt;&gt;"",I6407-G6407,""),"")</f>
        <v/>
      </c>
      <c r="L6407" s="31" t="str">
        <f>IF(M6407="",IF(K6407&lt;&gt;"",IF(G6407=0,IF(I6407=0,0,9.99),K6407/G6407),""),"")</f>
        <v/>
      </c>
      <c r="M6407" s="35"/>
      <c r="N6407" s="33" t="str">
        <f>TRIM(CONCATENATE(Table1[[#This Row],[Intake]]," ",Table1[[#This Row],[Batch Number]]))</f>
        <v>S-1/OS 97</v>
      </c>
      <c r="O6407" s="35" t="str">
        <f>IF(VLOOKUP(Table1[[#This Row],[Intake Batch Combo]],Sheet2!A:B,2,FALSE)="","",VLOOKUP(Table1[[#This Row],[Intake Batch Combo]],Sheet2!A:B,2,FALSE))</f>
        <v>One Source Diagnostics Buy 97.2</v>
      </c>
      <c r="P6407" s="116" t="s">
        <v>2384</v>
      </c>
      <c r="Q6407" s="116" t="e">
        <v>#N/A</v>
      </c>
    </row>
    <row r="6408" spans="1:17">
      <c r="A6408" s="4" t="s">
        <v>1316</v>
      </c>
      <c r="B6408" s="38">
        <v>97</v>
      </c>
      <c r="C6408" s="15" t="s">
        <v>490</v>
      </c>
      <c r="D6408" s="39">
        <v>44631</v>
      </c>
      <c r="E6408" s="10" t="s">
        <v>1</v>
      </c>
      <c r="F6408" s="36">
        <v>1695</v>
      </c>
      <c r="G6408" s="36">
        <v>408.58132852990423</v>
      </c>
      <c r="H6408" s="39"/>
      <c r="I6408" s="118"/>
      <c r="J6408" s="38" t="str">
        <f>IF(M6408="",IF(AND(H6408&lt;&gt; "",D6408&lt;&gt;""),IF(H6408&gt;=D6408,H6408-D6408,0),""),"")</f>
        <v/>
      </c>
      <c r="K6408" s="37" t="str">
        <f>IF(M6408="",IF(I6408&lt;&gt;"",I6408-G6408,""),"")</f>
        <v/>
      </c>
      <c r="L6408" s="31" t="str">
        <f>IF(M6408="",IF(K6408&lt;&gt;"",IF(G6408=0,IF(I6408=0,0,9.99),K6408/G6408),""),"")</f>
        <v/>
      </c>
      <c r="M6408" s="35"/>
      <c r="N6408" s="33" t="str">
        <f>TRIM(CONCATENATE(Table1[[#This Row],[Intake]]," ",Table1[[#This Row],[Batch Number]]))</f>
        <v>S-1/OS 97</v>
      </c>
      <c r="O6408" s="35" t="str">
        <f>IF(VLOOKUP(Table1[[#This Row],[Intake Batch Combo]],Sheet2!A:B,2,FALSE)="","",VLOOKUP(Table1[[#This Row],[Intake Batch Combo]],Sheet2!A:B,2,FALSE))</f>
        <v>One Source Diagnostics Buy 97.2</v>
      </c>
      <c r="P6408" s="116" t="s">
        <v>2384</v>
      </c>
      <c r="Q6408" s="116" t="e">
        <v>#N/A</v>
      </c>
    </row>
    <row r="6409" spans="1:17">
      <c r="A6409" s="4" t="s">
        <v>1316</v>
      </c>
      <c r="B6409" s="38">
        <v>97</v>
      </c>
      <c r="C6409" s="15" t="s">
        <v>490</v>
      </c>
      <c r="D6409" s="39">
        <v>44631</v>
      </c>
      <c r="E6409" s="10" t="s">
        <v>1</v>
      </c>
      <c r="F6409" s="36">
        <v>1695</v>
      </c>
      <c r="G6409" s="36">
        <v>408.58132852990423</v>
      </c>
      <c r="H6409" s="39"/>
      <c r="I6409" s="120"/>
      <c r="J6409" s="38" t="str">
        <f>IF(M6409="",IF(AND(H6409&lt;&gt; "",D6409&lt;&gt;""),IF(H6409&gt;=D6409,H6409-D6409,0),""),"")</f>
        <v/>
      </c>
      <c r="K6409" s="37" t="str">
        <f>IF(M6409="",IF(I6409&lt;&gt;"",I6409-G6409,""),"")</f>
        <v/>
      </c>
      <c r="L6409" s="31" t="str">
        <f>IF(M6409="",IF(K6409&lt;&gt;"",IF(G6409=0,IF(I6409=0,0,9.99),K6409/G6409),""),"")</f>
        <v/>
      </c>
      <c r="M6409" s="35"/>
      <c r="N6409" s="33" t="str">
        <f>TRIM(CONCATENATE(Table1[[#This Row],[Intake]]," ",Table1[[#This Row],[Batch Number]]))</f>
        <v>S-1/OS 97</v>
      </c>
      <c r="O6409" s="35" t="str">
        <f>IF(VLOOKUP(Table1[[#This Row],[Intake Batch Combo]],Sheet2!A:B,2,FALSE)="","",VLOOKUP(Table1[[#This Row],[Intake Batch Combo]],Sheet2!A:B,2,FALSE))</f>
        <v>One Source Diagnostics Buy 97.2</v>
      </c>
      <c r="P6409" s="116" t="s">
        <v>2384</v>
      </c>
      <c r="Q6409" s="116" t="e">
        <v>#N/A</v>
      </c>
    </row>
    <row r="6410" spans="1:17">
      <c r="A6410" s="4" t="s">
        <v>1316</v>
      </c>
      <c r="B6410" s="38">
        <v>97</v>
      </c>
      <c r="C6410" s="15" t="s">
        <v>494</v>
      </c>
      <c r="D6410" s="39">
        <v>44631</v>
      </c>
      <c r="E6410" s="10" t="s">
        <v>1</v>
      </c>
      <c r="F6410" s="36">
        <v>1695</v>
      </c>
      <c r="G6410" s="36">
        <v>408.58132852990423</v>
      </c>
      <c r="H6410" s="39"/>
      <c r="I6410" s="120"/>
      <c r="J6410" s="38" t="str">
        <f>IF(M6410="",IF(AND(H6410&lt;&gt; "",D6410&lt;&gt;""),IF(H6410&gt;=D6410,H6410-D6410,0),""),"")</f>
        <v/>
      </c>
      <c r="K6410" s="37" t="str">
        <f>IF(M6410="",IF(I6410&lt;&gt;"",I6410-G6410,""),"")</f>
        <v/>
      </c>
      <c r="L6410" s="31" t="str">
        <f>IF(M6410="",IF(K6410&lt;&gt;"",IF(G6410=0,IF(I6410=0,0,9.99),K6410/G6410),""),"")</f>
        <v/>
      </c>
      <c r="M6410" s="35"/>
      <c r="N6410" s="33" t="str">
        <f>TRIM(CONCATENATE(Table1[[#This Row],[Intake]]," ",Table1[[#This Row],[Batch Number]]))</f>
        <v>S-1/OS 97</v>
      </c>
      <c r="O6410" s="35" t="str">
        <f>IF(VLOOKUP(Table1[[#This Row],[Intake Batch Combo]],Sheet2!A:B,2,FALSE)="","",VLOOKUP(Table1[[#This Row],[Intake Batch Combo]],Sheet2!A:B,2,FALSE))</f>
        <v>One Source Diagnostics Buy 97.2</v>
      </c>
      <c r="P6410" s="116" t="s">
        <v>2384</v>
      </c>
      <c r="Q6410" s="116" t="e">
        <v>#N/A</v>
      </c>
    </row>
    <row r="6411" spans="1:17">
      <c r="A6411" s="4" t="s">
        <v>1316</v>
      </c>
      <c r="B6411" s="38">
        <v>97</v>
      </c>
      <c r="C6411" s="15" t="s">
        <v>494</v>
      </c>
      <c r="D6411" s="39">
        <v>44631</v>
      </c>
      <c r="E6411" s="10" t="s">
        <v>1</v>
      </c>
      <c r="F6411" s="36">
        <v>1695</v>
      </c>
      <c r="G6411" s="36">
        <v>408.58132852990423</v>
      </c>
      <c r="H6411" s="39"/>
      <c r="I6411" s="118"/>
      <c r="J6411" s="38" t="str">
        <f>IF(M6411="",IF(AND(H6411&lt;&gt; "",D6411&lt;&gt;""),IF(H6411&gt;=D6411,H6411-D6411,0),""),"")</f>
        <v/>
      </c>
      <c r="K6411" s="37" t="str">
        <f>IF(M6411="",IF(I6411&lt;&gt;"",I6411-G6411,""),"")</f>
        <v/>
      </c>
      <c r="L6411" s="31" t="str">
        <f>IF(M6411="",IF(K6411&lt;&gt;"",IF(G6411=0,IF(I6411=0,0,9.99),K6411/G6411),""),"")</f>
        <v/>
      </c>
      <c r="M6411" s="35"/>
      <c r="N6411" s="33" t="str">
        <f>TRIM(CONCATENATE(Table1[[#This Row],[Intake]]," ",Table1[[#This Row],[Batch Number]]))</f>
        <v>S-1/OS 97</v>
      </c>
      <c r="O6411" s="35" t="str">
        <f>IF(VLOOKUP(Table1[[#This Row],[Intake Batch Combo]],Sheet2!A:B,2,FALSE)="","",VLOOKUP(Table1[[#This Row],[Intake Batch Combo]],Sheet2!A:B,2,FALSE))</f>
        <v>One Source Diagnostics Buy 97.2</v>
      </c>
      <c r="P6411" s="116" t="s">
        <v>2384</v>
      </c>
      <c r="Q6411" s="116" t="e">
        <v>#N/A</v>
      </c>
    </row>
    <row r="6412" spans="1:17">
      <c r="A6412" s="4" t="s">
        <v>1316</v>
      </c>
      <c r="B6412" s="38">
        <v>97</v>
      </c>
      <c r="C6412" s="15" t="s">
        <v>495</v>
      </c>
      <c r="D6412" s="39">
        <v>44631</v>
      </c>
      <c r="E6412" s="10" t="s">
        <v>1</v>
      </c>
      <c r="F6412" s="36">
        <v>1695</v>
      </c>
      <c r="G6412" s="36">
        <v>408.58132852990423</v>
      </c>
      <c r="H6412" s="39"/>
      <c r="I6412" s="120"/>
      <c r="J6412" s="38" t="str">
        <f>IF(M6412="",IF(AND(H6412&lt;&gt; "",D6412&lt;&gt;""),IF(H6412&gt;=D6412,H6412-D6412,0),""),"")</f>
        <v/>
      </c>
      <c r="K6412" s="37" t="str">
        <f>IF(M6412="",IF(I6412&lt;&gt;"",I6412-G6412,""),"")</f>
        <v/>
      </c>
      <c r="L6412" s="31" t="str">
        <f>IF(M6412="",IF(K6412&lt;&gt;"",IF(G6412=0,IF(I6412=0,0,9.99),K6412/G6412),""),"")</f>
        <v/>
      </c>
      <c r="M6412" s="35"/>
      <c r="N6412" s="33" t="str">
        <f>TRIM(CONCATENATE(Table1[[#This Row],[Intake]]," ",Table1[[#This Row],[Batch Number]]))</f>
        <v>S-1/OS 97</v>
      </c>
      <c r="O6412" s="35" t="str">
        <f>IF(VLOOKUP(Table1[[#This Row],[Intake Batch Combo]],Sheet2!A:B,2,FALSE)="","",VLOOKUP(Table1[[#This Row],[Intake Batch Combo]],Sheet2!A:B,2,FALSE))</f>
        <v>One Source Diagnostics Buy 97.2</v>
      </c>
      <c r="P6412" s="116" t="s">
        <v>2384</v>
      </c>
      <c r="Q6412" s="116" t="e">
        <v>#N/A</v>
      </c>
    </row>
    <row r="6413" spans="1:17">
      <c r="A6413" s="4" t="s">
        <v>1316</v>
      </c>
      <c r="B6413" s="38">
        <v>97</v>
      </c>
      <c r="C6413" s="15" t="s">
        <v>496</v>
      </c>
      <c r="D6413" s="39">
        <v>44631</v>
      </c>
      <c r="E6413" s="10" t="s">
        <v>1</v>
      </c>
      <c r="F6413" s="36">
        <v>1695</v>
      </c>
      <c r="G6413" s="36">
        <v>408.58132852990423</v>
      </c>
      <c r="H6413" s="39"/>
      <c r="I6413" s="118"/>
      <c r="J6413" s="38" t="str">
        <f>IF(M6413="",IF(AND(H6413&lt;&gt; "",D6413&lt;&gt;""),IF(H6413&gt;=D6413,H6413-D6413,0),""),"")</f>
        <v/>
      </c>
      <c r="K6413" s="37" t="str">
        <f>IF(M6413="",IF(I6413&lt;&gt;"",I6413-G6413,""),"")</f>
        <v/>
      </c>
      <c r="L6413" s="31" t="str">
        <f>IF(M6413="",IF(K6413&lt;&gt;"",IF(G6413=0,IF(I6413=0,0,9.99),K6413/G6413),""),"")</f>
        <v/>
      </c>
      <c r="M6413" s="35"/>
      <c r="N6413" s="33" t="str">
        <f>TRIM(CONCATENATE(Table1[[#This Row],[Intake]]," ",Table1[[#This Row],[Batch Number]]))</f>
        <v>S-1/OS 97</v>
      </c>
      <c r="O6413" s="35" t="str">
        <f>IF(VLOOKUP(Table1[[#This Row],[Intake Batch Combo]],Sheet2!A:B,2,FALSE)="","",VLOOKUP(Table1[[#This Row],[Intake Batch Combo]],Sheet2!A:B,2,FALSE))</f>
        <v>One Source Diagnostics Buy 97.2</v>
      </c>
      <c r="P6413" s="116" t="s">
        <v>2384</v>
      </c>
      <c r="Q6413" s="116" t="e">
        <v>#N/A</v>
      </c>
    </row>
    <row r="6414" spans="1:17">
      <c r="A6414" s="4" t="s">
        <v>1316</v>
      </c>
      <c r="B6414" s="38">
        <v>97</v>
      </c>
      <c r="C6414" s="15" t="s">
        <v>496</v>
      </c>
      <c r="D6414" s="39">
        <v>44631</v>
      </c>
      <c r="E6414" s="10" t="s">
        <v>1</v>
      </c>
      <c r="F6414" s="36">
        <v>1695</v>
      </c>
      <c r="G6414" s="36">
        <v>408.58132852990423</v>
      </c>
      <c r="H6414" s="39"/>
      <c r="I6414" s="120"/>
      <c r="J6414" s="38" t="str">
        <f>IF(M6414="",IF(AND(H6414&lt;&gt; "",D6414&lt;&gt;""),IF(H6414&gt;=D6414,H6414-D6414,0),""),"")</f>
        <v/>
      </c>
      <c r="K6414" s="37" t="str">
        <f>IF(M6414="",IF(I6414&lt;&gt;"",I6414-G6414,""),"")</f>
        <v/>
      </c>
      <c r="L6414" s="31" t="str">
        <f>IF(M6414="",IF(K6414&lt;&gt;"",IF(G6414=0,IF(I6414=0,0,9.99),K6414/G6414),""),"")</f>
        <v/>
      </c>
      <c r="M6414" s="35"/>
      <c r="N6414" s="33" t="str">
        <f>TRIM(CONCATENATE(Table1[[#This Row],[Intake]]," ",Table1[[#This Row],[Batch Number]]))</f>
        <v>S-1/OS 97</v>
      </c>
      <c r="O6414" s="35" t="str">
        <f>IF(VLOOKUP(Table1[[#This Row],[Intake Batch Combo]],Sheet2!A:B,2,FALSE)="","",VLOOKUP(Table1[[#This Row],[Intake Batch Combo]],Sheet2!A:B,2,FALSE))</f>
        <v>One Source Diagnostics Buy 97.2</v>
      </c>
      <c r="P6414" s="116" t="s">
        <v>2384</v>
      </c>
      <c r="Q6414" s="116" t="e">
        <v>#N/A</v>
      </c>
    </row>
    <row r="6415" spans="1:17">
      <c r="A6415" s="4" t="s">
        <v>1316</v>
      </c>
      <c r="B6415" s="38">
        <v>97</v>
      </c>
      <c r="C6415" s="15" t="s">
        <v>498</v>
      </c>
      <c r="D6415" s="39">
        <v>44631</v>
      </c>
      <c r="E6415" s="10" t="s">
        <v>1</v>
      </c>
      <c r="F6415" s="36">
        <v>1695</v>
      </c>
      <c r="G6415" s="36">
        <v>408.58132852990423</v>
      </c>
      <c r="H6415" s="39"/>
      <c r="I6415" s="120"/>
      <c r="J6415" s="38" t="str">
        <f>IF(M6415="",IF(AND(H6415&lt;&gt; "",D6415&lt;&gt;""),IF(H6415&gt;=D6415,H6415-D6415,0),""),"")</f>
        <v/>
      </c>
      <c r="K6415" s="37" t="str">
        <f>IF(M6415="",IF(I6415&lt;&gt;"",I6415-G6415,""),"")</f>
        <v/>
      </c>
      <c r="L6415" s="31" t="str">
        <f>IF(M6415="",IF(K6415&lt;&gt;"",IF(G6415=0,IF(I6415=0,0,9.99),K6415/G6415),""),"")</f>
        <v/>
      </c>
      <c r="M6415" s="35"/>
      <c r="N6415" s="33" t="str">
        <f>TRIM(CONCATENATE(Table1[[#This Row],[Intake]]," ",Table1[[#This Row],[Batch Number]]))</f>
        <v>S-1/OS 97</v>
      </c>
      <c r="O6415" s="35" t="str">
        <f>IF(VLOOKUP(Table1[[#This Row],[Intake Batch Combo]],Sheet2!A:B,2,FALSE)="","",VLOOKUP(Table1[[#This Row],[Intake Batch Combo]],Sheet2!A:B,2,FALSE))</f>
        <v>One Source Diagnostics Buy 97.2</v>
      </c>
      <c r="P6415" s="116" t="s">
        <v>2384</v>
      </c>
      <c r="Q6415" s="116" t="e">
        <v>#N/A</v>
      </c>
    </row>
    <row r="6416" spans="1:17">
      <c r="A6416" s="4" t="s">
        <v>1316</v>
      </c>
      <c r="B6416" s="38">
        <v>97</v>
      </c>
      <c r="C6416" s="15" t="s">
        <v>500</v>
      </c>
      <c r="D6416" s="39">
        <v>44631</v>
      </c>
      <c r="E6416" s="10" t="s">
        <v>1</v>
      </c>
      <c r="F6416" s="36">
        <v>1695</v>
      </c>
      <c r="G6416" s="36">
        <v>408.58132852990423</v>
      </c>
      <c r="H6416" s="39"/>
      <c r="I6416" s="120"/>
      <c r="J6416" s="38" t="str">
        <f>IF(M6416="",IF(AND(H6416&lt;&gt; "",D6416&lt;&gt;""),IF(H6416&gt;=D6416,H6416-D6416,0),""),"")</f>
        <v/>
      </c>
      <c r="K6416" s="37" t="str">
        <f>IF(M6416="",IF(I6416&lt;&gt;"",I6416-G6416,""),"")</f>
        <v/>
      </c>
      <c r="L6416" s="31" t="str">
        <f>IF(M6416="",IF(K6416&lt;&gt;"",IF(G6416=0,IF(I6416=0,0,9.99),K6416/G6416),""),"")</f>
        <v/>
      </c>
      <c r="M6416" s="35"/>
      <c r="N6416" s="33" t="str">
        <f>TRIM(CONCATENATE(Table1[[#This Row],[Intake]]," ",Table1[[#This Row],[Batch Number]]))</f>
        <v>S-1/OS 97</v>
      </c>
      <c r="O6416" s="35" t="str">
        <f>IF(VLOOKUP(Table1[[#This Row],[Intake Batch Combo]],Sheet2!A:B,2,FALSE)="","",VLOOKUP(Table1[[#This Row],[Intake Batch Combo]],Sheet2!A:B,2,FALSE))</f>
        <v>One Source Diagnostics Buy 97.2</v>
      </c>
      <c r="P6416" s="116" t="s">
        <v>2384</v>
      </c>
      <c r="Q6416" s="116" t="e">
        <v>#N/A</v>
      </c>
    </row>
    <row r="6417" spans="1:17">
      <c r="A6417" s="4" t="s">
        <v>1316</v>
      </c>
      <c r="B6417" s="38">
        <v>97</v>
      </c>
      <c r="C6417" s="15" t="s">
        <v>500</v>
      </c>
      <c r="D6417" s="39">
        <v>44631</v>
      </c>
      <c r="E6417" s="10" t="s">
        <v>1</v>
      </c>
      <c r="F6417" s="36">
        <v>1695</v>
      </c>
      <c r="G6417" s="36">
        <v>408.58132852990423</v>
      </c>
      <c r="H6417" s="39"/>
      <c r="I6417" s="118"/>
      <c r="J6417" s="38" t="str">
        <f>IF(M6417="",IF(AND(H6417&lt;&gt; "",D6417&lt;&gt;""),IF(H6417&gt;=D6417,H6417-D6417,0),""),"")</f>
        <v/>
      </c>
      <c r="K6417" s="37" t="str">
        <f>IF(M6417="",IF(I6417&lt;&gt;"",I6417-G6417,""),"")</f>
        <v/>
      </c>
      <c r="L6417" s="31" t="str">
        <f>IF(M6417="",IF(K6417&lt;&gt;"",IF(G6417=0,IF(I6417=0,0,9.99),K6417/G6417),""),"")</f>
        <v/>
      </c>
      <c r="M6417" s="35"/>
      <c r="N6417" s="33" t="str">
        <f>TRIM(CONCATENATE(Table1[[#This Row],[Intake]]," ",Table1[[#This Row],[Batch Number]]))</f>
        <v>S-1/OS 97</v>
      </c>
      <c r="O6417" s="35" t="str">
        <f>IF(VLOOKUP(Table1[[#This Row],[Intake Batch Combo]],Sheet2!A:B,2,FALSE)="","",VLOOKUP(Table1[[#This Row],[Intake Batch Combo]],Sheet2!A:B,2,FALSE))</f>
        <v>One Source Diagnostics Buy 97.2</v>
      </c>
      <c r="P6417" s="116" t="s">
        <v>2384</v>
      </c>
      <c r="Q6417" s="116" t="e">
        <v>#N/A</v>
      </c>
    </row>
    <row r="6418" spans="1:17">
      <c r="A6418" s="4" t="s">
        <v>1316</v>
      </c>
      <c r="B6418" s="38">
        <v>97</v>
      </c>
      <c r="C6418" s="15" t="s">
        <v>517</v>
      </c>
      <c r="D6418" s="39">
        <v>44631</v>
      </c>
      <c r="E6418" s="10" t="s">
        <v>1</v>
      </c>
      <c r="F6418" s="36">
        <v>1695</v>
      </c>
      <c r="G6418" s="36">
        <v>408.58132852990423</v>
      </c>
      <c r="H6418" s="39"/>
      <c r="I6418" s="118"/>
      <c r="J6418" s="38" t="str">
        <f>IF(M6418="",IF(AND(H6418&lt;&gt; "",D6418&lt;&gt;""),IF(H6418&gt;=D6418,H6418-D6418,0),""),"")</f>
        <v/>
      </c>
      <c r="K6418" s="37" t="str">
        <f>IF(M6418="",IF(I6418&lt;&gt;"",I6418-G6418,""),"")</f>
        <v/>
      </c>
      <c r="L6418" s="31" t="str">
        <f>IF(M6418="",IF(K6418&lt;&gt;"",IF(G6418=0,IF(I6418=0,0,9.99),K6418/G6418),""),"")</f>
        <v/>
      </c>
      <c r="M6418" s="35"/>
      <c r="N6418" s="33" t="str">
        <f>TRIM(CONCATENATE(Table1[[#This Row],[Intake]]," ",Table1[[#This Row],[Batch Number]]))</f>
        <v>S-1/OS 97</v>
      </c>
      <c r="O6418" s="35" t="str">
        <f>IF(VLOOKUP(Table1[[#This Row],[Intake Batch Combo]],Sheet2!A:B,2,FALSE)="","",VLOOKUP(Table1[[#This Row],[Intake Batch Combo]],Sheet2!A:B,2,FALSE))</f>
        <v>One Source Diagnostics Buy 97.2</v>
      </c>
      <c r="P6418" s="116" t="s">
        <v>2384</v>
      </c>
      <c r="Q6418" s="116" t="e">
        <v>#N/A</v>
      </c>
    </row>
    <row r="6419" spans="1:17">
      <c r="A6419" s="4" t="s">
        <v>1316</v>
      </c>
      <c r="B6419" s="38">
        <v>97</v>
      </c>
      <c r="C6419" s="15" t="s">
        <v>517</v>
      </c>
      <c r="D6419" s="39">
        <v>44631</v>
      </c>
      <c r="E6419" s="10" t="s">
        <v>1</v>
      </c>
      <c r="F6419" s="36">
        <v>1695</v>
      </c>
      <c r="G6419" s="36">
        <v>408.58132852990423</v>
      </c>
      <c r="H6419" s="39"/>
      <c r="I6419" s="120"/>
      <c r="J6419" s="38" t="str">
        <f>IF(M6419="",IF(AND(H6419&lt;&gt; "",D6419&lt;&gt;""),IF(H6419&gt;=D6419,H6419-D6419,0),""),"")</f>
        <v/>
      </c>
      <c r="K6419" s="37" t="str">
        <f>IF(M6419="",IF(I6419&lt;&gt;"",I6419-G6419,""),"")</f>
        <v/>
      </c>
      <c r="L6419" s="31" t="str">
        <f>IF(M6419="",IF(K6419&lt;&gt;"",IF(G6419=0,IF(I6419=0,0,9.99),K6419/G6419),""),"")</f>
        <v/>
      </c>
      <c r="M6419" s="35"/>
      <c r="N6419" s="33" t="str">
        <f>TRIM(CONCATENATE(Table1[[#This Row],[Intake]]," ",Table1[[#This Row],[Batch Number]]))</f>
        <v>S-1/OS 97</v>
      </c>
      <c r="O6419" s="35" t="str">
        <f>IF(VLOOKUP(Table1[[#This Row],[Intake Batch Combo]],Sheet2!A:B,2,FALSE)="","",VLOOKUP(Table1[[#This Row],[Intake Batch Combo]],Sheet2!A:B,2,FALSE))</f>
        <v>One Source Diagnostics Buy 97.2</v>
      </c>
      <c r="P6419" s="116" t="s">
        <v>2384</v>
      </c>
      <c r="Q6419" s="116" t="e">
        <v>#N/A</v>
      </c>
    </row>
    <row r="6420" spans="1:17">
      <c r="A6420" s="4" t="s">
        <v>1316</v>
      </c>
      <c r="B6420" s="38">
        <v>97</v>
      </c>
      <c r="C6420" s="15" t="s">
        <v>517</v>
      </c>
      <c r="D6420" s="39">
        <v>44631</v>
      </c>
      <c r="E6420" s="10" t="s">
        <v>1</v>
      </c>
      <c r="F6420" s="36">
        <v>1695</v>
      </c>
      <c r="G6420" s="36">
        <v>408.58132852990423</v>
      </c>
      <c r="H6420" s="39"/>
      <c r="I6420" s="120"/>
      <c r="J6420" s="38" t="str">
        <f>IF(M6420="",IF(AND(H6420&lt;&gt; "",D6420&lt;&gt;""),IF(H6420&gt;=D6420,H6420-D6420,0),""),"")</f>
        <v/>
      </c>
      <c r="K6420" s="37" t="str">
        <f>IF(M6420="",IF(I6420&lt;&gt;"",I6420-G6420,""),"")</f>
        <v/>
      </c>
      <c r="L6420" s="31" t="str">
        <f>IF(M6420="",IF(K6420&lt;&gt;"",IF(G6420=0,IF(I6420=0,0,9.99),K6420/G6420),""),"")</f>
        <v/>
      </c>
      <c r="M6420" s="35"/>
      <c r="N6420" s="33" t="str">
        <f>TRIM(CONCATENATE(Table1[[#This Row],[Intake]]," ",Table1[[#This Row],[Batch Number]]))</f>
        <v>S-1/OS 97</v>
      </c>
      <c r="O6420" s="35" t="str">
        <f>IF(VLOOKUP(Table1[[#This Row],[Intake Batch Combo]],Sheet2!A:B,2,FALSE)="","",VLOOKUP(Table1[[#This Row],[Intake Batch Combo]],Sheet2!A:B,2,FALSE))</f>
        <v>One Source Diagnostics Buy 97.2</v>
      </c>
      <c r="P6420" s="116" t="s">
        <v>2384</v>
      </c>
      <c r="Q6420" s="116" t="e">
        <v>#N/A</v>
      </c>
    </row>
    <row r="6421" spans="1:17">
      <c r="A6421" s="4" t="s">
        <v>1316</v>
      </c>
      <c r="B6421" s="38">
        <v>97</v>
      </c>
      <c r="C6421" s="15" t="s">
        <v>517</v>
      </c>
      <c r="D6421" s="39">
        <v>44631</v>
      </c>
      <c r="E6421" s="10" t="s">
        <v>1</v>
      </c>
      <c r="F6421" s="36">
        <v>1695</v>
      </c>
      <c r="G6421" s="36">
        <v>408.58132852990423</v>
      </c>
      <c r="H6421" s="39"/>
      <c r="I6421" s="118"/>
      <c r="J6421" s="38" t="str">
        <f>IF(M6421="",IF(AND(H6421&lt;&gt; "",D6421&lt;&gt;""),IF(H6421&gt;=D6421,H6421-D6421,0),""),"")</f>
        <v/>
      </c>
      <c r="K6421" s="37" t="str">
        <f>IF(M6421="",IF(I6421&lt;&gt;"",I6421-G6421,""),"")</f>
        <v/>
      </c>
      <c r="L6421" s="31" t="str">
        <f>IF(M6421="",IF(K6421&lt;&gt;"",IF(G6421=0,IF(I6421=0,0,9.99),K6421/G6421),""),"")</f>
        <v/>
      </c>
      <c r="M6421" s="35"/>
      <c r="N6421" s="33" t="str">
        <f>TRIM(CONCATENATE(Table1[[#This Row],[Intake]]," ",Table1[[#This Row],[Batch Number]]))</f>
        <v>S-1/OS 97</v>
      </c>
      <c r="O6421" s="35" t="str">
        <f>IF(VLOOKUP(Table1[[#This Row],[Intake Batch Combo]],Sheet2!A:B,2,FALSE)="","",VLOOKUP(Table1[[#This Row],[Intake Batch Combo]],Sheet2!A:B,2,FALSE))</f>
        <v>One Source Diagnostics Buy 97.2</v>
      </c>
      <c r="P6421" s="116" t="s">
        <v>2384</v>
      </c>
      <c r="Q6421" s="116" t="e">
        <v>#N/A</v>
      </c>
    </row>
    <row r="6422" spans="1:17">
      <c r="A6422" s="4" t="s">
        <v>1316</v>
      </c>
      <c r="B6422" s="38">
        <v>97</v>
      </c>
      <c r="C6422" s="15" t="s">
        <v>517</v>
      </c>
      <c r="D6422" s="39">
        <v>44631</v>
      </c>
      <c r="E6422" s="10" t="s">
        <v>1</v>
      </c>
      <c r="F6422" s="36">
        <v>1695</v>
      </c>
      <c r="G6422" s="36">
        <v>408.58132852990423</v>
      </c>
      <c r="H6422" s="39"/>
      <c r="I6422" s="120"/>
      <c r="J6422" s="38" t="str">
        <f>IF(M6422="",IF(AND(H6422&lt;&gt; "",D6422&lt;&gt;""),IF(H6422&gt;=D6422,H6422-D6422,0),""),"")</f>
        <v/>
      </c>
      <c r="K6422" s="37" t="str">
        <f>IF(M6422="",IF(I6422&lt;&gt;"",I6422-G6422,""),"")</f>
        <v/>
      </c>
      <c r="L6422" s="31" t="str">
        <f>IF(M6422="",IF(K6422&lt;&gt;"",IF(G6422=0,IF(I6422=0,0,9.99),K6422/G6422),""),"")</f>
        <v/>
      </c>
      <c r="M6422" s="35"/>
      <c r="N6422" s="33" t="str">
        <f>TRIM(CONCATENATE(Table1[[#This Row],[Intake]]," ",Table1[[#This Row],[Batch Number]]))</f>
        <v>S-1/OS 97</v>
      </c>
      <c r="O6422" s="35" t="str">
        <f>IF(VLOOKUP(Table1[[#This Row],[Intake Batch Combo]],Sheet2!A:B,2,FALSE)="","",VLOOKUP(Table1[[#This Row],[Intake Batch Combo]],Sheet2!A:B,2,FALSE))</f>
        <v>One Source Diagnostics Buy 97.2</v>
      </c>
      <c r="P6422" s="116" t="s">
        <v>2384</v>
      </c>
      <c r="Q6422" s="116" t="e">
        <v>#N/A</v>
      </c>
    </row>
    <row r="6423" spans="1:17">
      <c r="A6423" s="4" t="s">
        <v>1316</v>
      </c>
      <c r="B6423" s="38">
        <v>97</v>
      </c>
      <c r="C6423" s="15" t="s">
        <v>520</v>
      </c>
      <c r="D6423" s="39">
        <v>44631</v>
      </c>
      <c r="E6423" s="10" t="s">
        <v>1</v>
      </c>
      <c r="F6423" s="36">
        <v>1695</v>
      </c>
      <c r="G6423" s="36">
        <v>408.58132852990423</v>
      </c>
      <c r="H6423" s="39"/>
      <c r="I6423" s="120"/>
      <c r="J6423" s="38" t="str">
        <f>IF(M6423="",IF(AND(H6423&lt;&gt; "",D6423&lt;&gt;""),IF(H6423&gt;=D6423,H6423-D6423,0),""),"")</f>
        <v/>
      </c>
      <c r="K6423" s="37" t="str">
        <f>IF(M6423="",IF(I6423&lt;&gt;"",I6423-G6423,""),"")</f>
        <v/>
      </c>
      <c r="L6423" s="31" t="str">
        <f>IF(M6423="",IF(K6423&lt;&gt;"",IF(G6423=0,IF(I6423=0,0,9.99),K6423/G6423),""),"")</f>
        <v/>
      </c>
      <c r="M6423" s="35"/>
      <c r="N6423" s="33" t="str">
        <f>TRIM(CONCATENATE(Table1[[#This Row],[Intake]]," ",Table1[[#This Row],[Batch Number]]))</f>
        <v>S-1/OS 97</v>
      </c>
      <c r="O6423" s="35" t="str">
        <f>IF(VLOOKUP(Table1[[#This Row],[Intake Batch Combo]],Sheet2!A:B,2,FALSE)="","",VLOOKUP(Table1[[#This Row],[Intake Batch Combo]],Sheet2!A:B,2,FALSE))</f>
        <v>One Source Diagnostics Buy 97.2</v>
      </c>
      <c r="P6423" s="116" t="s">
        <v>2384</v>
      </c>
      <c r="Q6423" s="116" t="e">
        <v>#N/A</v>
      </c>
    </row>
    <row r="6424" spans="1:17">
      <c r="A6424" s="4" t="s">
        <v>1316</v>
      </c>
      <c r="B6424" s="38">
        <v>97</v>
      </c>
      <c r="C6424" s="15" t="s">
        <v>522</v>
      </c>
      <c r="D6424" s="39">
        <v>44631</v>
      </c>
      <c r="E6424" s="10" t="s">
        <v>1</v>
      </c>
      <c r="F6424" s="36">
        <v>1695</v>
      </c>
      <c r="G6424" s="36">
        <v>408.58132852990423</v>
      </c>
      <c r="H6424" s="39"/>
      <c r="I6424" s="118"/>
      <c r="J6424" s="38" t="str">
        <f>IF(M6424="",IF(AND(H6424&lt;&gt; "",D6424&lt;&gt;""),IF(H6424&gt;=D6424,H6424-D6424,0),""),"")</f>
        <v/>
      </c>
      <c r="K6424" s="37" t="str">
        <f>IF(M6424="",IF(I6424&lt;&gt;"",I6424-G6424,""),"")</f>
        <v/>
      </c>
      <c r="L6424" s="31" t="str">
        <f>IF(M6424="",IF(K6424&lt;&gt;"",IF(G6424=0,IF(I6424=0,0,9.99),K6424/G6424),""),"")</f>
        <v/>
      </c>
      <c r="M6424" s="35"/>
      <c r="N6424" s="33" t="str">
        <f>TRIM(CONCATENATE(Table1[[#This Row],[Intake]]," ",Table1[[#This Row],[Batch Number]]))</f>
        <v>S-1/OS 97</v>
      </c>
      <c r="O6424" s="35" t="str">
        <f>IF(VLOOKUP(Table1[[#This Row],[Intake Batch Combo]],Sheet2!A:B,2,FALSE)="","",VLOOKUP(Table1[[#This Row],[Intake Batch Combo]],Sheet2!A:B,2,FALSE))</f>
        <v>One Source Diagnostics Buy 97.2</v>
      </c>
      <c r="P6424" s="116" t="s">
        <v>2384</v>
      </c>
      <c r="Q6424" s="116" t="e">
        <v>#N/A</v>
      </c>
    </row>
    <row r="6425" spans="1:17">
      <c r="A6425" s="4" t="s">
        <v>1316</v>
      </c>
      <c r="B6425" s="38">
        <v>97</v>
      </c>
      <c r="C6425" s="15" t="s">
        <v>523</v>
      </c>
      <c r="D6425" s="39">
        <v>44631</v>
      </c>
      <c r="E6425" s="10" t="s">
        <v>1</v>
      </c>
      <c r="F6425" s="36">
        <v>1695</v>
      </c>
      <c r="G6425" s="36">
        <v>408.58132852990423</v>
      </c>
      <c r="H6425" s="39"/>
      <c r="I6425" s="118"/>
      <c r="J6425" s="38" t="str">
        <f>IF(M6425="",IF(AND(H6425&lt;&gt; "",D6425&lt;&gt;""),IF(H6425&gt;=D6425,H6425-D6425,0),""),"")</f>
        <v/>
      </c>
      <c r="K6425" s="37" t="str">
        <f>IF(M6425="",IF(I6425&lt;&gt;"",I6425-G6425,""),"")</f>
        <v/>
      </c>
      <c r="L6425" s="31" t="str">
        <f>IF(M6425="",IF(K6425&lt;&gt;"",IF(G6425=0,IF(I6425=0,0,9.99),K6425/G6425),""),"")</f>
        <v/>
      </c>
      <c r="M6425" s="35"/>
      <c r="N6425" s="33" t="str">
        <f>TRIM(CONCATENATE(Table1[[#This Row],[Intake]]," ",Table1[[#This Row],[Batch Number]]))</f>
        <v>S-1/OS 97</v>
      </c>
      <c r="O6425" s="35" t="str">
        <f>IF(VLOOKUP(Table1[[#This Row],[Intake Batch Combo]],Sheet2!A:B,2,FALSE)="","",VLOOKUP(Table1[[#This Row],[Intake Batch Combo]],Sheet2!A:B,2,FALSE))</f>
        <v>One Source Diagnostics Buy 97.2</v>
      </c>
      <c r="P6425" s="116" t="s">
        <v>2384</v>
      </c>
      <c r="Q6425" s="116" t="e">
        <v>#N/A</v>
      </c>
    </row>
    <row r="6426" spans="1:17">
      <c r="A6426" s="4" t="s">
        <v>1316</v>
      </c>
      <c r="B6426" s="38">
        <v>97</v>
      </c>
      <c r="C6426" s="15" t="s">
        <v>523</v>
      </c>
      <c r="D6426" s="39">
        <v>44631</v>
      </c>
      <c r="E6426" s="10" t="s">
        <v>1</v>
      </c>
      <c r="F6426" s="36">
        <v>1695</v>
      </c>
      <c r="G6426" s="36">
        <v>408.58132852990423</v>
      </c>
      <c r="H6426" s="39"/>
      <c r="I6426" s="120"/>
      <c r="J6426" s="38" t="str">
        <f>IF(M6426="",IF(AND(H6426&lt;&gt; "",D6426&lt;&gt;""),IF(H6426&gt;=D6426,H6426-D6426,0),""),"")</f>
        <v/>
      </c>
      <c r="K6426" s="37" t="str">
        <f>IF(M6426="",IF(I6426&lt;&gt;"",I6426-G6426,""),"")</f>
        <v/>
      </c>
      <c r="L6426" s="31" t="str">
        <f>IF(M6426="",IF(K6426&lt;&gt;"",IF(G6426=0,IF(I6426=0,0,9.99),K6426/G6426),""),"")</f>
        <v/>
      </c>
      <c r="M6426" s="35"/>
      <c r="N6426" s="33" t="str">
        <f>TRIM(CONCATENATE(Table1[[#This Row],[Intake]]," ",Table1[[#This Row],[Batch Number]]))</f>
        <v>S-1/OS 97</v>
      </c>
      <c r="O6426" s="35" t="str">
        <f>IF(VLOOKUP(Table1[[#This Row],[Intake Batch Combo]],Sheet2!A:B,2,FALSE)="","",VLOOKUP(Table1[[#This Row],[Intake Batch Combo]],Sheet2!A:B,2,FALSE))</f>
        <v>One Source Diagnostics Buy 97.2</v>
      </c>
      <c r="P6426" s="116" t="s">
        <v>2384</v>
      </c>
      <c r="Q6426" s="116" t="e">
        <v>#N/A</v>
      </c>
    </row>
    <row r="6427" spans="1:17">
      <c r="A6427" s="4" t="s">
        <v>1316</v>
      </c>
      <c r="B6427" s="38">
        <v>97</v>
      </c>
      <c r="C6427" s="15" t="s">
        <v>523</v>
      </c>
      <c r="D6427" s="39">
        <v>44631</v>
      </c>
      <c r="E6427" s="10" t="s">
        <v>1</v>
      </c>
      <c r="F6427" s="36">
        <v>1695</v>
      </c>
      <c r="G6427" s="36">
        <v>408.58132852990423</v>
      </c>
      <c r="H6427" s="39"/>
      <c r="I6427" s="120"/>
      <c r="J6427" s="38" t="str">
        <f>IF(M6427="",IF(AND(H6427&lt;&gt; "",D6427&lt;&gt;""),IF(H6427&gt;=D6427,H6427-D6427,0),""),"")</f>
        <v/>
      </c>
      <c r="K6427" s="37" t="str">
        <f>IF(M6427="",IF(I6427&lt;&gt;"",I6427-G6427,""),"")</f>
        <v/>
      </c>
      <c r="L6427" s="31" t="str">
        <f>IF(M6427="",IF(K6427&lt;&gt;"",IF(G6427=0,IF(I6427=0,0,9.99),K6427/G6427),""),"")</f>
        <v/>
      </c>
      <c r="M6427" s="35"/>
      <c r="N6427" s="33" t="str">
        <f>TRIM(CONCATENATE(Table1[[#This Row],[Intake]]," ",Table1[[#This Row],[Batch Number]]))</f>
        <v>S-1/OS 97</v>
      </c>
      <c r="O6427" s="35" t="str">
        <f>IF(VLOOKUP(Table1[[#This Row],[Intake Batch Combo]],Sheet2!A:B,2,FALSE)="","",VLOOKUP(Table1[[#This Row],[Intake Batch Combo]],Sheet2!A:B,2,FALSE))</f>
        <v>One Source Diagnostics Buy 97.2</v>
      </c>
      <c r="P6427" s="116" t="s">
        <v>2384</v>
      </c>
      <c r="Q6427" s="116" t="e">
        <v>#N/A</v>
      </c>
    </row>
    <row r="6428" spans="1:17">
      <c r="A6428" s="4" t="s">
        <v>1316</v>
      </c>
      <c r="B6428" s="38">
        <v>97</v>
      </c>
      <c r="C6428" s="15" t="s">
        <v>529</v>
      </c>
      <c r="D6428" s="39">
        <v>44631</v>
      </c>
      <c r="E6428" s="10" t="s">
        <v>1</v>
      </c>
      <c r="F6428" s="36">
        <v>1695</v>
      </c>
      <c r="G6428" s="36">
        <v>408.58132852990423</v>
      </c>
      <c r="H6428" s="39"/>
      <c r="I6428" s="118"/>
      <c r="J6428" s="38" t="str">
        <f>IF(M6428="",IF(AND(H6428&lt;&gt; "",D6428&lt;&gt;""),IF(H6428&gt;=D6428,H6428-D6428,0),""),"")</f>
        <v/>
      </c>
      <c r="K6428" s="37" t="str">
        <f>IF(M6428="",IF(I6428&lt;&gt;"",I6428-G6428,""),"")</f>
        <v/>
      </c>
      <c r="L6428" s="31" t="str">
        <f>IF(M6428="",IF(K6428&lt;&gt;"",IF(G6428=0,IF(I6428=0,0,9.99),K6428/G6428),""),"")</f>
        <v/>
      </c>
      <c r="M6428" s="35"/>
      <c r="N6428" s="33" t="str">
        <f>TRIM(CONCATENATE(Table1[[#This Row],[Intake]]," ",Table1[[#This Row],[Batch Number]]))</f>
        <v>S-1/OS 97</v>
      </c>
      <c r="O6428" s="35" t="str">
        <f>IF(VLOOKUP(Table1[[#This Row],[Intake Batch Combo]],Sheet2!A:B,2,FALSE)="","",VLOOKUP(Table1[[#This Row],[Intake Batch Combo]],Sheet2!A:B,2,FALSE))</f>
        <v>One Source Diagnostics Buy 97.2</v>
      </c>
      <c r="P6428" s="116" t="s">
        <v>2384</v>
      </c>
      <c r="Q6428" s="116" t="e">
        <v>#N/A</v>
      </c>
    </row>
    <row r="6429" spans="1:17">
      <c r="A6429" s="4" t="s">
        <v>1316</v>
      </c>
      <c r="B6429" s="38">
        <v>97</v>
      </c>
      <c r="C6429" s="15" t="s">
        <v>535</v>
      </c>
      <c r="D6429" s="39">
        <v>44631</v>
      </c>
      <c r="E6429" s="10" t="s">
        <v>1</v>
      </c>
      <c r="F6429" s="36">
        <v>1695</v>
      </c>
      <c r="G6429" s="36">
        <v>408.58132852990423</v>
      </c>
      <c r="H6429" s="39"/>
      <c r="I6429" s="120"/>
      <c r="J6429" s="38" t="str">
        <f>IF(M6429="",IF(AND(H6429&lt;&gt; "",D6429&lt;&gt;""),IF(H6429&gt;=D6429,H6429-D6429,0),""),"")</f>
        <v/>
      </c>
      <c r="K6429" s="37" t="str">
        <f>IF(M6429="",IF(I6429&lt;&gt;"",I6429-G6429,""),"")</f>
        <v/>
      </c>
      <c r="L6429" s="31" t="str">
        <f>IF(M6429="",IF(K6429&lt;&gt;"",IF(G6429=0,IF(I6429=0,0,9.99),K6429/G6429),""),"")</f>
        <v/>
      </c>
      <c r="M6429" s="35"/>
      <c r="N6429" s="33" t="str">
        <f>TRIM(CONCATENATE(Table1[[#This Row],[Intake]]," ",Table1[[#This Row],[Batch Number]]))</f>
        <v>S-1/OS 97</v>
      </c>
      <c r="O6429" s="35" t="str">
        <f>IF(VLOOKUP(Table1[[#This Row],[Intake Batch Combo]],Sheet2!A:B,2,FALSE)="","",VLOOKUP(Table1[[#This Row],[Intake Batch Combo]],Sheet2!A:B,2,FALSE))</f>
        <v>One Source Diagnostics Buy 97.2</v>
      </c>
      <c r="P6429" s="116" t="s">
        <v>2384</v>
      </c>
      <c r="Q6429" s="116" t="e">
        <v>#N/A</v>
      </c>
    </row>
    <row r="6430" spans="1:17">
      <c r="A6430" s="4" t="s">
        <v>1316</v>
      </c>
      <c r="B6430" s="38">
        <v>97</v>
      </c>
      <c r="C6430" s="15" t="s">
        <v>535</v>
      </c>
      <c r="D6430" s="39">
        <v>44631</v>
      </c>
      <c r="E6430" s="10" t="s">
        <v>1</v>
      </c>
      <c r="F6430" s="36">
        <v>1695</v>
      </c>
      <c r="G6430" s="36">
        <v>408.58132852990423</v>
      </c>
      <c r="H6430" s="39"/>
      <c r="I6430" s="120"/>
      <c r="J6430" s="38" t="str">
        <f>IF(M6430="",IF(AND(H6430&lt;&gt; "",D6430&lt;&gt;""),IF(H6430&gt;=D6430,H6430-D6430,0),""),"")</f>
        <v/>
      </c>
      <c r="K6430" s="37" t="str">
        <f>IF(M6430="",IF(I6430&lt;&gt;"",I6430-G6430,""),"")</f>
        <v/>
      </c>
      <c r="L6430" s="31" t="str">
        <f>IF(M6430="",IF(K6430&lt;&gt;"",IF(G6430=0,IF(I6430=0,0,9.99),K6430/G6430),""),"")</f>
        <v/>
      </c>
      <c r="M6430" s="35"/>
      <c r="N6430" s="33" t="str">
        <f>TRIM(CONCATENATE(Table1[[#This Row],[Intake]]," ",Table1[[#This Row],[Batch Number]]))</f>
        <v>S-1/OS 97</v>
      </c>
      <c r="O6430" s="35" t="str">
        <f>IF(VLOOKUP(Table1[[#This Row],[Intake Batch Combo]],Sheet2!A:B,2,FALSE)="","",VLOOKUP(Table1[[#This Row],[Intake Batch Combo]],Sheet2!A:B,2,FALSE))</f>
        <v>One Source Diagnostics Buy 97.2</v>
      </c>
      <c r="P6430" s="116" t="s">
        <v>2384</v>
      </c>
      <c r="Q6430" s="116" t="e">
        <v>#N/A</v>
      </c>
    </row>
    <row r="6431" spans="1:17">
      <c r="A6431" s="4" t="s">
        <v>1316</v>
      </c>
      <c r="B6431" s="38">
        <v>97</v>
      </c>
      <c r="C6431" s="15" t="s">
        <v>542</v>
      </c>
      <c r="D6431" s="39">
        <v>44631</v>
      </c>
      <c r="E6431" s="10" t="s">
        <v>1</v>
      </c>
      <c r="F6431" s="36">
        <v>1695</v>
      </c>
      <c r="G6431" s="36">
        <v>408.58132852990423</v>
      </c>
      <c r="H6431" s="39"/>
      <c r="I6431" s="120"/>
      <c r="J6431" s="38" t="str">
        <f>IF(M6431="",IF(AND(H6431&lt;&gt; "",D6431&lt;&gt;""),IF(H6431&gt;=D6431,H6431-D6431,0),""),"")</f>
        <v/>
      </c>
      <c r="K6431" s="37" t="str">
        <f>IF(M6431="",IF(I6431&lt;&gt;"",I6431-G6431,""),"")</f>
        <v/>
      </c>
      <c r="L6431" s="31" t="str">
        <f>IF(M6431="",IF(K6431&lt;&gt;"",IF(G6431=0,IF(I6431=0,0,9.99),K6431/G6431),""),"")</f>
        <v/>
      </c>
      <c r="M6431" s="35"/>
      <c r="N6431" s="33" t="str">
        <f>TRIM(CONCATENATE(Table1[[#This Row],[Intake]]," ",Table1[[#This Row],[Batch Number]]))</f>
        <v>S-1/OS 97</v>
      </c>
      <c r="O6431" s="35" t="str">
        <f>IF(VLOOKUP(Table1[[#This Row],[Intake Batch Combo]],Sheet2!A:B,2,FALSE)="","",VLOOKUP(Table1[[#This Row],[Intake Batch Combo]],Sheet2!A:B,2,FALSE))</f>
        <v>One Source Diagnostics Buy 97.2</v>
      </c>
      <c r="P6431" s="116" t="s">
        <v>2384</v>
      </c>
      <c r="Q6431" s="116" t="e">
        <v>#N/A</v>
      </c>
    </row>
    <row r="6432" spans="1:17">
      <c r="A6432" s="4" t="s">
        <v>1316</v>
      </c>
      <c r="B6432" s="38">
        <v>97</v>
      </c>
      <c r="C6432" s="15" t="s">
        <v>546</v>
      </c>
      <c r="D6432" s="39">
        <v>44631</v>
      </c>
      <c r="E6432" s="10" t="s">
        <v>1</v>
      </c>
      <c r="F6432" s="36">
        <v>1695</v>
      </c>
      <c r="G6432" s="36">
        <v>408.58132852990423</v>
      </c>
      <c r="H6432" s="39"/>
      <c r="I6432" s="120"/>
      <c r="J6432" s="38" t="str">
        <f>IF(M6432="",IF(AND(H6432&lt;&gt; "",D6432&lt;&gt;""),IF(H6432&gt;=D6432,H6432-D6432,0),""),"")</f>
        <v/>
      </c>
      <c r="K6432" s="37" t="str">
        <f>IF(M6432="",IF(I6432&lt;&gt;"",I6432-G6432,""),"")</f>
        <v/>
      </c>
      <c r="L6432" s="31" t="str">
        <f>IF(M6432="",IF(K6432&lt;&gt;"",IF(G6432=0,IF(I6432=0,0,9.99),K6432/G6432),""),"")</f>
        <v/>
      </c>
      <c r="M6432" s="35"/>
      <c r="N6432" s="33" t="str">
        <f>TRIM(CONCATENATE(Table1[[#This Row],[Intake]]," ",Table1[[#This Row],[Batch Number]]))</f>
        <v>S-1/OS 97</v>
      </c>
      <c r="O6432" s="35" t="str">
        <f>IF(VLOOKUP(Table1[[#This Row],[Intake Batch Combo]],Sheet2!A:B,2,FALSE)="","",VLOOKUP(Table1[[#This Row],[Intake Batch Combo]],Sheet2!A:B,2,FALSE))</f>
        <v>One Source Diagnostics Buy 97.2</v>
      </c>
      <c r="P6432" s="116" t="s">
        <v>2384</v>
      </c>
      <c r="Q6432" s="116" t="e">
        <v>#N/A</v>
      </c>
    </row>
    <row r="6433" spans="1:17">
      <c r="A6433" s="4" t="s">
        <v>1316</v>
      </c>
      <c r="B6433" s="38">
        <v>97</v>
      </c>
      <c r="C6433" s="15" t="s">
        <v>547</v>
      </c>
      <c r="D6433" s="39">
        <v>44631</v>
      </c>
      <c r="E6433" s="10" t="s">
        <v>1</v>
      </c>
      <c r="F6433" s="36">
        <v>1695</v>
      </c>
      <c r="G6433" s="36">
        <v>408.58132852990423</v>
      </c>
      <c r="H6433" s="39"/>
      <c r="I6433" s="118"/>
      <c r="J6433" s="38" t="str">
        <f>IF(M6433="",IF(AND(H6433&lt;&gt; "",D6433&lt;&gt;""),IF(H6433&gt;=D6433,H6433-D6433,0),""),"")</f>
        <v/>
      </c>
      <c r="K6433" s="37" t="str">
        <f>IF(M6433="",IF(I6433&lt;&gt;"",I6433-G6433,""),"")</f>
        <v/>
      </c>
      <c r="L6433" s="31" t="str">
        <f>IF(M6433="",IF(K6433&lt;&gt;"",IF(G6433=0,IF(I6433=0,0,9.99),K6433/G6433),""),"")</f>
        <v/>
      </c>
      <c r="M6433" s="35"/>
      <c r="N6433" s="33" t="str">
        <f>TRIM(CONCATENATE(Table1[[#This Row],[Intake]]," ",Table1[[#This Row],[Batch Number]]))</f>
        <v>S-1/OS 97</v>
      </c>
      <c r="O6433" s="35" t="str">
        <f>IF(VLOOKUP(Table1[[#This Row],[Intake Batch Combo]],Sheet2!A:B,2,FALSE)="","",VLOOKUP(Table1[[#This Row],[Intake Batch Combo]],Sheet2!A:B,2,FALSE))</f>
        <v>One Source Diagnostics Buy 97.2</v>
      </c>
      <c r="P6433" s="116" t="s">
        <v>2384</v>
      </c>
      <c r="Q6433" s="116" t="e">
        <v>#N/A</v>
      </c>
    </row>
    <row r="6434" spans="1:17">
      <c r="A6434" s="4" t="s">
        <v>1316</v>
      </c>
      <c r="B6434" s="38">
        <v>97</v>
      </c>
      <c r="C6434" s="15" t="s">
        <v>553</v>
      </c>
      <c r="D6434" s="39">
        <v>44631</v>
      </c>
      <c r="E6434" s="10" t="s">
        <v>1</v>
      </c>
      <c r="F6434" s="36">
        <v>1695</v>
      </c>
      <c r="G6434" s="36">
        <v>408.58132852990423</v>
      </c>
      <c r="H6434" s="39"/>
      <c r="I6434" s="118"/>
      <c r="J6434" s="38" t="str">
        <f>IF(M6434="",IF(AND(H6434&lt;&gt; "",D6434&lt;&gt;""),IF(H6434&gt;=D6434,H6434-D6434,0),""),"")</f>
        <v/>
      </c>
      <c r="K6434" s="37" t="str">
        <f>IF(M6434="",IF(I6434&lt;&gt;"",I6434-G6434,""),"")</f>
        <v/>
      </c>
      <c r="L6434" s="31" t="str">
        <f>IF(M6434="",IF(K6434&lt;&gt;"",IF(G6434=0,IF(I6434=0,0,9.99),K6434/G6434),""),"")</f>
        <v/>
      </c>
      <c r="M6434" s="35"/>
      <c r="N6434" s="33" t="str">
        <f>TRIM(CONCATENATE(Table1[[#This Row],[Intake]]," ",Table1[[#This Row],[Batch Number]]))</f>
        <v>S-1/OS 97</v>
      </c>
      <c r="O6434" s="35" t="str">
        <f>IF(VLOOKUP(Table1[[#This Row],[Intake Batch Combo]],Sheet2!A:B,2,FALSE)="","",VLOOKUP(Table1[[#This Row],[Intake Batch Combo]],Sheet2!A:B,2,FALSE))</f>
        <v>One Source Diagnostics Buy 97.2</v>
      </c>
      <c r="P6434" s="116" t="s">
        <v>2384</v>
      </c>
      <c r="Q6434" s="116" t="e">
        <v>#N/A</v>
      </c>
    </row>
    <row r="6435" spans="1:17">
      <c r="A6435" s="4" t="s">
        <v>1316</v>
      </c>
      <c r="B6435" s="38">
        <v>97</v>
      </c>
      <c r="C6435" s="15" t="s">
        <v>553</v>
      </c>
      <c r="D6435" s="39">
        <v>44631</v>
      </c>
      <c r="E6435" s="10" t="s">
        <v>1</v>
      </c>
      <c r="F6435" s="36">
        <v>1695</v>
      </c>
      <c r="G6435" s="36">
        <v>408.58132852990423</v>
      </c>
      <c r="H6435" s="39"/>
      <c r="I6435" s="120"/>
      <c r="J6435" s="38" t="str">
        <f>IF(M6435="",IF(AND(H6435&lt;&gt; "",D6435&lt;&gt;""),IF(H6435&gt;=D6435,H6435-D6435,0),""),"")</f>
        <v/>
      </c>
      <c r="K6435" s="37" t="str">
        <f>IF(M6435="",IF(I6435&lt;&gt;"",I6435-G6435,""),"")</f>
        <v/>
      </c>
      <c r="L6435" s="31" t="str">
        <f>IF(M6435="",IF(K6435&lt;&gt;"",IF(G6435=0,IF(I6435=0,0,9.99),K6435/G6435),""),"")</f>
        <v/>
      </c>
      <c r="M6435" s="35"/>
      <c r="N6435" s="33" t="str">
        <f>TRIM(CONCATENATE(Table1[[#This Row],[Intake]]," ",Table1[[#This Row],[Batch Number]]))</f>
        <v>S-1/OS 97</v>
      </c>
      <c r="O6435" s="35" t="str">
        <f>IF(VLOOKUP(Table1[[#This Row],[Intake Batch Combo]],Sheet2!A:B,2,FALSE)="","",VLOOKUP(Table1[[#This Row],[Intake Batch Combo]],Sheet2!A:B,2,FALSE))</f>
        <v>One Source Diagnostics Buy 97.2</v>
      </c>
      <c r="P6435" s="116" t="s">
        <v>2384</v>
      </c>
      <c r="Q6435" s="116" t="e">
        <v>#N/A</v>
      </c>
    </row>
    <row r="6436" spans="1:17">
      <c r="A6436" s="4" t="s">
        <v>1316</v>
      </c>
      <c r="B6436" s="38">
        <v>97</v>
      </c>
      <c r="C6436" s="15" t="s">
        <v>553</v>
      </c>
      <c r="D6436" s="39">
        <v>44631</v>
      </c>
      <c r="E6436" s="10" t="s">
        <v>1</v>
      </c>
      <c r="F6436" s="36">
        <v>1695</v>
      </c>
      <c r="G6436" s="36">
        <v>408.58132852990423</v>
      </c>
      <c r="H6436" s="39"/>
      <c r="I6436" s="120"/>
      <c r="J6436" s="38" t="str">
        <f>IF(M6436="",IF(AND(H6436&lt;&gt; "",D6436&lt;&gt;""),IF(H6436&gt;=D6436,H6436-D6436,0),""),"")</f>
        <v/>
      </c>
      <c r="K6436" s="37" t="str">
        <f>IF(M6436="",IF(I6436&lt;&gt;"",I6436-G6436,""),"")</f>
        <v/>
      </c>
      <c r="L6436" s="31" t="str">
        <f>IF(M6436="",IF(K6436&lt;&gt;"",IF(G6436=0,IF(I6436=0,0,9.99),K6436/G6436),""),"")</f>
        <v/>
      </c>
      <c r="M6436" s="35"/>
      <c r="N6436" s="33" t="str">
        <f>TRIM(CONCATENATE(Table1[[#This Row],[Intake]]," ",Table1[[#This Row],[Batch Number]]))</f>
        <v>S-1/OS 97</v>
      </c>
      <c r="O6436" s="35" t="str">
        <f>IF(VLOOKUP(Table1[[#This Row],[Intake Batch Combo]],Sheet2!A:B,2,FALSE)="","",VLOOKUP(Table1[[#This Row],[Intake Batch Combo]],Sheet2!A:B,2,FALSE))</f>
        <v>One Source Diagnostics Buy 97.2</v>
      </c>
      <c r="P6436" s="116" t="s">
        <v>2384</v>
      </c>
      <c r="Q6436" s="116" t="e">
        <v>#N/A</v>
      </c>
    </row>
    <row r="6437" spans="1:17">
      <c r="A6437" s="4" t="s">
        <v>1316</v>
      </c>
      <c r="B6437" s="38">
        <v>97</v>
      </c>
      <c r="C6437" s="15" t="s">
        <v>553</v>
      </c>
      <c r="D6437" s="39">
        <v>44631</v>
      </c>
      <c r="E6437" s="10" t="s">
        <v>1</v>
      </c>
      <c r="F6437" s="36">
        <v>1695</v>
      </c>
      <c r="G6437" s="36">
        <v>408.58132852990423</v>
      </c>
      <c r="H6437" s="39"/>
      <c r="I6437" s="118"/>
      <c r="J6437" s="38" t="str">
        <f>IF(M6437="",IF(AND(H6437&lt;&gt; "",D6437&lt;&gt;""),IF(H6437&gt;=D6437,H6437-D6437,0),""),"")</f>
        <v/>
      </c>
      <c r="K6437" s="37" t="str">
        <f>IF(M6437="",IF(I6437&lt;&gt;"",I6437-G6437,""),"")</f>
        <v/>
      </c>
      <c r="L6437" s="31" t="str">
        <f>IF(M6437="",IF(K6437&lt;&gt;"",IF(G6437=0,IF(I6437=0,0,9.99),K6437/G6437),""),"")</f>
        <v/>
      </c>
      <c r="M6437" s="35"/>
      <c r="N6437" s="33" t="str">
        <f>TRIM(CONCATENATE(Table1[[#This Row],[Intake]]," ",Table1[[#This Row],[Batch Number]]))</f>
        <v>S-1/OS 97</v>
      </c>
      <c r="O6437" s="35" t="str">
        <f>IF(VLOOKUP(Table1[[#This Row],[Intake Batch Combo]],Sheet2!A:B,2,FALSE)="","",VLOOKUP(Table1[[#This Row],[Intake Batch Combo]],Sheet2!A:B,2,FALSE))</f>
        <v>One Source Diagnostics Buy 97.2</v>
      </c>
      <c r="P6437" s="116" t="s">
        <v>2384</v>
      </c>
      <c r="Q6437" s="116" t="e">
        <v>#N/A</v>
      </c>
    </row>
    <row r="6438" spans="1:17">
      <c r="A6438" s="4" t="s">
        <v>1316</v>
      </c>
      <c r="B6438" s="38">
        <v>97</v>
      </c>
      <c r="C6438" s="15" t="s">
        <v>554</v>
      </c>
      <c r="D6438" s="39">
        <v>44631</v>
      </c>
      <c r="E6438" s="10" t="s">
        <v>1</v>
      </c>
      <c r="F6438" s="36">
        <v>1695</v>
      </c>
      <c r="G6438" s="36">
        <v>408.58132852990423</v>
      </c>
      <c r="H6438" s="39"/>
      <c r="I6438" s="120"/>
      <c r="J6438" s="38" t="str">
        <f>IF(M6438="",IF(AND(H6438&lt;&gt; "",D6438&lt;&gt;""),IF(H6438&gt;=D6438,H6438-D6438,0),""),"")</f>
        <v/>
      </c>
      <c r="K6438" s="37" t="str">
        <f>IF(M6438="",IF(I6438&lt;&gt;"",I6438-G6438,""),"")</f>
        <v/>
      </c>
      <c r="L6438" s="31" t="str">
        <f>IF(M6438="",IF(K6438&lt;&gt;"",IF(G6438=0,IF(I6438=0,0,9.99),K6438/G6438),""),"")</f>
        <v/>
      </c>
      <c r="M6438" s="35"/>
      <c r="N6438" s="33" t="str">
        <f>TRIM(CONCATENATE(Table1[[#This Row],[Intake]]," ",Table1[[#This Row],[Batch Number]]))</f>
        <v>S-1/OS 97</v>
      </c>
      <c r="O6438" s="35" t="str">
        <f>IF(VLOOKUP(Table1[[#This Row],[Intake Batch Combo]],Sheet2!A:B,2,FALSE)="","",VLOOKUP(Table1[[#This Row],[Intake Batch Combo]],Sheet2!A:B,2,FALSE))</f>
        <v>One Source Diagnostics Buy 97.2</v>
      </c>
      <c r="P6438" s="116" t="s">
        <v>2384</v>
      </c>
      <c r="Q6438" s="116" t="e">
        <v>#N/A</v>
      </c>
    </row>
    <row r="6439" spans="1:17">
      <c r="A6439" s="4" t="s">
        <v>1316</v>
      </c>
      <c r="B6439" s="38">
        <v>97</v>
      </c>
      <c r="C6439" s="15" t="s">
        <v>554</v>
      </c>
      <c r="D6439" s="39">
        <v>44631</v>
      </c>
      <c r="E6439" s="10" t="s">
        <v>1</v>
      </c>
      <c r="F6439" s="36">
        <v>1695</v>
      </c>
      <c r="G6439" s="36">
        <v>408.58132852990423</v>
      </c>
      <c r="H6439" s="39"/>
      <c r="I6439" s="120"/>
      <c r="J6439" s="38" t="str">
        <f>IF(M6439="",IF(AND(H6439&lt;&gt; "",D6439&lt;&gt;""),IF(H6439&gt;=D6439,H6439-D6439,0),""),"")</f>
        <v/>
      </c>
      <c r="K6439" s="37" t="str">
        <f>IF(M6439="",IF(I6439&lt;&gt;"",I6439-G6439,""),"")</f>
        <v/>
      </c>
      <c r="L6439" s="31" t="str">
        <f>IF(M6439="",IF(K6439&lt;&gt;"",IF(G6439=0,IF(I6439=0,0,9.99),K6439/G6439),""),"")</f>
        <v/>
      </c>
      <c r="M6439" s="35"/>
      <c r="N6439" s="33" t="str">
        <f>TRIM(CONCATENATE(Table1[[#This Row],[Intake]]," ",Table1[[#This Row],[Batch Number]]))</f>
        <v>S-1/OS 97</v>
      </c>
      <c r="O6439" s="35" t="str">
        <f>IF(VLOOKUP(Table1[[#This Row],[Intake Batch Combo]],Sheet2!A:B,2,FALSE)="","",VLOOKUP(Table1[[#This Row],[Intake Batch Combo]],Sheet2!A:B,2,FALSE))</f>
        <v>One Source Diagnostics Buy 97.2</v>
      </c>
      <c r="P6439" s="116" t="s">
        <v>2384</v>
      </c>
      <c r="Q6439" s="116" t="e">
        <v>#N/A</v>
      </c>
    </row>
    <row r="6440" spans="1:17">
      <c r="A6440" s="4" t="s">
        <v>2395</v>
      </c>
      <c r="B6440" s="15">
        <v>15.3</v>
      </c>
      <c r="C6440" s="15"/>
      <c r="D6440" s="30">
        <v>45021</v>
      </c>
      <c r="E6440" s="10" t="s">
        <v>1</v>
      </c>
      <c r="F6440" s="14">
        <v>2300</v>
      </c>
      <c r="G6440" s="14">
        <v>432.04350000000113</v>
      </c>
      <c r="H6440" s="30"/>
      <c r="I6440" s="120"/>
      <c r="J6440" s="15" t="str">
        <f>IF(M6440="",IF(AND(H6440&lt;&gt; "",D6440&lt;&gt;""),IF(H6440&gt;=D6440,H6440-D6440,0),""),"")</f>
        <v/>
      </c>
      <c r="K6440" s="20" t="str">
        <f>IF(M6440="",IF(I6440&lt;&gt;"",I6440-G6440,""),"")</f>
        <v/>
      </c>
      <c r="L6440" s="25" t="str">
        <f>IF(M6440="",IF(K6440&lt;&gt;"",IF(G6440=0,IF(I6440=0,0,9.99),K6440/G6440),""),"")</f>
        <v/>
      </c>
      <c r="M6440" s="112"/>
      <c r="N6440" s="58" t="str">
        <f>TRIM(CONCATENATE(Table1[[#This Row],[Intake]]," ",Table1[[#This Row],[Batch Number]]))</f>
        <v>S-1/SCI 15.3</v>
      </c>
      <c r="O6440" s="112" t="str">
        <f>IF(VLOOKUP(Table1[[#This Row],[Intake Batch Combo]],Sheet2!A:B,2,FALSE)="","",VLOOKUP(Table1[[#This Row],[Intake Batch Combo]],Sheet2!A:B,2,FALSE))</f>
        <v>SoCal Imaging Batch 15.3</v>
      </c>
      <c r="P6440" s="115" t="s">
        <v>2393</v>
      </c>
      <c r="Q6440" s="115" t="e">
        <v>#N/A</v>
      </c>
    </row>
    <row r="6441" spans="1:17">
      <c r="A6441" s="4" t="s">
        <v>2395</v>
      </c>
      <c r="B6441" s="15">
        <v>15.3</v>
      </c>
      <c r="C6441" s="15"/>
      <c r="D6441" s="30">
        <v>45021</v>
      </c>
      <c r="E6441" s="10" t="s">
        <v>1</v>
      </c>
      <c r="F6441" s="14">
        <v>2300</v>
      </c>
      <c r="G6441" s="14">
        <v>432.04350000000113</v>
      </c>
      <c r="H6441" s="30"/>
      <c r="I6441" s="120"/>
      <c r="J6441" s="15" t="str">
        <f>IF(M6441="",IF(AND(H6441&lt;&gt; "",D6441&lt;&gt;""),IF(H6441&gt;=D6441,H6441-D6441,0),""),"")</f>
        <v/>
      </c>
      <c r="K6441" s="20" t="str">
        <f>IF(M6441="",IF(I6441&lt;&gt;"",I6441-G6441,""),"")</f>
        <v/>
      </c>
      <c r="L6441" s="25" t="str">
        <f>IF(M6441="",IF(K6441&lt;&gt;"",IF(G6441=0,IF(I6441=0,0,9.99),K6441/G6441),""),"")</f>
        <v/>
      </c>
      <c r="M6441" s="112"/>
      <c r="N6441" s="58" t="str">
        <f>TRIM(CONCATENATE(Table1[[#This Row],[Intake]]," ",Table1[[#This Row],[Batch Number]]))</f>
        <v>S-1/SCI 15.3</v>
      </c>
      <c r="O6441" s="112" t="str">
        <f>IF(VLOOKUP(Table1[[#This Row],[Intake Batch Combo]],Sheet2!A:B,2,FALSE)="","",VLOOKUP(Table1[[#This Row],[Intake Batch Combo]],Sheet2!A:B,2,FALSE))</f>
        <v>SoCal Imaging Batch 15.3</v>
      </c>
      <c r="P6441" s="115" t="s">
        <v>2393</v>
      </c>
      <c r="Q6441" s="115" t="e">
        <v>#N/A</v>
      </c>
    </row>
    <row r="6442" spans="1:17">
      <c r="A6442" s="4" t="s">
        <v>2395</v>
      </c>
      <c r="B6442" s="15">
        <v>15.3</v>
      </c>
      <c r="C6442" s="15"/>
      <c r="D6442" s="30">
        <v>45021</v>
      </c>
      <c r="E6442" s="10" t="s">
        <v>1</v>
      </c>
      <c r="F6442" s="14">
        <v>2300</v>
      </c>
      <c r="G6442" s="14">
        <v>432.04350000000113</v>
      </c>
      <c r="H6442" s="30"/>
      <c r="I6442" s="120"/>
      <c r="J6442" s="15" t="str">
        <f>IF(M6442="",IF(AND(H6442&lt;&gt; "",D6442&lt;&gt;""),IF(H6442&gt;=D6442,H6442-D6442,0),""),"")</f>
        <v/>
      </c>
      <c r="K6442" s="20" t="str">
        <f>IF(M6442="",IF(I6442&lt;&gt;"",I6442-G6442,""),"")</f>
        <v/>
      </c>
      <c r="L6442" s="25" t="str">
        <f>IF(M6442="",IF(K6442&lt;&gt;"",IF(G6442=0,IF(I6442=0,0,9.99),K6442/G6442),""),"")</f>
        <v/>
      </c>
      <c r="M6442" s="112"/>
      <c r="N6442" s="58" t="str">
        <f>TRIM(CONCATENATE(Table1[[#This Row],[Intake]]," ",Table1[[#This Row],[Batch Number]]))</f>
        <v>S-1/SCI 15.3</v>
      </c>
      <c r="O6442" s="112" t="str">
        <f>IF(VLOOKUP(Table1[[#This Row],[Intake Batch Combo]],Sheet2!A:B,2,FALSE)="","",VLOOKUP(Table1[[#This Row],[Intake Batch Combo]],Sheet2!A:B,2,FALSE))</f>
        <v>SoCal Imaging Batch 15.3</v>
      </c>
      <c r="P6442" s="115" t="s">
        <v>2393</v>
      </c>
      <c r="Q6442" s="115" t="e">
        <v>#N/A</v>
      </c>
    </row>
    <row r="6443" spans="1:17">
      <c r="A6443" s="4" t="s">
        <v>2395</v>
      </c>
      <c r="B6443" s="15">
        <v>15.3</v>
      </c>
      <c r="C6443" s="15"/>
      <c r="D6443" s="30">
        <v>45021</v>
      </c>
      <c r="E6443" s="10" t="s">
        <v>1</v>
      </c>
      <c r="F6443" s="14">
        <v>2300</v>
      </c>
      <c r="G6443" s="14">
        <v>432.04350000000113</v>
      </c>
      <c r="H6443" s="30"/>
      <c r="I6443" s="118"/>
      <c r="J6443" s="15" t="str">
        <f>IF(M6443="",IF(AND(H6443&lt;&gt; "",D6443&lt;&gt;""),IF(H6443&gt;=D6443,H6443-D6443,0),""),"")</f>
        <v/>
      </c>
      <c r="K6443" s="20" t="str">
        <f>IF(M6443="",IF(I6443&lt;&gt;"",I6443-G6443,""),"")</f>
        <v/>
      </c>
      <c r="L6443" s="25" t="str">
        <f>IF(M6443="",IF(K6443&lt;&gt;"",IF(G6443=0,IF(I6443=0,0,9.99),K6443/G6443),""),"")</f>
        <v/>
      </c>
      <c r="M6443" s="112"/>
      <c r="N6443" s="58" t="str">
        <f>TRIM(CONCATENATE(Table1[[#This Row],[Intake]]," ",Table1[[#This Row],[Batch Number]]))</f>
        <v>S-1/SCI 15.3</v>
      </c>
      <c r="O6443" s="112" t="str">
        <f>IF(VLOOKUP(Table1[[#This Row],[Intake Batch Combo]],Sheet2!A:B,2,FALSE)="","",VLOOKUP(Table1[[#This Row],[Intake Batch Combo]],Sheet2!A:B,2,FALSE))</f>
        <v>SoCal Imaging Batch 15.3</v>
      </c>
      <c r="P6443" s="115" t="s">
        <v>2393</v>
      </c>
      <c r="Q6443" s="115" t="e">
        <v>#N/A</v>
      </c>
    </row>
    <row r="6444" spans="1:17">
      <c r="A6444" s="4" t="s">
        <v>2395</v>
      </c>
      <c r="B6444" s="15">
        <v>15.3</v>
      </c>
      <c r="C6444" s="15"/>
      <c r="D6444" s="30">
        <v>45021</v>
      </c>
      <c r="E6444" s="10" t="s">
        <v>1</v>
      </c>
      <c r="F6444" s="14">
        <v>2300</v>
      </c>
      <c r="G6444" s="14">
        <v>432.04350000000113</v>
      </c>
      <c r="H6444" s="30"/>
      <c r="I6444" s="120"/>
      <c r="J6444" s="15" t="str">
        <f>IF(M6444="",IF(AND(H6444&lt;&gt; "",D6444&lt;&gt;""),IF(H6444&gt;=D6444,H6444-D6444,0),""),"")</f>
        <v/>
      </c>
      <c r="K6444" s="20" t="str">
        <f>IF(M6444="",IF(I6444&lt;&gt;"",I6444-G6444,""),"")</f>
        <v/>
      </c>
      <c r="L6444" s="25" t="str">
        <f>IF(M6444="",IF(K6444&lt;&gt;"",IF(G6444=0,IF(I6444=0,0,9.99),K6444/G6444),""),"")</f>
        <v/>
      </c>
      <c r="M6444" s="112"/>
      <c r="N6444" s="58" t="str">
        <f>TRIM(CONCATENATE(Table1[[#This Row],[Intake]]," ",Table1[[#This Row],[Batch Number]]))</f>
        <v>S-1/SCI 15.3</v>
      </c>
      <c r="O6444" s="112" t="str">
        <f>IF(VLOOKUP(Table1[[#This Row],[Intake Batch Combo]],Sheet2!A:B,2,FALSE)="","",VLOOKUP(Table1[[#This Row],[Intake Batch Combo]],Sheet2!A:B,2,FALSE))</f>
        <v>SoCal Imaging Batch 15.3</v>
      </c>
      <c r="P6444" s="115" t="s">
        <v>2393</v>
      </c>
      <c r="Q6444" s="115" t="e">
        <v>#N/A</v>
      </c>
    </row>
    <row r="6445" spans="1:17">
      <c r="A6445" s="4" t="s">
        <v>2395</v>
      </c>
      <c r="B6445" s="15">
        <v>15.3</v>
      </c>
      <c r="C6445" s="15"/>
      <c r="D6445" s="30">
        <v>45021</v>
      </c>
      <c r="E6445" s="10" t="s">
        <v>1</v>
      </c>
      <c r="F6445" s="14">
        <v>2300</v>
      </c>
      <c r="G6445" s="14">
        <v>432.04350000000113</v>
      </c>
      <c r="H6445" s="30"/>
      <c r="I6445" s="118"/>
      <c r="J6445" s="15" t="str">
        <f>IF(M6445="",IF(AND(H6445&lt;&gt; "",D6445&lt;&gt;""),IF(H6445&gt;=D6445,H6445-D6445,0),""),"")</f>
        <v/>
      </c>
      <c r="K6445" s="20" t="str">
        <f>IF(M6445="",IF(I6445&lt;&gt;"",I6445-G6445,""),"")</f>
        <v/>
      </c>
      <c r="L6445" s="25" t="str">
        <f>IF(M6445="",IF(K6445&lt;&gt;"",IF(G6445=0,IF(I6445=0,0,9.99),K6445/G6445),""),"")</f>
        <v/>
      </c>
      <c r="M6445" s="112"/>
      <c r="N6445" s="58" t="str">
        <f>TRIM(CONCATENATE(Table1[[#This Row],[Intake]]," ",Table1[[#This Row],[Batch Number]]))</f>
        <v>S-1/SCI 15.3</v>
      </c>
      <c r="O6445" s="112" t="str">
        <f>IF(VLOOKUP(Table1[[#This Row],[Intake Batch Combo]],Sheet2!A:B,2,FALSE)="","",VLOOKUP(Table1[[#This Row],[Intake Batch Combo]],Sheet2!A:B,2,FALSE))</f>
        <v>SoCal Imaging Batch 15.3</v>
      </c>
      <c r="P6445" s="115" t="s">
        <v>2393</v>
      </c>
      <c r="Q6445" s="115" t="e">
        <v>#N/A</v>
      </c>
    </row>
    <row r="6446" spans="1:17">
      <c r="A6446" s="4" t="s">
        <v>2395</v>
      </c>
      <c r="B6446" s="15">
        <v>15.3</v>
      </c>
      <c r="C6446" s="15"/>
      <c r="D6446" s="30">
        <v>45021</v>
      </c>
      <c r="E6446" s="10" t="s">
        <v>1</v>
      </c>
      <c r="F6446" s="14">
        <v>2300</v>
      </c>
      <c r="G6446" s="14">
        <v>432.04350000000113</v>
      </c>
      <c r="H6446" s="30"/>
      <c r="I6446" s="118"/>
      <c r="J6446" s="15" t="str">
        <f>IF(M6446="",IF(AND(H6446&lt;&gt; "",D6446&lt;&gt;""),IF(H6446&gt;=D6446,H6446-D6446,0),""),"")</f>
        <v/>
      </c>
      <c r="K6446" s="20" t="str">
        <f>IF(M6446="",IF(I6446&lt;&gt;"",I6446-G6446,""),"")</f>
        <v/>
      </c>
      <c r="L6446" s="25" t="str">
        <f>IF(M6446="",IF(K6446&lt;&gt;"",IF(G6446=0,IF(I6446=0,0,9.99),K6446/G6446),""),"")</f>
        <v/>
      </c>
      <c r="M6446" s="112"/>
      <c r="N6446" s="58" t="str">
        <f>TRIM(CONCATENATE(Table1[[#This Row],[Intake]]," ",Table1[[#This Row],[Batch Number]]))</f>
        <v>S-1/SCI 15.3</v>
      </c>
      <c r="O6446" s="112" t="str">
        <f>IF(VLOOKUP(Table1[[#This Row],[Intake Batch Combo]],Sheet2!A:B,2,FALSE)="","",VLOOKUP(Table1[[#This Row],[Intake Batch Combo]],Sheet2!A:B,2,FALSE))</f>
        <v>SoCal Imaging Batch 15.3</v>
      </c>
      <c r="P6446" s="115" t="s">
        <v>2393</v>
      </c>
      <c r="Q6446" s="115" t="e">
        <v>#N/A</v>
      </c>
    </row>
    <row r="6447" spans="1:17">
      <c r="A6447" s="4" t="s">
        <v>2395</v>
      </c>
      <c r="B6447" s="15">
        <v>15.3</v>
      </c>
      <c r="C6447" s="15"/>
      <c r="D6447" s="30">
        <v>45021</v>
      </c>
      <c r="E6447" s="10" t="s">
        <v>1</v>
      </c>
      <c r="F6447" s="14">
        <v>2300</v>
      </c>
      <c r="G6447" s="14">
        <v>432.04350000000113</v>
      </c>
      <c r="H6447" s="30"/>
      <c r="I6447" s="118"/>
      <c r="J6447" s="15" t="str">
        <f>IF(M6447="",IF(AND(H6447&lt;&gt; "",D6447&lt;&gt;""),IF(H6447&gt;=D6447,H6447-D6447,0),""),"")</f>
        <v/>
      </c>
      <c r="K6447" s="20" t="str">
        <f>IF(M6447="",IF(I6447&lt;&gt;"",I6447-G6447,""),"")</f>
        <v/>
      </c>
      <c r="L6447" s="25" t="str">
        <f>IF(M6447="",IF(K6447&lt;&gt;"",IF(G6447=0,IF(I6447=0,0,9.99),K6447/G6447),""),"")</f>
        <v/>
      </c>
      <c r="M6447" s="112"/>
      <c r="N6447" s="58" t="str">
        <f>TRIM(CONCATENATE(Table1[[#This Row],[Intake]]," ",Table1[[#This Row],[Batch Number]]))</f>
        <v>S-1/SCI 15.3</v>
      </c>
      <c r="O6447" s="112" t="str">
        <f>IF(VLOOKUP(Table1[[#This Row],[Intake Batch Combo]],Sheet2!A:B,2,FALSE)="","",VLOOKUP(Table1[[#This Row],[Intake Batch Combo]],Sheet2!A:B,2,FALSE))</f>
        <v>SoCal Imaging Batch 15.3</v>
      </c>
      <c r="P6447" s="115" t="s">
        <v>2393</v>
      </c>
      <c r="Q6447" s="115" t="e">
        <v>#N/A</v>
      </c>
    </row>
    <row r="6448" spans="1:17">
      <c r="A6448" s="4" t="s">
        <v>2395</v>
      </c>
      <c r="B6448" s="15">
        <v>15.3</v>
      </c>
      <c r="C6448" s="15"/>
      <c r="D6448" s="30">
        <v>45021</v>
      </c>
      <c r="E6448" s="10" t="s">
        <v>1</v>
      </c>
      <c r="F6448" s="14">
        <v>2300</v>
      </c>
      <c r="G6448" s="14">
        <v>432.04350000000113</v>
      </c>
      <c r="H6448" s="30"/>
      <c r="I6448" s="120"/>
      <c r="J6448" s="15" t="str">
        <f>IF(M6448="",IF(AND(H6448&lt;&gt; "",D6448&lt;&gt;""),IF(H6448&gt;=D6448,H6448-D6448,0),""),"")</f>
        <v/>
      </c>
      <c r="K6448" s="20" t="str">
        <f>IF(M6448="",IF(I6448&lt;&gt;"",I6448-G6448,""),"")</f>
        <v/>
      </c>
      <c r="L6448" s="25" t="str">
        <f>IF(M6448="",IF(K6448&lt;&gt;"",IF(G6448=0,IF(I6448=0,0,9.99),K6448/G6448),""),"")</f>
        <v/>
      </c>
      <c r="M6448" s="112"/>
      <c r="N6448" s="58" t="str">
        <f>TRIM(CONCATENATE(Table1[[#This Row],[Intake]]," ",Table1[[#This Row],[Batch Number]]))</f>
        <v>S-1/SCI 15.3</v>
      </c>
      <c r="O6448" s="112" t="str">
        <f>IF(VLOOKUP(Table1[[#This Row],[Intake Batch Combo]],Sheet2!A:B,2,FALSE)="","",VLOOKUP(Table1[[#This Row],[Intake Batch Combo]],Sheet2!A:B,2,FALSE))</f>
        <v>SoCal Imaging Batch 15.3</v>
      </c>
      <c r="P6448" s="115" t="s">
        <v>2393</v>
      </c>
      <c r="Q6448" s="115" t="e">
        <v>#N/A</v>
      </c>
    </row>
    <row r="6449" spans="1:17">
      <c r="A6449" s="4" t="s">
        <v>2395</v>
      </c>
      <c r="B6449" s="15">
        <v>15.3</v>
      </c>
      <c r="C6449" s="15"/>
      <c r="D6449" s="30">
        <v>45021</v>
      </c>
      <c r="E6449" s="10" t="s">
        <v>1</v>
      </c>
      <c r="F6449" s="14">
        <v>2300</v>
      </c>
      <c r="G6449" s="14">
        <v>432.04350000000113</v>
      </c>
      <c r="H6449" s="30"/>
      <c r="I6449" s="120"/>
      <c r="J6449" s="15" t="str">
        <f>IF(M6449="",IF(AND(H6449&lt;&gt; "",D6449&lt;&gt;""),IF(H6449&gt;=D6449,H6449-D6449,0),""),"")</f>
        <v/>
      </c>
      <c r="K6449" s="20" t="str">
        <f>IF(M6449="",IF(I6449&lt;&gt;"",I6449-G6449,""),"")</f>
        <v/>
      </c>
      <c r="L6449" s="25" t="str">
        <f>IF(M6449="",IF(K6449&lt;&gt;"",IF(G6449=0,IF(I6449=0,0,9.99),K6449/G6449),""),"")</f>
        <v/>
      </c>
      <c r="M6449" s="112"/>
      <c r="N6449" s="58" t="str">
        <f>TRIM(CONCATENATE(Table1[[#This Row],[Intake]]," ",Table1[[#This Row],[Batch Number]]))</f>
        <v>S-1/SCI 15.3</v>
      </c>
      <c r="O6449" s="112" t="str">
        <f>IF(VLOOKUP(Table1[[#This Row],[Intake Batch Combo]],Sheet2!A:B,2,FALSE)="","",VLOOKUP(Table1[[#This Row],[Intake Batch Combo]],Sheet2!A:B,2,FALSE))</f>
        <v>SoCal Imaging Batch 15.3</v>
      </c>
      <c r="P6449" s="115" t="s">
        <v>2393</v>
      </c>
      <c r="Q6449" s="115" t="e">
        <v>#N/A</v>
      </c>
    </row>
    <row r="6450" spans="1:17">
      <c r="A6450" s="4" t="s">
        <v>2395</v>
      </c>
      <c r="B6450" s="15">
        <v>15.3</v>
      </c>
      <c r="C6450" s="15"/>
      <c r="D6450" s="30">
        <v>45021</v>
      </c>
      <c r="E6450" s="10" t="s">
        <v>1</v>
      </c>
      <c r="F6450" s="14">
        <v>2300</v>
      </c>
      <c r="G6450" s="14">
        <v>432.04350000000113</v>
      </c>
      <c r="H6450" s="30"/>
      <c r="I6450" s="118"/>
      <c r="J6450" s="15" t="str">
        <f>IF(M6450="",IF(AND(H6450&lt;&gt; "",D6450&lt;&gt;""),IF(H6450&gt;=D6450,H6450-D6450,0),""),"")</f>
        <v/>
      </c>
      <c r="K6450" s="20" t="str">
        <f>IF(M6450="",IF(I6450&lt;&gt;"",I6450-G6450,""),"")</f>
        <v/>
      </c>
      <c r="L6450" s="25" t="str">
        <f>IF(M6450="",IF(K6450&lt;&gt;"",IF(G6450=0,IF(I6450=0,0,9.99),K6450/G6450),""),"")</f>
        <v/>
      </c>
      <c r="M6450" s="112"/>
      <c r="N6450" s="58" t="str">
        <f>TRIM(CONCATENATE(Table1[[#This Row],[Intake]]," ",Table1[[#This Row],[Batch Number]]))</f>
        <v>S-1/SCI 15.3</v>
      </c>
      <c r="O6450" s="112" t="str">
        <f>IF(VLOOKUP(Table1[[#This Row],[Intake Batch Combo]],Sheet2!A:B,2,FALSE)="","",VLOOKUP(Table1[[#This Row],[Intake Batch Combo]],Sheet2!A:B,2,FALSE))</f>
        <v>SoCal Imaging Batch 15.3</v>
      </c>
      <c r="P6450" s="115" t="s">
        <v>2393</v>
      </c>
      <c r="Q6450" s="115" t="e">
        <v>#N/A</v>
      </c>
    </row>
    <row r="6451" spans="1:17">
      <c r="A6451" s="4" t="s">
        <v>2395</v>
      </c>
      <c r="B6451" s="15">
        <v>15.3</v>
      </c>
      <c r="C6451" s="15"/>
      <c r="D6451" s="30">
        <v>45021</v>
      </c>
      <c r="E6451" s="10" t="s">
        <v>1</v>
      </c>
      <c r="F6451" s="14">
        <v>2300</v>
      </c>
      <c r="G6451" s="14">
        <v>432.04350000000113</v>
      </c>
      <c r="H6451" s="30"/>
      <c r="I6451" s="120"/>
      <c r="J6451" s="15" t="str">
        <f>IF(M6451="",IF(AND(H6451&lt;&gt; "",D6451&lt;&gt;""),IF(H6451&gt;=D6451,H6451-D6451,0),""),"")</f>
        <v/>
      </c>
      <c r="K6451" s="20" t="str">
        <f>IF(M6451="",IF(I6451&lt;&gt;"",I6451-G6451,""),"")</f>
        <v/>
      </c>
      <c r="L6451" s="25" t="str">
        <f>IF(M6451="",IF(K6451&lt;&gt;"",IF(G6451=0,IF(I6451=0,0,9.99),K6451/G6451),""),"")</f>
        <v/>
      </c>
      <c r="M6451" s="112"/>
      <c r="N6451" s="58" t="str">
        <f>TRIM(CONCATENATE(Table1[[#This Row],[Intake]]," ",Table1[[#This Row],[Batch Number]]))</f>
        <v>S-1/SCI 15.3</v>
      </c>
      <c r="O6451" s="112" t="str">
        <f>IF(VLOOKUP(Table1[[#This Row],[Intake Batch Combo]],Sheet2!A:B,2,FALSE)="","",VLOOKUP(Table1[[#This Row],[Intake Batch Combo]],Sheet2!A:B,2,FALSE))</f>
        <v>SoCal Imaging Batch 15.3</v>
      </c>
      <c r="P6451" s="115" t="s">
        <v>2393</v>
      </c>
      <c r="Q6451" s="115" t="e">
        <v>#N/A</v>
      </c>
    </row>
    <row r="6452" spans="1:17">
      <c r="A6452" s="4" t="s">
        <v>2395</v>
      </c>
      <c r="B6452" s="15">
        <v>15.3</v>
      </c>
      <c r="C6452" s="15"/>
      <c r="D6452" s="30">
        <v>45021</v>
      </c>
      <c r="E6452" s="10" t="s">
        <v>1</v>
      </c>
      <c r="F6452" s="14">
        <v>2300</v>
      </c>
      <c r="G6452" s="14">
        <v>432.04350000000113</v>
      </c>
      <c r="H6452" s="30"/>
      <c r="I6452" s="120"/>
      <c r="J6452" s="15" t="str">
        <f>IF(M6452="",IF(AND(H6452&lt;&gt; "",D6452&lt;&gt;""),IF(H6452&gt;=D6452,H6452-D6452,0),""),"")</f>
        <v/>
      </c>
      <c r="K6452" s="20" t="str">
        <f>IF(M6452="",IF(I6452&lt;&gt;"",I6452-G6452,""),"")</f>
        <v/>
      </c>
      <c r="L6452" s="25" t="str">
        <f>IF(M6452="",IF(K6452&lt;&gt;"",IF(G6452=0,IF(I6452=0,0,9.99),K6452/G6452),""),"")</f>
        <v/>
      </c>
      <c r="M6452" s="112"/>
      <c r="N6452" s="58" t="str">
        <f>TRIM(CONCATENATE(Table1[[#This Row],[Intake]]," ",Table1[[#This Row],[Batch Number]]))</f>
        <v>S-1/SCI 15.3</v>
      </c>
      <c r="O6452" s="112" t="str">
        <f>IF(VLOOKUP(Table1[[#This Row],[Intake Batch Combo]],Sheet2!A:B,2,FALSE)="","",VLOOKUP(Table1[[#This Row],[Intake Batch Combo]],Sheet2!A:B,2,FALSE))</f>
        <v>SoCal Imaging Batch 15.3</v>
      </c>
      <c r="P6452" s="115" t="s">
        <v>2393</v>
      </c>
      <c r="Q6452" s="115" t="e">
        <v>#N/A</v>
      </c>
    </row>
    <row r="6453" spans="1:17">
      <c r="A6453" s="4" t="s">
        <v>2395</v>
      </c>
      <c r="B6453" s="15">
        <v>15.3</v>
      </c>
      <c r="C6453" s="15"/>
      <c r="D6453" s="30">
        <v>45021</v>
      </c>
      <c r="E6453" s="10" t="s">
        <v>1</v>
      </c>
      <c r="F6453" s="14">
        <v>2300</v>
      </c>
      <c r="G6453" s="14">
        <v>432.04350000000113</v>
      </c>
      <c r="H6453" s="30"/>
      <c r="I6453" s="118"/>
      <c r="J6453" s="15" t="str">
        <f>IF(M6453="",IF(AND(H6453&lt;&gt; "",D6453&lt;&gt;""),IF(H6453&gt;=D6453,H6453-D6453,0),""),"")</f>
        <v/>
      </c>
      <c r="K6453" s="20" t="str">
        <f>IF(M6453="",IF(I6453&lt;&gt;"",I6453-G6453,""),"")</f>
        <v/>
      </c>
      <c r="L6453" s="25" t="str">
        <f>IF(M6453="",IF(K6453&lt;&gt;"",IF(G6453=0,IF(I6453=0,0,9.99),K6453/G6453),""),"")</f>
        <v/>
      </c>
      <c r="M6453" s="112"/>
      <c r="N6453" s="58" t="str">
        <f>TRIM(CONCATENATE(Table1[[#This Row],[Intake]]," ",Table1[[#This Row],[Batch Number]]))</f>
        <v>S-1/SCI 15.3</v>
      </c>
      <c r="O6453" s="112" t="str">
        <f>IF(VLOOKUP(Table1[[#This Row],[Intake Batch Combo]],Sheet2!A:B,2,FALSE)="","",VLOOKUP(Table1[[#This Row],[Intake Batch Combo]],Sheet2!A:B,2,FALSE))</f>
        <v>SoCal Imaging Batch 15.3</v>
      </c>
      <c r="P6453" s="115" t="s">
        <v>2393</v>
      </c>
      <c r="Q6453" s="115" t="e">
        <v>#N/A</v>
      </c>
    </row>
    <row r="6454" spans="1:17">
      <c r="A6454" s="4" t="s">
        <v>2395</v>
      </c>
      <c r="B6454" s="15">
        <v>15.3</v>
      </c>
      <c r="C6454" s="15"/>
      <c r="D6454" s="30">
        <v>45021</v>
      </c>
      <c r="E6454" s="10" t="s">
        <v>1</v>
      </c>
      <c r="F6454" s="14">
        <v>2300</v>
      </c>
      <c r="G6454" s="14">
        <v>432.04350000000113</v>
      </c>
      <c r="H6454" s="30"/>
      <c r="I6454" s="120"/>
      <c r="J6454" s="15" t="str">
        <f>IF(M6454="",IF(AND(H6454&lt;&gt; "",D6454&lt;&gt;""),IF(H6454&gt;=D6454,H6454-D6454,0),""),"")</f>
        <v/>
      </c>
      <c r="K6454" s="20" t="str">
        <f>IF(M6454="",IF(I6454&lt;&gt;"",I6454-G6454,""),"")</f>
        <v/>
      </c>
      <c r="L6454" s="25" t="str">
        <f>IF(M6454="",IF(K6454&lt;&gt;"",IF(G6454=0,IF(I6454=0,0,9.99),K6454/G6454),""),"")</f>
        <v/>
      </c>
      <c r="M6454" s="112"/>
      <c r="N6454" s="58" t="str">
        <f>TRIM(CONCATENATE(Table1[[#This Row],[Intake]]," ",Table1[[#This Row],[Batch Number]]))</f>
        <v>S-1/SCI 15.3</v>
      </c>
      <c r="O6454" s="112" t="str">
        <f>IF(VLOOKUP(Table1[[#This Row],[Intake Batch Combo]],Sheet2!A:B,2,FALSE)="","",VLOOKUP(Table1[[#This Row],[Intake Batch Combo]],Sheet2!A:B,2,FALSE))</f>
        <v>SoCal Imaging Batch 15.3</v>
      </c>
      <c r="P6454" s="115" t="s">
        <v>2393</v>
      </c>
      <c r="Q6454" s="115" t="e">
        <v>#N/A</v>
      </c>
    </row>
    <row r="6455" spans="1:17">
      <c r="A6455" s="4" t="s">
        <v>2395</v>
      </c>
      <c r="B6455" s="15">
        <v>15.3</v>
      </c>
      <c r="C6455" s="15"/>
      <c r="D6455" s="30">
        <v>45021</v>
      </c>
      <c r="E6455" s="10" t="s">
        <v>1</v>
      </c>
      <c r="F6455" s="14">
        <v>2300</v>
      </c>
      <c r="G6455" s="14">
        <v>432.04350000000113</v>
      </c>
      <c r="H6455" s="30"/>
      <c r="I6455" s="120"/>
      <c r="J6455" s="15" t="str">
        <f>IF(M6455="",IF(AND(H6455&lt;&gt; "",D6455&lt;&gt;""),IF(H6455&gt;=D6455,H6455-D6455,0),""),"")</f>
        <v/>
      </c>
      <c r="K6455" s="20" t="str">
        <f>IF(M6455="",IF(I6455&lt;&gt;"",I6455-G6455,""),"")</f>
        <v/>
      </c>
      <c r="L6455" s="25" t="str">
        <f>IF(M6455="",IF(K6455&lt;&gt;"",IF(G6455=0,IF(I6455=0,0,9.99),K6455/G6455),""),"")</f>
        <v/>
      </c>
      <c r="M6455" s="112"/>
      <c r="N6455" s="58" t="str">
        <f>TRIM(CONCATENATE(Table1[[#This Row],[Intake]]," ",Table1[[#This Row],[Batch Number]]))</f>
        <v>S-1/SCI 15.3</v>
      </c>
      <c r="O6455" s="112" t="str">
        <f>IF(VLOOKUP(Table1[[#This Row],[Intake Batch Combo]],Sheet2!A:B,2,FALSE)="","",VLOOKUP(Table1[[#This Row],[Intake Batch Combo]],Sheet2!A:B,2,FALSE))</f>
        <v>SoCal Imaging Batch 15.3</v>
      </c>
      <c r="P6455" s="115" t="s">
        <v>2393</v>
      </c>
      <c r="Q6455" s="115" t="e">
        <v>#N/A</v>
      </c>
    </row>
    <row r="6456" spans="1:17">
      <c r="A6456" s="4" t="s">
        <v>2395</v>
      </c>
      <c r="B6456" s="15">
        <v>15.3</v>
      </c>
      <c r="C6456" s="15"/>
      <c r="D6456" s="30">
        <v>45021</v>
      </c>
      <c r="E6456" s="10" t="s">
        <v>1</v>
      </c>
      <c r="F6456" s="14">
        <v>2300</v>
      </c>
      <c r="G6456" s="14">
        <v>432.04350000000113</v>
      </c>
      <c r="H6456" s="30"/>
      <c r="I6456" s="118"/>
      <c r="J6456" s="15" t="str">
        <f>IF(M6456="",IF(AND(H6456&lt;&gt; "",D6456&lt;&gt;""),IF(H6456&gt;=D6456,H6456-D6456,0),""),"")</f>
        <v/>
      </c>
      <c r="K6456" s="20" t="str">
        <f>IF(M6456="",IF(I6456&lt;&gt;"",I6456-G6456,""),"")</f>
        <v/>
      </c>
      <c r="L6456" s="25" t="str">
        <f>IF(M6456="",IF(K6456&lt;&gt;"",IF(G6456=0,IF(I6456=0,0,9.99),K6456/G6456),""),"")</f>
        <v/>
      </c>
      <c r="M6456" s="112"/>
      <c r="N6456" s="58" t="str">
        <f>TRIM(CONCATENATE(Table1[[#This Row],[Intake]]," ",Table1[[#This Row],[Batch Number]]))</f>
        <v>S-1/SCI 15.3</v>
      </c>
      <c r="O6456" s="112" t="str">
        <f>IF(VLOOKUP(Table1[[#This Row],[Intake Batch Combo]],Sheet2!A:B,2,FALSE)="","",VLOOKUP(Table1[[#This Row],[Intake Batch Combo]],Sheet2!A:B,2,FALSE))</f>
        <v>SoCal Imaging Batch 15.3</v>
      </c>
      <c r="P6456" s="115" t="s">
        <v>2393</v>
      </c>
      <c r="Q6456" s="115" t="e">
        <v>#N/A</v>
      </c>
    </row>
    <row r="6457" spans="1:17">
      <c r="A6457" s="4" t="s">
        <v>2395</v>
      </c>
      <c r="B6457" s="15">
        <v>15.3</v>
      </c>
      <c r="C6457" s="15"/>
      <c r="D6457" s="30">
        <v>45021</v>
      </c>
      <c r="E6457" s="10" t="s">
        <v>1</v>
      </c>
      <c r="F6457" s="14">
        <v>2300</v>
      </c>
      <c r="G6457" s="14">
        <v>432.04350000000113</v>
      </c>
      <c r="H6457" s="30"/>
      <c r="I6457" s="120"/>
      <c r="J6457" s="15" t="str">
        <f>IF(M6457="",IF(AND(H6457&lt;&gt; "",D6457&lt;&gt;""),IF(H6457&gt;=D6457,H6457-D6457,0),""),"")</f>
        <v/>
      </c>
      <c r="K6457" s="20" t="str">
        <f>IF(M6457="",IF(I6457&lt;&gt;"",I6457-G6457,""),"")</f>
        <v/>
      </c>
      <c r="L6457" s="25" t="str">
        <f>IF(M6457="",IF(K6457&lt;&gt;"",IF(G6457=0,IF(I6457=0,0,9.99),K6457/G6457),""),"")</f>
        <v/>
      </c>
      <c r="M6457" s="112"/>
      <c r="N6457" s="58" t="str">
        <f>TRIM(CONCATENATE(Table1[[#This Row],[Intake]]," ",Table1[[#This Row],[Batch Number]]))</f>
        <v>S-1/SCI 15.3</v>
      </c>
      <c r="O6457" s="112" t="str">
        <f>IF(VLOOKUP(Table1[[#This Row],[Intake Batch Combo]],Sheet2!A:B,2,FALSE)="","",VLOOKUP(Table1[[#This Row],[Intake Batch Combo]],Sheet2!A:B,2,FALSE))</f>
        <v>SoCal Imaging Batch 15.3</v>
      </c>
      <c r="P6457" s="115" t="s">
        <v>2393</v>
      </c>
      <c r="Q6457" s="115" t="e">
        <v>#N/A</v>
      </c>
    </row>
    <row r="6458" spans="1:17">
      <c r="A6458" s="4" t="s">
        <v>2395</v>
      </c>
      <c r="B6458" s="15">
        <v>15.3</v>
      </c>
      <c r="C6458" s="15"/>
      <c r="D6458" s="30">
        <v>45021</v>
      </c>
      <c r="E6458" s="10" t="s">
        <v>1</v>
      </c>
      <c r="F6458" s="14">
        <v>2300</v>
      </c>
      <c r="G6458" s="14">
        <v>432.04350000000113</v>
      </c>
      <c r="H6458" s="30"/>
      <c r="I6458" s="118"/>
      <c r="J6458" s="15" t="str">
        <f>IF(M6458="",IF(AND(H6458&lt;&gt; "",D6458&lt;&gt;""),IF(H6458&gt;=D6458,H6458-D6458,0),""),"")</f>
        <v/>
      </c>
      <c r="K6458" s="20" t="str">
        <f>IF(M6458="",IF(I6458&lt;&gt;"",I6458-G6458,""),"")</f>
        <v/>
      </c>
      <c r="L6458" s="25" t="str">
        <f>IF(M6458="",IF(K6458&lt;&gt;"",IF(G6458=0,IF(I6458=0,0,9.99),K6458/G6458),""),"")</f>
        <v/>
      </c>
      <c r="M6458" s="112"/>
      <c r="N6458" s="58" t="str">
        <f>TRIM(CONCATENATE(Table1[[#This Row],[Intake]]," ",Table1[[#This Row],[Batch Number]]))</f>
        <v>S-1/SCI 15.3</v>
      </c>
      <c r="O6458" s="112" t="str">
        <f>IF(VLOOKUP(Table1[[#This Row],[Intake Batch Combo]],Sheet2!A:B,2,FALSE)="","",VLOOKUP(Table1[[#This Row],[Intake Batch Combo]],Sheet2!A:B,2,FALSE))</f>
        <v>SoCal Imaging Batch 15.3</v>
      </c>
      <c r="P6458" s="115" t="s">
        <v>2393</v>
      </c>
      <c r="Q6458" s="115" t="e">
        <v>#N/A</v>
      </c>
    </row>
    <row r="6459" spans="1:17">
      <c r="A6459" s="4" t="s">
        <v>2395</v>
      </c>
      <c r="B6459" s="15">
        <v>15.3</v>
      </c>
      <c r="C6459" s="15"/>
      <c r="D6459" s="30">
        <v>45021</v>
      </c>
      <c r="E6459" s="10" t="s">
        <v>1</v>
      </c>
      <c r="F6459" s="14">
        <v>2300</v>
      </c>
      <c r="G6459" s="14">
        <v>432.04350000000113</v>
      </c>
      <c r="H6459" s="30"/>
      <c r="I6459" s="118"/>
      <c r="J6459" s="15" t="str">
        <f>IF(M6459="",IF(AND(H6459&lt;&gt; "",D6459&lt;&gt;""),IF(H6459&gt;=D6459,H6459-D6459,0),""),"")</f>
        <v/>
      </c>
      <c r="K6459" s="20" t="str">
        <f>IF(M6459="",IF(I6459&lt;&gt;"",I6459-G6459,""),"")</f>
        <v/>
      </c>
      <c r="L6459" s="25" t="str">
        <f>IF(M6459="",IF(K6459&lt;&gt;"",IF(G6459=0,IF(I6459=0,0,9.99),K6459/G6459),""),"")</f>
        <v/>
      </c>
      <c r="M6459" s="112"/>
      <c r="N6459" s="58" t="str">
        <f>TRIM(CONCATENATE(Table1[[#This Row],[Intake]]," ",Table1[[#This Row],[Batch Number]]))</f>
        <v>S-1/SCI 15.3</v>
      </c>
      <c r="O6459" s="112" t="str">
        <f>IF(VLOOKUP(Table1[[#This Row],[Intake Batch Combo]],Sheet2!A:B,2,FALSE)="","",VLOOKUP(Table1[[#This Row],[Intake Batch Combo]],Sheet2!A:B,2,FALSE))</f>
        <v>SoCal Imaging Batch 15.3</v>
      </c>
      <c r="P6459" s="115" t="s">
        <v>2393</v>
      </c>
      <c r="Q6459" s="115" t="e">
        <v>#N/A</v>
      </c>
    </row>
    <row r="6460" spans="1:17">
      <c r="A6460" s="4" t="s">
        <v>2395</v>
      </c>
      <c r="B6460" s="15">
        <v>15.3</v>
      </c>
      <c r="C6460" s="15"/>
      <c r="D6460" s="30">
        <v>45021</v>
      </c>
      <c r="E6460" s="10" t="s">
        <v>1</v>
      </c>
      <c r="F6460" s="14">
        <v>2300</v>
      </c>
      <c r="G6460" s="14">
        <v>432.04350000000113</v>
      </c>
      <c r="H6460" s="30"/>
      <c r="I6460" s="120"/>
      <c r="J6460" s="15" t="str">
        <f>IF(M6460="",IF(AND(H6460&lt;&gt; "",D6460&lt;&gt;""),IF(H6460&gt;=D6460,H6460-D6460,0),""),"")</f>
        <v/>
      </c>
      <c r="K6460" s="20" t="str">
        <f>IF(M6460="",IF(I6460&lt;&gt;"",I6460-G6460,""),"")</f>
        <v/>
      </c>
      <c r="L6460" s="25" t="str">
        <f>IF(M6460="",IF(K6460&lt;&gt;"",IF(G6460=0,IF(I6460=0,0,9.99),K6460/G6460),""),"")</f>
        <v/>
      </c>
      <c r="M6460" s="112"/>
      <c r="N6460" s="58" t="str">
        <f>TRIM(CONCATENATE(Table1[[#This Row],[Intake]]," ",Table1[[#This Row],[Batch Number]]))</f>
        <v>S-1/SCI 15.3</v>
      </c>
      <c r="O6460" s="112" t="str">
        <f>IF(VLOOKUP(Table1[[#This Row],[Intake Batch Combo]],Sheet2!A:B,2,FALSE)="","",VLOOKUP(Table1[[#This Row],[Intake Batch Combo]],Sheet2!A:B,2,FALSE))</f>
        <v>SoCal Imaging Batch 15.3</v>
      </c>
      <c r="P6460" s="115" t="s">
        <v>2393</v>
      </c>
      <c r="Q6460" s="115" t="e">
        <v>#N/A</v>
      </c>
    </row>
    <row r="6461" spans="1:17">
      <c r="A6461" s="4" t="s">
        <v>2395</v>
      </c>
      <c r="B6461" s="15">
        <v>15.3</v>
      </c>
      <c r="C6461" s="15"/>
      <c r="D6461" s="30">
        <v>45021</v>
      </c>
      <c r="E6461" s="10" t="s">
        <v>1</v>
      </c>
      <c r="F6461" s="14">
        <v>2300</v>
      </c>
      <c r="G6461" s="14">
        <v>432.04350000000113</v>
      </c>
      <c r="H6461" s="30"/>
      <c r="I6461" s="120"/>
      <c r="J6461" s="15" t="str">
        <f>IF(M6461="",IF(AND(H6461&lt;&gt; "",D6461&lt;&gt;""),IF(H6461&gt;=D6461,H6461-D6461,0),""),"")</f>
        <v/>
      </c>
      <c r="K6461" s="20" t="str">
        <f>IF(M6461="",IF(I6461&lt;&gt;"",I6461-G6461,""),"")</f>
        <v/>
      </c>
      <c r="L6461" s="25" t="str">
        <f>IF(M6461="",IF(K6461&lt;&gt;"",IF(G6461=0,IF(I6461=0,0,9.99),K6461/G6461),""),"")</f>
        <v/>
      </c>
      <c r="M6461" s="112"/>
      <c r="N6461" s="58" t="str">
        <f>TRIM(CONCATENATE(Table1[[#This Row],[Intake]]," ",Table1[[#This Row],[Batch Number]]))</f>
        <v>S-1/SCI 15.3</v>
      </c>
      <c r="O6461" s="112" t="str">
        <f>IF(VLOOKUP(Table1[[#This Row],[Intake Batch Combo]],Sheet2!A:B,2,FALSE)="","",VLOOKUP(Table1[[#This Row],[Intake Batch Combo]],Sheet2!A:B,2,FALSE))</f>
        <v>SoCal Imaging Batch 15.3</v>
      </c>
      <c r="P6461" s="115" t="s">
        <v>2393</v>
      </c>
      <c r="Q6461" s="115" t="e">
        <v>#N/A</v>
      </c>
    </row>
    <row r="6462" spans="1:17">
      <c r="A6462" s="4" t="s">
        <v>2395</v>
      </c>
      <c r="B6462" s="15">
        <v>15.3</v>
      </c>
      <c r="C6462" s="15"/>
      <c r="D6462" s="30">
        <v>45021</v>
      </c>
      <c r="E6462" s="10" t="s">
        <v>1</v>
      </c>
      <c r="F6462" s="14">
        <v>2300</v>
      </c>
      <c r="G6462" s="14">
        <v>432.04350000000113</v>
      </c>
      <c r="H6462" s="30"/>
      <c r="I6462" s="120"/>
      <c r="J6462" s="15" t="str">
        <f>IF(M6462="",IF(AND(H6462&lt;&gt; "",D6462&lt;&gt;""),IF(H6462&gt;=D6462,H6462-D6462,0),""),"")</f>
        <v/>
      </c>
      <c r="K6462" s="20" t="str">
        <f>IF(M6462="",IF(I6462&lt;&gt;"",I6462-G6462,""),"")</f>
        <v/>
      </c>
      <c r="L6462" s="25" t="str">
        <f>IF(M6462="",IF(K6462&lt;&gt;"",IF(G6462=0,IF(I6462=0,0,9.99),K6462/G6462),""),"")</f>
        <v/>
      </c>
      <c r="M6462" s="112"/>
      <c r="N6462" s="58" t="str">
        <f>TRIM(CONCATENATE(Table1[[#This Row],[Intake]]," ",Table1[[#This Row],[Batch Number]]))</f>
        <v>S-1/SCI 15.3</v>
      </c>
      <c r="O6462" s="112" t="str">
        <f>IF(VLOOKUP(Table1[[#This Row],[Intake Batch Combo]],Sheet2!A:B,2,FALSE)="","",VLOOKUP(Table1[[#This Row],[Intake Batch Combo]],Sheet2!A:B,2,FALSE))</f>
        <v>SoCal Imaging Batch 15.3</v>
      </c>
      <c r="P6462" s="115" t="s">
        <v>2393</v>
      </c>
      <c r="Q6462" s="115" t="e">
        <v>#N/A</v>
      </c>
    </row>
    <row r="6463" spans="1:17">
      <c r="A6463" s="4" t="s">
        <v>2395</v>
      </c>
      <c r="B6463" s="15">
        <v>15.3</v>
      </c>
      <c r="C6463" s="15"/>
      <c r="D6463" s="30">
        <v>45021</v>
      </c>
      <c r="E6463" s="10" t="s">
        <v>1</v>
      </c>
      <c r="F6463" s="14">
        <v>2300</v>
      </c>
      <c r="G6463" s="14">
        <v>432.04350000000113</v>
      </c>
      <c r="H6463" s="30"/>
      <c r="I6463" s="120"/>
      <c r="J6463" s="15" t="str">
        <f>IF(M6463="",IF(AND(H6463&lt;&gt; "",D6463&lt;&gt;""),IF(H6463&gt;=D6463,H6463-D6463,0),""),"")</f>
        <v/>
      </c>
      <c r="K6463" s="20" t="str">
        <f>IF(M6463="",IF(I6463&lt;&gt;"",I6463-G6463,""),"")</f>
        <v/>
      </c>
      <c r="L6463" s="25" t="str">
        <f>IF(M6463="",IF(K6463&lt;&gt;"",IF(G6463=0,IF(I6463=0,0,9.99),K6463/G6463),""),"")</f>
        <v/>
      </c>
      <c r="M6463" s="112"/>
      <c r="N6463" s="58" t="str">
        <f>TRIM(CONCATENATE(Table1[[#This Row],[Intake]]," ",Table1[[#This Row],[Batch Number]]))</f>
        <v>S-1/SCI 15.3</v>
      </c>
      <c r="O6463" s="112" t="str">
        <f>IF(VLOOKUP(Table1[[#This Row],[Intake Batch Combo]],Sheet2!A:B,2,FALSE)="","",VLOOKUP(Table1[[#This Row],[Intake Batch Combo]],Sheet2!A:B,2,FALSE))</f>
        <v>SoCal Imaging Batch 15.3</v>
      </c>
      <c r="P6463" s="115" t="s">
        <v>2393</v>
      </c>
      <c r="Q6463" s="115" t="e">
        <v>#N/A</v>
      </c>
    </row>
    <row r="6464" spans="1:17">
      <c r="A6464" s="4" t="s">
        <v>2395</v>
      </c>
      <c r="B6464" s="15">
        <v>15.3</v>
      </c>
      <c r="C6464" s="15"/>
      <c r="D6464" s="30">
        <v>45021</v>
      </c>
      <c r="E6464" s="10" t="s">
        <v>1</v>
      </c>
      <c r="F6464" s="14">
        <v>2300</v>
      </c>
      <c r="G6464" s="14">
        <v>432.04350000000113</v>
      </c>
      <c r="H6464" s="30"/>
      <c r="I6464" s="120"/>
      <c r="J6464" s="15" t="str">
        <f>IF(M6464="",IF(AND(H6464&lt;&gt; "",D6464&lt;&gt;""),IF(H6464&gt;=D6464,H6464-D6464,0),""),"")</f>
        <v/>
      </c>
      <c r="K6464" s="20" t="str">
        <f>IF(M6464="",IF(I6464&lt;&gt;"",I6464-G6464,""),"")</f>
        <v/>
      </c>
      <c r="L6464" s="25" t="str">
        <f>IF(M6464="",IF(K6464&lt;&gt;"",IF(G6464=0,IF(I6464=0,0,9.99),K6464/G6464),""),"")</f>
        <v/>
      </c>
      <c r="M6464" s="112"/>
      <c r="N6464" s="58" t="str">
        <f>TRIM(CONCATENATE(Table1[[#This Row],[Intake]]," ",Table1[[#This Row],[Batch Number]]))</f>
        <v>S-1/SCI 15.3</v>
      </c>
      <c r="O6464" s="112" t="str">
        <f>IF(VLOOKUP(Table1[[#This Row],[Intake Batch Combo]],Sheet2!A:B,2,FALSE)="","",VLOOKUP(Table1[[#This Row],[Intake Batch Combo]],Sheet2!A:B,2,FALSE))</f>
        <v>SoCal Imaging Batch 15.3</v>
      </c>
      <c r="P6464" s="115" t="s">
        <v>2393</v>
      </c>
      <c r="Q6464" s="115" t="e">
        <v>#N/A</v>
      </c>
    </row>
    <row r="6465" spans="1:17">
      <c r="A6465" s="4" t="s">
        <v>2395</v>
      </c>
      <c r="B6465" s="15">
        <v>15.3</v>
      </c>
      <c r="C6465" s="15"/>
      <c r="D6465" s="30">
        <v>45021</v>
      </c>
      <c r="E6465" s="10" t="s">
        <v>1</v>
      </c>
      <c r="F6465" s="14">
        <v>2300</v>
      </c>
      <c r="G6465" s="14">
        <v>432.04350000000113</v>
      </c>
      <c r="H6465" s="30"/>
      <c r="I6465" s="118"/>
      <c r="J6465" s="15" t="str">
        <f>IF(M6465="",IF(AND(H6465&lt;&gt; "",D6465&lt;&gt;""),IF(H6465&gt;=D6465,H6465-D6465,0),""),"")</f>
        <v/>
      </c>
      <c r="K6465" s="20" t="str">
        <f>IF(M6465="",IF(I6465&lt;&gt;"",I6465-G6465,""),"")</f>
        <v/>
      </c>
      <c r="L6465" s="25" t="str">
        <f>IF(M6465="",IF(K6465&lt;&gt;"",IF(G6465=0,IF(I6465=0,0,9.99),K6465/G6465),""),"")</f>
        <v/>
      </c>
      <c r="M6465" s="112"/>
      <c r="N6465" s="58" t="str">
        <f>TRIM(CONCATENATE(Table1[[#This Row],[Intake]]," ",Table1[[#This Row],[Batch Number]]))</f>
        <v>S-1/SCI 15.3</v>
      </c>
      <c r="O6465" s="112" t="str">
        <f>IF(VLOOKUP(Table1[[#This Row],[Intake Batch Combo]],Sheet2!A:B,2,FALSE)="","",VLOOKUP(Table1[[#This Row],[Intake Batch Combo]],Sheet2!A:B,2,FALSE))</f>
        <v>SoCal Imaging Batch 15.3</v>
      </c>
      <c r="P6465" s="115" t="s">
        <v>2393</v>
      </c>
      <c r="Q6465" s="115" t="e">
        <v>#N/A</v>
      </c>
    </row>
    <row r="6466" spans="1:17">
      <c r="A6466" s="4" t="s">
        <v>2395</v>
      </c>
      <c r="B6466" s="15">
        <v>15.3</v>
      </c>
      <c r="C6466" s="15"/>
      <c r="D6466" s="30">
        <v>45021</v>
      </c>
      <c r="E6466" s="10" t="s">
        <v>1</v>
      </c>
      <c r="F6466" s="14">
        <v>2300</v>
      </c>
      <c r="G6466" s="14">
        <v>432.04350000000113</v>
      </c>
      <c r="H6466" s="30"/>
      <c r="I6466" s="120"/>
      <c r="J6466" s="15" t="str">
        <f>IF(M6466="",IF(AND(H6466&lt;&gt; "",D6466&lt;&gt;""),IF(H6466&gt;=D6466,H6466-D6466,0),""),"")</f>
        <v/>
      </c>
      <c r="K6466" s="20" t="str">
        <f>IF(M6466="",IF(I6466&lt;&gt;"",I6466-G6466,""),"")</f>
        <v/>
      </c>
      <c r="L6466" s="25" t="str">
        <f>IF(M6466="",IF(K6466&lt;&gt;"",IF(G6466=0,IF(I6466=0,0,9.99),K6466/G6466),""),"")</f>
        <v/>
      </c>
      <c r="M6466" s="112"/>
      <c r="N6466" s="58" t="str">
        <f>TRIM(CONCATENATE(Table1[[#This Row],[Intake]]," ",Table1[[#This Row],[Batch Number]]))</f>
        <v>S-1/SCI 15.3</v>
      </c>
      <c r="O6466" s="112" t="str">
        <f>IF(VLOOKUP(Table1[[#This Row],[Intake Batch Combo]],Sheet2!A:B,2,FALSE)="","",VLOOKUP(Table1[[#This Row],[Intake Batch Combo]],Sheet2!A:B,2,FALSE))</f>
        <v>SoCal Imaging Batch 15.3</v>
      </c>
      <c r="P6466" s="115" t="s">
        <v>2393</v>
      </c>
      <c r="Q6466" s="115" t="e">
        <v>#N/A</v>
      </c>
    </row>
    <row r="6467" spans="1:17">
      <c r="A6467" s="4" t="s">
        <v>2395</v>
      </c>
      <c r="B6467" s="15">
        <v>15.3</v>
      </c>
      <c r="C6467" s="15"/>
      <c r="D6467" s="30">
        <v>45021</v>
      </c>
      <c r="E6467" s="10" t="s">
        <v>1</v>
      </c>
      <c r="F6467" s="14">
        <v>2300</v>
      </c>
      <c r="G6467" s="14">
        <v>432.04350000000113</v>
      </c>
      <c r="H6467" s="30"/>
      <c r="I6467" s="118"/>
      <c r="J6467" s="15" t="str">
        <f>IF(M6467="",IF(AND(H6467&lt;&gt; "",D6467&lt;&gt;""),IF(H6467&gt;=D6467,H6467-D6467,0),""),"")</f>
        <v/>
      </c>
      <c r="K6467" s="20" t="str">
        <f>IF(M6467="",IF(I6467&lt;&gt;"",I6467-G6467,""),"")</f>
        <v/>
      </c>
      <c r="L6467" s="25" t="str">
        <f>IF(M6467="",IF(K6467&lt;&gt;"",IF(G6467=0,IF(I6467=0,0,9.99),K6467/G6467),""),"")</f>
        <v/>
      </c>
      <c r="M6467" s="112"/>
      <c r="N6467" s="58" t="str">
        <f>TRIM(CONCATENATE(Table1[[#This Row],[Intake]]," ",Table1[[#This Row],[Batch Number]]))</f>
        <v>S-1/SCI 15.3</v>
      </c>
      <c r="O6467" s="112" t="str">
        <f>IF(VLOOKUP(Table1[[#This Row],[Intake Batch Combo]],Sheet2!A:B,2,FALSE)="","",VLOOKUP(Table1[[#This Row],[Intake Batch Combo]],Sheet2!A:B,2,FALSE))</f>
        <v>SoCal Imaging Batch 15.3</v>
      </c>
      <c r="P6467" s="115" t="s">
        <v>2393</v>
      </c>
      <c r="Q6467" s="115" t="e">
        <v>#N/A</v>
      </c>
    </row>
    <row r="6468" spans="1:17">
      <c r="A6468" s="4" t="s">
        <v>2395</v>
      </c>
      <c r="B6468" s="15">
        <v>15.3</v>
      </c>
      <c r="C6468" s="15"/>
      <c r="D6468" s="30">
        <v>45021</v>
      </c>
      <c r="E6468" s="10" t="s">
        <v>1</v>
      </c>
      <c r="F6468" s="14">
        <v>2300</v>
      </c>
      <c r="G6468" s="14">
        <v>432.04350000000113</v>
      </c>
      <c r="H6468" s="30"/>
      <c r="I6468" s="120"/>
      <c r="J6468" s="15" t="str">
        <f>IF(M6468="",IF(AND(H6468&lt;&gt; "",D6468&lt;&gt;""),IF(H6468&gt;=D6468,H6468-D6468,0),""),"")</f>
        <v/>
      </c>
      <c r="K6468" s="20" t="str">
        <f>IF(M6468="",IF(I6468&lt;&gt;"",I6468-G6468,""),"")</f>
        <v/>
      </c>
      <c r="L6468" s="25" t="str">
        <f>IF(M6468="",IF(K6468&lt;&gt;"",IF(G6468=0,IF(I6468=0,0,9.99),K6468/G6468),""),"")</f>
        <v/>
      </c>
      <c r="M6468" s="112"/>
      <c r="N6468" s="58" t="str">
        <f>TRIM(CONCATENATE(Table1[[#This Row],[Intake]]," ",Table1[[#This Row],[Batch Number]]))</f>
        <v>S-1/SCI 15.3</v>
      </c>
      <c r="O6468" s="112" t="str">
        <f>IF(VLOOKUP(Table1[[#This Row],[Intake Batch Combo]],Sheet2!A:B,2,FALSE)="","",VLOOKUP(Table1[[#This Row],[Intake Batch Combo]],Sheet2!A:B,2,FALSE))</f>
        <v>SoCal Imaging Batch 15.3</v>
      </c>
      <c r="P6468" s="115" t="s">
        <v>2393</v>
      </c>
      <c r="Q6468" s="115" t="e">
        <v>#N/A</v>
      </c>
    </row>
    <row r="6469" spans="1:17">
      <c r="A6469" s="4" t="s">
        <v>2395</v>
      </c>
      <c r="B6469" s="15">
        <v>15.3</v>
      </c>
      <c r="C6469" s="15"/>
      <c r="D6469" s="30">
        <v>45021</v>
      </c>
      <c r="E6469" s="10" t="s">
        <v>1</v>
      </c>
      <c r="F6469" s="14">
        <v>2300</v>
      </c>
      <c r="G6469" s="14">
        <v>432.04350000000113</v>
      </c>
      <c r="H6469" s="30"/>
      <c r="I6469" s="120"/>
      <c r="J6469" s="15" t="str">
        <f>IF(M6469="",IF(AND(H6469&lt;&gt; "",D6469&lt;&gt;""),IF(H6469&gt;=D6469,H6469-D6469,0),""),"")</f>
        <v/>
      </c>
      <c r="K6469" s="20" t="str">
        <f>IF(M6469="",IF(I6469&lt;&gt;"",I6469-G6469,""),"")</f>
        <v/>
      </c>
      <c r="L6469" s="25" t="str">
        <f>IF(M6469="",IF(K6469&lt;&gt;"",IF(G6469=0,IF(I6469=0,0,9.99),K6469/G6469),""),"")</f>
        <v/>
      </c>
      <c r="M6469" s="112"/>
      <c r="N6469" s="58" t="str">
        <f>TRIM(CONCATENATE(Table1[[#This Row],[Intake]]," ",Table1[[#This Row],[Batch Number]]))</f>
        <v>S-1/SCI 15.3</v>
      </c>
      <c r="O6469" s="112" t="str">
        <f>IF(VLOOKUP(Table1[[#This Row],[Intake Batch Combo]],Sheet2!A:B,2,FALSE)="","",VLOOKUP(Table1[[#This Row],[Intake Batch Combo]],Sheet2!A:B,2,FALSE))</f>
        <v>SoCal Imaging Batch 15.3</v>
      </c>
      <c r="P6469" s="115" t="s">
        <v>2393</v>
      </c>
      <c r="Q6469" s="115" t="e">
        <v>#N/A</v>
      </c>
    </row>
    <row r="6470" spans="1:17">
      <c r="A6470" s="4" t="s">
        <v>2395</v>
      </c>
      <c r="B6470" s="15">
        <v>15.3</v>
      </c>
      <c r="C6470" s="15"/>
      <c r="D6470" s="30">
        <v>45021</v>
      </c>
      <c r="E6470" s="10" t="s">
        <v>1</v>
      </c>
      <c r="F6470" s="14">
        <v>2300</v>
      </c>
      <c r="G6470" s="14">
        <v>432.04350000000113</v>
      </c>
      <c r="H6470" s="30"/>
      <c r="I6470" s="118"/>
      <c r="J6470" s="15" t="str">
        <f>IF(M6470="",IF(AND(H6470&lt;&gt; "",D6470&lt;&gt;""),IF(H6470&gt;=D6470,H6470-D6470,0),""),"")</f>
        <v/>
      </c>
      <c r="K6470" s="20" t="str">
        <f>IF(M6470="",IF(I6470&lt;&gt;"",I6470-G6470,""),"")</f>
        <v/>
      </c>
      <c r="L6470" s="25" t="str">
        <f>IF(M6470="",IF(K6470&lt;&gt;"",IF(G6470=0,IF(I6470=0,0,9.99),K6470/G6470),""),"")</f>
        <v/>
      </c>
      <c r="M6470" s="112"/>
      <c r="N6470" s="58" t="str">
        <f>TRIM(CONCATENATE(Table1[[#This Row],[Intake]]," ",Table1[[#This Row],[Batch Number]]))</f>
        <v>S-1/SCI 15.3</v>
      </c>
      <c r="O6470" s="112" t="str">
        <f>IF(VLOOKUP(Table1[[#This Row],[Intake Batch Combo]],Sheet2!A:B,2,FALSE)="","",VLOOKUP(Table1[[#This Row],[Intake Batch Combo]],Sheet2!A:B,2,FALSE))</f>
        <v>SoCal Imaging Batch 15.3</v>
      </c>
      <c r="P6470" s="115" t="s">
        <v>2393</v>
      </c>
      <c r="Q6470" s="115" t="e">
        <v>#N/A</v>
      </c>
    </row>
    <row r="6471" spans="1:17">
      <c r="A6471" s="4" t="s">
        <v>2395</v>
      </c>
      <c r="B6471" s="15">
        <v>15.3</v>
      </c>
      <c r="C6471" s="15"/>
      <c r="D6471" s="30">
        <v>45021</v>
      </c>
      <c r="E6471" s="10" t="s">
        <v>1</v>
      </c>
      <c r="F6471" s="14">
        <v>2300</v>
      </c>
      <c r="G6471" s="14">
        <v>432.04350000000113</v>
      </c>
      <c r="H6471" s="30"/>
      <c r="I6471" s="120"/>
      <c r="J6471" s="15" t="str">
        <f>IF(M6471="",IF(AND(H6471&lt;&gt; "",D6471&lt;&gt;""),IF(H6471&gt;=D6471,H6471-D6471,0),""),"")</f>
        <v/>
      </c>
      <c r="K6471" s="20" t="str">
        <f>IF(M6471="",IF(I6471&lt;&gt;"",I6471-G6471,""),"")</f>
        <v/>
      </c>
      <c r="L6471" s="25" t="str">
        <f>IF(M6471="",IF(K6471&lt;&gt;"",IF(G6471=0,IF(I6471=0,0,9.99),K6471/G6471),""),"")</f>
        <v/>
      </c>
      <c r="M6471" s="112"/>
      <c r="N6471" s="58" t="str">
        <f>TRIM(CONCATENATE(Table1[[#This Row],[Intake]]," ",Table1[[#This Row],[Batch Number]]))</f>
        <v>S-1/SCI 15.3</v>
      </c>
      <c r="O6471" s="112" t="str">
        <f>IF(VLOOKUP(Table1[[#This Row],[Intake Batch Combo]],Sheet2!A:B,2,FALSE)="","",VLOOKUP(Table1[[#This Row],[Intake Batch Combo]],Sheet2!A:B,2,FALSE))</f>
        <v>SoCal Imaging Batch 15.3</v>
      </c>
      <c r="P6471" s="115" t="s">
        <v>2393</v>
      </c>
      <c r="Q6471" s="115" t="e">
        <v>#N/A</v>
      </c>
    </row>
    <row r="6472" spans="1:17">
      <c r="A6472" s="4" t="s">
        <v>2395</v>
      </c>
      <c r="B6472" s="15">
        <v>15.3</v>
      </c>
      <c r="C6472" s="15"/>
      <c r="D6472" s="30">
        <v>45021</v>
      </c>
      <c r="E6472" s="10" t="s">
        <v>1</v>
      </c>
      <c r="F6472" s="14">
        <v>2300</v>
      </c>
      <c r="G6472" s="14">
        <v>432.04350000000113</v>
      </c>
      <c r="H6472" s="30"/>
      <c r="I6472" s="120"/>
      <c r="J6472" s="15" t="str">
        <f>IF(M6472="",IF(AND(H6472&lt;&gt; "",D6472&lt;&gt;""),IF(H6472&gt;=D6472,H6472-D6472,0),""),"")</f>
        <v/>
      </c>
      <c r="K6472" s="20" t="str">
        <f>IF(M6472="",IF(I6472&lt;&gt;"",I6472-G6472,""),"")</f>
        <v/>
      </c>
      <c r="L6472" s="25" t="str">
        <f>IF(M6472="",IF(K6472&lt;&gt;"",IF(G6472=0,IF(I6472=0,0,9.99),K6472/G6472),""),"")</f>
        <v/>
      </c>
      <c r="M6472" s="112"/>
      <c r="N6472" s="58" t="str">
        <f>TRIM(CONCATENATE(Table1[[#This Row],[Intake]]," ",Table1[[#This Row],[Batch Number]]))</f>
        <v>S-1/SCI 15.3</v>
      </c>
      <c r="O6472" s="112" t="str">
        <f>IF(VLOOKUP(Table1[[#This Row],[Intake Batch Combo]],Sheet2!A:B,2,FALSE)="","",VLOOKUP(Table1[[#This Row],[Intake Batch Combo]],Sheet2!A:B,2,FALSE))</f>
        <v>SoCal Imaging Batch 15.3</v>
      </c>
      <c r="P6472" s="115" t="s">
        <v>2393</v>
      </c>
      <c r="Q6472" s="115" t="e">
        <v>#N/A</v>
      </c>
    </row>
    <row r="6473" spans="1:17">
      <c r="A6473" s="4" t="s">
        <v>2395</v>
      </c>
      <c r="B6473" s="15">
        <v>15.3</v>
      </c>
      <c r="C6473" s="15"/>
      <c r="D6473" s="30">
        <v>45021</v>
      </c>
      <c r="E6473" s="10" t="s">
        <v>1</v>
      </c>
      <c r="F6473" s="14">
        <v>2300</v>
      </c>
      <c r="G6473" s="14">
        <v>432.04350000000113</v>
      </c>
      <c r="H6473" s="30"/>
      <c r="I6473" s="118"/>
      <c r="J6473" s="15" t="str">
        <f>IF(M6473="",IF(AND(H6473&lt;&gt; "",D6473&lt;&gt;""),IF(H6473&gt;=D6473,H6473-D6473,0),""),"")</f>
        <v/>
      </c>
      <c r="K6473" s="20" t="str">
        <f>IF(M6473="",IF(I6473&lt;&gt;"",I6473-G6473,""),"")</f>
        <v/>
      </c>
      <c r="L6473" s="25" t="str">
        <f>IF(M6473="",IF(K6473&lt;&gt;"",IF(G6473=0,IF(I6473=0,0,9.99),K6473/G6473),""),"")</f>
        <v/>
      </c>
      <c r="M6473" s="112"/>
      <c r="N6473" s="58" t="str">
        <f>TRIM(CONCATENATE(Table1[[#This Row],[Intake]]," ",Table1[[#This Row],[Batch Number]]))</f>
        <v>S-1/SCI 15.3</v>
      </c>
      <c r="O6473" s="112" t="str">
        <f>IF(VLOOKUP(Table1[[#This Row],[Intake Batch Combo]],Sheet2!A:B,2,FALSE)="","",VLOOKUP(Table1[[#This Row],[Intake Batch Combo]],Sheet2!A:B,2,FALSE))</f>
        <v>SoCal Imaging Batch 15.3</v>
      </c>
      <c r="P6473" s="115" t="s">
        <v>2393</v>
      </c>
      <c r="Q6473" s="115" t="e">
        <v>#N/A</v>
      </c>
    </row>
    <row r="6474" spans="1:17">
      <c r="A6474" s="4" t="s">
        <v>2395</v>
      </c>
      <c r="B6474" s="15">
        <v>15.3</v>
      </c>
      <c r="C6474" s="15"/>
      <c r="D6474" s="30">
        <v>45021</v>
      </c>
      <c r="E6474" s="10" t="s">
        <v>1</v>
      </c>
      <c r="F6474" s="14">
        <v>2300</v>
      </c>
      <c r="G6474" s="14">
        <v>432.04350000000113</v>
      </c>
      <c r="H6474" s="30"/>
      <c r="I6474" s="118"/>
      <c r="J6474" s="15" t="str">
        <f>IF(M6474="",IF(AND(H6474&lt;&gt; "",D6474&lt;&gt;""),IF(H6474&gt;=D6474,H6474-D6474,0),""),"")</f>
        <v/>
      </c>
      <c r="K6474" s="20" t="str">
        <f>IF(M6474="",IF(I6474&lt;&gt;"",I6474-G6474,""),"")</f>
        <v/>
      </c>
      <c r="L6474" s="25" t="str">
        <f>IF(M6474="",IF(K6474&lt;&gt;"",IF(G6474=0,IF(I6474=0,0,9.99),K6474/G6474),""),"")</f>
        <v/>
      </c>
      <c r="M6474" s="112"/>
      <c r="N6474" s="58" t="str">
        <f>TRIM(CONCATENATE(Table1[[#This Row],[Intake]]," ",Table1[[#This Row],[Batch Number]]))</f>
        <v>S-1/SCI 15.3</v>
      </c>
      <c r="O6474" s="112" t="str">
        <f>IF(VLOOKUP(Table1[[#This Row],[Intake Batch Combo]],Sheet2!A:B,2,FALSE)="","",VLOOKUP(Table1[[#This Row],[Intake Batch Combo]],Sheet2!A:B,2,FALSE))</f>
        <v>SoCal Imaging Batch 15.3</v>
      </c>
      <c r="P6474" s="115" t="s">
        <v>2393</v>
      </c>
      <c r="Q6474" s="115" t="e">
        <v>#N/A</v>
      </c>
    </row>
    <row r="6475" spans="1:17">
      <c r="A6475" s="4" t="s">
        <v>2395</v>
      </c>
      <c r="B6475" s="15">
        <v>15.3</v>
      </c>
      <c r="C6475" s="15"/>
      <c r="D6475" s="30">
        <v>45021</v>
      </c>
      <c r="E6475" s="10" t="s">
        <v>1</v>
      </c>
      <c r="F6475" s="14">
        <v>2300</v>
      </c>
      <c r="G6475" s="14">
        <v>432.04350000000113</v>
      </c>
      <c r="H6475" s="30"/>
      <c r="I6475" s="120"/>
      <c r="J6475" s="15" t="str">
        <f>IF(M6475="",IF(AND(H6475&lt;&gt; "",D6475&lt;&gt;""),IF(H6475&gt;=D6475,H6475-D6475,0),""),"")</f>
        <v/>
      </c>
      <c r="K6475" s="20" t="str">
        <f>IF(M6475="",IF(I6475&lt;&gt;"",I6475-G6475,""),"")</f>
        <v/>
      </c>
      <c r="L6475" s="25" t="str">
        <f>IF(M6475="",IF(K6475&lt;&gt;"",IF(G6475=0,IF(I6475=0,0,9.99),K6475/G6475),""),"")</f>
        <v/>
      </c>
      <c r="M6475" s="112"/>
      <c r="N6475" s="58" t="str">
        <f>TRIM(CONCATENATE(Table1[[#This Row],[Intake]]," ",Table1[[#This Row],[Batch Number]]))</f>
        <v>S-1/SCI 15.3</v>
      </c>
      <c r="O6475" s="112" t="str">
        <f>IF(VLOOKUP(Table1[[#This Row],[Intake Batch Combo]],Sheet2!A:B,2,FALSE)="","",VLOOKUP(Table1[[#This Row],[Intake Batch Combo]],Sheet2!A:B,2,FALSE))</f>
        <v>SoCal Imaging Batch 15.3</v>
      </c>
      <c r="P6475" s="115" t="s">
        <v>2393</v>
      </c>
      <c r="Q6475" s="115" t="e">
        <v>#N/A</v>
      </c>
    </row>
    <row r="6476" spans="1:17">
      <c r="A6476" s="4" t="s">
        <v>2395</v>
      </c>
      <c r="B6476" s="15">
        <v>15.3</v>
      </c>
      <c r="C6476" s="15"/>
      <c r="D6476" s="30">
        <v>45021</v>
      </c>
      <c r="E6476" s="10" t="s">
        <v>1</v>
      </c>
      <c r="F6476" s="14">
        <v>2300</v>
      </c>
      <c r="G6476" s="14">
        <v>432.04350000000113</v>
      </c>
      <c r="H6476" s="30"/>
      <c r="I6476" s="120"/>
      <c r="J6476" s="15" t="str">
        <f>IF(M6476="",IF(AND(H6476&lt;&gt; "",D6476&lt;&gt;""),IF(H6476&gt;=D6476,H6476-D6476,0),""),"")</f>
        <v/>
      </c>
      <c r="K6476" s="20" t="str">
        <f>IF(M6476="",IF(I6476&lt;&gt;"",I6476-G6476,""),"")</f>
        <v/>
      </c>
      <c r="L6476" s="25" t="str">
        <f>IF(M6476="",IF(K6476&lt;&gt;"",IF(G6476=0,IF(I6476=0,0,9.99),K6476/G6476),""),"")</f>
        <v/>
      </c>
      <c r="M6476" s="112"/>
      <c r="N6476" s="58" t="str">
        <f>TRIM(CONCATENATE(Table1[[#This Row],[Intake]]," ",Table1[[#This Row],[Batch Number]]))</f>
        <v>S-1/SCI 15.3</v>
      </c>
      <c r="O6476" s="112" t="str">
        <f>IF(VLOOKUP(Table1[[#This Row],[Intake Batch Combo]],Sheet2!A:B,2,FALSE)="","",VLOOKUP(Table1[[#This Row],[Intake Batch Combo]],Sheet2!A:B,2,FALSE))</f>
        <v>SoCal Imaging Batch 15.3</v>
      </c>
      <c r="P6476" s="115" t="s">
        <v>2393</v>
      </c>
      <c r="Q6476" s="115" t="e">
        <v>#N/A</v>
      </c>
    </row>
    <row r="6477" spans="1:17">
      <c r="A6477" s="4" t="s">
        <v>2395</v>
      </c>
      <c r="B6477" s="15">
        <v>15.3</v>
      </c>
      <c r="C6477" s="15"/>
      <c r="D6477" s="30">
        <v>45021</v>
      </c>
      <c r="E6477" s="10" t="s">
        <v>1</v>
      </c>
      <c r="F6477" s="14">
        <v>2300</v>
      </c>
      <c r="G6477" s="14">
        <v>432.04350000000113</v>
      </c>
      <c r="H6477" s="30"/>
      <c r="I6477" s="120"/>
      <c r="J6477" s="15" t="str">
        <f>IF(M6477="",IF(AND(H6477&lt;&gt; "",D6477&lt;&gt;""),IF(H6477&gt;=D6477,H6477-D6477,0),""),"")</f>
        <v/>
      </c>
      <c r="K6477" s="20" t="str">
        <f>IF(M6477="",IF(I6477&lt;&gt;"",I6477-G6477,""),"")</f>
        <v/>
      </c>
      <c r="L6477" s="25" t="str">
        <f>IF(M6477="",IF(K6477&lt;&gt;"",IF(G6477=0,IF(I6477=0,0,9.99),K6477/G6477),""),"")</f>
        <v/>
      </c>
      <c r="M6477" s="112"/>
      <c r="N6477" s="58" t="str">
        <f>TRIM(CONCATENATE(Table1[[#This Row],[Intake]]," ",Table1[[#This Row],[Batch Number]]))</f>
        <v>S-1/SCI 15.3</v>
      </c>
      <c r="O6477" s="112" t="str">
        <f>IF(VLOOKUP(Table1[[#This Row],[Intake Batch Combo]],Sheet2!A:B,2,FALSE)="","",VLOOKUP(Table1[[#This Row],[Intake Batch Combo]],Sheet2!A:B,2,FALSE))</f>
        <v>SoCal Imaging Batch 15.3</v>
      </c>
      <c r="P6477" s="115" t="s">
        <v>2393</v>
      </c>
      <c r="Q6477" s="115" t="e">
        <v>#N/A</v>
      </c>
    </row>
    <row r="6478" spans="1:17">
      <c r="A6478" s="4" t="s">
        <v>2395</v>
      </c>
      <c r="B6478" s="15">
        <v>15.3</v>
      </c>
      <c r="C6478" s="15"/>
      <c r="D6478" s="30">
        <v>45021</v>
      </c>
      <c r="E6478" s="10" t="s">
        <v>1</v>
      </c>
      <c r="F6478" s="14">
        <v>2300</v>
      </c>
      <c r="G6478" s="14">
        <v>432.04350000000113</v>
      </c>
      <c r="H6478" s="30"/>
      <c r="I6478" s="118"/>
      <c r="J6478" s="15" t="str">
        <f>IF(M6478="",IF(AND(H6478&lt;&gt; "",D6478&lt;&gt;""),IF(H6478&gt;=D6478,H6478-D6478,0),""),"")</f>
        <v/>
      </c>
      <c r="K6478" s="20" t="str">
        <f>IF(M6478="",IF(I6478&lt;&gt;"",I6478-G6478,""),"")</f>
        <v/>
      </c>
      <c r="L6478" s="25" t="str">
        <f>IF(M6478="",IF(K6478&lt;&gt;"",IF(G6478=0,IF(I6478=0,0,9.99),K6478/G6478),""),"")</f>
        <v/>
      </c>
      <c r="M6478" s="112"/>
      <c r="N6478" s="58" t="str">
        <f>TRIM(CONCATENATE(Table1[[#This Row],[Intake]]," ",Table1[[#This Row],[Batch Number]]))</f>
        <v>S-1/SCI 15.3</v>
      </c>
      <c r="O6478" s="112" t="str">
        <f>IF(VLOOKUP(Table1[[#This Row],[Intake Batch Combo]],Sheet2!A:B,2,FALSE)="","",VLOOKUP(Table1[[#This Row],[Intake Batch Combo]],Sheet2!A:B,2,FALSE))</f>
        <v>SoCal Imaging Batch 15.3</v>
      </c>
      <c r="P6478" s="115" t="s">
        <v>2393</v>
      </c>
      <c r="Q6478" s="115" t="e">
        <v>#N/A</v>
      </c>
    </row>
    <row r="6479" spans="1:17">
      <c r="A6479" s="4" t="s">
        <v>2395</v>
      </c>
      <c r="B6479" s="15">
        <v>15.3</v>
      </c>
      <c r="C6479" s="15"/>
      <c r="D6479" s="30">
        <v>45021</v>
      </c>
      <c r="E6479" s="10" t="s">
        <v>1</v>
      </c>
      <c r="F6479" s="14">
        <v>2300</v>
      </c>
      <c r="G6479" s="14">
        <v>432.04350000000113</v>
      </c>
      <c r="H6479" s="30"/>
      <c r="I6479" s="118"/>
      <c r="J6479" s="15" t="str">
        <f>IF(M6479="",IF(AND(H6479&lt;&gt; "",D6479&lt;&gt;""),IF(H6479&gt;=D6479,H6479-D6479,0),""),"")</f>
        <v/>
      </c>
      <c r="K6479" s="20" t="str">
        <f>IF(M6479="",IF(I6479&lt;&gt;"",I6479-G6479,""),"")</f>
        <v/>
      </c>
      <c r="L6479" s="25" t="str">
        <f>IF(M6479="",IF(K6479&lt;&gt;"",IF(G6479=0,IF(I6479=0,0,9.99),K6479/G6479),""),"")</f>
        <v/>
      </c>
      <c r="M6479" s="112"/>
      <c r="N6479" s="58" t="str">
        <f>TRIM(CONCATENATE(Table1[[#This Row],[Intake]]," ",Table1[[#This Row],[Batch Number]]))</f>
        <v>S-1/SCI 15.3</v>
      </c>
      <c r="O6479" s="112" t="str">
        <f>IF(VLOOKUP(Table1[[#This Row],[Intake Batch Combo]],Sheet2!A:B,2,FALSE)="","",VLOOKUP(Table1[[#This Row],[Intake Batch Combo]],Sheet2!A:B,2,FALSE))</f>
        <v>SoCal Imaging Batch 15.3</v>
      </c>
      <c r="P6479" s="115" t="s">
        <v>2393</v>
      </c>
      <c r="Q6479" s="115" t="e">
        <v>#N/A</v>
      </c>
    </row>
    <row r="6480" spans="1:17">
      <c r="A6480" s="4" t="s">
        <v>2395</v>
      </c>
      <c r="B6480" s="15">
        <v>15.3</v>
      </c>
      <c r="C6480" s="15"/>
      <c r="D6480" s="30">
        <v>45021</v>
      </c>
      <c r="E6480" s="10" t="s">
        <v>1</v>
      </c>
      <c r="F6480" s="14">
        <v>2300</v>
      </c>
      <c r="G6480" s="14">
        <v>432.04350000000113</v>
      </c>
      <c r="H6480" s="30"/>
      <c r="I6480" s="118"/>
      <c r="J6480" s="15" t="str">
        <f>IF(M6480="",IF(AND(H6480&lt;&gt; "",D6480&lt;&gt;""),IF(H6480&gt;=D6480,H6480-D6480,0),""),"")</f>
        <v/>
      </c>
      <c r="K6480" s="20" t="str">
        <f>IF(M6480="",IF(I6480&lt;&gt;"",I6480-G6480,""),"")</f>
        <v/>
      </c>
      <c r="L6480" s="25" t="str">
        <f>IF(M6480="",IF(K6480&lt;&gt;"",IF(G6480=0,IF(I6480=0,0,9.99),K6480/G6480),""),"")</f>
        <v/>
      </c>
      <c r="M6480" s="112"/>
      <c r="N6480" s="58" t="str">
        <f>TRIM(CONCATENATE(Table1[[#This Row],[Intake]]," ",Table1[[#This Row],[Batch Number]]))</f>
        <v>S-1/SCI 15.3</v>
      </c>
      <c r="O6480" s="112" t="str">
        <f>IF(VLOOKUP(Table1[[#This Row],[Intake Batch Combo]],Sheet2!A:B,2,FALSE)="","",VLOOKUP(Table1[[#This Row],[Intake Batch Combo]],Sheet2!A:B,2,FALSE))</f>
        <v>SoCal Imaging Batch 15.3</v>
      </c>
      <c r="P6480" s="115" t="s">
        <v>2393</v>
      </c>
      <c r="Q6480" s="115" t="e">
        <v>#N/A</v>
      </c>
    </row>
    <row r="6481" spans="1:17">
      <c r="A6481" s="4" t="s">
        <v>2395</v>
      </c>
      <c r="B6481" s="15">
        <v>15.3</v>
      </c>
      <c r="C6481" s="15"/>
      <c r="D6481" s="30">
        <v>45021</v>
      </c>
      <c r="E6481" s="10" t="s">
        <v>1</v>
      </c>
      <c r="F6481" s="14">
        <v>2300</v>
      </c>
      <c r="G6481" s="14">
        <v>432.04350000000113</v>
      </c>
      <c r="H6481" s="30"/>
      <c r="I6481" s="118"/>
      <c r="J6481" s="15" t="str">
        <f>IF(M6481="",IF(AND(H6481&lt;&gt; "",D6481&lt;&gt;""),IF(H6481&gt;=D6481,H6481-D6481,0),""),"")</f>
        <v/>
      </c>
      <c r="K6481" s="20" t="str">
        <f>IF(M6481="",IF(I6481&lt;&gt;"",I6481-G6481,""),"")</f>
        <v/>
      </c>
      <c r="L6481" s="25" t="str">
        <f>IF(M6481="",IF(K6481&lt;&gt;"",IF(G6481=0,IF(I6481=0,0,9.99),K6481/G6481),""),"")</f>
        <v/>
      </c>
      <c r="M6481" s="112"/>
      <c r="N6481" s="58" t="str">
        <f>TRIM(CONCATENATE(Table1[[#This Row],[Intake]]," ",Table1[[#This Row],[Batch Number]]))</f>
        <v>S-1/SCI 15.3</v>
      </c>
      <c r="O6481" s="112" t="str">
        <f>IF(VLOOKUP(Table1[[#This Row],[Intake Batch Combo]],Sheet2!A:B,2,FALSE)="","",VLOOKUP(Table1[[#This Row],[Intake Batch Combo]],Sheet2!A:B,2,FALSE))</f>
        <v>SoCal Imaging Batch 15.3</v>
      </c>
      <c r="P6481" s="115" t="s">
        <v>2393</v>
      </c>
      <c r="Q6481" s="115" t="e">
        <v>#N/A</v>
      </c>
    </row>
    <row r="6482" spans="1:17">
      <c r="A6482" s="4" t="s">
        <v>2395</v>
      </c>
      <c r="B6482" s="15">
        <v>15.3</v>
      </c>
      <c r="C6482" s="15"/>
      <c r="D6482" s="30">
        <v>45021</v>
      </c>
      <c r="E6482" s="10" t="s">
        <v>1</v>
      </c>
      <c r="F6482" s="14">
        <v>2300</v>
      </c>
      <c r="G6482" s="14">
        <v>432.04350000000113</v>
      </c>
      <c r="H6482" s="30"/>
      <c r="I6482" s="120"/>
      <c r="J6482" s="15" t="str">
        <f>IF(M6482="",IF(AND(H6482&lt;&gt; "",D6482&lt;&gt;""),IF(H6482&gt;=D6482,H6482-D6482,0),""),"")</f>
        <v/>
      </c>
      <c r="K6482" s="20" t="str">
        <f>IF(M6482="",IF(I6482&lt;&gt;"",I6482-G6482,""),"")</f>
        <v/>
      </c>
      <c r="L6482" s="25" t="str">
        <f>IF(M6482="",IF(K6482&lt;&gt;"",IF(G6482=0,IF(I6482=0,0,9.99),K6482/G6482),""),"")</f>
        <v/>
      </c>
      <c r="M6482" s="112"/>
      <c r="N6482" s="58" t="str">
        <f>TRIM(CONCATENATE(Table1[[#This Row],[Intake]]," ",Table1[[#This Row],[Batch Number]]))</f>
        <v>S-1/SCI 15.3</v>
      </c>
      <c r="O6482" s="112" t="str">
        <f>IF(VLOOKUP(Table1[[#This Row],[Intake Batch Combo]],Sheet2!A:B,2,FALSE)="","",VLOOKUP(Table1[[#This Row],[Intake Batch Combo]],Sheet2!A:B,2,FALSE))</f>
        <v>SoCal Imaging Batch 15.3</v>
      </c>
      <c r="P6482" s="115" t="s">
        <v>2393</v>
      </c>
      <c r="Q6482" s="115" t="e">
        <v>#N/A</v>
      </c>
    </row>
    <row r="6483" spans="1:17">
      <c r="A6483" s="4" t="s">
        <v>2395</v>
      </c>
      <c r="B6483" s="15">
        <v>15.3</v>
      </c>
      <c r="C6483" s="15"/>
      <c r="D6483" s="30">
        <v>45021</v>
      </c>
      <c r="E6483" s="10" t="s">
        <v>1</v>
      </c>
      <c r="F6483" s="14">
        <v>2300</v>
      </c>
      <c r="G6483" s="14">
        <v>432.04350000000113</v>
      </c>
      <c r="H6483" s="30"/>
      <c r="I6483" s="120"/>
      <c r="J6483" s="15" t="str">
        <f>IF(M6483="",IF(AND(H6483&lt;&gt; "",D6483&lt;&gt;""),IF(H6483&gt;=D6483,H6483-D6483,0),""),"")</f>
        <v/>
      </c>
      <c r="K6483" s="20" t="str">
        <f>IF(M6483="",IF(I6483&lt;&gt;"",I6483-G6483,""),"")</f>
        <v/>
      </c>
      <c r="L6483" s="25" t="str">
        <f>IF(M6483="",IF(K6483&lt;&gt;"",IF(G6483=0,IF(I6483=0,0,9.99),K6483/G6483),""),"")</f>
        <v/>
      </c>
      <c r="M6483" s="112"/>
      <c r="N6483" s="58" t="str">
        <f>TRIM(CONCATENATE(Table1[[#This Row],[Intake]]," ",Table1[[#This Row],[Batch Number]]))</f>
        <v>S-1/SCI 15.3</v>
      </c>
      <c r="O6483" s="112" t="str">
        <f>IF(VLOOKUP(Table1[[#This Row],[Intake Batch Combo]],Sheet2!A:B,2,FALSE)="","",VLOOKUP(Table1[[#This Row],[Intake Batch Combo]],Sheet2!A:B,2,FALSE))</f>
        <v>SoCal Imaging Batch 15.3</v>
      </c>
      <c r="P6483" s="115" t="s">
        <v>2393</v>
      </c>
      <c r="Q6483" s="115" t="e">
        <v>#N/A</v>
      </c>
    </row>
    <row r="6484" spans="1:17">
      <c r="A6484" s="4" t="s">
        <v>2395</v>
      </c>
      <c r="B6484" s="15">
        <v>15.3</v>
      </c>
      <c r="C6484" s="15"/>
      <c r="D6484" s="30">
        <v>45021</v>
      </c>
      <c r="E6484" s="10" t="s">
        <v>1</v>
      </c>
      <c r="F6484" s="14">
        <v>2300</v>
      </c>
      <c r="G6484" s="14">
        <v>432.04350000000113</v>
      </c>
      <c r="H6484" s="30"/>
      <c r="I6484" s="120"/>
      <c r="J6484" s="15" t="str">
        <f>IF(M6484="",IF(AND(H6484&lt;&gt; "",D6484&lt;&gt;""),IF(H6484&gt;=D6484,H6484-D6484,0),""),"")</f>
        <v/>
      </c>
      <c r="K6484" s="20" t="str">
        <f>IF(M6484="",IF(I6484&lt;&gt;"",I6484-G6484,""),"")</f>
        <v/>
      </c>
      <c r="L6484" s="25" t="str">
        <f>IF(M6484="",IF(K6484&lt;&gt;"",IF(G6484=0,IF(I6484=0,0,9.99),K6484/G6484),""),"")</f>
        <v/>
      </c>
      <c r="M6484" s="112"/>
      <c r="N6484" s="58" t="str">
        <f>TRIM(CONCATENATE(Table1[[#This Row],[Intake]]," ",Table1[[#This Row],[Batch Number]]))</f>
        <v>S-1/SCI 15.3</v>
      </c>
      <c r="O6484" s="112" t="str">
        <f>IF(VLOOKUP(Table1[[#This Row],[Intake Batch Combo]],Sheet2!A:B,2,FALSE)="","",VLOOKUP(Table1[[#This Row],[Intake Batch Combo]],Sheet2!A:B,2,FALSE))</f>
        <v>SoCal Imaging Batch 15.3</v>
      </c>
      <c r="P6484" s="115" t="s">
        <v>2393</v>
      </c>
      <c r="Q6484" s="115" t="e">
        <v>#N/A</v>
      </c>
    </row>
    <row r="6485" spans="1:17">
      <c r="A6485" s="4" t="s">
        <v>2395</v>
      </c>
      <c r="B6485" s="15">
        <v>15.3</v>
      </c>
      <c r="C6485" s="15"/>
      <c r="D6485" s="30">
        <v>45021</v>
      </c>
      <c r="E6485" s="10" t="s">
        <v>1</v>
      </c>
      <c r="F6485" s="14">
        <v>2300</v>
      </c>
      <c r="G6485" s="14">
        <v>432.04350000000113</v>
      </c>
      <c r="H6485" s="30"/>
      <c r="I6485" s="118"/>
      <c r="J6485" s="15" t="str">
        <f>IF(M6485="",IF(AND(H6485&lt;&gt; "",D6485&lt;&gt;""),IF(H6485&gt;=D6485,H6485-D6485,0),""),"")</f>
        <v/>
      </c>
      <c r="K6485" s="20" t="str">
        <f>IF(M6485="",IF(I6485&lt;&gt;"",I6485-G6485,""),"")</f>
        <v/>
      </c>
      <c r="L6485" s="25" t="str">
        <f>IF(M6485="",IF(K6485&lt;&gt;"",IF(G6485=0,IF(I6485=0,0,9.99),K6485/G6485),""),"")</f>
        <v/>
      </c>
      <c r="M6485" s="112"/>
      <c r="N6485" s="58" t="str">
        <f>TRIM(CONCATENATE(Table1[[#This Row],[Intake]]," ",Table1[[#This Row],[Batch Number]]))</f>
        <v>S-1/SCI 15.3</v>
      </c>
      <c r="O6485" s="112" t="str">
        <f>IF(VLOOKUP(Table1[[#This Row],[Intake Batch Combo]],Sheet2!A:B,2,FALSE)="","",VLOOKUP(Table1[[#This Row],[Intake Batch Combo]],Sheet2!A:B,2,FALSE))</f>
        <v>SoCal Imaging Batch 15.3</v>
      </c>
      <c r="P6485" s="115" t="s">
        <v>2393</v>
      </c>
      <c r="Q6485" s="115" t="e">
        <v>#N/A</v>
      </c>
    </row>
    <row r="6486" spans="1:17">
      <c r="A6486" s="4" t="s">
        <v>2395</v>
      </c>
      <c r="B6486" s="15">
        <v>15.3</v>
      </c>
      <c r="C6486" s="15"/>
      <c r="D6486" s="30">
        <v>45021</v>
      </c>
      <c r="E6486" s="10" t="s">
        <v>1</v>
      </c>
      <c r="F6486" s="14">
        <v>2300</v>
      </c>
      <c r="G6486" s="14">
        <v>432.04350000000113</v>
      </c>
      <c r="H6486" s="30"/>
      <c r="I6486" s="120"/>
      <c r="J6486" s="15" t="str">
        <f>IF(M6486="",IF(AND(H6486&lt;&gt; "",D6486&lt;&gt;""),IF(H6486&gt;=D6486,H6486-D6486,0),""),"")</f>
        <v/>
      </c>
      <c r="K6486" s="20" t="str">
        <f>IF(M6486="",IF(I6486&lt;&gt;"",I6486-G6486,""),"")</f>
        <v/>
      </c>
      <c r="L6486" s="25" t="str">
        <f>IF(M6486="",IF(K6486&lt;&gt;"",IF(G6486=0,IF(I6486=0,0,9.99),K6486/G6486),""),"")</f>
        <v/>
      </c>
      <c r="M6486" s="112"/>
      <c r="N6486" s="58" t="str">
        <f>TRIM(CONCATENATE(Table1[[#This Row],[Intake]]," ",Table1[[#This Row],[Batch Number]]))</f>
        <v>S-1/SCI 15.3</v>
      </c>
      <c r="O6486" s="112" t="str">
        <f>IF(VLOOKUP(Table1[[#This Row],[Intake Batch Combo]],Sheet2!A:B,2,FALSE)="","",VLOOKUP(Table1[[#This Row],[Intake Batch Combo]],Sheet2!A:B,2,FALSE))</f>
        <v>SoCal Imaging Batch 15.3</v>
      </c>
      <c r="P6486" s="115" t="s">
        <v>2393</v>
      </c>
      <c r="Q6486" s="115" t="e">
        <v>#N/A</v>
      </c>
    </row>
    <row r="6487" spans="1:17">
      <c r="A6487" s="4" t="s">
        <v>2395</v>
      </c>
      <c r="B6487" s="15">
        <v>15.3</v>
      </c>
      <c r="C6487" s="15"/>
      <c r="D6487" s="30">
        <v>45021</v>
      </c>
      <c r="E6487" s="10" t="s">
        <v>1</v>
      </c>
      <c r="F6487" s="14">
        <v>2300</v>
      </c>
      <c r="G6487" s="14">
        <v>432.04350000000113</v>
      </c>
      <c r="H6487" s="30"/>
      <c r="I6487" s="120"/>
      <c r="J6487" s="15" t="str">
        <f>IF(M6487="",IF(AND(H6487&lt;&gt; "",D6487&lt;&gt;""),IF(H6487&gt;=D6487,H6487-D6487,0),""),"")</f>
        <v/>
      </c>
      <c r="K6487" s="20" t="str">
        <f>IF(M6487="",IF(I6487&lt;&gt;"",I6487-G6487,""),"")</f>
        <v/>
      </c>
      <c r="L6487" s="25" t="str">
        <f>IF(M6487="",IF(K6487&lt;&gt;"",IF(G6487=0,IF(I6487=0,0,9.99),K6487/G6487),""),"")</f>
        <v/>
      </c>
      <c r="M6487" s="112"/>
      <c r="N6487" s="58" t="str">
        <f>TRIM(CONCATENATE(Table1[[#This Row],[Intake]]," ",Table1[[#This Row],[Batch Number]]))</f>
        <v>S-1/SCI 15.3</v>
      </c>
      <c r="O6487" s="112" t="str">
        <f>IF(VLOOKUP(Table1[[#This Row],[Intake Batch Combo]],Sheet2!A:B,2,FALSE)="","",VLOOKUP(Table1[[#This Row],[Intake Batch Combo]],Sheet2!A:B,2,FALSE))</f>
        <v>SoCal Imaging Batch 15.3</v>
      </c>
      <c r="P6487" s="115" t="s">
        <v>2393</v>
      </c>
      <c r="Q6487" s="115" t="e">
        <v>#N/A</v>
      </c>
    </row>
    <row r="6488" spans="1:17">
      <c r="A6488" s="4" t="s">
        <v>2395</v>
      </c>
      <c r="B6488" s="15">
        <v>15.3</v>
      </c>
      <c r="C6488" s="15"/>
      <c r="D6488" s="30">
        <v>45021</v>
      </c>
      <c r="E6488" s="10" t="s">
        <v>1</v>
      </c>
      <c r="F6488" s="14">
        <v>2300</v>
      </c>
      <c r="G6488" s="14">
        <v>432.04350000000113</v>
      </c>
      <c r="H6488" s="30"/>
      <c r="I6488" s="118"/>
      <c r="J6488" s="15" t="str">
        <f>IF(M6488="",IF(AND(H6488&lt;&gt; "",D6488&lt;&gt;""),IF(H6488&gt;=D6488,H6488-D6488,0),""),"")</f>
        <v/>
      </c>
      <c r="K6488" s="20" t="str">
        <f>IF(M6488="",IF(I6488&lt;&gt;"",I6488-G6488,""),"")</f>
        <v/>
      </c>
      <c r="L6488" s="25" t="str">
        <f>IF(M6488="",IF(K6488&lt;&gt;"",IF(G6488=0,IF(I6488=0,0,9.99),K6488/G6488),""),"")</f>
        <v/>
      </c>
      <c r="M6488" s="112"/>
      <c r="N6488" s="58" t="str">
        <f>TRIM(CONCATENATE(Table1[[#This Row],[Intake]]," ",Table1[[#This Row],[Batch Number]]))</f>
        <v>S-1/SCI 15.3</v>
      </c>
      <c r="O6488" s="112" t="str">
        <f>IF(VLOOKUP(Table1[[#This Row],[Intake Batch Combo]],Sheet2!A:B,2,FALSE)="","",VLOOKUP(Table1[[#This Row],[Intake Batch Combo]],Sheet2!A:B,2,FALSE))</f>
        <v>SoCal Imaging Batch 15.3</v>
      </c>
      <c r="P6488" s="115" t="s">
        <v>2393</v>
      </c>
      <c r="Q6488" s="115" t="e">
        <v>#N/A</v>
      </c>
    </row>
    <row r="6489" spans="1:17">
      <c r="A6489" s="4" t="s">
        <v>2395</v>
      </c>
      <c r="B6489" s="15">
        <v>15.3</v>
      </c>
      <c r="C6489" s="15"/>
      <c r="D6489" s="30">
        <v>45021</v>
      </c>
      <c r="E6489" s="10" t="s">
        <v>1</v>
      </c>
      <c r="F6489" s="14">
        <v>2300</v>
      </c>
      <c r="G6489" s="14">
        <v>432.04350000000113</v>
      </c>
      <c r="H6489" s="30"/>
      <c r="I6489" s="120"/>
      <c r="J6489" s="15" t="str">
        <f>IF(M6489="",IF(AND(H6489&lt;&gt; "",D6489&lt;&gt;""),IF(H6489&gt;=D6489,H6489-D6489,0),""),"")</f>
        <v/>
      </c>
      <c r="K6489" s="20" t="str">
        <f>IF(M6489="",IF(I6489&lt;&gt;"",I6489-G6489,""),"")</f>
        <v/>
      </c>
      <c r="L6489" s="25" t="str">
        <f>IF(M6489="",IF(K6489&lt;&gt;"",IF(G6489=0,IF(I6489=0,0,9.99),K6489/G6489),""),"")</f>
        <v/>
      </c>
      <c r="M6489" s="112"/>
      <c r="N6489" s="58" t="str">
        <f>TRIM(CONCATENATE(Table1[[#This Row],[Intake]]," ",Table1[[#This Row],[Batch Number]]))</f>
        <v>S-1/SCI 15.3</v>
      </c>
      <c r="O6489" s="112" t="str">
        <f>IF(VLOOKUP(Table1[[#This Row],[Intake Batch Combo]],Sheet2!A:B,2,FALSE)="","",VLOOKUP(Table1[[#This Row],[Intake Batch Combo]],Sheet2!A:B,2,FALSE))</f>
        <v>SoCal Imaging Batch 15.3</v>
      </c>
      <c r="P6489" s="115" t="s">
        <v>2393</v>
      </c>
      <c r="Q6489" s="115" t="e">
        <v>#N/A</v>
      </c>
    </row>
    <row r="6490" spans="1:17">
      <c r="A6490" s="4" t="s">
        <v>2395</v>
      </c>
      <c r="B6490" s="15">
        <v>15.3</v>
      </c>
      <c r="C6490" s="15"/>
      <c r="D6490" s="30">
        <v>45021</v>
      </c>
      <c r="E6490" s="10" t="s">
        <v>1</v>
      </c>
      <c r="F6490" s="14">
        <v>2300</v>
      </c>
      <c r="G6490" s="14">
        <v>432.04350000000113</v>
      </c>
      <c r="H6490" s="30"/>
      <c r="I6490" s="120"/>
      <c r="J6490" s="15" t="str">
        <f>IF(M6490="",IF(AND(H6490&lt;&gt; "",D6490&lt;&gt;""),IF(H6490&gt;=D6490,H6490-D6490,0),""),"")</f>
        <v/>
      </c>
      <c r="K6490" s="20" t="str">
        <f>IF(M6490="",IF(I6490&lt;&gt;"",I6490-G6490,""),"")</f>
        <v/>
      </c>
      <c r="L6490" s="25" t="str">
        <f>IF(M6490="",IF(K6490&lt;&gt;"",IF(G6490=0,IF(I6490=0,0,9.99),K6490/G6490),""),"")</f>
        <v/>
      </c>
      <c r="M6490" s="112"/>
      <c r="N6490" s="58" t="str">
        <f>TRIM(CONCATENATE(Table1[[#This Row],[Intake]]," ",Table1[[#This Row],[Batch Number]]))</f>
        <v>S-1/SCI 15.3</v>
      </c>
      <c r="O6490" s="112" t="str">
        <f>IF(VLOOKUP(Table1[[#This Row],[Intake Batch Combo]],Sheet2!A:B,2,FALSE)="","",VLOOKUP(Table1[[#This Row],[Intake Batch Combo]],Sheet2!A:B,2,FALSE))</f>
        <v>SoCal Imaging Batch 15.3</v>
      </c>
      <c r="P6490" s="115" t="s">
        <v>2393</v>
      </c>
      <c r="Q6490" s="115" t="e">
        <v>#N/A</v>
      </c>
    </row>
    <row r="6491" spans="1:17">
      <c r="A6491" s="4" t="s">
        <v>2395</v>
      </c>
      <c r="B6491" s="15">
        <v>15.3</v>
      </c>
      <c r="C6491" s="15"/>
      <c r="D6491" s="30">
        <v>45021</v>
      </c>
      <c r="E6491" s="10" t="s">
        <v>1</v>
      </c>
      <c r="F6491" s="14">
        <v>2300</v>
      </c>
      <c r="G6491" s="14">
        <v>432.04350000000113</v>
      </c>
      <c r="H6491" s="30"/>
      <c r="I6491" s="120"/>
      <c r="J6491" s="15" t="str">
        <f>IF(M6491="",IF(AND(H6491&lt;&gt; "",D6491&lt;&gt;""),IF(H6491&gt;=D6491,H6491-D6491,0),""),"")</f>
        <v/>
      </c>
      <c r="K6491" s="20" t="str">
        <f>IF(M6491="",IF(I6491&lt;&gt;"",I6491-G6491,""),"")</f>
        <v/>
      </c>
      <c r="L6491" s="25" t="str">
        <f>IF(M6491="",IF(K6491&lt;&gt;"",IF(G6491=0,IF(I6491=0,0,9.99),K6491/G6491),""),"")</f>
        <v/>
      </c>
      <c r="M6491" s="112"/>
      <c r="N6491" s="58" t="str">
        <f>TRIM(CONCATENATE(Table1[[#This Row],[Intake]]," ",Table1[[#This Row],[Batch Number]]))</f>
        <v>S-1/SCI 15.3</v>
      </c>
      <c r="O6491" s="112" t="str">
        <f>IF(VLOOKUP(Table1[[#This Row],[Intake Batch Combo]],Sheet2!A:B,2,FALSE)="","",VLOOKUP(Table1[[#This Row],[Intake Batch Combo]],Sheet2!A:B,2,FALSE))</f>
        <v>SoCal Imaging Batch 15.3</v>
      </c>
      <c r="P6491" s="115" t="s">
        <v>2393</v>
      </c>
      <c r="Q6491" s="115" t="e">
        <v>#N/A</v>
      </c>
    </row>
    <row r="6492" spans="1:17">
      <c r="A6492" s="4" t="s">
        <v>2395</v>
      </c>
      <c r="B6492" s="15">
        <v>15.3</v>
      </c>
      <c r="C6492" s="15"/>
      <c r="D6492" s="30">
        <v>45021</v>
      </c>
      <c r="E6492" s="10" t="s">
        <v>1</v>
      </c>
      <c r="F6492" s="14">
        <v>2300</v>
      </c>
      <c r="G6492" s="14">
        <v>432.04350000000113</v>
      </c>
      <c r="H6492" s="30"/>
      <c r="I6492" s="118"/>
      <c r="J6492" s="15" t="str">
        <f>IF(M6492="",IF(AND(H6492&lt;&gt; "",D6492&lt;&gt;""),IF(H6492&gt;=D6492,H6492-D6492,0),""),"")</f>
        <v/>
      </c>
      <c r="K6492" s="20" t="str">
        <f>IF(M6492="",IF(I6492&lt;&gt;"",I6492-G6492,""),"")</f>
        <v/>
      </c>
      <c r="L6492" s="25" t="str">
        <f>IF(M6492="",IF(K6492&lt;&gt;"",IF(G6492=0,IF(I6492=0,0,9.99),K6492/G6492),""),"")</f>
        <v/>
      </c>
      <c r="M6492" s="112"/>
      <c r="N6492" s="58" t="str">
        <f>TRIM(CONCATENATE(Table1[[#This Row],[Intake]]," ",Table1[[#This Row],[Batch Number]]))</f>
        <v>S-1/SCI 15.3</v>
      </c>
      <c r="O6492" s="112" t="str">
        <f>IF(VLOOKUP(Table1[[#This Row],[Intake Batch Combo]],Sheet2!A:B,2,FALSE)="","",VLOOKUP(Table1[[#This Row],[Intake Batch Combo]],Sheet2!A:B,2,FALSE))</f>
        <v>SoCal Imaging Batch 15.3</v>
      </c>
      <c r="P6492" s="115" t="s">
        <v>2393</v>
      </c>
      <c r="Q6492" s="115" t="e">
        <v>#N/A</v>
      </c>
    </row>
    <row r="6493" spans="1:17">
      <c r="A6493" s="4" t="s">
        <v>2395</v>
      </c>
      <c r="B6493" s="15">
        <v>15.3</v>
      </c>
      <c r="C6493" s="15"/>
      <c r="D6493" s="30">
        <v>45021</v>
      </c>
      <c r="E6493" s="10" t="s">
        <v>1</v>
      </c>
      <c r="F6493" s="14">
        <v>2300</v>
      </c>
      <c r="G6493" s="14">
        <v>432.04350000000113</v>
      </c>
      <c r="H6493" s="30"/>
      <c r="I6493" s="120"/>
      <c r="J6493" s="15" t="str">
        <f>IF(M6493="",IF(AND(H6493&lt;&gt; "",D6493&lt;&gt;""),IF(H6493&gt;=D6493,H6493-D6493,0),""),"")</f>
        <v/>
      </c>
      <c r="K6493" s="20" t="str">
        <f>IF(M6493="",IF(I6493&lt;&gt;"",I6493-G6493,""),"")</f>
        <v/>
      </c>
      <c r="L6493" s="25" t="str">
        <f>IF(M6493="",IF(K6493&lt;&gt;"",IF(G6493=0,IF(I6493=0,0,9.99),K6493/G6493),""),"")</f>
        <v/>
      </c>
      <c r="M6493" s="112"/>
      <c r="N6493" s="58" t="str">
        <f>TRIM(CONCATENATE(Table1[[#This Row],[Intake]]," ",Table1[[#This Row],[Batch Number]]))</f>
        <v>S-1/SCI 15.3</v>
      </c>
      <c r="O6493" s="112" t="str">
        <f>IF(VLOOKUP(Table1[[#This Row],[Intake Batch Combo]],Sheet2!A:B,2,FALSE)="","",VLOOKUP(Table1[[#This Row],[Intake Batch Combo]],Sheet2!A:B,2,FALSE))</f>
        <v>SoCal Imaging Batch 15.3</v>
      </c>
      <c r="P6493" s="115" t="s">
        <v>2393</v>
      </c>
      <c r="Q6493" s="115" t="e">
        <v>#N/A</v>
      </c>
    </row>
    <row r="6494" spans="1:17">
      <c r="A6494" s="4" t="s">
        <v>2395</v>
      </c>
      <c r="B6494" s="15">
        <v>15.3</v>
      </c>
      <c r="C6494" s="15"/>
      <c r="D6494" s="30">
        <v>45021</v>
      </c>
      <c r="E6494" s="10" t="s">
        <v>1</v>
      </c>
      <c r="F6494" s="14">
        <v>2300</v>
      </c>
      <c r="G6494" s="14">
        <v>432.04350000000113</v>
      </c>
      <c r="H6494" s="30"/>
      <c r="I6494" s="118"/>
      <c r="J6494" s="15" t="str">
        <f>IF(M6494="",IF(AND(H6494&lt;&gt; "",D6494&lt;&gt;""),IF(H6494&gt;=D6494,H6494-D6494,0),""),"")</f>
        <v/>
      </c>
      <c r="K6494" s="20" t="str">
        <f>IF(M6494="",IF(I6494&lt;&gt;"",I6494-G6494,""),"")</f>
        <v/>
      </c>
      <c r="L6494" s="25" t="str">
        <f>IF(M6494="",IF(K6494&lt;&gt;"",IF(G6494=0,IF(I6494=0,0,9.99),K6494/G6494),""),"")</f>
        <v/>
      </c>
      <c r="M6494" s="112"/>
      <c r="N6494" s="58" t="str">
        <f>TRIM(CONCATENATE(Table1[[#This Row],[Intake]]," ",Table1[[#This Row],[Batch Number]]))</f>
        <v>S-1/SCI 15.3</v>
      </c>
      <c r="O6494" s="112" t="str">
        <f>IF(VLOOKUP(Table1[[#This Row],[Intake Batch Combo]],Sheet2!A:B,2,FALSE)="","",VLOOKUP(Table1[[#This Row],[Intake Batch Combo]],Sheet2!A:B,2,FALSE))</f>
        <v>SoCal Imaging Batch 15.3</v>
      </c>
      <c r="P6494" s="115" t="s">
        <v>2393</v>
      </c>
      <c r="Q6494" s="115" t="e">
        <v>#N/A</v>
      </c>
    </row>
    <row r="6495" spans="1:17">
      <c r="A6495" s="4" t="s">
        <v>2395</v>
      </c>
      <c r="B6495" s="15">
        <v>15.3</v>
      </c>
      <c r="C6495" s="15"/>
      <c r="D6495" s="30">
        <v>45021</v>
      </c>
      <c r="E6495" s="10" t="s">
        <v>1</v>
      </c>
      <c r="F6495" s="14">
        <v>2300</v>
      </c>
      <c r="G6495" s="14">
        <v>432.04350000000113</v>
      </c>
      <c r="H6495" s="30"/>
      <c r="I6495" s="118"/>
      <c r="J6495" s="15" t="str">
        <f>IF(M6495="",IF(AND(H6495&lt;&gt; "",D6495&lt;&gt;""),IF(H6495&gt;=D6495,H6495-D6495,0),""),"")</f>
        <v/>
      </c>
      <c r="K6495" s="20" t="str">
        <f>IF(M6495="",IF(I6495&lt;&gt;"",I6495-G6495,""),"")</f>
        <v/>
      </c>
      <c r="L6495" s="25" t="str">
        <f>IF(M6495="",IF(K6495&lt;&gt;"",IF(G6495=0,IF(I6495=0,0,9.99),K6495/G6495),""),"")</f>
        <v/>
      </c>
      <c r="M6495" s="112"/>
      <c r="N6495" s="58" t="str">
        <f>TRIM(CONCATENATE(Table1[[#This Row],[Intake]]," ",Table1[[#This Row],[Batch Number]]))</f>
        <v>S-1/SCI 15.3</v>
      </c>
      <c r="O6495" s="112" t="str">
        <f>IF(VLOOKUP(Table1[[#This Row],[Intake Batch Combo]],Sheet2!A:B,2,FALSE)="","",VLOOKUP(Table1[[#This Row],[Intake Batch Combo]],Sheet2!A:B,2,FALSE))</f>
        <v>SoCal Imaging Batch 15.3</v>
      </c>
      <c r="P6495" s="115" t="s">
        <v>2393</v>
      </c>
      <c r="Q6495" s="115" t="e">
        <v>#N/A</v>
      </c>
    </row>
    <row r="6496" spans="1:17">
      <c r="A6496" s="4" t="s">
        <v>2395</v>
      </c>
      <c r="B6496" s="15">
        <v>15.3</v>
      </c>
      <c r="C6496" s="15"/>
      <c r="D6496" s="30">
        <v>45021</v>
      </c>
      <c r="E6496" s="10" t="s">
        <v>1</v>
      </c>
      <c r="F6496" s="14">
        <v>2300</v>
      </c>
      <c r="G6496" s="14">
        <v>432.04350000000113</v>
      </c>
      <c r="H6496" s="30"/>
      <c r="I6496" s="120"/>
      <c r="J6496" s="15" t="str">
        <f>IF(M6496="",IF(AND(H6496&lt;&gt; "",D6496&lt;&gt;""),IF(H6496&gt;=D6496,H6496-D6496,0),""),"")</f>
        <v/>
      </c>
      <c r="K6496" s="20" t="str">
        <f>IF(M6496="",IF(I6496&lt;&gt;"",I6496-G6496,""),"")</f>
        <v/>
      </c>
      <c r="L6496" s="25" t="str">
        <f>IF(M6496="",IF(K6496&lt;&gt;"",IF(G6496=0,IF(I6496=0,0,9.99),K6496/G6496),""),"")</f>
        <v/>
      </c>
      <c r="M6496" s="112"/>
      <c r="N6496" s="58" t="str">
        <f>TRIM(CONCATENATE(Table1[[#This Row],[Intake]]," ",Table1[[#This Row],[Batch Number]]))</f>
        <v>S-1/SCI 15.3</v>
      </c>
      <c r="O6496" s="112" t="str">
        <f>IF(VLOOKUP(Table1[[#This Row],[Intake Batch Combo]],Sheet2!A:B,2,FALSE)="","",VLOOKUP(Table1[[#This Row],[Intake Batch Combo]],Sheet2!A:B,2,FALSE))</f>
        <v>SoCal Imaging Batch 15.3</v>
      </c>
      <c r="P6496" s="115" t="s">
        <v>2393</v>
      </c>
      <c r="Q6496" s="115" t="e">
        <v>#N/A</v>
      </c>
    </row>
    <row r="6497" spans="1:17">
      <c r="A6497" s="4" t="s">
        <v>2395</v>
      </c>
      <c r="B6497" s="15">
        <v>15.3</v>
      </c>
      <c r="C6497" s="15"/>
      <c r="D6497" s="30">
        <v>45021</v>
      </c>
      <c r="E6497" s="10" t="s">
        <v>1</v>
      </c>
      <c r="F6497" s="14">
        <v>2300</v>
      </c>
      <c r="G6497" s="14">
        <v>432.04350000000113</v>
      </c>
      <c r="H6497" s="30"/>
      <c r="I6497" s="118"/>
      <c r="J6497" s="15" t="str">
        <f>IF(M6497="",IF(AND(H6497&lt;&gt; "",D6497&lt;&gt;""),IF(H6497&gt;=D6497,H6497-D6497,0),""),"")</f>
        <v/>
      </c>
      <c r="K6497" s="20" t="str">
        <f>IF(M6497="",IF(I6497&lt;&gt;"",I6497-G6497,""),"")</f>
        <v/>
      </c>
      <c r="L6497" s="25" t="str">
        <f>IF(M6497="",IF(K6497&lt;&gt;"",IF(G6497=0,IF(I6497=0,0,9.99),K6497/G6497),""),"")</f>
        <v/>
      </c>
      <c r="M6497" s="112"/>
      <c r="N6497" s="58" t="str">
        <f>TRIM(CONCATENATE(Table1[[#This Row],[Intake]]," ",Table1[[#This Row],[Batch Number]]))</f>
        <v>S-1/SCI 15.3</v>
      </c>
      <c r="O6497" s="112" t="str">
        <f>IF(VLOOKUP(Table1[[#This Row],[Intake Batch Combo]],Sheet2!A:B,2,FALSE)="","",VLOOKUP(Table1[[#This Row],[Intake Batch Combo]],Sheet2!A:B,2,FALSE))</f>
        <v>SoCal Imaging Batch 15.3</v>
      </c>
      <c r="P6497" s="115" t="s">
        <v>2393</v>
      </c>
      <c r="Q6497" s="115" t="e">
        <v>#N/A</v>
      </c>
    </row>
    <row r="6498" spans="1:17">
      <c r="A6498" s="4" t="s">
        <v>2395</v>
      </c>
      <c r="B6498" s="15">
        <v>15.3</v>
      </c>
      <c r="C6498" s="15"/>
      <c r="D6498" s="30">
        <v>45021</v>
      </c>
      <c r="E6498" s="10" t="s">
        <v>1</v>
      </c>
      <c r="F6498" s="14">
        <v>2300</v>
      </c>
      <c r="G6498" s="14">
        <v>432.04350000000113</v>
      </c>
      <c r="H6498" s="30"/>
      <c r="I6498" s="120"/>
      <c r="J6498" s="15" t="str">
        <f>IF(M6498="",IF(AND(H6498&lt;&gt; "",D6498&lt;&gt;""),IF(H6498&gt;=D6498,H6498-D6498,0),""),"")</f>
        <v/>
      </c>
      <c r="K6498" s="20" t="str">
        <f>IF(M6498="",IF(I6498&lt;&gt;"",I6498-G6498,""),"")</f>
        <v/>
      </c>
      <c r="L6498" s="25" t="str">
        <f>IF(M6498="",IF(K6498&lt;&gt;"",IF(G6498=0,IF(I6498=0,0,9.99),K6498/G6498),""),"")</f>
        <v/>
      </c>
      <c r="M6498" s="112"/>
      <c r="N6498" s="58" t="str">
        <f>TRIM(CONCATENATE(Table1[[#This Row],[Intake]]," ",Table1[[#This Row],[Batch Number]]))</f>
        <v>S-1/SCI 15.3</v>
      </c>
      <c r="O6498" s="112" t="str">
        <f>IF(VLOOKUP(Table1[[#This Row],[Intake Batch Combo]],Sheet2!A:B,2,FALSE)="","",VLOOKUP(Table1[[#This Row],[Intake Batch Combo]],Sheet2!A:B,2,FALSE))</f>
        <v>SoCal Imaging Batch 15.3</v>
      </c>
      <c r="P6498" s="115" t="s">
        <v>2393</v>
      </c>
      <c r="Q6498" s="115" t="e">
        <v>#N/A</v>
      </c>
    </row>
    <row r="6499" spans="1:17">
      <c r="A6499" s="4" t="s">
        <v>2395</v>
      </c>
      <c r="B6499" s="15">
        <v>15.3</v>
      </c>
      <c r="C6499" s="15"/>
      <c r="D6499" s="30">
        <v>45021</v>
      </c>
      <c r="E6499" s="10" t="s">
        <v>1</v>
      </c>
      <c r="F6499" s="14">
        <v>2300</v>
      </c>
      <c r="G6499" s="14">
        <v>432.04350000000113</v>
      </c>
      <c r="H6499" s="30"/>
      <c r="I6499" s="120"/>
      <c r="J6499" s="15" t="str">
        <f>IF(M6499="",IF(AND(H6499&lt;&gt; "",D6499&lt;&gt;""),IF(H6499&gt;=D6499,H6499-D6499,0),""),"")</f>
        <v/>
      </c>
      <c r="K6499" s="20" t="str">
        <f>IF(M6499="",IF(I6499&lt;&gt;"",I6499-G6499,""),"")</f>
        <v/>
      </c>
      <c r="L6499" s="25" t="str">
        <f>IF(M6499="",IF(K6499&lt;&gt;"",IF(G6499=0,IF(I6499=0,0,9.99),K6499/G6499),""),"")</f>
        <v/>
      </c>
      <c r="M6499" s="112"/>
      <c r="N6499" s="58" t="str">
        <f>TRIM(CONCATENATE(Table1[[#This Row],[Intake]]," ",Table1[[#This Row],[Batch Number]]))</f>
        <v>S-1/SCI 15.3</v>
      </c>
      <c r="O6499" s="112" t="str">
        <f>IF(VLOOKUP(Table1[[#This Row],[Intake Batch Combo]],Sheet2!A:B,2,FALSE)="","",VLOOKUP(Table1[[#This Row],[Intake Batch Combo]],Sheet2!A:B,2,FALSE))</f>
        <v>SoCal Imaging Batch 15.3</v>
      </c>
      <c r="P6499" s="115" t="s">
        <v>2393</v>
      </c>
      <c r="Q6499" s="115" t="e">
        <v>#N/A</v>
      </c>
    </row>
    <row r="6500" spans="1:17">
      <c r="A6500" s="4" t="s">
        <v>2395</v>
      </c>
      <c r="B6500" s="15">
        <v>15.3</v>
      </c>
      <c r="C6500" s="15"/>
      <c r="D6500" s="30">
        <v>45021</v>
      </c>
      <c r="E6500" s="10" t="s">
        <v>1</v>
      </c>
      <c r="F6500" s="14">
        <v>2300</v>
      </c>
      <c r="G6500" s="14">
        <v>432.04350000000113</v>
      </c>
      <c r="H6500" s="30"/>
      <c r="I6500" s="118"/>
      <c r="J6500" s="15" t="str">
        <f>IF(M6500="",IF(AND(H6500&lt;&gt; "",D6500&lt;&gt;""),IF(H6500&gt;=D6500,H6500-D6500,0),""),"")</f>
        <v/>
      </c>
      <c r="K6500" s="20" t="str">
        <f>IF(M6500="",IF(I6500&lt;&gt;"",I6500-G6500,""),"")</f>
        <v/>
      </c>
      <c r="L6500" s="25" t="str">
        <f>IF(M6500="",IF(K6500&lt;&gt;"",IF(G6500=0,IF(I6500=0,0,9.99),K6500/G6500),""),"")</f>
        <v/>
      </c>
      <c r="M6500" s="112"/>
      <c r="N6500" s="58" t="str">
        <f>TRIM(CONCATENATE(Table1[[#This Row],[Intake]]," ",Table1[[#This Row],[Batch Number]]))</f>
        <v>S-1/SCI 15.3</v>
      </c>
      <c r="O6500" s="112" t="str">
        <f>IF(VLOOKUP(Table1[[#This Row],[Intake Batch Combo]],Sheet2!A:B,2,FALSE)="","",VLOOKUP(Table1[[#This Row],[Intake Batch Combo]],Sheet2!A:B,2,FALSE))</f>
        <v>SoCal Imaging Batch 15.3</v>
      </c>
      <c r="P6500" s="115" t="s">
        <v>2393</v>
      </c>
      <c r="Q6500" s="115" t="e">
        <v>#N/A</v>
      </c>
    </row>
    <row r="6501" spans="1:17">
      <c r="A6501" s="4" t="s">
        <v>2395</v>
      </c>
      <c r="B6501" s="15">
        <v>15.3</v>
      </c>
      <c r="C6501" s="15"/>
      <c r="D6501" s="30">
        <v>45021</v>
      </c>
      <c r="E6501" s="10" t="s">
        <v>1</v>
      </c>
      <c r="F6501" s="14">
        <v>2300</v>
      </c>
      <c r="G6501" s="14">
        <v>432.04350000000113</v>
      </c>
      <c r="H6501" s="30"/>
      <c r="I6501" s="118"/>
      <c r="J6501" s="15" t="str">
        <f>IF(M6501="",IF(AND(H6501&lt;&gt; "",D6501&lt;&gt;""),IF(H6501&gt;=D6501,H6501-D6501,0),""),"")</f>
        <v/>
      </c>
      <c r="K6501" s="20" t="str">
        <f>IF(M6501="",IF(I6501&lt;&gt;"",I6501-G6501,""),"")</f>
        <v/>
      </c>
      <c r="L6501" s="25" t="str">
        <f>IF(M6501="",IF(K6501&lt;&gt;"",IF(G6501=0,IF(I6501=0,0,9.99),K6501/G6501),""),"")</f>
        <v/>
      </c>
      <c r="M6501" s="112"/>
      <c r="N6501" s="58" t="str">
        <f>TRIM(CONCATENATE(Table1[[#This Row],[Intake]]," ",Table1[[#This Row],[Batch Number]]))</f>
        <v>S-1/SCI 15.3</v>
      </c>
      <c r="O6501" s="112" t="str">
        <f>IF(VLOOKUP(Table1[[#This Row],[Intake Batch Combo]],Sheet2!A:B,2,FALSE)="","",VLOOKUP(Table1[[#This Row],[Intake Batch Combo]],Sheet2!A:B,2,FALSE))</f>
        <v>SoCal Imaging Batch 15.3</v>
      </c>
      <c r="P6501" s="115" t="s">
        <v>2393</v>
      </c>
      <c r="Q6501" s="115" t="e">
        <v>#N/A</v>
      </c>
    </row>
    <row r="6502" spans="1:17">
      <c r="A6502" s="4" t="s">
        <v>2395</v>
      </c>
      <c r="B6502" s="15">
        <v>15.3</v>
      </c>
      <c r="C6502" s="15"/>
      <c r="D6502" s="30">
        <v>45021</v>
      </c>
      <c r="E6502" s="10" t="s">
        <v>1</v>
      </c>
      <c r="F6502" s="14">
        <v>2300</v>
      </c>
      <c r="G6502" s="14">
        <v>432.04350000000113</v>
      </c>
      <c r="H6502" s="30"/>
      <c r="I6502" s="120"/>
      <c r="J6502" s="15" t="str">
        <f>IF(M6502="",IF(AND(H6502&lt;&gt; "",D6502&lt;&gt;""),IF(H6502&gt;=D6502,H6502-D6502,0),""),"")</f>
        <v/>
      </c>
      <c r="K6502" s="20" t="str">
        <f>IF(M6502="",IF(I6502&lt;&gt;"",I6502-G6502,""),"")</f>
        <v/>
      </c>
      <c r="L6502" s="25" t="str">
        <f>IF(M6502="",IF(K6502&lt;&gt;"",IF(G6502=0,IF(I6502=0,0,9.99),K6502/G6502),""),"")</f>
        <v/>
      </c>
      <c r="M6502" s="112"/>
      <c r="N6502" s="58" t="str">
        <f>TRIM(CONCATENATE(Table1[[#This Row],[Intake]]," ",Table1[[#This Row],[Batch Number]]))</f>
        <v>S-1/SCI 15.3</v>
      </c>
      <c r="O6502" s="112" t="str">
        <f>IF(VLOOKUP(Table1[[#This Row],[Intake Batch Combo]],Sheet2!A:B,2,FALSE)="","",VLOOKUP(Table1[[#This Row],[Intake Batch Combo]],Sheet2!A:B,2,FALSE))</f>
        <v>SoCal Imaging Batch 15.3</v>
      </c>
      <c r="P6502" s="115" t="s">
        <v>2393</v>
      </c>
      <c r="Q6502" s="115" t="e">
        <v>#N/A</v>
      </c>
    </row>
    <row r="6503" spans="1:17">
      <c r="A6503" s="4" t="s">
        <v>2395</v>
      </c>
      <c r="B6503" s="15">
        <v>15.3</v>
      </c>
      <c r="C6503" s="15"/>
      <c r="D6503" s="30">
        <v>45021</v>
      </c>
      <c r="E6503" s="10" t="s">
        <v>1</v>
      </c>
      <c r="F6503" s="14">
        <v>2300</v>
      </c>
      <c r="G6503" s="14">
        <v>432.04350000000113</v>
      </c>
      <c r="H6503" s="30"/>
      <c r="I6503" s="120"/>
      <c r="J6503" s="15" t="str">
        <f>IF(M6503="",IF(AND(H6503&lt;&gt; "",D6503&lt;&gt;""),IF(H6503&gt;=D6503,H6503-D6503,0),""),"")</f>
        <v/>
      </c>
      <c r="K6503" s="20" t="str">
        <f>IF(M6503="",IF(I6503&lt;&gt;"",I6503-G6503,""),"")</f>
        <v/>
      </c>
      <c r="L6503" s="25" t="str">
        <f>IF(M6503="",IF(K6503&lt;&gt;"",IF(G6503=0,IF(I6503=0,0,9.99),K6503/G6503),""),"")</f>
        <v/>
      </c>
      <c r="M6503" s="112"/>
      <c r="N6503" s="58" t="str">
        <f>TRIM(CONCATENATE(Table1[[#This Row],[Intake]]," ",Table1[[#This Row],[Batch Number]]))</f>
        <v>S-1/SCI 15.3</v>
      </c>
      <c r="O6503" s="112" t="str">
        <f>IF(VLOOKUP(Table1[[#This Row],[Intake Batch Combo]],Sheet2!A:B,2,FALSE)="","",VLOOKUP(Table1[[#This Row],[Intake Batch Combo]],Sheet2!A:B,2,FALSE))</f>
        <v>SoCal Imaging Batch 15.3</v>
      </c>
      <c r="P6503" s="115" t="s">
        <v>2393</v>
      </c>
      <c r="Q6503" s="115" t="e">
        <v>#N/A</v>
      </c>
    </row>
    <row r="6504" spans="1:17">
      <c r="A6504" s="4" t="s">
        <v>2395</v>
      </c>
      <c r="B6504" s="15">
        <v>15.3</v>
      </c>
      <c r="C6504" s="15"/>
      <c r="D6504" s="30">
        <v>45021</v>
      </c>
      <c r="E6504" s="10" t="s">
        <v>1</v>
      </c>
      <c r="F6504" s="14">
        <v>2300</v>
      </c>
      <c r="G6504" s="14">
        <v>432.04350000000113</v>
      </c>
      <c r="H6504" s="30"/>
      <c r="I6504" s="120"/>
      <c r="J6504" s="15" t="str">
        <f>IF(M6504="",IF(AND(H6504&lt;&gt; "",D6504&lt;&gt;""),IF(H6504&gt;=D6504,H6504-D6504,0),""),"")</f>
        <v/>
      </c>
      <c r="K6504" s="20" t="str">
        <f>IF(M6504="",IF(I6504&lt;&gt;"",I6504-G6504,""),"")</f>
        <v/>
      </c>
      <c r="L6504" s="25" t="str">
        <f>IF(M6504="",IF(K6504&lt;&gt;"",IF(G6504=0,IF(I6504=0,0,9.99),K6504/G6504),""),"")</f>
        <v/>
      </c>
      <c r="M6504" s="112"/>
      <c r="N6504" s="58" t="str">
        <f>TRIM(CONCATENATE(Table1[[#This Row],[Intake]]," ",Table1[[#This Row],[Batch Number]]))</f>
        <v>S-1/SCI 15.3</v>
      </c>
      <c r="O6504" s="112" t="str">
        <f>IF(VLOOKUP(Table1[[#This Row],[Intake Batch Combo]],Sheet2!A:B,2,FALSE)="","",VLOOKUP(Table1[[#This Row],[Intake Batch Combo]],Sheet2!A:B,2,FALSE))</f>
        <v>SoCal Imaging Batch 15.3</v>
      </c>
      <c r="P6504" s="115" t="s">
        <v>2393</v>
      </c>
      <c r="Q6504" s="115" t="e">
        <v>#N/A</v>
      </c>
    </row>
    <row r="6505" spans="1:17">
      <c r="A6505" s="4" t="s">
        <v>2395</v>
      </c>
      <c r="B6505" s="15">
        <v>15.3</v>
      </c>
      <c r="C6505" s="15"/>
      <c r="D6505" s="30">
        <v>45021</v>
      </c>
      <c r="E6505" s="10" t="s">
        <v>1</v>
      </c>
      <c r="F6505" s="14">
        <v>2300</v>
      </c>
      <c r="G6505" s="14">
        <v>432.04350000000113</v>
      </c>
      <c r="H6505" s="30"/>
      <c r="I6505" s="120"/>
      <c r="J6505" s="15" t="str">
        <f>IF(M6505="",IF(AND(H6505&lt;&gt; "",D6505&lt;&gt;""),IF(H6505&gt;=D6505,H6505-D6505,0),""),"")</f>
        <v/>
      </c>
      <c r="K6505" s="20" t="str">
        <f>IF(M6505="",IF(I6505&lt;&gt;"",I6505-G6505,""),"")</f>
        <v/>
      </c>
      <c r="L6505" s="25" t="str">
        <f>IF(M6505="",IF(K6505&lt;&gt;"",IF(G6505=0,IF(I6505=0,0,9.99),K6505/G6505),""),"")</f>
        <v/>
      </c>
      <c r="M6505" s="112"/>
      <c r="N6505" s="58" t="str">
        <f>TRIM(CONCATENATE(Table1[[#This Row],[Intake]]," ",Table1[[#This Row],[Batch Number]]))</f>
        <v>S-1/SCI 15.3</v>
      </c>
      <c r="O6505" s="112" t="str">
        <f>IF(VLOOKUP(Table1[[#This Row],[Intake Batch Combo]],Sheet2!A:B,2,FALSE)="","",VLOOKUP(Table1[[#This Row],[Intake Batch Combo]],Sheet2!A:B,2,FALSE))</f>
        <v>SoCal Imaging Batch 15.3</v>
      </c>
      <c r="P6505" s="115" t="s">
        <v>2393</v>
      </c>
      <c r="Q6505" s="115" t="e">
        <v>#N/A</v>
      </c>
    </row>
    <row r="6506" spans="1:17">
      <c r="A6506" s="4" t="s">
        <v>2395</v>
      </c>
      <c r="B6506" s="15">
        <v>15.3</v>
      </c>
      <c r="C6506" s="15"/>
      <c r="D6506" s="30">
        <v>45021</v>
      </c>
      <c r="E6506" s="10" t="s">
        <v>1</v>
      </c>
      <c r="F6506" s="14">
        <v>2300</v>
      </c>
      <c r="G6506" s="14">
        <v>432.04350000000113</v>
      </c>
      <c r="H6506" s="30"/>
      <c r="I6506" s="120"/>
      <c r="J6506" s="15" t="str">
        <f>IF(M6506="",IF(AND(H6506&lt;&gt; "",D6506&lt;&gt;""),IF(H6506&gt;=D6506,H6506-D6506,0),""),"")</f>
        <v/>
      </c>
      <c r="K6506" s="20" t="str">
        <f>IF(M6506="",IF(I6506&lt;&gt;"",I6506-G6506,""),"")</f>
        <v/>
      </c>
      <c r="L6506" s="25" t="str">
        <f>IF(M6506="",IF(K6506&lt;&gt;"",IF(G6506=0,IF(I6506=0,0,9.99),K6506/G6506),""),"")</f>
        <v/>
      </c>
      <c r="M6506" s="112"/>
      <c r="N6506" s="58" t="str">
        <f>TRIM(CONCATENATE(Table1[[#This Row],[Intake]]," ",Table1[[#This Row],[Batch Number]]))</f>
        <v>S-1/SCI 15.3</v>
      </c>
      <c r="O6506" s="112" t="str">
        <f>IF(VLOOKUP(Table1[[#This Row],[Intake Batch Combo]],Sheet2!A:B,2,FALSE)="","",VLOOKUP(Table1[[#This Row],[Intake Batch Combo]],Sheet2!A:B,2,FALSE))</f>
        <v>SoCal Imaging Batch 15.3</v>
      </c>
      <c r="P6506" s="115" t="s">
        <v>2393</v>
      </c>
      <c r="Q6506" s="115" t="e">
        <v>#N/A</v>
      </c>
    </row>
    <row r="6507" spans="1:17">
      <c r="A6507" s="4" t="s">
        <v>2395</v>
      </c>
      <c r="B6507" s="15">
        <v>15.3</v>
      </c>
      <c r="C6507" s="15"/>
      <c r="D6507" s="30">
        <v>45021</v>
      </c>
      <c r="E6507" s="10" t="s">
        <v>1</v>
      </c>
      <c r="F6507" s="14">
        <v>2300</v>
      </c>
      <c r="G6507" s="14">
        <v>432.04350000000113</v>
      </c>
      <c r="H6507" s="30"/>
      <c r="I6507" s="120"/>
      <c r="J6507" s="15" t="str">
        <f>IF(M6507="",IF(AND(H6507&lt;&gt; "",D6507&lt;&gt;""),IF(H6507&gt;=D6507,H6507-D6507,0),""),"")</f>
        <v/>
      </c>
      <c r="K6507" s="20" t="str">
        <f>IF(M6507="",IF(I6507&lt;&gt;"",I6507-G6507,""),"")</f>
        <v/>
      </c>
      <c r="L6507" s="25" t="str">
        <f>IF(M6507="",IF(K6507&lt;&gt;"",IF(G6507=0,IF(I6507=0,0,9.99),K6507/G6507),""),"")</f>
        <v/>
      </c>
      <c r="M6507" s="112"/>
      <c r="N6507" s="58" t="str">
        <f>TRIM(CONCATENATE(Table1[[#This Row],[Intake]]," ",Table1[[#This Row],[Batch Number]]))</f>
        <v>S-1/SCI 15.3</v>
      </c>
      <c r="O6507" s="112" t="str">
        <f>IF(VLOOKUP(Table1[[#This Row],[Intake Batch Combo]],Sheet2!A:B,2,FALSE)="","",VLOOKUP(Table1[[#This Row],[Intake Batch Combo]],Sheet2!A:B,2,FALSE))</f>
        <v>SoCal Imaging Batch 15.3</v>
      </c>
      <c r="P6507" s="115" t="s">
        <v>2393</v>
      </c>
      <c r="Q6507" s="115" t="e">
        <v>#N/A</v>
      </c>
    </row>
    <row r="6508" spans="1:17">
      <c r="A6508" s="4" t="s">
        <v>2395</v>
      </c>
      <c r="B6508" s="15">
        <v>15.3</v>
      </c>
      <c r="C6508" s="15"/>
      <c r="D6508" s="30">
        <v>45021</v>
      </c>
      <c r="E6508" s="10" t="s">
        <v>1</v>
      </c>
      <c r="F6508" s="14">
        <v>2300</v>
      </c>
      <c r="G6508" s="14">
        <v>432.04350000000113</v>
      </c>
      <c r="H6508" s="30"/>
      <c r="I6508" s="120"/>
      <c r="J6508" s="15" t="str">
        <f>IF(M6508="",IF(AND(H6508&lt;&gt; "",D6508&lt;&gt;""),IF(H6508&gt;=D6508,H6508-D6508,0),""),"")</f>
        <v/>
      </c>
      <c r="K6508" s="20" t="str">
        <f>IF(M6508="",IF(I6508&lt;&gt;"",I6508-G6508,""),"")</f>
        <v/>
      </c>
      <c r="L6508" s="25" t="str">
        <f>IF(M6508="",IF(K6508&lt;&gt;"",IF(G6508=0,IF(I6508=0,0,9.99),K6508/G6508),""),"")</f>
        <v/>
      </c>
      <c r="M6508" s="112"/>
      <c r="N6508" s="58" t="str">
        <f>TRIM(CONCATENATE(Table1[[#This Row],[Intake]]," ",Table1[[#This Row],[Batch Number]]))</f>
        <v>S-1/SCI 15.3</v>
      </c>
      <c r="O6508" s="112" t="str">
        <f>IF(VLOOKUP(Table1[[#This Row],[Intake Batch Combo]],Sheet2!A:B,2,FALSE)="","",VLOOKUP(Table1[[#This Row],[Intake Batch Combo]],Sheet2!A:B,2,FALSE))</f>
        <v>SoCal Imaging Batch 15.3</v>
      </c>
      <c r="P6508" s="115" t="s">
        <v>2393</v>
      </c>
      <c r="Q6508" s="115" t="e">
        <v>#N/A</v>
      </c>
    </row>
    <row r="6509" spans="1:17">
      <c r="A6509" s="4" t="s">
        <v>2395</v>
      </c>
      <c r="B6509" s="15">
        <v>15.3</v>
      </c>
      <c r="C6509" s="15"/>
      <c r="D6509" s="30">
        <v>45021</v>
      </c>
      <c r="E6509" s="10" t="s">
        <v>1</v>
      </c>
      <c r="F6509" s="14">
        <v>2300</v>
      </c>
      <c r="G6509" s="14">
        <v>432.04350000000113</v>
      </c>
      <c r="H6509" s="30"/>
      <c r="I6509" s="120"/>
      <c r="J6509" s="15" t="str">
        <f>IF(M6509="",IF(AND(H6509&lt;&gt; "",D6509&lt;&gt;""),IF(H6509&gt;=D6509,H6509-D6509,0),""),"")</f>
        <v/>
      </c>
      <c r="K6509" s="20" t="str">
        <f>IF(M6509="",IF(I6509&lt;&gt;"",I6509-G6509,""),"")</f>
        <v/>
      </c>
      <c r="L6509" s="25" t="str">
        <f>IF(M6509="",IF(K6509&lt;&gt;"",IF(G6509=0,IF(I6509=0,0,9.99),K6509/G6509),""),"")</f>
        <v/>
      </c>
      <c r="M6509" s="112"/>
      <c r="N6509" s="58" t="str">
        <f>TRIM(CONCATENATE(Table1[[#This Row],[Intake]]," ",Table1[[#This Row],[Batch Number]]))</f>
        <v>S-1/SCI 15.3</v>
      </c>
      <c r="O6509" s="112" t="str">
        <f>IF(VLOOKUP(Table1[[#This Row],[Intake Batch Combo]],Sheet2!A:B,2,FALSE)="","",VLOOKUP(Table1[[#This Row],[Intake Batch Combo]],Sheet2!A:B,2,FALSE))</f>
        <v>SoCal Imaging Batch 15.3</v>
      </c>
      <c r="P6509" s="115" t="s">
        <v>2393</v>
      </c>
      <c r="Q6509" s="115" t="e">
        <v>#N/A</v>
      </c>
    </row>
    <row r="6510" spans="1:17">
      <c r="A6510" s="4" t="s">
        <v>2395</v>
      </c>
      <c r="B6510" s="15">
        <v>15.1</v>
      </c>
      <c r="C6510" s="15"/>
      <c r="D6510" s="30">
        <v>45021</v>
      </c>
      <c r="E6510" s="10" t="s">
        <v>1</v>
      </c>
      <c r="F6510" s="14">
        <v>2300</v>
      </c>
      <c r="G6510" s="14">
        <v>432.04350000000113</v>
      </c>
      <c r="H6510" s="30"/>
      <c r="I6510" s="120"/>
      <c r="J6510" s="15" t="str">
        <f>IF(M6510="",IF(AND(H6510&lt;&gt; "",D6510&lt;&gt;""),IF(H6510&gt;=D6510,H6510-D6510,0),""),"")</f>
        <v/>
      </c>
      <c r="K6510" s="20" t="str">
        <f>IF(M6510="",IF(I6510&lt;&gt;"",I6510-G6510,""),"")</f>
        <v/>
      </c>
      <c r="L6510" s="25" t="str">
        <f>IF(M6510="",IF(K6510&lt;&gt;"",IF(G6510=0,IF(I6510=0,0,9.99),K6510/G6510),""),"")</f>
        <v/>
      </c>
      <c r="M6510" s="112"/>
      <c r="N6510" s="58" t="str">
        <f>TRIM(CONCATENATE(Table1[[#This Row],[Intake]]," ",Table1[[#This Row],[Batch Number]]))</f>
        <v>S-1/SCI 15.1</v>
      </c>
      <c r="O6510" s="112" t="str">
        <f>IF(VLOOKUP(Table1[[#This Row],[Intake Batch Combo]],Sheet2!A:B,2,FALSE)="","",VLOOKUP(Table1[[#This Row],[Intake Batch Combo]],Sheet2!A:B,2,FALSE))</f>
        <v>SoCal Imaging Batch 15.1</v>
      </c>
      <c r="P6510" s="115" t="e">
        <v>#N/A</v>
      </c>
      <c r="Q6510" s="115" t="e">
        <v>#N/A</v>
      </c>
    </row>
    <row r="6511" spans="1:17">
      <c r="A6511" s="4" t="s">
        <v>2395</v>
      </c>
      <c r="B6511" s="15">
        <v>15.1</v>
      </c>
      <c r="C6511" s="15"/>
      <c r="D6511" s="30">
        <v>45021</v>
      </c>
      <c r="E6511" s="10" t="s">
        <v>1</v>
      </c>
      <c r="F6511" s="14">
        <v>2300</v>
      </c>
      <c r="G6511" s="14">
        <v>432.04350000000113</v>
      </c>
      <c r="H6511" s="30"/>
      <c r="I6511" s="118"/>
      <c r="J6511" s="15" t="str">
        <f>IF(M6511="",IF(AND(H6511&lt;&gt; "",D6511&lt;&gt;""),IF(H6511&gt;=D6511,H6511-D6511,0),""),"")</f>
        <v/>
      </c>
      <c r="K6511" s="20" t="str">
        <f>IF(M6511="",IF(I6511&lt;&gt;"",I6511-G6511,""),"")</f>
        <v/>
      </c>
      <c r="L6511" s="25" t="str">
        <f>IF(M6511="",IF(K6511&lt;&gt;"",IF(G6511=0,IF(I6511=0,0,9.99),K6511/G6511),""),"")</f>
        <v/>
      </c>
      <c r="M6511" s="112"/>
      <c r="N6511" s="58" t="str">
        <f>TRIM(CONCATENATE(Table1[[#This Row],[Intake]]," ",Table1[[#This Row],[Batch Number]]))</f>
        <v>S-1/SCI 15.1</v>
      </c>
      <c r="O6511" s="112" t="str">
        <f>IF(VLOOKUP(Table1[[#This Row],[Intake Batch Combo]],Sheet2!A:B,2,FALSE)="","",VLOOKUP(Table1[[#This Row],[Intake Batch Combo]],Sheet2!A:B,2,FALSE))</f>
        <v>SoCal Imaging Batch 15.1</v>
      </c>
      <c r="P6511" s="115" t="e">
        <v>#N/A</v>
      </c>
      <c r="Q6511" s="115" t="e">
        <v>#N/A</v>
      </c>
    </row>
    <row r="6512" spans="1:17">
      <c r="A6512" s="4" t="s">
        <v>2395</v>
      </c>
      <c r="B6512" s="15">
        <v>15.1</v>
      </c>
      <c r="C6512" s="15"/>
      <c r="D6512" s="30">
        <v>45021</v>
      </c>
      <c r="E6512" s="10" t="s">
        <v>1</v>
      </c>
      <c r="F6512" s="14">
        <v>2300</v>
      </c>
      <c r="G6512" s="14">
        <v>432.04350000000113</v>
      </c>
      <c r="H6512" s="30"/>
      <c r="I6512" s="120"/>
      <c r="J6512" s="15" t="str">
        <f>IF(M6512="",IF(AND(H6512&lt;&gt; "",D6512&lt;&gt;""),IF(H6512&gt;=D6512,H6512-D6512,0),""),"")</f>
        <v/>
      </c>
      <c r="K6512" s="20" t="str">
        <f>IF(M6512="",IF(I6512&lt;&gt;"",I6512-G6512,""),"")</f>
        <v/>
      </c>
      <c r="L6512" s="25" t="str">
        <f>IF(M6512="",IF(K6512&lt;&gt;"",IF(G6512=0,IF(I6512=0,0,9.99),K6512/G6512),""),"")</f>
        <v/>
      </c>
      <c r="M6512" s="112"/>
      <c r="N6512" s="58" t="str">
        <f>TRIM(CONCATENATE(Table1[[#This Row],[Intake]]," ",Table1[[#This Row],[Batch Number]]))</f>
        <v>S-1/SCI 15.1</v>
      </c>
      <c r="O6512" s="112" t="str">
        <f>IF(VLOOKUP(Table1[[#This Row],[Intake Batch Combo]],Sheet2!A:B,2,FALSE)="","",VLOOKUP(Table1[[#This Row],[Intake Batch Combo]],Sheet2!A:B,2,FALSE))</f>
        <v>SoCal Imaging Batch 15.1</v>
      </c>
      <c r="P6512" s="115" t="e">
        <v>#N/A</v>
      </c>
      <c r="Q6512" s="115" t="e">
        <v>#N/A</v>
      </c>
    </row>
    <row r="6513" spans="1:17">
      <c r="A6513" s="4" t="s">
        <v>2395</v>
      </c>
      <c r="B6513" s="15">
        <v>15.1</v>
      </c>
      <c r="C6513" s="15"/>
      <c r="D6513" s="30">
        <v>45021</v>
      </c>
      <c r="E6513" s="10" t="s">
        <v>1</v>
      </c>
      <c r="F6513" s="14">
        <v>2300</v>
      </c>
      <c r="G6513" s="14">
        <v>432.04350000000113</v>
      </c>
      <c r="H6513" s="30"/>
      <c r="I6513" s="120"/>
      <c r="J6513" s="15" t="str">
        <f>IF(M6513="",IF(AND(H6513&lt;&gt; "",D6513&lt;&gt;""),IF(H6513&gt;=D6513,H6513-D6513,0),""),"")</f>
        <v/>
      </c>
      <c r="K6513" s="20" t="str">
        <f>IF(M6513="",IF(I6513&lt;&gt;"",I6513-G6513,""),"")</f>
        <v/>
      </c>
      <c r="L6513" s="25" t="str">
        <f>IF(M6513="",IF(K6513&lt;&gt;"",IF(G6513=0,IF(I6513=0,0,9.99),K6513/G6513),""),"")</f>
        <v/>
      </c>
      <c r="M6513" s="112"/>
      <c r="N6513" s="58" t="str">
        <f>TRIM(CONCATENATE(Table1[[#This Row],[Intake]]," ",Table1[[#This Row],[Batch Number]]))</f>
        <v>S-1/SCI 15.1</v>
      </c>
      <c r="O6513" s="112" t="str">
        <f>IF(VLOOKUP(Table1[[#This Row],[Intake Batch Combo]],Sheet2!A:B,2,FALSE)="","",VLOOKUP(Table1[[#This Row],[Intake Batch Combo]],Sheet2!A:B,2,FALSE))</f>
        <v>SoCal Imaging Batch 15.1</v>
      </c>
      <c r="P6513" s="115" t="e">
        <v>#N/A</v>
      </c>
      <c r="Q6513" s="115" t="e">
        <v>#N/A</v>
      </c>
    </row>
    <row r="6514" spans="1:17">
      <c r="A6514" s="4" t="s">
        <v>2395</v>
      </c>
      <c r="B6514" s="15">
        <v>15.1</v>
      </c>
      <c r="C6514" s="15"/>
      <c r="D6514" s="30">
        <v>45021</v>
      </c>
      <c r="E6514" s="10" t="s">
        <v>1</v>
      </c>
      <c r="F6514" s="14">
        <v>2300</v>
      </c>
      <c r="G6514" s="14">
        <v>432.04350000000113</v>
      </c>
      <c r="H6514" s="30"/>
      <c r="I6514" s="120"/>
      <c r="J6514" s="15" t="str">
        <f>IF(M6514="",IF(AND(H6514&lt;&gt; "",D6514&lt;&gt;""),IF(H6514&gt;=D6514,H6514-D6514,0),""),"")</f>
        <v/>
      </c>
      <c r="K6514" s="20" t="str">
        <f>IF(M6514="",IF(I6514&lt;&gt;"",I6514-G6514,""),"")</f>
        <v/>
      </c>
      <c r="L6514" s="25" t="str">
        <f>IF(M6514="",IF(K6514&lt;&gt;"",IF(G6514=0,IF(I6514=0,0,9.99),K6514/G6514),""),"")</f>
        <v/>
      </c>
      <c r="M6514" s="112"/>
      <c r="N6514" s="58" t="str">
        <f>TRIM(CONCATENATE(Table1[[#This Row],[Intake]]," ",Table1[[#This Row],[Batch Number]]))</f>
        <v>S-1/SCI 15.1</v>
      </c>
      <c r="O6514" s="112" t="str">
        <f>IF(VLOOKUP(Table1[[#This Row],[Intake Batch Combo]],Sheet2!A:B,2,FALSE)="","",VLOOKUP(Table1[[#This Row],[Intake Batch Combo]],Sheet2!A:B,2,FALSE))</f>
        <v>SoCal Imaging Batch 15.1</v>
      </c>
      <c r="P6514" s="115" t="e">
        <v>#N/A</v>
      </c>
      <c r="Q6514" s="115" t="e">
        <v>#N/A</v>
      </c>
    </row>
    <row r="6515" spans="1:17">
      <c r="A6515" s="4" t="s">
        <v>2395</v>
      </c>
      <c r="B6515" s="15">
        <v>15.1</v>
      </c>
      <c r="C6515" s="15"/>
      <c r="D6515" s="30">
        <v>45021</v>
      </c>
      <c r="E6515" s="10" t="s">
        <v>1</v>
      </c>
      <c r="F6515" s="14">
        <v>2300</v>
      </c>
      <c r="G6515" s="14">
        <v>432.04350000000113</v>
      </c>
      <c r="H6515" s="30"/>
      <c r="I6515" s="118"/>
      <c r="J6515" s="15" t="str">
        <f>IF(M6515="",IF(AND(H6515&lt;&gt; "",D6515&lt;&gt;""),IF(H6515&gt;=D6515,H6515-D6515,0),""),"")</f>
        <v/>
      </c>
      <c r="K6515" s="20" t="str">
        <f>IF(M6515="",IF(I6515&lt;&gt;"",I6515-G6515,""),"")</f>
        <v/>
      </c>
      <c r="L6515" s="25" t="str">
        <f>IF(M6515="",IF(K6515&lt;&gt;"",IF(G6515=0,IF(I6515=0,0,9.99),K6515/G6515),""),"")</f>
        <v/>
      </c>
      <c r="M6515" s="112"/>
      <c r="N6515" s="58" t="str">
        <f>TRIM(CONCATENATE(Table1[[#This Row],[Intake]]," ",Table1[[#This Row],[Batch Number]]))</f>
        <v>S-1/SCI 15.1</v>
      </c>
      <c r="O6515" s="112" t="str">
        <f>IF(VLOOKUP(Table1[[#This Row],[Intake Batch Combo]],Sheet2!A:B,2,FALSE)="","",VLOOKUP(Table1[[#This Row],[Intake Batch Combo]],Sheet2!A:B,2,FALSE))</f>
        <v>SoCal Imaging Batch 15.1</v>
      </c>
      <c r="P6515" s="115" t="e">
        <v>#N/A</v>
      </c>
      <c r="Q6515" s="115" t="e">
        <v>#N/A</v>
      </c>
    </row>
    <row r="6516" spans="1:17">
      <c r="A6516" s="4" t="s">
        <v>2395</v>
      </c>
      <c r="B6516" s="15">
        <v>15.1</v>
      </c>
      <c r="C6516" s="15"/>
      <c r="D6516" s="30">
        <v>45021</v>
      </c>
      <c r="E6516" s="10" t="s">
        <v>1</v>
      </c>
      <c r="F6516" s="14">
        <v>2300</v>
      </c>
      <c r="G6516" s="14">
        <v>432.04350000000113</v>
      </c>
      <c r="H6516" s="30"/>
      <c r="I6516" s="118"/>
      <c r="J6516" s="15" t="str">
        <f>IF(M6516="",IF(AND(H6516&lt;&gt; "",D6516&lt;&gt;""),IF(H6516&gt;=D6516,H6516-D6516,0),""),"")</f>
        <v/>
      </c>
      <c r="K6516" s="20" t="str">
        <f>IF(M6516="",IF(I6516&lt;&gt;"",I6516-G6516,""),"")</f>
        <v/>
      </c>
      <c r="L6516" s="25" t="str">
        <f>IF(M6516="",IF(K6516&lt;&gt;"",IF(G6516=0,IF(I6516=0,0,9.99),K6516/G6516),""),"")</f>
        <v/>
      </c>
      <c r="M6516" s="112"/>
      <c r="N6516" s="58" t="str">
        <f>TRIM(CONCATENATE(Table1[[#This Row],[Intake]]," ",Table1[[#This Row],[Batch Number]]))</f>
        <v>S-1/SCI 15.1</v>
      </c>
      <c r="O6516" s="112" t="str">
        <f>IF(VLOOKUP(Table1[[#This Row],[Intake Batch Combo]],Sheet2!A:B,2,FALSE)="","",VLOOKUP(Table1[[#This Row],[Intake Batch Combo]],Sheet2!A:B,2,FALSE))</f>
        <v>SoCal Imaging Batch 15.1</v>
      </c>
      <c r="P6516" s="115" t="e">
        <v>#N/A</v>
      </c>
      <c r="Q6516" s="115" t="e">
        <v>#N/A</v>
      </c>
    </row>
    <row r="6517" spans="1:17">
      <c r="A6517" s="4" t="s">
        <v>2395</v>
      </c>
      <c r="B6517" s="15">
        <v>15.1</v>
      </c>
      <c r="C6517" s="15"/>
      <c r="D6517" s="30">
        <v>45021</v>
      </c>
      <c r="E6517" s="10" t="s">
        <v>1</v>
      </c>
      <c r="F6517" s="14">
        <v>2300</v>
      </c>
      <c r="G6517" s="14">
        <v>432.04350000000113</v>
      </c>
      <c r="H6517" s="30"/>
      <c r="I6517" s="118"/>
      <c r="J6517" s="15" t="str">
        <f>IF(M6517="",IF(AND(H6517&lt;&gt; "",D6517&lt;&gt;""),IF(H6517&gt;=D6517,H6517-D6517,0),""),"")</f>
        <v/>
      </c>
      <c r="K6517" s="20" t="str">
        <f>IF(M6517="",IF(I6517&lt;&gt;"",I6517-G6517,""),"")</f>
        <v/>
      </c>
      <c r="L6517" s="25" t="str">
        <f>IF(M6517="",IF(K6517&lt;&gt;"",IF(G6517=0,IF(I6517=0,0,9.99),K6517/G6517),""),"")</f>
        <v/>
      </c>
      <c r="M6517" s="112"/>
      <c r="N6517" s="58" t="str">
        <f>TRIM(CONCATENATE(Table1[[#This Row],[Intake]]," ",Table1[[#This Row],[Batch Number]]))</f>
        <v>S-1/SCI 15.1</v>
      </c>
      <c r="O6517" s="112" t="str">
        <f>IF(VLOOKUP(Table1[[#This Row],[Intake Batch Combo]],Sheet2!A:B,2,FALSE)="","",VLOOKUP(Table1[[#This Row],[Intake Batch Combo]],Sheet2!A:B,2,FALSE))</f>
        <v>SoCal Imaging Batch 15.1</v>
      </c>
      <c r="P6517" s="115" t="e">
        <v>#N/A</v>
      </c>
      <c r="Q6517" s="115" t="e">
        <v>#N/A</v>
      </c>
    </row>
    <row r="6518" spans="1:17">
      <c r="A6518" s="4" t="s">
        <v>2395</v>
      </c>
      <c r="B6518" s="15">
        <v>15.1</v>
      </c>
      <c r="C6518" s="15"/>
      <c r="D6518" s="30">
        <v>45021</v>
      </c>
      <c r="E6518" s="10" t="s">
        <v>1</v>
      </c>
      <c r="F6518" s="14">
        <v>2300</v>
      </c>
      <c r="G6518" s="14">
        <v>432.04350000000113</v>
      </c>
      <c r="H6518" s="30"/>
      <c r="I6518" s="118"/>
      <c r="J6518" s="15" t="str">
        <f>IF(M6518="",IF(AND(H6518&lt;&gt; "",D6518&lt;&gt;""),IF(H6518&gt;=D6518,H6518-D6518,0),""),"")</f>
        <v/>
      </c>
      <c r="K6518" s="20" t="str">
        <f>IF(M6518="",IF(I6518&lt;&gt;"",I6518-G6518,""),"")</f>
        <v/>
      </c>
      <c r="L6518" s="25" t="str">
        <f>IF(M6518="",IF(K6518&lt;&gt;"",IF(G6518=0,IF(I6518=0,0,9.99),K6518/G6518),""),"")</f>
        <v/>
      </c>
      <c r="M6518" s="112"/>
      <c r="N6518" s="58" t="str">
        <f>TRIM(CONCATENATE(Table1[[#This Row],[Intake]]," ",Table1[[#This Row],[Batch Number]]))</f>
        <v>S-1/SCI 15.1</v>
      </c>
      <c r="O6518" s="112" t="str">
        <f>IF(VLOOKUP(Table1[[#This Row],[Intake Batch Combo]],Sheet2!A:B,2,FALSE)="","",VLOOKUP(Table1[[#This Row],[Intake Batch Combo]],Sheet2!A:B,2,FALSE))</f>
        <v>SoCal Imaging Batch 15.1</v>
      </c>
      <c r="P6518" s="115" t="e">
        <v>#N/A</v>
      </c>
      <c r="Q6518" s="115" t="e">
        <v>#N/A</v>
      </c>
    </row>
    <row r="6519" spans="1:17">
      <c r="A6519" s="4" t="s">
        <v>2395</v>
      </c>
      <c r="B6519" s="15">
        <v>15.1</v>
      </c>
      <c r="C6519" s="15"/>
      <c r="D6519" s="30">
        <v>45021</v>
      </c>
      <c r="E6519" s="10" t="s">
        <v>1</v>
      </c>
      <c r="F6519" s="14">
        <v>2300</v>
      </c>
      <c r="G6519" s="14">
        <v>432.04350000000113</v>
      </c>
      <c r="H6519" s="30"/>
      <c r="I6519" s="120"/>
      <c r="J6519" s="15" t="str">
        <f>IF(M6519="",IF(AND(H6519&lt;&gt; "",D6519&lt;&gt;""),IF(H6519&gt;=D6519,H6519-D6519,0),""),"")</f>
        <v/>
      </c>
      <c r="K6519" s="20" t="str">
        <f>IF(M6519="",IF(I6519&lt;&gt;"",I6519-G6519,""),"")</f>
        <v/>
      </c>
      <c r="L6519" s="25" t="str">
        <f>IF(M6519="",IF(K6519&lt;&gt;"",IF(G6519=0,IF(I6519=0,0,9.99),K6519/G6519),""),"")</f>
        <v/>
      </c>
      <c r="M6519" s="112"/>
      <c r="N6519" s="58" t="str">
        <f>TRIM(CONCATENATE(Table1[[#This Row],[Intake]]," ",Table1[[#This Row],[Batch Number]]))</f>
        <v>S-1/SCI 15.1</v>
      </c>
      <c r="O6519" s="112" t="str">
        <f>IF(VLOOKUP(Table1[[#This Row],[Intake Batch Combo]],Sheet2!A:B,2,FALSE)="","",VLOOKUP(Table1[[#This Row],[Intake Batch Combo]],Sheet2!A:B,2,FALSE))</f>
        <v>SoCal Imaging Batch 15.1</v>
      </c>
      <c r="P6519" s="115" t="e">
        <v>#N/A</v>
      </c>
      <c r="Q6519" s="115" t="e">
        <v>#N/A</v>
      </c>
    </row>
    <row r="6520" spans="1:17">
      <c r="A6520" s="4" t="s">
        <v>2395</v>
      </c>
      <c r="B6520" s="15">
        <v>15.1</v>
      </c>
      <c r="C6520" s="15"/>
      <c r="D6520" s="30">
        <v>45021</v>
      </c>
      <c r="E6520" s="10" t="s">
        <v>1</v>
      </c>
      <c r="F6520" s="14">
        <v>2300</v>
      </c>
      <c r="G6520" s="14">
        <v>432.04350000000113</v>
      </c>
      <c r="H6520" s="30"/>
      <c r="I6520" s="118"/>
      <c r="J6520" s="15" t="str">
        <f>IF(M6520="",IF(AND(H6520&lt;&gt; "",D6520&lt;&gt;""),IF(H6520&gt;=D6520,H6520-D6520,0),""),"")</f>
        <v/>
      </c>
      <c r="K6520" s="20" t="str">
        <f>IF(M6520="",IF(I6520&lt;&gt;"",I6520-G6520,""),"")</f>
        <v/>
      </c>
      <c r="L6520" s="25" t="str">
        <f>IF(M6520="",IF(K6520&lt;&gt;"",IF(G6520=0,IF(I6520=0,0,9.99),K6520/G6520),""),"")</f>
        <v/>
      </c>
      <c r="M6520" s="112"/>
      <c r="N6520" s="58" t="str">
        <f>TRIM(CONCATENATE(Table1[[#This Row],[Intake]]," ",Table1[[#This Row],[Batch Number]]))</f>
        <v>S-1/SCI 15.1</v>
      </c>
      <c r="O6520" s="112" t="str">
        <f>IF(VLOOKUP(Table1[[#This Row],[Intake Batch Combo]],Sheet2!A:B,2,FALSE)="","",VLOOKUP(Table1[[#This Row],[Intake Batch Combo]],Sheet2!A:B,2,FALSE))</f>
        <v>SoCal Imaging Batch 15.1</v>
      </c>
      <c r="P6520" s="115" t="e">
        <v>#N/A</v>
      </c>
      <c r="Q6520" s="115" t="e">
        <v>#N/A</v>
      </c>
    </row>
    <row r="6521" spans="1:17">
      <c r="A6521" s="4" t="s">
        <v>2395</v>
      </c>
      <c r="B6521" s="15">
        <v>15.1</v>
      </c>
      <c r="C6521" s="15"/>
      <c r="D6521" s="30">
        <v>45021</v>
      </c>
      <c r="E6521" s="10" t="s">
        <v>1</v>
      </c>
      <c r="F6521" s="14">
        <v>2300</v>
      </c>
      <c r="G6521" s="14">
        <v>432.04350000000113</v>
      </c>
      <c r="H6521" s="30"/>
      <c r="I6521" s="118"/>
      <c r="J6521" s="15" t="str">
        <f>IF(M6521="",IF(AND(H6521&lt;&gt; "",D6521&lt;&gt;""),IF(H6521&gt;=D6521,H6521-D6521,0),""),"")</f>
        <v/>
      </c>
      <c r="K6521" s="20" t="str">
        <f>IF(M6521="",IF(I6521&lt;&gt;"",I6521-G6521,""),"")</f>
        <v/>
      </c>
      <c r="L6521" s="25" t="str">
        <f>IF(M6521="",IF(K6521&lt;&gt;"",IF(G6521=0,IF(I6521=0,0,9.99),K6521/G6521),""),"")</f>
        <v/>
      </c>
      <c r="M6521" s="112"/>
      <c r="N6521" s="58" t="str">
        <f>TRIM(CONCATENATE(Table1[[#This Row],[Intake]]," ",Table1[[#This Row],[Batch Number]]))</f>
        <v>S-1/SCI 15.1</v>
      </c>
      <c r="O6521" s="112" t="str">
        <f>IF(VLOOKUP(Table1[[#This Row],[Intake Batch Combo]],Sheet2!A:B,2,FALSE)="","",VLOOKUP(Table1[[#This Row],[Intake Batch Combo]],Sheet2!A:B,2,FALSE))</f>
        <v>SoCal Imaging Batch 15.1</v>
      </c>
      <c r="P6521" s="115" t="e">
        <v>#N/A</v>
      </c>
      <c r="Q6521" s="115" t="e">
        <v>#N/A</v>
      </c>
    </row>
    <row r="6522" spans="1:17">
      <c r="A6522" s="4" t="s">
        <v>2395</v>
      </c>
      <c r="B6522" s="15">
        <v>15.1</v>
      </c>
      <c r="C6522" s="15"/>
      <c r="D6522" s="30">
        <v>45021</v>
      </c>
      <c r="E6522" s="10" t="s">
        <v>1</v>
      </c>
      <c r="F6522" s="14">
        <v>2300</v>
      </c>
      <c r="G6522" s="14">
        <v>432.04350000000113</v>
      </c>
      <c r="H6522" s="30"/>
      <c r="I6522" s="120"/>
      <c r="J6522" s="15" t="str">
        <f>IF(M6522="",IF(AND(H6522&lt;&gt; "",D6522&lt;&gt;""),IF(H6522&gt;=D6522,H6522-D6522,0),""),"")</f>
        <v/>
      </c>
      <c r="K6522" s="20" t="str">
        <f>IF(M6522="",IF(I6522&lt;&gt;"",I6522-G6522,""),"")</f>
        <v/>
      </c>
      <c r="L6522" s="25" t="str">
        <f>IF(M6522="",IF(K6522&lt;&gt;"",IF(G6522=0,IF(I6522=0,0,9.99),K6522/G6522),""),"")</f>
        <v/>
      </c>
      <c r="M6522" s="112"/>
      <c r="N6522" s="58" t="str">
        <f>TRIM(CONCATENATE(Table1[[#This Row],[Intake]]," ",Table1[[#This Row],[Batch Number]]))</f>
        <v>S-1/SCI 15.1</v>
      </c>
      <c r="O6522" s="112" t="str">
        <f>IF(VLOOKUP(Table1[[#This Row],[Intake Batch Combo]],Sheet2!A:B,2,FALSE)="","",VLOOKUP(Table1[[#This Row],[Intake Batch Combo]],Sheet2!A:B,2,FALSE))</f>
        <v>SoCal Imaging Batch 15.1</v>
      </c>
      <c r="P6522" s="115" t="e">
        <v>#N/A</v>
      </c>
      <c r="Q6522" s="115" t="e">
        <v>#N/A</v>
      </c>
    </row>
    <row r="6523" spans="1:17">
      <c r="A6523" s="4" t="s">
        <v>2395</v>
      </c>
      <c r="B6523" s="15">
        <v>15.1</v>
      </c>
      <c r="C6523" s="15"/>
      <c r="D6523" s="30">
        <v>45021</v>
      </c>
      <c r="E6523" s="10" t="s">
        <v>1</v>
      </c>
      <c r="F6523" s="14">
        <v>2300</v>
      </c>
      <c r="G6523" s="14">
        <v>432.04350000000113</v>
      </c>
      <c r="H6523" s="30"/>
      <c r="I6523" s="118"/>
      <c r="J6523" s="15" t="str">
        <f>IF(M6523="",IF(AND(H6523&lt;&gt; "",D6523&lt;&gt;""),IF(H6523&gt;=D6523,H6523-D6523,0),""),"")</f>
        <v/>
      </c>
      <c r="K6523" s="20" t="str">
        <f>IF(M6523="",IF(I6523&lt;&gt;"",I6523-G6523,""),"")</f>
        <v/>
      </c>
      <c r="L6523" s="25" t="str">
        <f>IF(M6523="",IF(K6523&lt;&gt;"",IF(G6523=0,IF(I6523=0,0,9.99),K6523/G6523),""),"")</f>
        <v/>
      </c>
      <c r="M6523" s="112"/>
      <c r="N6523" s="58" t="str">
        <f>TRIM(CONCATENATE(Table1[[#This Row],[Intake]]," ",Table1[[#This Row],[Batch Number]]))</f>
        <v>S-1/SCI 15.1</v>
      </c>
      <c r="O6523" s="112" t="str">
        <f>IF(VLOOKUP(Table1[[#This Row],[Intake Batch Combo]],Sheet2!A:B,2,FALSE)="","",VLOOKUP(Table1[[#This Row],[Intake Batch Combo]],Sheet2!A:B,2,FALSE))</f>
        <v>SoCal Imaging Batch 15.1</v>
      </c>
      <c r="P6523" s="115" t="e">
        <v>#N/A</v>
      </c>
      <c r="Q6523" s="115" t="e">
        <v>#N/A</v>
      </c>
    </row>
    <row r="6524" spans="1:17">
      <c r="A6524" s="4" t="s">
        <v>2395</v>
      </c>
      <c r="B6524" s="15">
        <v>15.1</v>
      </c>
      <c r="C6524" s="15"/>
      <c r="D6524" s="30">
        <v>45021</v>
      </c>
      <c r="E6524" s="10" t="s">
        <v>1</v>
      </c>
      <c r="F6524" s="14">
        <v>2300</v>
      </c>
      <c r="G6524" s="14">
        <v>432.04350000000113</v>
      </c>
      <c r="H6524" s="30"/>
      <c r="I6524" s="120"/>
      <c r="J6524" s="15" t="str">
        <f>IF(M6524="",IF(AND(H6524&lt;&gt; "",D6524&lt;&gt;""),IF(H6524&gt;=D6524,H6524-D6524,0),""),"")</f>
        <v/>
      </c>
      <c r="K6524" s="20" t="str">
        <f>IF(M6524="",IF(I6524&lt;&gt;"",I6524-G6524,""),"")</f>
        <v/>
      </c>
      <c r="L6524" s="25" t="str">
        <f>IF(M6524="",IF(K6524&lt;&gt;"",IF(G6524=0,IF(I6524=0,0,9.99),K6524/G6524),""),"")</f>
        <v/>
      </c>
      <c r="M6524" s="112"/>
      <c r="N6524" s="58" t="str">
        <f>TRIM(CONCATENATE(Table1[[#This Row],[Intake]]," ",Table1[[#This Row],[Batch Number]]))</f>
        <v>S-1/SCI 15.1</v>
      </c>
      <c r="O6524" s="112" t="str">
        <f>IF(VLOOKUP(Table1[[#This Row],[Intake Batch Combo]],Sheet2!A:B,2,FALSE)="","",VLOOKUP(Table1[[#This Row],[Intake Batch Combo]],Sheet2!A:B,2,FALSE))</f>
        <v>SoCal Imaging Batch 15.1</v>
      </c>
      <c r="P6524" s="115" t="e">
        <v>#N/A</v>
      </c>
      <c r="Q6524" s="115" t="e">
        <v>#N/A</v>
      </c>
    </row>
    <row r="6525" spans="1:17">
      <c r="A6525" s="4" t="s">
        <v>2395</v>
      </c>
      <c r="B6525" s="15">
        <v>15.1</v>
      </c>
      <c r="C6525" s="15"/>
      <c r="D6525" s="30">
        <v>45021</v>
      </c>
      <c r="E6525" s="10" t="s">
        <v>1</v>
      </c>
      <c r="F6525" s="14">
        <v>2300</v>
      </c>
      <c r="G6525" s="14">
        <v>432.04350000000113</v>
      </c>
      <c r="H6525" s="30"/>
      <c r="I6525" s="120"/>
      <c r="J6525" s="15" t="str">
        <f>IF(M6525="",IF(AND(H6525&lt;&gt; "",D6525&lt;&gt;""),IF(H6525&gt;=D6525,H6525-D6525,0),""),"")</f>
        <v/>
      </c>
      <c r="K6525" s="20" t="str">
        <f>IF(M6525="",IF(I6525&lt;&gt;"",I6525-G6525,""),"")</f>
        <v/>
      </c>
      <c r="L6525" s="25" t="str">
        <f>IF(M6525="",IF(K6525&lt;&gt;"",IF(G6525=0,IF(I6525=0,0,9.99),K6525/G6525),""),"")</f>
        <v/>
      </c>
      <c r="M6525" s="112"/>
      <c r="N6525" s="58" t="str">
        <f>TRIM(CONCATENATE(Table1[[#This Row],[Intake]]," ",Table1[[#This Row],[Batch Number]]))</f>
        <v>S-1/SCI 15.1</v>
      </c>
      <c r="O6525" s="112" t="str">
        <f>IF(VLOOKUP(Table1[[#This Row],[Intake Batch Combo]],Sheet2!A:B,2,FALSE)="","",VLOOKUP(Table1[[#This Row],[Intake Batch Combo]],Sheet2!A:B,2,FALSE))</f>
        <v>SoCal Imaging Batch 15.1</v>
      </c>
      <c r="P6525" s="115" t="e">
        <v>#N/A</v>
      </c>
      <c r="Q6525" s="115" t="e">
        <v>#N/A</v>
      </c>
    </row>
    <row r="6526" spans="1:17">
      <c r="A6526" s="4" t="s">
        <v>2395</v>
      </c>
      <c r="B6526" s="15">
        <v>15.1</v>
      </c>
      <c r="C6526" s="15"/>
      <c r="D6526" s="30">
        <v>45021</v>
      </c>
      <c r="E6526" s="10" t="s">
        <v>1</v>
      </c>
      <c r="F6526" s="14">
        <v>2300</v>
      </c>
      <c r="G6526" s="14">
        <v>432.04350000000113</v>
      </c>
      <c r="H6526" s="30"/>
      <c r="I6526" s="118"/>
      <c r="J6526" s="15" t="str">
        <f>IF(M6526="",IF(AND(H6526&lt;&gt; "",D6526&lt;&gt;""),IF(H6526&gt;=D6526,H6526-D6526,0),""),"")</f>
        <v/>
      </c>
      <c r="K6526" s="20" t="str">
        <f>IF(M6526="",IF(I6526&lt;&gt;"",I6526-G6526,""),"")</f>
        <v/>
      </c>
      <c r="L6526" s="25" t="str">
        <f>IF(M6526="",IF(K6526&lt;&gt;"",IF(G6526=0,IF(I6526=0,0,9.99),K6526/G6526),""),"")</f>
        <v/>
      </c>
      <c r="M6526" s="112"/>
      <c r="N6526" s="58" t="str">
        <f>TRIM(CONCATENATE(Table1[[#This Row],[Intake]]," ",Table1[[#This Row],[Batch Number]]))</f>
        <v>S-1/SCI 15.1</v>
      </c>
      <c r="O6526" s="112" t="str">
        <f>IF(VLOOKUP(Table1[[#This Row],[Intake Batch Combo]],Sheet2!A:B,2,FALSE)="","",VLOOKUP(Table1[[#This Row],[Intake Batch Combo]],Sheet2!A:B,2,FALSE))</f>
        <v>SoCal Imaging Batch 15.1</v>
      </c>
      <c r="P6526" s="115" t="e">
        <v>#N/A</v>
      </c>
      <c r="Q6526" s="115" t="e">
        <v>#N/A</v>
      </c>
    </row>
    <row r="6527" spans="1:17">
      <c r="A6527" s="4" t="s">
        <v>2395</v>
      </c>
      <c r="B6527" s="15">
        <v>15.1</v>
      </c>
      <c r="C6527" s="15"/>
      <c r="D6527" s="30">
        <v>45021</v>
      </c>
      <c r="E6527" s="10" t="s">
        <v>1</v>
      </c>
      <c r="F6527" s="14">
        <v>2300</v>
      </c>
      <c r="G6527" s="14">
        <v>432.04350000000113</v>
      </c>
      <c r="H6527" s="30"/>
      <c r="I6527" s="120"/>
      <c r="J6527" s="15" t="str">
        <f>IF(M6527="",IF(AND(H6527&lt;&gt; "",D6527&lt;&gt;""),IF(H6527&gt;=D6527,H6527-D6527,0),""),"")</f>
        <v/>
      </c>
      <c r="K6527" s="20" t="str">
        <f>IF(M6527="",IF(I6527&lt;&gt;"",I6527-G6527,""),"")</f>
        <v/>
      </c>
      <c r="L6527" s="25" t="str">
        <f>IF(M6527="",IF(K6527&lt;&gt;"",IF(G6527=0,IF(I6527=0,0,9.99),K6527/G6527),""),"")</f>
        <v/>
      </c>
      <c r="M6527" s="112"/>
      <c r="N6527" s="58" t="str">
        <f>TRIM(CONCATENATE(Table1[[#This Row],[Intake]]," ",Table1[[#This Row],[Batch Number]]))</f>
        <v>S-1/SCI 15.1</v>
      </c>
      <c r="O6527" s="112" t="str">
        <f>IF(VLOOKUP(Table1[[#This Row],[Intake Batch Combo]],Sheet2!A:B,2,FALSE)="","",VLOOKUP(Table1[[#This Row],[Intake Batch Combo]],Sheet2!A:B,2,FALSE))</f>
        <v>SoCal Imaging Batch 15.1</v>
      </c>
      <c r="P6527" s="115" t="e">
        <v>#N/A</v>
      </c>
      <c r="Q6527" s="115" t="e">
        <v>#N/A</v>
      </c>
    </row>
    <row r="6528" spans="1:17">
      <c r="A6528" s="4" t="s">
        <v>2395</v>
      </c>
      <c r="B6528" s="15">
        <v>15.1</v>
      </c>
      <c r="C6528" s="15"/>
      <c r="D6528" s="30">
        <v>45021</v>
      </c>
      <c r="E6528" s="10" t="s">
        <v>1</v>
      </c>
      <c r="F6528" s="14">
        <v>2300</v>
      </c>
      <c r="G6528" s="14">
        <v>432.04350000000113</v>
      </c>
      <c r="H6528" s="30"/>
      <c r="I6528" s="118"/>
      <c r="J6528" s="15" t="str">
        <f>IF(M6528="",IF(AND(H6528&lt;&gt; "",D6528&lt;&gt;""),IF(H6528&gt;=D6528,H6528-D6528,0),""),"")</f>
        <v/>
      </c>
      <c r="K6528" s="20" t="str">
        <f>IF(M6528="",IF(I6528&lt;&gt;"",I6528-G6528,""),"")</f>
        <v/>
      </c>
      <c r="L6528" s="25" t="str">
        <f>IF(M6528="",IF(K6528&lt;&gt;"",IF(G6528=0,IF(I6528=0,0,9.99),K6528/G6528),""),"")</f>
        <v/>
      </c>
      <c r="M6528" s="112"/>
      <c r="N6528" s="58" t="str">
        <f>TRIM(CONCATENATE(Table1[[#This Row],[Intake]]," ",Table1[[#This Row],[Batch Number]]))</f>
        <v>S-1/SCI 15.1</v>
      </c>
      <c r="O6528" s="112" t="str">
        <f>IF(VLOOKUP(Table1[[#This Row],[Intake Batch Combo]],Sheet2!A:B,2,FALSE)="","",VLOOKUP(Table1[[#This Row],[Intake Batch Combo]],Sheet2!A:B,2,FALSE))</f>
        <v>SoCal Imaging Batch 15.1</v>
      </c>
      <c r="P6528" s="115" t="e">
        <v>#N/A</v>
      </c>
      <c r="Q6528" s="115" t="e">
        <v>#N/A</v>
      </c>
    </row>
    <row r="6529" spans="1:17">
      <c r="A6529" s="4" t="s">
        <v>2395</v>
      </c>
      <c r="B6529" s="15">
        <v>15.1</v>
      </c>
      <c r="C6529" s="15"/>
      <c r="D6529" s="30">
        <v>45021</v>
      </c>
      <c r="E6529" s="10" t="s">
        <v>1</v>
      </c>
      <c r="F6529" s="14">
        <v>2300</v>
      </c>
      <c r="G6529" s="14">
        <v>432.04350000000113</v>
      </c>
      <c r="H6529" s="30"/>
      <c r="I6529" s="120"/>
      <c r="J6529" s="15" t="str">
        <f>IF(M6529="",IF(AND(H6529&lt;&gt; "",D6529&lt;&gt;""),IF(H6529&gt;=D6529,H6529-D6529,0),""),"")</f>
        <v/>
      </c>
      <c r="K6529" s="20" t="str">
        <f>IF(M6529="",IF(I6529&lt;&gt;"",I6529-G6529,""),"")</f>
        <v/>
      </c>
      <c r="L6529" s="25" t="str">
        <f>IF(M6529="",IF(K6529&lt;&gt;"",IF(G6529=0,IF(I6529=0,0,9.99),K6529/G6529),""),"")</f>
        <v/>
      </c>
      <c r="M6529" s="112"/>
      <c r="N6529" s="58" t="str">
        <f>TRIM(CONCATENATE(Table1[[#This Row],[Intake]]," ",Table1[[#This Row],[Batch Number]]))</f>
        <v>S-1/SCI 15.1</v>
      </c>
      <c r="O6529" s="112" t="str">
        <f>IF(VLOOKUP(Table1[[#This Row],[Intake Batch Combo]],Sheet2!A:B,2,FALSE)="","",VLOOKUP(Table1[[#This Row],[Intake Batch Combo]],Sheet2!A:B,2,FALSE))</f>
        <v>SoCal Imaging Batch 15.1</v>
      </c>
      <c r="P6529" s="115" t="e">
        <v>#N/A</v>
      </c>
      <c r="Q6529" s="115" t="e">
        <v>#N/A</v>
      </c>
    </row>
    <row r="6530" spans="1:17">
      <c r="A6530" s="4" t="s">
        <v>2395</v>
      </c>
      <c r="B6530" s="15">
        <v>15.1</v>
      </c>
      <c r="C6530" s="15"/>
      <c r="D6530" s="30">
        <v>45021</v>
      </c>
      <c r="E6530" s="10" t="s">
        <v>1</v>
      </c>
      <c r="F6530" s="14">
        <v>2300</v>
      </c>
      <c r="G6530" s="14">
        <v>432.04350000000113</v>
      </c>
      <c r="H6530" s="30"/>
      <c r="I6530" s="120"/>
      <c r="J6530" s="15" t="str">
        <f>IF(M6530="",IF(AND(H6530&lt;&gt; "",D6530&lt;&gt;""),IF(H6530&gt;=D6530,H6530-D6530,0),""),"")</f>
        <v/>
      </c>
      <c r="K6530" s="20" t="str">
        <f>IF(M6530="",IF(I6530&lt;&gt;"",I6530-G6530,""),"")</f>
        <v/>
      </c>
      <c r="L6530" s="25" t="str">
        <f>IF(M6530="",IF(K6530&lt;&gt;"",IF(G6530=0,IF(I6530=0,0,9.99),K6530/G6530),""),"")</f>
        <v/>
      </c>
      <c r="M6530" s="112"/>
      <c r="N6530" s="58" t="str">
        <f>TRIM(CONCATENATE(Table1[[#This Row],[Intake]]," ",Table1[[#This Row],[Batch Number]]))</f>
        <v>S-1/SCI 15.1</v>
      </c>
      <c r="O6530" s="112" t="str">
        <f>IF(VLOOKUP(Table1[[#This Row],[Intake Batch Combo]],Sheet2!A:B,2,FALSE)="","",VLOOKUP(Table1[[#This Row],[Intake Batch Combo]],Sheet2!A:B,2,FALSE))</f>
        <v>SoCal Imaging Batch 15.1</v>
      </c>
      <c r="P6530" s="115" t="e">
        <v>#N/A</v>
      </c>
      <c r="Q6530" s="115" t="e">
        <v>#N/A</v>
      </c>
    </row>
    <row r="6531" spans="1:17">
      <c r="A6531" s="4" t="s">
        <v>2395</v>
      </c>
      <c r="B6531" s="15">
        <v>15.1</v>
      </c>
      <c r="C6531" s="15"/>
      <c r="D6531" s="30">
        <v>45021</v>
      </c>
      <c r="E6531" s="10" t="s">
        <v>1</v>
      </c>
      <c r="F6531" s="14">
        <v>2300</v>
      </c>
      <c r="G6531" s="14">
        <v>432.04350000000113</v>
      </c>
      <c r="H6531" s="30"/>
      <c r="I6531" s="120"/>
      <c r="J6531" s="15" t="str">
        <f>IF(M6531="",IF(AND(H6531&lt;&gt; "",D6531&lt;&gt;""),IF(H6531&gt;=D6531,H6531-D6531,0),""),"")</f>
        <v/>
      </c>
      <c r="K6531" s="20" t="str">
        <f>IF(M6531="",IF(I6531&lt;&gt;"",I6531-G6531,""),"")</f>
        <v/>
      </c>
      <c r="L6531" s="25" t="str">
        <f>IF(M6531="",IF(K6531&lt;&gt;"",IF(G6531=0,IF(I6531=0,0,9.99),K6531/G6531),""),"")</f>
        <v/>
      </c>
      <c r="M6531" s="112"/>
      <c r="N6531" s="58" t="str">
        <f>TRIM(CONCATENATE(Table1[[#This Row],[Intake]]," ",Table1[[#This Row],[Batch Number]]))</f>
        <v>S-1/SCI 15.1</v>
      </c>
      <c r="O6531" s="112" t="str">
        <f>IF(VLOOKUP(Table1[[#This Row],[Intake Batch Combo]],Sheet2!A:B,2,FALSE)="","",VLOOKUP(Table1[[#This Row],[Intake Batch Combo]],Sheet2!A:B,2,FALSE))</f>
        <v>SoCal Imaging Batch 15.1</v>
      </c>
      <c r="P6531" s="115" t="e">
        <v>#N/A</v>
      </c>
      <c r="Q6531" s="115" t="e">
        <v>#N/A</v>
      </c>
    </row>
    <row r="6532" spans="1:17">
      <c r="A6532" s="4" t="s">
        <v>2395</v>
      </c>
      <c r="B6532" s="15">
        <v>15.1</v>
      </c>
      <c r="C6532" s="15"/>
      <c r="D6532" s="30">
        <v>45021</v>
      </c>
      <c r="E6532" s="10" t="s">
        <v>1</v>
      </c>
      <c r="F6532" s="14">
        <v>2300</v>
      </c>
      <c r="G6532" s="14">
        <v>432.04350000000113</v>
      </c>
      <c r="H6532" s="30"/>
      <c r="I6532" s="118"/>
      <c r="J6532" s="15" t="str">
        <f>IF(M6532="",IF(AND(H6532&lt;&gt; "",D6532&lt;&gt;""),IF(H6532&gt;=D6532,H6532-D6532,0),""),"")</f>
        <v/>
      </c>
      <c r="K6532" s="20" t="str">
        <f>IF(M6532="",IF(I6532&lt;&gt;"",I6532-G6532,""),"")</f>
        <v/>
      </c>
      <c r="L6532" s="25" t="str">
        <f>IF(M6532="",IF(K6532&lt;&gt;"",IF(G6532=0,IF(I6532=0,0,9.99),K6532/G6532),""),"")</f>
        <v/>
      </c>
      <c r="M6532" s="112"/>
      <c r="N6532" s="58" t="str">
        <f>TRIM(CONCATENATE(Table1[[#This Row],[Intake]]," ",Table1[[#This Row],[Batch Number]]))</f>
        <v>S-1/SCI 15.1</v>
      </c>
      <c r="O6532" s="112" t="str">
        <f>IF(VLOOKUP(Table1[[#This Row],[Intake Batch Combo]],Sheet2!A:B,2,FALSE)="","",VLOOKUP(Table1[[#This Row],[Intake Batch Combo]],Sheet2!A:B,2,FALSE))</f>
        <v>SoCal Imaging Batch 15.1</v>
      </c>
      <c r="P6532" s="115" t="e">
        <v>#N/A</v>
      </c>
      <c r="Q6532" s="115" t="e">
        <v>#N/A</v>
      </c>
    </row>
    <row r="6533" spans="1:17">
      <c r="A6533" s="4" t="s">
        <v>2395</v>
      </c>
      <c r="B6533" s="15">
        <v>15.1</v>
      </c>
      <c r="C6533" s="15"/>
      <c r="D6533" s="30">
        <v>45021</v>
      </c>
      <c r="E6533" s="10" t="s">
        <v>1</v>
      </c>
      <c r="F6533" s="14">
        <v>2300</v>
      </c>
      <c r="G6533" s="14">
        <v>432.04350000000113</v>
      </c>
      <c r="H6533" s="30"/>
      <c r="I6533" s="120"/>
      <c r="J6533" s="15" t="str">
        <f>IF(M6533="",IF(AND(H6533&lt;&gt; "",D6533&lt;&gt;""),IF(H6533&gt;=D6533,H6533-D6533,0),""),"")</f>
        <v/>
      </c>
      <c r="K6533" s="20" t="str">
        <f>IF(M6533="",IF(I6533&lt;&gt;"",I6533-G6533,""),"")</f>
        <v/>
      </c>
      <c r="L6533" s="25" t="str">
        <f>IF(M6533="",IF(K6533&lt;&gt;"",IF(G6533=0,IF(I6533=0,0,9.99),K6533/G6533),""),"")</f>
        <v/>
      </c>
      <c r="M6533" s="112"/>
      <c r="N6533" s="58" t="str">
        <f>TRIM(CONCATENATE(Table1[[#This Row],[Intake]]," ",Table1[[#This Row],[Batch Number]]))</f>
        <v>S-1/SCI 15.1</v>
      </c>
      <c r="O6533" s="112" t="str">
        <f>IF(VLOOKUP(Table1[[#This Row],[Intake Batch Combo]],Sheet2!A:B,2,FALSE)="","",VLOOKUP(Table1[[#This Row],[Intake Batch Combo]],Sheet2!A:B,2,FALSE))</f>
        <v>SoCal Imaging Batch 15.1</v>
      </c>
      <c r="P6533" s="115" t="e">
        <v>#N/A</v>
      </c>
      <c r="Q6533" s="115" t="e">
        <v>#N/A</v>
      </c>
    </row>
    <row r="6534" spans="1:17">
      <c r="A6534" s="4" t="s">
        <v>2395</v>
      </c>
      <c r="B6534" s="15">
        <v>15.1</v>
      </c>
      <c r="C6534" s="15"/>
      <c r="D6534" s="30">
        <v>45021</v>
      </c>
      <c r="E6534" s="10" t="s">
        <v>1</v>
      </c>
      <c r="F6534" s="14">
        <v>2300</v>
      </c>
      <c r="G6534" s="14">
        <v>432.04350000000113</v>
      </c>
      <c r="H6534" s="30"/>
      <c r="I6534" s="118"/>
      <c r="J6534" s="15" t="str">
        <f>IF(M6534="",IF(AND(H6534&lt;&gt; "",D6534&lt;&gt;""),IF(H6534&gt;=D6534,H6534-D6534,0),""),"")</f>
        <v/>
      </c>
      <c r="K6534" s="20" t="str">
        <f>IF(M6534="",IF(I6534&lt;&gt;"",I6534-G6534,""),"")</f>
        <v/>
      </c>
      <c r="L6534" s="25" t="str">
        <f>IF(M6534="",IF(K6534&lt;&gt;"",IF(G6534=0,IF(I6534=0,0,9.99),K6534/G6534),""),"")</f>
        <v/>
      </c>
      <c r="M6534" s="112"/>
      <c r="N6534" s="58" t="str">
        <f>TRIM(CONCATENATE(Table1[[#This Row],[Intake]]," ",Table1[[#This Row],[Batch Number]]))</f>
        <v>S-1/SCI 15.1</v>
      </c>
      <c r="O6534" s="112" t="str">
        <f>IF(VLOOKUP(Table1[[#This Row],[Intake Batch Combo]],Sheet2!A:B,2,FALSE)="","",VLOOKUP(Table1[[#This Row],[Intake Batch Combo]],Sheet2!A:B,2,FALSE))</f>
        <v>SoCal Imaging Batch 15.1</v>
      </c>
      <c r="P6534" s="115" t="e">
        <v>#N/A</v>
      </c>
      <c r="Q6534" s="115" t="e">
        <v>#N/A</v>
      </c>
    </row>
    <row r="6535" spans="1:17">
      <c r="A6535" s="4" t="s">
        <v>2395</v>
      </c>
      <c r="B6535" s="15">
        <v>15.1</v>
      </c>
      <c r="C6535" s="15"/>
      <c r="D6535" s="30">
        <v>45021</v>
      </c>
      <c r="E6535" s="10" t="s">
        <v>1</v>
      </c>
      <c r="F6535" s="14">
        <v>2300</v>
      </c>
      <c r="G6535" s="14">
        <v>432.04350000000113</v>
      </c>
      <c r="H6535" s="30"/>
      <c r="I6535" s="120"/>
      <c r="J6535" s="15" t="str">
        <f>IF(M6535="",IF(AND(H6535&lt;&gt; "",D6535&lt;&gt;""),IF(H6535&gt;=D6535,H6535-D6535,0),""),"")</f>
        <v/>
      </c>
      <c r="K6535" s="20" t="str">
        <f>IF(M6535="",IF(I6535&lt;&gt;"",I6535-G6535,""),"")</f>
        <v/>
      </c>
      <c r="L6535" s="25" t="str">
        <f>IF(M6535="",IF(K6535&lt;&gt;"",IF(G6535=0,IF(I6535=0,0,9.99),K6535/G6535),""),"")</f>
        <v/>
      </c>
      <c r="M6535" s="112"/>
      <c r="N6535" s="58" t="str">
        <f>TRIM(CONCATENATE(Table1[[#This Row],[Intake]]," ",Table1[[#This Row],[Batch Number]]))</f>
        <v>S-1/SCI 15.1</v>
      </c>
      <c r="O6535" s="112" t="str">
        <f>IF(VLOOKUP(Table1[[#This Row],[Intake Batch Combo]],Sheet2!A:B,2,FALSE)="","",VLOOKUP(Table1[[#This Row],[Intake Batch Combo]],Sheet2!A:B,2,FALSE))</f>
        <v>SoCal Imaging Batch 15.1</v>
      </c>
      <c r="P6535" s="115" t="e">
        <v>#N/A</v>
      </c>
      <c r="Q6535" s="115" t="e">
        <v>#N/A</v>
      </c>
    </row>
    <row r="6536" spans="1:17">
      <c r="A6536" s="4" t="s">
        <v>2395</v>
      </c>
      <c r="B6536" s="15">
        <v>15.1</v>
      </c>
      <c r="C6536" s="15"/>
      <c r="D6536" s="30">
        <v>45021</v>
      </c>
      <c r="E6536" s="10" t="s">
        <v>1</v>
      </c>
      <c r="F6536" s="14">
        <v>2300</v>
      </c>
      <c r="G6536" s="14">
        <v>432.04350000000113</v>
      </c>
      <c r="H6536" s="30"/>
      <c r="I6536" s="120"/>
      <c r="J6536" s="15" t="str">
        <f>IF(M6536="",IF(AND(H6536&lt;&gt; "",D6536&lt;&gt;""),IF(H6536&gt;=D6536,H6536-D6536,0),""),"")</f>
        <v/>
      </c>
      <c r="K6536" s="20" t="str">
        <f>IF(M6536="",IF(I6536&lt;&gt;"",I6536-G6536,""),"")</f>
        <v/>
      </c>
      <c r="L6536" s="25" t="str">
        <f>IF(M6536="",IF(K6536&lt;&gt;"",IF(G6536=0,IF(I6536=0,0,9.99),K6536/G6536),""),"")</f>
        <v/>
      </c>
      <c r="M6536" s="112"/>
      <c r="N6536" s="58" t="str">
        <f>TRIM(CONCATENATE(Table1[[#This Row],[Intake]]," ",Table1[[#This Row],[Batch Number]]))</f>
        <v>S-1/SCI 15.1</v>
      </c>
      <c r="O6536" s="112" t="str">
        <f>IF(VLOOKUP(Table1[[#This Row],[Intake Batch Combo]],Sheet2!A:B,2,FALSE)="","",VLOOKUP(Table1[[#This Row],[Intake Batch Combo]],Sheet2!A:B,2,FALSE))</f>
        <v>SoCal Imaging Batch 15.1</v>
      </c>
      <c r="P6536" s="115" t="e">
        <v>#N/A</v>
      </c>
      <c r="Q6536" s="115" t="e">
        <v>#N/A</v>
      </c>
    </row>
    <row r="6537" spans="1:17">
      <c r="A6537" s="4" t="s">
        <v>2395</v>
      </c>
      <c r="B6537" s="15">
        <v>15.1</v>
      </c>
      <c r="C6537" s="15"/>
      <c r="D6537" s="30">
        <v>45021</v>
      </c>
      <c r="E6537" s="10" t="s">
        <v>1</v>
      </c>
      <c r="F6537" s="14">
        <v>2300</v>
      </c>
      <c r="G6537" s="14">
        <v>432.04350000000113</v>
      </c>
      <c r="H6537" s="30"/>
      <c r="I6537" s="118"/>
      <c r="J6537" s="15" t="str">
        <f>IF(M6537="",IF(AND(H6537&lt;&gt; "",D6537&lt;&gt;""),IF(H6537&gt;=D6537,H6537-D6537,0),""),"")</f>
        <v/>
      </c>
      <c r="K6537" s="20" t="str">
        <f>IF(M6537="",IF(I6537&lt;&gt;"",I6537-G6537,""),"")</f>
        <v/>
      </c>
      <c r="L6537" s="25" t="str">
        <f>IF(M6537="",IF(K6537&lt;&gt;"",IF(G6537=0,IF(I6537=0,0,9.99),K6537/G6537),""),"")</f>
        <v/>
      </c>
      <c r="M6537" s="112"/>
      <c r="N6537" s="58" t="str">
        <f>TRIM(CONCATENATE(Table1[[#This Row],[Intake]]," ",Table1[[#This Row],[Batch Number]]))</f>
        <v>S-1/SCI 15.1</v>
      </c>
      <c r="O6537" s="112" t="str">
        <f>IF(VLOOKUP(Table1[[#This Row],[Intake Batch Combo]],Sheet2!A:B,2,FALSE)="","",VLOOKUP(Table1[[#This Row],[Intake Batch Combo]],Sheet2!A:B,2,FALSE))</f>
        <v>SoCal Imaging Batch 15.1</v>
      </c>
      <c r="P6537" s="115" t="e">
        <v>#N/A</v>
      </c>
      <c r="Q6537" s="115" t="e">
        <v>#N/A</v>
      </c>
    </row>
    <row r="6538" spans="1:17">
      <c r="A6538" s="4" t="s">
        <v>2395</v>
      </c>
      <c r="B6538" s="15">
        <v>15.1</v>
      </c>
      <c r="C6538" s="15"/>
      <c r="D6538" s="30">
        <v>45021</v>
      </c>
      <c r="E6538" s="10" t="s">
        <v>1</v>
      </c>
      <c r="F6538" s="14">
        <v>2300</v>
      </c>
      <c r="G6538" s="14">
        <v>432.04350000000113</v>
      </c>
      <c r="H6538" s="30"/>
      <c r="I6538" s="118"/>
      <c r="J6538" s="15" t="str">
        <f>IF(M6538="",IF(AND(H6538&lt;&gt; "",D6538&lt;&gt;""),IF(H6538&gt;=D6538,H6538-D6538,0),""),"")</f>
        <v/>
      </c>
      <c r="K6538" s="20" t="str">
        <f>IF(M6538="",IF(I6538&lt;&gt;"",I6538-G6538,""),"")</f>
        <v/>
      </c>
      <c r="L6538" s="25" t="str">
        <f>IF(M6538="",IF(K6538&lt;&gt;"",IF(G6538=0,IF(I6538=0,0,9.99),K6538/G6538),""),"")</f>
        <v/>
      </c>
      <c r="M6538" s="112"/>
      <c r="N6538" s="58" t="str">
        <f>TRIM(CONCATENATE(Table1[[#This Row],[Intake]]," ",Table1[[#This Row],[Batch Number]]))</f>
        <v>S-1/SCI 15.1</v>
      </c>
      <c r="O6538" s="112" t="str">
        <f>IF(VLOOKUP(Table1[[#This Row],[Intake Batch Combo]],Sheet2!A:B,2,FALSE)="","",VLOOKUP(Table1[[#This Row],[Intake Batch Combo]],Sheet2!A:B,2,FALSE))</f>
        <v>SoCal Imaging Batch 15.1</v>
      </c>
      <c r="P6538" s="115" t="e">
        <v>#N/A</v>
      </c>
      <c r="Q6538" s="115" t="e">
        <v>#N/A</v>
      </c>
    </row>
    <row r="6539" spans="1:17">
      <c r="A6539" s="4" t="s">
        <v>2395</v>
      </c>
      <c r="B6539" s="15">
        <v>15.1</v>
      </c>
      <c r="C6539" s="15"/>
      <c r="D6539" s="30">
        <v>45021</v>
      </c>
      <c r="E6539" s="10" t="s">
        <v>1</v>
      </c>
      <c r="F6539" s="14">
        <v>2300</v>
      </c>
      <c r="G6539" s="14">
        <v>432.04350000000113</v>
      </c>
      <c r="H6539" s="30"/>
      <c r="I6539" s="120"/>
      <c r="J6539" s="15" t="str">
        <f>IF(M6539="",IF(AND(H6539&lt;&gt; "",D6539&lt;&gt;""),IF(H6539&gt;=D6539,H6539-D6539,0),""),"")</f>
        <v/>
      </c>
      <c r="K6539" s="20" t="str">
        <f>IF(M6539="",IF(I6539&lt;&gt;"",I6539-G6539,""),"")</f>
        <v/>
      </c>
      <c r="L6539" s="25" t="str">
        <f>IF(M6539="",IF(K6539&lt;&gt;"",IF(G6539=0,IF(I6539=0,0,9.99),K6539/G6539),""),"")</f>
        <v/>
      </c>
      <c r="M6539" s="112"/>
      <c r="N6539" s="58" t="str">
        <f>TRIM(CONCATENATE(Table1[[#This Row],[Intake]]," ",Table1[[#This Row],[Batch Number]]))</f>
        <v>S-1/SCI 15.1</v>
      </c>
      <c r="O6539" s="112" t="str">
        <f>IF(VLOOKUP(Table1[[#This Row],[Intake Batch Combo]],Sheet2!A:B,2,FALSE)="","",VLOOKUP(Table1[[#This Row],[Intake Batch Combo]],Sheet2!A:B,2,FALSE))</f>
        <v>SoCal Imaging Batch 15.1</v>
      </c>
      <c r="P6539" s="115" t="e">
        <v>#N/A</v>
      </c>
      <c r="Q6539" s="115" t="e">
        <v>#N/A</v>
      </c>
    </row>
    <row r="6540" spans="1:17">
      <c r="A6540" s="4" t="s">
        <v>2395</v>
      </c>
      <c r="B6540" s="15">
        <v>15.1</v>
      </c>
      <c r="C6540" s="15"/>
      <c r="D6540" s="30">
        <v>45021</v>
      </c>
      <c r="E6540" s="10" t="s">
        <v>1</v>
      </c>
      <c r="F6540" s="14">
        <v>2300</v>
      </c>
      <c r="G6540" s="14">
        <v>432.04350000000113</v>
      </c>
      <c r="H6540" s="30"/>
      <c r="I6540" s="120"/>
      <c r="J6540" s="15" t="str">
        <f>IF(M6540="",IF(AND(H6540&lt;&gt; "",D6540&lt;&gt;""),IF(H6540&gt;=D6540,H6540-D6540,0),""),"")</f>
        <v/>
      </c>
      <c r="K6540" s="20" t="str">
        <f>IF(M6540="",IF(I6540&lt;&gt;"",I6540-G6540,""),"")</f>
        <v/>
      </c>
      <c r="L6540" s="25" t="str">
        <f>IF(M6540="",IF(K6540&lt;&gt;"",IF(G6540=0,IF(I6540=0,0,9.99),K6540/G6540),""),"")</f>
        <v/>
      </c>
      <c r="M6540" s="112"/>
      <c r="N6540" s="58" t="str">
        <f>TRIM(CONCATENATE(Table1[[#This Row],[Intake]]," ",Table1[[#This Row],[Batch Number]]))</f>
        <v>S-1/SCI 15.1</v>
      </c>
      <c r="O6540" s="112" t="str">
        <f>IF(VLOOKUP(Table1[[#This Row],[Intake Batch Combo]],Sheet2!A:B,2,FALSE)="","",VLOOKUP(Table1[[#This Row],[Intake Batch Combo]],Sheet2!A:B,2,FALSE))</f>
        <v>SoCal Imaging Batch 15.1</v>
      </c>
      <c r="P6540" s="115" t="e">
        <v>#N/A</v>
      </c>
      <c r="Q6540" s="115" t="e">
        <v>#N/A</v>
      </c>
    </row>
    <row r="6541" spans="1:17">
      <c r="A6541" s="4" t="s">
        <v>2395</v>
      </c>
      <c r="B6541" s="15">
        <v>15.1</v>
      </c>
      <c r="C6541" s="15"/>
      <c r="D6541" s="30">
        <v>45021</v>
      </c>
      <c r="E6541" s="10" t="s">
        <v>1</v>
      </c>
      <c r="F6541" s="14">
        <v>2300</v>
      </c>
      <c r="G6541" s="14">
        <v>432.04350000000113</v>
      </c>
      <c r="H6541" s="30"/>
      <c r="I6541" s="118"/>
      <c r="J6541" s="15" t="str">
        <f>IF(M6541="",IF(AND(H6541&lt;&gt; "",D6541&lt;&gt;""),IF(H6541&gt;=D6541,H6541-D6541,0),""),"")</f>
        <v/>
      </c>
      <c r="K6541" s="20" t="str">
        <f>IF(M6541="",IF(I6541&lt;&gt;"",I6541-G6541,""),"")</f>
        <v/>
      </c>
      <c r="L6541" s="25" t="str">
        <f>IF(M6541="",IF(K6541&lt;&gt;"",IF(G6541=0,IF(I6541=0,0,9.99),K6541/G6541),""),"")</f>
        <v/>
      </c>
      <c r="M6541" s="112"/>
      <c r="N6541" s="58" t="str">
        <f>TRIM(CONCATENATE(Table1[[#This Row],[Intake]]," ",Table1[[#This Row],[Batch Number]]))</f>
        <v>S-1/SCI 15.1</v>
      </c>
      <c r="O6541" s="112" t="str">
        <f>IF(VLOOKUP(Table1[[#This Row],[Intake Batch Combo]],Sheet2!A:B,2,FALSE)="","",VLOOKUP(Table1[[#This Row],[Intake Batch Combo]],Sheet2!A:B,2,FALSE))</f>
        <v>SoCal Imaging Batch 15.1</v>
      </c>
      <c r="P6541" s="115" t="e">
        <v>#N/A</v>
      </c>
      <c r="Q6541" s="115" t="e">
        <v>#N/A</v>
      </c>
    </row>
    <row r="6542" spans="1:17">
      <c r="A6542" s="4" t="s">
        <v>2395</v>
      </c>
      <c r="B6542" s="15">
        <v>15.1</v>
      </c>
      <c r="C6542" s="15"/>
      <c r="D6542" s="30">
        <v>45021</v>
      </c>
      <c r="E6542" s="10" t="s">
        <v>1</v>
      </c>
      <c r="F6542" s="14">
        <v>2300</v>
      </c>
      <c r="G6542" s="14">
        <v>432.04350000000113</v>
      </c>
      <c r="H6542" s="30"/>
      <c r="I6542" s="120"/>
      <c r="J6542" s="15" t="str">
        <f>IF(M6542="",IF(AND(H6542&lt;&gt; "",D6542&lt;&gt;""),IF(H6542&gt;=D6542,H6542-D6542,0),""),"")</f>
        <v/>
      </c>
      <c r="K6542" s="20" t="str">
        <f>IF(M6542="",IF(I6542&lt;&gt;"",I6542-G6542,""),"")</f>
        <v/>
      </c>
      <c r="L6542" s="25" t="str">
        <f>IF(M6542="",IF(K6542&lt;&gt;"",IF(G6542=0,IF(I6542=0,0,9.99),K6542/G6542),""),"")</f>
        <v/>
      </c>
      <c r="M6542" s="112"/>
      <c r="N6542" s="58" t="str">
        <f>TRIM(CONCATENATE(Table1[[#This Row],[Intake]]," ",Table1[[#This Row],[Batch Number]]))</f>
        <v>S-1/SCI 15.1</v>
      </c>
      <c r="O6542" s="112" t="str">
        <f>IF(VLOOKUP(Table1[[#This Row],[Intake Batch Combo]],Sheet2!A:B,2,FALSE)="","",VLOOKUP(Table1[[#This Row],[Intake Batch Combo]],Sheet2!A:B,2,FALSE))</f>
        <v>SoCal Imaging Batch 15.1</v>
      </c>
      <c r="P6542" s="115" t="e">
        <v>#N/A</v>
      </c>
      <c r="Q6542" s="115" t="e">
        <v>#N/A</v>
      </c>
    </row>
    <row r="6543" spans="1:17">
      <c r="A6543" s="4" t="s">
        <v>2395</v>
      </c>
      <c r="B6543" s="15">
        <v>15.1</v>
      </c>
      <c r="C6543" s="15"/>
      <c r="D6543" s="30">
        <v>45021</v>
      </c>
      <c r="E6543" s="10" t="s">
        <v>1</v>
      </c>
      <c r="F6543" s="14">
        <v>2300</v>
      </c>
      <c r="G6543" s="14">
        <v>432.04350000000113</v>
      </c>
      <c r="H6543" s="30"/>
      <c r="I6543" s="118"/>
      <c r="J6543" s="15" t="str">
        <f>IF(M6543="",IF(AND(H6543&lt;&gt; "",D6543&lt;&gt;""),IF(H6543&gt;=D6543,H6543-D6543,0),""),"")</f>
        <v/>
      </c>
      <c r="K6543" s="20" t="str">
        <f>IF(M6543="",IF(I6543&lt;&gt;"",I6543-G6543,""),"")</f>
        <v/>
      </c>
      <c r="L6543" s="25" t="str">
        <f>IF(M6543="",IF(K6543&lt;&gt;"",IF(G6543=0,IF(I6543=0,0,9.99),K6543/G6543),""),"")</f>
        <v/>
      </c>
      <c r="M6543" s="112"/>
      <c r="N6543" s="58" t="str">
        <f>TRIM(CONCATENATE(Table1[[#This Row],[Intake]]," ",Table1[[#This Row],[Batch Number]]))</f>
        <v>S-1/SCI 15.1</v>
      </c>
      <c r="O6543" s="112" t="str">
        <f>IF(VLOOKUP(Table1[[#This Row],[Intake Batch Combo]],Sheet2!A:B,2,FALSE)="","",VLOOKUP(Table1[[#This Row],[Intake Batch Combo]],Sheet2!A:B,2,FALSE))</f>
        <v>SoCal Imaging Batch 15.1</v>
      </c>
      <c r="P6543" s="115" t="e">
        <v>#N/A</v>
      </c>
      <c r="Q6543" s="115" t="e">
        <v>#N/A</v>
      </c>
    </row>
    <row r="6544" spans="1:17">
      <c r="A6544" s="4" t="s">
        <v>2395</v>
      </c>
      <c r="B6544" s="15">
        <v>15.1</v>
      </c>
      <c r="C6544" s="15"/>
      <c r="D6544" s="30">
        <v>45021</v>
      </c>
      <c r="E6544" s="10" t="s">
        <v>1</v>
      </c>
      <c r="F6544" s="14">
        <v>2300</v>
      </c>
      <c r="G6544" s="14">
        <v>432.04350000000113</v>
      </c>
      <c r="H6544" s="30"/>
      <c r="I6544" s="120"/>
      <c r="J6544" s="15" t="str">
        <f>IF(M6544="",IF(AND(H6544&lt;&gt; "",D6544&lt;&gt;""),IF(H6544&gt;=D6544,H6544-D6544,0),""),"")</f>
        <v/>
      </c>
      <c r="K6544" s="20" t="str">
        <f>IF(M6544="",IF(I6544&lt;&gt;"",I6544-G6544,""),"")</f>
        <v/>
      </c>
      <c r="L6544" s="25" t="str">
        <f>IF(M6544="",IF(K6544&lt;&gt;"",IF(G6544=0,IF(I6544=0,0,9.99),K6544/G6544),""),"")</f>
        <v/>
      </c>
      <c r="M6544" s="112"/>
      <c r="N6544" s="58" t="str">
        <f>TRIM(CONCATENATE(Table1[[#This Row],[Intake]]," ",Table1[[#This Row],[Batch Number]]))</f>
        <v>S-1/SCI 15.1</v>
      </c>
      <c r="O6544" s="112" t="str">
        <f>IF(VLOOKUP(Table1[[#This Row],[Intake Batch Combo]],Sheet2!A:B,2,FALSE)="","",VLOOKUP(Table1[[#This Row],[Intake Batch Combo]],Sheet2!A:B,2,FALSE))</f>
        <v>SoCal Imaging Batch 15.1</v>
      </c>
      <c r="P6544" s="115" t="e">
        <v>#N/A</v>
      </c>
      <c r="Q6544" s="115" t="e">
        <v>#N/A</v>
      </c>
    </row>
    <row r="6545" spans="1:17">
      <c r="A6545" s="4" t="s">
        <v>2395</v>
      </c>
      <c r="B6545" s="15">
        <v>15.1</v>
      </c>
      <c r="C6545" s="15"/>
      <c r="D6545" s="30">
        <v>45021</v>
      </c>
      <c r="E6545" s="10" t="s">
        <v>1</v>
      </c>
      <c r="F6545" s="14">
        <v>2300</v>
      </c>
      <c r="G6545" s="14">
        <v>432.04350000000113</v>
      </c>
      <c r="H6545" s="30"/>
      <c r="I6545" s="118"/>
      <c r="J6545" s="15" t="str">
        <f>IF(M6545="",IF(AND(H6545&lt;&gt; "",D6545&lt;&gt;""),IF(H6545&gt;=D6545,H6545-D6545,0),""),"")</f>
        <v/>
      </c>
      <c r="K6545" s="20" t="str">
        <f>IF(M6545="",IF(I6545&lt;&gt;"",I6545-G6545,""),"")</f>
        <v/>
      </c>
      <c r="L6545" s="25" t="str">
        <f>IF(M6545="",IF(K6545&lt;&gt;"",IF(G6545=0,IF(I6545=0,0,9.99),K6545/G6545),""),"")</f>
        <v/>
      </c>
      <c r="M6545" s="112"/>
      <c r="N6545" s="58" t="str">
        <f>TRIM(CONCATENATE(Table1[[#This Row],[Intake]]," ",Table1[[#This Row],[Batch Number]]))</f>
        <v>S-1/SCI 15.1</v>
      </c>
      <c r="O6545" s="112" t="str">
        <f>IF(VLOOKUP(Table1[[#This Row],[Intake Batch Combo]],Sheet2!A:B,2,FALSE)="","",VLOOKUP(Table1[[#This Row],[Intake Batch Combo]],Sheet2!A:B,2,FALSE))</f>
        <v>SoCal Imaging Batch 15.1</v>
      </c>
      <c r="P6545" s="115" t="e">
        <v>#N/A</v>
      </c>
      <c r="Q6545" s="115" t="e">
        <v>#N/A</v>
      </c>
    </row>
    <row r="6546" spans="1:17">
      <c r="A6546" s="4" t="s">
        <v>2395</v>
      </c>
      <c r="B6546" s="15">
        <v>15.1</v>
      </c>
      <c r="C6546" s="15"/>
      <c r="D6546" s="30">
        <v>45021</v>
      </c>
      <c r="E6546" s="10" t="s">
        <v>1</v>
      </c>
      <c r="F6546" s="14">
        <v>2300</v>
      </c>
      <c r="G6546" s="14">
        <v>432.04350000000113</v>
      </c>
      <c r="H6546" s="30"/>
      <c r="I6546" s="118"/>
      <c r="J6546" s="15" t="str">
        <f>IF(M6546="",IF(AND(H6546&lt;&gt; "",D6546&lt;&gt;""),IF(H6546&gt;=D6546,H6546-D6546,0),""),"")</f>
        <v/>
      </c>
      <c r="K6546" s="20" t="str">
        <f>IF(M6546="",IF(I6546&lt;&gt;"",I6546-G6546,""),"")</f>
        <v/>
      </c>
      <c r="L6546" s="25" t="str">
        <f>IF(M6546="",IF(K6546&lt;&gt;"",IF(G6546=0,IF(I6546=0,0,9.99),K6546/G6546),""),"")</f>
        <v/>
      </c>
      <c r="M6546" s="112"/>
      <c r="N6546" s="58" t="str">
        <f>TRIM(CONCATENATE(Table1[[#This Row],[Intake]]," ",Table1[[#This Row],[Batch Number]]))</f>
        <v>S-1/SCI 15.1</v>
      </c>
      <c r="O6546" s="112" t="str">
        <f>IF(VLOOKUP(Table1[[#This Row],[Intake Batch Combo]],Sheet2!A:B,2,FALSE)="","",VLOOKUP(Table1[[#This Row],[Intake Batch Combo]],Sheet2!A:B,2,FALSE))</f>
        <v>SoCal Imaging Batch 15.1</v>
      </c>
      <c r="P6546" s="115" t="e">
        <v>#N/A</v>
      </c>
      <c r="Q6546" s="115" t="e">
        <v>#N/A</v>
      </c>
    </row>
    <row r="6547" spans="1:17">
      <c r="A6547" s="4" t="s">
        <v>2395</v>
      </c>
      <c r="B6547" s="15">
        <v>15.1</v>
      </c>
      <c r="C6547" s="15"/>
      <c r="D6547" s="30">
        <v>45021</v>
      </c>
      <c r="E6547" s="10" t="s">
        <v>1</v>
      </c>
      <c r="F6547" s="14">
        <v>2300</v>
      </c>
      <c r="G6547" s="14">
        <v>432.04350000000113</v>
      </c>
      <c r="H6547" s="30"/>
      <c r="I6547" s="120"/>
      <c r="J6547" s="15" t="str">
        <f>IF(M6547="",IF(AND(H6547&lt;&gt; "",D6547&lt;&gt;""),IF(H6547&gt;=D6547,H6547-D6547,0),""),"")</f>
        <v/>
      </c>
      <c r="K6547" s="20" t="str">
        <f>IF(M6547="",IF(I6547&lt;&gt;"",I6547-G6547,""),"")</f>
        <v/>
      </c>
      <c r="L6547" s="25" t="str">
        <f>IF(M6547="",IF(K6547&lt;&gt;"",IF(G6547=0,IF(I6547=0,0,9.99),K6547/G6547),""),"")</f>
        <v/>
      </c>
      <c r="M6547" s="112"/>
      <c r="N6547" s="58" t="str">
        <f>TRIM(CONCATENATE(Table1[[#This Row],[Intake]]," ",Table1[[#This Row],[Batch Number]]))</f>
        <v>S-1/SCI 15.1</v>
      </c>
      <c r="O6547" s="112" t="str">
        <f>IF(VLOOKUP(Table1[[#This Row],[Intake Batch Combo]],Sheet2!A:B,2,FALSE)="","",VLOOKUP(Table1[[#This Row],[Intake Batch Combo]],Sheet2!A:B,2,FALSE))</f>
        <v>SoCal Imaging Batch 15.1</v>
      </c>
      <c r="P6547" s="115" t="e">
        <v>#N/A</v>
      </c>
      <c r="Q6547" s="115" t="e">
        <v>#N/A</v>
      </c>
    </row>
    <row r="6548" spans="1:17">
      <c r="A6548" s="4" t="s">
        <v>2395</v>
      </c>
      <c r="B6548" s="15">
        <v>15.1</v>
      </c>
      <c r="C6548" s="15"/>
      <c r="D6548" s="30">
        <v>45021</v>
      </c>
      <c r="E6548" s="10" t="s">
        <v>1</v>
      </c>
      <c r="F6548" s="14">
        <v>2300</v>
      </c>
      <c r="G6548" s="14">
        <v>432.04350000000113</v>
      </c>
      <c r="H6548" s="30"/>
      <c r="I6548" s="118"/>
      <c r="J6548" s="15" t="str">
        <f>IF(M6548="",IF(AND(H6548&lt;&gt; "",D6548&lt;&gt;""),IF(H6548&gt;=D6548,H6548-D6548,0),""),"")</f>
        <v/>
      </c>
      <c r="K6548" s="20" t="str">
        <f>IF(M6548="",IF(I6548&lt;&gt;"",I6548-G6548,""),"")</f>
        <v/>
      </c>
      <c r="L6548" s="25" t="str">
        <f>IF(M6548="",IF(K6548&lt;&gt;"",IF(G6548=0,IF(I6548=0,0,9.99),K6548/G6548),""),"")</f>
        <v/>
      </c>
      <c r="M6548" s="112"/>
      <c r="N6548" s="58" t="str">
        <f>TRIM(CONCATENATE(Table1[[#This Row],[Intake]]," ",Table1[[#This Row],[Batch Number]]))</f>
        <v>S-1/SCI 15.1</v>
      </c>
      <c r="O6548" s="112" t="str">
        <f>IF(VLOOKUP(Table1[[#This Row],[Intake Batch Combo]],Sheet2!A:B,2,FALSE)="","",VLOOKUP(Table1[[#This Row],[Intake Batch Combo]],Sheet2!A:B,2,FALSE))</f>
        <v>SoCal Imaging Batch 15.1</v>
      </c>
      <c r="P6548" s="115" t="e">
        <v>#N/A</v>
      </c>
      <c r="Q6548" s="115" t="e">
        <v>#N/A</v>
      </c>
    </row>
    <row r="6549" spans="1:17">
      <c r="A6549" s="4" t="s">
        <v>2395</v>
      </c>
      <c r="B6549" s="15">
        <v>15.1</v>
      </c>
      <c r="C6549" s="15"/>
      <c r="D6549" s="30">
        <v>45021</v>
      </c>
      <c r="E6549" s="10" t="s">
        <v>1</v>
      </c>
      <c r="F6549" s="14">
        <v>2300</v>
      </c>
      <c r="G6549" s="14">
        <v>432.04350000000113</v>
      </c>
      <c r="H6549" s="30"/>
      <c r="I6549" s="120"/>
      <c r="J6549" s="15" t="str">
        <f>IF(M6549="",IF(AND(H6549&lt;&gt; "",D6549&lt;&gt;""),IF(H6549&gt;=D6549,H6549-D6549,0),""),"")</f>
        <v/>
      </c>
      <c r="K6549" s="20" t="str">
        <f>IF(M6549="",IF(I6549&lt;&gt;"",I6549-G6549,""),"")</f>
        <v/>
      </c>
      <c r="L6549" s="25" t="str">
        <f>IF(M6549="",IF(K6549&lt;&gt;"",IF(G6549=0,IF(I6549=0,0,9.99),K6549/G6549),""),"")</f>
        <v/>
      </c>
      <c r="M6549" s="112"/>
      <c r="N6549" s="58" t="str">
        <f>TRIM(CONCATENATE(Table1[[#This Row],[Intake]]," ",Table1[[#This Row],[Batch Number]]))</f>
        <v>S-1/SCI 15.1</v>
      </c>
      <c r="O6549" s="112" t="str">
        <f>IF(VLOOKUP(Table1[[#This Row],[Intake Batch Combo]],Sheet2!A:B,2,FALSE)="","",VLOOKUP(Table1[[#This Row],[Intake Batch Combo]],Sheet2!A:B,2,FALSE))</f>
        <v>SoCal Imaging Batch 15.1</v>
      </c>
      <c r="P6549" s="115" t="e">
        <v>#N/A</v>
      </c>
      <c r="Q6549" s="115" t="e">
        <v>#N/A</v>
      </c>
    </row>
    <row r="6550" spans="1:17">
      <c r="A6550" s="4" t="s">
        <v>2395</v>
      </c>
      <c r="B6550" s="15">
        <v>15.1</v>
      </c>
      <c r="C6550" s="15"/>
      <c r="D6550" s="30">
        <v>45021</v>
      </c>
      <c r="E6550" s="10" t="s">
        <v>1</v>
      </c>
      <c r="F6550" s="14">
        <v>2300</v>
      </c>
      <c r="G6550" s="14">
        <v>432.04350000000113</v>
      </c>
      <c r="H6550" s="30"/>
      <c r="I6550" s="120"/>
      <c r="J6550" s="15" t="str">
        <f>IF(M6550="",IF(AND(H6550&lt;&gt; "",D6550&lt;&gt;""),IF(H6550&gt;=D6550,H6550-D6550,0),""),"")</f>
        <v/>
      </c>
      <c r="K6550" s="20" t="str">
        <f>IF(M6550="",IF(I6550&lt;&gt;"",I6550-G6550,""),"")</f>
        <v/>
      </c>
      <c r="L6550" s="25" t="str">
        <f>IF(M6550="",IF(K6550&lt;&gt;"",IF(G6550=0,IF(I6550=0,0,9.99),K6550/G6550),""),"")</f>
        <v/>
      </c>
      <c r="M6550" s="112"/>
      <c r="N6550" s="58" t="str">
        <f>TRIM(CONCATENATE(Table1[[#This Row],[Intake]]," ",Table1[[#This Row],[Batch Number]]))</f>
        <v>S-1/SCI 15.1</v>
      </c>
      <c r="O6550" s="112" t="str">
        <f>IF(VLOOKUP(Table1[[#This Row],[Intake Batch Combo]],Sheet2!A:B,2,FALSE)="","",VLOOKUP(Table1[[#This Row],[Intake Batch Combo]],Sheet2!A:B,2,FALSE))</f>
        <v>SoCal Imaging Batch 15.1</v>
      </c>
      <c r="P6550" s="115" t="e">
        <v>#N/A</v>
      </c>
      <c r="Q6550" s="115" t="e">
        <v>#N/A</v>
      </c>
    </row>
    <row r="6551" spans="1:17">
      <c r="A6551" s="4" t="s">
        <v>2395</v>
      </c>
      <c r="B6551" s="15">
        <v>15.1</v>
      </c>
      <c r="C6551" s="15"/>
      <c r="D6551" s="30">
        <v>45021</v>
      </c>
      <c r="E6551" s="10" t="s">
        <v>1</v>
      </c>
      <c r="F6551" s="14">
        <v>2300</v>
      </c>
      <c r="G6551" s="14">
        <v>432.04350000000113</v>
      </c>
      <c r="H6551" s="30"/>
      <c r="I6551" s="120"/>
      <c r="J6551" s="15" t="str">
        <f>IF(M6551="",IF(AND(H6551&lt;&gt; "",D6551&lt;&gt;""),IF(H6551&gt;=D6551,H6551-D6551,0),""),"")</f>
        <v/>
      </c>
      <c r="K6551" s="20" t="str">
        <f>IF(M6551="",IF(I6551&lt;&gt;"",I6551-G6551,""),"")</f>
        <v/>
      </c>
      <c r="L6551" s="25" t="str">
        <f>IF(M6551="",IF(K6551&lt;&gt;"",IF(G6551=0,IF(I6551=0,0,9.99),K6551/G6551),""),"")</f>
        <v/>
      </c>
      <c r="M6551" s="112"/>
      <c r="N6551" s="58" t="str">
        <f>TRIM(CONCATENATE(Table1[[#This Row],[Intake]]," ",Table1[[#This Row],[Batch Number]]))</f>
        <v>S-1/SCI 15.1</v>
      </c>
      <c r="O6551" s="112" t="str">
        <f>IF(VLOOKUP(Table1[[#This Row],[Intake Batch Combo]],Sheet2!A:B,2,FALSE)="","",VLOOKUP(Table1[[#This Row],[Intake Batch Combo]],Sheet2!A:B,2,FALSE))</f>
        <v>SoCal Imaging Batch 15.1</v>
      </c>
      <c r="P6551" s="115" t="e">
        <v>#N/A</v>
      </c>
      <c r="Q6551" s="115" t="e">
        <v>#N/A</v>
      </c>
    </row>
    <row r="6552" spans="1:17">
      <c r="A6552" s="4" t="s">
        <v>2395</v>
      </c>
      <c r="B6552" s="15">
        <v>15.1</v>
      </c>
      <c r="C6552" s="15"/>
      <c r="D6552" s="30">
        <v>45021</v>
      </c>
      <c r="E6552" s="10" t="s">
        <v>1</v>
      </c>
      <c r="F6552" s="14">
        <v>2300</v>
      </c>
      <c r="G6552" s="14">
        <v>432.04350000000113</v>
      </c>
      <c r="H6552" s="30"/>
      <c r="I6552" s="120"/>
      <c r="J6552" s="15" t="str">
        <f>IF(M6552="",IF(AND(H6552&lt;&gt; "",D6552&lt;&gt;""),IF(H6552&gt;=D6552,H6552-D6552,0),""),"")</f>
        <v/>
      </c>
      <c r="K6552" s="20" t="str">
        <f>IF(M6552="",IF(I6552&lt;&gt;"",I6552-G6552,""),"")</f>
        <v/>
      </c>
      <c r="L6552" s="25" t="str">
        <f>IF(M6552="",IF(K6552&lt;&gt;"",IF(G6552=0,IF(I6552=0,0,9.99),K6552/G6552),""),"")</f>
        <v/>
      </c>
      <c r="M6552" s="112"/>
      <c r="N6552" s="58" t="str">
        <f>TRIM(CONCATENATE(Table1[[#This Row],[Intake]]," ",Table1[[#This Row],[Batch Number]]))</f>
        <v>S-1/SCI 15.1</v>
      </c>
      <c r="O6552" s="112" t="str">
        <f>IF(VLOOKUP(Table1[[#This Row],[Intake Batch Combo]],Sheet2!A:B,2,FALSE)="","",VLOOKUP(Table1[[#This Row],[Intake Batch Combo]],Sheet2!A:B,2,FALSE))</f>
        <v>SoCal Imaging Batch 15.1</v>
      </c>
      <c r="P6552" s="115" t="e">
        <v>#N/A</v>
      </c>
      <c r="Q6552" s="115" t="e">
        <v>#N/A</v>
      </c>
    </row>
    <row r="6553" spans="1:17">
      <c r="A6553" s="4" t="s">
        <v>2395</v>
      </c>
      <c r="B6553" s="15">
        <v>15.1</v>
      </c>
      <c r="C6553" s="15"/>
      <c r="D6553" s="30">
        <v>45021</v>
      </c>
      <c r="E6553" s="10" t="s">
        <v>1</v>
      </c>
      <c r="F6553" s="14">
        <v>2300</v>
      </c>
      <c r="G6553" s="14">
        <v>432.04350000000113</v>
      </c>
      <c r="H6553" s="30"/>
      <c r="I6553" s="118"/>
      <c r="J6553" s="15" t="str">
        <f>IF(M6553="",IF(AND(H6553&lt;&gt; "",D6553&lt;&gt;""),IF(H6553&gt;=D6553,H6553-D6553,0),""),"")</f>
        <v/>
      </c>
      <c r="K6553" s="20" t="str">
        <f>IF(M6553="",IF(I6553&lt;&gt;"",I6553-G6553,""),"")</f>
        <v/>
      </c>
      <c r="L6553" s="25" t="str">
        <f>IF(M6553="",IF(K6553&lt;&gt;"",IF(G6553=0,IF(I6553=0,0,9.99),K6553/G6553),""),"")</f>
        <v/>
      </c>
      <c r="M6553" s="112"/>
      <c r="N6553" s="58" t="str">
        <f>TRIM(CONCATENATE(Table1[[#This Row],[Intake]]," ",Table1[[#This Row],[Batch Number]]))</f>
        <v>S-1/SCI 15.1</v>
      </c>
      <c r="O6553" s="112" t="str">
        <f>IF(VLOOKUP(Table1[[#This Row],[Intake Batch Combo]],Sheet2!A:B,2,FALSE)="","",VLOOKUP(Table1[[#This Row],[Intake Batch Combo]],Sheet2!A:B,2,FALSE))</f>
        <v>SoCal Imaging Batch 15.1</v>
      </c>
      <c r="P6553" s="115" t="e">
        <v>#N/A</v>
      </c>
      <c r="Q6553" s="115" t="e">
        <v>#N/A</v>
      </c>
    </row>
    <row r="6554" spans="1:17">
      <c r="A6554" s="4" t="s">
        <v>2395</v>
      </c>
      <c r="B6554" s="15">
        <v>15.1</v>
      </c>
      <c r="C6554" s="15"/>
      <c r="D6554" s="30">
        <v>45021</v>
      </c>
      <c r="E6554" s="10" t="s">
        <v>1</v>
      </c>
      <c r="F6554" s="14">
        <v>2300</v>
      </c>
      <c r="G6554" s="14">
        <v>432.04350000000113</v>
      </c>
      <c r="H6554" s="30"/>
      <c r="I6554" s="120"/>
      <c r="J6554" s="15" t="str">
        <f>IF(M6554="",IF(AND(H6554&lt;&gt; "",D6554&lt;&gt;""),IF(H6554&gt;=D6554,H6554-D6554,0),""),"")</f>
        <v/>
      </c>
      <c r="K6554" s="20" t="str">
        <f>IF(M6554="",IF(I6554&lt;&gt;"",I6554-G6554,""),"")</f>
        <v/>
      </c>
      <c r="L6554" s="25" t="str">
        <f>IF(M6554="",IF(K6554&lt;&gt;"",IF(G6554=0,IF(I6554=0,0,9.99),K6554/G6554),""),"")</f>
        <v/>
      </c>
      <c r="M6554" s="112"/>
      <c r="N6554" s="58" t="str">
        <f>TRIM(CONCATENATE(Table1[[#This Row],[Intake]]," ",Table1[[#This Row],[Batch Number]]))</f>
        <v>S-1/SCI 15.1</v>
      </c>
      <c r="O6554" s="112" t="str">
        <f>IF(VLOOKUP(Table1[[#This Row],[Intake Batch Combo]],Sheet2!A:B,2,FALSE)="","",VLOOKUP(Table1[[#This Row],[Intake Batch Combo]],Sheet2!A:B,2,FALSE))</f>
        <v>SoCal Imaging Batch 15.1</v>
      </c>
      <c r="P6554" s="115" t="e">
        <v>#N/A</v>
      </c>
      <c r="Q6554" s="115" t="e">
        <v>#N/A</v>
      </c>
    </row>
    <row r="6555" spans="1:17">
      <c r="A6555" s="4" t="s">
        <v>2395</v>
      </c>
      <c r="B6555" s="15">
        <v>15.1</v>
      </c>
      <c r="C6555" s="15"/>
      <c r="D6555" s="30">
        <v>45021</v>
      </c>
      <c r="E6555" s="10" t="s">
        <v>1</v>
      </c>
      <c r="F6555" s="14">
        <v>2300</v>
      </c>
      <c r="G6555" s="14">
        <v>432.04350000000113</v>
      </c>
      <c r="H6555" s="30"/>
      <c r="I6555" s="118"/>
      <c r="J6555" s="15" t="str">
        <f>IF(M6555="",IF(AND(H6555&lt;&gt; "",D6555&lt;&gt;""),IF(H6555&gt;=D6555,H6555-D6555,0),""),"")</f>
        <v/>
      </c>
      <c r="K6555" s="20" t="str">
        <f>IF(M6555="",IF(I6555&lt;&gt;"",I6555-G6555,""),"")</f>
        <v/>
      </c>
      <c r="L6555" s="25" t="str">
        <f>IF(M6555="",IF(K6555&lt;&gt;"",IF(G6555=0,IF(I6555=0,0,9.99),K6555/G6555),""),"")</f>
        <v/>
      </c>
      <c r="M6555" s="112"/>
      <c r="N6555" s="58" t="str">
        <f>TRIM(CONCATENATE(Table1[[#This Row],[Intake]]," ",Table1[[#This Row],[Batch Number]]))</f>
        <v>S-1/SCI 15.1</v>
      </c>
      <c r="O6555" s="112" t="str">
        <f>IF(VLOOKUP(Table1[[#This Row],[Intake Batch Combo]],Sheet2!A:B,2,FALSE)="","",VLOOKUP(Table1[[#This Row],[Intake Batch Combo]],Sheet2!A:B,2,FALSE))</f>
        <v>SoCal Imaging Batch 15.1</v>
      </c>
      <c r="P6555" s="115" t="e">
        <v>#N/A</v>
      </c>
      <c r="Q6555" s="115" t="e">
        <v>#N/A</v>
      </c>
    </row>
    <row r="6556" spans="1:17">
      <c r="A6556" s="4" t="s">
        <v>2395</v>
      </c>
      <c r="B6556" s="15">
        <v>15.1</v>
      </c>
      <c r="C6556" s="15"/>
      <c r="D6556" s="30">
        <v>45021</v>
      </c>
      <c r="E6556" s="10" t="s">
        <v>1</v>
      </c>
      <c r="F6556" s="14">
        <v>2300</v>
      </c>
      <c r="G6556" s="14">
        <v>432.04350000000113</v>
      </c>
      <c r="H6556" s="30"/>
      <c r="I6556" s="118"/>
      <c r="J6556" s="15" t="str">
        <f>IF(M6556="",IF(AND(H6556&lt;&gt; "",D6556&lt;&gt;""),IF(H6556&gt;=D6556,H6556-D6556,0),""),"")</f>
        <v/>
      </c>
      <c r="K6556" s="20" t="str">
        <f>IF(M6556="",IF(I6556&lt;&gt;"",I6556-G6556,""),"")</f>
        <v/>
      </c>
      <c r="L6556" s="25" t="str">
        <f>IF(M6556="",IF(K6556&lt;&gt;"",IF(G6556=0,IF(I6556=0,0,9.99),K6556/G6556),""),"")</f>
        <v/>
      </c>
      <c r="M6556" s="112"/>
      <c r="N6556" s="58" t="str">
        <f>TRIM(CONCATENATE(Table1[[#This Row],[Intake]]," ",Table1[[#This Row],[Batch Number]]))</f>
        <v>S-1/SCI 15.1</v>
      </c>
      <c r="O6556" s="112" t="str">
        <f>IF(VLOOKUP(Table1[[#This Row],[Intake Batch Combo]],Sheet2!A:B,2,FALSE)="","",VLOOKUP(Table1[[#This Row],[Intake Batch Combo]],Sheet2!A:B,2,FALSE))</f>
        <v>SoCal Imaging Batch 15.1</v>
      </c>
      <c r="P6556" s="115" t="e">
        <v>#N/A</v>
      </c>
      <c r="Q6556" s="115" t="e">
        <v>#N/A</v>
      </c>
    </row>
    <row r="6557" spans="1:17">
      <c r="A6557" s="4" t="s">
        <v>2395</v>
      </c>
      <c r="B6557" s="15">
        <v>15.1</v>
      </c>
      <c r="C6557" s="15"/>
      <c r="D6557" s="30">
        <v>45021</v>
      </c>
      <c r="E6557" s="10" t="s">
        <v>1</v>
      </c>
      <c r="F6557" s="14">
        <v>2300</v>
      </c>
      <c r="G6557" s="14">
        <v>432.04350000000113</v>
      </c>
      <c r="H6557" s="30"/>
      <c r="I6557" s="120"/>
      <c r="J6557" s="15" t="str">
        <f>IF(M6557="",IF(AND(H6557&lt;&gt; "",D6557&lt;&gt;""),IF(H6557&gt;=D6557,H6557-D6557,0),""),"")</f>
        <v/>
      </c>
      <c r="K6557" s="20" t="str">
        <f>IF(M6557="",IF(I6557&lt;&gt;"",I6557-G6557,""),"")</f>
        <v/>
      </c>
      <c r="L6557" s="25" t="str">
        <f>IF(M6557="",IF(K6557&lt;&gt;"",IF(G6557=0,IF(I6557=0,0,9.99),K6557/G6557),""),"")</f>
        <v/>
      </c>
      <c r="M6557" s="112"/>
      <c r="N6557" s="58" t="str">
        <f>TRIM(CONCATENATE(Table1[[#This Row],[Intake]]," ",Table1[[#This Row],[Batch Number]]))</f>
        <v>S-1/SCI 15.1</v>
      </c>
      <c r="O6557" s="112" t="str">
        <f>IF(VLOOKUP(Table1[[#This Row],[Intake Batch Combo]],Sheet2!A:B,2,FALSE)="","",VLOOKUP(Table1[[#This Row],[Intake Batch Combo]],Sheet2!A:B,2,FALSE))</f>
        <v>SoCal Imaging Batch 15.1</v>
      </c>
      <c r="P6557" s="115" t="e">
        <v>#N/A</v>
      </c>
      <c r="Q6557" s="115" t="e">
        <v>#N/A</v>
      </c>
    </row>
    <row r="6558" spans="1:17">
      <c r="A6558" s="4" t="s">
        <v>2395</v>
      </c>
      <c r="B6558" s="15">
        <v>15.1</v>
      </c>
      <c r="C6558" s="15"/>
      <c r="D6558" s="30">
        <v>45021</v>
      </c>
      <c r="E6558" s="10" t="s">
        <v>1</v>
      </c>
      <c r="F6558" s="14">
        <v>2300</v>
      </c>
      <c r="G6558" s="14">
        <v>432.04350000000113</v>
      </c>
      <c r="H6558" s="30"/>
      <c r="I6558" s="118"/>
      <c r="J6558" s="15" t="str">
        <f>IF(M6558="",IF(AND(H6558&lt;&gt; "",D6558&lt;&gt;""),IF(H6558&gt;=D6558,H6558-D6558,0),""),"")</f>
        <v/>
      </c>
      <c r="K6558" s="20" t="str">
        <f>IF(M6558="",IF(I6558&lt;&gt;"",I6558-G6558,""),"")</f>
        <v/>
      </c>
      <c r="L6558" s="25" t="str">
        <f>IF(M6558="",IF(K6558&lt;&gt;"",IF(G6558=0,IF(I6558=0,0,9.99),K6558/G6558),""),"")</f>
        <v/>
      </c>
      <c r="M6558" s="112"/>
      <c r="N6558" s="58" t="str">
        <f>TRIM(CONCATENATE(Table1[[#This Row],[Intake]]," ",Table1[[#This Row],[Batch Number]]))</f>
        <v>S-1/SCI 15.1</v>
      </c>
      <c r="O6558" s="112" t="str">
        <f>IF(VLOOKUP(Table1[[#This Row],[Intake Batch Combo]],Sheet2!A:B,2,FALSE)="","",VLOOKUP(Table1[[#This Row],[Intake Batch Combo]],Sheet2!A:B,2,FALSE))</f>
        <v>SoCal Imaging Batch 15.1</v>
      </c>
      <c r="P6558" s="115" t="e">
        <v>#N/A</v>
      </c>
      <c r="Q6558" s="115" t="e">
        <v>#N/A</v>
      </c>
    </row>
    <row r="6559" spans="1:17">
      <c r="A6559" s="4" t="s">
        <v>2395</v>
      </c>
      <c r="B6559" s="15">
        <v>15.1</v>
      </c>
      <c r="C6559" s="15"/>
      <c r="D6559" s="30">
        <v>45021</v>
      </c>
      <c r="E6559" s="10" t="s">
        <v>1</v>
      </c>
      <c r="F6559" s="14">
        <v>2300</v>
      </c>
      <c r="G6559" s="14">
        <v>432.04350000000113</v>
      </c>
      <c r="H6559" s="30"/>
      <c r="I6559" s="118"/>
      <c r="J6559" s="15" t="str">
        <f>IF(M6559="",IF(AND(H6559&lt;&gt; "",D6559&lt;&gt;""),IF(H6559&gt;=D6559,H6559-D6559,0),""),"")</f>
        <v/>
      </c>
      <c r="K6559" s="20" t="str">
        <f>IF(M6559="",IF(I6559&lt;&gt;"",I6559-G6559,""),"")</f>
        <v/>
      </c>
      <c r="L6559" s="25" t="str">
        <f>IF(M6559="",IF(K6559&lt;&gt;"",IF(G6559=0,IF(I6559=0,0,9.99),K6559/G6559),""),"")</f>
        <v/>
      </c>
      <c r="M6559" s="112"/>
      <c r="N6559" s="58" t="str">
        <f>TRIM(CONCATENATE(Table1[[#This Row],[Intake]]," ",Table1[[#This Row],[Batch Number]]))</f>
        <v>S-1/SCI 15.1</v>
      </c>
      <c r="O6559" s="112" t="str">
        <f>IF(VLOOKUP(Table1[[#This Row],[Intake Batch Combo]],Sheet2!A:B,2,FALSE)="","",VLOOKUP(Table1[[#This Row],[Intake Batch Combo]],Sheet2!A:B,2,FALSE))</f>
        <v>SoCal Imaging Batch 15.1</v>
      </c>
      <c r="P6559" s="115" t="e">
        <v>#N/A</v>
      </c>
      <c r="Q6559" s="115" t="e">
        <v>#N/A</v>
      </c>
    </row>
    <row r="6560" spans="1:17">
      <c r="A6560" s="4" t="s">
        <v>2395</v>
      </c>
      <c r="B6560" s="15">
        <v>15.1</v>
      </c>
      <c r="C6560" s="15"/>
      <c r="D6560" s="30">
        <v>45021</v>
      </c>
      <c r="E6560" s="10" t="s">
        <v>1</v>
      </c>
      <c r="F6560" s="14">
        <v>2300</v>
      </c>
      <c r="G6560" s="14">
        <v>432.04350000000113</v>
      </c>
      <c r="H6560" s="30"/>
      <c r="I6560" s="120"/>
      <c r="J6560" s="15" t="str">
        <f>IF(M6560="",IF(AND(H6560&lt;&gt; "",D6560&lt;&gt;""),IF(H6560&gt;=D6560,H6560-D6560,0),""),"")</f>
        <v/>
      </c>
      <c r="K6560" s="20" t="str">
        <f>IF(M6560="",IF(I6560&lt;&gt;"",I6560-G6560,""),"")</f>
        <v/>
      </c>
      <c r="L6560" s="25" t="str">
        <f>IF(M6560="",IF(K6560&lt;&gt;"",IF(G6560=0,IF(I6560=0,0,9.99),K6560/G6560),""),"")</f>
        <v/>
      </c>
      <c r="M6560" s="111"/>
      <c r="N6560" s="58" t="str">
        <f>TRIM(CONCATENATE(Table1[[#This Row],[Intake]]," ",Table1[[#This Row],[Batch Number]]))</f>
        <v>S-1/SCI 15.1</v>
      </c>
      <c r="O6560" s="111" t="str">
        <f>IF(VLOOKUP(Table1[[#This Row],[Intake Batch Combo]],Sheet2!A:B,2,FALSE)="","",VLOOKUP(Table1[[#This Row],[Intake Batch Combo]],Sheet2!A:B,2,FALSE))</f>
        <v>SoCal Imaging Batch 15.1</v>
      </c>
      <c r="P6560" s="115" t="e">
        <v>#N/A</v>
      </c>
      <c r="Q6560" s="115" t="e">
        <v>#N/A</v>
      </c>
    </row>
    <row r="6561" spans="1:17">
      <c r="A6561" s="4" t="s">
        <v>2395</v>
      </c>
      <c r="B6561" s="15">
        <v>15.1</v>
      </c>
      <c r="C6561" s="15"/>
      <c r="D6561" s="30">
        <v>45021</v>
      </c>
      <c r="E6561" s="10" t="s">
        <v>1</v>
      </c>
      <c r="F6561" s="14">
        <v>2300</v>
      </c>
      <c r="G6561" s="14">
        <v>432.04350000000113</v>
      </c>
      <c r="H6561" s="30"/>
      <c r="I6561" s="118"/>
      <c r="J6561" s="15" t="str">
        <f>IF(M6561="",IF(AND(H6561&lt;&gt; "",D6561&lt;&gt;""),IF(H6561&gt;=D6561,H6561-D6561,0),""),"")</f>
        <v/>
      </c>
      <c r="K6561" s="20" t="str">
        <f>IF(M6561="",IF(I6561&lt;&gt;"",I6561-G6561,""),"")</f>
        <v/>
      </c>
      <c r="L6561" s="25" t="str">
        <f>IF(M6561="",IF(K6561&lt;&gt;"",IF(G6561=0,IF(I6561=0,0,9.99),K6561/G6561),""),"")</f>
        <v/>
      </c>
      <c r="M6561" s="111"/>
      <c r="N6561" s="58" t="str">
        <f>TRIM(CONCATENATE(Table1[[#This Row],[Intake]]," ",Table1[[#This Row],[Batch Number]]))</f>
        <v>S-1/SCI 15.1</v>
      </c>
      <c r="O6561" s="111" t="str">
        <f>IF(VLOOKUP(Table1[[#This Row],[Intake Batch Combo]],Sheet2!A:B,2,FALSE)="","",VLOOKUP(Table1[[#This Row],[Intake Batch Combo]],Sheet2!A:B,2,FALSE))</f>
        <v>SoCal Imaging Batch 15.1</v>
      </c>
      <c r="P6561" s="115" t="e">
        <v>#N/A</v>
      </c>
      <c r="Q6561" s="115" t="e">
        <v>#N/A</v>
      </c>
    </row>
    <row r="6562" spans="1:17">
      <c r="A6562" s="4" t="s">
        <v>2395</v>
      </c>
      <c r="B6562" s="15">
        <v>15.1</v>
      </c>
      <c r="C6562" s="15"/>
      <c r="D6562" s="30">
        <v>45021</v>
      </c>
      <c r="E6562" s="10" t="s">
        <v>1</v>
      </c>
      <c r="F6562" s="14">
        <v>2300</v>
      </c>
      <c r="G6562" s="14">
        <v>432.04350000000113</v>
      </c>
      <c r="H6562" s="30"/>
      <c r="I6562" s="118"/>
      <c r="J6562" s="15" t="str">
        <f>IF(M6562="",IF(AND(H6562&lt;&gt; "",D6562&lt;&gt;""),IF(H6562&gt;=D6562,H6562-D6562,0),""),"")</f>
        <v/>
      </c>
      <c r="K6562" s="20" t="str">
        <f>IF(M6562="",IF(I6562&lt;&gt;"",I6562-G6562,""),"")</f>
        <v/>
      </c>
      <c r="L6562" s="25" t="str">
        <f>IF(M6562="",IF(K6562&lt;&gt;"",IF(G6562=0,IF(I6562=0,0,9.99),K6562/G6562),""),"")</f>
        <v/>
      </c>
      <c r="M6562" s="111"/>
      <c r="N6562" s="58" t="str">
        <f>TRIM(CONCATENATE(Table1[[#This Row],[Intake]]," ",Table1[[#This Row],[Batch Number]]))</f>
        <v>S-1/SCI 15.1</v>
      </c>
      <c r="O6562" s="111" t="str">
        <f>IF(VLOOKUP(Table1[[#This Row],[Intake Batch Combo]],Sheet2!A:B,2,FALSE)="","",VLOOKUP(Table1[[#This Row],[Intake Batch Combo]],Sheet2!A:B,2,FALSE))</f>
        <v>SoCal Imaging Batch 15.1</v>
      </c>
      <c r="P6562" s="115" t="e">
        <v>#N/A</v>
      </c>
      <c r="Q6562" s="115" t="e">
        <v>#N/A</v>
      </c>
    </row>
    <row r="6563" spans="1:17">
      <c r="A6563" s="4" t="s">
        <v>2395</v>
      </c>
      <c r="B6563" s="15">
        <v>15.1</v>
      </c>
      <c r="C6563" s="15"/>
      <c r="D6563" s="30">
        <v>45021</v>
      </c>
      <c r="E6563" s="10" t="s">
        <v>1</v>
      </c>
      <c r="F6563" s="14">
        <v>2300</v>
      </c>
      <c r="G6563" s="14">
        <v>432.04350000000113</v>
      </c>
      <c r="H6563" s="30"/>
      <c r="I6563" s="118"/>
      <c r="J6563" s="15" t="str">
        <f>IF(M6563="",IF(AND(H6563&lt;&gt; "",D6563&lt;&gt;""),IF(H6563&gt;=D6563,H6563-D6563,0),""),"")</f>
        <v/>
      </c>
      <c r="K6563" s="20" t="str">
        <f>IF(M6563="",IF(I6563&lt;&gt;"",I6563-G6563,""),"")</f>
        <v/>
      </c>
      <c r="L6563" s="25" t="str">
        <f>IF(M6563="",IF(K6563&lt;&gt;"",IF(G6563=0,IF(I6563=0,0,9.99),K6563/G6563),""),"")</f>
        <v/>
      </c>
      <c r="M6563" s="111"/>
      <c r="N6563" s="58" t="str">
        <f>TRIM(CONCATENATE(Table1[[#This Row],[Intake]]," ",Table1[[#This Row],[Batch Number]]))</f>
        <v>S-1/SCI 15.1</v>
      </c>
      <c r="O6563" s="111" t="str">
        <f>IF(VLOOKUP(Table1[[#This Row],[Intake Batch Combo]],Sheet2!A:B,2,FALSE)="","",VLOOKUP(Table1[[#This Row],[Intake Batch Combo]],Sheet2!A:B,2,FALSE))</f>
        <v>SoCal Imaging Batch 15.1</v>
      </c>
      <c r="P6563" s="115" t="e">
        <v>#N/A</v>
      </c>
      <c r="Q6563" s="115" t="e">
        <v>#N/A</v>
      </c>
    </row>
    <row r="6564" spans="1:17">
      <c r="A6564" s="4" t="s">
        <v>2395</v>
      </c>
      <c r="B6564" s="15">
        <v>15.1</v>
      </c>
      <c r="C6564" s="15"/>
      <c r="D6564" s="30">
        <v>45021</v>
      </c>
      <c r="E6564" s="10" t="s">
        <v>1</v>
      </c>
      <c r="F6564" s="14">
        <v>2300</v>
      </c>
      <c r="G6564" s="14">
        <v>432.04350000000113</v>
      </c>
      <c r="H6564" s="30"/>
      <c r="I6564" s="118"/>
      <c r="J6564" s="15" t="str">
        <f>IF(M6564="",IF(AND(H6564&lt;&gt; "",D6564&lt;&gt;""),IF(H6564&gt;=D6564,H6564-D6564,0),""),"")</f>
        <v/>
      </c>
      <c r="K6564" s="20" t="str">
        <f>IF(M6564="",IF(I6564&lt;&gt;"",I6564-G6564,""),"")</f>
        <v/>
      </c>
      <c r="L6564" s="25" t="str">
        <f>IF(M6564="",IF(K6564&lt;&gt;"",IF(G6564=0,IF(I6564=0,0,9.99),K6564/G6564),""),"")</f>
        <v/>
      </c>
      <c r="M6564" s="111"/>
      <c r="N6564" s="58" t="str">
        <f>TRIM(CONCATENATE(Table1[[#This Row],[Intake]]," ",Table1[[#This Row],[Batch Number]]))</f>
        <v>S-1/SCI 15.1</v>
      </c>
      <c r="O6564" s="111" t="str">
        <f>IF(VLOOKUP(Table1[[#This Row],[Intake Batch Combo]],Sheet2!A:B,2,FALSE)="","",VLOOKUP(Table1[[#This Row],[Intake Batch Combo]],Sheet2!A:B,2,FALSE))</f>
        <v>SoCal Imaging Batch 15.1</v>
      </c>
      <c r="P6564" s="115" t="e">
        <v>#N/A</v>
      </c>
      <c r="Q6564" s="115" t="e">
        <v>#N/A</v>
      </c>
    </row>
    <row r="6565" spans="1:17">
      <c r="A6565" s="4" t="s">
        <v>2395</v>
      </c>
      <c r="B6565" s="15">
        <v>15.1</v>
      </c>
      <c r="C6565" s="15"/>
      <c r="D6565" s="30">
        <v>45021</v>
      </c>
      <c r="E6565" s="10" t="s">
        <v>1</v>
      </c>
      <c r="F6565" s="14">
        <v>2300</v>
      </c>
      <c r="G6565" s="14">
        <v>432.04350000000113</v>
      </c>
      <c r="H6565" s="30"/>
      <c r="I6565" s="118"/>
      <c r="J6565" s="15" t="str">
        <f>IF(M6565="",IF(AND(H6565&lt;&gt; "",D6565&lt;&gt;""),IF(H6565&gt;=D6565,H6565-D6565,0),""),"")</f>
        <v/>
      </c>
      <c r="K6565" s="20" t="str">
        <f>IF(M6565="",IF(I6565&lt;&gt;"",I6565-G6565,""),"")</f>
        <v/>
      </c>
      <c r="L6565" s="25" t="str">
        <f>IF(M6565="",IF(K6565&lt;&gt;"",IF(G6565=0,IF(I6565=0,0,9.99),K6565/G6565),""),"")</f>
        <v/>
      </c>
      <c r="M6565" s="111"/>
      <c r="N6565" s="58" t="str">
        <f>TRIM(CONCATENATE(Table1[[#This Row],[Intake]]," ",Table1[[#This Row],[Batch Number]]))</f>
        <v>S-1/SCI 15.1</v>
      </c>
      <c r="O6565" s="111" t="str">
        <f>IF(VLOOKUP(Table1[[#This Row],[Intake Batch Combo]],Sheet2!A:B,2,FALSE)="","",VLOOKUP(Table1[[#This Row],[Intake Batch Combo]],Sheet2!A:B,2,FALSE))</f>
        <v>SoCal Imaging Batch 15.1</v>
      </c>
      <c r="P6565" s="115" t="e">
        <v>#N/A</v>
      </c>
      <c r="Q6565" s="115" t="e">
        <v>#N/A</v>
      </c>
    </row>
    <row r="6566" spans="1:17">
      <c r="A6566" s="4" t="s">
        <v>2395</v>
      </c>
      <c r="B6566" s="15">
        <v>15.1</v>
      </c>
      <c r="C6566" s="15"/>
      <c r="D6566" s="30">
        <v>45021</v>
      </c>
      <c r="E6566" s="10" t="s">
        <v>1</v>
      </c>
      <c r="F6566" s="14">
        <v>2300</v>
      </c>
      <c r="G6566" s="14">
        <v>432.04350000000113</v>
      </c>
      <c r="H6566" s="30"/>
      <c r="I6566" s="118"/>
      <c r="J6566" s="15" t="str">
        <f>IF(M6566="",IF(AND(H6566&lt;&gt; "",D6566&lt;&gt;""),IF(H6566&gt;=D6566,H6566-D6566,0),""),"")</f>
        <v/>
      </c>
      <c r="K6566" s="20" t="str">
        <f>IF(M6566="",IF(I6566&lt;&gt;"",I6566-G6566,""),"")</f>
        <v/>
      </c>
      <c r="L6566" s="25" t="str">
        <f>IF(M6566="",IF(K6566&lt;&gt;"",IF(G6566=0,IF(I6566=0,0,9.99),K6566/G6566),""),"")</f>
        <v/>
      </c>
      <c r="M6566" s="111"/>
      <c r="N6566" s="58" t="str">
        <f>TRIM(CONCATENATE(Table1[[#This Row],[Intake]]," ",Table1[[#This Row],[Batch Number]]))</f>
        <v>S-1/SCI 15.1</v>
      </c>
      <c r="O6566" s="111" t="str">
        <f>IF(VLOOKUP(Table1[[#This Row],[Intake Batch Combo]],Sheet2!A:B,2,FALSE)="","",VLOOKUP(Table1[[#This Row],[Intake Batch Combo]],Sheet2!A:B,2,FALSE))</f>
        <v>SoCal Imaging Batch 15.1</v>
      </c>
      <c r="P6566" s="115" t="e">
        <v>#N/A</v>
      </c>
      <c r="Q6566" s="115" t="e">
        <v>#N/A</v>
      </c>
    </row>
    <row r="6567" spans="1:17">
      <c r="A6567" s="4" t="s">
        <v>2395</v>
      </c>
      <c r="B6567" s="15">
        <v>15.1</v>
      </c>
      <c r="C6567" s="15"/>
      <c r="D6567" s="30">
        <v>45021</v>
      </c>
      <c r="E6567" s="10" t="s">
        <v>1</v>
      </c>
      <c r="F6567" s="14">
        <v>2300</v>
      </c>
      <c r="G6567" s="14">
        <v>432.04350000000113</v>
      </c>
      <c r="H6567" s="30"/>
      <c r="I6567" s="118"/>
      <c r="J6567" s="15" t="str">
        <f>IF(M6567="",IF(AND(H6567&lt;&gt; "",D6567&lt;&gt;""),IF(H6567&gt;=D6567,H6567-D6567,0),""),"")</f>
        <v/>
      </c>
      <c r="K6567" s="20" t="str">
        <f>IF(M6567="",IF(I6567&lt;&gt;"",I6567-G6567,""),"")</f>
        <v/>
      </c>
      <c r="L6567" s="25" t="str">
        <f>IF(M6567="",IF(K6567&lt;&gt;"",IF(G6567=0,IF(I6567=0,0,9.99),K6567/G6567),""),"")</f>
        <v/>
      </c>
      <c r="M6567" s="111"/>
      <c r="N6567" s="58" t="str">
        <f>TRIM(CONCATENATE(Table1[[#This Row],[Intake]]," ",Table1[[#This Row],[Batch Number]]))</f>
        <v>S-1/SCI 15.1</v>
      </c>
      <c r="O6567" s="111" t="str">
        <f>IF(VLOOKUP(Table1[[#This Row],[Intake Batch Combo]],Sheet2!A:B,2,FALSE)="","",VLOOKUP(Table1[[#This Row],[Intake Batch Combo]],Sheet2!A:B,2,FALSE))</f>
        <v>SoCal Imaging Batch 15.1</v>
      </c>
      <c r="P6567" s="115" t="e">
        <v>#N/A</v>
      </c>
      <c r="Q6567" s="115" t="e">
        <v>#N/A</v>
      </c>
    </row>
    <row r="6568" spans="1:17">
      <c r="A6568" s="4" t="s">
        <v>2395</v>
      </c>
      <c r="B6568" s="15">
        <v>15.1</v>
      </c>
      <c r="C6568" s="15"/>
      <c r="D6568" s="30">
        <v>45021</v>
      </c>
      <c r="E6568" s="10" t="s">
        <v>1</v>
      </c>
      <c r="F6568" s="14">
        <v>2300</v>
      </c>
      <c r="G6568" s="14">
        <v>432.04350000000113</v>
      </c>
      <c r="H6568" s="30"/>
      <c r="I6568" s="118"/>
      <c r="J6568" s="15" t="str">
        <f>IF(M6568="",IF(AND(H6568&lt;&gt; "",D6568&lt;&gt;""),IF(H6568&gt;=D6568,H6568-D6568,0),""),"")</f>
        <v/>
      </c>
      <c r="K6568" s="20" t="str">
        <f>IF(M6568="",IF(I6568&lt;&gt;"",I6568-G6568,""),"")</f>
        <v/>
      </c>
      <c r="L6568" s="25" t="str">
        <f>IF(M6568="",IF(K6568&lt;&gt;"",IF(G6568=0,IF(I6568=0,0,9.99),K6568/G6568),""),"")</f>
        <v/>
      </c>
      <c r="M6568" s="111"/>
      <c r="N6568" s="58" t="str">
        <f>TRIM(CONCATENATE(Table1[[#This Row],[Intake]]," ",Table1[[#This Row],[Batch Number]]))</f>
        <v>S-1/SCI 15.1</v>
      </c>
      <c r="O6568" s="111" t="str">
        <f>IF(VLOOKUP(Table1[[#This Row],[Intake Batch Combo]],Sheet2!A:B,2,FALSE)="","",VLOOKUP(Table1[[#This Row],[Intake Batch Combo]],Sheet2!A:B,2,FALSE))</f>
        <v>SoCal Imaging Batch 15.1</v>
      </c>
      <c r="P6568" s="115" t="e">
        <v>#N/A</v>
      </c>
      <c r="Q6568" s="115" t="e">
        <v>#N/A</v>
      </c>
    </row>
    <row r="6569" spans="1:17">
      <c r="A6569" s="4" t="s">
        <v>2395</v>
      </c>
      <c r="B6569" s="15">
        <v>15.1</v>
      </c>
      <c r="C6569" s="15"/>
      <c r="D6569" s="30">
        <v>45021</v>
      </c>
      <c r="E6569" s="10" t="s">
        <v>1</v>
      </c>
      <c r="F6569" s="14">
        <v>2300</v>
      </c>
      <c r="G6569" s="14">
        <v>432.04350000000113</v>
      </c>
      <c r="H6569" s="30"/>
      <c r="I6569" s="118"/>
      <c r="J6569" s="15" t="str">
        <f>IF(M6569="",IF(AND(H6569&lt;&gt; "",D6569&lt;&gt;""),IF(H6569&gt;=D6569,H6569-D6569,0),""),"")</f>
        <v/>
      </c>
      <c r="K6569" s="20" t="str">
        <f>IF(M6569="",IF(I6569&lt;&gt;"",I6569-G6569,""),"")</f>
        <v/>
      </c>
      <c r="L6569" s="25" t="str">
        <f>IF(M6569="",IF(K6569&lt;&gt;"",IF(G6569=0,IF(I6569=0,0,9.99),K6569/G6569),""),"")</f>
        <v/>
      </c>
      <c r="M6569" s="111"/>
      <c r="N6569" s="58" t="str">
        <f>TRIM(CONCATENATE(Table1[[#This Row],[Intake]]," ",Table1[[#This Row],[Batch Number]]))</f>
        <v>S-1/SCI 15.1</v>
      </c>
      <c r="O6569" s="111" t="str">
        <f>IF(VLOOKUP(Table1[[#This Row],[Intake Batch Combo]],Sheet2!A:B,2,FALSE)="","",VLOOKUP(Table1[[#This Row],[Intake Batch Combo]],Sheet2!A:B,2,FALSE))</f>
        <v>SoCal Imaging Batch 15.1</v>
      </c>
      <c r="P6569" s="115" t="e">
        <v>#N/A</v>
      </c>
      <c r="Q6569" s="115" t="e">
        <v>#N/A</v>
      </c>
    </row>
    <row r="6570" spans="1:17">
      <c r="A6570" s="4" t="s">
        <v>2395</v>
      </c>
      <c r="B6570" s="15">
        <v>15.1</v>
      </c>
      <c r="C6570" s="15"/>
      <c r="D6570" s="30">
        <v>45021</v>
      </c>
      <c r="E6570" s="10" t="s">
        <v>1</v>
      </c>
      <c r="F6570" s="14">
        <v>2300</v>
      </c>
      <c r="G6570" s="14">
        <v>432.04350000000113</v>
      </c>
      <c r="H6570" s="30"/>
      <c r="I6570" s="118"/>
      <c r="J6570" s="15" t="str">
        <f>IF(M6570="",IF(AND(H6570&lt;&gt; "",D6570&lt;&gt;""),IF(H6570&gt;=D6570,H6570-D6570,0),""),"")</f>
        <v/>
      </c>
      <c r="K6570" s="20" t="str">
        <f>IF(M6570="",IF(I6570&lt;&gt;"",I6570-G6570,""),"")</f>
        <v/>
      </c>
      <c r="L6570" s="25" t="str">
        <f>IF(M6570="",IF(K6570&lt;&gt;"",IF(G6570=0,IF(I6570=0,0,9.99),K6570/G6570),""),"")</f>
        <v/>
      </c>
      <c r="M6570" s="111"/>
      <c r="N6570" s="58" t="str">
        <f>TRIM(CONCATENATE(Table1[[#This Row],[Intake]]," ",Table1[[#This Row],[Batch Number]]))</f>
        <v>S-1/SCI 15.1</v>
      </c>
      <c r="O6570" s="111" t="str">
        <f>IF(VLOOKUP(Table1[[#This Row],[Intake Batch Combo]],Sheet2!A:B,2,FALSE)="","",VLOOKUP(Table1[[#This Row],[Intake Batch Combo]],Sheet2!A:B,2,FALSE))</f>
        <v>SoCal Imaging Batch 15.1</v>
      </c>
      <c r="P6570" s="115" t="e">
        <v>#N/A</v>
      </c>
      <c r="Q6570" s="115" t="e">
        <v>#N/A</v>
      </c>
    </row>
    <row r="6571" spans="1:17">
      <c r="A6571" s="4" t="s">
        <v>2395</v>
      </c>
      <c r="B6571" s="15">
        <v>15.1</v>
      </c>
      <c r="C6571" s="15"/>
      <c r="D6571" s="30">
        <v>45021</v>
      </c>
      <c r="E6571" s="10" t="s">
        <v>1</v>
      </c>
      <c r="F6571" s="14">
        <v>2300</v>
      </c>
      <c r="G6571" s="14">
        <v>432.04350000000113</v>
      </c>
      <c r="H6571" s="30"/>
      <c r="I6571" s="118"/>
      <c r="J6571" s="15" t="str">
        <f>IF(M6571="",IF(AND(H6571&lt;&gt; "",D6571&lt;&gt;""),IF(H6571&gt;=D6571,H6571-D6571,0),""),"")</f>
        <v/>
      </c>
      <c r="K6571" s="20" t="str">
        <f>IF(M6571="",IF(I6571&lt;&gt;"",I6571-G6571,""),"")</f>
        <v/>
      </c>
      <c r="L6571" s="25" t="str">
        <f>IF(M6571="",IF(K6571&lt;&gt;"",IF(G6571=0,IF(I6571=0,0,9.99),K6571/G6571),""),"")</f>
        <v/>
      </c>
      <c r="M6571" s="111"/>
      <c r="N6571" s="58" t="str">
        <f>TRIM(CONCATENATE(Table1[[#This Row],[Intake]]," ",Table1[[#This Row],[Batch Number]]))</f>
        <v>S-1/SCI 15.1</v>
      </c>
      <c r="O6571" s="111" t="str">
        <f>IF(VLOOKUP(Table1[[#This Row],[Intake Batch Combo]],Sheet2!A:B,2,FALSE)="","",VLOOKUP(Table1[[#This Row],[Intake Batch Combo]],Sheet2!A:B,2,FALSE))</f>
        <v>SoCal Imaging Batch 15.1</v>
      </c>
      <c r="P6571" s="115" t="e">
        <v>#N/A</v>
      </c>
      <c r="Q6571" s="115" t="e">
        <v>#N/A</v>
      </c>
    </row>
    <row r="6572" spans="1:17">
      <c r="A6572" s="4" t="s">
        <v>2395</v>
      </c>
      <c r="B6572" s="15">
        <v>15.1</v>
      </c>
      <c r="C6572" s="15"/>
      <c r="D6572" s="30">
        <v>45021</v>
      </c>
      <c r="E6572" s="10" t="s">
        <v>1</v>
      </c>
      <c r="F6572" s="14">
        <v>2300</v>
      </c>
      <c r="G6572" s="14">
        <v>432.04350000000113</v>
      </c>
      <c r="H6572" s="30"/>
      <c r="I6572" s="118"/>
      <c r="J6572" s="15" t="str">
        <f>IF(M6572="",IF(AND(H6572&lt;&gt; "",D6572&lt;&gt;""),IF(H6572&gt;=D6572,H6572-D6572,0),""),"")</f>
        <v/>
      </c>
      <c r="K6572" s="20" t="str">
        <f>IF(M6572="",IF(I6572&lt;&gt;"",I6572-G6572,""),"")</f>
        <v/>
      </c>
      <c r="L6572" s="25" t="str">
        <f>IF(M6572="",IF(K6572&lt;&gt;"",IF(G6572=0,IF(I6572=0,0,9.99),K6572/G6572),""),"")</f>
        <v/>
      </c>
      <c r="M6572" s="111"/>
      <c r="N6572" s="58" t="str">
        <f>TRIM(CONCATENATE(Table1[[#This Row],[Intake]]," ",Table1[[#This Row],[Batch Number]]))</f>
        <v>S-1/SCI 15.1</v>
      </c>
      <c r="O6572" s="111" t="str">
        <f>IF(VLOOKUP(Table1[[#This Row],[Intake Batch Combo]],Sheet2!A:B,2,FALSE)="","",VLOOKUP(Table1[[#This Row],[Intake Batch Combo]],Sheet2!A:B,2,FALSE))</f>
        <v>SoCal Imaging Batch 15.1</v>
      </c>
      <c r="P6572" s="115" t="e">
        <v>#N/A</v>
      </c>
      <c r="Q6572" s="115" t="e">
        <v>#N/A</v>
      </c>
    </row>
    <row r="6573" spans="1:17">
      <c r="A6573" s="4" t="s">
        <v>2395</v>
      </c>
      <c r="B6573" s="15">
        <v>15.1</v>
      </c>
      <c r="C6573" s="15"/>
      <c r="D6573" s="30">
        <v>45021</v>
      </c>
      <c r="E6573" s="10" t="s">
        <v>1</v>
      </c>
      <c r="F6573" s="14">
        <v>2300</v>
      </c>
      <c r="G6573" s="14">
        <v>432.04350000000113</v>
      </c>
      <c r="H6573" s="30"/>
      <c r="I6573" s="118"/>
      <c r="J6573" s="15" t="str">
        <f>IF(M6573="",IF(AND(H6573&lt;&gt; "",D6573&lt;&gt;""),IF(H6573&gt;=D6573,H6573-D6573,0),""),"")</f>
        <v/>
      </c>
      <c r="K6573" s="20" t="str">
        <f>IF(M6573="",IF(I6573&lt;&gt;"",I6573-G6573,""),"")</f>
        <v/>
      </c>
      <c r="L6573" s="25" t="str">
        <f>IF(M6573="",IF(K6573&lt;&gt;"",IF(G6573=0,IF(I6573=0,0,9.99),K6573/G6573),""),"")</f>
        <v/>
      </c>
      <c r="M6573" s="111"/>
      <c r="N6573" s="58" t="str">
        <f>TRIM(CONCATENATE(Table1[[#This Row],[Intake]]," ",Table1[[#This Row],[Batch Number]]))</f>
        <v>S-1/SCI 15.1</v>
      </c>
      <c r="O6573" s="111" t="str">
        <f>IF(VLOOKUP(Table1[[#This Row],[Intake Batch Combo]],Sheet2!A:B,2,FALSE)="","",VLOOKUP(Table1[[#This Row],[Intake Batch Combo]],Sheet2!A:B,2,FALSE))</f>
        <v>SoCal Imaging Batch 15.1</v>
      </c>
      <c r="P6573" s="115" t="e">
        <v>#N/A</v>
      </c>
      <c r="Q6573" s="115" t="e">
        <v>#N/A</v>
      </c>
    </row>
    <row r="6574" spans="1:17">
      <c r="A6574" s="4" t="s">
        <v>2395</v>
      </c>
      <c r="B6574" s="15">
        <v>15.1</v>
      </c>
      <c r="C6574" s="15"/>
      <c r="D6574" s="30">
        <v>45021</v>
      </c>
      <c r="E6574" s="10" t="s">
        <v>1</v>
      </c>
      <c r="F6574" s="14">
        <v>2300</v>
      </c>
      <c r="G6574" s="14">
        <v>432.04350000000113</v>
      </c>
      <c r="H6574" s="30"/>
      <c r="I6574" s="120"/>
      <c r="J6574" s="15" t="str">
        <f>IF(M6574="",IF(AND(H6574&lt;&gt; "",D6574&lt;&gt;""),IF(H6574&gt;=D6574,H6574-D6574,0),""),"")</f>
        <v/>
      </c>
      <c r="K6574" s="20" t="str">
        <f>IF(M6574="",IF(I6574&lt;&gt;"",I6574-G6574,""),"")</f>
        <v/>
      </c>
      <c r="L6574" s="25" t="str">
        <f>IF(M6574="",IF(K6574&lt;&gt;"",IF(G6574=0,IF(I6574=0,0,9.99),K6574/G6574),""),"")</f>
        <v/>
      </c>
      <c r="M6574" s="111"/>
      <c r="N6574" s="58" t="str">
        <f>TRIM(CONCATENATE(Table1[[#This Row],[Intake]]," ",Table1[[#This Row],[Batch Number]]))</f>
        <v>S-1/SCI 15.1</v>
      </c>
      <c r="O6574" s="111" t="str">
        <f>IF(VLOOKUP(Table1[[#This Row],[Intake Batch Combo]],Sheet2!A:B,2,FALSE)="","",VLOOKUP(Table1[[#This Row],[Intake Batch Combo]],Sheet2!A:B,2,FALSE))</f>
        <v>SoCal Imaging Batch 15.1</v>
      </c>
      <c r="P6574" s="115" t="e">
        <v>#N/A</v>
      </c>
      <c r="Q6574" s="115" t="e">
        <v>#N/A</v>
      </c>
    </row>
    <row r="6575" spans="1:17">
      <c r="A6575" s="4" t="s">
        <v>2395</v>
      </c>
      <c r="B6575" s="15">
        <v>15.1</v>
      </c>
      <c r="C6575" s="15"/>
      <c r="D6575" s="30">
        <v>45021</v>
      </c>
      <c r="E6575" s="10" t="s">
        <v>1</v>
      </c>
      <c r="F6575" s="14">
        <v>2300</v>
      </c>
      <c r="G6575" s="14">
        <v>432.04350000000113</v>
      </c>
      <c r="H6575" s="30"/>
      <c r="I6575" s="118"/>
      <c r="J6575" s="15" t="str">
        <f>IF(M6575="",IF(AND(H6575&lt;&gt; "",D6575&lt;&gt;""),IF(H6575&gt;=D6575,H6575-D6575,0),""),"")</f>
        <v/>
      </c>
      <c r="K6575" s="20" t="str">
        <f>IF(M6575="",IF(I6575&lt;&gt;"",I6575-G6575,""),"")</f>
        <v/>
      </c>
      <c r="L6575" s="25" t="str">
        <f>IF(M6575="",IF(K6575&lt;&gt;"",IF(G6575=0,IF(I6575=0,0,9.99),K6575/G6575),""),"")</f>
        <v/>
      </c>
      <c r="M6575" s="111"/>
      <c r="N6575" s="58" t="str">
        <f>TRIM(CONCATENATE(Table1[[#This Row],[Intake]]," ",Table1[[#This Row],[Batch Number]]))</f>
        <v>S-1/SCI 15.1</v>
      </c>
      <c r="O6575" s="111" t="str">
        <f>IF(VLOOKUP(Table1[[#This Row],[Intake Batch Combo]],Sheet2!A:B,2,FALSE)="","",VLOOKUP(Table1[[#This Row],[Intake Batch Combo]],Sheet2!A:B,2,FALSE))</f>
        <v>SoCal Imaging Batch 15.1</v>
      </c>
      <c r="P6575" s="115" t="e">
        <v>#N/A</v>
      </c>
      <c r="Q6575" s="115" t="e">
        <v>#N/A</v>
      </c>
    </row>
    <row r="6576" spans="1:17">
      <c r="A6576" s="4" t="s">
        <v>2395</v>
      </c>
      <c r="B6576" s="15">
        <v>15.1</v>
      </c>
      <c r="C6576" s="15"/>
      <c r="D6576" s="30">
        <v>45021</v>
      </c>
      <c r="E6576" s="10" t="s">
        <v>1</v>
      </c>
      <c r="F6576" s="14">
        <v>2300</v>
      </c>
      <c r="G6576" s="14">
        <v>432.04350000000113</v>
      </c>
      <c r="H6576" s="30"/>
      <c r="I6576" s="120"/>
      <c r="J6576" s="15" t="str">
        <f>IF(M6576="",IF(AND(H6576&lt;&gt; "",D6576&lt;&gt;""),IF(H6576&gt;=D6576,H6576-D6576,0),""),"")</f>
        <v/>
      </c>
      <c r="K6576" s="20" t="str">
        <f>IF(M6576="",IF(I6576&lt;&gt;"",I6576-G6576,""),"")</f>
        <v/>
      </c>
      <c r="L6576" s="25" t="str">
        <f>IF(M6576="",IF(K6576&lt;&gt;"",IF(G6576=0,IF(I6576=0,0,9.99),K6576/G6576),""),"")</f>
        <v/>
      </c>
      <c r="M6576" s="111"/>
      <c r="N6576" s="58" t="str">
        <f>TRIM(CONCATENATE(Table1[[#This Row],[Intake]]," ",Table1[[#This Row],[Batch Number]]))</f>
        <v>S-1/SCI 15.1</v>
      </c>
      <c r="O6576" s="111" t="str">
        <f>IF(VLOOKUP(Table1[[#This Row],[Intake Batch Combo]],Sheet2!A:B,2,FALSE)="","",VLOOKUP(Table1[[#This Row],[Intake Batch Combo]],Sheet2!A:B,2,FALSE))</f>
        <v>SoCal Imaging Batch 15.1</v>
      </c>
      <c r="P6576" s="115" t="e">
        <v>#N/A</v>
      </c>
      <c r="Q6576" s="115" t="e">
        <v>#N/A</v>
      </c>
    </row>
    <row r="6577" spans="1:17">
      <c r="A6577" s="4" t="s">
        <v>2395</v>
      </c>
      <c r="B6577" s="15">
        <v>15.1</v>
      </c>
      <c r="C6577" s="15"/>
      <c r="D6577" s="30">
        <v>45021</v>
      </c>
      <c r="E6577" s="10" t="s">
        <v>1</v>
      </c>
      <c r="F6577" s="14">
        <v>2300</v>
      </c>
      <c r="G6577" s="14">
        <v>432.04350000000113</v>
      </c>
      <c r="H6577" s="30"/>
      <c r="I6577" s="118"/>
      <c r="J6577" s="15" t="str">
        <f>IF(M6577="",IF(AND(H6577&lt;&gt; "",D6577&lt;&gt;""),IF(H6577&gt;=D6577,H6577-D6577,0),""),"")</f>
        <v/>
      </c>
      <c r="K6577" s="20" t="str">
        <f>IF(M6577="",IF(I6577&lt;&gt;"",I6577-G6577,""),"")</f>
        <v/>
      </c>
      <c r="L6577" s="25" t="str">
        <f>IF(M6577="",IF(K6577&lt;&gt;"",IF(G6577=0,IF(I6577=0,0,9.99),K6577/G6577),""),"")</f>
        <v/>
      </c>
      <c r="M6577" s="111"/>
      <c r="N6577" s="58" t="str">
        <f>TRIM(CONCATENATE(Table1[[#This Row],[Intake]]," ",Table1[[#This Row],[Batch Number]]))</f>
        <v>S-1/SCI 15.1</v>
      </c>
      <c r="O6577" s="111" t="str">
        <f>IF(VLOOKUP(Table1[[#This Row],[Intake Batch Combo]],Sheet2!A:B,2,FALSE)="","",VLOOKUP(Table1[[#This Row],[Intake Batch Combo]],Sheet2!A:B,2,FALSE))</f>
        <v>SoCal Imaging Batch 15.1</v>
      </c>
      <c r="P6577" s="115" t="e">
        <v>#N/A</v>
      </c>
      <c r="Q6577" s="115" t="e">
        <v>#N/A</v>
      </c>
    </row>
    <row r="6578" spans="1:17">
      <c r="A6578" s="4" t="s">
        <v>2395</v>
      </c>
      <c r="B6578" s="15">
        <v>15.1</v>
      </c>
      <c r="C6578" s="15"/>
      <c r="D6578" s="30">
        <v>45021</v>
      </c>
      <c r="E6578" s="10" t="s">
        <v>1</v>
      </c>
      <c r="F6578" s="14">
        <v>2300</v>
      </c>
      <c r="G6578" s="14">
        <v>432.04350000000113</v>
      </c>
      <c r="H6578" s="30"/>
      <c r="I6578" s="118"/>
      <c r="J6578" s="15" t="str">
        <f>IF(M6578="",IF(AND(H6578&lt;&gt; "",D6578&lt;&gt;""),IF(H6578&gt;=D6578,H6578-D6578,0),""),"")</f>
        <v/>
      </c>
      <c r="K6578" s="20" t="str">
        <f>IF(M6578="",IF(I6578&lt;&gt;"",I6578-G6578,""),"")</f>
        <v/>
      </c>
      <c r="L6578" s="25" t="str">
        <f>IF(M6578="",IF(K6578&lt;&gt;"",IF(G6578=0,IF(I6578=0,0,9.99),K6578/G6578),""),"")</f>
        <v/>
      </c>
      <c r="M6578" s="111"/>
      <c r="N6578" s="58" t="str">
        <f>TRIM(CONCATENATE(Table1[[#This Row],[Intake]]," ",Table1[[#This Row],[Batch Number]]))</f>
        <v>S-1/SCI 15.1</v>
      </c>
      <c r="O6578" s="111" t="str">
        <f>IF(VLOOKUP(Table1[[#This Row],[Intake Batch Combo]],Sheet2!A:B,2,FALSE)="","",VLOOKUP(Table1[[#This Row],[Intake Batch Combo]],Sheet2!A:B,2,FALSE))</f>
        <v>SoCal Imaging Batch 15.1</v>
      </c>
      <c r="P6578" s="115" t="e">
        <v>#N/A</v>
      </c>
      <c r="Q6578" s="115" t="e">
        <v>#N/A</v>
      </c>
    </row>
    <row r="6579" spans="1:17">
      <c r="A6579" s="4" t="s">
        <v>2395</v>
      </c>
      <c r="B6579" s="15">
        <v>15.1</v>
      </c>
      <c r="C6579" s="15"/>
      <c r="D6579" s="30">
        <v>45021</v>
      </c>
      <c r="E6579" s="10" t="s">
        <v>1</v>
      </c>
      <c r="F6579" s="14">
        <v>2300</v>
      </c>
      <c r="G6579" s="14">
        <v>432.04350000000113</v>
      </c>
      <c r="H6579" s="30"/>
      <c r="I6579" s="118"/>
      <c r="J6579" s="15" t="str">
        <f>IF(M6579="",IF(AND(H6579&lt;&gt; "",D6579&lt;&gt;""),IF(H6579&gt;=D6579,H6579-D6579,0),""),"")</f>
        <v/>
      </c>
      <c r="K6579" s="20" t="str">
        <f>IF(M6579="",IF(I6579&lt;&gt;"",I6579-G6579,""),"")</f>
        <v/>
      </c>
      <c r="L6579" s="25" t="str">
        <f>IF(M6579="",IF(K6579&lt;&gt;"",IF(G6579=0,IF(I6579=0,0,9.99),K6579/G6579),""),"")</f>
        <v/>
      </c>
      <c r="M6579" s="111"/>
      <c r="N6579" s="58" t="str">
        <f>TRIM(CONCATENATE(Table1[[#This Row],[Intake]]," ",Table1[[#This Row],[Batch Number]]))</f>
        <v>S-1/SCI 15.1</v>
      </c>
      <c r="O6579" s="111" t="str">
        <f>IF(VLOOKUP(Table1[[#This Row],[Intake Batch Combo]],Sheet2!A:B,2,FALSE)="","",VLOOKUP(Table1[[#This Row],[Intake Batch Combo]],Sheet2!A:B,2,FALSE))</f>
        <v>SoCal Imaging Batch 15.1</v>
      </c>
      <c r="P6579" s="115" t="e">
        <v>#N/A</v>
      </c>
      <c r="Q6579" s="115" t="e">
        <v>#N/A</v>
      </c>
    </row>
    <row r="6580" spans="1:17">
      <c r="A6580" s="4" t="s">
        <v>2395</v>
      </c>
      <c r="B6580" s="15">
        <v>15.1</v>
      </c>
      <c r="C6580" s="15"/>
      <c r="D6580" s="30">
        <v>45021</v>
      </c>
      <c r="E6580" s="10" t="s">
        <v>1</v>
      </c>
      <c r="F6580" s="14">
        <v>2300</v>
      </c>
      <c r="G6580" s="14">
        <v>432.04350000000113</v>
      </c>
      <c r="H6580" s="30"/>
      <c r="I6580" s="118"/>
      <c r="J6580" s="15" t="str">
        <f>IF(M6580="",IF(AND(H6580&lt;&gt; "",D6580&lt;&gt;""),IF(H6580&gt;=D6580,H6580-D6580,0),""),"")</f>
        <v/>
      </c>
      <c r="K6580" s="20" t="str">
        <f>IF(M6580="",IF(I6580&lt;&gt;"",I6580-G6580,""),"")</f>
        <v/>
      </c>
      <c r="L6580" s="25" t="str">
        <f>IF(M6580="",IF(K6580&lt;&gt;"",IF(G6580=0,IF(I6580=0,0,9.99),K6580/G6580),""),"")</f>
        <v/>
      </c>
      <c r="M6580" s="111"/>
      <c r="N6580" s="58" t="str">
        <f>TRIM(CONCATENATE(Table1[[#This Row],[Intake]]," ",Table1[[#This Row],[Batch Number]]))</f>
        <v>S-1/SCI 15.1</v>
      </c>
      <c r="O6580" s="111" t="str">
        <f>IF(VLOOKUP(Table1[[#This Row],[Intake Batch Combo]],Sheet2!A:B,2,FALSE)="","",VLOOKUP(Table1[[#This Row],[Intake Batch Combo]],Sheet2!A:B,2,FALSE))</f>
        <v>SoCal Imaging Batch 15.1</v>
      </c>
      <c r="P6580" s="115" t="e">
        <v>#N/A</v>
      </c>
      <c r="Q6580" s="115" t="e">
        <v>#N/A</v>
      </c>
    </row>
    <row r="6581" spans="1:17">
      <c r="A6581" s="4" t="s">
        <v>2395</v>
      </c>
      <c r="B6581" s="15">
        <v>15.1</v>
      </c>
      <c r="C6581" s="15"/>
      <c r="D6581" s="30">
        <v>45021</v>
      </c>
      <c r="E6581" s="10" t="s">
        <v>1</v>
      </c>
      <c r="F6581" s="14">
        <v>2300</v>
      </c>
      <c r="G6581" s="14">
        <v>432.04350000000113</v>
      </c>
      <c r="H6581" s="30"/>
      <c r="I6581" s="118"/>
      <c r="J6581" s="15" t="str">
        <f>IF(M6581="",IF(AND(H6581&lt;&gt; "",D6581&lt;&gt;""),IF(H6581&gt;=D6581,H6581-D6581,0),""),"")</f>
        <v/>
      </c>
      <c r="K6581" s="20" t="str">
        <f>IF(M6581="",IF(I6581&lt;&gt;"",I6581-G6581,""),"")</f>
        <v/>
      </c>
      <c r="L6581" s="25" t="str">
        <f>IF(M6581="",IF(K6581&lt;&gt;"",IF(G6581=0,IF(I6581=0,0,9.99),K6581/G6581),""),"")</f>
        <v/>
      </c>
      <c r="M6581" s="111"/>
      <c r="N6581" s="58" t="str">
        <f>TRIM(CONCATENATE(Table1[[#This Row],[Intake]]," ",Table1[[#This Row],[Batch Number]]))</f>
        <v>S-1/SCI 15.1</v>
      </c>
      <c r="O6581" s="111" t="str">
        <f>IF(VLOOKUP(Table1[[#This Row],[Intake Batch Combo]],Sheet2!A:B,2,FALSE)="","",VLOOKUP(Table1[[#This Row],[Intake Batch Combo]],Sheet2!A:B,2,FALSE))</f>
        <v>SoCal Imaging Batch 15.1</v>
      </c>
      <c r="P6581" s="115" t="e">
        <v>#N/A</v>
      </c>
      <c r="Q6581" s="115" t="e">
        <v>#N/A</v>
      </c>
    </row>
    <row r="6582" spans="1:17">
      <c r="A6582" s="4" t="s">
        <v>2395</v>
      </c>
      <c r="B6582" s="15">
        <v>15.1</v>
      </c>
      <c r="C6582" s="15"/>
      <c r="D6582" s="30">
        <v>45021</v>
      </c>
      <c r="E6582" s="10" t="s">
        <v>1</v>
      </c>
      <c r="F6582" s="14">
        <v>2300</v>
      </c>
      <c r="G6582" s="14">
        <v>432.04350000000113</v>
      </c>
      <c r="H6582" s="30"/>
      <c r="I6582" s="118"/>
      <c r="J6582" s="15" t="str">
        <f>IF(M6582="",IF(AND(H6582&lt;&gt; "",D6582&lt;&gt;""),IF(H6582&gt;=D6582,H6582-D6582,0),""),"")</f>
        <v/>
      </c>
      <c r="K6582" s="20" t="str">
        <f>IF(M6582="",IF(I6582&lt;&gt;"",I6582-G6582,""),"")</f>
        <v/>
      </c>
      <c r="L6582" s="25" t="str">
        <f>IF(M6582="",IF(K6582&lt;&gt;"",IF(G6582=0,IF(I6582=0,0,9.99),K6582/G6582),""),"")</f>
        <v/>
      </c>
      <c r="M6582" s="111"/>
      <c r="N6582" s="58" t="str">
        <f>TRIM(CONCATENATE(Table1[[#This Row],[Intake]]," ",Table1[[#This Row],[Batch Number]]))</f>
        <v>S-1/SCI 15.1</v>
      </c>
      <c r="O6582" s="111" t="str">
        <f>IF(VLOOKUP(Table1[[#This Row],[Intake Batch Combo]],Sheet2!A:B,2,FALSE)="","",VLOOKUP(Table1[[#This Row],[Intake Batch Combo]],Sheet2!A:B,2,FALSE))</f>
        <v>SoCal Imaging Batch 15.1</v>
      </c>
      <c r="P6582" s="115" t="e">
        <v>#N/A</v>
      </c>
      <c r="Q6582" s="115" t="e">
        <v>#N/A</v>
      </c>
    </row>
    <row r="6583" spans="1:17">
      <c r="A6583" s="4" t="s">
        <v>2395</v>
      </c>
      <c r="B6583" s="15">
        <v>15.1</v>
      </c>
      <c r="C6583" s="15"/>
      <c r="D6583" s="30">
        <v>45021</v>
      </c>
      <c r="E6583" s="10" t="s">
        <v>1</v>
      </c>
      <c r="F6583" s="14">
        <v>2300</v>
      </c>
      <c r="G6583" s="14">
        <v>432.04350000000113</v>
      </c>
      <c r="H6583" s="30"/>
      <c r="I6583" s="118"/>
      <c r="J6583" s="15" t="str">
        <f>IF(M6583="",IF(AND(H6583&lt;&gt; "",D6583&lt;&gt;""),IF(H6583&gt;=D6583,H6583-D6583,0),""),"")</f>
        <v/>
      </c>
      <c r="K6583" s="20" t="str">
        <f>IF(M6583="",IF(I6583&lt;&gt;"",I6583-G6583,""),"")</f>
        <v/>
      </c>
      <c r="L6583" s="25" t="str">
        <f>IF(M6583="",IF(K6583&lt;&gt;"",IF(G6583=0,IF(I6583=0,0,9.99),K6583/G6583),""),"")</f>
        <v/>
      </c>
      <c r="M6583" s="111"/>
      <c r="N6583" s="58" t="str">
        <f>TRIM(CONCATENATE(Table1[[#This Row],[Intake]]," ",Table1[[#This Row],[Batch Number]]))</f>
        <v>S-1/SCI 15.1</v>
      </c>
      <c r="O6583" s="111" t="str">
        <f>IF(VLOOKUP(Table1[[#This Row],[Intake Batch Combo]],Sheet2!A:B,2,FALSE)="","",VLOOKUP(Table1[[#This Row],[Intake Batch Combo]],Sheet2!A:B,2,FALSE))</f>
        <v>SoCal Imaging Batch 15.1</v>
      </c>
      <c r="P6583" s="115" t="e">
        <v>#N/A</v>
      </c>
      <c r="Q6583" s="115" t="e">
        <v>#N/A</v>
      </c>
    </row>
    <row r="6584" spans="1:17">
      <c r="A6584" s="4" t="s">
        <v>2395</v>
      </c>
      <c r="B6584" s="15">
        <v>15.1</v>
      </c>
      <c r="C6584" s="15"/>
      <c r="D6584" s="30">
        <v>45021</v>
      </c>
      <c r="E6584" s="10" t="s">
        <v>1</v>
      </c>
      <c r="F6584" s="14">
        <v>2300</v>
      </c>
      <c r="G6584" s="14">
        <v>432.04350000000113</v>
      </c>
      <c r="H6584" s="30"/>
      <c r="I6584" s="118"/>
      <c r="J6584" s="15" t="str">
        <f>IF(M6584="",IF(AND(H6584&lt;&gt; "",D6584&lt;&gt;""),IF(H6584&gt;=D6584,H6584-D6584,0),""),"")</f>
        <v/>
      </c>
      <c r="K6584" s="20" t="str">
        <f>IF(M6584="",IF(I6584&lt;&gt;"",I6584-G6584,""),"")</f>
        <v/>
      </c>
      <c r="L6584" s="25" t="str">
        <f>IF(M6584="",IF(K6584&lt;&gt;"",IF(G6584=0,IF(I6584=0,0,9.99),K6584/G6584),""),"")</f>
        <v/>
      </c>
      <c r="M6584" s="111"/>
      <c r="N6584" s="58" t="str">
        <f>TRIM(CONCATENATE(Table1[[#This Row],[Intake]]," ",Table1[[#This Row],[Batch Number]]))</f>
        <v>S-1/SCI 15.1</v>
      </c>
      <c r="O6584" s="111" t="str">
        <f>IF(VLOOKUP(Table1[[#This Row],[Intake Batch Combo]],Sheet2!A:B,2,FALSE)="","",VLOOKUP(Table1[[#This Row],[Intake Batch Combo]],Sheet2!A:B,2,FALSE))</f>
        <v>SoCal Imaging Batch 15.1</v>
      </c>
      <c r="P6584" s="115" t="e">
        <v>#N/A</v>
      </c>
      <c r="Q6584" s="115" t="e">
        <v>#N/A</v>
      </c>
    </row>
    <row r="6585" spans="1:17">
      <c r="A6585" s="4" t="s">
        <v>2395</v>
      </c>
      <c r="B6585" s="15">
        <v>15.1</v>
      </c>
      <c r="C6585" s="15"/>
      <c r="D6585" s="30">
        <v>45021</v>
      </c>
      <c r="E6585" s="10" t="s">
        <v>1</v>
      </c>
      <c r="F6585" s="14">
        <v>2300</v>
      </c>
      <c r="G6585" s="14">
        <v>432.04350000000113</v>
      </c>
      <c r="H6585" s="30"/>
      <c r="I6585" s="118"/>
      <c r="J6585" s="15" t="str">
        <f>IF(M6585="",IF(AND(H6585&lt;&gt; "",D6585&lt;&gt;""),IF(H6585&gt;=D6585,H6585-D6585,0),""),"")</f>
        <v/>
      </c>
      <c r="K6585" s="20" t="str">
        <f>IF(M6585="",IF(I6585&lt;&gt;"",I6585-G6585,""),"")</f>
        <v/>
      </c>
      <c r="L6585" s="25" t="str">
        <f>IF(M6585="",IF(K6585&lt;&gt;"",IF(G6585=0,IF(I6585=0,0,9.99),K6585/G6585),""),"")</f>
        <v/>
      </c>
      <c r="M6585" s="111"/>
      <c r="N6585" s="58" t="str">
        <f>TRIM(CONCATENATE(Table1[[#This Row],[Intake]]," ",Table1[[#This Row],[Batch Number]]))</f>
        <v>S-1/SCI 15.1</v>
      </c>
      <c r="O6585" s="111" t="str">
        <f>IF(VLOOKUP(Table1[[#This Row],[Intake Batch Combo]],Sheet2!A:B,2,FALSE)="","",VLOOKUP(Table1[[#This Row],[Intake Batch Combo]],Sheet2!A:B,2,FALSE))</f>
        <v>SoCal Imaging Batch 15.1</v>
      </c>
      <c r="P6585" s="115" t="e">
        <v>#N/A</v>
      </c>
      <c r="Q6585" s="115" t="e">
        <v>#N/A</v>
      </c>
    </row>
    <row r="6586" spans="1:17">
      <c r="A6586" s="4" t="s">
        <v>2395</v>
      </c>
      <c r="B6586" s="15">
        <v>15.1</v>
      </c>
      <c r="C6586" s="15"/>
      <c r="D6586" s="30">
        <v>45021</v>
      </c>
      <c r="E6586" s="10" t="s">
        <v>1</v>
      </c>
      <c r="F6586" s="14">
        <v>2300</v>
      </c>
      <c r="G6586" s="14">
        <v>432.04350000000113</v>
      </c>
      <c r="H6586" s="30"/>
      <c r="I6586" s="118"/>
      <c r="J6586" s="15" t="str">
        <f>IF(M6586="",IF(AND(H6586&lt;&gt; "",D6586&lt;&gt;""),IF(H6586&gt;=D6586,H6586-D6586,0),""),"")</f>
        <v/>
      </c>
      <c r="K6586" s="20" t="str">
        <f>IF(M6586="",IF(I6586&lt;&gt;"",I6586-G6586,""),"")</f>
        <v/>
      </c>
      <c r="L6586" s="25" t="str">
        <f>IF(M6586="",IF(K6586&lt;&gt;"",IF(G6586=0,IF(I6586=0,0,9.99),K6586/G6586),""),"")</f>
        <v/>
      </c>
      <c r="M6586" s="111"/>
      <c r="N6586" s="58" t="str">
        <f>TRIM(CONCATENATE(Table1[[#This Row],[Intake]]," ",Table1[[#This Row],[Batch Number]]))</f>
        <v>S-1/SCI 15.1</v>
      </c>
      <c r="O6586" s="111" t="str">
        <f>IF(VLOOKUP(Table1[[#This Row],[Intake Batch Combo]],Sheet2!A:B,2,FALSE)="","",VLOOKUP(Table1[[#This Row],[Intake Batch Combo]],Sheet2!A:B,2,FALSE))</f>
        <v>SoCal Imaging Batch 15.1</v>
      </c>
      <c r="P6586" s="115" t="e">
        <v>#N/A</v>
      </c>
      <c r="Q6586" s="115" t="e">
        <v>#N/A</v>
      </c>
    </row>
    <row r="6587" spans="1:17">
      <c r="A6587" s="4" t="s">
        <v>2395</v>
      </c>
      <c r="B6587" s="15">
        <v>15.1</v>
      </c>
      <c r="C6587" s="15"/>
      <c r="D6587" s="30">
        <v>45021</v>
      </c>
      <c r="E6587" s="10" t="s">
        <v>1</v>
      </c>
      <c r="F6587" s="14">
        <v>2300</v>
      </c>
      <c r="G6587" s="14">
        <v>432.04350000000113</v>
      </c>
      <c r="H6587" s="30"/>
      <c r="I6587" s="118"/>
      <c r="J6587" s="15" t="str">
        <f>IF(M6587="",IF(AND(H6587&lt;&gt; "",D6587&lt;&gt;""),IF(H6587&gt;=D6587,H6587-D6587,0),""),"")</f>
        <v/>
      </c>
      <c r="K6587" s="20" t="str">
        <f>IF(M6587="",IF(I6587&lt;&gt;"",I6587-G6587,""),"")</f>
        <v/>
      </c>
      <c r="L6587" s="25" t="str">
        <f>IF(M6587="",IF(K6587&lt;&gt;"",IF(G6587=0,IF(I6587=0,0,9.99),K6587/G6587),""),"")</f>
        <v/>
      </c>
      <c r="M6587" s="111"/>
      <c r="N6587" s="58" t="str">
        <f>TRIM(CONCATENATE(Table1[[#This Row],[Intake]]," ",Table1[[#This Row],[Batch Number]]))</f>
        <v>S-1/SCI 15.1</v>
      </c>
      <c r="O6587" s="111" t="str">
        <f>IF(VLOOKUP(Table1[[#This Row],[Intake Batch Combo]],Sheet2!A:B,2,FALSE)="","",VLOOKUP(Table1[[#This Row],[Intake Batch Combo]],Sheet2!A:B,2,FALSE))</f>
        <v>SoCal Imaging Batch 15.1</v>
      </c>
      <c r="P6587" s="115" t="e">
        <v>#N/A</v>
      </c>
      <c r="Q6587" s="115" t="e">
        <v>#N/A</v>
      </c>
    </row>
    <row r="6588" spans="1:17">
      <c r="A6588" s="4" t="s">
        <v>2395</v>
      </c>
      <c r="B6588" s="15">
        <v>15.1</v>
      </c>
      <c r="C6588" s="15"/>
      <c r="D6588" s="30">
        <v>45021</v>
      </c>
      <c r="E6588" s="10" t="s">
        <v>1</v>
      </c>
      <c r="F6588" s="14">
        <v>2300</v>
      </c>
      <c r="G6588" s="14">
        <v>432.04350000000113</v>
      </c>
      <c r="H6588" s="30"/>
      <c r="I6588" s="118"/>
      <c r="J6588" s="15" t="str">
        <f>IF(M6588="",IF(AND(H6588&lt;&gt; "",D6588&lt;&gt;""),IF(H6588&gt;=D6588,H6588-D6588,0),""),"")</f>
        <v/>
      </c>
      <c r="K6588" s="20" t="str">
        <f>IF(M6588="",IF(I6588&lt;&gt;"",I6588-G6588,""),"")</f>
        <v/>
      </c>
      <c r="L6588" s="25" t="str">
        <f>IF(M6588="",IF(K6588&lt;&gt;"",IF(G6588=0,IF(I6588=0,0,9.99),K6588/G6588),""),"")</f>
        <v/>
      </c>
      <c r="M6588" s="111"/>
      <c r="N6588" s="58" t="str">
        <f>TRIM(CONCATENATE(Table1[[#This Row],[Intake]]," ",Table1[[#This Row],[Batch Number]]))</f>
        <v>S-1/SCI 15.1</v>
      </c>
      <c r="O6588" s="111" t="str">
        <f>IF(VLOOKUP(Table1[[#This Row],[Intake Batch Combo]],Sheet2!A:B,2,FALSE)="","",VLOOKUP(Table1[[#This Row],[Intake Batch Combo]],Sheet2!A:B,2,FALSE))</f>
        <v>SoCal Imaging Batch 15.1</v>
      </c>
      <c r="P6588" s="115" t="e">
        <v>#N/A</v>
      </c>
      <c r="Q6588" s="115" t="e">
        <v>#N/A</v>
      </c>
    </row>
    <row r="6589" spans="1:17">
      <c r="A6589" s="4" t="s">
        <v>2395</v>
      </c>
      <c r="B6589" s="15">
        <v>15.1</v>
      </c>
      <c r="C6589" s="15"/>
      <c r="D6589" s="30">
        <v>45021</v>
      </c>
      <c r="E6589" s="10" t="s">
        <v>1</v>
      </c>
      <c r="F6589" s="14">
        <v>2300</v>
      </c>
      <c r="G6589" s="14">
        <v>432.04350000000113</v>
      </c>
      <c r="H6589" s="30"/>
      <c r="I6589" s="118"/>
      <c r="J6589" s="15" t="str">
        <f>IF(M6589="",IF(AND(H6589&lt;&gt; "",D6589&lt;&gt;""),IF(H6589&gt;=D6589,H6589-D6589,0),""),"")</f>
        <v/>
      </c>
      <c r="K6589" s="20" t="str">
        <f>IF(M6589="",IF(I6589&lt;&gt;"",I6589-G6589,""),"")</f>
        <v/>
      </c>
      <c r="L6589" s="25" t="str">
        <f>IF(M6589="",IF(K6589&lt;&gt;"",IF(G6589=0,IF(I6589=0,0,9.99),K6589/G6589),""),"")</f>
        <v/>
      </c>
      <c r="M6589" s="111"/>
      <c r="N6589" s="58" t="str">
        <f>TRIM(CONCATENATE(Table1[[#This Row],[Intake]]," ",Table1[[#This Row],[Batch Number]]))</f>
        <v>S-1/SCI 15.1</v>
      </c>
      <c r="O6589" s="111" t="str">
        <f>IF(VLOOKUP(Table1[[#This Row],[Intake Batch Combo]],Sheet2!A:B,2,FALSE)="","",VLOOKUP(Table1[[#This Row],[Intake Batch Combo]],Sheet2!A:B,2,FALSE))</f>
        <v>SoCal Imaging Batch 15.1</v>
      </c>
      <c r="P6589" s="115" t="e">
        <v>#N/A</v>
      </c>
      <c r="Q6589" s="115" t="e">
        <v>#N/A</v>
      </c>
    </row>
    <row r="6590" spans="1:17">
      <c r="A6590" s="4" t="s">
        <v>2395</v>
      </c>
      <c r="B6590" s="15">
        <v>15.1</v>
      </c>
      <c r="C6590" s="15"/>
      <c r="D6590" s="30">
        <v>45021</v>
      </c>
      <c r="E6590" s="10" t="s">
        <v>1</v>
      </c>
      <c r="F6590" s="14">
        <v>2300</v>
      </c>
      <c r="G6590" s="14">
        <v>432.04350000000113</v>
      </c>
      <c r="H6590" s="30"/>
      <c r="I6590" s="120"/>
      <c r="J6590" s="15" t="str">
        <f>IF(M6590="",IF(AND(H6590&lt;&gt; "",D6590&lt;&gt;""),IF(H6590&gt;=D6590,H6590-D6590,0),""),"")</f>
        <v/>
      </c>
      <c r="K6590" s="20" t="str">
        <f>IF(M6590="",IF(I6590&lt;&gt;"",I6590-G6590,""),"")</f>
        <v/>
      </c>
      <c r="L6590" s="25" t="str">
        <f>IF(M6590="",IF(K6590&lt;&gt;"",IF(G6590=0,IF(I6590=0,0,9.99),K6590/G6590),""),"")</f>
        <v/>
      </c>
      <c r="M6590" s="111"/>
      <c r="N6590" s="58" t="str">
        <f>TRIM(CONCATENATE(Table1[[#This Row],[Intake]]," ",Table1[[#This Row],[Batch Number]]))</f>
        <v>S-1/SCI 15.1</v>
      </c>
      <c r="O6590" s="111" t="str">
        <f>IF(VLOOKUP(Table1[[#This Row],[Intake Batch Combo]],Sheet2!A:B,2,FALSE)="","",VLOOKUP(Table1[[#This Row],[Intake Batch Combo]],Sheet2!A:B,2,FALSE))</f>
        <v>SoCal Imaging Batch 15.1</v>
      </c>
      <c r="P6590" s="115" t="e">
        <v>#N/A</v>
      </c>
      <c r="Q6590" s="115" t="e">
        <v>#N/A</v>
      </c>
    </row>
    <row r="6591" spans="1:17">
      <c r="A6591" s="4" t="s">
        <v>2395</v>
      </c>
      <c r="B6591" s="15">
        <v>15.1</v>
      </c>
      <c r="C6591" s="15"/>
      <c r="D6591" s="30">
        <v>45021</v>
      </c>
      <c r="E6591" s="10" t="s">
        <v>1</v>
      </c>
      <c r="F6591" s="14">
        <v>2300</v>
      </c>
      <c r="G6591" s="14">
        <v>432.04350000000113</v>
      </c>
      <c r="H6591" s="30"/>
      <c r="I6591" s="118"/>
      <c r="J6591" s="15" t="str">
        <f>IF(M6591="",IF(AND(H6591&lt;&gt; "",D6591&lt;&gt;""),IF(H6591&gt;=D6591,H6591-D6591,0),""),"")</f>
        <v/>
      </c>
      <c r="K6591" s="20" t="str">
        <f>IF(M6591="",IF(I6591&lt;&gt;"",I6591-G6591,""),"")</f>
        <v/>
      </c>
      <c r="L6591" s="25" t="str">
        <f>IF(M6591="",IF(K6591&lt;&gt;"",IF(G6591=0,IF(I6591=0,0,9.99),K6591/G6591),""),"")</f>
        <v/>
      </c>
      <c r="M6591" s="111"/>
      <c r="N6591" s="58" t="str">
        <f>TRIM(CONCATENATE(Table1[[#This Row],[Intake]]," ",Table1[[#This Row],[Batch Number]]))</f>
        <v>S-1/SCI 15.1</v>
      </c>
      <c r="O6591" s="111" t="str">
        <f>IF(VLOOKUP(Table1[[#This Row],[Intake Batch Combo]],Sheet2!A:B,2,FALSE)="","",VLOOKUP(Table1[[#This Row],[Intake Batch Combo]],Sheet2!A:B,2,FALSE))</f>
        <v>SoCal Imaging Batch 15.1</v>
      </c>
      <c r="P6591" s="115" t="e">
        <v>#N/A</v>
      </c>
      <c r="Q6591" s="115" t="e">
        <v>#N/A</v>
      </c>
    </row>
    <row r="6592" spans="1:17">
      <c r="A6592" s="4" t="s">
        <v>2395</v>
      </c>
      <c r="B6592" s="15">
        <v>15.1</v>
      </c>
      <c r="C6592" s="15"/>
      <c r="D6592" s="30">
        <v>45021</v>
      </c>
      <c r="E6592" s="10" t="s">
        <v>1</v>
      </c>
      <c r="F6592" s="14">
        <v>2300</v>
      </c>
      <c r="G6592" s="14">
        <v>432.04350000000113</v>
      </c>
      <c r="H6592" s="30"/>
      <c r="I6592" s="120"/>
      <c r="J6592" s="15" t="str">
        <f>IF(M6592="",IF(AND(H6592&lt;&gt; "",D6592&lt;&gt;""),IF(H6592&gt;=D6592,H6592-D6592,0),""),"")</f>
        <v/>
      </c>
      <c r="K6592" s="20" t="str">
        <f>IF(M6592="",IF(I6592&lt;&gt;"",I6592-G6592,""),"")</f>
        <v/>
      </c>
      <c r="L6592" s="25" t="str">
        <f>IF(M6592="",IF(K6592&lt;&gt;"",IF(G6592=0,IF(I6592=0,0,9.99),K6592/G6592),""),"")</f>
        <v/>
      </c>
      <c r="M6592" s="111"/>
      <c r="N6592" s="58" t="str">
        <f>TRIM(CONCATENATE(Table1[[#This Row],[Intake]]," ",Table1[[#This Row],[Batch Number]]))</f>
        <v>S-1/SCI 15.1</v>
      </c>
      <c r="O6592" s="111" t="str">
        <f>IF(VLOOKUP(Table1[[#This Row],[Intake Batch Combo]],Sheet2!A:B,2,FALSE)="","",VLOOKUP(Table1[[#This Row],[Intake Batch Combo]],Sheet2!A:B,2,FALSE))</f>
        <v>SoCal Imaging Batch 15.1</v>
      </c>
      <c r="P6592" s="115" t="e">
        <v>#N/A</v>
      </c>
      <c r="Q6592" s="115" t="e">
        <v>#N/A</v>
      </c>
    </row>
    <row r="6593" spans="1:17">
      <c r="A6593" s="4" t="s">
        <v>2395</v>
      </c>
      <c r="B6593" s="15">
        <v>15.1</v>
      </c>
      <c r="C6593" s="15"/>
      <c r="D6593" s="30">
        <v>45021</v>
      </c>
      <c r="E6593" s="10" t="s">
        <v>1</v>
      </c>
      <c r="F6593" s="14">
        <v>2300</v>
      </c>
      <c r="G6593" s="14">
        <v>432.04350000000113</v>
      </c>
      <c r="H6593" s="30"/>
      <c r="I6593" s="118"/>
      <c r="J6593" s="15" t="str">
        <f>IF(M6593="",IF(AND(H6593&lt;&gt; "",D6593&lt;&gt;""),IF(H6593&gt;=D6593,H6593-D6593,0),""),"")</f>
        <v/>
      </c>
      <c r="K6593" s="20" t="str">
        <f>IF(M6593="",IF(I6593&lt;&gt;"",I6593-G6593,""),"")</f>
        <v/>
      </c>
      <c r="L6593" s="25" t="str">
        <f>IF(M6593="",IF(K6593&lt;&gt;"",IF(G6593=0,IF(I6593=0,0,9.99),K6593/G6593),""),"")</f>
        <v/>
      </c>
      <c r="M6593" s="111"/>
      <c r="N6593" s="58" t="str">
        <f>TRIM(CONCATENATE(Table1[[#This Row],[Intake]]," ",Table1[[#This Row],[Batch Number]]))</f>
        <v>S-1/SCI 15.1</v>
      </c>
      <c r="O6593" s="111" t="str">
        <f>IF(VLOOKUP(Table1[[#This Row],[Intake Batch Combo]],Sheet2!A:B,2,FALSE)="","",VLOOKUP(Table1[[#This Row],[Intake Batch Combo]],Sheet2!A:B,2,FALSE))</f>
        <v>SoCal Imaging Batch 15.1</v>
      </c>
      <c r="P6593" s="115" t="e">
        <v>#N/A</v>
      </c>
      <c r="Q6593" s="115" t="e">
        <v>#N/A</v>
      </c>
    </row>
    <row r="6594" spans="1:17">
      <c r="A6594" s="4" t="s">
        <v>2395</v>
      </c>
      <c r="B6594" s="15">
        <v>15.1</v>
      </c>
      <c r="C6594" s="15"/>
      <c r="D6594" s="30">
        <v>45021</v>
      </c>
      <c r="E6594" s="10" t="s">
        <v>1</v>
      </c>
      <c r="F6594" s="14">
        <v>2300</v>
      </c>
      <c r="G6594" s="14">
        <v>432.04350000000113</v>
      </c>
      <c r="H6594" s="30"/>
      <c r="I6594" s="118"/>
      <c r="J6594" s="15" t="str">
        <f>IF(M6594="",IF(AND(H6594&lt;&gt; "",D6594&lt;&gt;""),IF(H6594&gt;=D6594,H6594-D6594,0),""),"")</f>
        <v/>
      </c>
      <c r="K6594" s="20" t="str">
        <f>IF(M6594="",IF(I6594&lt;&gt;"",I6594-G6594,""),"")</f>
        <v/>
      </c>
      <c r="L6594" s="25" t="str">
        <f>IF(M6594="",IF(K6594&lt;&gt;"",IF(G6594=0,IF(I6594=0,0,9.99),K6594/G6594),""),"")</f>
        <v/>
      </c>
      <c r="M6594" s="111"/>
      <c r="N6594" s="58" t="str">
        <f>TRIM(CONCATENATE(Table1[[#This Row],[Intake]]," ",Table1[[#This Row],[Batch Number]]))</f>
        <v>S-1/SCI 15.1</v>
      </c>
      <c r="O6594" s="111" t="str">
        <f>IF(VLOOKUP(Table1[[#This Row],[Intake Batch Combo]],Sheet2!A:B,2,FALSE)="","",VLOOKUP(Table1[[#This Row],[Intake Batch Combo]],Sheet2!A:B,2,FALSE))</f>
        <v>SoCal Imaging Batch 15.1</v>
      </c>
      <c r="P6594" s="115" t="e">
        <v>#N/A</v>
      </c>
      <c r="Q6594" s="115" t="e">
        <v>#N/A</v>
      </c>
    </row>
    <row r="6595" spans="1:17">
      <c r="A6595" s="4" t="s">
        <v>2395</v>
      </c>
      <c r="B6595" s="15">
        <v>15.1</v>
      </c>
      <c r="C6595" s="15"/>
      <c r="D6595" s="30">
        <v>45021</v>
      </c>
      <c r="E6595" s="10" t="s">
        <v>1</v>
      </c>
      <c r="F6595" s="14">
        <v>2300</v>
      </c>
      <c r="G6595" s="14">
        <v>432.04350000000113</v>
      </c>
      <c r="H6595" s="30"/>
      <c r="I6595" s="118"/>
      <c r="J6595" s="15" t="str">
        <f>IF(M6595="",IF(AND(H6595&lt;&gt; "",D6595&lt;&gt;""),IF(H6595&gt;=D6595,H6595-D6595,0),""),"")</f>
        <v/>
      </c>
      <c r="K6595" s="20" t="str">
        <f>IF(M6595="",IF(I6595&lt;&gt;"",I6595-G6595,""),"")</f>
        <v/>
      </c>
      <c r="L6595" s="25" t="str">
        <f>IF(M6595="",IF(K6595&lt;&gt;"",IF(G6595=0,IF(I6595=0,0,9.99),K6595/G6595),""),"")</f>
        <v/>
      </c>
      <c r="M6595" s="111"/>
      <c r="N6595" s="58" t="str">
        <f>TRIM(CONCATENATE(Table1[[#This Row],[Intake]]," ",Table1[[#This Row],[Batch Number]]))</f>
        <v>S-1/SCI 15.1</v>
      </c>
      <c r="O6595" s="111" t="str">
        <f>IF(VLOOKUP(Table1[[#This Row],[Intake Batch Combo]],Sheet2!A:B,2,FALSE)="","",VLOOKUP(Table1[[#This Row],[Intake Batch Combo]],Sheet2!A:B,2,FALSE))</f>
        <v>SoCal Imaging Batch 15.1</v>
      </c>
      <c r="P6595" s="115" t="e">
        <v>#N/A</v>
      </c>
      <c r="Q6595" s="115" t="e">
        <v>#N/A</v>
      </c>
    </row>
    <row r="6596" spans="1:17">
      <c r="A6596" s="4" t="s">
        <v>2395</v>
      </c>
      <c r="B6596" s="15">
        <v>15.1</v>
      </c>
      <c r="C6596" s="15"/>
      <c r="D6596" s="30">
        <v>45021</v>
      </c>
      <c r="E6596" s="10" t="s">
        <v>1</v>
      </c>
      <c r="F6596" s="14">
        <v>2300</v>
      </c>
      <c r="G6596" s="14">
        <v>432.04350000000113</v>
      </c>
      <c r="H6596" s="30"/>
      <c r="I6596" s="118"/>
      <c r="J6596" s="15" t="str">
        <f>IF(M6596="",IF(AND(H6596&lt;&gt; "",D6596&lt;&gt;""),IF(H6596&gt;=D6596,H6596-D6596,0),""),"")</f>
        <v/>
      </c>
      <c r="K6596" s="20" t="str">
        <f>IF(M6596="",IF(I6596&lt;&gt;"",I6596-G6596,""),"")</f>
        <v/>
      </c>
      <c r="L6596" s="25" t="str">
        <f>IF(M6596="",IF(K6596&lt;&gt;"",IF(G6596=0,IF(I6596=0,0,9.99),K6596/G6596),""),"")</f>
        <v/>
      </c>
      <c r="M6596" s="111"/>
      <c r="N6596" s="58" t="str">
        <f>TRIM(CONCATENATE(Table1[[#This Row],[Intake]]," ",Table1[[#This Row],[Batch Number]]))</f>
        <v>S-1/SCI 15.1</v>
      </c>
      <c r="O6596" s="111" t="str">
        <f>IF(VLOOKUP(Table1[[#This Row],[Intake Batch Combo]],Sheet2!A:B,2,FALSE)="","",VLOOKUP(Table1[[#This Row],[Intake Batch Combo]],Sheet2!A:B,2,FALSE))</f>
        <v>SoCal Imaging Batch 15.1</v>
      </c>
      <c r="P6596" s="115" t="e">
        <v>#N/A</v>
      </c>
      <c r="Q6596" s="115" t="e">
        <v>#N/A</v>
      </c>
    </row>
    <row r="6597" spans="1:17">
      <c r="A6597" s="4" t="s">
        <v>2395</v>
      </c>
      <c r="B6597" s="15">
        <v>15.1</v>
      </c>
      <c r="C6597" s="15"/>
      <c r="D6597" s="30">
        <v>45021</v>
      </c>
      <c r="E6597" s="10" t="s">
        <v>1</v>
      </c>
      <c r="F6597" s="14">
        <v>2300</v>
      </c>
      <c r="G6597" s="14">
        <v>432.04350000000113</v>
      </c>
      <c r="H6597" s="30"/>
      <c r="I6597" s="118"/>
      <c r="J6597" s="15" t="str">
        <f>IF(M6597="",IF(AND(H6597&lt;&gt; "",D6597&lt;&gt;""),IF(H6597&gt;=D6597,H6597-D6597,0),""),"")</f>
        <v/>
      </c>
      <c r="K6597" s="20" t="str">
        <f>IF(M6597="",IF(I6597&lt;&gt;"",I6597-G6597,""),"")</f>
        <v/>
      </c>
      <c r="L6597" s="25" t="str">
        <f>IF(M6597="",IF(K6597&lt;&gt;"",IF(G6597=0,IF(I6597=0,0,9.99),K6597/G6597),""),"")</f>
        <v/>
      </c>
      <c r="M6597" s="111"/>
      <c r="N6597" s="58" t="str">
        <f>TRIM(CONCATENATE(Table1[[#This Row],[Intake]]," ",Table1[[#This Row],[Batch Number]]))</f>
        <v>S-1/SCI 15.1</v>
      </c>
      <c r="O6597" s="111" t="str">
        <f>IF(VLOOKUP(Table1[[#This Row],[Intake Batch Combo]],Sheet2!A:B,2,FALSE)="","",VLOOKUP(Table1[[#This Row],[Intake Batch Combo]],Sheet2!A:B,2,FALSE))</f>
        <v>SoCal Imaging Batch 15.1</v>
      </c>
      <c r="P6597" s="115" t="e">
        <v>#N/A</v>
      </c>
      <c r="Q6597" s="115" t="e">
        <v>#N/A</v>
      </c>
    </row>
    <row r="6598" spans="1:17">
      <c r="A6598" s="4" t="s">
        <v>2395</v>
      </c>
      <c r="B6598" s="15">
        <v>15.1</v>
      </c>
      <c r="C6598" s="15"/>
      <c r="D6598" s="30">
        <v>45021</v>
      </c>
      <c r="E6598" s="10" t="s">
        <v>1</v>
      </c>
      <c r="F6598" s="14">
        <v>2300</v>
      </c>
      <c r="G6598" s="14">
        <v>432.04350000000113</v>
      </c>
      <c r="H6598" s="30"/>
      <c r="I6598" s="118"/>
      <c r="J6598" s="15" t="str">
        <f>IF(M6598="",IF(AND(H6598&lt;&gt; "",D6598&lt;&gt;""),IF(H6598&gt;=D6598,H6598-D6598,0),""),"")</f>
        <v/>
      </c>
      <c r="K6598" s="20" t="str">
        <f>IF(M6598="",IF(I6598&lt;&gt;"",I6598-G6598,""),"")</f>
        <v/>
      </c>
      <c r="L6598" s="25" t="str">
        <f>IF(M6598="",IF(K6598&lt;&gt;"",IF(G6598=0,IF(I6598=0,0,9.99),K6598/G6598),""),"")</f>
        <v/>
      </c>
      <c r="M6598" s="111"/>
      <c r="N6598" s="58" t="str">
        <f>TRIM(CONCATENATE(Table1[[#This Row],[Intake]]," ",Table1[[#This Row],[Batch Number]]))</f>
        <v>S-1/SCI 15.1</v>
      </c>
      <c r="O6598" s="111" t="str">
        <f>IF(VLOOKUP(Table1[[#This Row],[Intake Batch Combo]],Sheet2!A:B,2,FALSE)="","",VLOOKUP(Table1[[#This Row],[Intake Batch Combo]],Sheet2!A:B,2,FALSE))</f>
        <v>SoCal Imaging Batch 15.1</v>
      </c>
      <c r="P6598" s="115" t="e">
        <v>#N/A</v>
      </c>
      <c r="Q6598" s="115" t="e">
        <v>#N/A</v>
      </c>
    </row>
    <row r="6599" spans="1:17">
      <c r="A6599" s="4" t="s">
        <v>2395</v>
      </c>
      <c r="B6599" s="15">
        <v>15.1</v>
      </c>
      <c r="C6599" s="15"/>
      <c r="D6599" s="30">
        <v>45021</v>
      </c>
      <c r="E6599" s="10" t="s">
        <v>1</v>
      </c>
      <c r="F6599" s="14">
        <v>2300</v>
      </c>
      <c r="G6599" s="14">
        <v>432.04350000000113</v>
      </c>
      <c r="H6599" s="30"/>
      <c r="I6599" s="118"/>
      <c r="J6599" s="15" t="str">
        <f>IF(M6599="",IF(AND(H6599&lt;&gt; "",D6599&lt;&gt;""),IF(H6599&gt;=D6599,H6599-D6599,0),""),"")</f>
        <v/>
      </c>
      <c r="K6599" s="20" t="str">
        <f>IF(M6599="",IF(I6599&lt;&gt;"",I6599-G6599,""),"")</f>
        <v/>
      </c>
      <c r="L6599" s="25" t="str">
        <f>IF(M6599="",IF(K6599&lt;&gt;"",IF(G6599=0,IF(I6599=0,0,9.99),K6599/G6599),""),"")</f>
        <v/>
      </c>
      <c r="M6599" s="111"/>
      <c r="N6599" s="58" t="str">
        <f>TRIM(CONCATENATE(Table1[[#This Row],[Intake]]," ",Table1[[#This Row],[Batch Number]]))</f>
        <v>S-1/SCI 15.1</v>
      </c>
      <c r="O6599" s="111" t="str">
        <f>IF(VLOOKUP(Table1[[#This Row],[Intake Batch Combo]],Sheet2!A:B,2,FALSE)="","",VLOOKUP(Table1[[#This Row],[Intake Batch Combo]],Sheet2!A:B,2,FALSE))</f>
        <v>SoCal Imaging Batch 15.1</v>
      </c>
      <c r="P6599" s="115" t="e">
        <v>#N/A</v>
      </c>
      <c r="Q6599" s="115" t="e">
        <v>#N/A</v>
      </c>
    </row>
    <row r="6600" spans="1:17">
      <c r="A6600" s="4" t="s">
        <v>2395</v>
      </c>
      <c r="B6600" s="15">
        <v>15.1</v>
      </c>
      <c r="C6600" s="15"/>
      <c r="D6600" s="30">
        <v>45021</v>
      </c>
      <c r="E6600" s="10" t="s">
        <v>1</v>
      </c>
      <c r="F6600" s="14">
        <v>2300</v>
      </c>
      <c r="G6600" s="14">
        <v>432.04350000000113</v>
      </c>
      <c r="H6600" s="30"/>
      <c r="I6600" s="118"/>
      <c r="J6600" s="15" t="str">
        <f>IF(M6600="",IF(AND(H6600&lt;&gt; "",D6600&lt;&gt;""),IF(H6600&gt;=D6600,H6600-D6600,0),""),"")</f>
        <v/>
      </c>
      <c r="K6600" s="20" t="str">
        <f>IF(M6600="",IF(I6600&lt;&gt;"",I6600-G6600,""),"")</f>
        <v/>
      </c>
      <c r="L6600" s="25" t="str">
        <f>IF(M6600="",IF(K6600&lt;&gt;"",IF(G6600=0,IF(I6600=0,0,9.99),K6600/G6600),""),"")</f>
        <v/>
      </c>
      <c r="M6600" s="111"/>
      <c r="N6600" s="58" t="str">
        <f>TRIM(CONCATENATE(Table1[[#This Row],[Intake]]," ",Table1[[#This Row],[Batch Number]]))</f>
        <v>S-1/SCI 15.1</v>
      </c>
      <c r="O6600" s="111" t="str">
        <f>IF(VLOOKUP(Table1[[#This Row],[Intake Batch Combo]],Sheet2!A:B,2,FALSE)="","",VLOOKUP(Table1[[#This Row],[Intake Batch Combo]],Sheet2!A:B,2,FALSE))</f>
        <v>SoCal Imaging Batch 15.1</v>
      </c>
      <c r="P6600" s="115" t="e">
        <v>#N/A</v>
      </c>
      <c r="Q6600" s="115" t="e">
        <v>#N/A</v>
      </c>
    </row>
    <row r="6601" spans="1:17">
      <c r="A6601" s="4" t="s">
        <v>2395</v>
      </c>
      <c r="B6601" s="15">
        <v>15.1</v>
      </c>
      <c r="C6601" s="15"/>
      <c r="D6601" s="30">
        <v>45021</v>
      </c>
      <c r="E6601" s="10" t="s">
        <v>1</v>
      </c>
      <c r="F6601" s="14">
        <v>2300</v>
      </c>
      <c r="G6601" s="14">
        <v>432.04350000000113</v>
      </c>
      <c r="H6601" s="30"/>
      <c r="I6601" s="118"/>
      <c r="J6601" s="15" t="str">
        <f>IF(M6601="",IF(AND(H6601&lt;&gt; "",D6601&lt;&gt;""),IF(H6601&gt;=D6601,H6601-D6601,0),""),"")</f>
        <v/>
      </c>
      <c r="K6601" s="20" t="str">
        <f>IF(M6601="",IF(I6601&lt;&gt;"",I6601-G6601,""),"")</f>
        <v/>
      </c>
      <c r="L6601" s="25" t="str">
        <f>IF(M6601="",IF(K6601&lt;&gt;"",IF(G6601=0,IF(I6601=0,0,9.99),K6601/G6601),""),"")</f>
        <v/>
      </c>
      <c r="M6601" s="111"/>
      <c r="N6601" s="58" t="str">
        <f>TRIM(CONCATENATE(Table1[[#This Row],[Intake]]," ",Table1[[#This Row],[Batch Number]]))</f>
        <v>S-1/SCI 15.1</v>
      </c>
      <c r="O6601" s="111" t="str">
        <f>IF(VLOOKUP(Table1[[#This Row],[Intake Batch Combo]],Sheet2!A:B,2,FALSE)="","",VLOOKUP(Table1[[#This Row],[Intake Batch Combo]],Sheet2!A:B,2,FALSE))</f>
        <v>SoCal Imaging Batch 15.1</v>
      </c>
      <c r="P6601" s="115" t="e">
        <v>#N/A</v>
      </c>
      <c r="Q6601" s="115" t="e">
        <v>#N/A</v>
      </c>
    </row>
    <row r="6602" spans="1:17">
      <c r="A6602" s="4" t="s">
        <v>2395</v>
      </c>
      <c r="B6602" s="15">
        <v>15.1</v>
      </c>
      <c r="C6602" s="15"/>
      <c r="D6602" s="30">
        <v>45021</v>
      </c>
      <c r="E6602" s="10" t="s">
        <v>1</v>
      </c>
      <c r="F6602" s="14">
        <v>2300</v>
      </c>
      <c r="G6602" s="14">
        <v>432.04350000000113</v>
      </c>
      <c r="H6602" s="30"/>
      <c r="I6602" s="118"/>
      <c r="J6602" s="15" t="str">
        <f>IF(M6602="",IF(AND(H6602&lt;&gt; "",D6602&lt;&gt;""),IF(H6602&gt;=D6602,H6602-D6602,0),""),"")</f>
        <v/>
      </c>
      <c r="K6602" s="20" t="str">
        <f>IF(M6602="",IF(I6602&lt;&gt;"",I6602-G6602,""),"")</f>
        <v/>
      </c>
      <c r="L6602" s="25" t="str">
        <f>IF(M6602="",IF(K6602&lt;&gt;"",IF(G6602=0,IF(I6602=0,0,9.99),K6602/G6602),""),"")</f>
        <v/>
      </c>
      <c r="M6602" s="111"/>
      <c r="N6602" s="58" t="str">
        <f>TRIM(CONCATENATE(Table1[[#This Row],[Intake]]," ",Table1[[#This Row],[Batch Number]]))</f>
        <v>S-1/SCI 15.1</v>
      </c>
      <c r="O6602" s="111" t="str">
        <f>IF(VLOOKUP(Table1[[#This Row],[Intake Batch Combo]],Sheet2!A:B,2,FALSE)="","",VLOOKUP(Table1[[#This Row],[Intake Batch Combo]],Sheet2!A:B,2,FALSE))</f>
        <v>SoCal Imaging Batch 15.1</v>
      </c>
      <c r="P6602" s="115" t="e">
        <v>#N/A</v>
      </c>
      <c r="Q6602" s="115" t="e">
        <v>#N/A</v>
      </c>
    </row>
    <row r="6603" spans="1:17">
      <c r="A6603" s="4" t="s">
        <v>2395</v>
      </c>
      <c r="B6603" s="15">
        <v>15.1</v>
      </c>
      <c r="C6603" s="15"/>
      <c r="D6603" s="30">
        <v>45021</v>
      </c>
      <c r="E6603" s="10" t="s">
        <v>1</v>
      </c>
      <c r="F6603" s="14">
        <v>2300</v>
      </c>
      <c r="G6603" s="14">
        <v>432.04350000000113</v>
      </c>
      <c r="H6603" s="30"/>
      <c r="I6603" s="118"/>
      <c r="J6603" s="15" t="str">
        <f>IF(M6603="",IF(AND(H6603&lt;&gt; "",D6603&lt;&gt;""),IF(H6603&gt;=D6603,H6603-D6603,0),""),"")</f>
        <v/>
      </c>
      <c r="K6603" s="20" t="str">
        <f>IF(M6603="",IF(I6603&lt;&gt;"",I6603-G6603,""),"")</f>
        <v/>
      </c>
      <c r="L6603" s="25" t="str">
        <f>IF(M6603="",IF(K6603&lt;&gt;"",IF(G6603=0,IF(I6603=0,0,9.99),K6603/G6603),""),"")</f>
        <v/>
      </c>
      <c r="M6603" s="111"/>
      <c r="N6603" s="58" t="str">
        <f>TRIM(CONCATENATE(Table1[[#This Row],[Intake]]," ",Table1[[#This Row],[Batch Number]]))</f>
        <v>S-1/SCI 15.1</v>
      </c>
      <c r="O6603" s="111" t="str">
        <f>IF(VLOOKUP(Table1[[#This Row],[Intake Batch Combo]],Sheet2!A:B,2,FALSE)="","",VLOOKUP(Table1[[#This Row],[Intake Batch Combo]],Sheet2!A:B,2,FALSE))</f>
        <v>SoCal Imaging Batch 15.1</v>
      </c>
      <c r="P6603" s="115" t="e">
        <v>#N/A</v>
      </c>
      <c r="Q6603" s="115" t="e">
        <v>#N/A</v>
      </c>
    </row>
    <row r="6604" spans="1:17">
      <c r="A6604" s="4" t="s">
        <v>2395</v>
      </c>
      <c r="B6604" s="15">
        <v>15.1</v>
      </c>
      <c r="C6604" s="15"/>
      <c r="D6604" s="30">
        <v>45021</v>
      </c>
      <c r="E6604" s="10" t="s">
        <v>1</v>
      </c>
      <c r="F6604" s="14">
        <v>2300</v>
      </c>
      <c r="G6604" s="14">
        <v>432.04350000000113</v>
      </c>
      <c r="H6604" s="30"/>
      <c r="I6604" s="118"/>
      <c r="J6604" s="15" t="str">
        <f>IF(M6604="",IF(AND(H6604&lt;&gt; "",D6604&lt;&gt;""),IF(H6604&gt;=D6604,H6604-D6604,0),""),"")</f>
        <v/>
      </c>
      <c r="K6604" s="20" t="str">
        <f>IF(M6604="",IF(I6604&lt;&gt;"",I6604-G6604,""),"")</f>
        <v/>
      </c>
      <c r="L6604" s="25" t="str">
        <f>IF(M6604="",IF(K6604&lt;&gt;"",IF(G6604=0,IF(I6604=0,0,9.99),K6604/G6604),""),"")</f>
        <v/>
      </c>
      <c r="M6604" s="111"/>
      <c r="N6604" s="58" t="str">
        <f>TRIM(CONCATENATE(Table1[[#This Row],[Intake]]," ",Table1[[#This Row],[Batch Number]]))</f>
        <v>S-1/SCI 15.1</v>
      </c>
      <c r="O6604" s="111" t="str">
        <f>IF(VLOOKUP(Table1[[#This Row],[Intake Batch Combo]],Sheet2!A:B,2,FALSE)="","",VLOOKUP(Table1[[#This Row],[Intake Batch Combo]],Sheet2!A:B,2,FALSE))</f>
        <v>SoCal Imaging Batch 15.1</v>
      </c>
      <c r="P6604" s="115" t="e">
        <v>#N/A</v>
      </c>
      <c r="Q6604" s="115" t="e">
        <v>#N/A</v>
      </c>
    </row>
    <row r="6605" spans="1:17">
      <c r="A6605" s="4" t="s">
        <v>2395</v>
      </c>
      <c r="B6605" s="15">
        <v>15.1</v>
      </c>
      <c r="C6605" s="15"/>
      <c r="D6605" s="30">
        <v>45021</v>
      </c>
      <c r="E6605" s="10" t="s">
        <v>1</v>
      </c>
      <c r="F6605" s="14">
        <v>2300</v>
      </c>
      <c r="G6605" s="14">
        <v>432.04350000000113</v>
      </c>
      <c r="H6605" s="30"/>
      <c r="I6605" s="118"/>
      <c r="J6605" s="15" t="str">
        <f>IF(M6605="",IF(AND(H6605&lt;&gt; "",D6605&lt;&gt;""),IF(H6605&gt;=D6605,H6605-D6605,0),""),"")</f>
        <v/>
      </c>
      <c r="K6605" s="20" t="str">
        <f>IF(M6605="",IF(I6605&lt;&gt;"",I6605-G6605,""),"")</f>
        <v/>
      </c>
      <c r="L6605" s="25" t="str">
        <f>IF(M6605="",IF(K6605&lt;&gt;"",IF(G6605=0,IF(I6605=0,0,9.99),K6605/G6605),""),"")</f>
        <v/>
      </c>
      <c r="M6605" s="111"/>
      <c r="N6605" s="58" t="str">
        <f>TRIM(CONCATENATE(Table1[[#This Row],[Intake]]," ",Table1[[#This Row],[Batch Number]]))</f>
        <v>S-1/SCI 15.1</v>
      </c>
      <c r="O6605" s="111" t="str">
        <f>IF(VLOOKUP(Table1[[#This Row],[Intake Batch Combo]],Sheet2!A:B,2,FALSE)="","",VLOOKUP(Table1[[#This Row],[Intake Batch Combo]],Sheet2!A:B,2,FALSE))</f>
        <v>SoCal Imaging Batch 15.1</v>
      </c>
      <c r="P6605" s="115" t="e">
        <v>#N/A</v>
      </c>
      <c r="Q6605" s="115" t="e">
        <v>#N/A</v>
      </c>
    </row>
    <row r="6606" spans="1:17">
      <c r="A6606" s="4" t="s">
        <v>2395</v>
      </c>
      <c r="B6606" s="15">
        <v>15.1</v>
      </c>
      <c r="C6606" s="15"/>
      <c r="D6606" s="30">
        <v>45021</v>
      </c>
      <c r="E6606" s="10" t="s">
        <v>1</v>
      </c>
      <c r="F6606" s="14">
        <v>2300</v>
      </c>
      <c r="G6606" s="14">
        <v>432.04350000000113</v>
      </c>
      <c r="H6606" s="30"/>
      <c r="I6606" s="118"/>
      <c r="J6606" s="15" t="str">
        <f>IF(M6606="",IF(AND(H6606&lt;&gt; "",D6606&lt;&gt;""),IF(H6606&gt;=D6606,H6606-D6606,0),""),"")</f>
        <v/>
      </c>
      <c r="K6606" s="20" t="str">
        <f>IF(M6606="",IF(I6606&lt;&gt;"",I6606-G6606,""),"")</f>
        <v/>
      </c>
      <c r="L6606" s="25" t="str">
        <f>IF(M6606="",IF(K6606&lt;&gt;"",IF(G6606=0,IF(I6606=0,0,9.99),K6606/G6606),""),"")</f>
        <v/>
      </c>
      <c r="M6606" s="111"/>
      <c r="N6606" s="58" t="str">
        <f>TRIM(CONCATENATE(Table1[[#This Row],[Intake]]," ",Table1[[#This Row],[Batch Number]]))</f>
        <v>S-1/SCI 15.1</v>
      </c>
      <c r="O6606" s="111" t="str">
        <f>IF(VLOOKUP(Table1[[#This Row],[Intake Batch Combo]],Sheet2!A:B,2,FALSE)="","",VLOOKUP(Table1[[#This Row],[Intake Batch Combo]],Sheet2!A:B,2,FALSE))</f>
        <v>SoCal Imaging Batch 15.1</v>
      </c>
      <c r="P6606" s="115" t="e">
        <v>#N/A</v>
      </c>
      <c r="Q6606" s="115" t="e">
        <v>#N/A</v>
      </c>
    </row>
    <row r="6607" spans="1:17">
      <c r="A6607" s="4" t="s">
        <v>2395</v>
      </c>
      <c r="B6607" s="15">
        <v>15.1</v>
      </c>
      <c r="C6607" s="15"/>
      <c r="D6607" s="30">
        <v>45021</v>
      </c>
      <c r="E6607" s="10" t="s">
        <v>1</v>
      </c>
      <c r="F6607" s="14">
        <v>2300</v>
      </c>
      <c r="G6607" s="14">
        <v>432.04350000000113</v>
      </c>
      <c r="H6607" s="30"/>
      <c r="I6607" s="118"/>
      <c r="J6607" s="15" t="str">
        <f>IF(M6607="",IF(AND(H6607&lt;&gt; "",D6607&lt;&gt;""),IF(H6607&gt;=D6607,H6607-D6607,0),""),"")</f>
        <v/>
      </c>
      <c r="K6607" s="20" t="str">
        <f>IF(M6607="",IF(I6607&lt;&gt;"",I6607-G6607,""),"")</f>
        <v/>
      </c>
      <c r="L6607" s="25" t="str">
        <f>IF(M6607="",IF(K6607&lt;&gt;"",IF(G6607=0,IF(I6607=0,0,9.99),K6607/G6607),""),"")</f>
        <v/>
      </c>
      <c r="M6607" s="111"/>
      <c r="N6607" s="58" t="str">
        <f>TRIM(CONCATENATE(Table1[[#This Row],[Intake]]," ",Table1[[#This Row],[Batch Number]]))</f>
        <v>S-1/SCI 15.1</v>
      </c>
      <c r="O6607" s="111" t="str">
        <f>IF(VLOOKUP(Table1[[#This Row],[Intake Batch Combo]],Sheet2!A:B,2,FALSE)="","",VLOOKUP(Table1[[#This Row],[Intake Batch Combo]],Sheet2!A:B,2,FALSE))</f>
        <v>SoCal Imaging Batch 15.1</v>
      </c>
      <c r="P6607" s="115" t="e">
        <v>#N/A</v>
      </c>
      <c r="Q6607" s="115" t="e">
        <v>#N/A</v>
      </c>
    </row>
    <row r="6608" spans="1:17">
      <c r="A6608" s="4" t="s">
        <v>2395</v>
      </c>
      <c r="B6608" s="15">
        <v>15.1</v>
      </c>
      <c r="C6608" s="15"/>
      <c r="D6608" s="30">
        <v>45021</v>
      </c>
      <c r="E6608" s="10" t="s">
        <v>1</v>
      </c>
      <c r="F6608" s="14">
        <v>2300</v>
      </c>
      <c r="G6608" s="14">
        <v>432.04350000000113</v>
      </c>
      <c r="H6608" s="30"/>
      <c r="I6608" s="118"/>
      <c r="J6608" s="15" t="str">
        <f>IF(M6608="",IF(AND(H6608&lt;&gt; "",D6608&lt;&gt;""),IF(H6608&gt;=D6608,H6608-D6608,0),""),"")</f>
        <v/>
      </c>
      <c r="K6608" s="20" t="str">
        <f>IF(M6608="",IF(I6608&lt;&gt;"",I6608-G6608,""),"")</f>
        <v/>
      </c>
      <c r="L6608" s="25" t="str">
        <f>IF(M6608="",IF(K6608&lt;&gt;"",IF(G6608=0,IF(I6608=0,0,9.99),K6608/G6608),""),"")</f>
        <v/>
      </c>
      <c r="M6608" s="111"/>
      <c r="N6608" s="58" t="str">
        <f>TRIM(CONCATENATE(Table1[[#This Row],[Intake]]," ",Table1[[#This Row],[Batch Number]]))</f>
        <v>S-1/SCI 15.1</v>
      </c>
      <c r="O6608" s="111" t="str">
        <f>IF(VLOOKUP(Table1[[#This Row],[Intake Batch Combo]],Sheet2!A:B,2,FALSE)="","",VLOOKUP(Table1[[#This Row],[Intake Batch Combo]],Sheet2!A:B,2,FALSE))</f>
        <v>SoCal Imaging Batch 15.1</v>
      </c>
      <c r="P6608" s="115" t="e">
        <v>#N/A</v>
      </c>
      <c r="Q6608" s="115" t="e">
        <v>#N/A</v>
      </c>
    </row>
    <row r="6609" spans="1:17">
      <c r="A6609" s="4" t="s">
        <v>2395</v>
      </c>
      <c r="B6609" s="15">
        <v>15.1</v>
      </c>
      <c r="C6609" s="15"/>
      <c r="D6609" s="30">
        <v>45021</v>
      </c>
      <c r="E6609" s="10" t="s">
        <v>1</v>
      </c>
      <c r="F6609" s="14">
        <v>2300</v>
      </c>
      <c r="G6609" s="14">
        <v>432.04350000000113</v>
      </c>
      <c r="H6609" s="30"/>
      <c r="I6609" s="118"/>
      <c r="J6609" s="15" t="str">
        <f>IF(M6609="",IF(AND(H6609&lt;&gt; "",D6609&lt;&gt;""),IF(H6609&gt;=D6609,H6609-D6609,0),""),"")</f>
        <v/>
      </c>
      <c r="K6609" s="20" t="str">
        <f>IF(M6609="",IF(I6609&lt;&gt;"",I6609-G6609,""),"")</f>
        <v/>
      </c>
      <c r="L6609" s="25" t="str">
        <f>IF(M6609="",IF(K6609&lt;&gt;"",IF(G6609=0,IF(I6609=0,0,9.99),K6609/G6609),""),"")</f>
        <v/>
      </c>
      <c r="M6609" s="111"/>
      <c r="N6609" s="58" t="str">
        <f>TRIM(CONCATENATE(Table1[[#This Row],[Intake]]," ",Table1[[#This Row],[Batch Number]]))</f>
        <v>S-1/SCI 15.1</v>
      </c>
      <c r="O6609" s="111" t="str">
        <f>IF(VLOOKUP(Table1[[#This Row],[Intake Batch Combo]],Sheet2!A:B,2,FALSE)="","",VLOOKUP(Table1[[#This Row],[Intake Batch Combo]],Sheet2!A:B,2,FALSE))</f>
        <v>SoCal Imaging Batch 15.1</v>
      </c>
      <c r="P6609" s="115" t="e">
        <v>#N/A</v>
      </c>
      <c r="Q6609" s="115" t="e">
        <v>#N/A</v>
      </c>
    </row>
    <row r="6610" spans="1:17">
      <c r="A6610" s="4" t="s">
        <v>2395</v>
      </c>
      <c r="B6610" s="15">
        <v>15.1</v>
      </c>
      <c r="C6610" s="15"/>
      <c r="D6610" s="30">
        <v>45021</v>
      </c>
      <c r="E6610" s="10" t="s">
        <v>1</v>
      </c>
      <c r="F6610" s="14">
        <v>2300</v>
      </c>
      <c r="G6610" s="14">
        <v>432.04350000000113</v>
      </c>
      <c r="H6610" s="30"/>
      <c r="I6610" s="118"/>
      <c r="J6610" s="15" t="str">
        <f>IF(M6610="",IF(AND(H6610&lt;&gt; "",D6610&lt;&gt;""),IF(H6610&gt;=D6610,H6610-D6610,0),""),"")</f>
        <v/>
      </c>
      <c r="K6610" s="20" t="str">
        <f>IF(M6610="",IF(I6610&lt;&gt;"",I6610-G6610,""),"")</f>
        <v/>
      </c>
      <c r="L6610" s="25" t="str">
        <f>IF(M6610="",IF(K6610&lt;&gt;"",IF(G6610=0,IF(I6610=0,0,9.99),K6610/G6610),""),"")</f>
        <v/>
      </c>
      <c r="M6610" s="111"/>
      <c r="N6610" s="58" t="str">
        <f>TRIM(CONCATENATE(Table1[[#This Row],[Intake]]," ",Table1[[#This Row],[Batch Number]]))</f>
        <v>S-1/SCI 15.1</v>
      </c>
      <c r="O6610" s="111" t="str">
        <f>IF(VLOOKUP(Table1[[#This Row],[Intake Batch Combo]],Sheet2!A:B,2,FALSE)="","",VLOOKUP(Table1[[#This Row],[Intake Batch Combo]],Sheet2!A:B,2,FALSE))</f>
        <v>SoCal Imaging Batch 15.1</v>
      </c>
      <c r="P6610" s="115" t="e">
        <v>#N/A</v>
      </c>
      <c r="Q6610" s="115" t="e">
        <v>#N/A</v>
      </c>
    </row>
    <row r="6611" spans="1:17">
      <c r="A6611" s="4" t="s">
        <v>2395</v>
      </c>
      <c r="B6611" s="15">
        <v>15.2</v>
      </c>
      <c r="C6611" s="15"/>
      <c r="D6611" s="30">
        <v>45021</v>
      </c>
      <c r="E6611" s="10" t="s">
        <v>1</v>
      </c>
      <c r="F6611" s="14">
        <v>2300</v>
      </c>
      <c r="G6611" s="14">
        <v>432.04350000000113</v>
      </c>
      <c r="H6611" s="30"/>
      <c r="I6611" s="118"/>
      <c r="J6611" s="15" t="str">
        <f>IF(M6611="",IF(AND(H6611&lt;&gt; "",D6611&lt;&gt;""),IF(H6611&gt;=D6611,H6611-D6611,0),""),"")</f>
        <v/>
      </c>
      <c r="K6611" s="20" t="str">
        <f>IF(M6611="",IF(I6611&lt;&gt;"",I6611-G6611,""),"")</f>
        <v/>
      </c>
      <c r="L6611" s="25" t="str">
        <f>IF(M6611="",IF(K6611&lt;&gt;"",IF(G6611=0,IF(I6611=0,0,9.99),K6611/G6611),""),"")</f>
        <v/>
      </c>
      <c r="M6611" s="111"/>
      <c r="N6611" s="58" t="str">
        <f>TRIM(CONCATENATE(Table1[[#This Row],[Intake]]," ",Table1[[#This Row],[Batch Number]]))</f>
        <v>S-1/SCI 15.2</v>
      </c>
      <c r="O6611" s="111" t="str">
        <f>IF(VLOOKUP(Table1[[#This Row],[Intake Batch Combo]],Sheet2!A:B,2,FALSE)="","",VLOOKUP(Table1[[#This Row],[Intake Batch Combo]],Sheet2!A:B,2,FALSE))</f>
        <v>SoCal Imaging Batch 15.2</v>
      </c>
      <c r="P6611" s="115" t="e">
        <v>#N/A</v>
      </c>
      <c r="Q6611" s="115" t="e">
        <v>#N/A</v>
      </c>
    </row>
    <row r="6612" spans="1:17">
      <c r="A6612" s="4" t="s">
        <v>2395</v>
      </c>
      <c r="B6612" s="15">
        <v>15.2</v>
      </c>
      <c r="C6612" s="15"/>
      <c r="D6612" s="30">
        <v>45021</v>
      </c>
      <c r="E6612" s="10" t="s">
        <v>1</v>
      </c>
      <c r="F6612" s="14">
        <v>2300</v>
      </c>
      <c r="G6612" s="14">
        <v>432.04350000000113</v>
      </c>
      <c r="H6612" s="30"/>
      <c r="I6612" s="118"/>
      <c r="J6612" s="15" t="str">
        <f>IF(M6612="",IF(AND(H6612&lt;&gt; "",D6612&lt;&gt;""),IF(H6612&gt;=D6612,H6612-D6612,0),""),"")</f>
        <v/>
      </c>
      <c r="K6612" s="20" t="str">
        <f>IF(M6612="",IF(I6612&lt;&gt;"",I6612-G6612,""),"")</f>
        <v/>
      </c>
      <c r="L6612" s="25" t="str">
        <f>IF(M6612="",IF(K6612&lt;&gt;"",IF(G6612=0,IF(I6612=0,0,9.99),K6612/G6612),""),"")</f>
        <v/>
      </c>
      <c r="M6612" s="111"/>
      <c r="N6612" s="58" t="str">
        <f>TRIM(CONCATENATE(Table1[[#This Row],[Intake]]," ",Table1[[#This Row],[Batch Number]]))</f>
        <v>S-1/SCI 15.2</v>
      </c>
      <c r="O6612" s="111" t="str">
        <f>IF(VLOOKUP(Table1[[#This Row],[Intake Batch Combo]],Sheet2!A:B,2,FALSE)="","",VLOOKUP(Table1[[#This Row],[Intake Batch Combo]],Sheet2!A:B,2,FALSE))</f>
        <v>SoCal Imaging Batch 15.2</v>
      </c>
      <c r="P6612" s="115" t="e">
        <v>#N/A</v>
      </c>
      <c r="Q6612" s="115" t="e">
        <v>#N/A</v>
      </c>
    </row>
    <row r="6613" spans="1:17">
      <c r="A6613" s="4" t="s">
        <v>2395</v>
      </c>
      <c r="B6613" s="15">
        <v>15.2</v>
      </c>
      <c r="C6613" s="15"/>
      <c r="D6613" s="30">
        <v>45021</v>
      </c>
      <c r="E6613" s="10" t="s">
        <v>1</v>
      </c>
      <c r="F6613" s="14">
        <v>2300</v>
      </c>
      <c r="G6613" s="14">
        <v>432.04350000000113</v>
      </c>
      <c r="H6613" s="30"/>
      <c r="I6613" s="118"/>
      <c r="J6613" s="15" t="str">
        <f>IF(M6613="",IF(AND(H6613&lt;&gt; "",D6613&lt;&gt;""),IF(H6613&gt;=D6613,H6613-D6613,0),""),"")</f>
        <v/>
      </c>
      <c r="K6613" s="20" t="str">
        <f>IF(M6613="",IF(I6613&lt;&gt;"",I6613-G6613,""),"")</f>
        <v/>
      </c>
      <c r="L6613" s="25" t="str">
        <f>IF(M6613="",IF(K6613&lt;&gt;"",IF(G6613=0,IF(I6613=0,0,9.99),K6613/G6613),""),"")</f>
        <v/>
      </c>
      <c r="M6613" s="111"/>
      <c r="N6613" s="58" t="str">
        <f>TRIM(CONCATENATE(Table1[[#This Row],[Intake]]," ",Table1[[#This Row],[Batch Number]]))</f>
        <v>S-1/SCI 15.2</v>
      </c>
      <c r="O6613" s="111" t="str">
        <f>IF(VLOOKUP(Table1[[#This Row],[Intake Batch Combo]],Sheet2!A:B,2,FALSE)="","",VLOOKUP(Table1[[#This Row],[Intake Batch Combo]],Sheet2!A:B,2,FALSE))</f>
        <v>SoCal Imaging Batch 15.2</v>
      </c>
      <c r="P6613" s="115" t="e">
        <v>#N/A</v>
      </c>
      <c r="Q6613" s="115" t="e">
        <v>#N/A</v>
      </c>
    </row>
    <row r="6614" spans="1:17">
      <c r="A6614" s="4" t="s">
        <v>2395</v>
      </c>
      <c r="B6614" s="15">
        <v>15.2</v>
      </c>
      <c r="C6614" s="15"/>
      <c r="D6614" s="30">
        <v>45021</v>
      </c>
      <c r="E6614" s="10" t="s">
        <v>1</v>
      </c>
      <c r="F6614" s="14">
        <v>2300</v>
      </c>
      <c r="G6614" s="14">
        <v>432.04350000000113</v>
      </c>
      <c r="H6614" s="30"/>
      <c r="I6614" s="118"/>
      <c r="J6614" s="15" t="str">
        <f>IF(M6614="",IF(AND(H6614&lt;&gt; "",D6614&lt;&gt;""),IF(H6614&gt;=D6614,H6614-D6614,0),""),"")</f>
        <v/>
      </c>
      <c r="K6614" s="20" t="str">
        <f>IF(M6614="",IF(I6614&lt;&gt;"",I6614-G6614,""),"")</f>
        <v/>
      </c>
      <c r="L6614" s="25" t="str">
        <f>IF(M6614="",IF(K6614&lt;&gt;"",IF(G6614=0,IF(I6614=0,0,9.99),K6614/G6614),""),"")</f>
        <v/>
      </c>
      <c r="M6614" s="111"/>
      <c r="N6614" s="58" t="str">
        <f>TRIM(CONCATENATE(Table1[[#This Row],[Intake]]," ",Table1[[#This Row],[Batch Number]]))</f>
        <v>S-1/SCI 15.2</v>
      </c>
      <c r="O6614" s="111" t="str">
        <f>IF(VLOOKUP(Table1[[#This Row],[Intake Batch Combo]],Sheet2!A:B,2,FALSE)="","",VLOOKUP(Table1[[#This Row],[Intake Batch Combo]],Sheet2!A:B,2,FALSE))</f>
        <v>SoCal Imaging Batch 15.2</v>
      </c>
      <c r="P6614" s="115" t="e">
        <v>#N/A</v>
      </c>
      <c r="Q6614" s="115" t="e">
        <v>#N/A</v>
      </c>
    </row>
    <row r="6615" spans="1:17">
      <c r="A6615" s="4" t="s">
        <v>2395</v>
      </c>
      <c r="B6615" s="15">
        <v>15.2</v>
      </c>
      <c r="C6615" s="15"/>
      <c r="D6615" s="30">
        <v>45021</v>
      </c>
      <c r="E6615" s="10" t="s">
        <v>1</v>
      </c>
      <c r="F6615" s="14">
        <v>2300</v>
      </c>
      <c r="G6615" s="14">
        <v>432.04350000000113</v>
      </c>
      <c r="H6615" s="30"/>
      <c r="I6615" s="118"/>
      <c r="J6615" s="15" t="str">
        <f>IF(M6615="",IF(AND(H6615&lt;&gt; "",D6615&lt;&gt;""),IF(H6615&gt;=D6615,H6615-D6615,0),""),"")</f>
        <v/>
      </c>
      <c r="K6615" s="20" t="str">
        <f>IF(M6615="",IF(I6615&lt;&gt;"",I6615-G6615,""),"")</f>
        <v/>
      </c>
      <c r="L6615" s="25" t="str">
        <f>IF(M6615="",IF(K6615&lt;&gt;"",IF(G6615=0,IF(I6615=0,0,9.99),K6615/G6615),""),"")</f>
        <v/>
      </c>
      <c r="M6615" s="111"/>
      <c r="N6615" s="58" t="str">
        <f>TRIM(CONCATENATE(Table1[[#This Row],[Intake]]," ",Table1[[#This Row],[Batch Number]]))</f>
        <v>S-1/SCI 15.2</v>
      </c>
      <c r="O6615" s="111" t="str">
        <f>IF(VLOOKUP(Table1[[#This Row],[Intake Batch Combo]],Sheet2!A:B,2,FALSE)="","",VLOOKUP(Table1[[#This Row],[Intake Batch Combo]],Sheet2!A:B,2,FALSE))</f>
        <v>SoCal Imaging Batch 15.2</v>
      </c>
      <c r="P6615" s="115" t="e">
        <v>#N/A</v>
      </c>
      <c r="Q6615" s="115" t="e">
        <v>#N/A</v>
      </c>
    </row>
    <row r="6616" spans="1:17">
      <c r="A6616" s="4" t="s">
        <v>2395</v>
      </c>
      <c r="B6616" s="15">
        <v>15.2</v>
      </c>
      <c r="C6616" s="15"/>
      <c r="D6616" s="30">
        <v>45021</v>
      </c>
      <c r="E6616" s="10" t="s">
        <v>1</v>
      </c>
      <c r="F6616" s="14">
        <v>2300</v>
      </c>
      <c r="G6616" s="14">
        <v>432.04350000000113</v>
      </c>
      <c r="H6616" s="30"/>
      <c r="I6616" s="118"/>
      <c r="J6616" s="15" t="str">
        <f>IF(M6616="",IF(AND(H6616&lt;&gt; "",D6616&lt;&gt;""),IF(H6616&gt;=D6616,H6616-D6616,0),""),"")</f>
        <v/>
      </c>
      <c r="K6616" s="20" t="str">
        <f>IF(M6616="",IF(I6616&lt;&gt;"",I6616-G6616,""),"")</f>
        <v/>
      </c>
      <c r="L6616" s="25" t="str">
        <f>IF(M6616="",IF(K6616&lt;&gt;"",IF(G6616=0,IF(I6616=0,0,9.99),K6616/G6616),""),"")</f>
        <v/>
      </c>
      <c r="M6616" s="111"/>
      <c r="N6616" s="58" t="str">
        <f>TRIM(CONCATENATE(Table1[[#This Row],[Intake]]," ",Table1[[#This Row],[Batch Number]]))</f>
        <v>S-1/SCI 15.2</v>
      </c>
      <c r="O6616" s="111" t="str">
        <f>IF(VLOOKUP(Table1[[#This Row],[Intake Batch Combo]],Sheet2!A:B,2,FALSE)="","",VLOOKUP(Table1[[#This Row],[Intake Batch Combo]],Sheet2!A:B,2,FALSE))</f>
        <v>SoCal Imaging Batch 15.2</v>
      </c>
      <c r="P6616" s="115" t="e">
        <v>#N/A</v>
      </c>
      <c r="Q6616" s="115" t="e">
        <v>#N/A</v>
      </c>
    </row>
    <row r="6617" spans="1:17">
      <c r="A6617" s="4" t="s">
        <v>2395</v>
      </c>
      <c r="B6617" s="15">
        <v>15.2</v>
      </c>
      <c r="C6617" s="15"/>
      <c r="D6617" s="30">
        <v>45021</v>
      </c>
      <c r="E6617" s="10" t="s">
        <v>1</v>
      </c>
      <c r="F6617" s="14">
        <v>2300</v>
      </c>
      <c r="G6617" s="14">
        <v>432.04350000000113</v>
      </c>
      <c r="H6617" s="30"/>
      <c r="I6617" s="118"/>
      <c r="J6617" s="15" t="str">
        <f>IF(M6617="",IF(AND(H6617&lt;&gt; "",D6617&lt;&gt;""),IF(H6617&gt;=D6617,H6617-D6617,0),""),"")</f>
        <v/>
      </c>
      <c r="K6617" s="20" t="str">
        <f>IF(M6617="",IF(I6617&lt;&gt;"",I6617-G6617,""),"")</f>
        <v/>
      </c>
      <c r="L6617" s="25" t="str">
        <f>IF(M6617="",IF(K6617&lt;&gt;"",IF(G6617=0,IF(I6617=0,0,9.99),K6617/G6617),""),"")</f>
        <v/>
      </c>
      <c r="M6617" s="111"/>
      <c r="N6617" s="58" t="str">
        <f>TRIM(CONCATENATE(Table1[[#This Row],[Intake]]," ",Table1[[#This Row],[Batch Number]]))</f>
        <v>S-1/SCI 15.2</v>
      </c>
      <c r="O6617" s="111" t="str">
        <f>IF(VLOOKUP(Table1[[#This Row],[Intake Batch Combo]],Sheet2!A:B,2,FALSE)="","",VLOOKUP(Table1[[#This Row],[Intake Batch Combo]],Sheet2!A:B,2,FALSE))</f>
        <v>SoCal Imaging Batch 15.2</v>
      </c>
      <c r="P6617" s="115" t="e">
        <v>#N/A</v>
      </c>
      <c r="Q6617" s="115" t="e">
        <v>#N/A</v>
      </c>
    </row>
    <row r="6618" spans="1:17">
      <c r="A6618" s="4" t="s">
        <v>2395</v>
      </c>
      <c r="B6618" s="15">
        <v>15.2</v>
      </c>
      <c r="C6618" s="15"/>
      <c r="D6618" s="30">
        <v>45021</v>
      </c>
      <c r="E6618" s="10" t="s">
        <v>1</v>
      </c>
      <c r="F6618" s="14">
        <v>2300</v>
      </c>
      <c r="G6618" s="14">
        <v>432.04350000000113</v>
      </c>
      <c r="H6618" s="30"/>
      <c r="I6618" s="118"/>
      <c r="J6618" s="15" t="str">
        <f>IF(M6618="",IF(AND(H6618&lt;&gt; "",D6618&lt;&gt;""),IF(H6618&gt;=D6618,H6618-D6618,0),""),"")</f>
        <v/>
      </c>
      <c r="K6618" s="20" t="str">
        <f>IF(M6618="",IF(I6618&lt;&gt;"",I6618-G6618,""),"")</f>
        <v/>
      </c>
      <c r="L6618" s="25" t="str">
        <f>IF(M6618="",IF(K6618&lt;&gt;"",IF(G6618=0,IF(I6618=0,0,9.99),K6618/G6618),""),"")</f>
        <v/>
      </c>
      <c r="M6618" s="111"/>
      <c r="N6618" s="58" t="str">
        <f>TRIM(CONCATENATE(Table1[[#This Row],[Intake]]," ",Table1[[#This Row],[Batch Number]]))</f>
        <v>S-1/SCI 15.2</v>
      </c>
      <c r="O6618" s="111" t="str">
        <f>IF(VLOOKUP(Table1[[#This Row],[Intake Batch Combo]],Sheet2!A:B,2,FALSE)="","",VLOOKUP(Table1[[#This Row],[Intake Batch Combo]],Sheet2!A:B,2,FALSE))</f>
        <v>SoCal Imaging Batch 15.2</v>
      </c>
      <c r="P6618" s="115" t="e">
        <v>#N/A</v>
      </c>
      <c r="Q6618" s="115" t="e">
        <v>#N/A</v>
      </c>
    </row>
    <row r="6619" spans="1:17">
      <c r="A6619" s="4" t="s">
        <v>2395</v>
      </c>
      <c r="B6619" s="15">
        <v>15.2</v>
      </c>
      <c r="C6619" s="15"/>
      <c r="D6619" s="30">
        <v>45021</v>
      </c>
      <c r="E6619" s="10" t="s">
        <v>1</v>
      </c>
      <c r="F6619" s="14">
        <v>2300</v>
      </c>
      <c r="G6619" s="14">
        <v>432.04350000000113</v>
      </c>
      <c r="H6619" s="30"/>
      <c r="I6619" s="118"/>
      <c r="J6619" s="15" t="str">
        <f>IF(M6619="",IF(AND(H6619&lt;&gt; "",D6619&lt;&gt;""),IF(H6619&gt;=D6619,H6619-D6619,0),""),"")</f>
        <v/>
      </c>
      <c r="K6619" s="20" t="str">
        <f>IF(M6619="",IF(I6619&lt;&gt;"",I6619-G6619,""),"")</f>
        <v/>
      </c>
      <c r="L6619" s="25" t="str">
        <f>IF(M6619="",IF(K6619&lt;&gt;"",IF(G6619=0,IF(I6619=0,0,9.99),K6619/G6619),""),"")</f>
        <v/>
      </c>
      <c r="M6619" s="111"/>
      <c r="N6619" s="58" t="str">
        <f>TRIM(CONCATENATE(Table1[[#This Row],[Intake]]," ",Table1[[#This Row],[Batch Number]]))</f>
        <v>S-1/SCI 15.2</v>
      </c>
      <c r="O6619" s="111" t="str">
        <f>IF(VLOOKUP(Table1[[#This Row],[Intake Batch Combo]],Sheet2!A:B,2,FALSE)="","",VLOOKUP(Table1[[#This Row],[Intake Batch Combo]],Sheet2!A:B,2,FALSE))</f>
        <v>SoCal Imaging Batch 15.2</v>
      </c>
      <c r="P6619" s="115" t="e">
        <v>#N/A</v>
      </c>
      <c r="Q6619" s="115" t="e">
        <v>#N/A</v>
      </c>
    </row>
    <row r="6620" spans="1:17">
      <c r="A6620" s="4" t="s">
        <v>2395</v>
      </c>
      <c r="B6620" s="15">
        <v>15.2</v>
      </c>
      <c r="C6620" s="15"/>
      <c r="D6620" s="30">
        <v>45021</v>
      </c>
      <c r="E6620" s="10" t="s">
        <v>1</v>
      </c>
      <c r="F6620" s="14">
        <v>2300</v>
      </c>
      <c r="G6620" s="14">
        <v>432.04350000000113</v>
      </c>
      <c r="H6620" s="30"/>
      <c r="I6620" s="118"/>
      <c r="J6620" s="15" t="str">
        <f>IF(M6620="",IF(AND(H6620&lt;&gt; "",D6620&lt;&gt;""),IF(H6620&gt;=D6620,H6620-D6620,0),""),"")</f>
        <v/>
      </c>
      <c r="K6620" s="20" t="str">
        <f>IF(M6620="",IF(I6620&lt;&gt;"",I6620-G6620,""),"")</f>
        <v/>
      </c>
      <c r="L6620" s="25" t="str">
        <f>IF(M6620="",IF(K6620&lt;&gt;"",IF(G6620=0,IF(I6620=0,0,9.99),K6620/G6620),""),"")</f>
        <v/>
      </c>
      <c r="M6620" s="111"/>
      <c r="N6620" s="58" t="str">
        <f>TRIM(CONCATENATE(Table1[[#This Row],[Intake]]," ",Table1[[#This Row],[Batch Number]]))</f>
        <v>S-1/SCI 15.2</v>
      </c>
      <c r="O6620" s="111" t="str">
        <f>IF(VLOOKUP(Table1[[#This Row],[Intake Batch Combo]],Sheet2!A:B,2,FALSE)="","",VLOOKUP(Table1[[#This Row],[Intake Batch Combo]],Sheet2!A:B,2,FALSE))</f>
        <v>SoCal Imaging Batch 15.2</v>
      </c>
      <c r="P6620" s="115" t="e">
        <v>#N/A</v>
      </c>
      <c r="Q6620" s="115" t="e">
        <v>#N/A</v>
      </c>
    </row>
    <row r="6621" spans="1:17">
      <c r="A6621" s="4" t="s">
        <v>2395</v>
      </c>
      <c r="B6621" s="15">
        <v>15.2</v>
      </c>
      <c r="C6621" s="15"/>
      <c r="D6621" s="30">
        <v>45021</v>
      </c>
      <c r="E6621" s="10" t="s">
        <v>1</v>
      </c>
      <c r="F6621" s="14">
        <v>2300</v>
      </c>
      <c r="G6621" s="14">
        <v>432.04350000000113</v>
      </c>
      <c r="H6621" s="30"/>
      <c r="I6621" s="118"/>
      <c r="J6621" s="15" t="str">
        <f>IF(M6621="",IF(AND(H6621&lt;&gt; "",D6621&lt;&gt;""),IF(H6621&gt;=D6621,H6621-D6621,0),""),"")</f>
        <v/>
      </c>
      <c r="K6621" s="20" t="str">
        <f>IF(M6621="",IF(I6621&lt;&gt;"",I6621-G6621,""),"")</f>
        <v/>
      </c>
      <c r="L6621" s="25" t="str">
        <f>IF(M6621="",IF(K6621&lt;&gt;"",IF(G6621=0,IF(I6621=0,0,9.99),K6621/G6621),""),"")</f>
        <v/>
      </c>
      <c r="M6621" s="111"/>
      <c r="N6621" s="58" t="str">
        <f>TRIM(CONCATENATE(Table1[[#This Row],[Intake]]," ",Table1[[#This Row],[Batch Number]]))</f>
        <v>S-1/SCI 15.2</v>
      </c>
      <c r="O6621" s="111" t="str">
        <f>IF(VLOOKUP(Table1[[#This Row],[Intake Batch Combo]],Sheet2!A:B,2,FALSE)="","",VLOOKUP(Table1[[#This Row],[Intake Batch Combo]],Sheet2!A:B,2,FALSE))</f>
        <v>SoCal Imaging Batch 15.2</v>
      </c>
      <c r="P6621" s="115" t="e">
        <v>#N/A</v>
      </c>
      <c r="Q6621" s="115" t="e">
        <v>#N/A</v>
      </c>
    </row>
    <row r="6622" spans="1:17">
      <c r="A6622" s="4" t="s">
        <v>2395</v>
      </c>
      <c r="B6622" s="15">
        <v>15.2</v>
      </c>
      <c r="C6622" s="15"/>
      <c r="D6622" s="30">
        <v>45021</v>
      </c>
      <c r="E6622" s="10" t="s">
        <v>1</v>
      </c>
      <c r="F6622" s="14">
        <v>2300</v>
      </c>
      <c r="G6622" s="14">
        <v>432.04350000000113</v>
      </c>
      <c r="H6622" s="30"/>
      <c r="I6622" s="118"/>
      <c r="J6622" s="15" t="str">
        <f>IF(M6622="",IF(AND(H6622&lt;&gt; "",D6622&lt;&gt;""),IF(H6622&gt;=D6622,H6622-D6622,0),""),"")</f>
        <v/>
      </c>
      <c r="K6622" s="20" t="str">
        <f>IF(M6622="",IF(I6622&lt;&gt;"",I6622-G6622,""),"")</f>
        <v/>
      </c>
      <c r="L6622" s="25" t="str">
        <f>IF(M6622="",IF(K6622&lt;&gt;"",IF(G6622=0,IF(I6622=0,0,9.99),K6622/G6622),""),"")</f>
        <v/>
      </c>
      <c r="M6622" s="111"/>
      <c r="N6622" s="58" t="str">
        <f>TRIM(CONCATENATE(Table1[[#This Row],[Intake]]," ",Table1[[#This Row],[Batch Number]]))</f>
        <v>S-1/SCI 15.2</v>
      </c>
      <c r="O6622" s="111" t="str">
        <f>IF(VLOOKUP(Table1[[#This Row],[Intake Batch Combo]],Sheet2!A:B,2,FALSE)="","",VLOOKUP(Table1[[#This Row],[Intake Batch Combo]],Sheet2!A:B,2,FALSE))</f>
        <v>SoCal Imaging Batch 15.2</v>
      </c>
      <c r="P6622" s="115" t="e">
        <v>#N/A</v>
      </c>
      <c r="Q6622" s="115" t="e">
        <v>#N/A</v>
      </c>
    </row>
    <row r="6623" spans="1:17">
      <c r="A6623" s="4" t="s">
        <v>2395</v>
      </c>
      <c r="B6623" s="15">
        <v>15.2</v>
      </c>
      <c r="C6623" s="15"/>
      <c r="D6623" s="30">
        <v>45021</v>
      </c>
      <c r="E6623" s="10" t="s">
        <v>1</v>
      </c>
      <c r="F6623" s="14">
        <v>2300</v>
      </c>
      <c r="G6623" s="14">
        <v>432.04350000000113</v>
      </c>
      <c r="H6623" s="30"/>
      <c r="I6623" s="118"/>
      <c r="J6623" s="15" t="str">
        <f>IF(M6623="",IF(AND(H6623&lt;&gt; "",D6623&lt;&gt;""),IF(H6623&gt;=D6623,H6623-D6623,0),""),"")</f>
        <v/>
      </c>
      <c r="K6623" s="20" t="str">
        <f>IF(M6623="",IF(I6623&lt;&gt;"",I6623-G6623,""),"")</f>
        <v/>
      </c>
      <c r="L6623" s="25" t="str">
        <f>IF(M6623="",IF(K6623&lt;&gt;"",IF(G6623=0,IF(I6623=0,0,9.99),K6623/G6623),""),"")</f>
        <v/>
      </c>
      <c r="M6623" s="111"/>
      <c r="N6623" s="58" t="str">
        <f>TRIM(CONCATENATE(Table1[[#This Row],[Intake]]," ",Table1[[#This Row],[Batch Number]]))</f>
        <v>S-1/SCI 15.2</v>
      </c>
      <c r="O6623" s="111" t="str">
        <f>IF(VLOOKUP(Table1[[#This Row],[Intake Batch Combo]],Sheet2!A:B,2,FALSE)="","",VLOOKUP(Table1[[#This Row],[Intake Batch Combo]],Sheet2!A:B,2,FALSE))</f>
        <v>SoCal Imaging Batch 15.2</v>
      </c>
      <c r="P6623" s="115" t="e">
        <v>#N/A</v>
      </c>
      <c r="Q6623" s="115" t="e">
        <v>#N/A</v>
      </c>
    </row>
    <row r="6624" spans="1:17">
      <c r="A6624" s="4" t="s">
        <v>2395</v>
      </c>
      <c r="B6624" s="15">
        <v>15.2</v>
      </c>
      <c r="C6624" s="15"/>
      <c r="D6624" s="30">
        <v>45021</v>
      </c>
      <c r="E6624" s="10" t="s">
        <v>1</v>
      </c>
      <c r="F6624" s="14">
        <v>2300</v>
      </c>
      <c r="G6624" s="14">
        <v>432.04350000000113</v>
      </c>
      <c r="H6624" s="30"/>
      <c r="I6624" s="118"/>
      <c r="J6624" s="15" t="str">
        <f>IF(M6624="",IF(AND(H6624&lt;&gt; "",D6624&lt;&gt;""),IF(H6624&gt;=D6624,H6624-D6624,0),""),"")</f>
        <v/>
      </c>
      <c r="K6624" s="20" t="str">
        <f>IF(M6624="",IF(I6624&lt;&gt;"",I6624-G6624,""),"")</f>
        <v/>
      </c>
      <c r="L6624" s="25" t="str">
        <f>IF(M6624="",IF(K6624&lt;&gt;"",IF(G6624=0,IF(I6624=0,0,9.99),K6624/G6624),""),"")</f>
        <v/>
      </c>
      <c r="M6624" s="111"/>
      <c r="N6624" s="58" t="str">
        <f>TRIM(CONCATENATE(Table1[[#This Row],[Intake]]," ",Table1[[#This Row],[Batch Number]]))</f>
        <v>S-1/SCI 15.2</v>
      </c>
      <c r="O6624" s="111" t="str">
        <f>IF(VLOOKUP(Table1[[#This Row],[Intake Batch Combo]],Sheet2!A:B,2,FALSE)="","",VLOOKUP(Table1[[#This Row],[Intake Batch Combo]],Sheet2!A:B,2,FALSE))</f>
        <v>SoCal Imaging Batch 15.2</v>
      </c>
      <c r="P6624" s="115" t="e">
        <v>#N/A</v>
      </c>
      <c r="Q6624" s="115" t="e">
        <v>#N/A</v>
      </c>
    </row>
    <row r="6625" spans="1:17">
      <c r="A6625" s="4" t="s">
        <v>2395</v>
      </c>
      <c r="B6625" s="15">
        <v>15.2</v>
      </c>
      <c r="C6625" s="15"/>
      <c r="D6625" s="30">
        <v>45021</v>
      </c>
      <c r="E6625" s="10" t="s">
        <v>1</v>
      </c>
      <c r="F6625" s="14">
        <v>2300</v>
      </c>
      <c r="G6625" s="14">
        <v>432.04350000000113</v>
      </c>
      <c r="H6625" s="30"/>
      <c r="I6625" s="120"/>
      <c r="J6625" s="15" t="str">
        <f>IF(M6625="",IF(AND(H6625&lt;&gt; "",D6625&lt;&gt;""),IF(H6625&gt;=D6625,H6625-D6625,0),""),"")</f>
        <v/>
      </c>
      <c r="K6625" s="20" t="str">
        <f>IF(M6625="",IF(I6625&lt;&gt;"",I6625-G6625,""),"")</f>
        <v/>
      </c>
      <c r="L6625" s="25" t="str">
        <f>IF(M6625="",IF(K6625&lt;&gt;"",IF(G6625=0,IF(I6625=0,0,9.99),K6625/G6625),""),"")</f>
        <v/>
      </c>
      <c r="M6625" s="111"/>
      <c r="N6625" s="58" t="str">
        <f>TRIM(CONCATENATE(Table1[[#This Row],[Intake]]," ",Table1[[#This Row],[Batch Number]]))</f>
        <v>S-1/SCI 15.2</v>
      </c>
      <c r="O6625" s="111" t="str">
        <f>IF(VLOOKUP(Table1[[#This Row],[Intake Batch Combo]],Sheet2!A:B,2,FALSE)="","",VLOOKUP(Table1[[#This Row],[Intake Batch Combo]],Sheet2!A:B,2,FALSE))</f>
        <v>SoCal Imaging Batch 15.2</v>
      </c>
      <c r="P6625" s="115" t="e">
        <v>#N/A</v>
      </c>
      <c r="Q6625" s="115" t="e">
        <v>#N/A</v>
      </c>
    </row>
    <row r="6626" spans="1:17">
      <c r="A6626" s="4" t="s">
        <v>2395</v>
      </c>
      <c r="B6626" s="15">
        <v>15.2</v>
      </c>
      <c r="C6626" s="15"/>
      <c r="D6626" s="30">
        <v>45021</v>
      </c>
      <c r="E6626" s="10" t="s">
        <v>1</v>
      </c>
      <c r="F6626" s="14">
        <v>2300</v>
      </c>
      <c r="G6626" s="14">
        <v>432.04350000000113</v>
      </c>
      <c r="H6626" s="30"/>
      <c r="I6626" s="118"/>
      <c r="J6626" s="15" t="str">
        <f>IF(M6626="",IF(AND(H6626&lt;&gt; "",D6626&lt;&gt;""),IF(H6626&gt;=D6626,H6626-D6626,0),""),"")</f>
        <v/>
      </c>
      <c r="K6626" s="20" t="str">
        <f>IF(M6626="",IF(I6626&lt;&gt;"",I6626-G6626,""),"")</f>
        <v/>
      </c>
      <c r="L6626" s="25" t="str">
        <f>IF(M6626="",IF(K6626&lt;&gt;"",IF(G6626=0,IF(I6626=0,0,9.99),K6626/G6626),""),"")</f>
        <v/>
      </c>
      <c r="M6626" s="111"/>
      <c r="N6626" s="58" t="str">
        <f>TRIM(CONCATENATE(Table1[[#This Row],[Intake]]," ",Table1[[#This Row],[Batch Number]]))</f>
        <v>S-1/SCI 15.2</v>
      </c>
      <c r="O6626" s="111" t="str">
        <f>IF(VLOOKUP(Table1[[#This Row],[Intake Batch Combo]],Sheet2!A:B,2,FALSE)="","",VLOOKUP(Table1[[#This Row],[Intake Batch Combo]],Sheet2!A:B,2,FALSE))</f>
        <v>SoCal Imaging Batch 15.2</v>
      </c>
      <c r="P6626" s="115" t="e">
        <v>#N/A</v>
      </c>
      <c r="Q6626" s="115" t="e">
        <v>#N/A</v>
      </c>
    </row>
    <row r="6627" spans="1:17">
      <c r="A6627" s="4" t="s">
        <v>2395</v>
      </c>
      <c r="B6627" s="15">
        <v>15.2</v>
      </c>
      <c r="C6627" s="15"/>
      <c r="D6627" s="30">
        <v>45021</v>
      </c>
      <c r="E6627" s="10" t="s">
        <v>1</v>
      </c>
      <c r="F6627" s="14">
        <v>2300</v>
      </c>
      <c r="G6627" s="14">
        <v>432.04350000000113</v>
      </c>
      <c r="H6627" s="30"/>
      <c r="I6627" s="118"/>
      <c r="J6627" s="15" t="str">
        <f>IF(M6627="",IF(AND(H6627&lt;&gt; "",D6627&lt;&gt;""),IF(H6627&gt;=D6627,H6627-D6627,0),""),"")</f>
        <v/>
      </c>
      <c r="K6627" s="20" t="str">
        <f>IF(M6627="",IF(I6627&lt;&gt;"",I6627-G6627,""),"")</f>
        <v/>
      </c>
      <c r="L6627" s="25" t="str">
        <f>IF(M6627="",IF(K6627&lt;&gt;"",IF(G6627=0,IF(I6627=0,0,9.99),K6627/G6627),""),"")</f>
        <v/>
      </c>
      <c r="M6627" s="111"/>
      <c r="N6627" s="58" t="str">
        <f>TRIM(CONCATENATE(Table1[[#This Row],[Intake]]," ",Table1[[#This Row],[Batch Number]]))</f>
        <v>S-1/SCI 15.2</v>
      </c>
      <c r="O6627" s="111" t="str">
        <f>IF(VLOOKUP(Table1[[#This Row],[Intake Batch Combo]],Sheet2!A:B,2,FALSE)="","",VLOOKUP(Table1[[#This Row],[Intake Batch Combo]],Sheet2!A:B,2,FALSE))</f>
        <v>SoCal Imaging Batch 15.2</v>
      </c>
      <c r="P6627" s="115" t="e">
        <v>#N/A</v>
      </c>
      <c r="Q6627" s="115" t="e">
        <v>#N/A</v>
      </c>
    </row>
    <row r="6628" spans="1:17">
      <c r="A6628" s="4" t="s">
        <v>2395</v>
      </c>
      <c r="B6628" s="15">
        <v>15.2</v>
      </c>
      <c r="C6628" s="15"/>
      <c r="D6628" s="30">
        <v>45021</v>
      </c>
      <c r="E6628" s="10" t="s">
        <v>1</v>
      </c>
      <c r="F6628" s="14">
        <v>2300</v>
      </c>
      <c r="G6628" s="14">
        <v>432.04350000000113</v>
      </c>
      <c r="H6628" s="30"/>
      <c r="I6628" s="118"/>
      <c r="J6628" s="15" t="str">
        <f>IF(M6628="",IF(AND(H6628&lt;&gt; "",D6628&lt;&gt;""),IF(H6628&gt;=D6628,H6628-D6628,0),""),"")</f>
        <v/>
      </c>
      <c r="K6628" s="20" t="str">
        <f>IF(M6628="",IF(I6628&lt;&gt;"",I6628-G6628,""),"")</f>
        <v/>
      </c>
      <c r="L6628" s="25" t="str">
        <f>IF(M6628="",IF(K6628&lt;&gt;"",IF(G6628=0,IF(I6628=0,0,9.99),K6628/G6628),""),"")</f>
        <v/>
      </c>
      <c r="M6628" s="111"/>
      <c r="N6628" s="58" t="str">
        <f>TRIM(CONCATENATE(Table1[[#This Row],[Intake]]," ",Table1[[#This Row],[Batch Number]]))</f>
        <v>S-1/SCI 15.2</v>
      </c>
      <c r="O6628" s="111" t="str">
        <f>IF(VLOOKUP(Table1[[#This Row],[Intake Batch Combo]],Sheet2!A:B,2,FALSE)="","",VLOOKUP(Table1[[#This Row],[Intake Batch Combo]],Sheet2!A:B,2,FALSE))</f>
        <v>SoCal Imaging Batch 15.2</v>
      </c>
      <c r="P6628" s="115" t="e">
        <v>#N/A</v>
      </c>
      <c r="Q6628" s="115" t="e">
        <v>#N/A</v>
      </c>
    </row>
    <row r="6629" spans="1:17">
      <c r="A6629" s="4" t="s">
        <v>2395</v>
      </c>
      <c r="B6629" s="15">
        <v>15.2</v>
      </c>
      <c r="C6629" s="15"/>
      <c r="D6629" s="30">
        <v>45021</v>
      </c>
      <c r="E6629" s="10" t="s">
        <v>1</v>
      </c>
      <c r="F6629" s="14">
        <v>2300</v>
      </c>
      <c r="G6629" s="14">
        <v>432.04350000000113</v>
      </c>
      <c r="H6629" s="30"/>
      <c r="I6629" s="118"/>
      <c r="J6629" s="15" t="str">
        <f>IF(M6629="",IF(AND(H6629&lt;&gt; "",D6629&lt;&gt;""),IF(H6629&gt;=D6629,H6629-D6629,0),""),"")</f>
        <v/>
      </c>
      <c r="K6629" s="20" t="str">
        <f>IF(M6629="",IF(I6629&lt;&gt;"",I6629-G6629,""),"")</f>
        <v/>
      </c>
      <c r="L6629" s="25" t="str">
        <f>IF(M6629="",IF(K6629&lt;&gt;"",IF(G6629=0,IF(I6629=0,0,9.99),K6629/G6629),""),"")</f>
        <v/>
      </c>
      <c r="M6629" s="111"/>
      <c r="N6629" s="58" t="str">
        <f>TRIM(CONCATENATE(Table1[[#This Row],[Intake]]," ",Table1[[#This Row],[Batch Number]]))</f>
        <v>S-1/SCI 15.2</v>
      </c>
      <c r="O6629" s="111" t="str">
        <f>IF(VLOOKUP(Table1[[#This Row],[Intake Batch Combo]],Sheet2!A:B,2,FALSE)="","",VLOOKUP(Table1[[#This Row],[Intake Batch Combo]],Sheet2!A:B,2,FALSE))</f>
        <v>SoCal Imaging Batch 15.2</v>
      </c>
      <c r="P6629" s="115" t="e">
        <v>#N/A</v>
      </c>
      <c r="Q6629" s="115" t="e">
        <v>#N/A</v>
      </c>
    </row>
    <row r="6630" spans="1:17">
      <c r="A6630" s="4" t="s">
        <v>2395</v>
      </c>
      <c r="B6630" s="15">
        <v>15.2</v>
      </c>
      <c r="C6630" s="15"/>
      <c r="D6630" s="30">
        <v>45021</v>
      </c>
      <c r="E6630" s="10" t="s">
        <v>1</v>
      </c>
      <c r="F6630" s="14">
        <v>2300</v>
      </c>
      <c r="G6630" s="14">
        <v>432.04350000000113</v>
      </c>
      <c r="H6630" s="30"/>
      <c r="I6630" s="118"/>
      <c r="J6630" s="15" t="str">
        <f>IF(M6630="",IF(AND(H6630&lt;&gt; "",D6630&lt;&gt;""),IF(H6630&gt;=D6630,H6630-D6630,0),""),"")</f>
        <v/>
      </c>
      <c r="K6630" s="20" t="str">
        <f>IF(M6630="",IF(I6630&lt;&gt;"",I6630-G6630,""),"")</f>
        <v/>
      </c>
      <c r="L6630" s="25" t="str">
        <f>IF(M6630="",IF(K6630&lt;&gt;"",IF(G6630=0,IF(I6630=0,0,9.99),K6630/G6630),""),"")</f>
        <v/>
      </c>
      <c r="M6630" s="111"/>
      <c r="N6630" s="58" t="str">
        <f>TRIM(CONCATENATE(Table1[[#This Row],[Intake]]," ",Table1[[#This Row],[Batch Number]]))</f>
        <v>S-1/SCI 15.2</v>
      </c>
      <c r="O6630" s="111" t="str">
        <f>IF(VLOOKUP(Table1[[#This Row],[Intake Batch Combo]],Sheet2!A:B,2,FALSE)="","",VLOOKUP(Table1[[#This Row],[Intake Batch Combo]],Sheet2!A:B,2,FALSE))</f>
        <v>SoCal Imaging Batch 15.2</v>
      </c>
      <c r="P6630" s="115" t="e">
        <v>#N/A</v>
      </c>
      <c r="Q6630" s="115" t="e">
        <v>#N/A</v>
      </c>
    </row>
    <row r="6631" spans="1:17">
      <c r="A6631" s="4" t="s">
        <v>2395</v>
      </c>
      <c r="B6631" s="15">
        <v>15.2</v>
      </c>
      <c r="C6631" s="15"/>
      <c r="D6631" s="30">
        <v>45021</v>
      </c>
      <c r="E6631" s="10" t="s">
        <v>1</v>
      </c>
      <c r="F6631" s="14">
        <v>2300</v>
      </c>
      <c r="G6631" s="14">
        <v>432.04350000000113</v>
      </c>
      <c r="H6631" s="30"/>
      <c r="I6631" s="118"/>
      <c r="J6631" s="15" t="str">
        <f>IF(M6631="",IF(AND(H6631&lt;&gt; "",D6631&lt;&gt;""),IF(H6631&gt;=D6631,H6631-D6631,0),""),"")</f>
        <v/>
      </c>
      <c r="K6631" s="20" t="str">
        <f>IF(M6631="",IF(I6631&lt;&gt;"",I6631-G6631,""),"")</f>
        <v/>
      </c>
      <c r="L6631" s="25" t="str">
        <f>IF(M6631="",IF(K6631&lt;&gt;"",IF(G6631=0,IF(I6631=0,0,9.99),K6631/G6631),""),"")</f>
        <v/>
      </c>
      <c r="M6631" s="111"/>
      <c r="N6631" s="58" t="str">
        <f>TRIM(CONCATENATE(Table1[[#This Row],[Intake]]," ",Table1[[#This Row],[Batch Number]]))</f>
        <v>S-1/SCI 15.2</v>
      </c>
      <c r="O6631" s="111" t="str">
        <f>IF(VLOOKUP(Table1[[#This Row],[Intake Batch Combo]],Sheet2!A:B,2,FALSE)="","",VLOOKUP(Table1[[#This Row],[Intake Batch Combo]],Sheet2!A:B,2,FALSE))</f>
        <v>SoCal Imaging Batch 15.2</v>
      </c>
      <c r="P6631" s="115" t="e">
        <v>#N/A</v>
      </c>
      <c r="Q6631" s="115" t="e">
        <v>#N/A</v>
      </c>
    </row>
    <row r="6632" spans="1:17">
      <c r="A6632" s="4" t="s">
        <v>2395</v>
      </c>
      <c r="B6632" s="15">
        <v>15.2</v>
      </c>
      <c r="C6632" s="15"/>
      <c r="D6632" s="30">
        <v>45021</v>
      </c>
      <c r="E6632" s="10" t="s">
        <v>1</v>
      </c>
      <c r="F6632" s="14">
        <v>2300</v>
      </c>
      <c r="G6632" s="14">
        <v>432.04350000000113</v>
      </c>
      <c r="H6632" s="30"/>
      <c r="I6632" s="118"/>
      <c r="J6632" s="15" t="str">
        <f>IF(M6632="",IF(AND(H6632&lt;&gt; "",D6632&lt;&gt;""),IF(H6632&gt;=D6632,H6632-D6632,0),""),"")</f>
        <v/>
      </c>
      <c r="K6632" s="20" t="str">
        <f>IF(M6632="",IF(I6632&lt;&gt;"",I6632-G6632,""),"")</f>
        <v/>
      </c>
      <c r="L6632" s="25" t="str">
        <f>IF(M6632="",IF(K6632&lt;&gt;"",IF(G6632=0,IF(I6632=0,0,9.99),K6632/G6632),""),"")</f>
        <v/>
      </c>
      <c r="M6632" s="111"/>
      <c r="N6632" s="58" t="str">
        <f>TRIM(CONCATENATE(Table1[[#This Row],[Intake]]," ",Table1[[#This Row],[Batch Number]]))</f>
        <v>S-1/SCI 15.2</v>
      </c>
      <c r="O6632" s="111" t="str">
        <f>IF(VLOOKUP(Table1[[#This Row],[Intake Batch Combo]],Sheet2!A:B,2,FALSE)="","",VLOOKUP(Table1[[#This Row],[Intake Batch Combo]],Sheet2!A:B,2,FALSE))</f>
        <v>SoCal Imaging Batch 15.2</v>
      </c>
      <c r="P6632" s="115" t="e">
        <v>#N/A</v>
      </c>
      <c r="Q6632" s="115" t="e">
        <v>#N/A</v>
      </c>
    </row>
    <row r="6633" spans="1:17">
      <c r="A6633" s="4" t="s">
        <v>2395</v>
      </c>
      <c r="B6633" s="15">
        <v>15.2</v>
      </c>
      <c r="C6633" s="15"/>
      <c r="D6633" s="30">
        <v>45021</v>
      </c>
      <c r="E6633" s="10" t="s">
        <v>1</v>
      </c>
      <c r="F6633" s="14">
        <v>2300</v>
      </c>
      <c r="G6633" s="14">
        <v>432.04350000000113</v>
      </c>
      <c r="H6633" s="30"/>
      <c r="I6633" s="118"/>
      <c r="J6633" s="15" t="str">
        <f>IF(M6633="",IF(AND(H6633&lt;&gt; "",D6633&lt;&gt;""),IF(H6633&gt;=D6633,H6633-D6633,0),""),"")</f>
        <v/>
      </c>
      <c r="K6633" s="20" t="str">
        <f>IF(M6633="",IF(I6633&lt;&gt;"",I6633-G6633,""),"")</f>
        <v/>
      </c>
      <c r="L6633" s="25" t="str">
        <f>IF(M6633="",IF(K6633&lt;&gt;"",IF(G6633=0,IF(I6633=0,0,9.99),K6633/G6633),""),"")</f>
        <v/>
      </c>
      <c r="M6633" s="111"/>
      <c r="N6633" s="58" t="str">
        <f>TRIM(CONCATENATE(Table1[[#This Row],[Intake]]," ",Table1[[#This Row],[Batch Number]]))</f>
        <v>S-1/SCI 15.2</v>
      </c>
      <c r="O6633" s="111" t="str">
        <f>IF(VLOOKUP(Table1[[#This Row],[Intake Batch Combo]],Sheet2!A:B,2,FALSE)="","",VLOOKUP(Table1[[#This Row],[Intake Batch Combo]],Sheet2!A:B,2,FALSE))</f>
        <v>SoCal Imaging Batch 15.2</v>
      </c>
      <c r="P6633" s="115" t="e">
        <v>#N/A</v>
      </c>
      <c r="Q6633" s="115" t="e">
        <v>#N/A</v>
      </c>
    </row>
    <row r="6634" spans="1:17">
      <c r="A6634" s="4" t="s">
        <v>2395</v>
      </c>
      <c r="B6634" s="15">
        <v>15.2</v>
      </c>
      <c r="C6634" s="15"/>
      <c r="D6634" s="30">
        <v>45021</v>
      </c>
      <c r="E6634" s="10" t="s">
        <v>1</v>
      </c>
      <c r="F6634" s="14">
        <v>2300</v>
      </c>
      <c r="G6634" s="14">
        <v>432.04350000000113</v>
      </c>
      <c r="H6634" s="30"/>
      <c r="I6634" s="118"/>
      <c r="J6634" s="15" t="str">
        <f>IF(M6634="",IF(AND(H6634&lt;&gt; "",D6634&lt;&gt;""),IF(H6634&gt;=D6634,H6634-D6634,0),""),"")</f>
        <v/>
      </c>
      <c r="K6634" s="20" t="str">
        <f>IF(M6634="",IF(I6634&lt;&gt;"",I6634-G6634,""),"")</f>
        <v/>
      </c>
      <c r="L6634" s="25" t="str">
        <f>IF(M6634="",IF(K6634&lt;&gt;"",IF(G6634=0,IF(I6634=0,0,9.99),K6634/G6634),""),"")</f>
        <v/>
      </c>
      <c r="M6634" s="111"/>
      <c r="N6634" s="58" t="str">
        <f>TRIM(CONCATENATE(Table1[[#This Row],[Intake]]," ",Table1[[#This Row],[Batch Number]]))</f>
        <v>S-1/SCI 15.2</v>
      </c>
      <c r="O6634" s="111" t="str">
        <f>IF(VLOOKUP(Table1[[#This Row],[Intake Batch Combo]],Sheet2!A:B,2,FALSE)="","",VLOOKUP(Table1[[#This Row],[Intake Batch Combo]],Sheet2!A:B,2,FALSE))</f>
        <v>SoCal Imaging Batch 15.2</v>
      </c>
      <c r="P6634" s="115" t="e">
        <v>#N/A</v>
      </c>
      <c r="Q6634" s="115" t="e">
        <v>#N/A</v>
      </c>
    </row>
    <row r="6635" spans="1:17">
      <c r="A6635" s="4" t="s">
        <v>2395</v>
      </c>
      <c r="B6635" s="15">
        <v>15.2</v>
      </c>
      <c r="C6635" s="15"/>
      <c r="D6635" s="30">
        <v>45021</v>
      </c>
      <c r="E6635" s="10" t="s">
        <v>1</v>
      </c>
      <c r="F6635" s="14">
        <v>2300</v>
      </c>
      <c r="G6635" s="14">
        <v>432.04350000000113</v>
      </c>
      <c r="H6635" s="30"/>
      <c r="I6635" s="118"/>
      <c r="J6635" s="15" t="str">
        <f>IF(M6635="",IF(AND(H6635&lt;&gt; "",D6635&lt;&gt;""),IF(H6635&gt;=D6635,H6635-D6635,0),""),"")</f>
        <v/>
      </c>
      <c r="K6635" s="20" t="str">
        <f>IF(M6635="",IF(I6635&lt;&gt;"",I6635-G6635,""),"")</f>
        <v/>
      </c>
      <c r="L6635" s="25" t="str">
        <f>IF(M6635="",IF(K6635&lt;&gt;"",IF(G6635=0,IF(I6635=0,0,9.99),K6635/G6635),""),"")</f>
        <v/>
      </c>
      <c r="M6635" s="111"/>
      <c r="N6635" s="58" t="str">
        <f>TRIM(CONCATENATE(Table1[[#This Row],[Intake]]," ",Table1[[#This Row],[Batch Number]]))</f>
        <v>S-1/SCI 15.2</v>
      </c>
      <c r="O6635" s="111" t="str">
        <f>IF(VLOOKUP(Table1[[#This Row],[Intake Batch Combo]],Sheet2!A:B,2,FALSE)="","",VLOOKUP(Table1[[#This Row],[Intake Batch Combo]],Sheet2!A:B,2,FALSE))</f>
        <v>SoCal Imaging Batch 15.2</v>
      </c>
      <c r="P6635" s="115" t="e">
        <v>#N/A</v>
      </c>
      <c r="Q6635" s="115" t="e">
        <v>#N/A</v>
      </c>
    </row>
    <row r="6636" spans="1:17">
      <c r="A6636" s="4" t="s">
        <v>2395</v>
      </c>
      <c r="B6636" s="15">
        <v>15.2</v>
      </c>
      <c r="C6636" s="15"/>
      <c r="D6636" s="30">
        <v>45021</v>
      </c>
      <c r="E6636" s="10" t="s">
        <v>1</v>
      </c>
      <c r="F6636" s="14">
        <v>2300</v>
      </c>
      <c r="G6636" s="14">
        <v>432.04350000000113</v>
      </c>
      <c r="H6636" s="30"/>
      <c r="I6636" s="118"/>
      <c r="J6636" s="15" t="str">
        <f>IF(M6636="",IF(AND(H6636&lt;&gt; "",D6636&lt;&gt;""),IF(H6636&gt;=D6636,H6636-D6636,0),""),"")</f>
        <v/>
      </c>
      <c r="K6636" s="20" t="str">
        <f>IF(M6636="",IF(I6636&lt;&gt;"",I6636-G6636,""),"")</f>
        <v/>
      </c>
      <c r="L6636" s="25" t="str">
        <f>IF(M6636="",IF(K6636&lt;&gt;"",IF(G6636=0,IF(I6636=0,0,9.99),K6636/G6636),""),"")</f>
        <v/>
      </c>
      <c r="M6636" s="111"/>
      <c r="N6636" s="58" t="str">
        <f>TRIM(CONCATENATE(Table1[[#This Row],[Intake]]," ",Table1[[#This Row],[Batch Number]]))</f>
        <v>S-1/SCI 15.2</v>
      </c>
      <c r="O6636" s="111" t="str">
        <f>IF(VLOOKUP(Table1[[#This Row],[Intake Batch Combo]],Sheet2!A:B,2,FALSE)="","",VLOOKUP(Table1[[#This Row],[Intake Batch Combo]],Sheet2!A:B,2,FALSE))</f>
        <v>SoCal Imaging Batch 15.2</v>
      </c>
      <c r="P6636" s="115" t="e">
        <v>#N/A</v>
      </c>
      <c r="Q6636" s="115" t="e">
        <v>#N/A</v>
      </c>
    </row>
    <row r="6637" spans="1:17">
      <c r="A6637" s="4" t="s">
        <v>2395</v>
      </c>
      <c r="B6637" s="15">
        <v>15.2</v>
      </c>
      <c r="C6637" s="15"/>
      <c r="D6637" s="30">
        <v>45021</v>
      </c>
      <c r="E6637" s="10" t="s">
        <v>1</v>
      </c>
      <c r="F6637" s="14">
        <v>2300</v>
      </c>
      <c r="G6637" s="14">
        <v>432.04350000000113</v>
      </c>
      <c r="H6637" s="30"/>
      <c r="I6637" s="118"/>
      <c r="J6637" s="15" t="str">
        <f>IF(M6637="",IF(AND(H6637&lt;&gt; "",D6637&lt;&gt;""),IF(H6637&gt;=D6637,H6637-D6637,0),""),"")</f>
        <v/>
      </c>
      <c r="K6637" s="20" t="str">
        <f>IF(M6637="",IF(I6637&lt;&gt;"",I6637-G6637,""),"")</f>
        <v/>
      </c>
      <c r="L6637" s="25" t="str">
        <f>IF(M6637="",IF(K6637&lt;&gt;"",IF(G6637=0,IF(I6637=0,0,9.99),K6637/G6637),""),"")</f>
        <v/>
      </c>
      <c r="M6637" s="111"/>
      <c r="N6637" s="58" t="str">
        <f>TRIM(CONCATENATE(Table1[[#This Row],[Intake]]," ",Table1[[#This Row],[Batch Number]]))</f>
        <v>S-1/SCI 15.2</v>
      </c>
      <c r="O6637" s="111" t="str">
        <f>IF(VLOOKUP(Table1[[#This Row],[Intake Batch Combo]],Sheet2!A:B,2,FALSE)="","",VLOOKUP(Table1[[#This Row],[Intake Batch Combo]],Sheet2!A:B,2,FALSE))</f>
        <v>SoCal Imaging Batch 15.2</v>
      </c>
      <c r="P6637" s="115" t="e">
        <v>#N/A</v>
      </c>
      <c r="Q6637" s="115" t="e">
        <v>#N/A</v>
      </c>
    </row>
    <row r="6638" spans="1:17">
      <c r="A6638" s="4" t="s">
        <v>2395</v>
      </c>
      <c r="B6638" s="15">
        <v>15.2</v>
      </c>
      <c r="C6638" s="15"/>
      <c r="D6638" s="30">
        <v>45021</v>
      </c>
      <c r="E6638" s="10" t="s">
        <v>1</v>
      </c>
      <c r="F6638" s="14">
        <v>2300</v>
      </c>
      <c r="G6638" s="14">
        <v>432.04350000000113</v>
      </c>
      <c r="H6638" s="30"/>
      <c r="I6638" s="118"/>
      <c r="J6638" s="15" t="str">
        <f>IF(M6638="",IF(AND(H6638&lt;&gt; "",D6638&lt;&gt;""),IF(H6638&gt;=D6638,H6638-D6638,0),""),"")</f>
        <v/>
      </c>
      <c r="K6638" s="20" t="str">
        <f>IF(M6638="",IF(I6638&lt;&gt;"",I6638-G6638,""),"")</f>
        <v/>
      </c>
      <c r="L6638" s="25" t="str">
        <f>IF(M6638="",IF(K6638&lt;&gt;"",IF(G6638=0,IF(I6638=0,0,9.99),K6638/G6638),""),"")</f>
        <v/>
      </c>
      <c r="M6638" s="111"/>
      <c r="N6638" s="58" t="str">
        <f>TRIM(CONCATENATE(Table1[[#This Row],[Intake]]," ",Table1[[#This Row],[Batch Number]]))</f>
        <v>S-1/SCI 15.2</v>
      </c>
      <c r="O6638" s="111" t="str">
        <f>IF(VLOOKUP(Table1[[#This Row],[Intake Batch Combo]],Sheet2!A:B,2,FALSE)="","",VLOOKUP(Table1[[#This Row],[Intake Batch Combo]],Sheet2!A:B,2,FALSE))</f>
        <v>SoCal Imaging Batch 15.2</v>
      </c>
      <c r="P6638" s="115" t="e">
        <v>#N/A</v>
      </c>
      <c r="Q6638" s="115" t="e">
        <v>#N/A</v>
      </c>
    </row>
    <row r="6639" spans="1:17">
      <c r="A6639" s="4" t="s">
        <v>2395</v>
      </c>
      <c r="B6639" s="15">
        <v>15.2</v>
      </c>
      <c r="C6639" s="15"/>
      <c r="D6639" s="30">
        <v>45021</v>
      </c>
      <c r="E6639" s="10" t="s">
        <v>1</v>
      </c>
      <c r="F6639" s="14">
        <v>2300</v>
      </c>
      <c r="G6639" s="14">
        <v>432.04350000000113</v>
      </c>
      <c r="H6639" s="30"/>
      <c r="I6639" s="118"/>
      <c r="J6639" s="15" t="str">
        <f>IF(M6639="",IF(AND(H6639&lt;&gt; "",D6639&lt;&gt;""),IF(H6639&gt;=D6639,H6639-D6639,0),""),"")</f>
        <v/>
      </c>
      <c r="K6639" s="20" t="str">
        <f>IF(M6639="",IF(I6639&lt;&gt;"",I6639-G6639,""),"")</f>
        <v/>
      </c>
      <c r="L6639" s="25" t="str">
        <f>IF(M6639="",IF(K6639&lt;&gt;"",IF(G6639=0,IF(I6639=0,0,9.99),K6639/G6639),""),"")</f>
        <v/>
      </c>
      <c r="M6639" s="111"/>
      <c r="N6639" s="58" t="str">
        <f>TRIM(CONCATENATE(Table1[[#This Row],[Intake]]," ",Table1[[#This Row],[Batch Number]]))</f>
        <v>S-1/SCI 15.2</v>
      </c>
      <c r="O6639" s="111" t="str">
        <f>IF(VLOOKUP(Table1[[#This Row],[Intake Batch Combo]],Sheet2!A:B,2,FALSE)="","",VLOOKUP(Table1[[#This Row],[Intake Batch Combo]],Sheet2!A:B,2,FALSE))</f>
        <v>SoCal Imaging Batch 15.2</v>
      </c>
      <c r="P6639" s="115" t="e">
        <v>#N/A</v>
      </c>
      <c r="Q6639" s="115" t="e">
        <v>#N/A</v>
      </c>
    </row>
    <row r="6640" spans="1:17">
      <c r="A6640" s="4" t="s">
        <v>2395</v>
      </c>
      <c r="B6640" s="15">
        <v>15.2</v>
      </c>
      <c r="C6640" s="15"/>
      <c r="D6640" s="30">
        <v>45021</v>
      </c>
      <c r="E6640" s="10" t="s">
        <v>1</v>
      </c>
      <c r="F6640" s="14">
        <v>2300</v>
      </c>
      <c r="G6640" s="14">
        <v>432.04350000000113</v>
      </c>
      <c r="H6640" s="30"/>
      <c r="I6640" s="118"/>
      <c r="J6640" s="15" t="str">
        <f>IF(M6640="",IF(AND(H6640&lt;&gt; "",D6640&lt;&gt;""),IF(H6640&gt;=D6640,H6640-D6640,0),""),"")</f>
        <v/>
      </c>
      <c r="K6640" s="20" t="str">
        <f>IF(M6640="",IF(I6640&lt;&gt;"",I6640-G6640,""),"")</f>
        <v/>
      </c>
      <c r="L6640" s="25" t="str">
        <f>IF(M6640="",IF(K6640&lt;&gt;"",IF(G6640=0,IF(I6640=0,0,9.99),K6640/G6640),""),"")</f>
        <v/>
      </c>
      <c r="M6640" s="111"/>
      <c r="N6640" s="58" t="str">
        <f>TRIM(CONCATENATE(Table1[[#This Row],[Intake]]," ",Table1[[#This Row],[Batch Number]]))</f>
        <v>S-1/SCI 15.2</v>
      </c>
      <c r="O6640" s="111" t="str">
        <f>IF(VLOOKUP(Table1[[#This Row],[Intake Batch Combo]],Sheet2!A:B,2,FALSE)="","",VLOOKUP(Table1[[#This Row],[Intake Batch Combo]],Sheet2!A:B,2,FALSE))</f>
        <v>SoCal Imaging Batch 15.2</v>
      </c>
      <c r="P6640" s="115" t="e">
        <v>#N/A</v>
      </c>
      <c r="Q6640" s="115" t="e">
        <v>#N/A</v>
      </c>
    </row>
    <row r="6641" spans="1:17">
      <c r="A6641" s="4" t="s">
        <v>2395</v>
      </c>
      <c r="B6641" s="15">
        <v>15.2</v>
      </c>
      <c r="C6641" s="15"/>
      <c r="D6641" s="30">
        <v>45021</v>
      </c>
      <c r="E6641" s="10" t="s">
        <v>1</v>
      </c>
      <c r="F6641" s="14">
        <v>2300</v>
      </c>
      <c r="G6641" s="14">
        <v>432.04350000000113</v>
      </c>
      <c r="H6641" s="30"/>
      <c r="I6641" s="118"/>
      <c r="J6641" s="15" t="str">
        <f>IF(M6641="",IF(AND(H6641&lt;&gt; "",D6641&lt;&gt;""),IF(H6641&gt;=D6641,H6641-D6641,0),""),"")</f>
        <v/>
      </c>
      <c r="K6641" s="20" t="str">
        <f>IF(M6641="",IF(I6641&lt;&gt;"",I6641-G6641,""),"")</f>
        <v/>
      </c>
      <c r="L6641" s="25" t="str">
        <f>IF(M6641="",IF(K6641&lt;&gt;"",IF(G6641=0,IF(I6641=0,0,9.99),K6641/G6641),""),"")</f>
        <v/>
      </c>
      <c r="M6641" s="111"/>
      <c r="N6641" s="58" t="str">
        <f>TRIM(CONCATENATE(Table1[[#This Row],[Intake]]," ",Table1[[#This Row],[Batch Number]]))</f>
        <v>S-1/SCI 15.2</v>
      </c>
      <c r="O6641" s="111" t="str">
        <f>IF(VLOOKUP(Table1[[#This Row],[Intake Batch Combo]],Sheet2!A:B,2,FALSE)="","",VLOOKUP(Table1[[#This Row],[Intake Batch Combo]],Sheet2!A:B,2,FALSE))</f>
        <v>SoCal Imaging Batch 15.2</v>
      </c>
      <c r="P6641" s="115" t="e">
        <v>#N/A</v>
      </c>
      <c r="Q6641" s="115" t="e">
        <v>#N/A</v>
      </c>
    </row>
    <row r="6642" spans="1:17">
      <c r="A6642" s="4" t="s">
        <v>2395</v>
      </c>
      <c r="B6642" s="15">
        <v>15.2</v>
      </c>
      <c r="C6642" s="15"/>
      <c r="D6642" s="30">
        <v>45021</v>
      </c>
      <c r="E6642" s="10" t="s">
        <v>1</v>
      </c>
      <c r="F6642" s="14">
        <v>2300</v>
      </c>
      <c r="G6642" s="14">
        <v>432.04350000000113</v>
      </c>
      <c r="H6642" s="30"/>
      <c r="I6642" s="118"/>
      <c r="J6642" s="15" t="str">
        <f>IF(M6642="",IF(AND(H6642&lt;&gt; "",D6642&lt;&gt;""),IF(H6642&gt;=D6642,H6642-D6642,0),""),"")</f>
        <v/>
      </c>
      <c r="K6642" s="20" t="str">
        <f>IF(M6642="",IF(I6642&lt;&gt;"",I6642-G6642,""),"")</f>
        <v/>
      </c>
      <c r="L6642" s="25" t="str">
        <f>IF(M6642="",IF(K6642&lt;&gt;"",IF(G6642=0,IF(I6642=0,0,9.99),K6642/G6642),""),"")</f>
        <v/>
      </c>
      <c r="M6642" s="111"/>
      <c r="N6642" s="58" t="str">
        <f>TRIM(CONCATENATE(Table1[[#This Row],[Intake]]," ",Table1[[#This Row],[Batch Number]]))</f>
        <v>S-1/SCI 15.2</v>
      </c>
      <c r="O6642" s="111" t="str">
        <f>IF(VLOOKUP(Table1[[#This Row],[Intake Batch Combo]],Sheet2!A:B,2,FALSE)="","",VLOOKUP(Table1[[#This Row],[Intake Batch Combo]],Sheet2!A:B,2,FALSE))</f>
        <v>SoCal Imaging Batch 15.2</v>
      </c>
      <c r="P6642" s="115" t="e">
        <v>#N/A</v>
      </c>
      <c r="Q6642" s="115" t="e">
        <v>#N/A</v>
      </c>
    </row>
    <row r="6643" spans="1:17">
      <c r="A6643" s="4" t="s">
        <v>2395</v>
      </c>
      <c r="B6643" s="15">
        <v>15.2</v>
      </c>
      <c r="C6643" s="15"/>
      <c r="D6643" s="30">
        <v>45021</v>
      </c>
      <c r="E6643" s="10" t="s">
        <v>1</v>
      </c>
      <c r="F6643" s="14">
        <v>2300</v>
      </c>
      <c r="G6643" s="14">
        <v>432.04350000000113</v>
      </c>
      <c r="H6643" s="30"/>
      <c r="I6643" s="118"/>
      <c r="J6643" s="15" t="str">
        <f>IF(M6643="",IF(AND(H6643&lt;&gt; "",D6643&lt;&gt;""),IF(H6643&gt;=D6643,H6643-D6643,0),""),"")</f>
        <v/>
      </c>
      <c r="K6643" s="20" t="str">
        <f>IF(M6643="",IF(I6643&lt;&gt;"",I6643-G6643,""),"")</f>
        <v/>
      </c>
      <c r="L6643" s="25" t="str">
        <f>IF(M6643="",IF(K6643&lt;&gt;"",IF(G6643=0,IF(I6643=0,0,9.99),K6643/G6643),""),"")</f>
        <v/>
      </c>
      <c r="M6643" s="111"/>
      <c r="N6643" s="58" t="str">
        <f>TRIM(CONCATENATE(Table1[[#This Row],[Intake]]," ",Table1[[#This Row],[Batch Number]]))</f>
        <v>S-1/SCI 15.2</v>
      </c>
      <c r="O6643" s="111" t="str">
        <f>IF(VLOOKUP(Table1[[#This Row],[Intake Batch Combo]],Sheet2!A:B,2,FALSE)="","",VLOOKUP(Table1[[#This Row],[Intake Batch Combo]],Sheet2!A:B,2,FALSE))</f>
        <v>SoCal Imaging Batch 15.2</v>
      </c>
      <c r="P6643" s="115" t="e">
        <v>#N/A</v>
      </c>
      <c r="Q6643" s="115" t="e">
        <v>#N/A</v>
      </c>
    </row>
    <row r="6644" spans="1:17">
      <c r="A6644" s="4" t="s">
        <v>2395</v>
      </c>
      <c r="B6644" s="15">
        <v>15.2</v>
      </c>
      <c r="C6644" s="15"/>
      <c r="D6644" s="30">
        <v>45021</v>
      </c>
      <c r="E6644" s="10" t="s">
        <v>1</v>
      </c>
      <c r="F6644" s="14">
        <v>2300</v>
      </c>
      <c r="G6644" s="14">
        <v>432.04350000000113</v>
      </c>
      <c r="H6644" s="30"/>
      <c r="I6644" s="118"/>
      <c r="J6644" s="15" t="str">
        <f>IF(M6644="",IF(AND(H6644&lt;&gt; "",D6644&lt;&gt;""),IF(H6644&gt;=D6644,H6644-D6644,0),""),"")</f>
        <v/>
      </c>
      <c r="K6644" s="20" t="str">
        <f>IF(M6644="",IF(I6644&lt;&gt;"",I6644-G6644,""),"")</f>
        <v/>
      </c>
      <c r="L6644" s="25" t="str">
        <f>IF(M6644="",IF(K6644&lt;&gt;"",IF(G6644=0,IF(I6644=0,0,9.99),K6644/G6644),""),"")</f>
        <v/>
      </c>
      <c r="M6644" s="111"/>
      <c r="N6644" s="58" t="str">
        <f>TRIM(CONCATENATE(Table1[[#This Row],[Intake]]," ",Table1[[#This Row],[Batch Number]]))</f>
        <v>S-1/SCI 15.2</v>
      </c>
      <c r="O6644" s="111" t="str">
        <f>IF(VLOOKUP(Table1[[#This Row],[Intake Batch Combo]],Sheet2!A:B,2,FALSE)="","",VLOOKUP(Table1[[#This Row],[Intake Batch Combo]],Sheet2!A:B,2,FALSE))</f>
        <v>SoCal Imaging Batch 15.2</v>
      </c>
      <c r="P6644" s="115" t="e">
        <v>#N/A</v>
      </c>
      <c r="Q6644" s="115" t="e">
        <v>#N/A</v>
      </c>
    </row>
    <row r="6645" spans="1:17">
      <c r="A6645" s="4" t="s">
        <v>2395</v>
      </c>
      <c r="B6645" s="15">
        <v>15.2</v>
      </c>
      <c r="C6645" s="15"/>
      <c r="D6645" s="30">
        <v>45021</v>
      </c>
      <c r="E6645" s="10" t="s">
        <v>1</v>
      </c>
      <c r="F6645" s="14">
        <v>2300</v>
      </c>
      <c r="G6645" s="14">
        <v>432.04350000000113</v>
      </c>
      <c r="H6645" s="30"/>
      <c r="I6645" s="120"/>
      <c r="J6645" s="15" t="str">
        <f>IF(M6645="",IF(AND(H6645&lt;&gt; "",D6645&lt;&gt;""),IF(H6645&gt;=D6645,H6645-D6645,0),""),"")</f>
        <v/>
      </c>
      <c r="K6645" s="20" t="str">
        <f>IF(M6645="",IF(I6645&lt;&gt;"",I6645-G6645,""),"")</f>
        <v/>
      </c>
      <c r="L6645" s="25" t="str">
        <f>IF(M6645="",IF(K6645&lt;&gt;"",IF(G6645=0,IF(I6645=0,0,9.99),K6645/G6645),""),"")</f>
        <v/>
      </c>
      <c r="M6645" s="111"/>
      <c r="N6645" s="58" t="str">
        <f>TRIM(CONCATENATE(Table1[[#This Row],[Intake]]," ",Table1[[#This Row],[Batch Number]]))</f>
        <v>S-1/SCI 15.2</v>
      </c>
      <c r="O6645" s="111" t="str">
        <f>IF(VLOOKUP(Table1[[#This Row],[Intake Batch Combo]],Sheet2!A:B,2,FALSE)="","",VLOOKUP(Table1[[#This Row],[Intake Batch Combo]],Sheet2!A:B,2,FALSE))</f>
        <v>SoCal Imaging Batch 15.2</v>
      </c>
      <c r="P6645" s="115" t="e">
        <v>#N/A</v>
      </c>
      <c r="Q6645" s="115" t="e">
        <v>#N/A</v>
      </c>
    </row>
    <row r="6646" spans="1:17">
      <c r="A6646" s="4" t="s">
        <v>2395</v>
      </c>
      <c r="B6646" s="15">
        <v>15.2</v>
      </c>
      <c r="C6646" s="15"/>
      <c r="D6646" s="30">
        <v>45021</v>
      </c>
      <c r="E6646" s="10" t="s">
        <v>1</v>
      </c>
      <c r="F6646" s="14">
        <v>2300</v>
      </c>
      <c r="G6646" s="14">
        <v>432.04350000000113</v>
      </c>
      <c r="H6646" s="30"/>
      <c r="I6646" s="118"/>
      <c r="J6646" s="15" t="str">
        <f>IF(M6646="",IF(AND(H6646&lt;&gt; "",D6646&lt;&gt;""),IF(H6646&gt;=D6646,H6646-D6646,0),""),"")</f>
        <v/>
      </c>
      <c r="K6646" s="20" t="str">
        <f>IF(M6646="",IF(I6646&lt;&gt;"",I6646-G6646,""),"")</f>
        <v/>
      </c>
      <c r="L6646" s="25" t="str">
        <f>IF(M6646="",IF(K6646&lt;&gt;"",IF(G6646=0,IF(I6646=0,0,9.99),K6646/G6646),""),"")</f>
        <v/>
      </c>
      <c r="M6646" s="111"/>
      <c r="N6646" s="58" t="str">
        <f>TRIM(CONCATENATE(Table1[[#This Row],[Intake]]," ",Table1[[#This Row],[Batch Number]]))</f>
        <v>S-1/SCI 15.2</v>
      </c>
      <c r="O6646" s="111" t="str">
        <f>IF(VLOOKUP(Table1[[#This Row],[Intake Batch Combo]],Sheet2!A:B,2,FALSE)="","",VLOOKUP(Table1[[#This Row],[Intake Batch Combo]],Sheet2!A:B,2,FALSE))</f>
        <v>SoCal Imaging Batch 15.2</v>
      </c>
      <c r="P6646" s="115" t="e">
        <v>#N/A</v>
      </c>
      <c r="Q6646" s="115" t="e">
        <v>#N/A</v>
      </c>
    </row>
    <row r="6647" spans="1:17">
      <c r="A6647" s="4" t="s">
        <v>2395</v>
      </c>
      <c r="B6647" s="15">
        <v>15.2</v>
      </c>
      <c r="C6647" s="15"/>
      <c r="D6647" s="30">
        <v>45021</v>
      </c>
      <c r="E6647" s="10" t="s">
        <v>1</v>
      </c>
      <c r="F6647" s="14">
        <v>2300</v>
      </c>
      <c r="G6647" s="14">
        <v>432.04350000000113</v>
      </c>
      <c r="H6647" s="30"/>
      <c r="I6647" s="118"/>
      <c r="J6647" s="15" t="str">
        <f>IF(M6647="",IF(AND(H6647&lt;&gt; "",D6647&lt;&gt;""),IF(H6647&gt;=D6647,H6647-D6647,0),""),"")</f>
        <v/>
      </c>
      <c r="K6647" s="20" t="str">
        <f>IF(M6647="",IF(I6647&lt;&gt;"",I6647-G6647,""),"")</f>
        <v/>
      </c>
      <c r="L6647" s="25" t="str">
        <f>IF(M6647="",IF(K6647&lt;&gt;"",IF(G6647=0,IF(I6647=0,0,9.99),K6647/G6647),""),"")</f>
        <v/>
      </c>
      <c r="M6647" s="111"/>
      <c r="N6647" s="58" t="str">
        <f>TRIM(CONCATENATE(Table1[[#This Row],[Intake]]," ",Table1[[#This Row],[Batch Number]]))</f>
        <v>S-1/SCI 15.2</v>
      </c>
      <c r="O6647" s="111" t="str">
        <f>IF(VLOOKUP(Table1[[#This Row],[Intake Batch Combo]],Sheet2!A:B,2,FALSE)="","",VLOOKUP(Table1[[#This Row],[Intake Batch Combo]],Sheet2!A:B,2,FALSE))</f>
        <v>SoCal Imaging Batch 15.2</v>
      </c>
      <c r="P6647" s="115" t="e">
        <v>#N/A</v>
      </c>
      <c r="Q6647" s="115" t="e">
        <v>#N/A</v>
      </c>
    </row>
    <row r="6648" spans="1:17">
      <c r="A6648" s="4" t="s">
        <v>2395</v>
      </c>
      <c r="B6648" s="15">
        <v>15.2</v>
      </c>
      <c r="C6648" s="15"/>
      <c r="D6648" s="30">
        <v>45021</v>
      </c>
      <c r="E6648" s="10" t="s">
        <v>1</v>
      </c>
      <c r="F6648" s="14">
        <v>2300</v>
      </c>
      <c r="G6648" s="14">
        <v>432.04350000000113</v>
      </c>
      <c r="H6648" s="30"/>
      <c r="I6648" s="118"/>
      <c r="J6648" s="15" t="str">
        <f>IF(M6648="",IF(AND(H6648&lt;&gt; "",D6648&lt;&gt;""),IF(H6648&gt;=D6648,H6648-D6648,0),""),"")</f>
        <v/>
      </c>
      <c r="K6648" s="20" t="str">
        <f>IF(M6648="",IF(I6648&lt;&gt;"",I6648-G6648,""),"")</f>
        <v/>
      </c>
      <c r="L6648" s="25" t="str">
        <f>IF(M6648="",IF(K6648&lt;&gt;"",IF(G6648=0,IF(I6648=0,0,9.99),K6648/G6648),""),"")</f>
        <v/>
      </c>
      <c r="M6648" s="111"/>
      <c r="N6648" s="58" t="str">
        <f>TRIM(CONCATENATE(Table1[[#This Row],[Intake]]," ",Table1[[#This Row],[Batch Number]]))</f>
        <v>S-1/SCI 15.2</v>
      </c>
      <c r="O6648" s="111" t="str">
        <f>IF(VLOOKUP(Table1[[#This Row],[Intake Batch Combo]],Sheet2!A:B,2,FALSE)="","",VLOOKUP(Table1[[#This Row],[Intake Batch Combo]],Sheet2!A:B,2,FALSE))</f>
        <v>SoCal Imaging Batch 15.2</v>
      </c>
      <c r="P6648" s="115" t="e">
        <v>#N/A</v>
      </c>
      <c r="Q6648" s="115" t="e">
        <v>#N/A</v>
      </c>
    </row>
    <row r="6649" spans="1:17">
      <c r="A6649" s="4" t="s">
        <v>2395</v>
      </c>
      <c r="B6649" s="15">
        <v>15.2</v>
      </c>
      <c r="C6649" s="15"/>
      <c r="D6649" s="30">
        <v>45021</v>
      </c>
      <c r="E6649" s="10" t="s">
        <v>1</v>
      </c>
      <c r="F6649" s="14">
        <v>2300</v>
      </c>
      <c r="G6649" s="14">
        <v>432.04350000000113</v>
      </c>
      <c r="H6649" s="30"/>
      <c r="I6649" s="118"/>
      <c r="J6649" s="15" t="str">
        <f>IF(M6649="",IF(AND(H6649&lt;&gt; "",D6649&lt;&gt;""),IF(H6649&gt;=D6649,H6649-D6649,0),""),"")</f>
        <v/>
      </c>
      <c r="K6649" s="20" t="str">
        <f>IF(M6649="",IF(I6649&lt;&gt;"",I6649-G6649,""),"")</f>
        <v/>
      </c>
      <c r="L6649" s="25" t="str">
        <f>IF(M6649="",IF(K6649&lt;&gt;"",IF(G6649=0,IF(I6649=0,0,9.99),K6649/G6649),""),"")</f>
        <v/>
      </c>
      <c r="M6649" s="112"/>
      <c r="N6649" s="58" t="str">
        <f>TRIM(CONCATENATE(Table1[[#This Row],[Intake]]," ",Table1[[#This Row],[Batch Number]]))</f>
        <v>S-1/SCI 15.2</v>
      </c>
      <c r="O6649" s="112" t="str">
        <f>IF(VLOOKUP(Table1[[#This Row],[Intake Batch Combo]],Sheet2!A:B,2,FALSE)="","",VLOOKUP(Table1[[#This Row],[Intake Batch Combo]],Sheet2!A:B,2,FALSE))</f>
        <v>SoCal Imaging Batch 15.2</v>
      </c>
      <c r="P6649" s="115" t="e">
        <v>#N/A</v>
      </c>
      <c r="Q6649" s="115" t="e">
        <v>#N/A</v>
      </c>
    </row>
    <row r="6650" spans="1:17">
      <c r="A6650" s="4" t="s">
        <v>2395</v>
      </c>
      <c r="B6650" s="15">
        <v>15.2</v>
      </c>
      <c r="C6650" s="15"/>
      <c r="D6650" s="30">
        <v>45021</v>
      </c>
      <c r="E6650" s="10" t="s">
        <v>1</v>
      </c>
      <c r="F6650" s="14">
        <v>2300</v>
      </c>
      <c r="G6650" s="14">
        <v>432.04350000000113</v>
      </c>
      <c r="H6650" s="30"/>
      <c r="I6650" s="120"/>
      <c r="J6650" s="15" t="str">
        <f>IF(M6650="",IF(AND(H6650&lt;&gt; "",D6650&lt;&gt;""),IF(H6650&gt;=D6650,H6650-D6650,0),""),"")</f>
        <v/>
      </c>
      <c r="K6650" s="20" t="str">
        <f>IF(M6650="",IF(I6650&lt;&gt;"",I6650-G6650,""),"")</f>
        <v/>
      </c>
      <c r="L6650" s="25" t="str">
        <f>IF(M6650="",IF(K6650&lt;&gt;"",IF(G6650=0,IF(I6650=0,0,9.99),K6650/G6650),""),"")</f>
        <v/>
      </c>
      <c r="M6650" s="111"/>
      <c r="N6650" s="58" t="str">
        <f>TRIM(CONCATENATE(Table1[[#This Row],[Intake]]," ",Table1[[#This Row],[Batch Number]]))</f>
        <v>S-1/SCI 15.2</v>
      </c>
      <c r="O6650" s="112" t="str">
        <f>IF(VLOOKUP(Table1[[#This Row],[Intake Batch Combo]],Sheet2!A:B,2,FALSE)="","",VLOOKUP(Table1[[#This Row],[Intake Batch Combo]],Sheet2!A:B,2,FALSE))</f>
        <v>SoCal Imaging Batch 15.2</v>
      </c>
      <c r="P6650" s="115" t="e">
        <v>#N/A</v>
      </c>
      <c r="Q6650" s="115" t="e">
        <v>#N/A</v>
      </c>
    </row>
    <row r="6651" spans="1:17">
      <c r="A6651" s="4" t="s">
        <v>2395</v>
      </c>
      <c r="B6651" s="15">
        <v>15.2</v>
      </c>
      <c r="C6651" s="15"/>
      <c r="D6651" s="30">
        <v>45021</v>
      </c>
      <c r="E6651" s="10" t="s">
        <v>1</v>
      </c>
      <c r="F6651" s="14">
        <v>2300</v>
      </c>
      <c r="G6651" s="14">
        <v>432.04350000000113</v>
      </c>
      <c r="H6651" s="30"/>
      <c r="I6651" s="118"/>
      <c r="J6651" s="15" t="str">
        <f>IF(M6651="",IF(AND(H6651&lt;&gt; "",D6651&lt;&gt;""),IF(H6651&gt;=D6651,H6651-D6651,0),""),"")</f>
        <v/>
      </c>
      <c r="K6651" s="20" t="str">
        <f>IF(M6651="",IF(I6651&lt;&gt;"",I6651-G6651,""),"")</f>
        <v/>
      </c>
      <c r="L6651" s="25" t="str">
        <f>IF(M6651="",IF(K6651&lt;&gt;"",IF(G6651=0,IF(I6651=0,0,9.99),K6651/G6651),""),"")</f>
        <v/>
      </c>
      <c r="M6651" s="112"/>
      <c r="N6651" s="58" t="str">
        <f>TRIM(CONCATENATE(Table1[[#This Row],[Intake]]," ",Table1[[#This Row],[Batch Number]]))</f>
        <v>S-1/SCI 15.2</v>
      </c>
      <c r="O6651" s="112" t="str">
        <f>IF(VLOOKUP(Table1[[#This Row],[Intake Batch Combo]],Sheet2!A:B,2,FALSE)="","",VLOOKUP(Table1[[#This Row],[Intake Batch Combo]],Sheet2!A:B,2,FALSE))</f>
        <v>SoCal Imaging Batch 15.2</v>
      </c>
      <c r="P6651" s="115" t="e">
        <v>#N/A</v>
      </c>
      <c r="Q6651" s="115" t="e">
        <v>#N/A</v>
      </c>
    </row>
    <row r="6652" spans="1:17">
      <c r="A6652" s="4" t="s">
        <v>2395</v>
      </c>
      <c r="B6652" s="15">
        <v>15.2</v>
      </c>
      <c r="C6652" s="15"/>
      <c r="D6652" s="30">
        <v>45021</v>
      </c>
      <c r="E6652" s="10" t="s">
        <v>1</v>
      </c>
      <c r="F6652" s="14">
        <v>2300</v>
      </c>
      <c r="G6652" s="14">
        <v>432.04350000000113</v>
      </c>
      <c r="H6652" s="30"/>
      <c r="I6652" s="118"/>
      <c r="J6652" s="15" t="str">
        <f>IF(M6652="",IF(AND(H6652&lt;&gt; "",D6652&lt;&gt;""),IF(H6652&gt;=D6652,H6652-D6652,0),""),"")</f>
        <v/>
      </c>
      <c r="K6652" s="20" t="str">
        <f>IF(M6652="",IF(I6652&lt;&gt;"",I6652-G6652,""),"")</f>
        <v/>
      </c>
      <c r="L6652" s="25" t="str">
        <f>IF(M6652="",IF(K6652&lt;&gt;"",IF(G6652=0,IF(I6652=0,0,9.99),K6652/G6652),""),"")</f>
        <v/>
      </c>
      <c r="M6652" s="111"/>
      <c r="N6652" s="58" t="str">
        <f>TRIM(CONCATENATE(Table1[[#This Row],[Intake]]," ",Table1[[#This Row],[Batch Number]]))</f>
        <v>S-1/SCI 15.2</v>
      </c>
      <c r="O6652" s="111" t="str">
        <f>IF(VLOOKUP(Table1[[#This Row],[Intake Batch Combo]],Sheet2!A:B,2,FALSE)="","",VLOOKUP(Table1[[#This Row],[Intake Batch Combo]],Sheet2!A:B,2,FALSE))</f>
        <v>SoCal Imaging Batch 15.2</v>
      </c>
      <c r="P6652" s="115" t="e">
        <v>#N/A</v>
      </c>
      <c r="Q6652" s="115" t="e">
        <v>#N/A</v>
      </c>
    </row>
    <row r="6653" spans="1:17">
      <c r="A6653" s="4" t="s">
        <v>2395</v>
      </c>
      <c r="B6653" s="15">
        <v>15.2</v>
      </c>
      <c r="C6653" s="15"/>
      <c r="D6653" s="30">
        <v>45021</v>
      </c>
      <c r="E6653" s="10" t="s">
        <v>1</v>
      </c>
      <c r="F6653" s="14">
        <v>2300</v>
      </c>
      <c r="G6653" s="14">
        <v>432.04350000000113</v>
      </c>
      <c r="H6653" s="30"/>
      <c r="I6653" s="118"/>
      <c r="J6653" s="15" t="str">
        <f>IF(M6653="",IF(AND(H6653&lt;&gt; "",D6653&lt;&gt;""),IF(H6653&gt;=D6653,H6653-D6653,0),""),"")</f>
        <v/>
      </c>
      <c r="K6653" s="20" t="str">
        <f>IF(M6653="",IF(I6653&lt;&gt;"",I6653-G6653,""),"")</f>
        <v/>
      </c>
      <c r="L6653" s="25" t="str">
        <f>IF(M6653="",IF(K6653&lt;&gt;"",IF(G6653=0,IF(I6653=0,0,9.99),K6653/G6653),""),"")</f>
        <v/>
      </c>
      <c r="M6653" s="112"/>
      <c r="N6653" s="58" t="str">
        <f>TRIM(CONCATENATE(Table1[[#This Row],[Intake]]," ",Table1[[#This Row],[Batch Number]]))</f>
        <v>S-1/SCI 15.2</v>
      </c>
      <c r="O6653" s="112" t="str">
        <f>IF(VLOOKUP(Table1[[#This Row],[Intake Batch Combo]],Sheet2!A:B,2,FALSE)="","",VLOOKUP(Table1[[#This Row],[Intake Batch Combo]],Sheet2!A:B,2,FALSE))</f>
        <v>SoCal Imaging Batch 15.2</v>
      </c>
      <c r="P6653" s="115" t="e">
        <v>#N/A</v>
      </c>
      <c r="Q6653" s="115" t="e">
        <v>#N/A</v>
      </c>
    </row>
    <row r="6654" spans="1:17">
      <c r="A6654" s="4" t="s">
        <v>2395</v>
      </c>
      <c r="B6654" s="15">
        <v>15.2</v>
      </c>
      <c r="C6654" s="15"/>
      <c r="D6654" s="30">
        <v>45021</v>
      </c>
      <c r="E6654" s="10" t="s">
        <v>1</v>
      </c>
      <c r="F6654" s="14">
        <v>2300</v>
      </c>
      <c r="G6654" s="14">
        <v>432.04350000000113</v>
      </c>
      <c r="H6654" s="30"/>
      <c r="I6654" s="118"/>
      <c r="J6654" s="15" t="str">
        <f>IF(M6654="",IF(AND(H6654&lt;&gt; "",D6654&lt;&gt;""),IF(H6654&gt;=D6654,H6654-D6654,0),""),"")</f>
        <v/>
      </c>
      <c r="K6654" s="20" t="str">
        <f>IF(M6654="",IF(I6654&lt;&gt;"",I6654-G6654,""),"")</f>
        <v/>
      </c>
      <c r="L6654" s="25" t="str">
        <f>IF(M6654="",IF(K6654&lt;&gt;"",IF(G6654=0,IF(I6654=0,0,9.99),K6654/G6654),""),"")</f>
        <v/>
      </c>
      <c r="M6654" s="112"/>
      <c r="N6654" s="58" t="str">
        <f>TRIM(CONCATENATE(Table1[[#This Row],[Intake]]," ",Table1[[#This Row],[Batch Number]]))</f>
        <v>S-1/SCI 15.2</v>
      </c>
      <c r="O6654" s="112" t="str">
        <f>IF(VLOOKUP(Table1[[#This Row],[Intake Batch Combo]],Sheet2!A:B,2,FALSE)="","",VLOOKUP(Table1[[#This Row],[Intake Batch Combo]],Sheet2!A:B,2,FALSE))</f>
        <v>SoCal Imaging Batch 15.2</v>
      </c>
      <c r="P6654" s="115" t="e">
        <v>#N/A</v>
      </c>
      <c r="Q6654" s="115" t="e">
        <v>#N/A</v>
      </c>
    </row>
    <row r="6655" spans="1:17">
      <c r="A6655" s="4" t="s">
        <v>2395</v>
      </c>
      <c r="B6655" s="15">
        <v>15.2</v>
      </c>
      <c r="C6655" s="15"/>
      <c r="D6655" s="30">
        <v>45021</v>
      </c>
      <c r="E6655" s="10" t="s">
        <v>1</v>
      </c>
      <c r="F6655" s="14">
        <v>2300</v>
      </c>
      <c r="G6655" s="14">
        <v>432.04350000000113</v>
      </c>
      <c r="H6655" s="30"/>
      <c r="I6655" s="120"/>
      <c r="J6655" s="15" t="str">
        <f>IF(M6655="",IF(AND(H6655&lt;&gt; "",D6655&lt;&gt;""),IF(H6655&gt;=D6655,H6655-D6655,0),""),"")</f>
        <v/>
      </c>
      <c r="K6655" s="20" t="str">
        <f>IF(M6655="",IF(I6655&lt;&gt;"",I6655-G6655,""),"")</f>
        <v/>
      </c>
      <c r="L6655" s="25" t="str">
        <f>IF(M6655="",IF(K6655&lt;&gt;"",IF(G6655=0,IF(I6655=0,0,9.99),K6655/G6655),""),"")</f>
        <v/>
      </c>
      <c r="M6655" s="112"/>
      <c r="N6655" s="58" t="str">
        <f>TRIM(CONCATENATE(Table1[[#This Row],[Intake]]," ",Table1[[#This Row],[Batch Number]]))</f>
        <v>S-1/SCI 15.2</v>
      </c>
      <c r="O6655" s="112" t="str">
        <f>IF(VLOOKUP(Table1[[#This Row],[Intake Batch Combo]],Sheet2!A:B,2,FALSE)="","",VLOOKUP(Table1[[#This Row],[Intake Batch Combo]],Sheet2!A:B,2,FALSE))</f>
        <v>SoCal Imaging Batch 15.2</v>
      </c>
      <c r="P6655" s="115" t="e">
        <v>#N/A</v>
      </c>
      <c r="Q6655" s="115" t="e">
        <v>#N/A</v>
      </c>
    </row>
    <row r="6656" spans="1:17">
      <c r="A6656" s="4" t="s">
        <v>2395</v>
      </c>
      <c r="B6656" s="15">
        <v>15.2</v>
      </c>
      <c r="C6656" s="15"/>
      <c r="D6656" s="30">
        <v>45021</v>
      </c>
      <c r="E6656" s="10" t="s">
        <v>1</v>
      </c>
      <c r="F6656" s="14">
        <v>2300</v>
      </c>
      <c r="G6656" s="14">
        <v>432.04350000000113</v>
      </c>
      <c r="H6656" s="30"/>
      <c r="I6656" s="118"/>
      <c r="J6656" s="15" t="str">
        <f>IF(M6656="",IF(AND(H6656&lt;&gt; "",D6656&lt;&gt;""),IF(H6656&gt;=D6656,H6656-D6656,0),""),"")</f>
        <v/>
      </c>
      <c r="K6656" s="20" t="str">
        <f>IF(M6656="",IF(I6656&lt;&gt;"",I6656-G6656,""),"")</f>
        <v/>
      </c>
      <c r="L6656" s="25" t="str">
        <f>IF(M6656="",IF(K6656&lt;&gt;"",IF(G6656=0,IF(I6656=0,0,9.99),K6656/G6656),""),"")</f>
        <v/>
      </c>
      <c r="M6656" s="112"/>
      <c r="N6656" s="58" t="str">
        <f>TRIM(CONCATENATE(Table1[[#This Row],[Intake]]," ",Table1[[#This Row],[Batch Number]]))</f>
        <v>S-1/SCI 15.2</v>
      </c>
      <c r="O6656" s="112" t="str">
        <f>IF(VLOOKUP(Table1[[#This Row],[Intake Batch Combo]],Sheet2!A:B,2,FALSE)="","",VLOOKUP(Table1[[#This Row],[Intake Batch Combo]],Sheet2!A:B,2,FALSE))</f>
        <v>SoCal Imaging Batch 15.2</v>
      </c>
      <c r="P6656" s="115" t="e">
        <v>#N/A</v>
      </c>
      <c r="Q6656" s="115" t="e">
        <v>#N/A</v>
      </c>
    </row>
    <row r="6657" spans="1:17">
      <c r="A6657" s="4" t="s">
        <v>2395</v>
      </c>
      <c r="B6657" s="15">
        <v>15.2</v>
      </c>
      <c r="C6657" s="15"/>
      <c r="D6657" s="30">
        <v>45021</v>
      </c>
      <c r="E6657" s="10" t="s">
        <v>1</v>
      </c>
      <c r="F6657" s="14">
        <v>2300</v>
      </c>
      <c r="G6657" s="14">
        <v>432.04350000000113</v>
      </c>
      <c r="H6657" s="30"/>
      <c r="I6657" s="118"/>
      <c r="J6657" s="15" t="str">
        <f>IF(M6657="",IF(AND(H6657&lt;&gt; "",D6657&lt;&gt;""),IF(H6657&gt;=D6657,H6657-D6657,0),""),"")</f>
        <v/>
      </c>
      <c r="K6657" s="20" t="str">
        <f>IF(M6657="",IF(I6657&lt;&gt;"",I6657-G6657,""),"")</f>
        <v/>
      </c>
      <c r="L6657" s="25" t="str">
        <f>IF(M6657="",IF(K6657&lt;&gt;"",IF(G6657=0,IF(I6657=0,0,9.99),K6657/G6657),""),"")</f>
        <v/>
      </c>
      <c r="M6657" s="112"/>
      <c r="N6657" s="58" t="str">
        <f>TRIM(CONCATENATE(Table1[[#This Row],[Intake]]," ",Table1[[#This Row],[Batch Number]]))</f>
        <v>S-1/SCI 15.2</v>
      </c>
      <c r="O6657" s="112" t="str">
        <f>IF(VLOOKUP(Table1[[#This Row],[Intake Batch Combo]],Sheet2!A:B,2,FALSE)="","",VLOOKUP(Table1[[#This Row],[Intake Batch Combo]],Sheet2!A:B,2,FALSE))</f>
        <v>SoCal Imaging Batch 15.2</v>
      </c>
      <c r="P6657" s="115" t="e">
        <v>#N/A</v>
      </c>
      <c r="Q6657" s="115" t="e">
        <v>#N/A</v>
      </c>
    </row>
    <row r="6658" spans="1:17">
      <c r="A6658" s="4" t="s">
        <v>2395</v>
      </c>
      <c r="B6658" s="15">
        <v>15.2</v>
      </c>
      <c r="C6658" s="15"/>
      <c r="D6658" s="30">
        <v>45021</v>
      </c>
      <c r="E6658" s="10" t="s">
        <v>1</v>
      </c>
      <c r="F6658" s="14">
        <v>2300</v>
      </c>
      <c r="G6658" s="14">
        <v>432.04350000000113</v>
      </c>
      <c r="H6658" s="30"/>
      <c r="I6658" s="118"/>
      <c r="J6658" s="15" t="str">
        <f>IF(M6658="",IF(AND(H6658&lt;&gt; "",D6658&lt;&gt;""),IF(H6658&gt;=D6658,H6658-D6658,0),""),"")</f>
        <v/>
      </c>
      <c r="K6658" s="20" t="str">
        <f>IF(M6658="",IF(I6658&lt;&gt;"",I6658-G6658,""),"")</f>
        <v/>
      </c>
      <c r="L6658" s="25" t="str">
        <f>IF(M6658="",IF(K6658&lt;&gt;"",IF(G6658=0,IF(I6658=0,0,9.99),K6658/G6658),""),"")</f>
        <v/>
      </c>
      <c r="M6658" s="111"/>
      <c r="N6658" s="58" t="str">
        <f>TRIM(CONCATENATE(Table1[[#This Row],[Intake]]," ",Table1[[#This Row],[Batch Number]]))</f>
        <v>S-1/SCI 15.2</v>
      </c>
      <c r="O6658" s="111" t="str">
        <f>IF(VLOOKUP(Table1[[#This Row],[Intake Batch Combo]],Sheet2!A:B,2,FALSE)="","",VLOOKUP(Table1[[#This Row],[Intake Batch Combo]],Sheet2!A:B,2,FALSE))</f>
        <v>SoCal Imaging Batch 15.2</v>
      </c>
      <c r="P6658" s="115" t="e">
        <v>#N/A</v>
      </c>
      <c r="Q6658" s="115" t="e">
        <v>#N/A</v>
      </c>
    </row>
    <row r="6659" spans="1:17">
      <c r="A6659" s="4" t="s">
        <v>2395</v>
      </c>
      <c r="B6659" s="15">
        <v>15.2</v>
      </c>
      <c r="C6659" s="15"/>
      <c r="D6659" s="30">
        <v>45021</v>
      </c>
      <c r="E6659" s="10" t="s">
        <v>1</v>
      </c>
      <c r="F6659" s="14">
        <v>2300</v>
      </c>
      <c r="G6659" s="14">
        <v>432.04350000000113</v>
      </c>
      <c r="H6659" s="30"/>
      <c r="I6659" s="118"/>
      <c r="J6659" s="15" t="str">
        <f>IF(M6659="",IF(AND(H6659&lt;&gt; "",D6659&lt;&gt;""),IF(H6659&gt;=D6659,H6659-D6659,0),""),"")</f>
        <v/>
      </c>
      <c r="K6659" s="20" t="str">
        <f>IF(M6659="",IF(I6659&lt;&gt;"",I6659-G6659,""),"")</f>
        <v/>
      </c>
      <c r="L6659" s="25" t="str">
        <f>IF(M6659="",IF(K6659&lt;&gt;"",IF(G6659=0,IF(I6659=0,0,9.99),K6659/G6659),""),"")</f>
        <v/>
      </c>
      <c r="M6659" s="111"/>
      <c r="N6659" s="58" t="str">
        <f>TRIM(CONCATENATE(Table1[[#This Row],[Intake]]," ",Table1[[#This Row],[Batch Number]]))</f>
        <v>S-1/SCI 15.2</v>
      </c>
      <c r="O6659" s="111" t="str">
        <f>IF(VLOOKUP(Table1[[#This Row],[Intake Batch Combo]],Sheet2!A:B,2,FALSE)="","",VLOOKUP(Table1[[#This Row],[Intake Batch Combo]],Sheet2!A:B,2,FALSE))</f>
        <v>SoCal Imaging Batch 15.2</v>
      </c>
      <c r="P6659" s="115" t="e">
        <v>#N/A</v>
      </c>
      <c r="Q6659" s="115" t="e">
        <v>#N/A</v>
      </c>
    </row>
    <row r="6660" spans="1:17">
      <c r="A6660" s="4" t="s">
        <v>2395</v>
      </c>
      <c r="B6660" s="15">
        <v>15.2</v>
      </c>
      <c r="C6660" s="15"/>
      <c r="D6660" s="30">
        <v>45021</v>
      </c>
      <c r="E6660" s="10" t="s">
        <v>1</v>
      </c>
      <c r="F6660" s="14">
        <v>2300</v>
      </c>
      <c r="G6660" s="14">
        <v>432.04350000000113</v>
      </c>
      <c r="H6660" s="30"/>
      <c r="I6660" s="118"/>
      <c r="J6660" s="15" t="str">
        <f>IF(M6660="",IF(AND(H6660&lt;&gt; "",D6660&lt;&gt;""),IF(H6660&gt;=D6660,H6660-D6660,0),""),"")</f>
        <v/>
      </c>
      <c r="K6660" s="20" t="str">
        <f>IF(M6660="",IF(I6660&lt;&gt;"",I6660-G6660,""),"")</f>
        <v/>
      </c>
      <c r="L6660" s="25" t="str">
        <f>IF(M6660="",IF(K6660&lt;&gt;"",IF(G6660=0,IF(I6660=0,0,9.99),K6660/G6660),""),"")</f>
        <v/>
      </c>
      <c r="M6660" s="111"/>
      <c r="N6660" s="58" t="str">
        <f>TRIM(CONCATENATE(Table1[[#This Row],[Intake]]," ",Table1[[#This Row],[Batch Number]]))</f>
        <v>S-1/SCI 15.2</v>
      </c>
      <c r="O6660" s="111" t="str">
        <f>IF(VLOOKUP(Table1[[#This Row],[Intake Batch Combo]],Sheet2!A:B,2,FALSE)="","",VLOOKUP(Table1[[#This Row],[Intake Batch Combo]],Sheet2!A:B,2,FALSE))</f>
        <v>SoCal Imaging Batch 15.2</v>
      </c>
      <c r="P6660" s="115" t="e">
        <v>#N/A</v>
      </c>
      <c r="Q6660" s="115" t="e">
        <v>#N/A</v>
      </c>
    </row>
    <row r="6661" spans="1:17">
      <c r="A6661" s="4" t="s">
        <v>2395</v>
      </c>
      <c r="B6661" s="15">
        <v>15.2</v>
      </c>
      <c r="C6661" s="15"/>
      <c r="D6661" s="30">
        <v>45021</v>
      </c>
      <c r="E6661" s="10" t="s">
        <v>1</v>
      </c>
      <c r="F6661" s="14">
        <v>2300</v>
      </c>
      <c r="G6661" s="14">
        <v>432.04350000000113</v>
      </c>
      <c r="H6661" s="30"/>
      <c r="I6661" s="118"/>
      <c r="J6661" s="15" t="str">
        <f>IF(M6661="",IF(AND(H6661&lt;&gt; "",D6661&lt;&gt;""),IF(H6661&gt;=D6661,H6661-D6661,0),""),"")</f>
        <v/>
      </c>
      <c r="K6661" s="20" t="str">
        <f>IF(M6661="",IF(I6661&lt;&gt;"",I6661-G6661,""),"")</f>
        <v/>
      </c>
      <c r="L6661" s="25" t="str">
        <f>IF(M6661="",IF(K6661&lt;&gt;"",IF(G6661=0,IF(I6661=0,0,9.99),K6661/G6661),""),"")</f>
        <v/>
      </c>
      <c r="M6661" s="112"/>
      <c r="N6661" s="58" t="str">
        <f>TRIM(CONCATENATE(Table1[[#This Row],[Intake]]," ",Table1[[#This Row],[Batch Number]]))</f>
        <v>S-1/SCI 15.2</v>
      </c>
      <c r="O6661" s="112" t="str">
        <f>IF(VLOOKUP(Table1[[#This Row],[Intake Batch Combo]],Sheet2!A:B,2,FALSE)="","",VLOOKUP(Table1[[#This Row],[Intake Batch Combo]],Sheet2!A:B,2,FALSE))</f>
        <v>SoCal Imaging Batch 15.2</v>
      </c>
      <c r="P6661" s="115" t="e">
        <v>#N/A</v>
      </c>
      <c r="Q6661" s="115" t="e">
        <v>#N/A</v>
      </c>
    </row>
    <row r="6662" spans="1:17">
      <c r="A6662" s="4" t="s">
        <v>2395</v>
      </c>
      <c r="B6662" s="15">
        <v>15.2</v>
      </c>
      <c r="C6662" s="15"/>
      <c r="D6662" s="30">
        <v>45021</v>
      </c>
      <c r="E6662" s="10" t="s">
        <v>1</v>
      </c>
      <c r="F6662" s="14">
        <v>2300</v>
      </c>
      <c r="G6662" s="14">
        <v>432.04350000000113</v>
      </c>
      <c r="H6662" s="30"/>
      <c r="I6662" s="118"/>
      <c r="J6662" s="15" t="str">
        <f>IF(M6662="",IF(AND(H6662&lt;&gt; "",D6662&lt;&gt;""),IF(H6662&gt;=D6662,H6662-D6662,0),""),"")</f>
        <v/>
      </c>
      <c r="K6662" s="20" t="str">
        <f>IF(M6662="",IF(I6662&lt;&gt;"",I6662-G6662,""),"")</f>
        <v/>
      </c>
      <c r="L6662" s="25" t="str">
        <f>IF(M6662="",IF(K6662&lt;&gt;"",IF(G6662=0,IF(I6662=0,0,9.99),K6662/G6662),""),"")</f>
        <v/>
      </c>
      <c r="M6662" s="112"/>
      <c r="N6662" s="58" t="str">
        <f>TRIM(CONCATENATE(Table1[[#This Row],[Intake]]," ",Table1[[#This Row],[Batch Number]]))</f>
        <v>S-1/SCI 15.2</v>
      </c>
      <c r="O6662" s="112" t="str">
        <f>IF(VLOOKUP(Table1[[#This Row],[Intake Batch Combo]],Sheet2!A:B,2,FALSE)="","",VLOOKUP(Table1[[#This Row],[Intake Batch Combo]],Sheet2!A:B,2,FALSE))</f>
        <v>SoCal Imaging Batch 15.2</v>
      </c>
      <c r="P6662" s="115" t="e">
        <v>#N/A</v>
      </c>
      <c r="Q6662" s="115" t="e">
        <v>#N/A</v>
      </c>
    </row>
    <row r="6663" spans="1:17">
      <c r="A6663" s="4" t="s">
        <v>2395</v>
      </c>
      <c r="B6663" s="15">
        <v>15.2</v>
      </c>
      <c r="C6663" s="15"/>
      <c r="D6663" s="30">
        <v>45021</v>
      </c>
      <c r="E6663" s="10" t="s">
        <v>1</v>
      </c>
      <c r="F6663" s="14">
        <v>2300</v>
      </c>
      <c r="G6663" s="14">
        <v>432.04350000000113</v>
      </c>
      <c r="H6663" s="30"/>
      <c r="I6663" s="118"/>
      <c r="J6663" s="15" t="str">
        <f>IF(M6663="",IF(AND(H6663&lt;&gt; "",D6663&lt;&gt;""),IF(H6663&gt;=D6663,H6663-D6663,0),""),"")</f>
        <v/>
      </c>
      <c r="K6663" s="20" t="str">
        <f>IF(M6663="",IF(I6663&lt;&gt;"",I6663-G6663,""),"")</f>
        <v/>
      </c>
      <c r="L6663" s="25" t="str">
        <f>IF(M6663="",IF(K6663&lt;&gt;"",IF(G6663=0,IF(I6663=0,0,9.99),K6663/G6663),""),"")</f>
        <v/>
      </c>
      <c r="M6663" s="111"/>
      <c r="N6663" s="58" t="str">
        <f>TRIM(CONCATENATE(Table1[[#This Row],[Intake]]," ",Table1[[#This Row],[Batch Number]]))</f>
        <v>S-1/SCI 15.2</v>
      </c>
      <c r="O6663" s="111" t="str">
        <f>IF(VLOOKUP(Table1[[#This Row],[Intake Batch Combo]],Sheet2!A:B,2,FALSE)="","",VLOOKUP(Table1[[#This Row],[Intake Batch Combo]],Sheet2!A:B,2,FALSE))</f>
        <v>SoCal Imaging Batch 15.2</v>
      </c>
      <c r="P6663" s="115" t="e">
        <v>#N/A</v>
      </c>
      <c r="Q6663" s="115" t="e">
        <v>#N/A</v>
      </c>
    </row>
    <row r="6664" spans="1:17">
      <c r="A6664" s="4" t="s">
        <v>2395</v>
      </c>
      <c r="B6664" s="15">
        <v>15.2</v>
      </c>
      <c r="C6664" s="15"/>
      <c r="D6664" s="30">
        <v>45021</v>
      </c>
      <c r="E6664" s="10" t="s">
        <v>1</v>
      </c>
      <c r="F6664" s="14">
        <v>2300</v>
      </c>
      <c r="G6664" s="14">
        <v>432.04350000000113</v>
      </c>
      <c r="H6664" s="30"/>
      <c r="I6664" s="118"/>
      <c r="J6664" s="15" t="str">
        <f>IF(M6664="",IF(AND(H6664&lt;&gt; "",D6664&lt;&gt;""),IF(H6664&gt;=D6664,H6664-D6664,0),""),"")</f>
        <v/>
      </c>
      <c r="K6664" s="20" t="str">
        <f>IF(M6664="",IF(I6664&lt;&gt;"",I6664-G6664,""),"")</f>
        <v/>
      </c>
      <c r="L6664" s="25" t="str">
        <f>IF(M6664="",IF(K6664&lt;&gt;"",IF(G6664=0,IF(I6664=0,0,9.99),K6664/G6664),""),"")</f>
        <v/>
      </c>
      <c r="M6664" s="112"/>
      <c r="N6664" s="58" t="str">
        <f>TRIM(CONCATENATE(Table1[[#This Row],[Intake]]," ",Table1[[#This Row],[Batch Number]]))</f>
        <v>S-1/SCI 15.2</v>
      </c>
      <c r="O6664" s="112" t="str">
        <f>IF(VLOOKUP(Table1[[#This Row],[Intake Batch Combo]],Sheet2!A:B,2,FALSE)="","",VLOOKUP(Table1[[#This Row],[Intake Batch Combo]],Sheet2!A:B,2,FALSE))</f>
        <v>SoCal Imaging Batch 15.2</v>
      </c>
      <c r="P6664" s="115" t="e">
        <v>#N/A</v>
      </c>
      <c r="Q6664" s="115" t="e">
        <v>#N/A</v>
      </c>
    </row>
    <row r="6665" spans="1:17">
      <c r="A6665" s="4" t="s">
        <v>2395</v>
      </c>
      <c r="B6665" s="15">
        <v>15.2</v>
      </c>
      <c r="C6665" s="15"/>
      <c r="D6665" s="30">
        <v>45021</v>
      </c>
      <c r="E6665" s="10" t="s">
        <v>1</v>
      </c>
      <c r="F6665" s="14">
        <v>2300</v>
      </c>
      <c r="G6665" s="14">
        <v>432.04350000000113</v>
      </c>
      <c r="H6665" s="30"/>
      <c r="I6665" s="118"/>
      <c r="J6665" s="15" t="str">
        <f>IF(M6665="",IF(AND(H6665&lt;&gt; "",D6665&lt;&gt;""),IF(H6665&gt;=D6665,H6665-D6665,0),""),"")</f>
        <v/>
      </c>
      <c r="K6665" s="20" t="str">
        <f>IF(M6665="",IF(I6665&lt;&gt;"",I6665-G6665,""),"")</f>
        <v/>
      </c>
      <c r="L6665" s="25" t="str">
        <f>IF(M6665="",IF(K6665&lt;&gt;"",IF(G6665=0,IF(I6665=0,0,9.99),K6665/G6665),""),"")</f>
        <v/>
      </c>
      <c r="M6665" s="112"/>
      <c r="N6665" s="58" t="str">
        <f>TRIM(CONCATENATE(Table1[[#This Row],[Intake]]," ",Table1[[#This Row],[Batch Number]]))</f>
        <v>S-1/SCI 15.2</v>
      </c>
      <c r="O6665" s="112" t="str">
        <f>IF(VLOOKUP(Table1[[#This Row],[Intake Batch Combo]],Sheet2!A:B,2,FALSE)="","",VLOOKUP(Table1[[#This Row],[Intake Batch Combo]],Sheet2!A:B,2,FALSE))</f>
        <v>SoCal Imaging Batch 15.2</v>
      </c>
      <c r="P6665" s="115" t="e">
        <v>#N/A</v>
      </c>
      <c r="Q6665" s="115" t="e">
        <v>#N/A</v>
      </c>
    </row>
    <row r="6666" spans="1:17">
      <c r="A6666" s="4" t="s">
        <v>2395</v>
      </c>
      <c r="B6666" s="15">
        <v>15.2</v>
      </c>
      <c r="C6666" s="15"/>
      <c r="D6666" s="30">
        <v>45021</v>
      </c>
      <c r="E6666" s="10" t="s">
        <v>1</v>
      </c>
      <c r="F6666" s="14">
        <v>2300</v>
      </c>
      <c r="G6666" s="14">
        <v>432.04350000000113</v>
      </c>
      <c r="H6666" s="30"/>
      <c r="I6666" s="118"/>
      <c r="J6666" s="15" t="str">
        <f>IF(M6666="",IF(AND(H6666&lt;&gt; "",D6666&lt;&gt;""),IF(H6666&gt;=D6666,H6666-D6666,0),""),"")</f>
        <v/>
      </c>
      <c r="K6666" s="20" t="str">
        <f>IF(M6666="",IF(I6666&lt;&gt;"",I6666-G6666,""),"")</f>
        <v/>
      </c>
      <c r="L6666" s="25" t="str">
        <f>IF(M6666="",IF(K6666&lt;&gt;"",IF(G6666=0,IF(I6666=0,0,9.99),K6666/G6666),""),"")</f>
        <v/>
      </c>
      <c r="M6666" s="112"/>
      <c r="N6666" s="58" t="str">
        <f>TRIM(CONCATENATE(Table1[[#This Row],[Intake]]," ",Table1[[#This Row],[Batch Number]]))</f>
        <v>S-1/SCI 15.2</v>
      </c>
      <c r="O6666" s="112" t="str">
        <f>IF(VLOOKUP(Table1[[#This Row],[Intake Batch Combo]],Sheet2!A:B,2,FALSE)="","",VLOOKUP(Table1[[#This Row],[Intake Batch Combo]],Sheet2!A:B,2,FALSE))</f>
        <v>SoCal Imaging Batch 15.2</v>
      </c>
      <c r="P6666" s="115" t="e">
        <v>#N/A</v>
      </c>
      <c r="Q6666" s="115" t="e">
        <v>#N/A</v>
      </c>
    </row>
    <row r="6667" spans="1:17">
      <c r="A6667" s="4" t="s">
        <v>2395</v>
      </c>
      <c r="B6667" s="15">
        <v>15.2</v>
      </c>
      <c r="C6667" s="15"/>
      <c r="D6667" s="30">
        <v>45021</v>
      </c>
      <c r="E6667" s="10" t="s">
        <v>1</v>
      </c>
      <c r="F6667" s="14">
        <v>2300</v>
      </c>
      <c r="G6667" s="14">
        <v>432.04350000000113</v>
      </c>
      <c r="H6667" s="30"/>
      <c r="I6667" s="118"/>
      <c r="J6667" s="15" t="str">
        <f>IF(M6667="",IF(AND(H6667&lt;&gt; "",D6667&lt;&gt;""),IF(H6667&gt;=D6667,H6667-D6667,0),""),"")</f>
        <v/>
      </c>
      <c r="K6667" s="20" t="str">
        <f>IF(M6667="",IF(I6667&lt;&gt;"",I6667-G6667,""),"")</f>
        <v/>
      </c>
      <c r="L6667" s="25" t="str">
        <f>IF(M6667="",IF(K6667&lt;&gt;"",IF(G6667=0,IF(I6667=0,0,9.99),K6667/G6667),""),"")</f>
        <v/>
      </c>
      <c r="M6667" s="111"/>
      <c r="N6667" s="58" t="str">
        <f>TRIM(CONCATENATE(Table1[[#This Row],[Intake]]," ",Table1[[#This Row],[Batch Number]]))</f>
        <v>S-1/SCI 15.2</v>
      </c>
      <c r="O6667" s="111" t="str">
        <f>IF(VLOOKUP(Table1[[#This Row],[Intake Batch Combo]],Sheet2!A:B,2,FALSE)="","",VLOOKUP(Table1[[#This Row],[Intake Batch Combo]],Sheet2!A:B,2,FALSE))</f>
        <v>SoCal Imaging Batch 15.2</v>
      </c>
      <c r="P6667" s="115" t="e">
        <v>#N/A</v>
      </c>
      <c r="Q6667" s="115" t="e">
        <v>#N/A</v>
      </c>
    </row>
    <row r="6668" spans="1:17">
      <c r="A6668" s="4" t="s">
        <v>2395</v>
      </c>
      <c r="B6668" s="15">
        <v>15.2</v>
      </c>
      <c r="C6668" s="15"/>
      <c r="D6668" s="30">
        <v>45021</v>
      </c>
      <c r="E6668" s="10" t="s">
        <v>1</v>
      </c>
      <c r="F6668" s="14">
        <v>2300</v>
      </c>
      <c r="G6668" s="14">
        <v>432.04350000000113</v>
      </c>
      <c r="H6668" s="30"/>
      <c r="I6668" s="118"/>
      <c r="J6668" s="15" t="str">
        <f>IF(M6668="",IF(AND(H6668&lt;&gt; "",D6668&lt;&gt;""),IF(H6668&gt;=D6668,H6668-D6668,0),""),"")</f>
        <v/>
      </c>
      <c r="K6668" s="20" t="str">
        <f>IF(M6668="",IF(I6668&lt;&gt;"",I6668-G6668,""),"")</f>
        <v/>
      </c>
      <c r="L6668" s="25" t="str">
        <f>IF(M6668="",IF(K6668&lt;&gt;"",IF(G6668=0,IF(I6668=0,0,9.99),K6668/G6668),""),"")</f>
        <v/>
      </c>
      <c r="M6668" s="112"/>
      <c r="N6668" s="58" t="str">
        <f>TRIM(CONCATENATE(Table1[[#This Row],[Intake]]," ",Table1[[#This Row],[Batch Number]]))</f>
        <v>S-1/SCI 15.2</v>
      </c>
      <c r="O6668" s="112" t="str">
        <f>IF(VLOOKUP(Table1[[#This Row],[Intake Batch Combo]],Sheet2!A:B,2,FALSE)="","",VLOOKUP(Table1[[#This Row],[Intake Batch Combo]],Sheet2!A:B,2,FALSE))</f>
        <v>SoCal Imaging Batch 15.2</v>
      </c>
      <c r="P6668" s="115" t="e">
        <v>#N/A</v>
      </c>
      <c r="Q6668" s="115" t="e">
        <v>#N/A</v>
      </c>
    </row>
    <row r="6669" spans="1:17">
      <c r="A6669" s="4" t="s">
        <v>2395</v>
      </c>
      <c r="B6669" s="15">
        <v>15.2</v>
      </c>
      <c r="C6669" s="15"/>
      <c r="D6669" s="30">
        <v>45021</v>
      </c>
      <c r="E6669" s="10" t="s">
        <v>1</v>
      </c>
      <c r="F6669" s="14">
        <v>2300</v>
      </c>
      <c r="G6669" s="14">
        <v>432.04350000000113</v>
      </c>
      <c r="H6669" s="30"/>
      <c r="I6669" s="118"/>
      <c r="J6669" s="15" t="str">
        <f>IF(M6669="",IF(AND(H6669&lt;&gt; "",D6669&lt;&gt;""),IF(H6669&gt;=D6669,H6669-D6669,0),""),"")</f>
        <v/>
      </c>
      <c r="K6669" s="20" t="str">
        <f>IF(M6669="",IF(I6669&lt;&gt;"",I6669-G6669,""),"")</f>
        <v/>
      </c>
      <c r="L6669" s="25" t="str">
        <f>IF(M6669="",IF(K6669&lt;&gt;"",IF(G6669=0,IF(I6669=0,0,9.99),K6669/G6669),""),"")</f>
        <v/>
      </c>
      <c r="M6669" s="111"/>
      <c r="N6669" s="58" t="str">
        <f>TRIM(CONCATENATE(Table1[[#This Row],[Intake]]," ",Table1[[#This Row],[Batch Number]]))</f>
        <v>S-1/SCI 15.2</v>
      </c>
      <c r="O6669" s="111" t="str">
        <f>IF(VLOOKUP(Table1[[#This Row],[Intake Batch Combo]],Sheet2!A:B,2,FALSE)="","",VLOOKUP(Table1[[#This Row],[Intake Batch Combo]],Sheet2!A:B,2,FALSE))</f>
        <v>SoCal Imaging Batch 15.2</v>
      </c>
      <c r="P6669" s="115" t="e">
        <v>#N/A</v>
      </c>
      <c r="Q6669" s="115" t="e">
        <v>#N/A</v>
      </c>
    </row>
    <row r="6670" spans="1:17">
      <c r="A6670" s="4" t="s">
        <v>2395</v>
      </c>
      <c r="B6670" s="15">
        <v>15.2</v>
      </c>
      <c r="C6670" s="15"/>
      <c r="D6670" s="30">
        <v>45021</v>
      </c>
      <c r="E6670" s="10" t="s">
        <v>1</v>
      </c>
      <c r="F6670" s="14">
        <v>2300</v>
      </c>
      <c r="G6670" s="14">
        <v>432.04350000000113</v>
      </c>
      <c r="H6670" s="30"/>
      <c r="I6670" s="118"/>
      <c r="J6670" s="15" t="str">
        <f>IF(M6670="",IF(AND(H6670&lt;&gt; "",D6670&lt;&gt;""),IF(H6670&gt;=D6670,H6670-D6670,0),""),"")</f>
        <v/>
      </c>
      <c r="K6670" s="20" t="str">
        <f>IF(M6670="",IF(I6670&lt;&gt;"",I6670-G6670,""),"")</f>
        <v/>
      </c>
      <c r="L6670" s="25" t="str">
        <f>IF(M6670="",IF(K6670&lt;&gt;"",IF(G6670=0,IF(I6670=0,0,9.99),K6670/G6670),""),"")</f>
        <v/>
      </c>
      <c r="M6670" s="112"/>
      <c r="N6670" s="58" t="str">
        <f>TRIM(CONCATENATE(Table1[[#This Row],[Intake]]," ",Table1[[#This Row],[Batch Number]]))</f>
        <v>S-1/SCI 15.2</v>
      </c>
      <c r="O6670" s="112" t="str">
        <f>IF(VLOOKUP(Table1[[#This Row],[Intake Batch Combo]],Sheet2!A:B,2,FALSE)="","",VLOOKUP(Table1[[#This Row],[Intake Batch Combo]],Sheet2!A:B,2,FALSE))</f>
        <v>SoCal Imaging Batch 15.2</v>
      </c>
      <c r="P6670" s="115" t="e">
        <v>#N/A</v>
      </c>
      <c r="Q6670" s="115" t="e">
        <v>#N/A</v>
      </c>
    </row>
    <row r="6671" spans="1:17">
      <c r="A6671" s="4" t="s">
        <v>2395</v>
      </c>
      <c r="B6671" s="15">
        <v>15.2</v>
      </c>
      <c r="C6671" s="15"/>
      <c r="D6671" s="30">
        <v>45021</v>
      </c>
      <c r="E6671" s="10" t="s">
        <v>1</v>
      </c>
      <c r="F6671" s="14">
        <v>2300</v>
      </c>
      <c r="G6671" s="14">
        <v>432.04350000000113</v>
      </c>
      <c r="H6671" s="30"/>
      <c r="I6671" s="118"/>
      <c r="J6671" s="15" t="str">
        <f>IF(M6671="",IF(AND(H6671&lt;&gt; "",D6671&lt;&gt;""),IF(H6671&gt;=D6671,H6671-D6671,0),""),"")</f>
        <v/>
      </c>
      <c r="K6671" s="20" t="str">
        <f>IF(M6671="",IF(I6671&lt;&gt;"",I6671-G6671,""),"")</f>
        <v/>
      </c>
      <c r="L6671" s="25" t="str">
        <f>IF(M6671="",IF(K6671&lt;&gt;"",IF(G6671=0,IF(I6671=0,0,9.99),K6671/G6671),""),"")</f>
        <v/>
      </c>
      <c r="M6671" s="112"/>
      <c r="N6671" s="58" t="str">
        <f>TRIM(CONCATENATE(Table1[[#This Row],[Intake]]," ",Table1[[#This Row],[Batch Number]]))</f>
        <v>S-1/SCI 15.2</v>
      </c>
      <c r="O6671" s="112" t="str">
        <f>IF(VLOOKUP(Table1[[#This Row],[Intake Batch Combo]],Sheet2!A:B,2,FALSE)="","",VLOOKUP(Table1[[#This Row],[Intake Batch Combo]],Sheet2!A:B,2,FALSE))</f>
        <v>SoCal Imaging Batch 15.2</v>
      </c>
      <c r="P6671" s="115" t="e">
        <v>#N/A</v>
      </c>
      <c r="Q6671" s="115" t="e">
        <v>#N/A</v>
      </c>
    </row>
    <row r="6672" spans="1:17">
      <c r="A6672" s="4" t="s">
        <v>2395</v>
      </c>
      <c r="B6672" s="15">
        <v>15.2</v>
      </c>
      <c r="C6672" s="15"/>
      <c r="D6672" s="30">
        <v>45021</v>
      </c>
      <c r="E6672" s="10" t="s">
        <v>1</v>
      </c>
      <c r="F6672" s="14">
        <v>2300</v>
      </c>
      <c r="G6672" s="14">
        <v>432.04350000000113</v>
      </c>
      <c r="H6672" s="30"/>
      <c r="I6672" s="118"/>
      <c r="J6672" s="15" t="str">
        <f>IF(M6672="",IF(AND(H6672&lt;&gt; "",D6672&lt;&gt;""),IF(H6672&gt;=D6672,H6672-D6672,0),""),"")</f>
        <v/>
      </c>
      <c r="K6672" s="20" t="str">
        <f>IF(M6672="",IF(I6672&lt;&gt;"",I6672-G6672,""),"")</f>
        <v/>
      </c>
      <c r="L6672" s="25" t="str">
        <f>IF(M6672="",IF(K6672&lt;&gt;"",IF(G6672=0,IF(I6672=0,0,9.99),K6672/G6672),""),"")</f>
        <v/>
      </c>
      <c r="M6672" s="111"/>
      <c r="N6672" s="58" t="str">
        <f>TRIM(CONCATENATE(Table1[[#This Row],[Intake]]," ",Table1[[#This Row],[Batch Number]]))</f>
        <v>S-1/SCI 15.2</v>
      </c>
      <c r="O6672" s="111" t="str">
        <f>IF(VLOOKUP(Table1[[#This Row],[Intake Batch Combo]],Sheet2!A:B,2,FALSE)="","",VLOOKUP(Table1[[#This Row],[Intake Batch Combo]],Sheet2!A:B,2,FALSE))</f>
        <v>SoCal Imaging Batch 15.2</v>
      </c>
      <c r="P6672" s="115" t="e">
        <v>#N/A</v>
      </c>
      <c r="Q6672" s="115" t="e">
        <v>#N/A</v>
      </c>
    </row>
    <row r="6673" spans="1:17">
      <c r="A6673" s="4" t="s">
        <v>2395</v>
      </c>
      <c r="B6673" s="15">
        <v>15.2</v>
      </c>
      <c r="C6673" s="15"/>
      <c r="D6673" s="30">
        <v>45021</v>
      </c>
      <c r="E6673" s="10" t="s">
        <v>1</v>
      </c>
      <c r="F6673" s="14">
        <v>2300</v>
      </c>
      <c r="G6673" s="14">
        <v>432.04350000000113</v>
      </c>
      <c r="H6673" s="30"/>
      <c r="I6673" s="118"/>
      <c r="J6673" s="15" t="str">
        <f>IF(M6673="",IF(AND(H6673&lt;&gt; "",D6673&lt;&gt;""),IF(H6673&gt;=D6673,H6673-D6673,0),""),"")</f>
        <v/>
      </c>
      <c r="K6673" s="20" t="str">
        <f>IF(M6673="",IF(I6673&lt;&gt;"",I6673-G6673,""),"")</f>
        <v/>
      </c>
      <c r="L6673" s="25" t="str">
        <f>IF(M6673="",IF(K6673&lt;&gt;"",IF(G6673=0,IF(I6673=0,0,9.99),K6673/G6673),""),"")</f>
        <v/>
      </c>
      <c r="M6673" s="112"/>
      <c r="N6673" s="58" t="str">
        <f>TRIM(CONCATENATE(Table1[[#This Row],[Intake]]," ",Table1[[#This Row],[Batch Number]]))</f>
        <v>S-1/SCI 15.2</v>
      </c>
      <c r="O6673" s="112" t="str">
        <f>IF(VLOOKUP(Table1[[#This Row],[Intake Batch Combo]],Sheet2!A:B,2,FALSE)="","",VLOOKUP(Table1[[#This Row],[Intake Batch Combo]],Sheet2!A:B,2,FALSE))</f>
        <v>SoCal Imaging Batch 15.2</v>
      </c>
      <c r="P6673" s="115" t="e">
        <v>#N/A</v>
      </c>
      <c r="Q6673" s="115" t="e">
        <v>#N/A</v>
      </c>
    </row>
    <row r="6674" spans="1:17">
      <c r="A6674" s="4" t="s">
        <v>2395</v>
      </c>
      <c r="B6674" s="15">
        <v>15.2</v>
      </c>
      <c r="C6674" s="15"/>
      <c r="D6674" s="30">
        <v>45021</v>
      </c>
      <c r="E6674" s="10" t="s">
        <v>1</v>
      </c>
      <c r="F6674" s="14">
        <v>2300</v>
      </c>
      <c r="G6674" s="14">
        <v>432.04350000000113</v>
      </c>
      <c r="H6674" s="30"/>
      <c r="I6674" s="118"/>
      <c r="J6674" s="15" t="str">
        <f>IF(M6674="",IF(AND(H6674&lt;&gt; "",D6674&lt;&gt;""),IF(H6674&gt;=D6674,H6674-D6674,0),""),"")</f>
        <v/>
      </c>
      <c r="K6674" s="20" t="str">
        <f>IF(M6674="",IF(I6674&lt;&gt;"",I6674-G6674,""),"")</f>
        <v/>
      </c>
      <c r="L6674" s="25" t="str">
        <f>IF(M6674="",IF(K6674&lt;&gt;"",IF(G6674=0,IF(I6674=0,0,9.99),K6674/G6674),""),"")</f>
        <v/>
      </c>
      <c r="M6674" s="111"/>
      <c r="N6674" s="58" t="str">
        <f>TRIM(CONCATENATE(Table1[[#This Row],[Intake]]," ",Table1[[#This Row],[Batch Number]]))</f>
        <v>S-1/SCI 15.2</v>
      </c>
      <c r="O6674" s="111" t="str">
        <f>IF(VLOOKUP(Table1[[#This Row],[Intake Batch Combo]],Sheet2!A:B,2,FALSE)="","",VLOOKUP(Table1[[#This Row],[Intake Batch Combo]],Sheet2!A:B,2,FALSE))</f>
        <v>SoCal Imaging Batch 15.2</v>
      </c>
      <c r="P6674" s="115" t="e">
        <v>#N/A</v>
      </c>
      <c r="Q6674" s="115" t="e">
        <v>#N/A</v>
      </c>
    </row>
    <row r="6675" spans="1:17">
      <c r="A6675" s="4" t="s">
        <v>2395</v>
      </c>
      <c r="B6675" s="15">
        <v>15.2</v>
      </c>
      <c r="C6675" s="15"/>
      <c r="D6675" s="30">
        <v>45021</v>
      </c>
      <c r="E6675" s="10" t="s">
        <v>1</v>
      </c>
      <c r="F6675" s="14">
        <v>2300</v>
      </c>
      <c r="G6675" s="14">
        <v>432.04350000000113</v>
      </c>
      <c r="H6675" s="30"/>
      <c r="I6675" s="118"/>
      <c r="J6675" s="15" t="str">
        <f>IF(M6675="",IF(AND(H6675&lt;&gt; "",D6675&lt;&gt;""),IF(H6675&gt;=D6675,H6675-D6675,0),""),"")</f>
        <v/>
      </c>
      <c r="K6675" s="20" t="str">
        <f>IF(M6675="",IF(I6675&lt;&gt;"",I6675-G6675,""),"")</f>
        <v/>
      </c>
      <c r="L6675" s="25" t="str">
        <f>IF(M6675="",IF(K6675&lt;&gt;"",IF(G6675=0,IF(I6675=0,0,9.99),K6675/G6675),""),"")</f>
        <v/>
      </c>
      <c r="M6675" s="112"/>
      <c r="N6675" s="58" t="str">
        <f>TRIM(CONCATENATE(Table1[[#This Row],[Intake]]," ",Table1[[#This Row],[Batch Number]]))</f>
        <v>S-1/SCI 15.2</v>
      </c>
      <c r="O6675" s="112" t="str">
        <f>IF(VLOOKUP(Table1[[#This Row],[Intake Batch Combo]],Sheet2!A:B,2,FALSE)="","",VLOOKUP(Table1[[#This Row],[Intake Batch Combo]],Sheet2!A:B,2,FALSE))</f>
        <v>SoCal Imaging Batch 15.2</v>
      </c>
      <c r="P6675" s="115" t="e">
        <v>#N/A</v>
      </c>
      <c r="Q6675" s="115" t="e">
        <v>#N/A</v>
      </c>
    </row>
    <row r="6676" spans="1:17">
      <c r="A6676" s="4" t="s">
        <v>2395</v>
      </c>
      <c r="B6676" s="15">
        <v>15.2</v>
      </c>
      <c r="C6676" s="15"/>
      <c r="D6676" s="30">
        <v>45021</v>
      </c>
      <c r="E6676" s="10" t="s">
        <v>1</v>
      </c>
      <c r="F6676" s="14">
        <v>2300</v>
      </c>
      <c r="G6676" s="14">
        <v>432.04350000000113</v>
      </c>
      <c r="H6676" s="30"/>
      <c r="I6676" s="118"/>
      <c r="J6676" s="15" t="str">
        <f>IF(M6676="",IF(AND(H6676&lt;&gt; "",D6676&lt;&gt;""),IF(H6676&gt;=D6676,H6676-D6676,0),""),"")</f>
        <v/>
      </c>
      <c r="K6676" s="20" t="str">
        <f>IF(M6676="",IF(I6676&lt;&gt;"",I6676-G6676,""),"")</f>
        <v/>
      </c>
      <c r="L6676" s="25" t="str">
        <f>IF(M6676="",IF(K6676&lt;&gt;"",IF(G6676=0,IF(I6676=0,0,9.99),K6676/G6676),""),"")</f>
        <v/>
      </c>
      <c r="M6676" s="112"/>
      <c r="N6676" s="58" t="str">
        <f>TRIM(CONCATENATE(Table1[[#This Row],[Intake]]," ",Table1[[#This Row],[Batch Number]]))</f>
        <v>S-1/SCI 15.2</v>
      </c>
      <c r="O6676" s="112" t="str">
        <f>IF(VLOOKUP(Table1[[#This Row],[Intake Batch Combo]],Sheet2!A:B,2,FALSE)="","",VLOOKUP(Table1[[#This Row],[Intake Batch Combo]],Sheet2!A:B,2,FALSE))</f>
        <v>SoCal Imaging Batch 15.2</v>
      </c>
      <c r="P6676" s="115" t="e">
        <v>#N/A</v>
      </c>
      <c r="Q6676" s="115" t="e">
        <v>#N/A</v>
      </c>
    </row>
    <row r="6677" spans="1:17">
      <c r="A6677" s="4" t="s">
        <v>2395</v>
      </c>
      <c r="B6677" s="15">
        <v>15.2</v>
      </c>
      <c r="C6677" s="15"/>
      <c r="D6677" s="30">
        <v>45021</v>
      </c>
      <c r="E6677" s="10" t="s">
        <v>1</v>
      </c>
      <c r="F6677" s="14">
        <v>2300</v>
      </c>
      <c r="G6677" s="14">
        <v>432.04350000000113</v>
      </c>
      <c r="H6677" s="30"/>
      <c r="I6677" s="118"/>
      <c r="J6677" s="15" t="str">
        <f>IF(M6677="",IF(AND(H6677&lt;&gt; "",D6677&lt;&gt;""),IF(H6677&gt;=D6677,H6677-D6677,0),""),"")</f>
        <v/>
      </c>
      <c r="K6677" s="20" t="str">
        <f>IF(M6677="",IF(I6677&lt;&gt;"",I6677-G6677,""),"")</f>
        <v/>
      </c>
      <c r="L6677" s="25" t="str">
        <f>IF(M6677="",IF(K6677&lt;&gt;"",IF(G6677=0,IF(I6677=0,0,9.99),K6677/G6677),""),"")</f>
        <v/>
      </c>
      <c r="M6677" s="112"/>
      <c r="N6677" s="58" t="str">
        <f>TRIM(CONCATENATE(Table1[[#This Row],[Intake]]," ",Table1[[#This Row],[Batch Number]]))</f>
        <v>S-1/SCI 15.2</v>
      </c>
      <c r="O6677" s="112" t="str">
        <f>IF(VLOOKUP(Table1[[#This Row],[Intake Batch Combo]],Sheet2!A:B,2,FALSE)="","",VLOOKUP(Table1[[#This Row],[Intake Batch Combo]],Sheet2!A:B,2,FALSE))</f>
        <v>SoCal Imaging Batch 15.2</v>
      </c>
      <c r="P6677" s="115" t="e">
        <v>#N/A</v>
      </c>
      <c r="Q6677" s="115" t="e">
        <v>#N/A</v>
      </c>
    </row>
    <row r="6678" spans="1:17">
      <c r="A6678" s="4" t="s">
        <v>2395</v>
      </c>
      <c r="B6678" s="15">
        <v>15.2</v>
      </c>
      <c r="C6678" s="15"/>
      <c r="D6678" s="30">
        <v>45021</v>
      </c>
      <c r="E6678" s="10" t="s">
        <v>1</v>
      </c>
      <c r="F6678" s="14">
        <v>2300</v>
      </c>
      <c r="G6678" s="14">
        <v>432.04350000000113</v>
      </c>
      <c r="H6678" s="30"/>
      <c r="I6678" s="120"/>
      <c r="J6678" s="15" t="str">
        <f>IF(M6678="",IF(AND(H6678&lt;&gt; "",D6678&lt;&gt;""),IF(H6678&gt;=D6678,H6678-D6678,0),""),"")</f>
        <v/>
      </c>
      <c r="K6678" s="20" t="str">
        <f>IF(M6678="",IF(I6678&lt;&gt;"",I6678-G6678,""),"")</f>
        <v/>
      </c>
      <c r="L6678" s="25" t="str">
        <f>IF(M6678="",IF(K6678&lt;&gt;"",IF(G6678=0,IF(I6678=0,0,9.99),K6678/G6678),""),"")</f>
        <v/>
      </c>
      <c r="M6678" s="112"/>
      <c r="N6678" s="58" t="str">
        <f>TRIM(CONCATENATE(Table1[[#This Row],[Intake]]," ",Table1[[#This Row],[Batch Number]]))</f>
        <v>S-1/SCI 15.2</v>
      </c>
      <c r="O6678" s="112" t="str">
        <f>IF(VLOOKUP(Table1[[#This Row],[Intake Batch Combo]],Sheet2!A:B,2,FALSE)="","",VLOOKUP(Table1[[#This Row],[Intake Batch Combo]],Sheet2!A:B,2,FALSE))</f>
        <v>SoCal Imaging Batch 15.2</v>
      </c>
      <c r="P6678" s="115" t="e">
        <v>#N/A</v>
      </c>
      <c r="Q6678" s="115" t="e">
        <v>#N/A</v>
      </c>
    </row>
    <row r="6679" spans="1:17">
      <c r="A6679" s="4" t="s">
        <v>2395</v>
      </c>
      <c r="B6679" s="15">
        <v>15.2</v>
      </c>
      <c r="C6679" s="15"/>
      <c r="D6679" s="30">
        <v>45021</v>
      </c>
      <c r="E6679" s="10" t="s">
        <v>1</v>
      </c>
      <c r="F6679" s="14">
        <v>2300</v>
      </c>
      <c r="G6679" s="14">
        <v>432.04350000000113</v>
      </c>
      <c r="H6679" s="30"/>
      <c r="I6679" s="118"/>
      <c r="J6679" s="15" t="str">
        <f>IF(M6679="",IF(AND(H6679&lt;&gt; "",D6679&lt;&gt;""),IF(H6679&gt;=D6679,H6679-D6679,0),""),"")</f>
        <v/>
      </c>
      <c r="K6679" s="20" t="str">
        <f>IF(M6679="",IF(I6679&lt;&gt;"",I6679-G6679,""),"")</f>
        <v/>
      </c>
      <c r="L6679" s="25" t="str">
        <f>IF(M6679="",IF(K6679&lt;&gt;"",IF(G6679=0,IF(I6679=0,0,9.99),K6679/G6679),""),"")</f>
        <v/>
      </c>
      <c r="M6679" s="111"/>
      <c r="N6679" s="58" t="str">
        <f>TRIM(CONCATENATE(Table1[[#This Row],[Intake]]," ",Table1[[#This Row],[Batch Number]]))</f>
        <v>S-1/SCI 15.2</v>
      </c>
      <c r="O6679" s="111" t="str">
        <f>IF(VLOOKUP(Table1[[#This Row],[Intake Batch Combo]],Sheet2!A:B,2,FALSE)="","",VLOOKUP(Table1[[#This Row],[Intake Batch Combo]],Sheet2!A:B,2,FALSE))</f>
        <v>SoCal Imaging Batch 15.2</v>
      </c>
      <c r="P6679" s="115" t="e">
        <v>#N/A</v>
      </c>
      <c r="Q6679" s="115" t="e">
        <v>#N/A</v>
      </c>
    </row>
    <row r="6680" spans="1:17">
      <c r="A6680" s="4" t="s">
        <v>1316</v>
      </c>
      <c r="B6680" s="15">
        <v>90</v>
      </c>
      <c r="C6680" s="15">
        <v>63188</v>
      </c>
      <c r="D6680" s="30">
        <v>44559</v>
      </c>
      <c r="E6680" s="10" t="s">
        <v>1</v>
      </c>
      <c r="F6680" s="14">
        <v>1695</v>
      </c>
      <c r="G6680" s="14">
        <v>435.04260145388702</v>
      </c>
      <c r="H6680" s="30"/>
      <c r="I6680" s="118"/>
      <c r="J6680" s="21" t="str">
        <f>IF(M6680="",IF(AND(H6680&lt;&gt; "",D6680&lt;&gt;""),IF(H6680&gt;=D6680,H6680-D6680,0),""),"")</f>
        <v/>
      </c>
      <c r="K6680" s="20" t="str">
        <f>IF(M6680="",IF(I6680&lt;&gt;"",I6680-G6680,""),"")</f>
        <v/>
      </c>
      <c r="L6680" s="25" t="str">
        <f>IF(M6680="",IF(K6680&lt;&gt;"",IF(G6680=0,IF(I6680=0,0,9.99),K6680/G6680),""),"")</f>
        <v/>
      </c>
      <c r="M6680" s="28"/>
      <c r="N6680" s="31" t="str">
        <f>TRIM(CONCATENATE(Table1[[#This Row],[Intake]]," ",Table1[[#This Row],[Batch Number]]))</f>
        <v>S-1/OS 90</v>
      </c>
      <c r="O6680" s="34" t="str">
        <f>IF(VLOOKUP(Table1[[#This Row],[Intake Batch Combo]],Sheet2!A:B,2,FALSE)="","",VLOOKUP(Table1[[#This Row],[Intake Batch Combo]],Sheet2!A:B,2,FALSE))</f>
        <v>OSD Buy 90</v>
      </c>
      <c r="P6680" s="116" t="e">
        <v>#N/A</v>
      </c>
      <c r="Q6680" s="116" t="e">
        <v>#N/A</v>
      </c>
    </row>
    <row r="6681" spans="1:17">
      <c r="A6681" s="4" t="s">
        <v>1316</v>
      </c>
      <c r="B6681" s="15">
        <v>90</v>
      </c>
      <c r="C6681" s="15">
        <v>63188</v>
      </c>
      <c r="D6681" s="30">
        <v>44559</v>
      </c>
      <c r="E6681" s="10" t="s">
        <v>1</v>
      </c>
      <c r="F6681" s="14">
        <v>1695</v>
      </c>
      <c r="G6681" s="14">
        <v>435.04260145388702</v>
      </c>
      <c r="H6681" s="30"/>
      <c r="I6681" s="118"/>
      <c r="J6681" s="21" t="str">
        <f>IF(M6681="",IF(AND(H6681&lt;&gt; "",D6681&lt;&gt;""),IF(H6681&gt;=D6681,H6681-D6681,0),""),"")</f>
        <v/>
      </c>
      <c r="K6681" s="20" t="str">
        <f>IF(M6681="",IF(I6681&lt;&gt;"",I6681-G6681,""),"")</f>
        <v/>
      </c>
      <c r="L6681" s="25" t="str">
        <f>IF(M6681="",IF(K6681&lt;&gt;"",IF(G6681=0,IF(I6681=0,0,9.99),K6681/G6681),""),"")</f>
        <v/>
      </c>
      <c r="M6681" s="28"/>
      <c r="N6681" s="31" t="str">
        <f>TRIM(CONCATENATE(Table1[[#This Row],[Intake]]," ",Table1[[#This Row],[Batch Number]]))</f>
        <v>S-1/OS 90</v>
      </c>
      <c r="O6681" s="34" t="str">
        <f>IF(VLOOKUP(Table1[[#This Row],[Intake Batch Combo]],Sheet2!A:B,2,FALSE)="","",VLOOKUP(Table1[[#This Row],[Intake Batch Combo]],Sheet2!A:B,2,FALSE))</f>
        <v>OSD Buy 90</v>
      </c>
      <c r="P6681" s="116" t="e">
        <v>#N/A</v>
      </c>
      <c r="Q6681" s="116" t="e">
        <v>#N/A</v>
      </c>
    </row>
    <row r="6682" spans="1:17">
      <c r="A6682" s="48" t="s">
        <v>1050</v>
      </c>
      <c r="B6682" s="55">
        <v>1</v>
      </c>
      <c r="C6682" s="15"/>
      <c r="D6682" s="56">
        <v>44790</v>
      </c>
      <c r="E6682" s="10" t="s">
        <v>0</v>
      </c>
      <c r="F6682" s="49">
        <v>1990.72</v>
      </c>
      <c r="G6682" s="49">
        <v>449.40503999999999</v>
      </c>
      <c r="H6682" s="56"/>
      <c r="I6682" s="120"/>
      <c r="J6682" s="51" t="str">
        <f>IF(M6682="",IF(AND(H6682&lt;&gt; "",D6682&lt;&gt;""),IF(H6682&gt;=D6682,H6682-D6682,0),""),"")</f>
        <v/>
      </c>
      <c r="K6682" s="50" t="str">
        <f>IF(M6682="",IF(I6682&lt;&gt;"",I6682-G6682,""),"")</f>
        <v/>
      </c>
      <c r="L6682" s="52" t="str">
        <f>IF(M6682="",IF(K6682&lt;&gt;"",IF(G6682=0,IF(I6682=0,0,9.99),K6682/G6682),""),"")</f>
        <v/>
      </c>
      <c r="M6682" s="53"/>
      <c r="N6682" s="54" t="str">
        <f>TRIM(CONCATENATE(Table1[[#This Row],[Intake]]," ",Table1[[#This Row],[Batch Number]]))</f>
        <v>S-1/SIM 1</v>
      </c>
      <c r="O6682" s="53" t="str">
        <f>IF(VLOOKUP(Table1[[#This Row],[Intake Batch Combo]],Sheet2!A:B,2,FALSE)="","",VLOOKUP(Table1[[#This Row],[Intake Batch Combo]],Sheet2!A:B,2,FALSE))</f>
        <v>Surgical Institute of Michigan Batch 01</v>
      </c>
      <c r="P6682" s="116" t="e">
        <v>#N/A</v>
      </c>
      <c r="Q6682" s="116" t="e">
        <v>#N/A</v>
      </c>
    </row>
    <row r="6683" spans="1:17">
      <c r="A6683" s="48" t="s">
        <v>1050</v>
      </c>
      <c r="B6683" s="55">
        <v>1</v>
      </c>
      <c r="C6683" s="15"/>
      <c r="D6683" s="56">
        <v>44790</v>
      </c>
      <c r="E6683" s="10" t="s">
        <v>0</v>
      </c>
      <c r="F6683" s="49">
        <v>2026.8</v>
      </c>
      <c r="G6683" s="49">
        <v>457.55009999999999</v>
      </c>
      <c r="H6683" s="56"/>
      <c r="I6683" s="118"/>
      <c r="J6683" s="51" t="str">
        <f>IF(M6683="",IF(AND(H6683&lt;&gt; "",D6683&lt;&gt;""),IF(H6683&gt;=D6683,H6683-D6683,0),""),"")</f>
        <v/>
      </c>
      <c r="K6683" s="50" t="str">
        <f>IF(M6683="",IF(I6683&lt;&gt;"",I6683-G6683,""),"")</f>
        <v/>
      </c>
      <c r="L6683" s="52" t="str">
        <f>IF(M6683="",IF(K6683&lt;&gt;"",IF(G6683=0,IF(I6683=0,0,9.99),K6683/G6683),""),"")</f>
        <v/>
      </c>
      <c r="M6683" s="53"/>
      <c r="N6683" s="54" t="str">
        <f>TRIM(CONCATENATE(Table1[[#This Row],[Intake]]," ",Table1[[#This Row],[Batch Number]]))</f>
        <v>S-1/SIM 1</v>
      </c>
      <c r="O6683" s="53" t="str">
        <f>IF(VLOOKUP(Table1[[#This Row],[Intake Batch Combo]],Sheet2!A:B,2,FALSE)="","",VLOOKUP(Table1[[#This Row],[Intake Batch Combo]],Sheet2!A:B,2,FALSE))</f>
        <v>Surgical Institute of Michigan Batch 01</v>
      </c>
      <c r="P6683" s="116" t="e">
        <v>#N/A</v>
      </c>
      <c r="Q6683" s="116" t="e">
        <v>#N/A</v>
      </c>
    </row>
    <row r="6684" spans="1:17">
      <c r="A6684" s="4" t="s">
        <v>1316</v>
      </c>
      <c r="B6684" s="15">
        <v>154</v>
      </c>
      <c r="C6684" s="15" t="s">
        <v>2285</v>
      </c>
      <c r="D6684" s="30">
        <v>45359</v>
      </c>
      <c r="E6684" s="10" t="s">
        <v>1</v>
      </c>
      <c r="F6684" s="14">
        <v>1695</v>
      </c>
      <c r="G6684" s="14">
        <v>477.48750000000001</v>
      </c>
      <c r="H6684" s="30"/>
      <c r="I6684" s="118"/>
      <c r="J6684" s="15" t="str">
        <f>IF(M6684="",IF(AND(H6684&lt;&gt; "",D6684&lt;&gt;""),IF(H6684&gt;=D6684,H6684-D6684,0),""),"")</f>
        <v/>
      </c>
      <c r="K6684" s="20" t="str">
        <f>IF(M6684="",IF(I6684&lt;&gt;"",I6684-G6684,""),"")</f>
        <v/>
      </c>
      <c r="L6684" s="25" t="str">
        <f>IF(M6684="",IF(K6684&lt;&gt;"",IF(G6684=0,IF(I6684=0,0,9.99),K6684/G6684),""),"")</f>
        <v/>
      </c>
      <c r="M6684" s="112"/>
      <c r="N6684" s="58" t="str">
        <f>TRIM(CONCATENATE(Table1[[#This Row],[Intake]]," ",Table1[[#This Row],[Batch Number]]))</f>
        <v>S-1/OS 154</v>
      </c>
      <c r="O6684" s="112" t="str">
        <f>IF(VLOOKUP(Table1[[#This Row],[Intake Batch Combo]],Sheet2!A:B,2,FALSE)="","",VLOOKUP(Table1[[#This Row],[Intake Batch Combo]],Sheet2!A:B,2,FALSE))</f>
        <v>One Source Diagnostics Batch 154</v>
      </c>
      <c r="P6684" s="115" t="s">
        <v>2379</v>
      </c>
      <c r="Q6684" s="115" t="e">
        <v>#N/A</v>
      </c>
    </row>
    <row r="6685" spans="1:17">
      <c r="A6685" s="4" t="s">
        <v>1316</v>
      </c>
      <c r="B6685" s="15">
        <v>154</v>
      </c>
      <c r="C6685" s="15" t="s">
        <v>2285</v>
      </c>
      <c r="D6685" s="30">
        <v>45359</v>
      </c>
      <c r="E6685" s="10" t="s">
        <v>1</v>
      </c>
      <c r="F6685" s="14">
        <v>1695</v>
      </c>
      <c r="G6685" s="14">
        <v>477.48750000000001</v>
      </c>
      <c r="H6685" s="30"/>
      <c r="I6685" s="118"/>
      <c r="J6685" s="15" t="str">
        <f>IF(M6685="",IF(AND(H6685&lt;&gt; "",D6685&lt;&gt;""),IF(H6685&gt;=D6685,H6685-D6685,0),""),"")</f>
        <v/>
      </c>
      <c r="K6685" s="20" t="str">
        <f>IF(M6685="",IF(I6685&lt;&gt;"",I6685-G6685,""),"")</f>
        <v/>
      </c>
      <c r="L6685" s="25" t="str">
        <f>IF(M6685="",IF(K6685&lt;&gt;"",IF(G6685=0,IF(I6685=0,0,9.99),K6685/G6685),""),"")</f>
        <v/>
      </c>
      <c r="M6685" s="112"/>
      <c r="N6685" s="58" t="str">
        <f>TRIM(CONCATENATE(Table1[[#This Row],[Intake]]," ",Table1[[#This Row],[Batch Number]]))</f>
        <v>S-1/OS 154</v>
      </c>
      <c r="O6685" s="112" t="str">
        <f>IF(VLOOKUP(Table1[[#This Row],[Intake Batch Combo]],Sheet2!A:B,2,FALSE)="","",VLOOKUP(Table1[[#This Row],[Intake Batch Combo]],Sheet2!A:B,2,FALSE))</f>
        <v>One Source Diagnostics Batch 154</v>
      </c>
      <c r="P6685" s="115" t="s">
        <v>2379</v>
      </c>
      <c r="Q6685" s="115" t="e">
        <v>#N/A</v>
      </c>
    </row>
    <row r="6686" spans="1:17">
      <c r="A6686" s="4" t="s">
        <v>1316</v>
      </c>
      <c r="B6686" s="15">
        <v>154</v>
      </c>
      <c r="C6686" s="15" t="s">
        <v>1915</v>
      </c>
      <c r="D6686" s="30">
        <v>45359</v>
      </c>
      <c r="E6686" s="10" t="s">
        <v>1</v>
      </c>
      <c r="F6686" s="14">
        <v>1695</v>
      </c>
      <c r="G6686" s="14">
        <v>477.48750000000001</v>
      </c>
      <c r="H6686" s="30"/>
      <c r="I6686" s="118"/>
      <c r="J6686" s="15" t="str">
        <f>IF(M6686="",IF(AND(H6686&lt;&gt; "",D6686&lt;&gt;""),IF(H6686&gt;=D6686,H6686-D6686,0),""),"")</f>
        <v/>
      </c>
      <c r="K6686" s="20" t="str">
        <f>IF(M6686="",IF(I6686&lt;&gt;"",I6686-G6686,""),"")</f>
        <v/>
      </c>
      <c r="L6686" s="25" t="str">
        <f>IF(M6686="",IF(K6686&lt;&gt;"",IF(G6686=0,IF(I6686=0,0,9.99),K6686/G6686),""),"")</f>
        <v/>
      </c>
      <c r="M6686" s="112"/>
      <c r="N6686" s="58" t="str">
        <f>TRIM(CONCATENATE(Table1[[#This Row],[Intake]]," ",Table1[[#This Row],[Batch Number]]))</f>
        <v>S-1/OS 154</v>
      </c>
      <c r="O6686" s="112" t="str">
        <f>IF(VLOOKUP(Table1[[#This Row],[Intake Batch Combo]],Sheet2!A:B,2,FALSE)="","",VLOOKUP(Table1[[#This Row],[Intake Batch Combo]],Sheet2!A:B,2,FALSE))</f>
        <v>One Source Diagnostics Batch 154</v>
      </c>
      <c r="P6686" s="115" t="s">
        <v>2379</v>
      </c>
      <c r="Q6686" s="115" t="e">
        <v>#N/A</v>
      </c>
    </row>
    <row r="6687" spans="1:17">
      <c r="A6687" s="4" t="s">
        <v>1316</v>
      </c>
      <c r="B6687" s="15">
        <v>154</v>
      </c>
      <c r="C6687" s="15" t="s">
        <v>1915</v>
      </c>
      <c r="D6687" s="30">
        <v>45359</v>
      </c>
      <c r="E6687" s="10" t="s">
        <v>1</v>
      </c>
      <c r="F6687" s="14">
        <v>1695</v>
      </c>
      <c r="G6687" s="14">
        <v>477.48750000000001</v>
      </c>
      <c r="H6687" s="30"/>
      <c r="I6687" s="120"/>
      <c r="J6687" s="15" t="str">
        <f>IF(M6687="",IF(AND(H6687&lt;&gt; "",D6687&lt;&gt;""),IF(H6687&gt;=D6687,H6687-D6687,0),""),"")</f>
        <v/>
      </c>
      <c r="K6687" s="20" t="str">
        <f>IF(M6687="",IF(I6687&lt;&gt;"",I6687-G6687,""),"")</f>
        <v/>
      </c>
      <c r="L6687" s="25" t="str">
        <f>IF(M6687="",IF(K6687&lt;&gt;"",IF(G6687=0,IF(I6687=0,0,9.99),K6687/G6687),""),"")</f>
        <v/>
      </c>
      <c r="M6687" s="111"/>
      <c r="N6687" s="58" t="str">
        <f>TRIM(CONCATENATE(Table1[[#This Row],[Intake]]," ",Table1[[#This Row],[Batch Number]]))</f>
        <v>S-1/OS 154</v>
      </c>
      <c r="O6687" s="111" t="str">
        <f>IF(VLOOKUP(Table1[[#This Row],[Intake Batch Combo]],Sheet2!A:B,2,FALSE)="","",VLOOKUP(Table1[[#This Row],[Intake Batch Combo]],Sheet2!A:B,2,FALSE))</f>
        <v>One Source Diagnostics Batch 154</v>
      </c>
      <c r="P6687" s="115" t="s">
        <v>2379</v>
      </c>
      <c r="Q6687" s="115" t="e">
        <v>#N/A</v>
      </c>
    </row>
    <row r="6688" spans="1:17">
      <c r="A6688" s="4" t="s">
        <v>1316</v>
      </c>
      <c r="B6688" s="15">
        <v>154</v>
      </c>
      <c r="C6688" s="15" t="s">
        <v>1965</v>
      </c>
      <c r="D6688" s="30">
        <v>45359</v>
      </c>
      <c r="E6688" s="10" t="s">
        <v>1</v>
      </c>
      <c r="F6688" s="14">
        <v>1695</v>
      </c>
      <c r="G6688" s="14">
        <v>477.48750000000001</v>
      </c>
      <c r="H6688" s="30"/>
      <c r="I6688" s="118"/>
      <c r="J6688" s="15" t="str">
        <f>IF(M6688="",IF(AND(H6688&lt;&gt; "",D6688&lt;&gt;""),IF(H6688&gt;=D6688,H6688-D6688,0),""),"")</f>
        <v/>
      </c>
      <c r="K6688" s="20" t="str">
        <f>IF(M6688="",IF(I6688&lt;&gt;"",I6688-G6688,""),"")</f>
        <v/>
      </c>
      <c r="L6688" s="25" t="str">
        <f>IF(M6688="",IF(K6688&lt;&gt;"",IF(G6688=0,IF(I6688=0,0,9.99),K6688/G6688),""),"")</f>
        <v/>
      </c>
      <c r="M6688" s="111"/>
      <c r="N6688" s="58" t="str">
        <f>TRIM(CONCATENATE(Table1[[#This Row],[Intake]]," ",Table1[[#This Row],[Batch Number]]))</f>
        <v>S-1/OS 154</v>
      </c>
      <c r="O6688" s="111" t="str">
        <f>IF(VLOOKUP(Table1[[#This Row],[Intake Batch Combo]],Sheet2!A:B,2,FALSE)="","",VLOOKUP(Table1[[#This Row],[Intake Batch Combo]],Sheet2!A:B,2,FALSE))</f>
        <v>One Source Diagnostics Batch 154</v>
      </c>
      <c r="P6688" s="115" t="s">
        <v>2379</v>
      </c>
      <c r="Q6688" s="115" t="e">
        <v>#N/A</v>
      </c>
    </row>
    <row r="6689" spans="1:17">
      <c r="A6689" s="4" t="s">
        <v>1316</v>
      </c>
      <c r="B6689" s="15">
        <v>154</v>
      </c>
      <c r="C6689" s="15" t="s">
        <v>1994</v>
      </c>
      <c r="D6689" s="30">
        <v>45359</v>
      </c>
      <c r="E6689" s="10" t="s">
        <v>1</v>
      </c>
      <c r="F6689" s="14">
        <v>1695</v>
      </c>
      <c r="G6689" s="14">
        <v>477.48750000000001</v>
      </c>
      <c r="H6689" s="30"/>
      <c r="I6689" s="120"/>
      <c r="J6689" s="15" t="str">
        <f>IF(M6689="",IF(AND(H6689&lt;&gt; "",D6689&lt;&gt;""),IF(H6689&gt;=D6689,H6689-D6689,0),""),"")</f>
        <v/>
      </c>
      <c r="K6689" s="20" t="str">
        <f>IF(M6689="",IF(I6689&lt;&gt;"",I6689-G6689,""),"")</f>
        <v/>
      </c>
      <c r="L6689" s="25" t="str">
        <f>IF(M6689="",IF(K6689&lt;&gt;"",IF(G6689=0,IF(I6689=0,0,9.99),K6689/G6689),""),"")</f>
        <v/>
      </c>
      <c r="M6689" s="111"/>
      <c r="N6689" s="58" t="str">
        <f>TRIM(CONCATENATE(Table1[[#This Row],[Intake]]," ",Table1[[#This Row],[Batch Number]]))</f>
        <v>S-1/OS 154</v>
      </c>
      <c r="O6689" s="111" t="str">
        <f>IF(VLOOKUP(Table1[[#This Row],[Intake Batch Combo]],Sheet2!A:B,2,FALSE)="","",VLOOKUP(Table1[[#This Row],[Intake Batch Combo]],Sheet2!A:B,2,FALSE))</f>
        <v>One Source Diagnostics Batch 154</v>
      </c>
      <c r="P6689" s="115" t="s">
        <v>2379</v>
      </c>
      <c r="Q6689" s="115" t="e">
        <v>#N/A</v>
      </c>
    </row>
    <row r="6690" spans="1:17">
      <c r="A6690" s="4" t="s">
        <v>1316</v>
      </c>
      <c r="B6690" s="15">
        <v>154</v>
      </c>
      <c r="C6690" s="15" t="s">
        <v>1994</v>
      </c>
      <c r="D6690" s="30">
        <v>45359</v>
      </c>
      <c r="E6690" s="10" t="s">
        <v>1</v>
      </c>
      <c r="F6690" s="14">
        <v>1695</v>
      </c>
      <c r="G6690" s="14">
        <v>477.48750000000001</v>
      </c>
      <c r="H6690" s="30"/>
      <c r="I6690" s="118"/>
      <c r="J6690" s="15" t="str">
        <f>IF(M6690="",IF(AND(H6690&lt;&gt; "",D6690&lt;&gt;""),IF(H6690&gt;=D6690,H6690-D6690,0),""),"")</f>
        <v/>
      </c>
      <c r="K6690" s="20" t="str">
        <f>IF(M6690="",IF(I6690&lt;&gt;"",I6690-G6690,""),"")</f>
        <v/>
      </c>
      <c r="L6690" s="25" t="str">
        <f>IF(M6690="",IF(K6690&lt;&gt;"",IF(G6690=0,IF(I6690=0,0,9.99),K6690/G6690),""),"")</f>
        <v/>
      </c>
      <c r="M6690" s="111"/>
      <c r="N6690" s="58" t="str">
        <f>TRIM(CONCATENATE(Table1[[#This Row],[Intake]]," ",Table1[[#This Row],[Batch Number]]))</f>
        <v>S-1/OS 154</v>
      </c>
      <c r="O6690" s="111" t="str">
        <f>IF(VLOOKUP(Table1[[#This Row],[Intake Batch Combo]],Sheet2!A:B,2,FALSE)="","",VLOOKUP(Table1[[#This Row],[Intake Batch Combo]],Sheet2!A:B,2,FALSE))</f>
        <v>One Source Diagnostics Batch 154</v>
      </c>
      <c r="P6690" s="115" t="s">
        <v>2379</v>
      </c>
      <c r="Q6690" s="115" t="e">
        <v>#N/A</v>
      </c>
    </row>
    <row r="6691" spans="1:17">
      <c r="A6691" s="4" t="s">
        <v>1316</v>
      </c>
      <c r="B6691" s="15">
        <v>154</v>
      </c>
      <c r="C6691" s="15" t="s">
        <v>2017</v>
      </c>
      <c r="D6691" s="30">
        <v>45359</v>
      </c>
      <c r="E6691" s="10" t="s">
        <v>1</v>
      </c>
      <c r="F6691" s="14">
        <v>1695</v>
      </c>
      <c r="G6691" s="14">
        <v>477.48750000000001</v>
      </c>
      <c r="H6691" s="30"/>
      <c r="I6691" s="118"/>
      <c r="J6691" s="15" t="str">
        <f>IF(M6691="",IF(AND(H6691&lt;&gt; "",D6691&lt;&gt;""),IF(H6691&gt;=D6691,H6691-D6691,0),""),"")</f>
        <v/>
      </c>
      <c r="K6691" s="20" t="str">
        <f>IF(M6691="",IF(I6691&lt;&gt;"",I6691-G6691,""),"")</f>
        <v/>
      </c>
      <c r="L6691" s="25" t="str">
        <f>IF(M6691="",IF(K6691&lt;&gt;"",IF(G6691=0,IF(I6691=0,0,9.99),K6691/G6691),""),"")</f>
        <v/>
      </c>
      <c r="M6691" s="111"/>
      <c r="N6691" s="58" t="str">
        <f>TRIM(CONCATENATE(Table1[[#This Row],[Intake]]," ",Table1[[#This Row],[Batch Number]]))</f>
        <v>S-1/OS 154</v>
      </c>
      <c r="O6691" s="111" t="str">
        <f>IF(VLOOKUP(Table1[[#This Row],[Intake Batch Combo]],Sheet2!A:B,2,FALSE)="","",VLOOKUP(Table1[[#This Row],[Intake Batch Combo]],Sheet2!A:B,2,FALSE))</f>
        <v>One Source Diagnostics Batch 154</v>
      </c>
      <c r="P6691" s="115" t="s">
        <v>2379</v>
      </c>
      <c r="Q6691" s="115" t="e">
        <v>#N/A</v>
      </c>
    </row>
    <row r="6692" spans="1:17">
      <c r="A6692" s="4" t="s">
        <v>1316</v>
      </c>
      <c r="B6692" s="15">
        <v>154</v>
      </c>
      <c r="C6692" s="15" t="s">
        <v>2040</v>
      </c>
      <c r="D6692" s="30">
        <v>45359</v>
      </c>
      <c r="E6692" s="10" t="s">
        <v>1</v>
      </c>
      <c r="F6692" s="14">
        <v>1695</v>
      </c>
      <c r="G6692" s="14">
        <v>477.48750000000001</v>
      </c>
      <c r="H6692" s="30"/>
      <c r="I6692" s="118"/>
      <c r="J6692" s="15" t="str">
        <f>IF(M6692="",IF(AND(H6692&lt;&gt; "",D6692&lt;&gt;""),IF(H6692&gt;=D6692,H6692-D6692,0),""),"")</f>
        <v/>
      </c>
      <c r="K6692" s="20" t="str">
        <f>IF(M6692="",IF(I6692&lt;&gt;"",I6692-G6692,""),"")</f>
        <v/>
      </c>
      <c r="L6692" s="25" t="str">
        <f>IF(M6692="",IF(K6692&lt;&gt;"",IF(G6692=0,IF(I6692=0,0,9.99),K6692/G6692),""),"")</f>
        <v/>
      </c>
      <c r="M6692" s="111"/>
      <c r="N6692" s="58" t="str">
        <f>TRIM(CONCATENATE(Table1[[#This Row],[Intake]]," ",Table1[[#This Row],[Batch Number]]))</f>
        <v>S-1/OS 154</v>
      </c>
      <c r="O6692" s="111" t="str">
        <f>IF(VLOOKUP(Table1[[#This Row],[Intake Batch Combo]],Sheet2!A:B,2,FALSE)="","",VLOOKUP(Table1[[#This Row],[Intake Batch Combo]],Sheet2!A:B,2,FALSE))</f>
        <v>One Source Diagnostics Batch 154</v>
      </c>
      <c r="P6692" s="115" t="s">
        <v>2379</v>
      </c>
      <c r="Q6692" s="115" t="e">
        <v>#N/A</v>
      </c>
    </row>
    <row r="6693" spans="1:17">
      <c r="A6693" s="4" t="s">
        <v>1316</v>
      </c>
      <c r="B6693" s="15">
        <v>154</v>
      </c>
      <c r="C6693" s="15" t="s">
        <v>2043</v>
      </c>
      <c r="D6693" s="30">
        <v>45359</v>
      </c>
      <c r="E6693" s="10" t="s">
        <v>1</v>
      </c>
      <c r="F6693" s="14">
        <v>1695</v>
      </c>
      <c r="G6693" s="14">
        <v>477.48750000000001</v>
      </c>
      <c r="H6693" s="30"/>
      <c r="I6693" s="120"/>
      <c r="J6693" s="15" t="str">
        <f>IF(M6693="",IF(AND(H6693&lt;&gt; "",D6693&lt;&gt;""),IF(H6693&gt;=D6693,H6693-D6693,0),""),"")</f>
        <v/>
      </c>
      <c r="K6693" s="20" t="str">
        <f>IF(M6693="",IF(I6693&lt;&gt;"",I6693-G6693,""),"")</f>
        <v/>
      </c>
      <c r="L6693" s="25" t="str">
        <f>IF(M6693="",IF(K6693&lt;&gt;"",IF(G6693=0,IF(I6693=0,0,9.99),K6693/G6693),""),"")</f>
        <v/>
      </c>
      <c r="M6693" s="111"/>
      <c r="N6693" s="58" t="str">
        <f>TRIM(CONCATENATE(Table1[[#This Row],[Intake]]," ",Table1[[#This Row],[Batch Number]]))</f>
        <v>S-1/OS 154</v>
      </c>
      <c r="O6693" s="111" t="str">
        <f>IF(VLOOKUP(Table1[[#This Row],[Intake Batch Combo]],Sheet2!A:B,2,FALSE)="","",VLOOKUP(Table1[[#This Row],[Intake Batch Combo]],Sheet2!A:B,2,FALSE))</f>
        <v>One Source Diagnostics Batch 154</v>
      </c>
      <c r="P6693" s="115" t="s">
        <v>2379</v>
      </c>
      <c r="Q6693" s="115" t="e">
        <v>#N/A</v>
      </c>
    </row>
    <row r="6694" spans="1:17">
      <c r="A6694" s="4" t="s">
        <v>1316</v>
      </c>
      <c r="B6694" s="15">
        <v>154</v>
      </c>
      <c r="C6694" s="15" t="s">
        <v>2043</v>
      </c>
      <c r="D6694" s="30">
        <v>45359</v>
      </c>
      <c r="E6694" s="10" t="s">
        <v>1</v>
      </c>
      <c r="F6694" s="14">
        <v>1695</v>
      </c>
      <c r="G6694" s="14">
        <v>477.48750000000001</v>
      </c>
      <c r="H6694" s="30"/>
      <c r="I6694" s="118"/>
      <c r="J6694" s="15" t="str">
        <f>IF(M6694="",IF(AND(H6694&lt;&gt; "",D6694&lt;&gt;""),IF(H6694&gt;=D6694,H6694-D6694,0),""),"")</f>
        <v/>
      </c>
      <c r="K6694" s="20" t="str">
        <f>IF(M6694="",IF(I6694&lt;&gt;"",I6694-G6694,""),"")</f>
        <v/>
      </c>
      <c r="L6694" s="25" t="str">
        <f>IF(M6694="",IF(K6694&lt;&gt;"",IF(G6694=0,IF(I6694=0,0,9.99),K6694/G6694),""),"")</f>
        <v/>
      </c>
      <c r="M6694" s="111"/>
      <c r="N6694" s="58" t="str">
        <f>TRIM(CONCATENATE(Table1[[#This Row],[Intake]]," ",Table1[[#This Row],[Batch Number]]))</f>
        <v>S-1/OS 154</v>
      </c>
      <c r="O6694" s="111" t="str">
        <f>IF(VLOOKUP(Table1[[#This Row],[Intake Batch Combo]],Sheet2!A:B,2,FALSE)="","",VLOOKUP(Table1[[#This Row],[Intake Batch Combo]],Sheet2!A:B,2,FALSE))</f>
        <v>One Source Diagnostics Batch 154</v>
      </c>
      <c r="P6694" s="115" t="s">
        <v>2379</v>
      </c>
      <c r="Q6694" s="115" t="e">
        <v>#N/A</v>
      </c>
    </row>
    <row r="6695" spans="1:17">
      <c r="A6695" s="4" t="s">
        <v>1316</v>
      </c>
      <c r="B6695" s="15">
        <v>154</v>
      </c>
      <c r="C6695" s="15" t="s">
        <v>2052</v>
      </c>
      <c r="D6695" s="30">
        <v>45359</v>
      </c>
      <c r="E6695" s="10" t="s">
        <v>1</v>
      </c>
      <c r="F6695" s="14">
        <v>1695</v>
      </c>
      <c r="G6695" s="14">
        <v>477.48750000000001</v>
      </c>
      <c r="H6695" s="30"/>
      <c r="I6695" s="120"/>
      <c r="J6695" s="15" t="str">
        <f>IF(M6695="",IF(AND(H6695&lt;&gt; "",D6695&lt;&gt;""),IF(H6695&gt;=D6695,H6695-D6695,0),""),"")</f>
        <v/>
      </c>
      <c r="K6695" s="20" t="str">
        <f>IF(M6695="",IF(I6695&lt;&gt;"",I6695-G6695,""),"")</f>
        <v/>
      </c>
      <c r="L6695" s="25" t="str">
        <f>IF(M6695="",IF(K6695&lt;&gt;"",IF(G6695=0,IF(I6695=0,0,9.99),K6695/G6695),""),"")</f>
        <v/>
      </c>
      <c r="M6695" s="111"/>
      <c r="N6695" s="58" t="str">
        <f>TRIM(CONCATENATE(Table1[[#This Row],[Intake]]," ",Table1[[#This Row],[Batch Number]]))</f>
        <v>S-1/OS 154</v>
      </c>
      <c r="O6695" s="111" t="str">
        <f>IF(VLOOKUP(Table1[[#This Row],[Intake Batch Combo]],Sheet2!A:B,2,FALSE)="","",VLOOKUP(Table1[[#This Row],[Intake Batch Combo]],Sheet2!A:B,2,FALSE))</f>
        <v>One Source Diagnostics Batch 154</v>
      </c>
      <c r="P6695" s="115" t="s">
        <v>2379</v>
      </c>
      <c r="Q6695" s="115" t="e">
        <v>#N/A</v>
      </c>
    </row>
    <row r="6696" spans="1:17">
      <c r="A6696" s="4" t="s">
        <v>1316</v>
      </c>
      <c r="B6696" s="15">
        <v>154</v>
      </c>
      <c r="C6696" s="15" t="s">
        <v>2052</v>
      </c>
      <c r="D6696" s="30">
        <v>45359</v>
      </c>
      <c r="E6696" s="10" t="s">
        <v>1</v>
      </c>
      <c r="F6696" s="14">
        <v>1695</v>
      </c>
      <c r="G6696" s="14">
        <v>477.48750000000001</v>
      </c>
      <c r="H6696" s="30"/>
      <c r="I6696" s="118"/>
      <c r="J6696" s="15" t="str">
        <f>IF(M6696="",IF(AND(H6696&lt;&gt; "",D6696&lt;&gt;""),IF(H6696&gt;=D6696,H6696-D6696,0),""),"")</f>
        <v/>
      </c>
      <c r="K6696" s="20" t="str">
        <f>IF(M6696="",IF(I6696&lt;&gt;"",I6696-G6696,""),"")</f>
        <v/>
      </c>
      <c r="L6696" s="25" t="str">
        <f>IF(M6696="",IF(K6696&lt;&gt;"",IF(G6696=0,IF(I6696=0,0,9.99),K6696/G6696),""),"")</f>
        <v/>
      </c>
      <c r="M6696" s="111"/>
      <c r="N6696" s="58" t="str">
        <f>TRIM(CONCATENATE(Table1[[#This Row],[Intake]]," ",Table1[[#This Row],[Batch Number]]))</f>
        <v>S-1/OS 154</v>
      </c>
      <c r="O6696" s="111" t="str">
        <f>IF(VLOOKUP(Table1[[#This Row],[Intake Batch Combo]],Sheet2!A:B,2,FALSE)="","",VLOOKUP(Table1[[#This Row],[Intake Batch Combo]],Sheet2!A:B,2,FALSE))</f>
        <v>One Source Diagnostics Batch 154</v>
      </c>
      <c r="P6696" s="115" t="s">
        <v>2379</v>
      </c>
      <c r="Q6696" s="115" t="e">
        <v>#N/A</v>
      </c>
    </row>
    <row r="6697" spans="1:17">
      <c r="A6697" s="4" t="s">
        <v>1316</v>
      </c>
      <c r="B6697" s="15">
        <v>154</v>
      </c>
      <c r="C6697" s="15" t="s">
        <v>2093</v>
      </c>
      <c r="D6697" s="30">
        <v>45359</v>
      </c>
      <c r="E6697" s="10" t="s">
        <v>1</v>
      </c>
      <c r="F6697" s="14">
        <v>1695</v>
      </c>
      <c r="G6697" s="14">
        <v>477.48750000000001</v>
      </c>
      <c r="H6697" s="30"/>
      <c r="I6697" s="118"/>
      <c r="J6697" s="15" t="str">
        <f>IF(M6697="",IF(AND(H6697&lt;&gt; "",D6697&lt;&gt;""),IF(H6697&gt;=D6697,H6697-D6697,0),""),"")</f>
        <v/>
      </c>
      <c r="K6697" s="20" t="str">
        <f>IF(M6697="",IF(I6697&lt;&gt;"",I6697-G6697,""),"")</f>
        <v/>
      </c>
      <c r="L6697" s="25" t="str">
        <f>IF(M6697="",IF(K6697&lt;&gt;"",IF(G6697=0,IF(I6697=0,0,9.99),K6697/G6697),""),"")</f>
        <v/>
      </c>
      <c r="M6697" s="112"/>
      <c r="N6697" s="58" t="str">
        <f>TRIM(CONCATENATE(Table1[[#This Row],[Intake]]," ",Table1[[#This Row],[Batch Number]]))</f>
        <v>S-1/OS 154</v>
      </c>
      <c r="O6697" s="112" t="str">
        <f>IF(VLOOKUP(Table1[[#This Row],[Intake Batch Combo]],Sheet2!A:B,2,FALSE)="","",VLOOKUP(Table1[[#This Row],[Intake Batch Combo]],Sheet2!A:B,2,FALSE))</f>
        <v>One Source Diagnostics Batch 154</v>
      </c>
      <c r="P6697" s="115" t="s">
        <v>2379</v>
      </c>
      <c r="Q6697" s="115" t="e">
        <v>#N/A</v>
      </c>
    </row>
    <row r="6698" spans="1:17">
      <c r="A6698" s="4" t="s">
        <v>1316</v>
      </c>
      <c r="B6698" s="15">
        <v>154</v>
      </c>
      <c r="C6698" s="15" t="s">
        <v>2093</v>
      </c>
      <c r="D6698" s="30">
        <v>45359</v>
      </c>
      <c r="E6698" s="10" t="s">
        <v>1</v>
      </c>
      <c r="F6698" s="14">
        <v>1695</v>
      </c>
      <c r="G6698" s="14">
        <v>477.48750000000001</v>
      </c>
      <c r="H6698" s="30"/>
      <c r="I6698" s="118"/>
      <c r="J6698" s="15" t="str">
        <f>IF(M6698="",IF(AND(H6698&lt;&gt; "",D6698&lt;&gt;""),IF(H6698&gt;=D6698,H6698-D6698,0),""),"")</f>
        <v/>
      </c>
      <c r="K6698" s="20" t="str">
        <f>IF(M6698="",IF(I6698&lt;&gt;"",I6698-G6698,""),"")</f>
        <v/>
      </c>
      <c r="L6698" s="25" t="str">
        <f>IF(M6698="",IF(K6698&lt;&gt;"",IF(G6698=0,IF(I6698=0,0,9.99),K6698/G6698),""),"")</f>
        <v/>
      </c>
      <c r="M6698" s="112"/>
      <c r="N6698" s="58" t="str">
        <f>TRIM(CONCATENATE(Table1[[#This Row],[Intake]]," ",Table1[[#This Row],[Batch Number]]))</f>
        <v>S-1/OS 154</v>
      </c>
      <c r="O6698" s="112" t="str">
        <f>IF(VLOOKUP(Table1[[#This Row],[Intake Batch Combo]],Sheet2!A:B,2,FALSE)="","",VLOOKUP(Table1[[#This Row],[Intake Batch Combo]],Sheet2!A:B,2,FALSE))</f>
        <v>One Source Diagnostics Batch 154</v>
      </c>
      <c r="P6698" s="115" t="s">
        <v>2379</v>
      </c>
      <c r="Q6698" s="115" t="e">
        <v>#N/A</v>
      </c>
    </row>
    <row r="6699" spans="1:17">
      <c r="A6699" s="4" t="s">
        <v>1316</v>
      </c>
      <c r="B6699" s="15">
        <v>154</v>
      </c>
      <c r="C6699" s="15" t="s">
        <v>2093</v>
      </c>
      <c r="D6699" s="30">
        <v>45359</v>
      </c>
      <c r="E6699" s="10" t="s">
        <v>1</v>
      </c>
      <c r="F6699" s="14">
        <v>1695</v>
      </c>
      <c r="G6699" s="14">
        <v>477.48750000000001</v>
      </c>
      <c r="H6699" s="30"/>
      <c r="I6699" s="118"/>
      <c r="J6699" s="15" t="str">
        <f>IF(M6699="",IF(AND(H6699&lt;&gt; "",D6699&lt;&gt;""),IF(H6699&gt;=D6699,H6699-D6699,0),""),"")</f>
        <v/>
      </c>
      <c r="K6699" s="20" t="str">
        <f>IF(M6699="",IF(I6699&lt;&gt;"",I6699-G6699,""),"")</f>
        <v/>
      </c>
      <c r="L6699" s="25" t="str">
        <f>IF(M6699="",IF(K6699&lt;&gt;"",IF(G6699=0,IF(I6699=0,0,9.99),K6699/G6699),""),"")</f>
        <v/>
      </c>
      <c r="M6699" s="111"/>
      <c r="N6699" s="58" t="str">
        <f>TRIM(CONCATENATE(Table1[[#This Row],[Intake]]," ",Table1[[#This Row],[Batch Number]]))</f>
        <v>S-1/OS 154</v>
      </c>
      <c r="O6699" s="111" t="str">
        <f>IF(VLOOKUP(Table1[[#This Row],[Intake Batch Combo]],Sheet2!A:B,2,FALSE)="","",VLOOKUP(Table1[[#This Row],[Intake Batch Combo]],Sheet2!A:B,2,FALSE))</f>
        <v>One Source Diagnostics Batch 154</v>
      </c>
      <c r="P6699" s="115" t="s">
        <v>2379</v>
      </c>
      <c r="Q6699" s="115" t="e">
        <v>#N/A</v>
      </c>
    </row>
    <row r="6700" spans="1:17">
      <c r="A6700" s="4" t="s">
        <v>1316</v>
      </c>
      <c r="B6700" s="15">
        <v>154</v>
      </c>
      <c r="C6700" s="15" t="s">
        <v>2094</v>
      </c>
      <c r="D6700" s="30">
        <v>45359</v>
      </c>
      <c r="E6700" s="10" t="s">
        <v>1</v>
      </c>
      <c r="F6700" s="14">
        <v>1695</v>
      </c>
      <c r="G6700" s="14">
        <v>477.48750000000001</v>
      </c>
      <c r="H6700" s="30"/>
      <c r="I6700" s="118"/>
      <c r="J6700" s="15" t="str">
        <f>IF(M6700="",IF(AND(H6700&lt;&gt; "",D6700&lt;&gt;""),IF(H6700&gt;=D6700,H6700-D6700,0),""),"")</f>
        <v/>
      </c>
      <c r="K6700" s="20" t="str">
        <f>IF(M6700="",IF(I6700&lt;&gt;"",I6700-G6700,""),"")</f>
        <v/>
      </c>
      <c r="L6700" s="25" t="str">
        <f>IF(M6700="",IF(K6700&lt;&gt;"",IF(G6700=0,IF(I6700=0,0,9.99),K6700/G6700),""),"")</f>
        <v/>
      </c>
      <c r="M6700" s="111"/>
      <c r="N6700" s="58" t="str">
        <f>TRIM(CONCATENATE(Table1[[#This Row],[Intake]]," ",Table1[[#This Row],[Batch Number]]))</f>
        <v>S-1/OS 154</v>
      </c>
      <c r="O6700" s="111" t="str">
        <f>IF(VLOOKUP(Table1[[#This Row],[Intake Batch Combo]],Sheet2!A:B,2,FALSE)="","",VLOOKUP(Table1[[#This Row],[Intake Batch Combo]],Sheet2!A:B,2,FALSE))</f>
        <v>One Source Diagnostics Batch 154</v>
      </c>
      <c r="P6700" s="115" t="s">
        <v>2379</v>
      </c>
      <c r="Q6700" s="115" t="e">
        <v>#N/A</v>
      </c>
    </row>
    <row r="6701" spans="1:17">
      <c r="A6701" s="4" t="s">
        <v>1316</v>
      </c>
      <c r="B6701" s="15">
        <v>154</v>
      </c>
      <c r="C6701" s="15" t="s">
        <v>2126</v>
      </c>
      <c r="D6701" s="30">
        <v>45359</v>
      </c>
      <c r="E6701" s="10" t="s">
        <v>1</v>
      </c>
      <c r="F6701" s="14">
        <v>1695</v>
      </c>
      <c r="G6701" s="14">
        <v>477.48750000000001</v>
      </c>
      <c r="H6701" s="30"/>
      <c r="I6701" s="118"/>
      <c r="J6701" s="15" t="str">
        <f>IF(M6701="",IF(AND(H6701&lt;&gt; "",D6701&lt;&gt;""),IF(H6701&gt;=D6701,H6701-D6701,0),""),"")</f>
        <v/>
      </c>
      <c r="K6701" s="20" t="str">
        <f>IF(M6701="",IF(I6701&lt;&gt;"",I6701-G6701,""),"")</f>
        <v/>
      </c>
      <c r="L6701" s="25" t="str">
        <f>IF(M6701="",IF(K6701&lt;&gt;"",IF(G6701=0,IF(I6701=0,0,9.99),K6701/G6701),""),"")</f>
        <v/>
      </c>
      <c r="M6701" s="111"/>
      <c r="N6701" s="58" t="str">
        <f>TRIM(CONCATENATE(Table1[[#This Row],[Intake]]," ",Table1[[#This Row],[Batch Number]]))</f>
        <v>S-1/OS 154</v>
      </c>
      <c r="O6701" s="111" t="str">
        <f>IF(VLOOKUP(Table1[[#This Row],[Intake Batch Combo]],Sheet2!A:B,2,FALSE)="","",VLOOKUP(Table1[[#This Row],[Intake Batch Combo]],Sheet2!A:B,2,FALSE))</f>
        <v>One Source Diagnostics Batch 154</v>
      </c>
      <c r="P6701" s="115" t="s">
        <v>2379</v>
      </c>
      <c r="Q6701" s="115" t="e">
        <v>#N/A</v>
      </c>
    </row>
    <row r="6702" spans="1:17">
      <c r="A6702" s="4" t="s">
        <v>1316</v>
      </c>
      <c r="B6702" s="15">
        <v>154</v>
      </c>
      <c r="C6702" s="15" t="s">
        <v>2126</v>
      </c>
      <c r="D6702" s="30">
        <v>45359</v>
      </c>
      <c r="E6702" s="10" t="s">
        <v>1</v>
      </c>
      <c r="F6702" s="14">
        <v>1695</v>
      </c>
      <c r="G6702" s="14">
        <v>477.48750000000001</v>
      </c>
      <c r="H6702" s="30"/>
      <c r="I6702" s="118"/>
      <c r="J6702" s="15" t="str">
        <f>IF(M6702="",IF(AND(H6702&lt;&gt; "",D6702&lt;&gt;""),IF(H6702&gt;=D6702,H6702-D6702,0),""),"")</f>
        <v/>
      </c>
      <c r="K6702" s="20" t="str">
        <f>IF(M6702="",IF(I6702&lt;&gt;"",I6702-G6702,""),"")</f>
        <v/>
      </c>
      <c r="L6702" s="25" t="str">
        <f>IF(M6702="",IF(K6702&lt;&gt;"",IF(G6702=0,IF(I6702=0,0,9.99),K6702/G6702),""),"")</f>
        <v/>
      </c>
      <c r="M6702" s="111"/>
      <c r="N6702" s="58" t="str">
        <f>TRIM(CONCATENATE(Table1[[#This Row],[Intake]]," ",Table1[[#This Row],[Batch Number]]))</f>
        <v>S-1/OS 154</v>
      </c>
      <c r="O6702" s="111" t="str">
        <f>IF(VLOOKUP(Table1[[#This Row],[Intake Batch Combo]],Sheet2!A:B,2,FALSE)="","",VLOOKUP(Table1[[#This Row],[Intake Batch Combo]],Sheet2!A:B,2,FALSE))</f>
        <v>One Source Diagnostics Batch 154</v>
      </c>
      <c r="P6702" s="115" t="s">
        <v>2379</v>
      </c>
      <c r="Q6702" s="115" t="e">
        <v>#N/A</v>
      </c>
    </row>
    <row r="6703" spans="1:17">
      <c r="A6703" s="4" t="s">
        <v>1316</v>
      </c>
      <c r="B6703" s="15">
        <v>154</v>
      </c>
      <c r="C6703" s="15" t="s">
        <v>2137</v>
      </c>
      <c r="D6703" s="30">
        <v>45359</v>
      </c>
      <c r="E6703" s="10" t="s">
        <v>1</v>
      </c>
      <c r="F6703" s="14">
        <v>1695</v>
      </c>
      <c r="G6703" s="14">
        <v>477.48750000000001</v>
      </c>
      <c r="H6703" s="30"/>
      <c r="I6703" s="118"/>
      <c r="J6703" s="15" t="str">
        <f>IF(M6703="",IF(AND(H6703&lt;&gt; "",D6703&lt;&gt;""),IF(H6703&gt;=D6703,H6703-D6703,0),""),"")</f>
        <v/>
      </c>
      <c r="K6703" s="20" t="str">
        <f>IF(M6703="",IF(I6703&lt;&gt;"",I6703-G6703,""),"")</f>
        <v/>
      </c>
      <c r="L6703" s="25" t="str">
        <f>IF(M6703="",IF(K6703&lt;&gt;"",IF(G6703=0,IF(I6703=0,0,9.99),K6703/G6703),""),"")</f>
        <v/>
      </c>
      <c r="M6703" s="112"/>
      <c r="N6703" s="58" t="str">
        <f>TRIM(CONCATENATE(Table1[[#This Row],[Intake]]," ",Table1[[#This Row],[Batch Number]]))</f>
        <v>S-1/OS 154</v>
      </c>
      <c r="O6703" s="112" t="str">
        <f>IF(VLOOKUP(Table1[[#This Row],[Intake Batch Combo]],Sheet2!A:B,2,FALSE)="","",VLOOKUP(Table1[[#This Row],[Intake Batch Combo]],Sheet2!A:B,2,FALSE))</f>
        <v>One Source Diagnostics Batch 154</v>
      </c>
      <c r="P6703" s="115" t="s">
        <v>2379</v>
      </c>
      <c r="Q6703" s="115" t="e">
        <v>#N/A</v>
      </c>
    </row>
    <row r="6704" spans="1:17">
      <c r="A6704" s="4" t="s">
        <v>1316</v>
      </c>
      <c r="B6704" s="15">
        <v>154</v>
      </c>
      <c r="C6704" s="15" t="s">
        <v>2148</v>
      </c>
      <c r="D6704" s="30">
        <v>45359</v>
      </c>
      <c r="E6704" s="10" t="s">
        <v>1</v>
      </c>
      <c r="F6704" s="14">
        <v>1695</v>
      </c>
      <c r="G6704" s="14">
        <v>477.48750000000001</v>
      </c>
      <c r="H6704" s="30"/>
      <c r="I6704" s="118"/>
      <c r="J6704" s="15" t="str">
        <f>IF(M6704="",IF(AND(H6704&lt;&gt; "",D6704&lt;&gt;""),IF(H6704&gt;=D6704,H6704-D6704,0),""),"")</f>
        <v/>
      </c>
      <c r="K6704" s="20" t="str">
        <f>IF(M6704="",IF(I6704&lt;&gt;"",I6704-G6704,""),"")</f>
        <v/>
      </c>
      <c r="L6704" s="25" t="str">
        <f>IF(M6704="",IF(K6704&lt;&gt;"",IF(G6704=0,IF(I6704=0,0,9.99),K6704/G6704),""),"")</f>
        <v/>
      </c>
      <c r="M6704" s="112"/>
      <c r="N6704" s="58" t="str">
        <f>TRIM(CONCATENATE(Table1[[#This Row],[Intake]]," ",Table1[[#This Row],[Batch Number]]))</f>
        <v>S-1/OS 154</v>
      </c>
      <c r="O6704" s="112" t="str">
        <f>IF(VLOOKUP(Table1[[#This Row],[Intake Batch Combo]],Sheet2!A:B,2,FALSE)="","",VLOOKUP(Table1[[#This Row],[Intake Batch Combo]],Sheet2!A:B,2,FALSE))</f>
        <v>One Source Diagnostics Batch 154</v>
      </c>
      <c r="P6704" s="115" t="s">
        <v>2379</v>
      </c>
      <c r="Q6704" s="115" t="e">
        <v>#N/A</v>
      </c>
    </row>
    <row r="6705" spans="1:17">
      <c r="A6705" s="4" t="s">
        <v>1316</v>
      </c>
      <c r="B6705" s="15">
        <v>154</v>
      </c>
      <c r="C6705" s="15" t="s">
        <v>2148</v>
      </c>
      <c r="D6705" s="30">
        <v>45359</v>
      </c>
      <c r="E6705" s="10" t="s">
        <v>1</v>
      </c>
      <c r="F6705" s="14">
        <v>1695</v>
      </c>
      <c r="G6705" s="14">
        <v>477.48750000000001</v>
      </c>
      <c r="H6705" s="30"/>
      <c r="I6705" s="120"/>
      <c r="J6705" s="15" t="str">
        <f>IF(M6705="",IF(AND(H6705&lt;&gt; "",D6705&lt;&gt;""),IF(H6705&gt;=D6705,H6705-D6705,0),""),"")</f>
        <v/>
      </c>
      <c r="K6705" s="20" t="str">
        <f>IF(M6705="",IF(I6705&lt;&gt;"",I6705-G6705,""),"")</f>
        <v/>
      </c>
      <c r="L6705" s="25" t="str">
        <f>IF(M6705="",IF(K6705&lt;&gt;"",IF(G6705=0,IF(I6705=0,0,9.99),K6705/G6705),""),"")</f>
        <v/>
      </c>
      <c r="M6705" s="112"/>
      <c r="N6705" s="58" t="str">
        <f>TRIM(CONCATENATE(Table1[[#This Row],[Intake]]," ",Table1[[#This Row],[Batch Number]]))</f>
        <v>S-1/OS 154</v>
      </c>
      <c r="O6705" s="112" t="str">
        <f>IF(VLOOKUP(Table1[[#This Row],[Intake Batch Combo]],Sheet2!A:B,2,FALSE)="","",VLOOKUP(Table1[[#This Row],[Intake Batch Combo]],Sheet2!A:B,2,FALSE))</f>
        <v>One Source Diagnostics Batch 154</v>
      </c>
      <c r="P6705" s="115" t="s">
        <v>2379</v>
      </c>
      <c r="Q6705" s="115" t="e">
        <v>#N/A</v>
      </c>
    </row>
    <row r="6706" spans="1:17">
      <c r="A6706" s="4" t="s">
        <v>1316</v>
      </c>
      <c r="B6706" s="15">
        <v>154</v>
      </c>
      <c r="C6706" s="15" t="s">
        <v>2152</v>
      </c>
      <c r="D6706" s="30">
        <v>45359</v>
      </c>
      <c r="E6706" s="10" t="s">
        <v>1</v>
      </c>
      <c r="F6706" s="14">
        <v>1695</v>
      </c>
      <c r="G6706" s="14">
        <v>477.48750000000001</v>
      </c>
      <c r="H6706" s="30"/>
      <c r="I6706" s="118"/>
      <c r="J6706" s="15" t="str">
        <f>IF(M6706="",IF(AND(H6706&lt;&gt; "",D6706&lt;&gt;""),IF(H6706&gt;=D6706,H6706-D6706,0),""),"")</f>
        <v/>
      </c>
      <c r="K6706" s="20" t="str">
        <f>IF(M6706="",IF(I6706&lt;&gt;"",I6706-G6706,""),"")</f>
        <v/>
      </c>
      <c r="L6706" s="25" t="str">
        <f>IF(M6706="",IF(K6706&lt;&gt;"",IF(G6706=0,IF(I6706=0,0,9.99),K6706/G6706),""),"")</f>
        <v/>
      </c>
      <c r="M6706" s="111"/>
      <c r="N6706" s="58" t="str">
        <f>TRIM(CONCATENATE(Table1[[#This Row],[Intake]]," ",Table1[[#This Row],[Batch Number]]))</f>
        <v>S-1/OS 154</v>
      </c>
      <c r="O6706" s="111" t="str">
        <f>IF(VLOOKUP(Table1[[#This Row],[Intake Batch Combo]],Sheet2!A:B,2,FALSE)="","",VLOOKUP(Table1[[#This Row],[Intake Batch Combo]],Sheet2!A:B,2,FALSE))</f>
        <v>One Source Diagnostics Batch 154</v>
      </c>
      <c r="P6706" s="115" t="s">
        <v>2379</v>
      </c>
      <c r="Q6706" s="115" t="e">
        <v>#N/A</v>
      </c>
    </row>
    <row r="6707" spans="1:17">
      <c r="A6707" s="4" t="s">
        <v>1316</v>
      </c>
      <c r="B6707" s="15">
        <v>154</v>
      </c>
      <c r="C6707" s="15" t="s">
        <v>2152</v>
      </c>
      <c r="D6707" s="30">
        <v>45359</v>
      </c>
      <c r="E6707" s="10" t="s">
        <v>1</v>
      </c>
      <c r="F6707" s="14">
        <v>1695</v>
      </c>
      <c r="G6707" s="14">
        <v>477.48750000000001</v>
      </c>
      <c r="H6707" s="30"/>
      <c r="I6707" s="118"/>
      <c r="J6707" s="15" t="str">
        <f>IF(M6707="",IF(AND(H6707&lt;&gt; "",D6707&lt;&gt;""),IF(H6707&gt;=D6707,H6707-D6707,0),""),"")</f>
        <v/>
      </c>
      <c r="K6707" s="20" t="str">
        <f>IF(M6707="",IF(I6707&lt;&gt;"",I6707-G6707,""),"")</f>
        <v/>
      </c>
      <c r="L6707" s="25" t="str">
        <f>IF(M6707="",IF(K6707&lt;&gt;"",IF(G6707=0,IF(I6707=0,0,9.99),K6707/G6707),""),"")</f>
        <v/>
      </c>
      <c r="M6707" s="111"/>
      <c r="N6707" s="58" t="str">
        <f>TRIM(CONCATENATE(Table1[[#This Row],[Intake]]," ",Table1[[#This Row],[Batch Number]]))</f>
        <v>S-1/OS 154</v>
      </c>
      <c r="O6707" s="111" t="str">
        <f>IF(VLOOKUP(Table1[[#This Row],[Intake Batch Combo]],Sheet2!A:B,2,FALSE)="","",VLOOKUP(Table1[[#This Row],[Intake Batch Combo]],Sheet2!A:B,2,FALSE))</f>
        <v>One Source Diagnostics Batch 154</v>
      </c>
      <c r="P6707" s="115" t="s">
        <v>2379</v>
      </c>
      <c r="Q6707" s="115" t="e">
        <v>#N/A</v>
      </c>
    </row>
    <row r="6708" spans="1:17">
      <c r="A6708" s="4" t="s">
        <v>1316</v>
      </c>
      <c r="B6708" s="15">
        <v>154</v>
      </c>
      <c r="C6708" s="15" t="s">
        <v>2184</v>
      </c>
      <c r="D6708" s="30">
        <v>45359</v>
      </c>
      <c r="E6708" s="10" t="s">
        <v>1</v>
      </c>
      <c r="F6708" s="14">
        <v>1695</v>
      </c>
      <c r="G6708" s="14">
        <v>477.48750000000001</v>
      </c>
      <c r="H6708" s="30"/>
      <c r="I6708" s="118"/>
      <c r="J6708" s="15" t="str">
        <f>IF(M6708="",IF(AND(H6708&lt;&gt; "",D6708&lt;&gt;""),IF(H6708&gt;=D6708,H6708-D6708,0),""),"")</f>
        <v/>
      </c>
      <c r="K6708" s="20" t="str">
        <f>IF(M6708="",IF(I6708&lt;&gt;"",I6708-G6708,""),"")</f>
        <v/>
      </c>
      <c r="L6708" s="25" t="str">
        <f>IF(M6708="",IF(K6708&lt;&gt;"",IF(G6708=0,IF(I6708=0,0,9.99),K6708/G6708),""),"")</f>
        <v/>
      </c>
      <c r="M6708" s="111"/>
      <c r="N6708" s="58" t="str">
        <f>TRIM(CONCATENATE(Table1[[#This Row],[Intake]]," ",Table1[[#This Row],[Batch Number]]))</f>
        <v>S-1/OS 154</v>
      </c>
      <c r="O6708" s="111" t="str">
        <f>IF(VLOOKUP(Table1[[#This Row],[Intake Batch Combo]],Sheet2!A:B,2,FALSE)="","",VLOOKUP(Table1[[#This Row],[Intake Batch Combo]],Sheet2!A:B,2,FALSE))</f>
        <v>One Source Diagnostics Batch 154</v>
      </c>
      <c r="P6708" s="115" t="s">
        <v>2379</v>
      </c>
      <c r="Q6708" s="115" t="e">
        <v>#N/A</v>
      </c>
    </row>
    <row r="6709" spans="1:17">
      <c r="A6709" s="4" t="s">
        <v>1316</v>
      </c>
      <c r="B6709" s="15">
        <v>154</v>
      </c>
      <c r="C6709" s="15" t="s">
        <v>2186</v>
      </c>
      <c r="D6709" s="30">
        <v>45359</v>
      </c>
      <c r="E6709" s="10" t="s">
        <v>1</v>
      </c>
      <c r="F6709" s="14">
        <v>1695</v>
      </c>
      <c r="G6709" s="14">
        <v>477.48750000000001</v>
      </c>
      <c r="H6709" s="30"/>
      <c r="I6709" s="118"/>
      <c r="J6709" s="15" t="str">
        <f>IF(M6709="",IF(AND(H6709&lt;&gt; "",D6709&lt;&gt;""),IF(H6709&gt;=D6709,H6709-D6709,0),""),"")</f>
        <v/>
      </c>
      <c r="K6709" s="20" t="str">
        <f>IF(M6709="",IF(I6709&lt;&gt;"",I6709-G6709,""),"")</f>
        <v/>
      </c>
      <c r="L6709" s="25" t="str">
        <f>IF(M6709="",IF(K6709&lt;&gt;"",IF(G6709=0,IF(I6709=0,0,9.99),K6709/G6709),""),"")</f>
        <v/>
      </c>
      <c r="M6709" s="112"/>
      <c r="N6709" s="58" t="str">
        <f>TRIM(CONCATENATE(Table1[[#This Row],[Intake]]," ",Table1[[#This Row],[Batch Number]]))</f>
        <v>S-1/OS 154</v>
      </c>
      <c r="O6709" s="112" t="str">
        <f>IF(VLOOKUP(Table1[[#This Row],[Intake Batch Combo]],Sheet2!A:B,2,FALSE)="","",VLOOKUP(Table1[[#This Row],[Intake Batch Combo]],Sheet2!A:B,2,FALSE))</f>
        <v>One Source Diagnostics Batch 154</v>
      </c>
      <c r="P6709" s="115" t="s">
        <v>2379</v>
      </c>
      <c r="Q6709" s="115" t="e">
        <v>#N/A</v>
      </c>
    </row>
    <row r="6710" spans="1:17">
      <c r="A6710" s="4" t="s">
        <v>1316</v>
      </c>
      <c r="B6710" s="15">
        <v>154</v>
      </c>
      <c r="C6710" s="15" t="s">
        <v>2186</v>
      </c>
      <c r="D6710" s="30">
        <v>45359</v>
      </c>
      <c r="E6710" s="10" t="s">
        <v>1</v>
      </c>
      <c r="F6710" s="14">
        <v>1695</v>
      </c>
      <c r="G6710" s="14">
        <v>477.48750000000001</v>
      </c>
      <c r="H6710" s="30"/>
      <c r="I6710" s="118"/>
      <c r="J6710" s="15" t="str">
        <f>IF(M6710="",IF(AND(H6710&lt;&gt; "",D6710&lt;&gt;""),IF(H6710&gt;=D6710,H6710-D6710,0),""),"")</f>
        <v/>
      </c>
      <c r="K6710" s="20" t="str">
        <f>IF(M6710="",IF(I6710&lt;&gt;"",I6710-G6710,""),"")</f>
        <v/>
      </c>
      <c r="L6710" s="25" t="str">
        <f>IF(M6710="",IF(K6710&lt;&gt;"",IF(G6710=0,IF(I6710=0,0,9.99),K6710/G6710),""),"")</f>
        <v/>
      </c>
      <c r="M6710" s="112"/>
      <c r="N6710" s="58" t="str">
        <f>TRIM(CONCATENATE(Table1[[#This Row],[Intake]]," ",Table1[[#This Row],[Batch Number]]))</f>
        <v>S-1/OS 154</v>
      </c>
      <c r="O6710" s="112" t="str">
        <f>IF(VLOOKUP(Table1[[#This Row],[Intake Batch Combo]],Sheet2!A:B,2,FALSE)="","",VLOOKUP(Table1[[#This Row],[Intake Batch Combo]],Sheet2!A:B,2,FALSE))</f>
        <v>One Source Diagnostics Batch 154</v>
      </c>
      <c r="P6710" s="115" t="s">
        <v>2379</v>
      </c>
      <c r="Q6710" s="115" t="e">
        <v>#N/A</v>
      </c>
    </row>
    <row r="6711" spans="1:17">
      <c r="A6711" s="4" t="s">
        <v>1316</v>
      </c>
      <c r="B6711" s="15">
        <v>154</v>
      </c>
      <c r="C6711" s="15" t="s">
        <v>2206</v>
      </c>
      <c r="D6711" s="30">
        <v>45359</v>
      </c>
      <c r="E6711" s="10" t="s">
        <v>1</v>
      </c>
      <c r="F6711" s="14">
        <v>1695</v>
      </c>
      <c r="G6711" s="14">
        <v>477.48750000000001</v>
      </c>
      <c r="H6711" s="30"/>
      <c r="I6711" s="118"/>
      <c r="J6711" s="15" t="str">
        <f>IF(M6711="",IF(AND(H6711&lt;&gt; "",D6711&lt;&gt;""),IF(H6711&gt;=D6711,H6711-D6711,0),""),"")</f>
        <v/>
      </c>
      <c r="K6711" s="20" t="str">
        <f>IF(M6711="",IF(I6711&lt;&gt;"",I6711-G6711,""),"")</f>
        <v/>
      </c>
      <c r="L6711" s="25" t="str">
        <f>IF(M6711="",IF(K6711&lt;&gt;"",IF(G6711=0,IF(I6711=0,0,9.99),K6711/G6711),""),"")</f>
        <v/>
      </c>
      <c r="M6711" s="112"/>
      <c r="N6711" s="58" t="str">
        <f>TRIM(CONCATENATE(Table1[[#This Row],[Intake]]," ",Table1[[#This Row],[Batch Number]]))</f>
        <v>S-1/OS 154</v>
      </c>
      <c r="O6711" s="112" t="str">
        <f>IF(VLOOKUP(Table1[[#This Row],[Intake Batch Combo]],Sheet2!A:B,2,FALSE)="","",VLOOKUP(Table1[[#This Row],[Intake Batch Combo]],Sheet2!A:B,2,FALSE))</f>
        <v>One Source Diagnostics Batch 154</v>
      </c>
      <c r="P6711" s="115" t="s">
        <v>2379</v>
      </c>
      <c r="Q6711" s="115" t="e">
        <v>#N/A</v>
      </c>
    </row>
    <row r="6712" spans="1:17">
      <c r="A6712" s="4" t="s">
        <v>1316</v>
      </c>
      <c r="B6712" s="15">
        <v>154</v>
      </c>
      <c r="C6712" s="15" t="s">
        <v>2214</v>
      </c>
      <c r="D6712" s="30">
        <v>45359</v>
      </c>
      <c r="E6712" s="10" t="s">
        <v>1</v>
      </c>
      <c r="F6712" s="14">
        <v>1695</v>
      </c>
      <c r="G6712" s="14">
        <v>477.48750000000001</v>
      </c>
      <c r="H6712" s="30"/>
      <c r="I6712" s="118"/>
      <c r="J6712" s="15" t="str">
        <f>IF(M6712="",IF(AND(H6712&lt;&gt; "",D6712&lt;&gt;""),IF(H6712&gt;=D6712,H6712-D6712,0),""),"")</f>
        <v/>
      </c>
      <c r="K6712" s="20" t="str">
        <f>IF(M6712="",IF(I6712&lt;&gt;"",I6712-G6712,""),"")</f>
        <v/>
      </c>
      <c r="L6712" s="25" t="str">
        <f>IF(M6712="",IF(K6712&lt;&gt;"",IF(G6712=0,IF(I6712=0,0,9.99),K6712/G6712),""),"")</f>
        <v/>
      </c>
      <c r="M6712" s="112"/>
      <c r="N6712" s="58" t="str">
        <f>TRIM(CONCATENATE(Table1[[#This Row],[Intake]]," ",Table1[[#This Row],[Batch Number]]))</f>
        <v>S-1/OS 154</v>
      </c>
      <c r="O6712" s="112" t="str">
        <f>IF(VLOOKUP(Table1[[#This Row],[Intake Batch Combo]],Sheet2!A:B,2,FALSE)="","",VLOOKUP(Table1[[#This Row],[Intake Batch Combo]],Sheet2!A:B,2,FALSE))</f>
        <v>One Source Diagnostics Batch 154</v>
      </c>
      <c r="P6712" s="115" t="s">
        <v>2379</v>
      </c>
      <c r="Q6712" s="115" t="e">
        <v>#N/A</v>
      </c>
    </row>
    <row r="6713" spans="1:17">
      <c r="A6713" s="4" t="s">
        <v>1316</v>
      </c>
      <c r="B6713" s="15">
        <v>154</v>
      </c>
      <c r="C6713" s="15" t="s">
        <v>2242</v>
      </c>
      <c r="D6713" s="30">
        <v>45359</v>
      </c>
      <c r="E6713" s="10" t="s">
        <v>1</v>
      </c>
      <c r="F6713" s="14">
        <v>1695</v>
      </c>
      <c r="G6713" s="14">
        <v>477.48750000000001</v>
      </c>
      <c r="H6713" s="30"/>
      <c r="I6713" s="118"/>
      <c r="J6713" s="15" t="str">
        <f>IF(M6713="",IF(AND(H6713&lt;&gt; "",D6713&lt;&gt;""),IF(H6713&gt;=D6713,H6713-D6713,0),""),"")</f>
        <v/>
      </c>
      <c r="K6713" s="20" t="str">
        <f>IF(M6713="",IF(I6713&lt;&gt;"",I6713-G6713,""),"")</f>
        <v/>
      </c>
      <c r="L6713" s="25" t="str">
        <f>IF(M6713="",IF(K6713&lt;&gt;"",IF(G6713=0,IF(I6713=0,0,9.99),K6713/G6713),""),"")</f>
        <v/>
      </c>
      <c r="M6713" s="111"/>
      <c r="N6713" s="58" t="str">
        <f>TRIM(CONCATENATE(Table1[[#This Row],[Intake]]," ",Table1[[#This Row],[Batch Number]]))</f>
        <v>S-1/OS 154</v>
      </c>
      <c r="O6713" s="111" t="str">
        <f>IF(VLOOKUP(Table1[[#This Row],[Intake Batch Combo]],Sheet2!A:B,2,FALSE)="","",VLOOKUP(Table1[[#This Row],[Intake Batch Combo]],Sheet2!A:B,2,FALSE))</f>
        <v>One Source Diagnostics Batch 154</v>
      </c>
      <c r="P6713" s="115" t="s">
        <v>2379</v>
      </c>
      <c r="Q6713" s="115" t="e">
        <v>#N/A</v>
      </c>
    </row>
    <row r="6714" spans="1:17">
      <c r="A6714" s="4" t="s">
        <v>1316</v>
      </c>
      <c r="B6714" s="15">
        <v>154</v>
      </c>
      <c r="C6714" s="15" t="s">
        <v>2272</v>
      </c>
      <c r="D6714" s="30">
        <v>45359</v>
      </c>
      <c r="E6714" s="10" t="s">
        <v>1</v>
      </c>
      <c r="F6714" s="14">
        <v>1695</v>
      </c>
      <c r="G6714" s="14">
        <v>477.48750000000001</v>
      </c>
      <c r="H6714" s="30"/>
      <c r="I6714" s="118"/>
      <c r="J6714" s="15" t="str">
        <f>IF(M6714="",IF(AND(H6714&lt;&gt; "",D6714&lt;&gt;""),IF(H6714&gt;=D6714,H6714-D6714,0),""),"")</f>
        <v/>
      </c>
      <c r="K6714" s="20" t="str">
        <f>IF(M6714="",IF(I6714&lt;&gt;"",I6714-G6714,""),"")</f>
        <v/>
      </c>
      <c r="L6714" s="25" t="str">
        <f>IF(M6714="",IF(K6714&lt;&gt;"",IF(G6714=0,IF(I6714=0,0,9.99),K6714/G6714),""),"")</f>
        <v/>
      </c>
      <c r="M6714" s="111"/>
      <c r="N6714" s="58" t="str">
        <f>TRIM(CONCATENATE(Table1[[#This Row],[Intake]]," ",Table1[[#This Row],[Batch Number]]))</f>
        <v>S-1/OS 154</v>
      </c>
      <c r="O6714" s="111" t="str">
        <f>IF(VLOOKUP(Table1[[#This Row],[Intake Batch Combo]],Sheet2!A:B,2,FALSE)="","",VLOOKUP(Table1[[#This Row],[Intake Batch Combo]],Sheet2!A:B,2,FALSE))</f>
        <v>One Source Diagnostics Batch 154</v>
      </c>
      <c r="P6714" s="115" t="s">
        <v>2379</v>
      </c>
      <c r="Q6714" s="115" t="e">
        <v>#N/A</v>
      </c>
    </row>
    <row r="6715" spans="1:17">
      <c r="A6715" s="4" t="s">
        <v>1316</v>
      </c>
      <c r="B6715" s="15">
        <v>154</v>
      </c>
      <c r="C6715" s="15" t="s">
        <v>2284</v>
      </c>
      <c r="D6715" s="30">
        <v>45359</v>
      </c>
      <c r="E6715" s="10" t="s">
        <v>1</v>
      </c>
      <c r="F6715" s="14">
        <v>1695</v>
      </c>
      <c r="G6715" s="14">
        <v>477.48750000000001</v>
      </c>
      <c r="H6715" s="30"/>
      <c r="I6715" s="118"/>
      <c r="J6715" s="15" t="str">
        <f>IF(M6715="",IF(AND(H6715&lt;&gt; "",D6715&lt;&gt;""),IF(H6715&gt;=D6715,H6715-D6715,0),""),"")</f>
        <v/>
      </c>
      <c r="K6715" s="20" t="str">
        <f>IF(M6715="",IF(I6715&lt;&gt;"",I6715-G6715,""),"")</f>
        <v/>
      </c>
      <c r="L6715" s="25" t="str">
        <f>IF(M6715="",IF(K6715&lt;&gt;"",IF(G6715=0,IF(I6715=0,0,9.99),K6715/G6715),""),"")</f>
        <v/>
      </c>
      <c r="M6715" s="111"/>
      <c r="N6715" s="58" t="str">
        <f>TRIM(CONCATENATE(Table1[[#This Row],[Intake]]," ",Table1[[#This Row],[Batch Number]]))</f>
        <v>S-1/OS 154</v>
      </c>
      <c r="O6715" s="111" t="str">
        <f>IF(VLOOKUP(Table1[[#This Row],[Intake Batch Combo]],Sheet2!A:B,2,FALSE)="","",VLOOKUP(Table1[[#This Row],[Intake Batch Combo]],Sheet2!A:B,2,FALSE))</f>
        <v>One Source Diagnostics Batch 154</v>
      </c>
      <c r="P6715" s="115" t="s">
        <v>2379</v>
      </c>
      <c r="Q6715" s="115" t="e">
        <v>#N/A</v>
      </c>
    </row>
    <row r="6716" spans="1:17">
      <c r="A6716" s="4" t="s">
        <v>1316</v>
      </c>
      <c r="B6716" s="15">
        <v>154</v>
      </c>
      <c r="C6716" s="15" t="s">
        <v>2305</v>
      </c>
      <c r="D6716" s="30">
        <v>45359</v>
      </c>
      <c r="E6716" s="10" t="s">
        <v>1</v>
      </c>
      <c r="F6716" s="14">
        <v>1695</v>
      </c>
      <c r="G6716" s="14">
        <v>477.48750000000001</v>
      </c>
      <c r="H6716" s="30"/>
      <c r="I6716" s="118"/>
      <c r="J6716" s="15" t="str">
        <f>IF(M6716="",IF(AND(H6716&lt;&gt; "",D6716&lt;&gt;""),IF(H6716&gt;=D6716,H6716-D6716,0),""),"")</f>
        <v/>
      </c>
      <c r="K6716" s="20" t="str">
        <f>IF(M6716="",IF(I6716&lt;&gt;"",I6716-G6716,""),"")</f>
        <v/>
      </c>
      <c r="L6716" s="25" t="str">
        <f>IF(M6716="",IF(K6716&lt;&gt;"",IF(G6716=0,IF(I6716=0,0,9.99),K6716/G6716),""),"")</f>
        <v/>
      </c>
      <c r="M6716" s="111"/>
      <c r="N6716" s="58" t="str">
        <f>TRIM(CONCATENATE(Table1[[#This Row],[Intake]]," ",Table1[[#This Row],[Batch Number]]))</f>
        <v>S-1/OS 154</v>
      </c>
      <c r="O6716" s="111" t="str">
        <f>IF(VLOOKUP(Table1[[#This Row],[Intake Batch Combo]],Sheet2!A:B,2,FALSE)="","",VLOOKUP(Table1[[#This Row],[Intake Batch Combo]],Sheet2!A:B,2,FALSE))</f>
        <v>One Source Diagnostics Batch 154</v>
      </c>
      <c r="P6716" s="115" t="s">
        <v>2379</v>
      </c>
      <c r="Q6716" s="115" t="e">
        <v>#N/A</v>
      </c>
    </row>
    <row r="6717" spans="1:17">
      <c r="A6717" s="4" t="s">
        <v>1316</v>
      </c>
      <c r="B6717" s="15">
        <v>154</v>
      </c>
      <c r="C6717" s="15" t="s">
        <v>2308</v>
      </c>
      <c r="D6717" s="30">
        <v>45359</v>
      </c>
      <c r="E6717" s="10" t="s">
        <v>1</v>
      </c>
      <c r="F6717" s="14">
        <v>1695</v>
      </c>
      <c r="G6717" s="14">
        <v>477.48750000000001</v>
      </c>
      <c r="H6717" s="30"/>
      <c r="I6717" s="118"/>
      <c r="J6717" s="15" t="str">
        <f>IF(M6717="",IF(AND(H6717&lt;&gt; "",D6717&lt;&gt;""),IF(H6717&gt;=D6717,H6717-D6717,0),""),"")</f>
        <v/>
      </c>
      <c r="K6717" s="20" t="str">
        <f>IF(M6717="",IF(I6717&lt;&gt;"",I6717-G6717,""),"")</f>
        <v/>
      </c>
      <c r="L6717" s="25" t="str">
        <f>IF(M6717="",IF(K6717&lt;&gt;"",IF(G6717=0,IF(I6717=0,0,9.99),K6717/G6717),""),"")</f>
        <v/>
      </c>
      <c r="M6717" s="111"/>
      <c r="N6717" s="58" t="str">
        <f>TRIM(CONCATENATE(Table1[[#This Row],[Intake]]," ",Table1[[#This Row],[Batch Number]]))</f>
        <v>S-1/OS 154</v>
      </c>
      <c r="O6717" s="111" t="str">
        <f>IF(VLOOKUP(Table1[[#This Row],[Intake Batch Combo]],Sheet2!A:B,2,FALSE)="","",VLOOKUP(Table1[[#This Row],[Intake Batch Combo]],Sheet2!A:B,2,FALSE))</f>
        <v>One Source Diagnostics Batch 154</v>
      </c>
      <c r="P6717" s="115" t="s">
        <v>2379</v>
      </c>
      <c r="Q6717" s="115" t="e">
        <v>#N/A</v>
      </c>
    </row>
    <row r="6718" spans="1:17">
      <c r="A6718" s="4" t="s">
        <v>1316</v>
      </c>
      <c r="B6718" s="15">
        <v>154</v>
      </c>
      <c r="C6718" s="15" t="s">
        <v>2308</v>
      </c>
      <c r="D6718" s="30">
        <v>45359</v>
      </c>
      <c r="E6718" s="10" t="s">
        <v>1</v>
      </c>
      <c r="F6718" s="14">
        <v>1695</v>
      </c>
      <c r="G6718" s="14">
        <v>477.48750000000001</v>
      </c>
      <c r="H6718" s="30"/>
      <c r="I6718" s="118"/>
      <c r="J6718" s="15" t="str">
        <f>IF(M6718="",IF(AND(H6718&lt;&gt; "",D6718&lt;&gt;""),IF(H6718&gt;=D6718,H6718-D6718,0),""),"")</f>
        <v/>
      </c>
      <c r="K6718" s="20" t="str">
        <f>IF(M6718="",IF(I6718&lt;&gt;"",I6718-G6718,""),"")</f>
        <v/>
      </c>
      <c r="L6718" s="25" t="str">
        <f>IF(M6718="",IF(K6718&lt;&gt;"",IF(G6718=0,IF(I6718=0,0,9.99),K6718/G6718),""),"")</f>
        <v/>
      </c>
      <c r="M6718" s="111"/>
      <c r="N6718" s="58" t="str">
        <f>TRIM(CONCATENATE(Table1[[#This Row],[Intake]]," ",Table1[[#This Row],[Batch Number]]))</f>
        <v>S-1/OS 154</v>
      </c>
      <c r="O6718" s="111" t="str">
        <f>IF(VLOOKUP(Table1[[#This Row],[Intake Batch Combo]],Sheet2!A:B,2,FALSE)="","",VLOOKUP(Table1[[#This Row],[Intake Batch Combo]],Sheet2!A:B,2,FALSE))</f>
        <v>One Source Diagnostics Batch 154</v>
      </c>
      <c r="P6718" s="115" t="s">
        <v>2379</v>
      </c>
      <c r="Q6718" s="115" t="e">
        <v>#N/A</v>
      </c>
    </row>
    <row r="6719" spans="1:17">
      <c r="A6719" s="4" t="s">
        <v>1316</v>
      </c>
      <c r="B6719" s="15">
        <v>154</v>
      </c>
      <c r="C6719" s="15" t="s">
        <v>2308</v>
      </c>
      <c r="D6719" s="30">
        <v>45359</v>
      </c>
      <c r="E6719" s="10" t="s">
        <v>1</v>
      </c>
      <c r="F6719" s="14">
        <v>1695</v>
      </c>
      <c r="G6719" s="14">
        <v>477.48750000000001</v>
      </c>
      <c r="H6719" s="30"/>
      <c r="I6719" s="118"/>
      <c r="J6719" s="15" t="str">
        <f>IF(M6719="",IF(AND(H6719&lt;&gt; "",D6719&lt;&gt;""),IF(H6719&gt;=D6719,H6719-D6719,0),""),"")</f>
        <v/>
      </c>
      <c r="K6719" s="20" t="str">
        <f>IF(M6719="",IF(I6719&lt;&gt;"",I6719-G6719,""),"")</f>
        <v/>
      </c>
      <c r="L6719" s="25" t="str">
        <f>IF(M6719="",IF(K6719&lt;&gt;"",IF(G6719=0,IF(I6719=0,0,9.99),K6719/G6719),""),"")</f>
        <v/>
      </c>
      <c r="M6719" s="112"/>
      <c r="N6719" s="58" t="str">
        <f>TRIM(CONCATENATE(Table1[[#This Row],[Intake]]," ",Table1[[#This Row],[Batch Number]]))</f>
        <v>S-1/OS 154</v>
      </c>
      <c r="O6719" s="112" t="str">
        <f>IF(VLOOKUP(Table1[[#This Row],[Intake Batch Combo]],Sheet2!A:B,2,FALSE)="","",VLOOKUP(Table1[[#This Row],[Intake Batch Combo]],Sheet2!A:B,2,FALSE))</f>
        <v>One Source Diagnostics Batch 154</v>
      </c>
      <c r="P6719" s="115" t="s">
        <v>2379</v>
      </c>
      <c r="Q6719" s="115" t="e">
        <v>#N/A</v>
      </c>
    </row>
    <row r="6720" spans="1:17">
      <c r="A6720" s="4" t="s">
        <v>1316</v>
      </c>
      <c r="B6720" s="15">
        <v>154</v>
      </c>
      <c r="C6720" s="15" t="s">
        <v>2347</v>
      </c>
      <c r="D6720" s="30">
        <v>45359</v>
      </c>
      <c r="E6720" s="10" t="s">
        <v>1</v>
      </c>
      <c r="F6720" s="14">
        <v>1695</v>
      </c>
      <c r="G6720" s="14">
        <v>477.48750000000001</v>
      </c>
      <c r="H6720" s="30"/>
      <c r="I6720" s="118"/>
      <c r="J6720" s="15" t="str">
        <f>IF(M6720="",IF(AND(H6720&lt;&gt; "",D6720&lt;&gt;""),IF(H6720&gt;=D6720,H6720-D6720,0),""),"")</f>
        <v/>
      </c>
      <c r="K6720" s="20" t="str">
        <f>IF(M6720="",IF(I6720&lt;&gt;"",I6720-G6720,""),"")</f>
        <v/>
      </c>
      <c r="L6720" s="25" t="str">
        <f>IF(M6720="",IF(K6720&lt;&gt;"",IF(G6720=0,IF(I6720=0,0,9.99),K6720/G6720),""),"")</f>
        <v/>
      </c>
      <c r="M6720" s="111"/>
      <c r="N6720" s="58" t="str">
        <f>TRIM(CONCATENATE(Table1[[#This Row],[Intake]]," ",Table1[[#This Row],[Batch Number]]))</f>
        <v>S-1/OS 154</v>
      </c>
      <c r="O6720" s="111" t="str">
        <f>IF(VLOOKUP(Table1[[#This Row],[Intake Batch Combo]],Sheet2!A:B,2,FALSE)="","",VLOOKUP(Table1[[#This Row],[Intake Batch Combo]],Sheet2!A:B,2,FALSE))</f>
        <v>One Source Diagnostics Batch 154</v>
      </c>
      <c r="P6720" s="115" t="s">
        <v>2379</v>
      </c>
      <c r="Q6720" s="115" t="e">
        <v>#N/A</v>
      </c>
    </row>
    <row r="6721" spans="1:17">
      <c r="A6721" s="4" t="s">
        <v>1316</v>
      </c>
      <c r="B6721" s="15">
        <v>154</v>
      </c>
      <c r="C6721" s="15" t="s">
        <v>2347</v>
      </c>
      <c r="D6721" s="30">
        <v>45359</v>
      </c>
      <c r="E6721" s="10" t="s">
        <v>1</v>
      </c>
      <c r="F6721" s="14">
        <v>1695</v>
      </c>
      <c r="G6721" s="14">
        <v>477.48750000000001</v>
      </c>
      <c r="H6721" s="30"/>
      <c r="I6721" s="120"/>
      <c r="J6721" s="15" t="str">
        <f>IF(M6721="",IF(AND(H6721&lt;&gt; "",D6721&lt;&gt;""),IF(H6721&gt;=D6721,H6721-D6721,0),""),"")</f>
        <v/>
      </c>
      <c r="K6721" s="20" t="str">
        <f>IF(M6721="",IF(I6721&lt;&gt;"",I6721-G6721,""),"")</f>
        <v/>
      </c>
      <c r="L6721" s="25" t="str">
        <f>IF(M6721="",IF(K6721&lt;&gt;"",IF(G6721=0,IF(I6721=0,0,9.99),K6721/G6721),""),"")</f>
        <v/>
      </c>
      <c r="M6721" s="111"/>
      <c r="N6721" s="58" t="str">
        <f>TRIM(CONCATENATE(Table1[[#This Row],[Intake]]," ",Table1[[#This Row],[Batch Number]]))</f>
        <v>S-1/OS 154</v>
      </c>
      <c r="O6721" s="111" t="str">
        <f>IF(VLOOKUP(Table1[[#This Row],[Intake Batch Combo]],Sheet2!A:B,2,FALSE)="","",VLOOKUP(Table1[[#This Row],[Intake Batch Combo]],Sheet2!A:B,2,FALSE))</f>
        <v>One Source Diagnostics Batch 154</v>
      </c>
      <c r="P6721" s="115" t="s">
        <v>2379</v>
      </c>
      <c r="Q6721" s="115" t="e">
        <v>#N/A</v>
      </c>
    </row>
    <row r="6722" spans="1:17">
      <c r="A6722" s="4" t="s">
        <v>1886</v>
      </c>
      <c r="B6722" s="15">
        <v>5</v>
      </c>
      <c r="C6722" s="15">
        <v>90791</v>
      </c>
      <c r="D6722" s="30">
        <v>45195</v>
      </c>
      <c r="E6722" s="10" t="s">
        <v>0</v>
      </c>
      <c r="F6722" s="14">
        <v>2124</v>
      </c>
      <c r="G6722" s="14">
        <v>478.75262252615755</v>
      </c>
      <c r="H6722" s="30"/>
      <c r="I6722" s="118"/>
      <c r="J6722" s="15" t="str">
        <f>IF(M6722="",IF(AND(H6722&lt;&gt; "",D6722&lt;&gt;""),IF(H6722&gt;=D6722,H6722-D6722,0),""),"")</f>
        <v/>
      </c>
      <c r="K6722" s="20" t="str">
        <f>IF(M6722="",IF(I6722&lt;&gt;"",I6722-G6722,""),"")</f>
        <v/>
      </c>
      <c r="L6722" s="25" t="str">
        <f>IF(M6722="",IF(K6722&lt;&gt;"",IF(G6722=0,IF(I6722=0,0,9.99),K6722/G6722),""),"")</f>
        <v/>
      </c>
      <c r="M6722" s="111"/>
      <c r="N6722" s="58" t="str">
        <f>TRIM(CONCATENATE(Table1[[#This Row],[Intake]]," ",Table1[[#This Row],[Batch Number]]))</f>
        <v>S-1/TI 5</v>
      </c>
      <c r="O6722" s="111" t="str">
        <f>IF(VLOOKUP(Table1[[#This Row],[Intake Batch Combo]],Sheet2!A:B,2,FALSE)="","",VLOOKUP(Table1[[#This Row],[Intake Batch Combo]],Sheet2!A:B,2,FALSE))</f>
        <v>Texas Injury Group Batch 05</v>
      </c>
      <c r="P6722" s="115" t="s">
        <v>2378</v>
      </c>
      <c r="Q6722" s="115" t="e">
        <v>#N/A</v>
      </c>
    </row>
    <row r="6723" spans="1:17">
      <c r="A6723" s="4" t="s">
        <v>1886</v>
      </c>
      <c r="B6723" s="15">
        <v>5</v>
      </c>
      <c r="C6723" s="15">
        <v>99205</v>
      </c>
      <c r="D6723" s="30">
        <v>45195</v>
      </c>
      <c r="E6723" s="10" t="s">
        <v>0</v>
      </c>
      <c r="F6723" s="14">
        <v>2173.92</v>
      </c>
      <c r="G6723" s="14">
        <v>490.00466156406048</v>
      </c>
      <c r="H6723" s="30"/>
      <c r="I6723" s="118"/>
      <c r="J6723" s="15" t="str">
        <f>IF(M6723="",IF(AND(H6723&lt;&gt; "",D6723&lt;&gt;""),IF(H6723&gt;=D6723,H6723-D6723,0),""),"")</f>
        <v/>
      </c>
      <c r="K6723" s="20" t="str">
        <f>IF(M6723="",IF(I6723&lt;&gt;"",I6723-G6723,""),"")</f>
        <v/>
      </c>
      <c r="L6723" s="25" t="str">
        <f>IF(M6723="",IF(K6723&lt;&gt;"",IF(G6723=0,IF(I6723=0,0,9.99),K6723/G6723),""),"")</f>
        <v/>
      </c>
      <c r="M6723" s="111"/>
      <c r="N6723" s="58" t="str">
        <f>TRIM(CONCATENATE(Table1[[#This Row],[Intake]]," ",Table1[[#This Row],[Batch Number]]))</f>
        <v>S-1/TI 5</v>
      </c>
      <c r="O6723" s="111" t="str">
        <f>IF(VLOOKUP(Table1[[#This Row],[Intake Batch Combo]],Sheet2!A:B,2,FALSE)="","",VLOOKUP(Table1[[#This Row],[Intake Batch Combo]],Sheet2!A:B,2,FALSE))</f>
        <v>Texas Injury Group Batch 05</v>
      </c>
      <c r="P6723" s="115" t="s">
        <v>2378</v>
      </c>
      <c r="Q6723" s="115" t="e">
        <v>#N/A</v>
      </c>
    </row>
    <row r="6724" spans="1:17">
      <c r="A6724" s="48" t="s">
        <v>1050</v>
      </c>
      <c r="B6724" s="55">
        <v>1</v>
      </c>
      <c r="C6724" s="15"/>
      <c r="D6724" s="56">
        <v>44790</v>
      </c>
      <c r="E6724" s="10" t="s">
        <v>0</v>
      </c>
      <c r="F6724" s="49">
        <v>2255.62</v>
      </c>
      <c r="G6724" s="49">
        <v>509.20621499999993</v>
      </c>
      <c r="H6724" s="56"/>
      <c r="I6724" s="120"/>
      <c r="J6724" s="51" t="str">
        <f>IF(M6724="",IF(AND(H6724&lt;&gt; "",D6724&lt;&gt;""),IF(H6724&gt;=D6724,H6724-D6724,0),""),"")</f>
        <v/>
      </c>
      <c r="K6724" s="50" t="str">
        <f>IF(M6724="",IF(I6724&lt;&gt;"",I6724-G6724,""),"")</f>
        <v/>
      </c>
      <c r="L6724" s="52" t="str">
        <f>IF(M6724="",IF(K6724&lt;&gt;"",IF(G6724=0,IF(I6724=0,0,9.99),K6724/G6724),""),"")</f>
        <v/>
      </c>
      <c r="M6724" s="53"/>
      <c r="N6724" s="54" t="str">
        <f>TRIM(CONCATENATE(Table1[[#This Row],[Intake]]," ",Table1[[#This Row],[Batch Number]]))</f>
        <v>S-1/SIM 1</v>
      </c>
      <c r="O6724" s="53" t="str">
        <f>IF(VLOOKUP(Table1[[#This Row],[Intake Batch Combo]],Sheet2!A:B,2,FALSE)="","",VLOOKUP(Table1[[#This Row],[Intake Batch Combo]],Sheet2!A:B,2,FALSE))</f>
        <v>Surgical Institute of Michigan Batch 01</v>
      </c>
      <c r="P6724" s="116" t="e">
        <v>#N/A</v>
      </c>
      <c r="Q6724" s="116" t="e">
        <v>#N/A</v>
      </c>
    </row>
    <row r="6725" spans="1:17">
      <c r="A6725" s="48" t="s">
        <v>1050</v>
      </c>
      <c r="B6725" s="55">
        <v>1</v>
      </c>
      <c r="C6725" s="15"/>
      <c r="D6725" s="56">
        <v>44790</v>
      </c>
      <c r="E6725" s="10" t="s">
        <v>0</v>
      </c>
      <c r="F6725" s="49">
        <v>2303.7800000000002</v>
      </c>
      <c r="G6725" s="49">
        <v>520.07833500000004</v>
      </c>
      <c r="H6725" s="56"/>
      <c r="I6725" s="118"/>
      <c r="J6725" s="51" t="str">
        <f>IF(M6725="",IF(AND(H6725&lt;&gt; "",D6725&lt;&gt;""),IF(H6725&gt;=D6725,H6725-D6725,0),""),"")</f>
        <v/>
      </c>
      <c r="K6725" s="50" t="str">
        <f>IF(M6725="",IF(I6725&lt;&gt;"",I6725-G6725,""),"")</f>
        <v/>
      </c>
      <c r="L6725" s="52" t="str">
        <f>IF(M6725="",IF(K6725&lt;&gt;"",IF(G6725=0,IF(I6725=0,0,9.99),K6725/G6725),""),"")</f>
        <v/>
      </c>
      <c r="M6725" s="53"/>
      <c r="N6725" s="54" t="str">
        <f>TRIM(CONCATENATE(Table1[[#This Row],[Intake]]," ",Table1[[#This Row],[Batch Number]]))</f>
        <v>S-1/SIM 1</v>
      </c>
      <c r="O6725" s="53" t="str">
        <f>IF(VLOOKUP(Table1[[#This Row],[Intake Batch Combo]],Sheet2!A:B,2,FALSE)="","",VLOOKUP(Table1[[#This Row],[Intake Batch Combo]],Sheet2!A:B,2,FALSE))</f>
        <v>Surgical Institute of Michigan Batch 01</v>
      </c>
      <c r="P6725" s="116" t="e">
        <v>#N/A</v>
      </c>
      <c r="Q6725" s="116" t="e">
        <v>#N/A</v>
      </c>
    </row>
    <row r="6726" spans="1:17">
      <c r="A6726" s="48" t="s">
        <v>1050</v>
      </c>
      <c r="B6726" s="55">
        <v>1</v>
      </c>
      <c r="C6726" s="15"/>
      <c r="D6726" s="56">
        <v>44790</v>
      </c>
      <c r="E6726" s="10" t="s">
        <v>0</v>
      </c>
      <c r="F6726" s="49">
        <v>2574.98</v>
      </c>
      <c r="G6726" s="49">
        <v>581.30173500000001</v>
      </c>
      <c r="H6726" s="56"/>
      <c r="I6726" s="120"/>
      <c r="J6726" s="51" t="str">
        <f>IF(M6726="",IF(AND(H6726&lt;&gt; "",D6726&lt;&gt;""),IF(H6726&gt;=D6726,H6726-D6726,0),""),"")</f>
        <v/>
      </c>
      <c r="K6726" s="50" t="str">
        <f>IF(M6726="",IF(I6726&lt;&gt;"",I6726-G6726,""),"")</f>
        <v/>
      </c>
      <c r="L6726" s="52" t="str">
        <f>IF(M6726="",IF(K6726&lt;&gt;"",IF(G6726=0,IF(I6726=0,0,9.99),K6726/G6726),""),"")</f>
        <v/>
      </c>
      <c r="M6726" s="53"/>
      <c r="N6726" s="54" t="str">
        <f>TRIM(CONCATENATE(Table1[[#This Row],[Intake]]," ",Table1[[#This Row],[Batch Number]]))</f>
        <v>S-1/SIM 1</v>
      </c>
      <c r="O6726" s="53" t="str">
        <f>IF(VLOOKUP(Table1[[#This Row],[Intake Batch Combo]],Sheet2!A:B,2,FALSE)="","",VLOOKUP(Table1[[#This Row],[Intake Batch Combo]],Sheet2!A:B,2,FALSE))</f>
        <v>Surgical Institute of Michigan Batch 01</v>
      </c>
      <c r="P6726" s="116" t="e">
        <v>#N/A</v>
      </c>
      <c r="Q6726" s="116" t="e">
        <v>#N/A</v>
      </c>
    </row>
    <row r="6727" spans="1:17">
      <c r="A6727" s="48" t="s">
        <v>1050</v>
      </c>
      <c r="B6727" s="55">
        <v>1</v>
      </c>
      <c r="C6727" s="15"/>
      <c r="D6727" s="56">
        <v>44790</v>
      </c>
      <c r="E6727" s="10" t="s">
        <v>0</v>
      </c>
      <c r="F6727" s="49">
        <v>2637</v>
      </c>
      <c r="G6727" s="49">
        <v>595.30274999999995</v>
      </c>
      <c r="H6727" s="56"/>
      <c r="I6727" s="118"/>
      <c r="J6727" s="51" t="str">
        <f>IF(M6727="",IF(AND(H6727&lt;&gt; "",D6727&lt;&gt;""),IF(H6727&gt;=D6727,H6727-D6727,0),""),"")</f>
        <v/>
      </c>
      <c r="K6727" s="50" t="str">
        <f>IF(M6727="",IF(I6727&lt;&gt;"",I6727-G6727,""),"")</f>
        <v/>
      </c>
      <c r="L6727" s="52" t="str">
        <f>IF(M6727="",IF(K6727&lt;&gt;"",IF(G6727=0,IF(I6727=0,0,9.99),K6727/G6727),""),"")</f>
        <v/>
      </c>
      <c r="M6727" s="53"/>
      <c r="N6727" s="54" t="str">
        <f>TRIM(CONCATENATE(Table1[[#This Row],[Intake]]," ",Table1[[#This Row],[Batch Number]]))</f>
        <v>S-1/SIM 1</v>
      </c>
      <c r="O6727" s="53" t="str">
        <f>IF(VLOOKUP(Table1[[#This Row],[Intake Batch Combo]],Sheet2!A:B,2,FALSE)="","",VLOOKUP(Table1[[#This Row],[Intake Batch Combo]],Sheet2!A:B,2,FALSE))</f>
        <v>Surgical Institute of Michigan Batch 01</v>
      </c>
      <c r="P6727" s="116" t="e">
        <v>#N/A</v>
      </c>
      <c r="Q6727" s="116" t="e">
        <v>#N/A</v>
      </c>
    </row>
    <row r="6728" spans="1:17">
      <c r="A6728" s="48" t="s">
        <v>1050</v>
      </c>
      <c r="B6728" s="55">
        <v>1</v>
      </c>
      <c r="C6728" s="15"/>
      <c r="D6728" s="56">
        <v>44790</v>
      </c>
      <c r="E6728" s="10" t="s">
        <v>0</v>
      </c>
      <c r="F6728" s="49">
        <v>2656.5</v>
      </c>
      <c r="G6728" s="49">
        <v>599.70487500000002</v>
      </c>
      <c r="H6728" s="56"/>
      <c r="I6728" s="118"/>
      <c r="J6728" s="51" t="str">
        <f>IF(M6728="",IF(AND(H6728&lt;&gt; "",D6728&lt;&gt;""),IF(H6728&gt;=D6728,H6728-D6728,0),""),"")</f>
        <v/>
      </c>
      <c r="K6728" s="50" t="str">
        <f>IF(M6728="",IF(I6728&lt;&gt;"",I6728-G6728,""),"")</f>
        <v/>
      </c>
      <c r="L6728" s="52" t="str">
        <f>IF(M6728="",IF(K6728&lt;&gt;"",IF(G6728=0,IF(I6728=0,0,9.99),K6728/G6728),""),"")</f>
        <v/>
      </c>
      <c r="M6728" s="53"/>
      <c r="N6728" s="54" t="str">
        <f>TRIM(CONCATENATE(Table1[[#This Row],[Intake]]," ",Table1[[#This Row],[Batch Number]]))</f>
        <v>S-1/SIM 1</v>
      </c>
      <c r="O6728" s="53" t="str">
        <f>IF(VLOOKUP(Table1[[#This Row],[Intake Batch Combo]],Sheet2!A:B,2,FALSE)="","",VLOOKUP(Table1[[#This Row],[Intake Batch Combo]],Sheet2!A:B,2,FALSE))</f>
        <v>Surgical Institute of Michigan Batch 01</v>
      </c>
      <c r="P6728" s="116" t="e">
        <v>#N/A</v>
      </c>
      <c r="Q6728" s="116" t="e">
        <v>#N/A</v>
      </c>
    </row>
    <row r="6729" spans="1:17">
      <c r="A6729" s="48" t="s">
        <v>1050</v>
      </c>
      <c r="B6729" s="55">
        <v>1</v>
      </c>
      <c r="C6729" s="15"/>
      <c r="D6729" s="56">
        <v>44790</v>
      </c>
      <c r="E6729" s="10" t="s">
        <v>0</v>
      </c>
      <c r="F6729" s="49">
        <v>2656.5</v>
      </c>
      <c r="G6729" s="49">
        <v>599.70487500000002</v>
      </c>
      <c r="H6729" s="56"/>
      <c r="I6729" s="118"/>
      <c r="J6729" s="51" t="str">
        <f>IF(M6729="",IF(AND(H6729&lt;&gt; "",D6729&lt;&gt;""),IF(H6729&gt;=D6729,H6729-D6729,0),""),"")</f>
        <v/>
      </c>
      <c r="K6729" s="50" t="str">
        <f>IF(M6729="",IF(I6729&lt;&gt;"",I6729-G6729,""),"")</f>
        <v/>
      </c>
      <c r="L6729" s="52" t="str">
        <f>IF(M6729="",IF(K6729&lt;&gt;"",IF(G6729=0,IF(I6729=0,0,9.99),K6729/G6729),""),"")</f>
        <v/>
      </c>
      <c r="M6729" s="53"/>
      <c r="N6729" s="54" t="str">
        <f>TRIM(CONCATENATE(Table1[[#This Row],[Intake]]," ",Table1[[#This Row],[Batch Number]]))</f>
        <v>S-1/SIM 1</v>
      </c>
      <c r="O6729" s="53" t="str">
        <f>IF(VLOOKUP(Table1[[#This Row],[Intake Batch Combo]],Sheet2!A:B,2,FALSE)="","",VLOOKUP(Table1[[#This Row],[Intake Batch Combo]],Sheet2!A:B,2,FALSE))</f>
        <v>Surgical Institute of Michigan Batch 01</v>
      </c>
      <c r="P6729" s="116" t="e">
        <v>#N/A</v>
      </c>
      <c r="Q6729" s="116" t="e">
        <v>#N/A</v>
      </c>
    </row>
    <row r="6730" spans="1:17">
      <c r="A6730" s="48" t="s">
        <v>1050</v>
      </c>
      <c r="B6730" s="55">
        <v>1</v>
      </c>
      <c r="C6730" s="15"/>
      <c r="D6730" s="56">
        <v>44790</v>
      </c>
      <c r="E6730" s="10" t="s">
        <v>0</v>
      </c>
      <c r="F6730" s="49">
        <v>2656.5</v>
      </c>
      <c r="G6730" s="49">
        <v>599.70487500000002</v>
      </c>
      <c r="H6730" s="56"/>
      <c r="I6730" s="118"/>
      <c r="J6730" s="51" t="str">
        <f>IF(M6730="",IF(AND(H6730&lt;&gt; "",D6730&lt;&gt;""),IF(H6730&gt;=D6730,H6730-D6730,0),""),"")</f>
        <v/>
      </c>
      <c r="K6730" s="50" t="str">
        <f>IF(M6730="",IF(I6730&lt;&gt;"",I6730-G6730,""),"")</f>
        <v/>
      </c>
      <c r="L6730" s="52" t="str">
        <f>IF(M6730="",IF(K6730&lt;&gt;"",IF(G6730=0,IF(I6730=0,0,9.99),K6730/G6730),""),"")</f>
        <v/>
      </c>
      <c r="M6730" s="53"/>
      <c r="N6730" s="54" t="str">
        <f>TRIM(CONCATENATE(Table1[[#This Row],[Intake]]," ",Table1[[#This Row],[Batch Number]]))</f>
        <v>S-1/SIM 1</v>
      </c>
      <c r="O6730" s="53" t="str">
        <f>IF(VLOOKUP(Table1[[#This Row],[Intake Batch Combo]],Sheet2!A:B,2,FALSE)="","",VLOOKUP(Table1[[#This Row],[Intake Batch Combo]],Sheet2!A:B,2,FALSE))</f>
        <v>Surgical Institute of Michigan Batch 01</v>
      </c>
      <c r="P6730" s="116" t="e">
        <v>#N/A</v>
      </c>
      <c r="Q6730" s="116" t="e">
        <v>#N/A</v>
      </c>
    </row>
    <row r="6731" spans="1:17">
      <c r="A6731" s="4" t="s">
        <v>1886</v>
      </c>
      <c r="B6731" s="15">
        <v>5</v>
      </c>
      <c r="C6731" s="15">
        <v>92540</v>
      </c>
      <c r="D6731" s="30">
        <v>45195</v>
      </c>
      <c r="E6731" s="10" t="s">
        <v>0</v>
      </c>
      <c r="F6731" s="14">
        <v>2664</v>
      </c>
      <c r="G6731" s="14">
        <v>600.46939096501114</v>
      </c>
      <c r="H6731" s="30"/>
      <c r="I6731" s="118"/>
      <c r="J6731" s="15" t="str">
        <f>IF(M6731="",IF(AND(H6731&lt;&gt; "",D6731&lt;&gt;""),IF(H6731&gt;=D6731,H6731-D6731,0),""),"")</f>
        <v/>
      </c>
      <c r="K6731" s="20" t="str">
        <f>IF(M6731="",IF(I6731&lt;&gt;"",I6731-G6731,""),"")</f>
        <v/>
      </c>
      <c r="L6731" s="25" t="str">
        <f>IF(M6731="",IF(K6731&lt;&gt;"",IF(G6731=0,IF(I6731=0,0,9.99),K6731/G6731),""),"")</f>
        <v/>
      </c>
      <c r="M6731" s="112"/>
      <c r="N6731" s="58" t="str">
        <f>TRIM(CONCATENATE(Table1[[#This Row],[Intake]]," ",Table1[[#This Row],[Batch Number]]))</f>
        <v>S-1/TI 5</v>
      </c>
      <c r="O6731" s="112" t="str">
        <f>IF(VLOOKUP(Table1[[#This Row],[Intake Batch Combo]],Sheet2!A:B,2,FALSE)="","",VLOOKUP(Table1[[#This Row],[Intake Batch Combo]],Sheet2!A:B,2,FALSE))</f>
        <v>Texas Injury Group Batch 05</v>
      </c>
      <c r="P6731" s="115" t="s">
        <v>2378</v>
      </c>
      <c r="Q6731" s="115" t="e">
        <v>#N/A</v>
      </c>
    </row>
    <row r="6732" spans="1:17">
      <c r="A6732" s="4" t="s">
        <v>1886</v>
      </c>
      <c r="B6732" s="15">
        <v>5</v>
      </c>
      <c r="C6732" s="15">
        <v>92540</v>
      </c>
      <c r="D6732" s="30">
        <v>45195</v>
      </c>
      <c r="E6732" s="10" t="s">
        <v>0</v>
      </c>
      <c r="F6732" s="14">
        <v>2664</v>
      </c>
      <c r="G6732" s="14">
        <v>600.46939096501114</v>
      </c>
      <c r="H6732" s="30"/>
      <c r="I6732" s="118"/>
      <c r="J6732" s="15" t="str">
        <f>IF(M6732="",IF(AND(H6732&lt;&gt; "",D6732&lt;&gt;""),IF(H6732&gt;=D6732,H6732-D6732,0),""),"")</f>
        <v/>
      </c>
      <c r="K6732" s="20" t="str">
        <f>IF(M6732="",IF(I6732&lt;&gt;"",I6732-G6732,""),"")</f>
        <v/>
      </c>
      <c r="L6732" s="25" t="str">
        <f>IF(M6732="",IF(K6732&lt;&gt;"",IF(G6732=0,IF(I6732=0,0,9.99),K6732/G6732),""),"")</f>
        <v/>
      </c>
      <c r="M6732" s="112"/>
      <c r="N6732" s="58" t="str">
        <f>TRIM(CONCATENATE(Table1[[#This Row],[Intake]]," ",Table1[[#This Row],[Batch Number]]))</f>
        <v>S-1/TI 5</v>
      </c>
      <c r="O6732" s="112" t="str">
        <f>IF(VLOOKUP(Table1[[#This Row],[Intake Batch Combo]],Sheet2!A:B,2,FALSE)="","",VLOOKUP(Table1[[#This Row],[Intake Batch Combo]],Sheet2!A:B,2,FALSE))</f>
        <v>Texas Injury Group Batch 05</v>
      </c>
      <c r="P6732" s="115" t="s">
        <v>2378</v>
      </c>
      <c r="Q6732" s="115" t="e">
        <v>#N/A</v>
      </c>
    </row>
    <row r="6733" spans="1:17">
      <c r="A6733" s="4" t="s">
        <v>1886</v>
      </c>
      <c r="B6733" s="15">
        <v>5</v>
      </c>
      <c r="C6733" s="15" t="s">
        <v>1879</v>
      </c>
      <c r="D6733" s="30">
        <v>45195</v>
      </c>
      <c r="E6733" s="10" t="s">
        <v>0</v>
      </c>
      <c r="F6733" s="14">
        <v>2664</v>
      </c>
      <c r="G6733" s="14">
        <v>600.46939096501114</v>
      </c>
      <c r="H6733" s="30"/>
      <c r="I6733" s="118"/>
      <c r="J6733" s="15" t="str">
        <f>IF(M6733="",IF(AND(H6733&lt;&gt; "",D6733&lt;&gt;""),IF(H6733&gt;=D6733,H6733-D6733,0),""),"")</f>
        <v/>
      </c>
      <c r="K6733" s="20" t="str">
        <f>IF(M6733="",IF(I6733&lt;&gt;"",I6733-G6733,""),"")</f>
        <v/>
      </c>
      <c r="L6733" s="25" t="str">
        <f>IF(M6733="",IF(K6733&lt;&gt;"",IF(G6733=0,IF(I6733=0,0,9.99),K6733/G6733),""),"")</f>
        <v/>
      </c>
      <c r="M6733" s="112"/>
      <c r="N6733" s="58" t="str">
        <f>TRIM(CONCATENATE(Table1[[#This Row],[Intake]]," ",Table1[[#This Row],[Batch Number]]))</f>
        <v>S-1/TI 5</v>
      </c>
      <c r="O6733" s="112" t="str">
        <f>IF(VLOOKUP(Table1[[#This Row],[Intake Batch Combo]],Sheet2!A:B,2,FALSE)="","",VLOOKUP(Table1[[#This Row],[Intake Batch Combo]],Sheet2!A:B,2,FALSE))</f>
        <v>Texas Injury Group Batch 05</v>
      </c>
      <c r="P6733" s="115" t="s">
        <v>2378</v>
      </c>
      <c r="Q6733" s="115" t="e">
        <v>#N/A</v>
      </c>
    </row>
    <row r="6734" spans="1:17">
      <c r="A6734" s="48" t="s">
        <v>1050</v>
      </c>
      <c r="B6734" s="55">
        <v>1</v>
      </c>
      <c r="C6734" s="15"/>
      <c r="D6734" s="56">
        <v>44790</v>
      </c>
      <c r="E6734" s="10" t="s">
        <v>0</v>
      </c>
      <c r="F6734" s="49">
        <v>3061.92</v>
      </c>
      <c r="G6734" s="49">
        <v>691.22843999999998</v>
      </c>
      <c r="H6734" s="56"/>
      <c r="I6734" s="118"/>
      <c r="J6734" s="51" t="str">
        <f>IF(M6734="",IF(AND(H6734&lt;&gt; "",D6734&lt;&gt;""),IF(H6734&gt;=D6734,H6734-D6734,0),""),"")</f>
        <v/>
      </c>
      <c r="K6734" s="50" t="str">
        <f>IF(M6734="",IF(I6734&lt;&gt;"",I6734-G6734,""),"")</f>
        <v/>
      </c>
      <c r="L6734" s="52" t="str">
        <f>IF(M6734="",IF(K6734&lt;&gt;"",IF(G6734=0,IF(I6734=0,0,9.99),K6734/G6734),""),"")</f>
        <v/>
      </c>
      <c r="M6734" s="53"/>
      <c r="N6734" s="54" t="str">
        <f>TRIM(CONCATENATE(Table1[[#This Row],[Intake]]," ",Table1[[#This Row],[Batch Number]]))</f>
        <v>S-1/SIM 1</v>
      </c>
      <c r="O6734" s="53" t="str">
        <f>IF(VLOOKUP(Table1[[#This Row],[Intake Batch Combo]],Sheet2!A:B,2,FALSE)="","",VLOOKUP(Table1[[#This Row],[Intake Batch Combo]],Sheet2!A:B,2,FALSE))</f>
        <v>Surgical Institute of Michigan Batch 01</v>
      </c>
      <c r="P6734" s="116" t="e">
        <v>#N/A</v>
      </c>
      <c r="Q6734" s="116" t="e">
        <v>#N/A</v>
      </c>
    </row>
    <row r="6735" spans="1:17">
      <c r="A6735" s="48" t="s">
        <v>1050</v>
      </c>
      <c r="B6735" s="55">
        <v>1</v>
      </c>
      <c r="C6735" s="15"/>
      <c r="D6735" s="56">
        <v>44790</v>
      </c>
      <c r="E6735" s="10" t="s">
        <v>0</v>
      </c>
      <c r="F6735" s="49">
        <v>3078.6</v>
      </c>
      <c r="G6735" s="49">
        <v>694.99394999999993</v>
      </c>
      <c r="H6735" s="56"/>
      <c r="I6735" s="118"/>
      <c r="J6735" s="51" t="str">
        <f>IF(M6735="",IF(AND(H6735&lt;&gt; "",D6735&lt;&gt;""),IF(H6735&gt;=D6735,H6735-D6735,0),""),"")</f>
        <v/>
      </c>
      <c r="K6735" s="50" t="str">
        <f>IF(M6735="",IF(I6735&lt;&gt;"",I6735-G6735,""),"")</f>
        <v/>
      </c>
      <c r="L6735" s="52" t="str">
        <f>IF(M6735="",IF(K6735&lt;&gt;"",IF(G6735=0,IF(I6735=0,0,9.99),K6735/G6735),""),"")</f>
        <v/>
      </c>
      <c r="M6735" s="53"/>
      <c r="N6735" s="54" t="str">
        <f>TRIM(CONCATENATE(Table1[[#This Row],[Intake]]," ",Table1[[#This Row],[Batch Number]]))</f>
        <v>S-1/SIM 1</v>
      </c>
      <c r="O6735" s="53" t="str">
        <f>IF(VLOOKUP(Table1[[#This Row],[Intake Batch Combo]],Sheet2!A:B,2,FALSE)="","",VLOOKUP(Table1[[#This Row],[Intake Batch Combo]],Sheet2!A:B,2,FALSE))</f>
        <v>Surgical Institute of Michigan Batch 01</v>
      </c>
      <c r="P6735" s="116" t="e">
        <v>#N/A</v>
      </c>
      <c r="Q6735" s="116" t="e">
        <v>#N/A</v>
      </c>
    </row>
    <row r="6736" spans="1:17">
      <c r="A6736" s="4" t="s">
        <v>1886</v>
      </c>
      <c r="B6736" s="15">
        <v>5</v>
      </c>
      <c r="C6736" s="15">
        <v>95937</v>
      </c>
      <c r="D6736" s="30">
        <v>45195</v>
      </c>
      <c r="E6736" s="10" t="s">
        <v>0</v>
      </c>
      <c r="F6736" s="14">
        <v>3500</v>
      </c>
      <c r="G6736" s="14">
        <v>788.90498062219933</v>
      </c>
      <c r="H6736" s="30"/>
      <c r="I6736" s="118"/>
      <c r="J6736" s="15" t="str">
        <f>IF(M6736="",IF(AND(H6736&lt;&gt; "",D6736&lt;&gt;""),IF(H6736&gt;=D6736,H6736-D6736,0),""),"")</f>
        <v/>
      </c>
      <c r="K6736" s="20" t="str">
        <f>IF(M6736="",IF(I6736&lt;&gt;"",I6736-G6736,""),"")</f>
        <v/>
      </c>
      <c r="L6736" s="25" t="str">
        <f>IF(M6736="",IF(K6736&lt;&gt;"",IF(G6736=0,IF(I6736=0,0,9.99),K6736/G6736),""),"")</f>
        <v/>
      </c>
      <c r="M6736" s="111"/>
      <c r="N6736" s="58" t="str">
        <f>TRIM(CONCATENATE(Table1[[#This Row],[Intake]]," ",Table1[[#This Row],[Batch Number]]))</f>
        <v>S-1/TI 5</v>
      </c>
      <c r="O6736" s="111" t="str">
        <f>IF(VLOOKUP(Table1[[#This Row],[Intake Batch Combo]],Sheet2!A:B,2,FALSE)="","",VLOOKUP(Table1[[#This Row],[Intake Batch Combo]],Sheet2!A:B,2,FALSE))</f>
        <v>Texas Injury Group Batch 05</v>
      </c>
      <c r="P6736" s="115" t="s">
        <v>2378</v>
      </c>
      <c r="Q6736" s="115" t="e">
        <v>#N/A</v>
      </c>
    </row>
    <row r="6737" spans="1:17">
      <c r="A6737" s="48" t="s">
        <v>1050</v>
      </c>
      <c r="B6737" s="55">
        <v>1</v>
      </c>
      <c r="C6737" s="15"/>
      <c r="D6737" s="56">
        <v>44790</v>
      </c>
      <c r="E6737" s="10" t="s">
        <v>0</v>
      </c>
      <c r="F6737" s="49">
        <v>3707.12</v>
      </c>
      <c r="G6737" s="49">
        <v>836.88234</v>
      </c>
      <c r="H6737" s="56"/>
      <c r="I6737" s="118"/>
      <c r="J6737" s="51" t="str">
        <f>IF(M6737="",IF(AND(H6737&lt;&gt; "",D6737&lt;&gt;""),IF(H6737&gt;=D6737,H6737-D6737,0),""),"")</f>
        <v/>
      </c>
      <c r="K6737" s="50" t="str">
        <f>IF(M6737="",IF(I6737&lt;&gt;"",I6737-G6737,""),"")</f>
        <v/>
      </c>
      <c r="L6737" s="52" t="str">
        <f>IF(M6737="",IF(K6737&lt;&gt;"",IF(G6737=0,IF(I6737=0,0,9.99),K6737/G6737),""),"")</f>
        <v/>
      </c>
      <c r="M6737" s="53"/>
      <c r="N6737" s="54" t="str">
        <f>TRIM(CONCATENATE(Table1[[#This Row],[Intake]]," ",Table1[[#This Row],[Batch Number]]))</f>
        <v>S-1/SIM 1</v>
      </c>
      <c r="O6737" s="53" t="str">
        <f>IF(VLOOKUP(Table1[[#This Row],[Intake Batch Combo]],Sheet2!A:B,2,FALSE)="","",VLOOKUP(Table1[[#This Row],[Intake Batch Combo]],Sheet2!A:B,2,FALSE))</f>
        <v>Surgical Institute of Michigan Batch 01</v>
      </c>
      <c r="P6737" s="116" t="e">
        <v>#N/A</v>
      </c>
      <c r="Q6737" s="116" t="e">
        <v>#N/A</v>
      </c>
    </row>
    <row r="6738" spans="1:17">
      <c r="A6738" s="4" t="s">
        <v>1312</v>
      </c>
      <c r="B6738" s="15">
        <v>3</v>
      </c>
      <c r="C6738" s="15">
        <v>693086076</v>
      </c>
      <c r="D6738" s="30">
        <v>44973</v>
      </c>
      <c r="E6738" s="10" t="s">
        <v>0</v>
      </c>
      <c r="F6738" s="14">
        <v>3060</v>
      </c>
      <c r="G6738" s="14">
        <v>859.47749999999996</v>
      </c>
      <c r="H6738" s="30"/>
      <c r="I6738" s="118"/>
      <c r="J6738" s="15" t="str">
        <f>IF(M6738="",IF(AND(H6738&lt;&gt; "",D6738&lt;&gt;""),IF(H6738&gt;=D6738,H6738-D6738,0),""),"")</f>
        <v/>
      </c>
      <c r="K6738" s="20" t="str">
        <f>IF(M6738="",IF(I6738&lt;&gt;"",I6738-G6738,""),"")</f>
        <v/>
      </c>
      <c r="L6738" s="25" t="str">
        <f>IF(M6738="",IF(K6738&lt;&gt;"",IF(G6738=0,IF(I6738=0,0,9.99),K6738/G6738),""),"")</f>
        <v/>
      </c>
      <c r="M6738" s="112"/>
      <c r="N6738" s="58" t="str">
        <f>TRIM(CONCATENATE(Table1[[#This Row],[Intake]]," ",Table1[[#This Row],[Batch Number]]))</f>
        <v>S-1/MF 3</v>
      </c>
      <c r="O6738" s="112" t="str">
        <f>IF(VLOOKUP(Table1[[#This Row],[Intake Batch Combo]],Sheet2!A:B,2,FALSE)="","",VLOOKUP(Table1[[#This Row],[Intake Batch Combo]],Sheet2!A:B,2,FALSE))</f>
        <v>Michigan First Rehab Batch 03</v>
      </c>
      <c r="P6738" s="115" t="e">
        <v>#N/A</v>
      </c>
      <c r="Q6738" s="115" t="e">
        <v>#N/A</v>
      </c>
    </row>
    <row r="6739" spans="1:17">
      <c r="A6739" s="48" t="s">
        <v>1050</v>
      </c>
      <c r="B6739" s="55">
        <v>1</v>
      </c>
      <c r="C6739" s="15"/>
      <c r="D6739" s="56">
        <v>44790</v>
      </c>
      <c r="E6739" s="10" t="s">
        <v>0</v>
      </c>
      <c r="F6739" s="49">
        <v>3844.84</v>
      </c>
      <c r="G6739" s="49">
        <v>867.97262999999998</v>
      </c>
      <c r="H6739" s="56"/>
      <c r="I6739" s="118"/>
      <c r="J6739" s="51" t="str">
        <f>IF(M6739="",IF(AND(H6739&lt;&gt; "",D6739&lt;&gt;""),IF(H6739&gt;=D6739,H6739-D6739,0),""),"")</f>
        <v/>
      </c>
      <c r="K6739" s="50" t="str">
        <f>IF(M6739="",IF(I6739&lt;&gt;"",I6739-G6739,""),"")</f>
        <v/>
      </c>
      <c r="L6739" s="52" t="str">
        <f>IF(M6739="",IF(K6739&lt;&gt;"",IF(G6739=0,IF(I6739=0,0,9.99),K6739/G6739),""),"")</f>
        <v/>
      </c>
      <c r="M6739" s="53"/>
      <c r="N6739" s="54" t="str">
        <f>TRIM(CONCATENATE(Table1[[#This Row],[Intake]]," ",Table1[[#This Row],[Batch Number]]))</f>
        <v>S-1/SIM 1</v>
      </c>
      <c r="O6739" s="53" t="str">
        <f>IF(VLOOKUP(Table1[[#This Row],[Intake Batch Combo]],Sheet2!A:B,2,FALSE)="","",VLOOKUP(Table1[[#This Row],[Intake Batch Combo]],Sheet2!A:B,2,FALSE))</f>
        <v>Surgical Institute of Michigan Batch 01</v>
      </c>
      <c r="P6739" s="116" t="e">
        <v>#N/A</v>
      </c>
      <c r="Q6739" s="116" t="e">
        <v>#N/A</v>
      </c>
    </row>
    <row r="6740" spans="1:17">
      <c r="A6740" s="4" t="s">
        <v>1312</v>
      </c>
      <c r="B6740" s="15">
        <v>3</v>
      </c>
      <c r="C6740" s="15">
        <v>50922631</v>
      </c>
      <c r="D6740" s="30">
        <v>44973</v>
      </c>
      <c r="E6740" s="10" t="s">
        <v>0</v>
      </c>
      <c r="F6740" s="14">
        <v>3300</v>
      </c>
      <c r="G6740" s="14">
        <v>926.88750000000005</v>
      </c>
      <c r="H6740" s="30"/>
      <c r="I6740" s="118"/>
      <c r="J6740" s="15" t="str">
        <f>IF(M6740="",IF(AND(H6740&lt;&gt; "",D6740&lt;&gt;""),IF(H6740&gt;=D6740,H6740-D6740,0),""),"")</f>
        <v/>
      </c>
      <c r="K6740" s="20" t="str">
        <f>IF(M6740="",IF(I6740&lt;&gt;"",I6740-G6740,""),"")</f>
        <v/>
      </c>
      <c r="L6740" s="25" t="str">
        <f>IF(M6740="",IF(K6740&lt;&gt;"",IF(G6740=0,IF(I6740=0,0,9.99),K6740/G6740),""),"")</f>
        <v/>
      </c>
      <c r="M6740" s="112"/>
      <c r="N6740" s="58" t="str">
        <f>TRIM(CONCATENATE(Table1[[#This Row],[Intake]]," ",Table1[[#This Row],[Batch Number]]))</f>
        <v>S-1/MF 3</v>
      </c>
      <c r="O6740" s="112" t="str">
        <f>IF(VLOOKUP(Table1[[#This Row],[Intake Batch Combo]],Sheet2!A:B,2,FALSE)="","",VLOOKUP(Table1[[#This Row],[Intake Batch Combo]],Sheet2!A:B,2,FALSE))</f>
        <v>Michigan First Rehab Batch 03</v>
      </c>
      <c r="P6740" s="115" t="e">
        <v>#N/A</v>
      </c>
      <c r="Q6740" s="115" t="e">
        <v>#N/A</v>
      </c>
    </row>
    <row r="6741" spans="1:17">
      <c r="A6741" s="48" t="s">
        <v>1050</v>
      </c>
      <c r="B6741" s="55">
        <v>1</v>
      </c>
      <c r="C6741" s="15"/>
      <c r="D6741" s="56">
        <v>44790</v>
      </c>
      <c r="E6741" s="10" t="s">
        <v>0</v>
      </c>
      <c r="F6741" s="49">
        <v>4607.34</v>
      </c>
      <c r="G6741" s="49">
        <v>1040.1070049999998</v>
      </c>
      <c r="H6741" s="56"/>
      <c r="I6741" s="118"/>
      <c r="J6741" s="51" t="str">
        <f>IF(M6741="",IF(AND(H6741&lt;&gt; "",D6741&lt;&gt;""),IF(H6741&gt;=D6741,H6741-D6741,0),""),"")</f>
        <v/>
      </c>
      <c r="K6741" s="50" t="str">
        <f>IF(M6741="",IF(I6741&lt;&gt;"",I6741-G6741,""),"")</f>
        <v/>
      </c>
      <c r="L6741" s="52" t="str">
        <f>IF(M6741="",IF(K6741&lt;&gt;"",IF(G6741=0,IF(I6741=0,0,9.99),K6741/G6741),""),"")</f>
        <v/>
      </c>
      <c r="M6741" s="53"/>
      <c r="N6741" s="54" t="str">
        <f>TRIM(CONCATENATE(Table1[[#This Row],[Intake]]," ",Table1[[#This Row],[Batch Number]]))</f>
        <v>S-1/SIM 1</v>
      </c>
      <c r="O6741" s="53" t="str">
        <f>IF(VLOOKUP(Table1[[#This Row],[Intake Batch Combo]],Sheet2!A:B,2,FALSE)="","",VLOOKUP(Table1[[#This Row],[Intake Batch Combo]],Sheet2!A:B,2,FALSE))</f>
        <v>Surgical Institute of Michigan Batch 01</v>
      </c>
      <c r="P6741" s="116" t="e">
        <v>#N/A</v>
      </c>
      <c r="Q6741" s="116" t="e">
        <v>#N/A</v>
      </c>
    </row>
    <row r="6742" spans="1:17">
      <c r="A6742" s="48" t="s">
        <v>1050</v>
      </c>
      <c r="B6742" s="55">
        <v>1</v>
      </c>
      <c r="C6742" s="15"/>
      <c r="D6742" s="56">
        <v>44790</v>
      </c>
      <c r="E6742" s="10" t="s">
        <v>0</v>
      </c>
      <c r="F6742" s="49">
        <v>4733.8999999999996</v>
      </c>
      <c r="G6742" s="49">
        <v>1068.677925</v>
      </c>
      <c r="H6742" s="56"/>
      <c r="I6742" s="118"/>
      <c r="J6742" s="51" t="str">
        <f>IF(M6742="",IF(AND(H6742&lt;&gt; "",D6742&lt;&gt;""),IF(H6742&gt;=D6742,H6742-D6742,0),""),"")</f>
        <v/>
      </c>
      <c r="K6742" s="50" t="str">
        <f>IF(M6742="",IF(I6742&lt;&gt;"",I6742-G6742,""),"")</f>
        <v/>
      </c>
      <c r="L6742" s="52" t="str">
        <f>IF(M6742="",IF(K6742&lt;&gt;"",IF(G6742=0,IF(I6742=0,0,9.99),K6742/G6742),""),"")</f>
        <v/>
      </c>
      <c r="M6742" s="53"/>
      <c r="N6742" s="54" t="str">
        <f>TRIM(CONCATENATE(Table1[[#This Row],[Intake]]," ",Table1[[#This Row],[Batch Number]]))</f>
        <v>S-1/SIM 1</v>
      </c>
      <c r="O6742" s="53" t="str">
        <f>IF(VLOOKUP(Table1[[#This Row],[Intake Batch Combo]],Sheet2!A:B,2,FALSE)="","",VLOOKUP(Table1[[#This Row],[Intake Batch Combo]],Sheet2!A:B,2,FALSE))</f>
        <v>Surgical Institute of Michigan Batch 01</v>
      </c>
      <c r="P6742" s="116" t="e">
        <v>#N/A</v>
      </c>
      <c r="Q6742" s="116" t="e">
        <v>#N/A</v>
      </c>
    </row>
    <row r="6743" spans="1:17">
      <c r="A6743" s="48" t="s">
        <v>1050</v>
      </c>
      <c r="B6743" s="55">
        <v>1</v>
      </c>
      <c r="C6743" s="15"/>
      <c r="D6743" s="56">
        <v>44790</v>
      </c>
      <c r="E6743" s="10" t="s">
        <v>0</v>
      </c>
      <c r="F6743" s="49">
        <v>4788.2</v>
      </c>
      <c r="G6743" s="49">
        <v>1080.93615</v>
      </c>
      <c r="H6743" s="56"/>
      <c r="I6743" s="118"/>
      <c r="J6743" s="51" t="str">
        <f>IF(M6743="",IF(AND(H6743&lt;&gt; "",D6743&lt;&gt;""),IF(H6743&gt;=D6743,H6743-D6743,0),""),"")</f>
        <v/>
      </c>
      <c r="K6743" s="50" t="str">
        <f>IF(M6743="",IF(I6743&lt;&gt;"",I6743-G6743,""),"")</f>
        <v/>
      </c>
      <c r="L6743" s="52" t="str">
        <f>IF(M6743="",IF(K6743&lt;&gt;"",IF(G6743=0,IF(I6743=0,0,9.99),K6743/G6743),""),"")</f>
        <v/>
      </c>
      <c r="M6743" s="53"/>
      <c r="N6743" s="54" t="str">
        <f>TRIM(CONCATENATE(Table1[[#This Row],[Intake]]," ",Table1[[#This Row],[Batch Number]]))</f>
        <v>S-1/SIM 1</v>
      </c>
      <c r="O6743" s="53" t="str">
        <f>IF(VLOOKUP(Table1[[#This Row],[Intake Batch Combo]],Sheet2!A:B,2,FALSE)="","",VLOOKUP(Table1[[#This Row],[Intake Batch Combo]],Sheet2!A:B,2,FALSE))</f>
        <v>Surgical Institute of Michigan Batch 01</v>
      </c>
      <c r="P6743" s="116" t="e">
        <v>#N/A</v>
      </c>
      <c r="Q6743" s="116" t="e">
        <v>#N/A</v>
      </c>
    </row>
    <row r="6744" spans="1:17">
      <c r="A6744" s="4" t="s">
        <v>1312</v>
      </c>
      <c r="B6744" s="15">
        <v>8</v>
      </c>
      <c r="C6744" s="15"/>
      <c r="D6744" s="30">
        <v>45195</v>
      </c>
      <c r="E6744" s="10" t="s">
        <v>0</v>
      </c>
      <c r="F6744" s="14">
        <v>4850</v>
      </c>
      <c r="G6744" s="14">
        <v>1089.7950000000001</v>
      </c>
      <c r="H6744" s="30"/>
      <c r="I6744" s="118"/>
      <c r="J6744" s="15" t="str">
        <f>IF(M6744="",IF(AND(H6744&lt;&gt; "",D6744&lt;&gt;""),IF(H6744&gt;=D6744,H6744-D6744,0),""),"")</f>
        <v/>
      </c>
      <c r="K6744" s="20" t="str">
        <f>IF(M6744="",IF(I6744&lt;&gt;"",I6744-G6744,""),"")</f>
        <v/>
      </c>
      <c r="L6744" s="25" t="str">
        <f>IF(M6744="",IF(K6744&lt;&gt;"",IF(G6744=0,IF(I6744=0,0,9.99),K6744/G6744),""),"")</f>
        <v/>
      </c>
      <c r="M6744" s="112"/>
      <c r="N6744" s="58" t="str">
        <f>TRIM(CONCATENATE(Table1[[#This Row],[Intake]]," ",Table1[[#This Row],[Batch Number]]))</f>
        <v>S-1/MF 8</v>
      </c>
      <c r="O6744" s="112" t="str">
        <f>IF(VLOOKUP(Table1[[#This Row],[Intake Batch Combo]],Sheet2!A:B,2,FALSE)="","",VLOOKUP(Table1[[#This Row],[Intake Batch Combo]],Sheet2!A:B,2,FALSE))</f>
        <v>Michigan First Rehab Batch 08</v>
      </c>
      <c r="P6744" s="115" t="s">
        <v>2380</v>
      </c>
      <c r="Q6744" s="115" t="e">
        <v>#N/A</v>
      </c>
    </row>
    <row r="6745" spans="1:17">
      <c r="A6745" s="4" t="s">
        <v>1312</v>
      </c>
      <c r="B6745" s="15">
        <v>8</v>
      </c>
      <c r="C6745" s="15"/>
      <c r="D6745" s="30">
        <v>45195</v>
      </c>
      <c r="E6745" s="10" t="s">
        <v>0</v>
      </c>
      <c r="F6745" s="14">
        <v>4850</v>
      </c>
      <c r="G6745" s="14">
        <v>1089.7950000000001</v>
      </c>
      <c r="H6745" s="30"/>
      <c r="I6745" s="118"/>
      <c r="J6745" s="15" t="str">
        <f>IF(M6745="",IF(AND(H6745&lt;&gt; "",D6745&lt;&gt;""),IF(H6745&gt;=D6745,H6745-D6745,0),""),"")</f>
        <v/>
      </c>
      <c r="K6745" s="20" t="str">
        <f>IF(M6745="",IF(I6745&lt;&gt;"",I6745-G6745,""),"")</f>
        <v/>
      </c>
      <c r="L6745" s="25" t="str">
        <f>IF(M6745="",IF(K6745&lt;&gt;"",IF(G6745=0,IF(I6745=0,0,9.99),K6745/G6745),""),"")</f>
        <v/>
      </c>
      <c r="M6745" s="111"/>
      <c r="N6745" s="58" t="str">
        <f>TRIM(CONCATENATE(Table1[[#This Row],[Intake]]," ",Table1[[#This Row],[Batch Number]]))</f>
        <v>S-1/MF 8</v>
      </c>
      <c r="O6745" s="111" t="str">
        <f>IF(VLOOKUP(Table1[[#This Row],[Intake Batch Combo]],Sheet2!A:B,2,FALSE)="","",VLOOKUP(Table1[[#This Row],[Intake Batch Combo]],Sheet2!A:B,2,FALSE))</f>
        <v>Michigan First Rehab Batch 08</v>
      </c>
      <c r="P6745" s="115" t="s">
        <v>2380</v>
      </c>
      <c r="Q6745" s="115" t="e">
        <v>#N/A</v>
      </c>
    </row>
    <row r="6746" spans="1:17">
      <c r="A6746" s="4" t="s">
        <v>1312</v>
      </c>
      <c r="B6746" s="15">
        <v>8</v>
      </c>
      <c r="C6746" s="15" t="s">
        <v>1905</v>
      </c>
      <c r="D6746" s="30">
        <v>45195</v>
      </c>
      <c r="E6746" s="10" t="s">
        <v>0</v>
      </c>
      <c r="F6746" s="14">
        <v>4850</v>
      </c>
      <c r="G6746" s="14">
        <v>1089.7950000000001</v>
      </c>
      <c r="H6746" s="30"/>
      <c r="I6746" s="118"/>
      <c r="J6746" s="15" t="str">
        <f>IF(M6746="",IF(AND(H6746&lt;&gt; "",D6746&lt;&gt;""),IF(H6746&gt;=D6746,H6746-D6746,0),""),"")</f>
        <v/>
      </c>
      <c r="K6746" s="20" t="str">
        <f>IF(M6746="",IF(I6746&lt;&gt;"",I6746-G6746,""),"")</f>
        <v/>
      </c>
      <c r="L6746" s="25" t="str">
        <f>IF(M6746="",IF(K6746&lt;&gt;"",IF(G6746=0,IF(I6746=0,0,9.99),K6746/G6746),""),"")</f>
        <v/>
      </c>
      <c r="N6746" s="58" t="str">
        <f>TRIM(CONCATENATE(Table1[[#This Row],[Intake]]," ",Table1[[#This Row],[Batch Number]]))</f>
        <v>S-1/MF 8</v>
      </c>
      <c r="O6746" s="3" t="str">
        <f>IF(VLOOKUP(Table1[[#This Row],[Intake Batch Combo]],Sheet2!A:B,2,FALSE)="","",VLOOKUP(Table1[[#This Row],[Intake Batch Combo]],Sheet2!A:B,2,FALSE))</f>
        <v>Michigan First Rehab Batch 08</v>
      </c>
      <c r="P6746" s="115" t="s">
        <v>2380</v>
      </c>
      <c r="Q6746" s="115" t="e">
        <v>#N/A</v>
      </c>
    </row>
    <row r="6747" spans="1:17">
      <c r="A6747" s="4" t="s">
        <v>1312</v>
      </c>
      <c r="B6747" s="15">
        <v>8</v>
      </c>
      <c r="C6747" s="15"/>
      <c r="D6747" s="30">
        <v>45195</v>
      </c>
      <c r="E6747" s="10" t="s">
        <v>0</v>
      </c>
      <c r="F6747" s="14">
        <v>4850</v>
      </c>
      <c r="G6747" s="14">
        <v>1089.7950000000001</v>
      </c>
      <c r="H6747" s="30"/>
      <c r="I6747" s="118"/>
      <c r="J6747" s="15" t="str">
        <f>IF(M6747="",IF(AND(H6747&lt;&gt; "",D6747&lt;&gt;""),IF(H6747&gt;=D6747,H6747-D6747,0),""),"")</f>
        <v/>
      </c>
      <c r="K6747" s="20" t="str">
        <f>IF(M6747="",IF(I6747&lt;&gt;"",I6747-G6747,""),"")</f>
        <v/>
      </c>
      <c r="L6747" s="25" t="str">
        <f>IF(M6747="",IF(K6747&lt;&gt;"",IF(G6747=0,IF(I6747=0,0,9.99),K6747/G6747),""),"")</f>
        <v/>
      </c>
      <c r="M6747" s="111"/>
      <c r="N6747" s="58" t="str">
        <f>TRIM(CONCATENATE(Table1[[#This Row],[Intake]]," ",Table1[[#This Row],[Batch Number]]))</f>
        <v>S-1/MF 8</v>
      </c>
      <c r="O6747" s="111" t="str">
        <f>IF(VLOOKUP(Table1[[#This Row],[Intake Batch Combo]],Sheet2!A:B,2,FALSE)="","",VLOOKUP(Table1[[#This Row],[Intake Batch Combo]],Sheet2!A:B,2,FALSE))</f>
        <v>Michigan First Rehab Batch 08</v>
      </c>
      <c r="P6747" s="115" t="s">
        <v>2380</v>
      </c>
      <c r="Q6747" s="115" t="e">
        <v>#N/A</v>
      </c>
    </row>
    <row r="6748" spans="1:17">
      <c r="A6748" s="4" t="s">
        <v>1312</v>
      </c>
      <c r="B6748" s="15">
        <v>3</v>
      </c>
      <c r="C6748" s="15" t="s">
        <v>1860</v>
      </c>
      <c r="D6748" s="30">
        <v>44973</v>
      </c>
      <c r="E6748" s="10" t="s">
        <v>0</v>
      </c>
      <c r="F6748" s="14">
        <v>4270</v>
      </c>
      <c r="G6748" s="14">
        <v>1199.3362500000001</v>
      </c>
      <c r="H6748" s="30"/>
      <c r="I6748" s="120"/>
      <c r="J6748" s="15" t="str">
        <f>IF(M6748="",IF(AND(H6748&lt;&gt; "",D6748&lt;&gt;""),IF(H6748&gt;=D6748,H6748-D6748,0),""),"")</f>
        <v/>
      </c>
      <c r="K6748" s="20" t="str">
        <f>IF(M6748="",IF(I6748&lt;&gt;"",I6748-G6748,""),"")</f>
        <v/>
      </c>
      <c r="L6748" s="25" t="str">
        <f>IF(M6748="",IF(K6748&lt;&gt;"",IF(G6748=0,IF(I6748=0,0,9.99),K6748/G6748),""),"")</f>
        <v/>
      </c>
      <c r="M6748" s="111"/>
      <c r="N6748" s="58" t="str">
        <f>TRIM(CONCATENATE(Table1[[#This Row],[Intake]]," ",Table1[[#This Row],[Batch Number]]))</f>
        <v>S-1/MF 3</v>
      </c>
      <c r="O6748" s="111" t="str">
        <f>IF(VLOOKUP(Table1[[#This Row],[Intake Batch Combo]],Sheet2!A:B,2,FALSE)="","",VLOOKUP(Table1[[#This Row],[Intake Batch Combo]],Sheet2!A:B,2,FALSE))</f>
        <v>Michigan First Rehab Batch 03</v>
      </c>
      <c r="P6748" s="115" t="e">
        <v>#N/A</v>
      </c>
      <c r="Q6748" s="115" t="e">
        <v>#N/A</v>
      </c>
    </row>
    <row r="6749" spans="1:17">
      <c r="A6749" s="4" t="s">
        <v>1886</v>
      </c>
      <c r="B6749" s="15">
        <v>5</v>
      </c>
      <c r="C6749" s="15" t="s">
        <v>1883</v>
      </c>
      <c r="D6749" s="30">
        <v>45195</v>
      </c>
      <c r="E6749" s="10" t="s">
        <v>0</v>
      </c>
      <c r="F6749" s="14">
        <v>5630</v>
      </c>
      <c r="G6749" s="14">
        <v>1269.0100116865665</v>
      </c>
      <c r="H6749" s="30"/>
      <c r="I6749" s="118"/>
      <c r="J6749" s="15" t="str">
        <f>IF(M6749="",IF(AND(H6749&lt;&gt; "",D6749&lt;&gt;""),IF(H6749&gt;=D6749,H6749-D6749,0),""),"")</f>
        <v/>
      </c>
      <c r="K6749" s="20" t="str">
        <f>IF(M6749="",IF(I6749&lt;&gt;"",I6749-G6749,""),"")</f>
        <v/>
      </c>
      <c r="L6749" s="25" t="str">
        <f>IF(M6749="",IF(K6749&lt;&gt;"",IF(G6749=0,IF(I6749=0,0,9.99),K6749/G6749),""),"")</f>
        <v/>
      </c>
      <c r="M6749" s="111"/>
      <c r="N6749" s="58" t="str">
        <f>TRIM(CONCATENATE(Table1[[#This Row],[Intake]]," ",Table1[[#This Row],[Batch Number]]))</f>
        <v>S-1/TI 5</v>
      </c>
      <c r="O6749" s="111" t="str">
        <f>IF(VLOOKUP(Table1[[#This Row],[Intake Batch Combo]],Sheet2!A:B,2,FALSE)="","",VLOOKUP(Table1[[#This Row],[Intake Batch Combo]],Sheet2!A:B,2,FALSE))</f>
        <v>Texas Injury Group Batch 05</v>
      </c>
      <c r="P6749" s="115" t="s">
        <v>2378</v>
      </c>
      <c r="Q6749" s="115" t="e">
        <v>#N/A</v>
      </c>
    </row>
    <row r="6750" spans="1:17">
      <c r="A6750" s="4" t="s">
        <v>1312</v>
      </c>
      <c r="B6750" s="15">
        <v>8</v>
      </c>
      <c r="C6750" s="15">
        <v>401715459</v>
      </c>
      <c r="D6750" s="30">
        <v>45195</v>
      </c>
      <c r="E6750" s="10" t="s">
        <v>0</v>
      </c>
      <c r="F6750" s="14">
        <v>5690</v>
      </c>
      <c r="G6750" s="14">
        <v>1278.5430000000001</v>
      </c>
      <c r="H6750" s="30"/>
      <c r="I6750" s="118"/>
      <c r="J6750" s="15" t="str">
        <f>IF(M6750="",IF(AND(H6750&lt;&gt; "",D6750&lt;&gt;""),IF(H6750&gt;=D6750,H6750-D6750,0),""),"")</f>
        <v/>
      </c>
      <c r="K6750" s="20" t="str">
        <f>IF(M6750="",IF(I6750&lt;&gt;"",I6750-G6750,""),"")</f>
        <v/>
      </c>
      <c r="L6750" s="25" t="str">
        <f>IF(M6750="",IF(K6750&lt;&gt;"",IF(G6750=0,IF(I6750=0,0,9.99),K6750/G6750),""),"")</f>
        <v/>
      </c>
      <c r="M6750" s="111"/>
      <c r="N6750" s="58" t="str">
        <f>TRIM(CONCATENATE(Table1[[#This Row],[Intake]]," ",Table1[[#This Row],[Batch Number]]))</f>
        <v>S-1/MF 8</v>
      </c>
      <c r="O6750" s="111" t="str">
        <f>IF(VLOOKUP(Table1[[#This Row],[Intake Batch Combo]],Sheet2!A:B,2,FALSE)="","",VLOOKUP(Table1[[#This Row],[Intake Batch Combo]],Sheet2!A:B,2,FALSE))</f>
        <v>Michigan First Rehab Batch 08</v>
      </c>
      <c r="P6750" s="115" t="s">
        <v>2380</v>
      </c>
      <c r="Q6750" s="115" t="e">
        <v>#N/A</v>
      </c>
    </row>
    <row r="6751" spans="1:17">
      <c r="A6751" s="4" t="s">
        <v>1312</v>
      </c>
      <c r="B6751" s="15">
        <v>8</v>
      </c>
      <c r="C6751" s="15">
        <v>195486614</v>
      </c>
      <c r="D6751" s="30">
        <v>45195</v>
      </c>
      <c r="E6751" s="10" t="s">
        <v>0</v>
      </c>
      <c r="F6751" s="14">
        <v>5765</v>
      </c>
      <c r="G6751" s="14">
        <v>1295.3955000000001</v>
      </c>
      <c r="H6751" s="30"/>
      <c r="I6751" s="118"/>
      <c r="J6751" s="15" t="str">
        <f>IF(M6751="",IF(AND(H6751&lt;&gt; "",D6751&lt;&gt;""),IF(H6751&gt;=D6751,H6751-D6751,0),""),"")</f>
        <v/>
      </c>
      <c r="K6751" s="20" t="str">
        <f>IF(M6751="",IF(I6751&lt;&gt;"",I6751-G6751,""),"")</f>
        <v/>
      </c>
      <c r="L6751" s="25" t="str">
        <f>IF(M6751="",IF(K6751&lt;&gt;"",IF(G6751=0,IF(I6751=0,0,9.99),K6751/G6751),""),"")</f>
        <v/>
      </c>
      <c r="M6751" s="111"/>
      <c r="N6751" s="58" t="str">
        <f>TRIM(CONCATENATE(Table1[[#This Row],[Intake]]," ",Table1[[#This Row],[Batch Number]]))</f>
        <v>S-1/MF 8</v>
      </c>
      <c r="O6751" s="111" t="str">
        <f>IF(VLOOKUP(Table1[[#This Row],[Intake Batch Combo]],Sheet2!A:B,2,FALSE)="","",VLOOKUP(Table1[[#This Row],[Intake Batch Combo]],Sheet2!A:B,2,FALSE))</f>
        <v>Michigan First Rehab Batch 08</v>
      </c>
      <c r="P6751" s="115" t="s">
        <v>2380</v>
      </c>
      <c r="Q6751" s="115" t="e">
        <v>#N/A</v>
      </c>
    </row>
    <row r="6752" spans="1:17">
      <c r="A6752" s="4" t="s">
        <v>1312</v>
      </c>
      <c r="B6752" s="15">
        <v>8</v>
      </c>
      <c r="C6752" s="15"/>
      <c r="D6752" s="30">
        <v>45195</v>
      </c>
      <c r="E6752" s="10" t="s">
        <v>0</v>
      </c>
      <c r="F6752" s="14">
        <v>5810</v>
      </c>
      <c r="G6752" s="14">
        <v>1305.5070000000001</v>
      </c>
      <c r="H6752" s="30"/>
      <c r="I6752" s="118"/>
      <c r="J6752" s="15" t="str">
        <f>IF(M6752="",IF(AND(H6752&lt;&gt; "",D6752&lt;&gt;""),IF(H6752&gt;=D6752,H6752-D6752,0),""),"")</f>
        <v/>
      </c>
      <c r="K6752" s="20" t="str">
        <f>IF(M6752="",IF(I6752&lt;&gt;"",I6752-G6752,""),"")</f>
        <v/>
      </c>
      <c r="L6752" s="25" t="str">
        <f>IF(M6752="",IF(K6752&lt;&gt;"",IF(G6752=0,IF(I6752=0,0,9.99),K6752/G6752),""),"")</f>
        <v/>
      </c>
      <c r="M6752" s="111"/>
      <c r="N6752" s="58" t="str">
        <f>TRIM(CONCATENATE(Table1[[#This Row],[Intake]]," ",Table1[[#This Row],[Batch Number]]))</f>
        <v>S-1/MF 8</v>
      </c>
      <c r="O6752" s="111" t="str">
        <f>IF(VLOOKUP(Table1[[#This Row],[Intake Batch Combo]],Sheet2!A:B,2,FALSE)="","",VLOOKUP(Table1[[#This Row],[Intake Batch Combo]],Sheet2!A:B,2,FALSE))</f>
        <v>Michigan First Rehab Batch 08</v>
      </c>
      <c r="P6752" s="115" t="s">
        <v>2380</v>
      </c>
      <c r="Q6752" s="115" t="e">
        <v>#N/A</v>
      </c>
    </row>
    <row r="6753" spans="1:17">
      <c r="A6753" s="4" t="s">
        <v>1886</v>
      </c>
      <c r="B6753" s="15">
        <v>5</v>
      </c>
      <c r="C6753" s="15">
        <v>95908</v>
      </c>
      <c r="D6753" s="30">
        <v>45195</v>
      </c>
      <c r="E6753" s="10" t="s">
        <v>0</v>
      </c>
      <c r="F6753" s="14">
        <v>5850</v>
      </c>
      <c r="G6753" s="14">
        <v>1318.5983247542474</v>
      </c>
      <c r="H6753" s="30"/>
      <c r="I6753" s="120"/>
      <c r="J6753" s="15" t="str">
        <f>IF(M6753="",IF(AND(H6753&lt;&gt; "",D6753&lt;&gt;""),IF(H6753&gt;=D6753,H6753-D6753,0),""),"")</f>
        <v/>
      </c>
      <c r="K6753" s="20" t="str">
        <f>IF(M6753="",IF(I6753&lt;&gt;"",I6753-G6753,""),"")</f>
        <v/>
      </c>
      <c r="L6753" s="25" t="str">
        <f>IF(M6753="",IF(K6753&lt;&gt;"",IF(G6753=0,IF(I6753=0,0,9.99),K6753/G6753),""),"")</f>
        <v/>
      </c>
      <c r="M6753" s="111"/>
      <c r="N6753" s="58" t="str">
        <f>TRIM(CONCATENATE(Table1[[#This Row],[Intake]]," ",Table1[[#This Row],[Batch Number]]))</f>
        <v>S-1/TI 5</v>
      </c>
      <c r="O6753" s="112" t="str">
        <f>IF(VLOOKUP(Table1[[#This Row],[Intake Batch Combo]],Sheet2!A:B,2,FALSE)="","",VLOOKUP(Table1[[#This Row],[Intake Batch Combo]],Sheet2!A:B,2,FALSE))</f>
        <v>Texas Injury Group Batch 05</v>
      </c>
      <c r="P6753" s="115" t="s">
        <v>2378</v>
      </c>
      <c r="Q6753" s="115" t="e">
        <v>#N/A</v>
      </c>
    </row>
    <row r="6754" spans="1:17">
      <c r="A6754" s="4" t="s">
        <v>1886</v>
      </c>
      <c r="B6754" s="15">
        <v>5</v>
      </c>
      <c r="C6754" s="15">
        <v>95938</v>
      </c>
      <c r="D6754" s="30">
        <v>45195</v>
      </c>
      <c r="E6754" s="10" t="s">
        <v>0</v>
      </c>
      <c r="F6754" s="14">
        <v>6000</v>
      </c>
      <c r="G6754" s="14">
        <v>1352.4085382094845</v>
      </c>
      <c r="H6754" s="30"/>
      <c r="I6754" s="118"/>
      <c r="J6754" s="15" t="str">
        <f>IF(M6754="",IF(AND(H6754&lt;&gt; "",D6754&lt;&gt;""),IF(H6754&gt;=D6754,H6754-D6754,0),""),"")</f>
        <v/>
      </c>
      <c r="K6754" s="20" t="str">
        <f>IF(M6754="",IF(I6754&lt;&gt;"",I6754-G6754,""),"")</f>
        <v/>
      </c>
      <c r="L6754" s="25" t="str">
        <f>IF(M6754="",IF(K6754&lt;&gt;"",IF(G6754=0,IF(I6754=0,0,9.99),K6754/G6754),""),"")</f>
        <v/>
      </c>
      <c r="M6754" s="111"/>
      <c r="N6754" s="58" t="str">
        <f>TRIM(CONCATENATE(Table1[[#This Row],[Intake]]," ",Table1[[#This Row],[Batch Number]]))</f>
        <v>S-1/TI 5</v>
      </c>
      <c r="O6754" s="111" t="str">
        <f>IF(VLOOKUP(Table1[[#This Row],[Intake Batch Combo]],Sheet2!A:B,2,FALSE)="","",VLOOKUP(Table1[[#This Row],[Intake Batch Combo]],Sheet2!A:B,2,FALSE))</f>
        <v>Texas Injury Group Batch 05</v>
      </c>
      <c r="P6754" s="115" t="s">
        <v>2378</v>
      </c>
      <c r="Q6754" s="115" t="e">
        <v>#N/A</v>
      </c>
    </row>
    <row r="6755" spans="1:17">
      <c r="A6755" s="4" t="s">
        <v>1312</v>
      </c>
      <c r="B6755" s="15">
        <v>8</v>
      </c>
      <c r="C6755" s="15" t="s">
        <v>1904</v>
      </c>
      <c r="D6755" s="30">
        <v>45195</v>
      </c>
      <c r="E6755" s="10" t="s">
        <v>0</v>
      </c>
      <c r="F6755" s="14">
        <v>6690</v>
      </c>
      <c r="G6755" s="14">
        <v>1503.2430000000002</v>
      </c>
      <c r="H6755" s="30"/>
      <c r="I6755" s="118"/>
      <c r="J6755" s="15" t="str">
        <f>IF(M6755="",IF(AND(H6755&lt;&gt; "",D6755&lt;&gt;""),IF(H6755&gt;=D6755,H6755-D6755,0),""),"")</f>
        <v/>
      </c>
      <c r="K6755" s="20" t="str">
        <f>IF(M6755="",IF(I6755&lt;&gt;"",I6755-G6755,""),"")</f>
        <v/>
      </c>
      <c r="L6755" s="25" t="str">
        <f>IF(M6755="",IF(K6755&lt;&gt;"",IF(G6755=0,IF(I6755=0,0,9.99),K6755/G6755),""),"")</f>
        <v/>
      </c>
      <c r="M6755" s="111"/>
      <c r="N6755" s="58" t="str">
        <f>TRIM(CONCATENATE(Table1[[#This Row],[Intake]]," ",Table1[[#This Row],[Batch Number]]))</f>
        <v>S-1/MF 8</v>
      </c>
      <c r="O6755" s="111" t="str">
        <f>IF(VLOOKUP(Table1[[#This Row],[Intake Batch Combo]],Sheet2!A:B,2,FALSE)="","",VLOOKUP(Table1[[#This Row],[Intake Batch Combo]],Sheet2!A:B,2,FALSE))</f>
        <v>Michigan First Rehab Batch 08</v>
      </c>
      <c r="P6755" s="115" t="s">
        <v>2380</v>
      </c>
      <c r="Q6755" s="115" t="e">
        <v>#N/A</v>
      </c>
    </row>
    <row r="6756" spans="1:17">
      <c r="A6756" s="4" t="s">
        <v>1312</v>
      </c>
      <c r="B6756" s="15">
        <v>8</v>
      </c>
      <c r="C6756" s="15"/>
      <c r="D6756" s="30">
        <v>45195</v>
      </c>
      <c r="E6756" s="10" t="s">
        <v>0</v>
      </c>
      <c r="F6756" s="14">
        <v>6715</v>
      </c>
      <c r="G6756" s="14">
        <v>1508.8605</v>
      </c>
      <c r="H6756" s="30"/>
      <c r="I6756" s="118"/>
      <c r="J6756" s="15" t="str">
        <f>IF(M6756="",IF(AND(H6756&lt;&gt; "",D6756&lt;&gt;""),IF(H6756&gt;=D6756,H6756-D6756,0),""),"")</f>
        <v/>
      </c>
      <c r="K6756" s="20" t="str">
        <f>IF(M6756="",IF(I6756&lt;&gt;"",I6756-G6756,""),"")</f>
        <v/>
      </c>
      <c r="L6756" s="25" t="str">
        <f>IF(M6756="",IF(K6756&lt;&gt;"",IF(G6756=0,IF(I6756=0,0,9.99),K6756/G6756),""),"")</f>
        <v/>
      </c>
      <c r="M6756" s="112"/>
      <c r="N6756" s="58" t="str">
        <f>TRIM(CONCATENATE(Table1[[#This Row],[Intake]]," ",Table1[[#This Row],[Batch Number]]))</f>
        <v>S-1/MF 8</v>
      </c>
      <c r="O6756" s="112" t="str">
        <f>IF(VLOOKUP(Table1[[#This Row],[Intake Batch Combo]],Sheet2!A:B,2,FALSE)="","",VLOOKUP(Table1[[#This Row],[Intake Batch Combo]],Sheet2!A:B,2,FALSE))</f>
        <v>Michigan First Rehab Batch 08</v>
      </c>
      <c r="P6756" s="115" t="s">
        <v>2380</v>
      </c>
      <c r="Q6756" s="115" t="e">
        <v>#N/A</v>
      </c>
    </row>
    <row r="6757" spans="1:17">
      <c r="A6757" s="48" t="s">
        <v>1050</v>
      </c>
      <c r="B6757" s="55">
        <v>1</v>
      </c>
      <c r="C6757" s="15"/>
      <c r="D6757" s="56">
        <v>44790</v>
      </c>
      <c r="E6757" s="10" t="s">
        <v>0</v>
      </c>
      <c r="F6757" s="49">
        <v>7360.04</v>
      </c>
      <c r="G6757" s="49">
        <v>1661.5290299999999</v>
      </c>
      <c r="H6757" s="56"/>
      <c r="I6757" s="118"/>
      <c r="J6757" s="51" t="str">
        <f>IF(M6757="",IF(AND(H6757&lt;&gt; "",D6757&lt;&gt;""),IF(H6757&gt;=D6757,H6757-D6757,0),""),"")</f>
        <v/>
      </c>
      <c r="K6757" s="50" t="str">
        <f>IF(M6757="",IF(I6757&lt;&gt;"",I6757-G6757,""),"")</f>
        <v/>
      </c>
      <c r="L6757" s="52" t="str">
        <f>IF(M6757="",IF(K6757&lt;&gt;"",IF(G6757=0,IF(I6757=0,0,9.99),K6757/G6757),""),"")</f>
        <v/>
      </c>
      <c r="M6757" s="53"/>
      <c r="N6757" s="54" t="str">
        <f>TRIM(CONCATENATE(Table1[[#This Row],[Intake]]," ",Table1[[#This Row],[Batch Number]]))</f>
        <v>S-1/SIM 1</v>
      </c>
      <c r="O6757" s="53" t="str">
        <f>IF(VLOOKUP(Table1[[#This Row],[Intake Batch Combo]],Sheet2!A:B,2,FALSE)="","",VLOOKUP(Table1[[#This Row],[Intake Batch Combo]],Sheet2!A:B,2,FALSE))</f>
        <v>Surgical Institute of Michigan Batch 01</v>
      </c>
      <c r="P6757" s="116" t="e">
        <v>#N/A</v>
      </c>
      <c r="Q6757" s="116" t="e">
        <v>#N/A</v>
      </c>
    </row>
    <row r="6758" spans="1:17">
      <c r="A6758" s="4" t="s">
        <v>1312</v>
      </c>
      <c r="B6758" s="15">
        <v>8</v>
      </c>
      <c r="C6758" s="15"/>
      <c r="D6758" s="30">
        <v>45195</v>
      </c>
      <c r="E6758" s="10" t="s">
        <v>0</v>
      </c>
      <c r="F6758" s="14">
        <v>7490</v>
      </c>
      <c r="G6758" s="14">
        <v>1683.0030000000002</v>
      </c>
      <c r="H6758" s="30"/>
      <c r="I6758" s="118"/>
      <c r="J6758" s="15" t="str">
        <f>IF(M6758="",IF(AND(H6758&lt;&gt; "",D6758&lt;&gt;""),IF(H6758&gt;=D6758,H6758-D6758,0),""),"")</f>
        <v/>
      </c>
      <c r="K6758" s="20" t="str">
        <f>IF(M6758="",IF(I6758&lt;&gt;"",I6758-G6758,""),"")</f>
        <v/>
      </c>
      <c r="L6758" s="25" t="str">
        <f>IF(M6758="",IF(K6758&lt;&gt;"",IF(G6758=0,IF(I6758=0,0,9.99),K6758/G6758),""),"")</f>
        <v/>
      </c>
      <c r="M6758" s="111"/>
      <c r="N6758" s="58" t="str">
        <f>TRIM(CONCATENATE(Table1[[#This Row],[Intake]]," ",Table1[[#This Row],[Batch Number]]))</f>
        <v>S-1/MF 8</v>
      </c>
      <c r="O6758" s="111" t="str">
        <f>IF(VLOOKUP(Table1[[#This Row],[Intake Batch Combo]],Sheet2!A:B,2,FALSE)="","",VLOOKUP(Table1[[#This Row],[Intake Batch Combo]],Sheet2!A:B,2,FALSE))</f>
        <v>Michigan First Rehab Batch 08</v>
      </c>
      <c r="P6758" s="115" t="s">
        <v>2380</v>
      </c>
      <c r="Q6758" s="115" t="e">
        <v>#N/A</v>
      </c>
    </row>
    <row r="6759" spans="1:17">
      <c r="A6759" s="4" t="s">
        <v>1312</v>
      </c>
      <c r="B6759" s="15">
        <v>8</v>
      </c>
      <c r="C6759" s="15" t="s">
        <v>1890</v>
      </c>
      <c r="D6759" s="30">
        <v>45195</v>
      </c>
      <c r="E6759" s="10" t="s">
        <v>0</v>
      </c>
      <c r="F6759" s="14">
        <v>8180</v>
      </c>
      <c r="G6759" s="14">
        <v>1838.0460000000003</v>
      </c>
      <c r="H6759" s="30"/>
      <c r="I6759" s="118"/>
      <c r="J6759" s="15" t="str">
        <f>IF(M6759="",IF(AND(H6759&lt;&gt; "",D6759&lt;&gt;""),IF(H6759&gt;=D6759,H6759-D6759,0),""),"")</f>
        <v/>
      </c>
      <c r="K6759" s="20" t="str">
        <f>IF(M6759="",IF(I6759&lt;&gt;"",I6759-G6759,""),"")</f>
        <v/>
      </c>
      <c r="L6759" s="25" t="str">
        <f>IF(M6759="",IF(K6759&lt;&gt;"",IF(G6759=0,IF(I6759=0,0,9.99),K6759/G6759),""),"")</f>
        <v/>
      </c>
      <c r="M6759" s="111"/>
      <c r="N6759" s="58" t="str">
        <f>TRIM(CONCATENATE(Table1[[#This Row],[Intake]]," ",Table1[[#This Row],[Batch Number]]))</f>
        <v>S-1/MF 8</v>
      </c>
      <c r="O6759" s="111" t="str">
        <f>IF(VLOOKUP(Table1[[#This Row],[Intake Batch Combo]],Sheet2!A:B,2,FALSE)="","",VLOOKUP(Table1[[#This Row],[Intake Batch Combo]],Sheet2!A:B,2,FALSE))</f>
        <v>Michigan First Rehab Batch 08</v>
      </c>
      <c r="P6759" s="115" t="s">
        <v>2380</v>
      </c>
      <c r="Q6759" s="115" t="e">
        <v>#N/A</v>
      </c>
    </row>
    <row r="6760" spans="1:17">
      <c r="A6760" s="4" t="s">
        <v>1312</v>
      </c>
      <c r="B6760" s="15">
        <v>3</v>
      </c>
      <c r="C6760" s="15">
        <v>692276637</v>
      </c>
      <c r="D6760" s="30">
        <v>44973</v>
      </c>
      <c r="E6760" s="10" t="s">
        <v>0</v>
      </c>
      <c r="F6760" s="14">
        <v>6747.5</v>
      </c>
      <c r="G6760" s="14">
        <v>1895.2040625</v>
      </c>
      <c r="H6760" s="30"/>
      <c r="I6760" s="118"/>
      <c r="J6760" s="15" t="str">
        <f>IF(M6760="",IF(AND(H6760&lt;&gt; "",D6760&lt;&gt;""),IF(H6760&gt;=D6760,H6760-D6760,0),""),"")</f>
        <v/>
      </c>
      <c r="K6760" s="20" t="str">
        <f>IF(M6760="",IF(I6760&lt;&gt;"",I6760-G6760,""),"")</f>
        <v/>
      </c>
      <c r="L6760" s="25" t="str">
        <f>IF(M6760="",IF(K6760&lt;&gt;"",IF(G6760=0,IF(I6760=0,0,9.99),K6760/G6760),""),"")</f>
        <v/>
      </c>
      <c r="M6760" s="111"/>
      <c r="N6760" s="58" t="str">
        <f>TRIM(CONCATENATE(Table1[[#This Row],[Intake]]," ",Table1[[#This Row],[Batch Number]]))</f>
        <v>S-1/MF 3</v>
      </c>
      <c r="O6760" s="111" t="str">
        <f>IF(VLOOKUP(Table1[[#This Row],[Intake Batch Combo]],Sheet2!A:B,2,FALSE)="","",VLOOKUP(Table1[[#This Row],[Intake Batch Combo]],Sheet2!A:B,2,FALSE))</f>
        <v>Michigan First Rehab Batch 03</v>
      </c>
      <c r="P6760" s="115" t="e">
        <v>#N/A</v>
      </c>
      <c r="Q6760" s="115" t="e">
        <v>#N/A</v>
      </c>
    </row>
    <row r="6761" spans="1:17">
      <c r="A6761" s="48" t="s">
        <v>1050</v>
      </c>
      <c r="B6761" s="55">
        <v>1</v>
      </c>
      <c r="C6761" s="15"/>
      <c r="D6761" s="56">
        <v>44790</v>
      </c>
      <c r="E6761" s="10" t="s">
        <v>0</v>
      </c>
      <c r="F6761" s="49">
        <v>8446.2800000000007</v>
      </c>
      <c r="G6761" s="49">
        <v>1906.7477100000001</v>
      </c>
      <c r="H6761" s="56"/>
      <c r="I6761" s="118"/>
      <c r="J6761" s="51" t="str">
        <f>IF(M6761="",IF(AND(H6761&lt;&gt; "",D6761&lt;&gt;""),IF(H6761&gt;=D6761,H6761-D6761,0),""),"")</f>
        <v/>
      </c>
      <c r="K6761" s="50" t="str">
        <f>IF(M6761="",IF(I6761&lt;&gt;"",I6761-G6761,""),"")</f>
        <v/>
      </c>
      <c r="L6761" s="52" t="str">
        <f>IF(M6761="",IF(K6761&lt;&gt;"",IF(G6761=0,IF(I6761=0,0,9.99),K6761/G6761),""),"")</f>
        <v/>
      </c>
      <c r="M6761" s="53"/>
      <c r="N6761" s="54" t="str">
        <f>TRIM(CONCATENATE(Table1[[#This Row],[Intake]]," ",Table1[[#This Row],[Batch Number]]))</f>
        <v>S-1/SIM 1</v>
      </c>
      <c r="O6761" s="53" t="str">
        <f>IF(VLOOKUP(Table1[[#This Row],[Intake Batch Combo]],Sheet2!A:B,2,FALSE)="","",VLOOKUP(Table1[[#This Row],[Intake Batch Combo]],Sheet2!A:B,2,FALSE))</f>
        <v>Surgical Institute of Michigan Batch 01</v>
      </c>
      <c r="P6761" s="116" t="e">
        <v>#N/A</v>
      </c>
      <c r="Q6761" s="116" t="e">
        <v>#N/A</v>
      </c>
    </row>
    <row r="6762" spans="1:17">
      <c r="A6762" s="48" t="s">
        <v>1050</v>
      </c>
      <c r="B6762" s="55">
        <v>1</v>
      </c>
      <c r="C6762" s="15"/>
      <c r="D6762" s="56">
        <v>44790</v>
      </c>
      <c r="E6762" s="10" t="s">
        <v>0</v>
      </c>
      <c r="F6762" s="49">
        <v>8512</v>
      </c>
      <c r="G6762" s="49">
        <v>1921.5840000000001</v>
      </c>
      <c r="H6762" s="56"/>
      <c r="I6762" s="118"/>
      <c r="J6762" s="51" t="str">
        <f>IF(M6762="",IF(AND(H6762&lt;&gt; "",D6762&lt;&gt;""),IF(H6762&gt;=D6762,H6762-D6762,0),""),"")</f>
        <v/>
      </c>
      <c r="K6762" s="50" t="str">
        <f>IF(M6762="",IF(I6762&lt;&gt;"",I6762-G6762,""),"")</f>
        <v/>
      </c>
      <c r="L6762" s="52" t="str">
        <f>IF(M6762="",IF(K6762&lt;&gt;"",IF(G6762=0,IF(I6762=0,0,9.99),K6762/G6762),""),"")</f>
        <v/>
      </c>
      <c r="M6762" s="53"/>
      <c r="N6762" s="54" t="str">
        <f>TRIM(CONCATENATE(Table1[[#This Row],[Intake]]," ",Table1[[#This Row],[Batch Number]]))</f>
        <v>S-1/SIM 1</v>
      </c>
      <c r="O6762" s="53" t="str">
        <f>IF(VLOOKUP(Table1[[#This Row],[Intake Batch Combo]],Sheet2!A:B,2,FALSE)="","",VLOOKUP(Table1[[#This Row],[Intake Batch Combo]],Sheet2!A:B,2,FALSE))</f>
        <v>Surgical Institute of Michigan Batch 01</v>
      </c>
      <c r="P6762" s="116" t="e">
        <v>#N/A</v>
      </c>
      <c r="Q6762" s="116" t="e">
        <v>#N/A</v>
      </c>
    </row>
    <row r="6763" spans="1:17">
      <c r="A6763" s="4" t="s">
        <v>1312</v>
      </c>
      <c r="B6763" s="15">
        <v>8</v>
      </c>
      <c r="C6763" s="15" t="s">
        <v>1898</v>
      </c>
      <c r="D6763" s="30">
        <v>45195</v>
      </c>
      <c r="E6763" s="10" t="s">
        <v>0</v>
      </c>
      <c r="F6763" s="14">
        <v>8665</v>
      </c>
      <c r="G6763" s="14">
        <v>1947.0255000000002</v>
      </c>
      <c r="H6763" s="30"/>
      <c r="I6763" s="118"/>
      <c r="J6763" s="15" t="str">
        <f>IF(M6763="",IF(AND(H6763&lt;&gt; "",D6763&lt;&gt;""),IF(H6763&gt;=D6763,H6763-D6763,0),""),"")</f>
        <v/>
      </c>
      <c r="K6763" s="20" t="str">
        <f>IF(M6763="",IF(I6763&lt;&gt;"",I6763-G6763,""),"")</f>
        <v/>
      </c>
      <c r="L6763" s="25" t="str">
        <f>IF(M6763="",IF(K6763&lt;&gt;"",IF(G6763=0,IF(I6763=0,0,9.99),K6763/G6763),""),"")</f>
        <v/>
      </c>
      <c r="M6763" s="112"/>
      <c r="N6763" s="58" t="str">
        <f>TRIM(CONCATENATE(Table1[[#This Row],[Intake]]," ",Table1[[#This Row],[Batch Number]]))</f>
        <v>S-1/MF 8</v>
      </c>
      <c r="O6763" s="112" t="str">
        <f>IF(VLOOKUP(Table1[[#This Row],[Intake Batch Combo]],Sheet2!A:B,2,FALSE)="","",VLOOKUP(Table1[[#This Row],[Intake Batch Combo]],Sheet2!A:B,2,FALSE))</f>
        <v>Michigan First Rehab Batch 08</v>
      </c>
      <c r="P6763" s="115" t="s">
        <v>2380</v>
      </c>
      <c r="Q6763" s="115" t="e">
        <v>#N/A</v>
      </c>
    </row>
    <row r="6764" spans="1:17">
      <c r="A6764" s="4" t="s">
        <v>1886</v>
      </c>
      <c r="B6764" s="15">
        <v>5</v>
      </c>
      <c r="C6764" s="15">
        <v>95885</v>
      </c>
      <c r="D6764" s="30">
        <v>45195</v>
      </c>
      <c r="E6764" s="10" t="s">
        <v>0</v>
      </c>
      <c r="F6764" s="14">
        <v>9000</v>
      </c>
      <c r="G6764" s="14">
        <v>2028.6128073142268</v>
      </c>
      <c r="H6764" s="30"/>
      <c r="I6764" s="118"/>
      <c r="J6764" s="15" t="str">
        <f>IF(M6764="",IF(AND(H6764&lt;&gt; "",D6764&lt;&gt;""),IF(H6764&gt;=D6764,H6764-D6764,0),""),"")</f>
        <v/>
      </c>
      <c r="K6764" s="20" t="str">
        <f>IF(M6764="",IF(I6764&lt;&gt;"",I6764-G6764,""),"")</f>
        <v/>
      </c>
      <c r="L6764" s="25" t="str">
        <f>IF(M6764="",IF(K6764&lt;&gt;"",IF(G6764=0,IF(I6764=0,0,9.99),K6764/G6764),""),"")</f>
        <v/>
      </c>
      <c r="M6764" s="111"/>
      <c r="N6764" s="58" t="str">
        <f>TRIM(CONCATENATE(Table1[[#This Row],[Intake]]," ",Table1[[#This Row],[Batch Number]]))</f>
        <v>S-1/TI 5</v>
      </c>
      <c r="O6764" s="111" t="str">
        <f>IF(VLOOKUP(Table1[[#This Row],[Intake Batch Combo]],Sheet2!A:B,2,FALSE)="","",VLOOKUP(Table1[[#This Row],[Intake Batch Combo]],Sheet2!A:B,2,FALSE))</f>
        <v>Texas Injury Group Batch 05</v>
      </c>
      <c r="P6764" s="115" t="s">
        <v>2378</v>
      </c>
      <c r="Q6764" s="115" t="e">
        <v>#N/A</v>
      </c>
    </row>
    <row r="6765" spans="1:17">
      <c r="A6765" s="4" t="s">
        <v>1312</v>
      </c>
      <c r="B6765" s="15">
        <v>3</v>
      </c>
      <c r="C6765" s="15">
        <v>2210021142</v>
      </c>
      <c r="D6765" s="30">
        <v>44973</v>
      </c>
      <c r="E6765" s="10" t="s">
        <v>0</v>
      </c>
      <c r="F6765" s="14">
        <v>7237.5</v>
      </c>
      <c r="G6765" s="14">
        <v>2032.8328125</v>
      </c>
      <c r="H6765" s="30"/>
      <c r="I6765" s="118"/>
      <c r="J6765" s="15" t="str">
        <f>IF(M6765="",IF(AND(H6765&lt;&gt; "",D6765&lt;&gt;""),IF(H6765&gt;=D6765,H6765-D6765,0),""),"")</f>
        <v/>
      </c>
      <c r="K6765" s="20" t="str">
        <f>IF(M6765="",IF(I6765&lt;&gt;"",I6765-G6765,""),"")</f>
        <v/>
      </c>
      <c r="L6765" s="25" t="str">
        <f>IF(M6765="",IF(K6765&lt;&gt;"",IF(G6765=0,IF(I6765=0,0,9.99),K6765/G6765),""),"")</f>
        <v/>
      </c>
      <c r="M6765" s="111"/>
      <c r="N6765" s="58" t="str">
        <f>TRIM(CONCATENATE(Table1[[#This Row],[Intake]]," ",Table1[[#This Row],[Batch Number]]))</f>
        <v>S-1/MF 3</v>
      </c>
      <c r="O6765" s="111" t="str">
        <f>IF(VLOOKUP(Table1[[#This Row],[Intake Batch Combo]],Sheet2!A:B,2,FALSE)="","",VLOOKUP(Table1[[#This Row],[Intake Batch Combo]],Sheet2!A:B,2,FALSE))</f>
        <v>Michigan First Rehab Batch 03</v>
      </c>
      <c r="P6765" s="115" t="e">
        <v>#N/A</v>
      </c>
      <c r="Q6765" s="115" t="e">
        <v>#N/A</v>
      </c>
    </row>
    <row r="6766" spans="1:17">
      <c r="A6766" s="4" t="s">
        <v>5</v>
      </c>
      <c r="B6766" s="15">
        <v>2</v>
      </c>
      <c r="C6766" s="15"/>
      <c r="D6766" s="72">
        <v>44501</v>
      </c>
      <c r="E6766" s="10" t="s">
        <v>0</v>
      </c>
      <c r="F6766" s="14">
        <v>5880</v>
      </c>
      <c r="G6766" s="14">
        <v>2076.4485</v>
      </c>
      <c r="H6766" s="72"/>
      <c r="I6766" s="122"/>
      <c r="J6766" s="21" t="str">
        <f>IF(M6766="",IF(AND(H6766&lt;&gt; "",D6766&lt;&gt;""),IF(H6766&gt;=D6766,H6766-D6766,0),""),"")</f>
        <v/>
      </c>
      <c r="K6766" s="20" t="str">
        <f>IF(M6766="",IF(I6766&lt;&gt;"",I6766-G6766,""),"")</f>
        <v/>
      </c>
      <c r="L6766" s="25" t="str">
        <f>IF(M6766="",IF(K6766&lt;&gt;"",IF(G6766=0,IF(I6766=0,0,9.99),K6766/G6766),""),"")</f>
        <v/>
      </c>
      <c r="M6766" s="28"/>
      <c r="N6766" s="31" t="str">
        <f>TRIM(CONCATENATE(Table1[[#This Row],[Intake]]," ",Table1[[#This Row],[Batch Number]]))</f>
        <v>S-1/CSP 2</v>
      </c>
      <c r="O6766" s="34" t="str">
        <f>IF(VLOOKUP(Table1[[#This Row],[Intake Batch Combo]],Sheet2!A:B,2,FALSE)="","",VLOOKUP(Table1[[#This Row],[Intake Batch Combo]],Sheet2!A:B,2,FALSE))</f>
        <v>Comprehensive Spine and Pain Batch 02</v>
      </c>
      <c r="P6766" s="116" t="e">
        <v>#N/A</v>
      </c>
      <c r="Q6766" s="116" t="e">
        <v>#N/A</v>
      </c>
    </row>
    <row r="6767" spans="1:17">
      <c r="A6767" s="48" t="s">
        <v>1050</v>
      </c>
      <c r="B6767" s="55">
        <v>1</v>
      </c>
      <c r="C6767" s="15"/>
      <c r="D6767" s="56">
        <v>44790</v>
      </c>
      <c r="E6767" s="10" t="s">
        <v>0</v>
      </c>
      <c r="F6767" s="49">
        <v>9387</v>
      </c>
      <c r="G6767" s="49">
        <v>2119.1152499999998</v>
      </c>
      <c r="H6767" s="56"/>
      <c r="I6767" s="118"/>
      <c r="J6767" s="51" t="str">
        <f>IF(M6767="",IF(AND(H6767&lt;&gt; "",D6767&lt;&gt;""),IF(H6767&gt;=D6767,H6767-D6767,0),""),"")</f>
        <v/>
      </c>
      <c r="K6767" s="50" t="str">
        <f>IF(M6767="",IF(I6767&lt;&gt;"",I6767-G6767,""),"")</f>
        <v/>
      </c>
      <c r="L6767" s="52" t="str">
        <f>IF(M6767="",IF(K6767&lt;&gt;"",IF(G6767=0,IF(I6767=0,0,9.99),K6767/G6767),""),"")</f>
        <v/>
      </c>
      <c r="M6767" s="53"/>
      <c r="N6767" s="54" t="str">
        <f>TRIM(CONCATENATE(Table1[[#This Row],[Intake]]," ",Table1[[#This Row],[Batch Number]]))</f>
        <v>S-1/SIM 1</v>
      </c>
      <c r="O6767" s="53" t="str">
        <f>IF(VLOOKUP(Table1[[#This Row],[Intake Batch Combo]],Sheet2!A:B,2,FALSE)="","",VLOOKUP(Table1[[#This Row],[Intake Batch Combo]],Sheet2!A:B,2,FALSE))</f>
        <v>Surgical Institute of Michigan Batch 01</v>
      </c>
      <c r="P6767" s="116" t="e">
        <v>#N/A</v>
      </c>
      <c r="Q6767" s="116" t="e">
        <v>#N/A</v>
      </c>
    </row>
    <row r="6768" spans="1:17">
      <c r="A6768" s="48" t="s">
        <v>1050</v>
      </c>
      <c r="B6768" s="55">
        <v>1</v>
      </c>
      <c r="C6768" s="15"/>
      <c r="D6768" s="56">
        <v>44790</v>
      </c>
      <c r="E6768" s="10" t="s">
        <v>0</v>
      </c>
      <c r="F6768" s="49">
        <v>9417.74</v>
      </c>
      <c r="G6768" s="49">
        <v>2126.0548049999998</v>
      </c>
      <c r="H6768" s="56"/>
      <c r="I6768" s="118"/>
      <c r="J6768" s="51" t="str">
        <f>IF(M6768="",IF(AND(H6768&lt;&gt; "",D6768&lt;&gt;""),IF(H6768&gt;=D6768,H6768-D6768,0),""),"")</f>
        <v/>
      </c>
      <c r="K6768" s="50" t="str">
        <f>IF(M6768="",IF(I6768&lt;&gt;"",I6768-G6768,""),"")</f>
        <v/>
      </c>
      <c r="L6768" s="52" t="str">
        <f>IF(M6768="",IF(K6768&lt;&gt;"",IF(G6768=0,IF(I6768=0,0,9.99),K6768/G6768),""),"")</f>
        <v/>
      </c>
      <c r="M6768" s="53"/>
      <c r="N6768" s="54" t="str">
        <f>TRIM(CONCATENATE(Table1[[#This Row],[Intake]]," ",Table1[[#This Row],[Batch Number]]))</f>
        <v>S-1/SIM 1</v>
      </c>
      <c r="O6768" s="53" t="str">
        <f>IF(VLOOKUP(Table1[[#This Row],[Intake Batch Combo]],Sheet2!A:B,2,FALSE)="","",VLOOKUP(Table1[[#This Row],[Intake Batch Combo]],Sheet2!A:B,2,FALSE))</f>
        <v>Surgical Institute of Michigan Batch 01</v>
      </c>
      <c r="P6768" s="116" t="e">
        <v>#N/A</v>
      </c>
      <c r="Q6768" s="116" t="e">
        <v>#N/A</v>
      </c>
    </row>
    <row r="6769" spans="1:17">
      <c r="A6769" s="4" t="s">
        <v>1312</v>
      </c>
      <c r="B6769" s="15">
        <v>8</v>
      </c>
      <c r="C6769" s="15">
        <v>4610123211</v>
      </c>
      <c r="D6769" s="30">
        <v>45195</v>
      </c>
      <c r="E6769" s="10" t="s">
        <v>0</v>
      </c>
      <c r="F6769" s="14">
        <v>9700</v>
      </c>
      <c r="G6769" s="14">
        <v>2179.59</v>
      </c>
      <c r="H6769" s="30"/>
      <c r="I6769" s="118"/>
      <c r="J6769" s="15" t="str">
        <f>IF(M6769="",IF(AND(H6769&lt;&gt; "",D6769&lt;&gt;""),IF(H6769&gt;=D6769,H6769-D6769,0),""),"")</f>
        <v/>
      </c>
      <c r="K6769" s="20" t="str">
        <f>IF(M6769="",IF(I6769&lt;&gt;"",I6769-G6769,""),"")</f>
        <v/>
      </c>
      <c r="L6769" s="25" t="str">
        <f>IF(M6769="",IF(K6769&lt;&gt;"",IF(G6769=0,IF(I6769=0,0,9.99),K6769/G6769),""),"")</f>
        <v/>
      </c>
      <c r="N6769" s="58" t="str">
        <f>TRIM(CONCATENATE(Table1[[#This Row],[Intake]]," ",Table1[[#This Row],[Batch Number]]))</f>
        <v>S-1/MF 8</v>
      </c>
      <c r="O6769" s="112" t="str">
        <f>IF(VLOOKUP(Table1[[#This Row],[Intake Batch Combo]],Sheet2!A:B,2,FALSE)="","",VLOOKUP(Table1[[#This Row],[Intake Batch Combo]],Sheet2!A:B,2,FALSE))</f>
        <v>Michigan First Rehab Batch 08</v>
      </c>
      <c r="P6769" s="115" t="s">
        <v>2380</v>
      </c>
      <c r="Q6769" s="115" t="e">
        <v>#N/A</v>
      </c>
    </row>
    <row r="6770" spans="1:17">
      <c r="A6770" s="4" t="s">
        <v>1312</v>
      </c>
      <c r="B6770" s="15">
        <v>8</v>
      </c>
      <c r="C6770" s="15" t="s">
        <v>1893</v>
      </c>
      <c r="D6770" s="30">
        <v>45195</v>
      </c>
      <c r="E6770" s="10" t="s">
        <v>0</v>
      </c>
      <c r="F6770" s="14">
        <v>10300</v>
      </c>
      <c r="G6770" s="14">
        <v>2314.41</v>
      </c>
      <c r="H6770" s="30"/>
      <c r="I6770" s="118"/>
      <c r="J6770" s="15" t="str">
        <f>IF(M6770="",IF(AND(H6770&lt;&gt; "",D6770&lt;&gt;""),IF(H6770&gt;=D6770,H6770-D6770,0),""),"")</f>
        <v/>
      </c>
      <c r="K6770" s="20" t="str">
        <f>IF(M6770="",IF(I6770&lt;&gt;"",I6770-G6770,""),"")</f>
        <v/>
      </c>
      <c r="L6770" s="25" t="str">
        <f>IF(M6770="",IF(K6770&lt;&gt;"",IF(G6770=0,IF(I6770=0,0,9.99),K6770/G6770),""),"")</f>
        <v/>
      </c>
      <c r="M6770" s="111"/>
      <c r="N6770" s="58" t="str">
        <f>TRIM(CONCATENATE(Table1[[#This Row],[Intake]]," ",Table1[[#This Row],[Batch Number]]))</f>
        <v>S-1/MF 8</v>
      </c>
      <c r="O6770" s="112" t="str">
        <f>IF(VLOOKUP(Table1[[#This Row],[Intake Batch Combo]],Sheet2!A:B,2,FALSE)="","",VLOOKUP(Table1[[#This Row],[Intake Batch Combo]],Sheet2!A:B,2,FALSE))</f>
        <v>Michigan First Rehab Batch 08</v>
      </c>
      <c r="P6770" s="115" t="s">
        <v>2380</v>
      </c>
      <c r="Q6770" s="115" t="e">
        <v>#N/A</v>
      </c>
    </row>
    <row r="6771" spans="1:17">
      <c r="A6771" s="4" t="s">
        <v>1312</v>
      </c>
      <c r="B6771" s="15">
        <v>8</v>
      </c>
      <c r="C6771" s="15" t="s">
        <v>1894</v>
      </c>
      <c r="D6771" s="30">
        <v>45195</v>
      </c>
      <c r="E6771" s="10" t="s">
        <v>0</v>
      </c>
      <c r="F6771" s="14">
        <v>10310</v>
      </c>
      <c r="G6771" s="14">
        <v>2316.6570000000006</v>
      </c>
      <c r="H6771" s="30"/>
      <c r="I6771" s="118"/>
      <c r="J6771" s="15" t="str">
        <f>IF(M6771="",IF(AND(H6771&lt;&gt; "",D6771&lt;&gt;""),IF(H6771&gt;=D6771,H6771-D6771,0),""),"")</f>
        <v/>
      </c>
      <c r="K6771" s="20" t="str">
        <f>IF(M6771="",IF(I6771&lt;&gt;"",I6771-G6771,""),"")</f>
        <v/>
      </c>
      <c r="L6771" s="25" t="str">
        <f>IF(M6771="",IF(K6771&lt;&gt;"",IF(G6771=0,IF(I6771=0,0,9.99),K6771/G6771),""),"")</f>
        <v/>
      </c>
      <c r="N6771" s="58" t="str">
        <f>TRIM(CONCATENATE(Table1[[#This Row],[Intake]]," ",Table1[[#This Row],[Batch Number]]))</f>
        <v>S-1/MF 8</v>
      </c>
      <c r="O6771" s="112" t="str">
        <f>IF(VLOOKUP(Table1[[#This Row],[Intake Batch Combo]],Sheet2!A:B,2,FALSE)="","",VLOOKUP(Table1[[#This Row],[Intake Batch Combo]],Sheet2!A:B,2,FALSE))</f>
        <v>Michigan First Rehab Batch 08</v>
      </c>
      <c r="P6771" s="115" t="s">
        <v>2380</v>
      </c>
      <c r="Q6771" s="115" t="e">
        <v>#N/A</v>
      </c>
    </row>
    <row r="6772" spans="1:17">
      <c r="A6772" s="4" t="s">
        <v>1312</v>
      </c>
      <c r="B6772" s="15">
        <v>8</v>
      </c>
      <c r="C6772" s="15">
        <v>7143788742</v>
      </c>
      <c r="D6772" s="30">
        <v>45195</v>
      </c>
      <c r="E6772" s="10" t="s">
        <v>0</v>
      </c>
      <c r="F6772" s="14">
        <v>10415</v>
      </c>
      <c r="G6772" s="14">
        <v>2340.2505000000001</v>
      </c>
      <c r="H6772" s="30"/>
      <c r="I6772" s="118"/>
      <c r="J6772" s="15" t="str">
        <f>IF(M6772="",IF(AND(H6772&lt;&gt; "",D6772&lt;&gt;""),IF(H6772&gt;=D6772,H6772-D6772,0),""),"")</f>
        <v/>
      </c>
      <c r="K6772" s="20" t="str">
        <f>IF(M6772="",IF(I6772&lt;&gt;"",I6772-G6772,""),"")</f>
        <v/>
      </c>
      <c r="L6772" s="25" t="str">
        <f>IF(M6772="",IF(K6772&lt;&gt;"",IF(G6772=0,IF(I6772=0,0,9.99),K6772/G6772),""),"")</f>
        <v/>
      </c>
      <c r="M6772" s="112"/>
      <c r="N6772" s="58" t="str">
        <f>TRIM(CONCATENATE(Table1[[#This Row],[Intake]]," ",Table1[[#This Row],[Batch Number]]))</f>
        <v>S-1/MF 8</v>
      </c>
      <c r="O6772" s="112" t="str">
        <f>IF(VLOOKUP(Table1[[#This Row],[Intake Batch Combo]],Sheet2!A:B,2,FALSE)="","",VLOOKUP(Table1[[#This Row],[Intake Batch Combo]],Sheet2!A:B,2,FALSE))</f>
        <v>Michigan First Rehab Batch 08</v>
      </c>
      <c r="P6772" s="115" t="s">
        <v>2380</v>
      </c>
      <c r="Q6772" s="115" t="e">
        <v>#N/A</v>
      </c>
    </row>
    <row r="6773" spans="1:17">
      <c r="A6773" s="4" t="s">
        <v>1312</v>
      </c>
      <c r="B6773" s="15">
        <v>3</v>
      </c>
      <c r="C6773" s="15" t="s">
        <v>1862</v>
      </c>
      <c r="D6773" s="30">
        <v>44973</v>
      </c>
      <c r="E6773" s="10" t="s">
        <v>0</v>
      </c>
      <c r="F6773" s="14">
        <v>8350</v>
      </c>
      <c r="G6773" s="14">
        <v>2345.3062500000001</v>
      </c>
      <c r="H6773" s="30"/>
      <c r="I6773" s="120"/>
      <c r="J6773" s="15" t="str">
        <f>IF(M6773="",IF(AND(H6773&lt;&gt; "",D6773&lt;&gt;""),IF(H6773&gt;=D6773,H6773-D6773,0),""),"")</f>
        <v/>
      </c>
      <c r="K6773" s="20" t="str">
        <f>IF(M6773="",IF(I6773&lt;&gt;"",I6773-G6773,""),"")</f>
        <v/>
      </c>
      <c r="L6773" s="25" t="str">
        <f>IF(M6773="",IF(K6773&lt;&gt;"",IF(G6773=0,IF(I6773=0,0,9.99),K6773/G6773),""),"")</f>
        <v/>
      </c>
      <c r="M6773" s="111"/>
      <c r="N6773" s="58" t="str">
        <f>TRIM(CONCATENATE(Table1[[#This Row],[Intake]]," ",Table1[[#This Row],[Batch Number]]))</f>
        <v>S-1/MF 3</v>
      </c>
      <c r="O6773" s="112" t="str">
        <f>IF(VLOOKUP(Table1[[#This Row],[Intake Batch Combo]],Sheet2!A:B,2,FALSE)="","",VLOOKUP(Table1[[#This Row],[Intake Batch Combo]],Sheet2!A:B,2,FALSE))</f>
        <v>Michigan First Rehab Batch 03</v>
      </c>
      <c r="P6773" s="115" t="e">
        <v>#N/A</v>
      </c>
      <c r="Q6773" s="115" t="e">
        <v>#N/A</v>
      </c>
    </row>
    <row r="6774" spans="1:17">
      <c r="A6774" s="4" t="s">
        <v>1312</v>
      </c>
      <c r="B6774" s="15">
        <v>8</v>
      </c>
      <c r="C6774" s="15"/>
      <c r="D6774" s="30">
        <v>45195</v>
      </c>
      <c r="E6774" s="10" t="s">
        <v>0</v>
      </c>
      <c r="F6774" s="14">
        <v>10450</v>
      </c>
      <c r="G6774" s="14">
        <v>2348.1149999999998</v>
      </c>
      <c r="H6774" s="30"/>
      <c r="I6774" s="118"/>
      <c r="J6774" s="15" t="str">
        <f>IF(M6774="",IF(AND(H6774&lt;&gt; "",D6774&lt;&gt;""),IF(H6774&gt;=D6774,H6774-D6774,0),""),"")</f>
        <v/>
      </c>
      <c r="K6774" s="20" t="str">
        <f>IF(M6774="",IF(I6774&lt;&gt;"",I6774-G6774,""),"")</f>
        <v/>
      </c>
      <c r="L6774" s="25" t="str">
        <f>IF(M6774="",IF(K6774&lt;&gt;"",IF(G6774=0,IF(I6774=0,0,9.99),K6774/G6774),""),"")</f>
        <v/>
      </c>
      <c r="M6774" s="112"/>
      <c r="N6774" s="58" t="str">
        <f>TRIM(CONCATENATE(Table1[[#This Row],[Intake]]," ",Table1[[#This Row],[Batch Number]]))</f>
        <v>S-1/MF 8</v>
      </c>
      <c r="O6774" s="112" t="str">
        <f>IF(VLOOKUP(Table1[[#This Row],[Intake Batch Combo]],Sheet2!A:B,2,FALSE)="","",VLOOKUP(Table1[[#This Row],[Intake Batch Combo]],Sheet2!A:B,2,FALSE))</f>
        <v>Michigan First Rehab Batch 08</v>
      </c>
      <c r="P6774" s="115" t="s">
        <v>2380</v>
      </c>
      <c r="Q6774" s="115" t="e">
        <v>#N/A</v>
      </c>
    </row>
    <row r="6775" spans="1:17">
      <c r="A6775" s="48" t="s">
        <v>1050</v>
      </c>
      <c r="B6775" s="55">
        <v>1</v>
      </c>
      <c r="C6775" s="15"/>
      <c r="D6775" s="56">
        <v>44790</v>
      </c>
      <c r="E6775" s="10" t="s">
        <v>0</v>
      </c>
      <c r="F6775" s="49">
        <v>10522</v>
      </c>
      <c r="G6775" s="49">
        <v>2375.3415</v>
      </c>
      <c r="H6775" s="56"/>
      <c r="I6775" s="120"/>
      <c r="J6775" s="51" t="str">
        <f>IF(M6775="",IF(AND(H6775&lt;&gt; "",D6775&lt;&gt;""),IF(H6775&gt;=D6775,H6775-D6775,0),""),"")</f>
        <v/>
      </c>
      <c r="K6775" s="50" t="str">
        <f>IF(M6775="",IF(I6775&lt;&gt;"",I6775-G6775,""),"")</f>
        <v/>
      </c>
      <c r="L6775" s="52" t="str">
        <f>IF(M6775="",IF(K6775&lt;&gt;"",IF(G6775=0,IF(I6775=0,0,9.99),K6775/G6775),""),"")</f>
        <v/>
      </c>
      <c r="M6775" s="53"/>
      <c r="N6775" s="54" t="str">
        <f>TRIM(CONCATENATE(Table1[[#This Row],[Intake]]," ",Table1[[#This Row],[Batch Number]]))</f>
        <v>S-1/SIM 1</v>
      </c>
      <c r="O6775" s="53" t="str">
        <f>IF(VLOOKUP(Table1[[#This Row],[Intake Batch Combo]],Sheet2!A:B,2,FALSE)="","",VLOOKUP(Table1[[#This Row],[Intake Batch Combo]],Sheet2!A:B,2,FALSE))</f>
        <v>Surgical Institute of Michigan Batch 01</v>
      </c>
      <c r="P6775" s="116" t="e">
        <v>#N/A</v>
      </c>
      <c r="Q6775" s="116" t="e">
        <v>#N/A</v>
      </c>
    </row>
    <row r="6776" spans="1:17">
      <c r="A6776" s="4" t="s">
        <v>1312</v>
      </c>
      <c r="B6776" s="15">
        <v>8</v>
      </c>
      <c r="C6776" s="15" t="s">
        <v>1907</v>
      </c>
      <c r="D6776" s="30">
        <v>45195</v>
      </c>
      <c r="E6776" s="10" t="s">
        <v>0</v>
      </c>
      <c r="F6776" s="14">
        <v>10755</v>
      </c>
      <c r="G6776" s="14">
        <v>2416.6485000000002</v>
      </c>
      <c r="H6776" s="30"/>
      <c r="I6776" s="118"/>
      <c r="J6776" s="15" t="str">
        <f>IF(M6776="",IF(AND(H6776&lt;&gt; "",D6776&lt;&gt;""),IF(H6776&gt;=D6776,H6776-D6776,0),""),"")</f>
        <v/>
      </c>
      <c r="K6776" s="20" t="str">
        <f>IF(M6776="",IF(I6776&lt;&gt;"",I6776-G6776,""),"")</f>
        <v/>
      </c>
      <c r="L6776" s="25" t="str">
        <f>IF(M6776="",IF(K6776&lt;&gt;"",IF(G6776=0,IF(I6776=0,0,9.99),K6776/G6776),""),"")</f>
        <v/>
      </c>
      <c r="M6776" s="112"/>
      <c r="N6776" s="58" t="str">
        <f>TRIM(CONCATENATE(Table1[[#This Row],[Intake]]," ",Table1[[#This Row],[Batch Number]]))</f>
        <v>S-1/MF 8</v>
      </c>
      <c r="O6776" s="112" t="str">
        <f>IF(VLOOKUP(Table1[[#This Row],[Intake Batch Combo]],Sheet2!A:B,2,FALSE)="","",VLOOKUP(Table1[[#This Row],[Intake Batch Combo]],Sheet2!A:B,2,FALSE))</f>
        <v>Michigan First Rehab Batch 08</v>
      </c>
      <c r="P6776" s="115" t="s">
        <v>2380</v>
      </c>
      <c r="Q6776" s="115" t="e">
        <v>#N/A</v>
      </c>
    </row>
    <row r="6777" spans="1:17">
      <c r="A6777" s="4" t="s">
        <v>1312</v>
      </c>
      <c r="B6777" s="15">
        <v>8</v>
      </c>
      <c r="C6777" s="15"/>
      <c r="D6777" s="30">
        <v>45195</v>
      </c>
      <c r="E6777" s="10" t="s">
        <v>0</v>
      </c>
      <c r="F6777" s="14">
        <v>10960</v>
      </c>
      <c r="G6777" s="14">
        <v>2462.7120000000004</v>
      </c>
      <c r="H6777" s="30"/>
      <c r="I6777" s="118"/>
      <c r="J6777" s="15" t="str">
        <f>IF(M6777="",IF(AND(H6777&lt;&gt; "",D6777&lt;&gt;""),IF(H6777&gt;=D6777,H6777-D6777,0),""),"")</f>
        <v/>
      </c>
      <c r="K6777" s="20" t="str">
        <f>IF(M6777="",IF(I6777&lt;&gt;"",I6777-G6777,""),"")</f>
        <v/>
      </c>
      <c r="L6777" s="25" t="str">
        <f>IF(M6777="",IF(K6777&lt;&gt;"",IF(G6777=0,IF(I6777=0,0,9.99),K6777/G6777),""),"")</f>
        <v/>
      </c>
      <c r="M6777" s="112"/>
      <c r="N6777" s="58" t="str">
        <f>TRIM(CONCATENATE(Table1[[#This Row],[Intake]]," ",Table1[[#This Row],[Batch Number]]))</f>
        <v>S-1/MF 8</v>
      </c>
      <c r="O6777" s="112" t="str">
        <f>IF(VLOOKUP(Table1[[#This Row],[Intake Batch Combo]],Sheet2!A:B,2,FALSE)="","",VLOOKUP(Table1[[#This Row],[Intake Batch Combo]],Sheet2!A:B,2,FALSE))</f>
        <v>Michigan First Rehab Batch 08</v>
      </c>
      <c r="P6777" s="115" t="s">
        <v>2380</v>
      </c>
      <c r="Q6777" s="115" t="e">
        <v>#N/A</v>
      </c>
    </row>
    <row r="6778" spans="1:17">
      <c r="A6778" s="4" t="s">
        <v>1312</v>
      </c>
      <c r="B6778" s="15">
        <v>8</v>
      </c>
      <c r="C6778" s="15"/>
      <c r="D6778" s="30">
        <v>45195</v>
      </c>
      <c r="E6778" s="10" t="s">
        <v>0</v>
      </c>
      <c r="F6778" s="14">
        <v>11080</v>
      </c>
      <c r="G6778" s="14">
        <v>2489.6760000000004</v>
      </c>
      <c r="H6778" s="30"/>
      <c r="I6778" s="118"/>
      <c r="J6778" s="15" t="str">
        <f>IF(M6778="",IF(AND(H6778&lt;&gt; "",D6778&lt;&gt;""),IF(H6778&gt;=D6778,H6778-D6778,0),""),"")</f>
        <v/>
      </c>
      <c r="K6778" s="20" t="str">
        <f>IF(M6778="",IF(I6778&lt;&gt;"",I6778-G6778,""),"")</f>
        <v/>
      </c>
      <c r="L6778" s="25" t="str">
        <f>IF(M6778="",IF(K6778&lt;&gt;"",IF(G6778=0,IF(I6778=0,0,9.99),K6778/G6778),""),"")</f>
        <v/>
      </c>
      <c r="M6778" s="112"/>
      <c r="N6778" s="58" t="str">
        <f>TRIM(CONCATENATE(Table1[[#This Row],[Intake]]," ",Table1[[#This Row],[Batch Number]]))</f>
        <v>S-1/MF 8</v>
      </c>
      <c r="O6778" s="112" t="str">
        <f>IF(VLOOKUP(Table1[[#This Row],[Intake Batch Combo]],Sheet2!A:B,2,FALSE)="","",VLOOKUP(Table1[[#This Row],[Intake Batch Combo]],Sheet2!A:B,2,FALSE))</f>
        <v>Michigan First Rehab Batch 08</v>
      </c>
      <c r="P6778" s="115" t="s">
        <v>2380</v>
      </c>
      <c r="Q6778" s="115" t="e">
        <v>#N/A</v>
      </c>
    </row>
    <row r="6779" spans="1:17">
      <c r="A6779" s="48" t="s">
        <v>1050</v>
      </c>
      <c r="B6779" s="55">
        <v>1</v>
      </c>
      <c r="C6779" s="15"/>
      <c r="D6779" s="56">
        <v>44790</v>
      </c>
      <c r="E6779" s="10" t="s">
        <v>0</v>
      </c>
      <c r="F6779" s="49">
        <v>11171.34</v>
      </c>
      <c r="G6779" s="49">
        <v>2521.9300050000002</v>
      </c>
      <c r="H6779" s="56"/>
      <c r="I6779" s="118"/>
      <c r="J6779" s="51" t="str">
        <f>IF(M6779="",IF(AND(H6779&lt;&gt; "",D6779&lt;&gt;""),IF(H6779&gt;=D6779,H6779-D6779,0),""),"")</f>
        <v/>
      </c>
      <c r="K6779" s="50" t="str">
        <f>IF(M6779="",IF(I6779&lt;&gt;"",I6779-G6779,""),"")</f>
        <v/>
      </c>
      <c r="L6779" s="52" t="str">
        <f>IF(M6779="",IF(K6779&lt;&gt;"",IF(G6779=0,IF(I6779=0,0,9.99),K6779/G6779),""),"")</f>
        <v/>
      </c>
      <c r="M6779" s="53"/>
      <c r="N6779" s="54" t="str">
        <f>TRIM(CONCATENATE(Table1[[#This Row],[Intake]]," ",Table1[[#This Row],[Batch Number]]))</f>
        <v>S-1/SIM 1</v>
      </c>
      <c r="O6779" s="53" t="str">
        <f>IF(VLOOKUP(Table1[[#This Row],[Intake Batch Combo]],Sheet2!A:B,2,FALSE)="","",VLOOKUP(Table1[[#This Row],[Intake Batch Combo]],Sheet2!A:B,2,FALSE))</f>
        <v>Surgical Institute of Michigan Batch 01</v>
      </c>
      <c r="P6779" s="116" t="e">
        <v>#N/A</v>
      </c>
      <c r="Q6779" s="116" t="e">
        <v>#N/A</v>
      </c>
    </row>
    <row r="6780" spans="1:17">
      <c r="A6780" s="4" t="s">
        <v>1312</v>
      </c>
      <c r="B6780" s="15">
        <v>8</v>
      </c>
      <c r="C6780" s="15">
        <v>218722521</v>
      </c>
      <c r="D6780" s="30">
        <v>45195</v>
      </c>
      <c r="E6780" s="10" t="s">
        <v>0</v>
      </c>
      <c r="F6780" s="14">
        <v>11266</v>
      </c>
      <c r="G6780" s="14">
        <v>2531.4702000000002</v>
      </c>
      <c r="H6780" s="30"/>
      <c r="I6780" s="118"/>
      <c r="J6780" s="15" t="str">
        <f>IF(M6780="",IF(AND(H6780&lt;&gt; "",D6780&lt;&gt;""),IF(H6780&gt;=D6780,H6780-D6780,0),""),"")</f>
        <v/>
      </c>
      <c r="K6780" s="20" t="str">
        <f>IF(M6780="",IF(I6780&lt;&gt;"",I6780-G6780,""),"")</f>
        <v/>
      </c>
      <c r="L6780" s="25" t="str">
        <f>IF(M6780="",IF(K6780&lt;&gt;"",IF(G6780=0,IF(I6780=0,0,9.99),K6780/G6780),""),"")</f>
        <v/>
      </c>
      <c r="M6780" s="111"/>
      <c r="N6780" s="58" t="str">
        <f>TRIM(CONCATENATE(Table1[[#This Row],[Intake]]," ",Table1[[#This Row],[Batch Number]]))</f>
        <v>S-1/MF 8</v>
      </c>
      <c r="O6780" s="112" t="str">
        <f>IF(VLOOKUP(Table1[[#This Row],[Intake Batch Combo]],Sheet2!A:B,2,FALSE)="","",VLOOKUP(Table1[[#This Row],[Intake Batch Combo]],Sheet2!A:B,2,FALSE))</f>
        <v>Michigan First Rehab Batch 08</v>
      </c>
      <c r="P6780" s="115" t="s">
        <v>2380</v>
      </c>
      <c r="Q6780" s="115" t="e">
        <v>#N/A</v>
      </c>
    </row>
    <row r="6781" spans="1:17">
      <c r="A6781" s="4" t="s">
        <v>1312</v>
      </c>
      <c r="B6781" s="15">
        <v>8</v>
      </c>
      <c r="C6781" s="15">
        <v>691552251</v>
      </c>
      <c r="D6781" s="30">
        <v>45195</v>
      </c>
      <c r="E6781" s="10" t="s">
        <v>0</v>
      </c>
      <c r="F6781" s="14">
        <v>11685</v>
      </c>
      <c r="G6781" s="14">
        <v>2625.6195000000002</v>
      </c>
      <c r="H6781" s="30"/>
      <c r="I6781" s="118"/>
      <c r="J6781" s="15" t="str">
        <f>IF(M6781="",IF(AND(H6781&lt;&gt; "",D6781&lt;&gt;""),IF(H6781&gt;=D6781,H6781-D6781,0),""),"")</f>
        <v/>
      </c>
      <c r="K6781" s="20" t="str">
        <f>IF(M6781="",IF(I6781&lt;&gt;"",I6781-G6781,""),"")</f>
        <v/>
      </c>
      <c r="L6781" s="25" t="str">
        <f>IF(M6781="",IF(K6781&lt;&gt;"",IF(G6781=0,IF(I6781=0,0,9.99),K6781/G6781),""),"")</f>
        <v/>
      </c>
      <c r="M6781" s="111"/>
      <c r="N6781" s="58" t="str">
        <f>TRIM(CONCATENATE(Table1[[#This Row],[Intake]]," ",Table1[[#This Row],[Batch Number]]))</f>
        <v>S-1/MF 8</v>
      </c>
      <c r="O6781" s="112" t="str">
        <f>IF(VLOOKUP(Table1[[#This Row],[Intake Batch Combo]],Sheet2!A:B,2,FALSE)="","",VLOOKUP(Table1[[#This Row],[Intake Batch Combo]],Sheet2!A:B,2,FALSE))</f>
        <v>Michigan First Rehab Batch 08</v>
      </c>
      <c r="P6781" s="115" t="s">
        <v>2380</v>
      </c>
      <c r="Q6781" s="115" t="e">
        <v>#N/A</v>
      </c>
    </row>
    <row r="6782" spans="1:17">
      <c r="A6782" s="48" t="s">
        <v>1050</v>
      </c>
      <c r="B6782" s="55">
        <v>1</v>
      </c>
      <c r="C6782" s="15"/>
      <c r="D6782" s="56">
        <v>44790</v>
      </c>
      <c r="E6782" s="10" t="s">
        <v>0</v>
      </c>
      <c r="F6782" s="49">
        <v>11664.25</v>
      </c>
      <c r="G6782" s="49">
        <v>2633.2044374999996</v>
      </c>
      <c r="H6782" s="56"/>
      <c r="I6782" s="118"/>
      <c r="J6782" s="51" t="str">
        <f>IF(M6782="",IF(AND(H6782&lt;&gt; "",D6782&lt;&gt;""),IF(H6782&gt;=D6782,H6782-D6782,0),""),"")</f>
        <v/>
      </c>
      <c r="K6782" s="50" t="str">
        <f>IF(M6782="",IF(I6782&lt;&gt;"",I6782-G6782,""),"")</f>
        <v/>
      </c>
      <c r="L6782" s="52" t="str">
        <f>IF(M6782="",IF(K6782&lt;&gt;"",IF(G6782=0,IF(I6782=0,0,9.99),K6782/G6782),""),"")</f>
        <v/>
      </c>
      <c r="M6782" s="53"/>
      <c r="N6782" s="54" t="str">
        <f>TRIM(CONCATENATE(Table1[[#This Row],[Intake]]," ",Table1[[#This Row],[Batch Number]]))</f>
        <v>S-1/SIM 1</v>
      </c>
      <c r="O6782" s="53" t="str">
        <f>IF(VLOOKUP(Table1[[#This Row],[Intake Batch Combo]],Sheet2!A:B,2,FALSE)="","",VLOOKUP(Table1[[#This Row],[Intake Batch Combo]],Sheet2!A:B,2,FALSE))</f>
        <v>Surgical Institute of Michigan Batch 01</v>
      </c>
      <c r="P6782" s="116" t="e">
        <v>#N/A</v>
      </c>
      <c r="Q6782" s="116" t="e">
        <v>#N/A</v>
      </c>
    </row>
    <row r="6783" spans="1:17">
      <c r="A6783" s="48" t="s">
        <v>1050</v>
      </c>
      <c r="B6783" s="55">
        <v>1</v>
      </c>
      <c r="C6783" s="15"/>
      <c r="D6783" s="56">
        <v>44790</v>
      </c>
      <c r="E6783" s="10" t="s">
        <v>0</v>
      </c>
      <c r="F6783" s="49">
        <v>11981</v>
      </c>
      <c r="G6783" s="49">
        <v>2704.7107499999997</v>
      </c>
      <c r="H6783" s="56"/>
      <c r="I6783" s="118"/>
      <c r="J6783" s="51" t="str">
        <f>IF(M6783="",IF(AND(H6783&lt;&gt; "",D6783&lt;&gt;""),IF(H6783&gt;=D6783,H6783-D6783,0),""),"")</f>
        <v/>
      </c>
      <c r="K6783" s="50" t="str">
        <f>IF(M6783="",IF(I6783&lt;&gt;"",I6783-G6783,""),"")</f>
        <v/>
      </c>
      <c r="L6783" s="52" t="str">
        <f>IF(M6783="",IF(K6783&lt;&gt;"",IF(G6783=0,IF(I6783=0,0,9.99),K6783/G6783),""),"")</f>
        <v/>
      </c>
      <c r="M6783" s="53"/>
      <c r="N6783" s="54" t="str">
        <f>TRIM(CONCATENATE(Table1[[#This Row],[Intake]]," ",Table1[[#This Row],[Batch Number]]))</f>
        <v>S-1/SIM 1</v>
      </c>
      <c r="O6783" s="53" t="str">
        <f>IF(VLOOKUP(Table1[[#This Row],[Intake Batch Combo]],Sheet2!A:B,2,FALSE)="","",VLOOKUP(Table1[[#This Row],[Intake Batch Combo]],Sheet2!A:B,2,FALSE))</f>
        <v>Surgical Institute of Michigan Batch 01</v>
      </c>
      <c r="P6783" s="116" t="e">
        <v>#N/A</v>
      </c>
      <c r="Q6783" s="116" t="e">
        <v>#N/A</v>
      </c>
    </row>
    <row r="6784" spans="1:17">
      <c r="A6784" s="4" t="s">
        <v>1312</v>
      </c>
      <c r="B6784" s="15">
        <v>8</v>
      </c>
      <c r="C6784" s="15">
        <v>861324310</v>
      </c>
      <c r="D6784" s="30">
        <v>45195</v>
      </c>
      <c r="E6784" s="10" t="s">
        <v>0</v>
      </c>
      <c r="F6784" s="14">
        <v>12220</v>
      </c>
      <c r="G6784" s="14">
        <v>2745.8340000000003</v>
      </c>
      <c r="H6784" s="30"/>
      <c r="I6784" s="118"/>
      <c r="J6784" s="15" t="str">
        <f>IF(M6784="",IF(AND(H6784&lt;&gt; "",D6784&lt;&gt;""),IF(H6784&gt;=D6784,H6784-D6784,0),""),"")</f>
        <v/>
      </c>
      <c r="K6784" s="20" t="str">
        <f>IF(M6784="",IF(I6784&lt;&gt;"",I6784-G6784,""),"")</f>
        <v/>
      </c>
      <c r="L6784" s="25" t="str">
        <f>IF(M6784="",IF(K6784&lt;&gt;"",IF(G6784=0,IF(I6784=0,0,9.99),K6784/G6784),""),"")</f>
        <v/>
      </c>
      <c r="M6784" s="111"/>
      <c r="N6784" s="58" t="str">
        <f>TRIM(CONCATENATE(Table1[[#This Row],[Intake]]," ",Table1[[#This Row],[Batch Number]]))</f>
        <v>S-1/MF 8</v>
      </c>
      <c r="O6784" s="112" t="str">
        <f>IF(VLOOKUP(Table1[[#This Row],[Intake Batch Combo]],Sheet2!A:B,2,FALSE)="","",VLOOKUP(Table1[[#This Row],[Intake Batch Combo]],Sheet2!A:B,2,FALSE))</f>
        <v>Michigan First Rehab Batch 08</v>
      </c>
      <c r="P6784" s="115" t="s">
        <v>2380</v>
      </c>
      <c r="Q6784" s="115" t="e">
        <v>#N/A</v>
      </c>
    </row>
    <row r="6785" spans="1:17">
      <c r="A6785" s="48" t="s">
        <v>1050</v>
      </c>
      <c r="B6785" s="55">
        <v>1</v>
      </c>
      <c r="C6785" s="15"/>
      <c r="D6785" s="56">
        <v>44790</v>
      </c>
      <c r="E6785" s="10" t="s">
        <v>0</v>
      </c>
      <c r="F6785" s="49">
        <v>12341</v>
      </c>
      <c r="G6785" s="49">
        <v>2785.9807500000002</v>
      </c>
      <c r="H6785" s="56"/>
      <c r="I6785" s="118"/>
      <c r="J6785" s="51" t="str">
        <f>IF(M6785="",IF(AND(H6785&lt;&gt; "",D6785&lt;&gt;""),IF(H6785&gt;=D6785,H6785-D6785,0),""),"")</f>
        <v/>
      </c>
      <c r="K6785" s="50" t="str">
        <f>IF(M6785="",IF(I6785&lt;&gt;"",I6785-G6785,""),"")</f>
        <v/>
      </c>
      <c r="L6785" s="52" t="str">
        <f>IF(M6785="",IF(K6785&lt;&gt;"",IF(G6785=0,IF(I6785=0,0,9.99),K6785/G6785),""),"")</f>
        <v/>
      </c>
      <c r="M6785" s="53"/>
      <c r="N6785" s="54" t="str">
        <f>TRIM(CONCATENATE(Table1[[#This Row],[Intake]]," ",Table1[[#This Row],[Batch Number]]))</f>
        <v>S-1/SIM 1</v>
      </c>
      <c r="O6785" s="53" t="str">
        <f>IF(VLOOKUP(Table1[[#This Row],[Intake Batch Combo]],Sheet2!A:B,2,FALSE)="","",VLOOKUP(Table1[[#This Row],[Intake Batch Combo]],Sheet2!A:B,2,FALSE))</f>
        <v>Surgical Institute of Michigan Batch 01</v>
      </c>
      <c r="P6785" s="116" t="e">
        <v>#N/A</v>
      </c>
      <c r="Q6785" s="116" t="e">
        <v>#N/A</v>
      </c>
    </row>
    <row r="6786" spans="1:17">
      <c r="A6786" s="48" t="s">
        <v>1050</v>
      </c>
      <c r="B6786" s="55">
        <v>1</v>
      </c>
      <c r="C6786" s="15"/>
      <c r="D6786" s="56">
        <v>44790</v>
      </c>
      <c r="E6786" s="10" t="s">
        <v>0</v>
      </c>
      <c r="F6786" s="49">
        <v>12341</v>
      </c>
      <c r="G6786" s="49">
        <v>2785.9807500000002</v>
      </c>
      <c r="H6786" s="56"/>
      <c r="I6786" s="118"/>
      <c r="J6786" s="51" t="str">
        <f>IF(M6786="",IF(AND(H6786&lt;&gt; "",D6786&lt;&gt;""),IF(H6786&gt;=D6786,H6786-D6786,0),""),"")</f>
        <v/>
      </c>
      <c r="K6786" s="50" t="str">
        <f>IF(M6786="",IF(I6786&lt;&gt;"",I6786-G6786,""),"")</f>
        <v/>
      </c>
      <c r="L6786" s="52" t="str">
        <f>IF(M6786="",IF(K6786&lt;&gt;"",IF(G6786=0,IF(I6786=0,0,9.99),K6786/G6786),""),"")</f>
        <v/>
      </c>
      <c r="M6786" s="53"/>
      <c r="N6786" s="54" t="str">
        <f>TRIM(CONCATENATE(Table1[[#This Row],[Intake]]," ",Table1[[#This Row],[Batch Number]]))</f>
        <v>S-1/SIM 1</v>
      </c>
      <c r="O6786" s="53" t="str">
        <f>IF(VLOOKUP(Table1[[#This Row],[Intake Batch Combo]],Sheet2!A:B,2,FALSE)="","",VLOOKUP(Table1[[#This Row],[Intake Batch Combo]],Sheet2!A:B,2,FALSE))</f>
        <v>Surgical Institute of Michigan Batch 01</v>
      </c>
      <c r="P6786" s="116" t="e">
        <v>#N/A</v>
      </c>
      <c r="Q6786" s="116" t="e">
        <v>#N/A</v>
      </c>
    </row>
    <row r="6787" spans="1:17">
      <c r="A6787" s="48" t="s">
        <v>1050</v>
      </c>
      <c r="B6787" s="55">
        <v>1</v>
      </c>
      <c r="C6787" s="15"/>
      <c r="D6787" s="56">
        <v>44790</v>
      </c>
      <c r="E6787" s="10" t="s">
        <v>0</v>
      </c>
      <c r="F6787" s="49">
        <v>12341</v>
      </c>
      <c r="G6787" s="49">
        <v>2785.9807500000002</v>
      </c>
      <c r="H6787" s="56"/>
      <c r="I6787" s="118"/>
      <c r="J6787" s="51" t="str">
        <f>IF(M6787="",IF(AND(H6787&lt;&gt; "",D6787&lt;&gt;""),IF(H6787&gt;=D6787,H6787-D6787,0),""),"")</f>
        <v/>
      </c>
      <c r="K6787" s="50" t="str">
        <f>IF(M6787="",IF(I6787&lt;&gt;"",I6787-G6787,""),"")</f>
        <v/>
      </c>
      <c r="L6787" s="52" t="str">
        <f>IF(M6787="",IF(K6787&lt;&gt;"",IF(G6787=0,IF(I6787=0,0,9.99),K6787/G6787),""),"")</f>
        <v/>
      </c>
      <c r="M6787" s="53"/>
      <c r="N6787" s="54" t="str">
        <f>TRIM(CONCATENATE(Table1[[#This Row],[Intake]]," ",Table1[[#This Row],[Batch Number]]))</f>
        <v>S-1/SIM 1</v>
      </c>
      <c r="O6787" s="53" t="str">
        <f>IF(VLOOKUP(Table1[[#This Row],[Intake Batch Combo]],Sheet2!A:B,2,FALSE)="","",VLOOKUP(Table1[[#This Row],[Intake Batch Combo]],Sheet2!A:B,2,FALSE))</f>
        <v>Surgical Institute of Michigan Batch 01</v>
      </c>
      <c r="P6787" s="116" t="e">
        <v>#N/A</v>
      </c>
      <c r="Q6787" s="116" t="e">
        <v>#N/A</v>
      </c>
    </row>
    <row r="6788" spans="1:17">
      <c r="A6788" s="48" t="s">
        <v>1050</v>
      </c>
      <c r="B6788" s="55">
        <v>1</v>
      </c>
      <c r="C6788" s="15"/>
      <c r="D6788" s="56">
        <v>44790</v>
      </c>
      <c r="E6788" s="10" t="s">
        <v>0</v>
      </c>
      <c r="F6788" s="49">
        <v>12512.18</v>
      </c>
      <c r="G6788" s="49">
        <v>2824.6246350000001</v>
      </c>
      <c r="H6788" s="56"/>
      <c r="I6788" s="118"/>
      <c r="J6788" s="51" t="str">
        <f>IF(M6788="",IF(AND(H6788&lt;&gt; "",D6788&lt;&gt;""),IF(H6788&gt;=D6788,H6788-D6788,0),""),"")</f>
        <v/>
      </c>
      <c r="K6788" s="50" t="str">
        <f>IF(M6788="",IF(I6788&lt;&gt;"",I6788-G6788,""),"")</f>
        <v/>
      </c>
      <c r="L6788" s="52" t="str">
        <f>IF(M6788="",IF(K6788&lt;&gt;"",IF(G6788=0,IF(I6788=0,0,9.99),K6788/G6788),""),"")</f>
        <v/>
      </c>
      <c r="M6788" s="53"/>
      <c r="N6788" s="54" t="str">
        <f>TRIM(CONCATENATE(Table1[[#This Row],[Intake]]," ",Table1[[#This Row],[Batch Number]]))</f>
        <v>S-1/SIM 1</v>
      </c>
      <c r="O6788" s="53" t="str">
        <f>IF(VLOOKUP(Table1[[#This Row],[Intake Batch Combo]],Sheet2!A:B,2,FALSE)="","",VLOOKUP(Table1[[#This Row],[Intake Batch Combo]],Sheet2!A:B,2,FALSE))</f>
        <v>Surgical Institute of Michigan Batch 01</v>
      </c>
      <c r="P6788" s="116" t="e">
        <v>#N/A</v>
      </c>
      <c r="Q6788" s="116" t="e">
        <v>#N/A</v>
      </c>
    </row>
    <row r="6789" spans="1:17">
      <c r="A6789" s="48" t="s">
        <v>1050</v>
      </c>
      <c r="B6789" s="55">
        <v>1</v>
      </c>
      <c r="C6789" s="15"/>
      <c r="D6789" s="56">
        <v>44790</v>
      </c>
      <c r="E6789" s="10" t="s">
        <v>0</v>
      </c>
      <c r="F6789" s="49">
        <v>12596</v>
      </c>
      <c r="G6789" s="49">
        <v>2843.547</v>
      </c>
      <c r="H6789" s="56"/>
      <c r="I6789" s="118"/>
      <c r="J6789" s="51" t="str">
        <f>IF(M6789="",IF(AND(H6789&lt;&gt; "",D6789&lt;&gt;""),IF(H6789&gt;=D6789,H6789-D6789,0),""),"")</f>
        <v/>
      </c>
      <c r="K6789" s="50" t="str">
        <f>IF(M6789="",IF(I6789&lt;&gt;"",I6789-G6789,""),"")</f>
        <v/>
      </c>
      <c r="L6789" s="52" t="str">
        <f>IF(M6789="",IF(K6789&lt;&gt;"",IF(G6789=0,IF(I6789=0,0,9.99),K6789/G6789),""),"")</f>
        <v/>
      </c>
      <c r="M6789" s="53"/>
      <c r="N6789" s="54" t="str">
        <f>TRIM(CONCATENATE(Table1[[#This Row],[Intake]]," ",Table1[[#This Row],[Batch Number]]))</f>
        <v>S-1/SIM 1</v>
      </c>
      <c r="O6789" s="53" t="str">
        <f>IF(VLOOKUP(Table1[[#This Row],[Intake Batch Combo]],Sheet2!A:B,2,FALSE)="","",VLOOKUP(Table1[[#This Row],[Intake Batch Combo]],Sheet2!A:B,2,FALSE))</f>
        <v>Surgical Institute of Michigan Batch 01</v>
      </c>
      <c r="P6789" s="116" t="e">
        <v>#N/A</v>
      </c>
      <c r="Q6789" s="116" t="e">
        <v>#N/A</v>
      </c>
    </row>
    <row r="6790" spans="1:17">
      <c r="A6790" s="4" t="s">
        <v>1312</v>
      </c>
      <c r="B6790" s="15">
        <v>8</v>
      </c>
      <c r="C6790" s="15"/>
      <c r="D6790" s="30">
        <v>45195</v>
      </c>
      <c r="E6790" s="10" t="s">
        <v>0</v>
      </c>
      <c r="F6790" s="14">
        <v>13550</v>
      </c>
      <c r="G6790" s="14">
        <v>3044.6850000000004</v>
      </c>
      <c r="H6790" s="30"/>
      <c r="I6790" s="118"/>
      <c r="J6790" s="15" t="str">
        <f>IF(M6790="",IF(AND(H6790&lt;&gt; "",D6790&lt;&gt;""),IF(H6790&gt;=D6790,H6790-D6790,0),""),"")</f>
        <v/>
      </c>
      <c r="K6790" s="20" t="str">
        <f>IF(M6790="",IF(I6790&lt;&gt;"",I6790-G6790,""),"")</f>
        <v/>
      </c>
      <c r="L6790" s="25" t="str">
        <f>IF(M6790="",IF(K6790&lt;&gt;"",IF(G6790=0,IF(I6790=0,0,9.99),K6790/G6790),""),"")</f>
        <v/>
      </c>
      <c r="M6790" s="111"/>
      <c r="N6790" s="58" t="str">
        <f>TRIM(CONCATENATE(Table1[[#This Row],[Intake]]," ",Table1[[#This Row],[Batch Number]]))</f>
        <v>S-1/MF 8</v>
      </c>
      <c r="O6790" s="112" t="str">
        <f>IF(VLOOKUP(Table1[[#This Row],[Intake Batch Combo]],Sheet2!A:B,2,FALSE)="","",VLOOKUP(Table1[[#This Row],[Intake Batch Combo]],Sheet2!A:B,2,FALSE))</f>
        <v>Michigan First Rehab Batch 08</v>
      </c>
      <c r="P6790" s="115" t="s">
        <v>2380</v>
      </c>
      <c r="Q6790" s="115" t="e">
        <v>#N/A</v>
      </c>
    </row>
    <row r="6791" spans="1:17">
      <c r="A6791" s="48" t="s">
        <v>1050</v>
      </c>
      <c r="B6791" s="55">
        <v>1</v>
      </c>
      <c r="C6791" s="15"/>
      <c r="D6791" s="56">
        <v>44790</v>
      </c>
      <c r="E6791" s="10" t="s">
        <v>0</v>
      </c>
      <c r="F6791" s="49">
        <v>13744.2</v>
      </c>
      <c r="G6791" s="49">
        <v>3102.75315</v>
      </c>
      <c r="H6791" s="56"/>
      <c r="I6791" s="118"/>
      <c r="J6791" s="51" t="str">
        <f>IF(M6791="",IF(AND(H6791&lt;&gt; "",D6791&lt;&gt;""),IF(H6791&gt;=D6791,H6791-D6791,0),""),"")</f>
        <v/>
      </c>
      <c r="K6791" s="50" t="str">
        <f>IF(M6791="",IF(I6791&lt;&gt;"",I6791-G6791,""),"")</f>
        <v/>
      </c>
      <c r="L6791" s="52" t="str">
        <f>IF(M6791="",IF(K6791&lt;&gt;"",IF(G6791=0,IF(I6791=0,0,9.99),K6791/G6791),""),"")</f>
        <v/>
      </c>
      <c r="M6791" s="53"/>
      <c r="N6791" s="54" t="str">
        <f>TRIM(CONCATENATE(Table1[[#This Row],[Intake]]," ",Table1[[#This Row],[Batch Number]]))</f>
        <v>S-1/SIM 1</v>
      </c>
      <c r="O6791" s="53" t="str">
        <f>IF(VLOOKUP(Table1[[#This Row],[Intake Batch Combo]],Sheet2!A:B,2,FALSE)="","",VLOOKUP(Table1[[#This Row],[Intake Batch Combo]],Sheet2!A:B,2,FALSE))</f>
        <v>Surgical Institute of Michigan Batch 01</v>
      </c>
      <c r="P6791" s="116" t="e">
        <v>#N/A</v>
      </c>
      <c r="Q6791" s="116" t="e">
        <v>#N/A</v>
      </c>
    </row>
    <row r="6792" spans="1:17">
      <c r="A6792" s="48" t="s">
        <v>1050</v>
      </c>
      <c r="B6792" s="55">
        <v>1</v>
      </c>
      <c r="C6792" s="15"/>
      <c r="D6792" s="56">
        <v>44790</v>
      </c>
      <c r="E6792" s="10" t="s">
        <v>0</v>
      </c>
      <c r="F6792" s="49">
        <v>13929</v>
      </c>
      <c r="G6792" s="49">
        <v>3144.4717499999997</v>
      </c>
      <c r="H6792" s="56"/>
      <c r="I6792" s="118"/>
      <c r="J6792" s="51" t="str">
        <f>IF(M6792="",IF(AND(H6792&lt;&gt; "",D6792&lt;&gt;""),IF(H6792&gt;=D6792,H6792-D6792,0),""),"")</f>
        <v/>
      </c>
      <c r="K6792" s="50" t="str">
        <f>IF(M6792="",IF(I6792&lt;&gt;"",I6792-G6792,""),"")</f>
        <v/>
      </c>
      <c r="L6792" s="52" t="str">
        <f>IF(M6792="",IF(K6792&lt;&gt;"",IF(G6792=0,IF(I6792=0,0,9.99),K6792/G6792),""),"")</f>
        <v/>
      </c>
      <c r="M6792" s="53"/>
      <c r="N6792" s="54" t="str">
        <f>TRIM(CONCATENATE(Table1[[#This Row],[Intake]]," ",Table1[[#This Row],[Batch Number]]))</f>
        <v>S-1/SIM 1</v>
      </c>
      <c r="O6792" s="53" t="str">
        <f>IF(VLOOKUP(Table1[[#This Row],[Intake Batch Combo]],Sheet2!A:B,2,FALSE)="","",VLOOKUP(Table1[[#This Row],[Intake Batch Combo]],Sheet2!A:B,2,FALSE))</f>
        <v>Surgical Institute of Michigan Batch 01</v>
      </c>
      <c r="P6792" s="116" t="e">
        <v>#N/A</v>
      </c>
      <c r="Q6792" s="116" t="e">
        <v>#N/A</v>
      </c>
    </row>
    <row r="6793" spans="1:17">
      <c r="A6793" s="4" t="s">
        <v>1312</v>
      </c>
      <c r="B6793" s="15">
        <v>8</v>
      </c>
      <c r="C6793" s="15" t="s">
        <v>1903</v>
      </c>
      <c r="D6793" s="30">
        <v>45195</v>
      </c>
      <c r="E6793" s="10" t="s">
        <v>0</v>
      </c>
      <c r="F6793" s="14">
        <v>14550</v>
      </c>
      <c r="G6793" s="14">
        <v>3269.3850000000007</v>
      </c>
      <c r="H6793" s="30"/>
      <c r="I6793" s="118"/>
      <c r="J6793" s="15" t="str">
        <f>IF(M6793="",IF(AND(H6793&lt;&gt; "",D6793&lt;&gt;""),IF(H6793&gt;=D6793,H6793-D6793,0),""),"")</f>
        <v/>
      </c>
      <c r="K6793" s="20" t="str">
        <f>IF(M6793="",IF(I6793&lt;&gt;"",I6793-G6793,""),"")</f>
        <v/>
      </c>
      <c r="L6793" s="25" t="str">
        <f>IF(M6793="",IF(K6793&lt;&gt;"",IF(G6793=0,IF(I6793=0,0,9.99),K6793/G6793),""),"")</f>
        <v/>
      </c>
      <c r="M6793" s="111"/>
      <c r="N6793" s="58" t="str">
        <f>TRIM(CONCATENATE(Table1[[#This Row],[Intake]]," ",Table1[[#This Row],[Batch Number]]))</f>
        <v>S-1/MF 8</v>
      </c>
      <c r="O6793" s="112" t="str">
        <f>IF(VLOOKUP(Table1[[#This Row],[Intake Batch Combo]],Sheet2!A:B,2,FALSE)="","",VLOOKUP(Table1[[#This Row],[Intake Batch Combo]],Sheet2!A:B,2,FALSE))</f>
        <v>Michigan First Rehab Batch 08</v>
      </c>
      <c r="P6793" s="115" t="s">
        <v>2380</v>
      </c>
      <c r="Q6793" s="115" t="e">
        <v>#N/A</v>
      </c>
    </row>
    <row r="6794" spans="1:17">
      <c r="A6794" s="48" t="s">
        <v>1050</v>
      </c>
      <c r="B6794" s="55">
        <v>1</v>
      </c>
      <c r="C6794" s="15"/>
      <c r="D6794" s="56">
        <v>44790</v>
      </c>
      <c r="E6794" s="10" t="s">
        <v>0</v>
      </c>
      <c r="F6794" s="49">
        <v>14891</v>
      </c>
      <c r="G6794" s="49">
        <v>3361.6432499999996</v>
      </c>
      <c r="H6794" s="56"/>
      <c r="I6794" s="120"/>
      <c r="J6794" s="51" t="str">
        <f>IF(M6794="",IF(AND(H6794&lt;&gt; "",D6794&lt;&gt;""),IF(H6794&gt;=D6794,H6794-D6794,0),""),"")</f>
        <v/>
      </c>
      <c r="K6794" s="50" t="str">
        <f>IF(M6794="",IF(I6794&lt;&gt;"",I6794-G6794,""),"")</f>
        <v/>
      </c>
      <c r="L6794" s="52" t="str">
        <f>IF(M6794="",IF(K6794&lt;&gt;"",IF(G6794=0,IF(I6794=0,0,9.99),K6794/G6794),""),"")</f>
        <v/>
      </c>
      <c r="M6794" s="53"/>
      <c r="N6794" s="54" t="str">
        <f>TRIM(CONCATENATE(Table1[[#This Row],[Intake]]," ",Table1[[#This Row],[Batch Number]]))</f>
        <v>S-1/SIM 1</v>
      </c>
      <c r="O6794" s="53" t="str">
        <f>IF(VLOOKUP(Table1[[#This Row],[Intake Batch Combo]],Sheet2!A:B,2,FALSE)="","",VLOOKUP(Table1[[#This Row],[Intake Batch Combo]],Sheet2!A:B,2,FALSE))</f>
        <v>Surgical Institute of Michigan Batch 01</v>
      </c>
      <c r="P6794" s="116" t="e">
        <v>#N/A</v>
      </c>
      <c r="Q6794" s="116" t="e">
        <v>#N/A</v>
      </c>
    </row>
    <row r="6795" spans="1:17">
      <c r="A6795" s="48" t="s">
        <v>1050</v>
      </c>
      <c r="B6795" s="55">
        <v>1</v>
      </c>
      <c r="C6795" s="15"/>
      <c r="D6795" s="56">
        <v>44790</v>
      </c>
      <c r="E6795" s="10" t="s">
        <v>0</v>
      </c>
      <c r="F6795" s="49">
        <v>15146</v>
      </c>
      <c r="G6795" s="49">
        <v>3419.2094999999999</v>
      </c>
      <c r="H6795" s="56"/>
      <c r="I6795" s="118"/>
      <c r="J6795" s="51" t="str">
        <f>IF(M6795="",IF(AND(H6795&lt;&gt; "",D6795&lt;&gt;""),IF(H6795&gt;=D6795,H6795-D6795,0),""),"")</f>
        <v/>
      </c>
      <c r="K6795" s="50" t="str">
        <f>IF(M6795="",IF(I6795&lt;&gt;"",I6795-G6795,""),"")</f>
        <v/>
      </c>
      <c r="L6795" s="52" t="str">
        <f>IF(M6795="",IF(K6795&lt;&gt;"",IF(G6795=0,IF(I6795=0,0,9.99),K6795/G6795),""),"")</f>
        <v/>
      </c>
      <c r="M6795" s="53"/>
      <c r="N6795" s="54" t="str">
        <f>TRIM(CONCATENATE(Table1[[#This Row],[Intake]]," ",Table1[[#This Row],[Batch Number]]))</f>
        <v>S-1/SIM 1</v>
      </c>
      <c r="O6795" s="53" t="str">
        <f>IF(VLOOKUP(Table1[[#This Row],[Intake Batch Combo]],Sheet2!A:B,2,FALSE)="","",VLOOKUP(Table1[[#This Row],[Intake Batch Combo]],Sheet2!A:B,2,FALSE))</f>
        <v>Surgical Institute of Michigan Batch 01</v>
      </c>
      <c r="P6795" s="116" t="e">
        <v>#N/A</v>
      </c>
      <c r="Q6795" s="116" t="e">
        <v>#N/A</v>
      </c>
    </row>
    <row r="6796" spans="1:17">
      <c r="A6796" s="4" t="s">
        <v>1312</v>
      </c>
      <c r="B6796" s="15">
        <v>8</v>
      </c>
      <c r="C6796" s="15" t="s">
        <v>1888</v>
      </c>
      <c r="D6796" s="30">
        <v>45195</v>
      </c>
      <c r="E6796" s="10" t="s">
        <v>0</v>
      </c>
      <c r="F6796" s="14">
        <v>15250</v>
      </c>
      <c r="G6796" s="14">
        <v>3426.6750000000006</v>
      </c>
      <c r="H6796" s="30"/>
      <c r="I6796" s="118"/>
      <c r="J6796" s="15" t="str">
        <f>IF(M6796="",IF(AND(H6796&lt;&gt; "",D6796&lt;&gt;""),IF(H6796&gt;=D6796,H6796-D6796,0),""),"")</f>
        <v/>
      </c>
      <c r="K6796" s="20" t="str">
        <f>IF(M6796="",IF(I6796&lt;&gt;"",I6796-G6796,""),"")</f>
        <v/>
      </c>
      <c r="L6796" s="25" t="str">
        <f>IF(M6796="",IF(K6796&lt;&gt;"",IF(G6796=0,IF(I6796=0,0,9.99),K6796/G6796),""),"")</f>
        <v/>
      </c>
      <c r="N6796" s="58" t="str">
        <f>TRIM(CONCATENATE(Table1[[#This Row],[Intake]]," ",Table1[[#This Row],[Batch Number]]))</f>
        <v>S-1/MF 8</v>
      </c>
      <c r="O6796" s="3" t="str">
        <f>IF(VLOOKUP(Table1[[#This Row],[Intake Batch Combo]],Sheet2!A:B,2,FALSE)="","",VLOOKUP(Table1[[#This Row],[Intake Batch Combo]],Sheet2!A:B,2,FALSE))</f>
        <v>Michigan First Rehab Batch 08</v>
      </c>
      <c r="P6796" s="115" t="s">
        <v>2380</v>
      </c>
      <c r="Q6796" s="115" t="e">
        <v>#N/A</v>
      </c>
    </row>
    <row r="6797" spans="1:17">
      <c r="A6797" s="4" t="s">
        <v>1312</v>
      </c>
      <c r="B6797" s="15">
        <v>8</v>
      </c>
      <c r="C6797" s="15">
        <v>401476157</v>
      </c>
      <c r="D6797" s="30">
        <v>45195</v>
      </c>
      <c r="E6797" s="10" t="s">
        <v>0</v>
      </c>
      <c r="F6797" s="14">
        <v>15770</v>
      </c>
      <c r="G6797" s="14">
        <v>3543.5190000000002</v>
      </c>
      <c r="H6797" s="30"/>
      <c r="I6797" s="120"/>
      <c r="J6797" s="15" t="str">
        <f>IF(M6797="",IF(AND(H6797&lt;&gt; "",D6797&lt;&gt;""),IF(H6797&gt;=D6797,H6797-D6797,0),""),"")</f>
        <v/>
      </c>
      <c r="K6797" s="20" t="str">
        <f>IF(M6797="",IF(I6797&lt;&gt;"",I6797-G6797,""),"")</f>
        <v/>
      </c>
      <c r="L6797" s="25" t="str">
        <f>IF(M6797="",IF(K6797&lt;&gt;"",IF(G6797=0,IF(I6797=0,0,9.99),K6797/G6797),""),"")</f>
        <v/>
      </c>
      <c r="N6797" s="58" t="str">
        <f>TRIM(CONCATENATE(Table1[[#This Row],[Intake]]," ",Table1[[#This Row],[Batch Number]]))</f>
        <v>S-1/MF 8</v>
      </c>
      <c r="O6797" s="112" t="str">
        <f>IF(VLOOKUP(Table1[[#This Row],[Intake Batch Combo]],Sheet2!A:B,2,FALSE)="","",VLOOKUP(Table1[[#This Row],[Intake Batch Combo]],Sheet2!A:B,2,FALSE))</f>
        <v>Michigan First Rehab Batch 08</v>
      </c>
      <c r="P6797" s="115" t="s">
        <v>2380</v>
      </c>
      <c r="Q6797" s="115" t="e">
        <v>#N/A</v>
      </c>
    </row>
    <row r="6798" spans="1:17">
      <c r="A6798" s="4" t="s">
        <v>1312</v>
      </c>
      <c r="B6798" s="15">
        <v>8</v>
      </c>
      <c r="C6798" s="15" t="s">
        <v>1895</v>
      </c>
      <c r="D6798" s="30">
        <v>45195</v>
      </c>
      <c r="E6798" s="10" t="s">
        <v>0</v>
      </c>
      <c r="F6798" s="14">
        <v>15770</v>
      </c>
      <c r="G6798" s="14">
        <v>3543.5190000000002</v>
      </c>
      <c r="H6798" s="30"/>
      <c r="I6798" s="118"/>
      <c r="J6798" s="15" t="str">
        <f>IF(M6798="",IF(AND(H6798&lt;&gt; "",D6798&lt;&gt;""),IF(H6798&gt;=D6798,H6798-D6798,0),""),"")</f>
        <v/>
      </c>
      <c r="K6798" s="20" t="str">
        <f>IF(M6798="",IF(I6798&lt;&gt;"",I6798-G6798,""),"")</f>
        <v/>
      </c>
      <c r="L6798" s="25" t="str">
        <f>IF(M6798="",IF(K6798&lt;&gt;"",IF(G6798=0,IF(I6798=0,0,9.99),K6798/G6798),""),"")</f>
        <v/>
      </c>
      <c r="N6798" s="58" t="str">
        <f>TRIM(CONCATENATE(Table1[[#This Row],[Intake]]," ",Table1[[#This Row],[Batch Number]]))</f>
        <v>S-1/MF 8</v>
      </c>
      <c r="O6798" s="112" t="str">
        <f>IF(VLOOKUP(Table1[[#This Row],[Intake Batch Combo]],Sheet2!A:B,2,FALSE)="","",VLOOKUP(Table1[[#This Row],[Intake Batch Combo]],Sheet2!A:B,2,FALSE))</f>
        <v>Michigan First Rehab Batch 08</v>
      </c>
      <c r="P6798" s="115" t="s">
        <v>2380</v>
      </c>
      <c r="Q6798" s="115" t="e">
        <v>#N/A</v>
      </c>
    </row>
    <row r="6799" spans="1:17">
      <c r="A6799" s="4" t="s">
        <v>1312</v>
      </c>
      <c r="B6799" s="15">
        <v>8</v>
      </c>
      <c r="C6799" s="15">
        <v>226548996</v>
      </c>
      <c r="D6799" s="30">
        <v>45195</v>
      </c>
      <c r="E6799" s="10" t="s">
        <v>0</v>
      </c>
      <c r="F6799" s="14">
        <v>15810</v>
      </c>
      <c r="G6799" s="14">
        <v>3552.5070000000005</v>
      </c>
      <c r="H6799" s="30"/>
      <c r="I6799" s="118"/>
      <c r="J6799" s="15" t="str">
        <f>IF(M6799="",IF(AND(H6799&lt;&gt; "",D6799&lt;&gt;""),IF(H6799&gt;=D6799,H6799-D6799,0),""),"")</f>
        <v/>
      </c>
      <c r="K6799" s="20" t="str">
        <f>IF(M6799="",IF(I6799&lt;&gt;"",I6799-G6799,""),"")</f>
        <v/>
      </c>
      <c r="L6799" s="25" t="str">
        <f>IF(M6799="",IF(K6799&lt;&gt;"",IF(G6799=0,IF(I6799=0,0,9.99),K6799/G6799),""),"")</f>
        <v/>
      </c>
      <c r="N6799" s="58" t="str">
        <f>TRIM(CONCATENATE(Table1[[#This Row],[Intake]]," ",Table1[[#This Row],[Batch Number]]))</f>
        <v>S-1/MF 8</v>
      </c>
      <c r="O6799" s="111" t="str">
        <f>IF(VLOOKUP(Table1[[#This Row],[Intake Batch Combo]],Sheet2!A:B,2,FALSE)="","",VLOOKUP(Table1[[#This Row],[Intake Batch Combo]],Sheet2!A:B,2,FALSE))</f>
        <v>Michigan First Rehab Batch 08</v>
      </c>
      <c r="P6799" s="115" t="s">
        <v>2380</v>
      </c>
      <c r="Q6799" s="115" t="e">
        <v>#N/A</v>
      </c>
    </row>
    <row r="6800" spans="1:17">
      <c r="A6800" s="4" t="s">
        <v>1312</v>
      </c>
      <c r="B6800" s="15">
        <v>3</v>
      </c>
      <c r="C6800" s="15" t="s">
        <v>1863</v>
      </c>
      <c r="D6800" s="30">
        <v>44973</v>
      </c>
      <c r="E6800" s="10" t="s">
        <v>0</v>
      </c>
      <c r="F6800" s="14">
        <v>12885</v>
      </c>
      <c r="G6800" s="14">
        <v>3619.0743750000001</v>
      </c>
      <c r="H6800" s="30"/>
      <c r="I6800" s="118"/>
      <c r="J6800" s="15" t="str">
        <f>IF(M6800="",IF(AND(H6800&lt;&gt; "",D6800&lt;&gt;""),IF(H6800&gt;=D6800,H6800-D6800,0),""),"")</f>
        <v/>
      </c>
      <c r="K6800" s="20" t="str">
        <f>IF(M6800="",IF(I6800&lt;&gt;"",I6800-G6800,""),"")</f>
        <v/>
      </c>
      <c r="L6800" s="25" t="str">
        <f>IF(M6800="",IF(K6800&lt;&gt;"",IF(G6800=0,IF(I6800=0,0,9.99),K6800/G6800),""),"")</f>
        <v/>
      </c>
      <c r="M6800" s="112"/>
      <c r="N6800" s="58" t="str">
        <f>TRIM(CONCATENATE(Table1[[#This Row],[Intake]]," ",Table1[[#This Row],[Batch Number]]))</f>
        <v>S-1/MF 3</v>
      </c>
      <c r="O6800" s="112" t="str">
        <f>IF(VLOOKUP(Table1[[#This Row],[Intake Batch Combo]],Sheet2!A:B,2,FALSE)="","",VLOOKUP(Table1[[#This Row],[Intake Batch Combo]],Sheet2!A:B,2,FALSE))</f>
        <v>Michigan First Rehab Batch 03</v>
      </c>
      <c r="P6800" s="115" t="e">
        <v>#N/A</v>
      </c>
      <c r="Q6800" s="115" t="e">
        <v>#N/A</v>
      </c>
    </row>
    <row r="6801" spans="1:17">
      <c r="A6801" s="4" t="s">
        <v>1312</v>
      </c>
      <c r="B6801" s="15">
        <v>8</v>
      </c>
      <c r="C6801" s="15">
        <v>841371710</v>
      </c>
      <c r="D6801" s="30">
        <v>45195</v>
      </c>
      <c r="E6801" s="10" t="s">
        <v>0</v>
      </c>
      <c r="F6801" s="14">
        <v>16480</v>
      </c>
      <c r="G6801" s="14">
        <v>3703.056</v>
      </c>
      <c r="H6801" s="30"/>
      <c r="I6801" s="118"/>
      <c r="J6801" s="15" t="str">
        <f>IF(M6801="",IF(AND(H6801&lt;&gt; "",D6801&lt;&gt;""),IF(H6801&gt;=D6801,H6801-D6801,0),""),"")</f>
        <v/>
      </c>
      <c r="K6801" s="20" t="str">
        <f>IF(M6801="",IF(I6801&lt;&gt;"",I6801-G6801,""),"")</f>
        <v/>
      </c>
      <c r="L6801" s="25" t="str">
        <f>IF(M6801="",IF(K6801&lt;&gt;"",IF(G6801=0,IF(I6801=0,0,9.99),K6801/G6801),""),"")</f>
        <v/>
      </c>
      <c r="M6801" s="111"/>
      <c r="N6801" s="58" t="str">
        <f>TRIM(CONCATENATE(Table1[[#This Row],[Intake]]," ",Table1[[#This Row],[Batch Number]]))</f>
        <v>S-1/MF 8</v>
      </c>
      <c r="O6801" s="111" t="str">
        <f>IF(VLOOKUP(Table1[[#This Row],[Intake Batch Combo]],Sheet2!A:B,2,FALSE)="","",VLOOKUP(Table1[[#This Row],[Intake Batch Combo]],Sheet2!A:B,2,FALSE))</f>
        <v>Michigan First Rehab Batch 08</v>
      </c>
      <c r="P6801" s="115" t="s">
        <v>2380</v>
      </c>
      <c r="Q6801" s="115" t="e">
        <v>#N/A</v>
      </c>
    </row>
    <row r="6802" spans="1:17">
      <c r="A6802" s="4" t="s">
        <v>1312</v>
      </c>
      <c r="B6802" s="15">
        <v>8</v>
      </c>
      <c r="C6802" s="15"/>
      <c r="D6802" s="30">
        <v>45195</v>
      </c>
      <c r="E6802" s="10" t="s">
        <v>0</v>
      </c>
      <c r="F6802" s="14">
        <v>16770</v>
      </c>
      <c r="G6802" s="14">
        <v>3768.2190000000005</v>
      </c>
      <c r="H6802" s="30"/>
      <c r="I6802" s="118"/>
      <c r="J6802" s="15" t="str">
        <f>IF(M6802="",IF(AND(H6802&lt;&gt; "",D6802&lt;&gt;""),IF(H6802&gt;=D6802,H6802-D6802,0),""),"")</f>
        <v/>
      </c>
      <c r="K6802" s="20" t="str">
        <f>IF(M6802="",IF(I6802&lt;&gt;"",I6802-G6802,""),"")</f>
        <v/>
      </c>
      <c r="L6802" s="25" t="str">
        <f>IF(M6802="",IF(K6802&lt;&gt;"",IF(G6802=0,IF(I6802=0,0,9.99),K6802/G6802),""),"")</f>
        <v/>
      </c>
      <c r="M6802" s="112"/>
      <c r="N6802" s="58" t="str">
        <f>TRIM(CONCATENATE(Table1[[#This Row],[Intake]]," ",Table1[[#This Row],[Batch Number]]))</f>
        <v>S-1/MF 8</v>
      </c>
      <c r="O6802" s="112" t="str">
        <f>IF(VLOOKUP(Table1[[#This Row],[Intake Batch Combo]],Sheet2!A:B,2,FALSE)="","",VLOOKUP(Table1[[#This Row],[Intake Batch Combo]],Sheet2!A:B,2,FALSE))</f>
        <v>Michigan First Rehab Batch 08</v>
      </c>
      <c r="P6802" s="115" t="s">
        <v>2380</v>
      </c>
      <c r="Q6802" s="115" t="e">
        <v>#N/A</v>
      </c>
    </row>
    <row r="6803" spans="1:17">
      <c r="A6803" s="48" t="s">
        <v>1050</v>
      </c>
      <c r="B6803" s="55">
        <v>1</v>
      </c>
      <c r="C6803" s="15"/>
      <c r="D6803" s="56">
        <v>44790</v>
      </c>
      <c r="E6803" s="10" t="s">
        <v>0</v>
      </c>
      <c r="F6803" s="49">
        <v>17125.560000000001</v>
      </c>
      <c r="G6803" s="49">
        <v>3866.0951700000001</v>
      </c>
      <c r="H6803" s="56"/>
      <c r="I6803" s="120"/>
      <c r="J6803" s="51" t="str">
        <f>IF(M6803="",IF(AND(H6803&lt;&gt; "",D6803&lt;&gt;""),IF(H6803&gt;=D6803,H6803-D6803,0),""),"")</f>
        <v/>
      </c>
      <c r="K6803" s="50" t="str">
        <f>IF(M6803="",IF(I6803&lt;&gt;"",I6803-G6803,""),"")</f>
        <v/>
      </c>
      <c r="L6803" s="52" t="str">
        <f>IF(M6803="",IF(K6803&lt;&gt;"",IF(G6803=0,IF(I6803=0,0,9.99),K6803/G6803),""),"")</f>
        <v/>
      </c>
      <c r="M6803" s="53"/>
      <c r="N6803" s="54" t="str">
        <f>TRIM(CONCATENATE(Table1[[#This Row],[Intake]]," ",Table1[[#This Row],[Batch Number]]))</f>
        <v>S-1/SIM 1</v>
      </c>
      <c r="O6803" s="53" t="str">
        <f>IF(VLOOKUP(Table1[[#This Row],[Intake Batch Combo]],Sheet2!A:B,2,FALSE)="","",VLOOKUP(Table1[[#This Row],[Intake Batch Combo]],Sheet2!A:B,2,FALSE))</f>
        <v>Surgical Institute of Michigan Batch 01</v>
      </c>
      <c r="P6803" s="116" t="e">
        <v>#N/A</v>
      </c>
      <c r="Q6803" s="116" t="e">
        <v>#N/A</v>
      </c>
    </row>
    <row r="6804" spans="1:17">
      <c r="A6804" s="4" t="s">
        <v>1312</v>
      </c>
      <c r="B6804" s="15">
        <v>3</v>
      </c>
      <c r="C6804" s="15" t="s">
        <v>1864</v>
      </c>
      <c r="D6804" s="30">
        <v>44973</v>
      </c>
      <c r="E6804" s="10" t="s">
        <v>0</v>
      </c>
      <c r="F6804" s="14">
        <v>13865</v>
      </c>
      <c r="G6804" s="14">
        <v>3894.3318749999999</v>
      </c>
      <c r="H6804" s="30"/>
      <c r="I6804" s="118"/>
      <c r="J6804" s="15" t="str">
        <f>IF(M6804="",IF(AND(H6804&lt;&gt; "",D6804&lt;&gt;""),IF(H6804&gt;=D6804,H6804-D6804,0),""),"")</f>
        <v/>
      </c>
      <c r="K6804" s="20" t="str">
        <f>IF(M6804="",IF(I6804&lt;&gt;"",I6804-G6804,""),"")</f>
        <v/>
      </c>
      <c r="L6804" s="25" t="str">
        <f>IF(M6804="",IF(K6804&lt;&gt;"",IF(G6804=0,IF(I6804=0,0,9.99),K6804/G6804),""),"")</f>
        <v/>
      </c>
      <c r="N6804" s="58" t="str">
        <f>TRIM(CONCATENATE(Table1[[#This Row],[Intake]]," ",Table1[[#This Row],[Batch Number]]))</f>
        <v>S-1/MF 3</v>
      </c>
      <c r="O6804" s="111" t="str">
        <f>IF(VLOOKUP(Table1[[#This Row],[Intake Batch Combo]],Sheet2!A:B,2,FALSE)="","",VLOOKUP(Table1[[#This Row],[Intake Batch Combo]],Sheet2!A:B,2,FALSE))</f>
        <v>Michigan First Rehab Batch 03</v>
      </c>
      <c r="P6804" s="115" t="e">
        <v>#N/A</v>
      </c>
      <c r="Q6804" s="115" t="e">
        <v>#N/A</v>
      </c>
    </row>
    <row r="6805" spans="1:17">
      <c r="A6805" s="4" t="s">
        <v>1886</v>
      </c>
      <c r="B6805" s="15">
        <v>5</v>
      </c>
      <c r="C6805" s="15">
        <v>95941</v>
      </c>
      <c r="D6805" s="30">
        <v>45195</v>
      </c>
      <c r="E6805" s="10" t="s">
        <v>0</v>
      </c>
      <c r="F6805" s="14">
        <v>17550</v>
      </c>
      <c r="G6805" s="14">
        <v>3955.794974262742</v>
      </c>
      <c r="H6805" s="30"/>
      <c r="I6805" s="118"/>
      <c r="J6805" s="15" t="str">
        <f>IF(M6805="",IF(AND(H6805&lt;&gt; "",D6805&lt;&gt;""),IF(H6805&gt;=D6805,H6805-D6805,0),""),"")</f>
        <v/>
      </c>
      <c r="K6805" s="20" t="str">
        <f>IF(M6805="",IF(I6805&lt;&gt;"",I6805-G6805,""),"")</f>
        <v/>
      </c>
      <c r="L6805" s="25" t="str">
        <f>IF(M6805="",IF(K6805&lt;&gt;"",IF(G6805=0,IF(I6805=0,0,9.99),K6805/G6805),""),"")</f>
        <v/>
      </c>
      <c r="M6805" s="111"/>
      <c r="N6805" s="58" t="str">
        <f>TRIM(CONCATENATE(Table1[[#This Row],[Intake]]," ",Table1[[#This Row],[Batch Number]]))</f>
        <v>S-1/TI 5</v>
      </c>
      <c r="O6805" s="111" t="str">
        <f>IF(VLOOKUP(Table1[[#This Row],[Intake Batch Combo]],Sheet2!A:B,2,FALSE)="","",VLOOKUP(Table1[[#This Row],[Intake Batch Combo]],Sheet2!A:B,2,FALSE))</f>
        <v>Texas Injury Group Batch 05</v>
      </c>
      <c r="P6805" s="115" t="s">
        <v>2378</v>
      </c>
      <c r="Q6805" s="115" t="e">
        <v>#N/A</v>
      </c>
    </row>
    <row r="6806" spans="1:17">
      <c r="A6806" s="4" t="s">
        <v>1312</v>
      </c>
      <c r="B6806" s="15">
        <v>8</v>
      </c>
      <c r="C6806" s="15" t="s">
        <v>1896</v>
      </c>
      <c r="D6806" s="30">
        <v>45195</v>
      </c>
      <c r="E6806" s="10" t="s">
        <v>0</v>
      </c>
      <c r="F6806" s="14">
        <v>18030</v>
      </c>
      <c r="G6806" s="14">
        <v>4051.3410000000003</v>
      </c>
      <c r="H6806" s="30"/>
      <c r="I6806" s="120"/>
      <c r="J6806" s="15" t="str">
        <f>IF(M6806="",IF(AND(H6806&lt;&gt; "",D6806&lt;&gt;""),IF(H6806&gt;=D6806,H6806-D6806,0),""),"")</f>
        <v/>
      </c>
      <c r="K6806" s="20" t="str">
        <f>IF(M6806="",IF(I6806&lt;&gt;"",I6806-G6806,""),"")</f>
        <v/>
      </c>
      <c r="L6806" s="25" t="str">
        <f>IF(M6806="",IF(K6806&lt;&gt;"",IF(G6806=0,IF(I6806=0,0,9.99),K6806/G6806),""),"")</f>
        <v/>
      </c>
      <c r="N6806" s="58" t="str">
        <f>TRIM(CONCATENATE(Table1[[#This Row],[Intake]]," ",Table1[[#This Row],[Batch Number]]))</f>
        <v>S-1/MF 8</v>
      </c>
      <c r="O6806" s="111" t="str">
        <f>IF(VLOOKUP(Table1[[#This Row],[Intake Batch Combo]],Sheet2!A:B,2,FALSE)="","",VLOOKUP(Table1[[#This Row],[Intake Batch Combo]],Sheet2!A:B,2,FALSE))</f>
        <v>Michigan First Rehab Batch 08</v>
      </c>
      <c r="P6806" s="115" t="s">
        <v>2380</v>
      </c>
      <c r="Q6806" s="115" t="e">
        <v>#N/A</v>
      </c>
    </row>
    <row r="6807" spans="1:17">
      <c r="A6807" s="4" t="s">
        <v>1312</v>
      </c>
      <c r="B6807" s="15">
        <v>8</v>
      </c>
      <c r="C6807" s="15" t="s">
        <v>1896</v>
      </c>
      <c r="D6807" s="30">
        <v>45195</v>
      </c>
      <c r="E6807" s="10" t="s">
        <v>0</v>
      </c>
      <c r="F6807" s="14">
        <v>18450</v>
      </c>
      <c r="G6807" s="14">
        <v>4145.7150000000001</v>
      </c>
      <c r="H6807" s="30"/>
      <c r="I6807" s="118"/>
      <c r="J6807" s="15" t="str">
        <f>IF(M6807="",IF(AND(H6807&lt;&gt; "",D6807&lt;&gt;""),IF(H6807&gt;=D6807,H6807-D6807,0),""),"")</f>
        <v/>
      </c>
      <c r="K6807" s="20" t="str">
        <f>IF(M6807="",IF(I6807&lt;&gt;"",I6807-G6807,""),"")</f>
        <v/>
      </c>
      <c r="L6807" s="25" t="str">
        <f>IF(M6807="",IF(K6807&lt;&gt;"",IF(G6807=0,IF(I6807=0,0,9.99),K6807/G6807),""),"")</f>
        <v/>
      </c>
      <c r="M6807" s="111"/>
      <c r="N6807" s="58" t="str">
        <f>TRIM(CONCATENATE(Table1[[#This Row],[Intake]]," ",Table1[[#This Row],[Batch Number]]))</f>
        <v>S-1/MF 8</v>
      </c>
      <c r="O6807" s="112" t="str">
        <f>IF(VLOOKUP(Table1[[#This Row],[Intake Batch Combo]],Sheet2!A:B,2,FALSE)="","",VLOOKUP(Table1[[#This Row],[Intake Batch Combo]],Sheet2!A:B,2,FALSE))</f>
        <v>Michigan First Rehab Batch 08</v>
      </c>
      <c r="P6807" s="115" t="s">
        <v>2380</v>
      </c>
      <c r="Q6807" s="115" t="e">
        <v>#N/A</v>
      </c>
    </row>
    <row r="6808" spans="1:17">
      <c r="A6808" s="4" t="s">
        <v>1312</v>
      </c>
      <c r="B6808" s="15">
        <v>3</v>
      </c>
      <c r="C6808" s="15">
        <v>401326591</v>
      </c>
      <c r="D6808" s="30">
        <v>44973</v>
      </c>
      <c r="E6808" s="10" t="s">
        <v>0</v>
      </c>
      <c r="F6808" s="14">
        <v>14895</v>
      </c>
      <c r="G6808" s="14">
        <v>4183.6331250000003</v>
      </c>
      <c r="H6808" s="30"/>
      <c r="I6808" s="118"/>
      <c r="J6808" s="15" t="str">
        <f>IF(M6808="",IF(AND(H6808&lt;&gt; "",D6808&lt;&gt;""),IF(H6808&gt;=D6808,H6808-D6808,0),""),"")</f>
        <v/>
      </c>
      <c r="K6808" s="20" t="str">
        <f>IF(M6808="",IF(I6808&lt;&gt;"",I6808-G6808,""),"")</f>
        <v/>
      </c>
      <c r="L6808" s="25" t="str">
        <f>IF(M6808="",IF(K6808&lt;&gt;"",IF(G6808=0,IF(I6808=0,0,9.99),K6808/G6808),""),"")</f>
        <v/>
      </c>
      <c r="M6808" s="111"/>
      <c r="N6808" s="58" t="str">
        <f>TRIM(CONCATENATE(Table1[[#This Row],[Intake]]," ",Table1[[#This Row],[Batch Number]]))</f>
        <v>S-1/MF 3</v>
      </c>
      <c r="O6808" s="112" t="str">
        <f>IF(VLOOKUP(Table1[[#This Row],[Intake Batch Combo]],Sheet2!A:B,2,FALSE)="","",VLOOKUP(Table1[[#This Row],[Intake Batch Combo]],Sheet2!A:B,2,FALSE))</f>
        <v>Michigan First Rehab Batch 03</v>
      </c>
      <c r="P6808" s="115" t="e">
        <v>#N/A</v>
      </c>
      <c r="Q6808" s="115" t="e">
        <v>#N/A</v>
      </c>
    </row>
    <row r="6809" spans="1:17">
      <c r="A6809" s="48" t="s">
        <v>1050</v>
      </c>
      <c r="B6809" s="55">
        <v>1</v>
      </c>
      <c r="C6809" s="15"/>
      <c r="D6809" s="56">
        <v>44790</v>
      </c>
      <c r="E6809" s="10" t="s">
        <v>0</v>
      </c>
      <c r="F6809" s="49">
        <v>18748.37</v>
      </c>
      <c r="G6809" s="49">
        <v>4232.4445274999998</v>
      </c>
      <c r="H6809" s="56"/>
      <c r="I6809" s="118"/>
      <c r="J6809" s="51" t="str">
        <f>IF(M6809="",IF(AND(H6809&lt;&gt; "",D6809&lt;&gt;""),IF(H6809&gt;=D6809,H6809-D6809,0),""),"")</f>
        <v/>
      </c>
      <c r="K6809" s="50" t="str">
        <f>IF(M6809="",IF(I6809&lt;&gt;"",I6809-G6809,""),"")</f>
        <v/>
      </c>
      <c r="L6809" s="52" t="str">
        <f>IF(M6809="",IF(K6809&lt;&gt;"",IF(G6809=0,IF(I6809=0,0,9.99),K6809/G6809),""),"")</f>
        <v/>
      </c>
      <c r="M6809" s="53"/>
      <c r="N6809" s="54" t="str">
        <f>TRIM(CONCATENATE(Table1[[#This Row],[Intake]]," ",Table1[[#This Row],[Batch Number]]))</f>
        <v>S-1/SIM 1</v>
      </c>
      <c r="O6809" s="53" t="str">
        <f>IF(VLOOKUP(Table1[[#This Row],[Intake Batch Combo]],Sheet2!A:B,2,FALSE)="","",VLOOKUP(Table1[[#This Row],[Intake Batch Combo]],Sheet2!A:B,2,FALSE))</f>
        <v>Surgical Institute of Michigan Batch 01</v>
      </c>
      <c r="P6809" s="116" t="e">
        <v>#N/A</v>
      </c>
      <c r="Q6809" s="116" t="e">
        <v>#N/A</v>
      </c>
    </row>
    <row r="6810" spans="1:17">
      <c r="A6810" s="48" t="s">
        <v>1050</v>
      </c>
      <c r="B6810" s="55">
        <v>1</v>
      </c>
      <c r="C6810" s="15"/>
      <c r="D6810" s="56">
        <v>44790</v>
      </c>
      <c r="E6810" s="10" t="s">
        <v>0</v>
      </c>
      <c r="F6810" s="49">
        <v>18782.34</v>
      </c>
      <c r="G6810" s="49">
        <v>4240.1132550000002</v>
      </c>
      <c r="H6810" s="56"/>
      <c r="I6810" s="120"/>
      <c r="J6810" s="51" t="str">
        <f>IF(M6810="",IF(AND(H6810&lt;&gt; "",D6810&lt;&gt;""),IF(H6810&gt;=D6810,H6810-D6810,0),""),"")</f>
        <v/>
      </c>
      <c r="K6810" s="50" t="str">
        <f>IF(M6810="",IF(I6810&lt;&gt;"",I6810-G6810,""),"")</f>
        <v/>
      </c>
      <c r="L6810" s="52" t="str">
        <f>IF(M6810="",IF(K6810&lt;&gt;"",IF(G6810=0,IF(I6810=0,0,9.99),K6810/G6810),""),"")</f>
        <v/>
      </c>
      <c r="M6810" s="53"/>
      <c r="N6810" s="54" t="str">
        <f>TRIM(CONCATENATE(Table1[[#This Row],[Intake]]," ",Table1[[#This Row],[Batch Number]]))</f>
        <v>S-1/SIM 1</v>
      </c>
      <c r="O6810" s="53" t="str">
        <f>IF(VLOOKUP(Table1[[#This Row],[Intake Batch Combo]],Sheet2!A:B,2,FALSE)="","",VLOOKUP(Table1[[#This Row],[Intake Batch Combo]],Sheet2!A:B,2,FALSE))</f>
        <v>Surgical Institute of Michigan Batch 01</v>
      </c>
      <c r="P6810" s="116" t="e">
        <v>#N/A</v>
      </c>
      <c r="Q6810" s="116" t="e">
        <v>#N/A</v>
      </c>
    </row>
    <row r="6811" spans="1:17">
      <c r="A6811" s="4" t="s">
        <v>1312</v>
      </c>
      <c r="B6811" s="15">
        <v>8</v>
      </c>
      <c r="C6811" s="15" t="s">
        <v>1901</v>
      </c>
      <c r="D6811" s="30">
        <v>45195</v>
      </c>
      <c r="E6811" s="10" t="s">
        <v>0</v>
      </c>
      <c r="F6811" s="14">
        <v>19590</v>
      </c>
      <c r="G6811" s="14">
        <v>4401.8730000000005</v>
      </c>
      <c r="H6811" s="30"/>
      <c r="I6811" s="118"/>
      <c r="J6811" s="15" t="str">
        <f>IF(M6811="",IF(AND(H6811&lt;&gt; "",D6811&lt;&gt;""),IF(H6811&gt;=D6811,H6811-D6811,0),""),"")</f>
        <v/>
      </c>
      <c r="K6811" s="20" t="str">
        <f>IF(M6811="",IF(I6811&lt;&gt;"",I6811-G6811,""),"")</f>
        <v/>
      </c>
      <c r="L6811" s="25" t="str">
        <f>IF(M6811="",IF(K6811&lt;&gt;"",IF(G6811=0,IF(I6811=0,0,9.99),K6811/G6811),""),"")</f>
        <v/>
      </c>
      <c r="N6811" s="58" t="str">
        <f>TRIM(CONCATENATE(Table1[[#This Row],[Intake]]," ",Table1[[#This Row],[Batch Number]]))</f>
        <v>S-1/MF 8</v>
      </c>
      <c r="O6811" s="112" t="str">
        <f>IF(VLOOKUP(Table1[[#This Row],[Intake Batch Combo]],Sheet2!A:B,2,FALSE)="","",VLOOKUP(Table1[[#This Row],[Intake Batch Combo]],Sheet2!A:B,2,FALSE))</f>
        <v>Michigan First Rehab Batch 08</v>
      </c>
      <c r="P6811" s="115" t="s">
        <v>2380</v>
      </c>
      <c r="Q6811" s="115" t="e">
        <v>#N/A</v>
      </c>
    </row>
    <row r="6812" spans="1:17">
      <c r="A6812" s="4" t="s">
        <v>384</v>
      </c>
      <c r="B6812" s="15" t="s">
        <v>385</v>
      </c>
      <c r="C6812" s="15">
        <v>1020717</v>
      </c>
      <c r="D6812" s="30">
        <v>44579</v>
      </c>
      <c r="E6812" s="10" t="s">
        <v>0</v>
      </c>
      <c r="F6812" s="14">
        <v>21414.799999999999</v>
      </c>
      <c r="G6812" s="14">
        <v>4420.0147200000001</v>
      </c>
      <c r="H6812" s="30"/>
      <c r="I6812" s="118"/>
      <c r="J6812" s="15" t="str">
        <f>IF(M6812="",IF(AND(H6812&lt;&gt; "",D6812&lt;&gt;""),IF(H6812&gt;=D6812,H6812-D6812,0),""),"")</f>
        <v/>
      </c>
      <c r="K6812" s="20" t="str">
        <f>IF(M6812="",IF(I6812&lt;&gt;"",I6812-G6812,""),"")</f>
        <v/>
      </c>
      <c r="L6812" s="25" t="str">
        <f>IF(M6812="",IF(K6812&lt;&gt;"",IF(G6812=0,IF(I6812=0,0,9.99),K6812/G6812),""),"")</f>
        <v/>
      </c>
      <c r="N6812" s="33" t="str">
        <f>TRIM(CONCATENATE(Table1[[#This Row],[Intake]]," ",Table1[[#This Row],[Batch Number]]))</f>
        <v>S-1/TRC 33a</v>
      </c>
      <c r="O6812" s="35" t="str">
        <f>IF(VLOOKUP(Table1[[#This Row],[Intake Batch Combo]],Sheet2!A:B,2,FALSE)="","",VLOOKUP(Table1[[#This Row],[Intake Batch Combo]],Sheet2!A:B,2,FALSE))</f>
        <v>Texas Regional Center Batch 33a</v>
      </c>
      <c r="P6812" s="116" t="e">
        <v>#N/A</v>
      </c>
      <c r="Q6812" s="116" t="e">
        <v>#N/A</v>
      </c>
    </row>
    <row r="6813" spans="1:17">
      <c r="A6813" s="4" t="s">
        <v>384</v>
      </c>
      <c r="B6813" s="15" t="s">
        <v>385</v>
      </c>
      <c r="C6813" s="15">
        <v>1021540</v>
      </c>
      <c r="D6813" s="30">
        <v>44579</v>
      </c>
      <c r="E6813" s="10" t="s">
        <v>0</v>
      </c>
      <c r="F6813" s="14">
        <v>21414.799999999999</v>
      </c>
      <c r="G6813" s="14">
        <v>4420.0147200000001</v>
      </c>
      <c r="H6813" s="30"/>
      <c r="I6813" s="118"/>
      <c r="J6813" s="15" t="str">
        <f>IF(M6813="",IF(AND(H6813&lt;&gt; "",D6813&lt;&gt;""),IF(H6813&gt;=D6813,H6813-D6813,0),""),"")</f>
        <v/>
      </c>
      <c r="K6813" s="20" t="str">
        <f>IF(M6813="",IF(I6813&lt;&gt;"",I6813-G6813,""),"")</f>
        <v/>
      </c>
      <c r="L6813" s="25" t="str">
        <f>IF(M6813="",IF(K6813&lt;&gt;"",IF(G6813=0,IF(I6813=0,0,9.99),K6813/G6813),""),"")</f>
        <v/>
      </c>
      <c r="N6813" s="33" t="str">
        <f>TRIM(CONCATENATE(Table1[[#This Row],[Intake]]," ",Table1[[#This Row],[Batch Number]]))</f>
        <v>S-1/TRC 33a</v>
      </c>
      <c r="O6813" s="35" t="str">
        <f>IF(VLOOKUP(Table1[[#This Row],[Intake Batch Combo]],Sheet2!A:B,2,FALSE)="","",VLOOKUP(Table1[[#This Row],[Intake Batch Combo]],Sheet2!A:B,2,FALSE))</f>
        <v>Texas Regional Center Batch 33a</v>
      </c>
      <c r="P6813" s="116" t="e">
        <v>#N/A</v>
      </c>
      <c r="Q6813" s="116" t="e">
        <v>#N/A</v>
      </c>
    </row>
    <row r="6814" spans="1:17">
      <c r="A6814" s="4" t="s">
        <v>384</v>
      </c>
      <c r="B6814" s="15" t="s">
        <v>385</v>
      </c>
      <c r="C6814" s="15">
        <v>1022212</v>
      </c>
      <c r="D6814" s="30">
        <v>44579</v>
      </c>
      <c r="E6814" s="10" t="s">
        <v>0</v>
      </c>
      <c r="F6814" s="14">
        <v>21414.799999999999</v>
      </c>
      <c r="G6814" s="14">
        <v>4420.0147200000001</v>
      </c>
      <c r="H6814" s="30"/>
      <c r="I6814" s="118"/>
      <c r="J6814" s="15" t="str">
        <f>IF(M6814="",IF(AND(H6814&lt;&gt; "",D6814&lt;&gt;""),IF(H6814&gt;=D6814,H6814-D6814,0),""),"")</f>
        <v/>
      </c>
      <c r="K6814" s="20" t="str">
        <f>IF(M6814="",IF(I6814&lt;&gt;"",I6814-G6814,""),"")</f>
        <v/>
      </c>
      <c r="L6814" s="25" t="str">
        <f>IF(M6814="",IF(K6814&lt;&gt;"",IF(G6814=0,IF(I6814=0,0,9.99),K6814/G6814),""),"")</f>
        <v/>
      </c>
      <c r="M6814" s="111"/>
      <c r="N6814" s="33" t="str">
        <f>TRIM(CONCATENATE(Table1[[#This Row],[Intake]]," ",Table1[[#This Row],[Batch Number]]))</f>
        <v>S-1/TRC 33a</v>
      </c>
      <c r="O6814" s="35" t="str">
        <f>IF(VLOOKUP(Table1[[#This Row],[Intake Batch Combo]],Sheet2!A:B,2,FALSE)="","",VLOOKUP(Table1[[#This Row],[Intake Batch Combo]],Sheet2!A:B,2,FALSE))</f>
        <v>Texas Regional Center Batch 33a</v>
      </c>
      <c r="P6814" s="116" t="e">
        <v>#N/A</v>
      </c>
      <c r="Q6814" s="116" t="e">
        <v>#N/A</v>
      </c>
    </row>
    <row r="6815" spans="1:17">
      <c r="A6815" s="4" t="s">
        <v>384</v>
      </c>
      <c r="B6815" s="15" t="s">
        <v>385</v>
      </c>
      <c r="C6815" s="15">
        <v>1022381</v>
      </c>
      <c r="D6815" s="30">
        <v>44579</v>
      </c>
      <c r="E6815" s="10" t="s">
        <v>0</v>
      </c>
      <c r="F6815" s="14">
        <v>21414.799999999999</v>
      </c>
      <c r="G6815" s="14">
        <v>4420.0147200000001</v>
      </c>
      <c r="H6815" s="30"/>
      <c r="I6815" s="118"/>
      <c r="J6815" s="15" t="str">
        <f>IF(M6815="",IF(AND(H6815&lt;&gt; "",D6815&lt;&gt;""),IF(H6815&gt;=D6815,H6815-D6815,0),""),"")</f>
        <v/>
      </c>
      <c r="K6815" s="20" t="str">
        <f>IF(M6815="",IF(I6815&lt;&gt;"",I6815-G6815,""),"")</f>
        <v/>
      </c>
      <c r="L6815" s="25" t="str">
        <f>IF(M6815="",IF(K6815&lt;&gt;"",IF(G6815=0,IF(I6815=0,0,9.99),K6815/G6815),""),"")</f>
        <v/>
      </c>
      <c r="M6815" s="111"/>
      <c r="N6815" s="33" t="str">
        <f>TRIM(CONCATENATE(Table1[[#This Row],[Intake]]," ",Table1[[#This Row],[Batch Number]]))</f>
        <v>S-1/TRC 33a</v>
      </c>
      <c r="O6815" s="35" t="str">
        <f>IF(VLOOKUP(Table1[[#This Row],[Intake Batch Combo]],Sheet2!A:B,2,FALSE)="","",VLOOKUP(Table1[[#This Row],[Intake Batch Combo]],Sheet2!A:B,2,FALSE))</f>
        <v>Texas Regional Center Batch 33a</v>
      </c>
      <c r="P6815" s="116" t="e">
        <v>#N/A</v>
      </c>
      <c r="Q6815" s="116" t="e">
        <v>#N/A</v>
      </c>
    </row>
    <row r="6816" spans="1:17">
      <c r="A6816" s="48" t="s">
        <v>1050</v>
      </c>
      <c r="B6816" s="55">
        <v>1</v>
      </c>
      <c r="C6816" s="15"/>
      <c r="D6816" s="56">
        <v>44790</v>
      </c>
      <c r="E6816" s="10" t="s">
        <v>0</v>
      </c>
      <c r="F6816" s="49">
        <v>19882.419999999998</v>
      </c>
      <c r="G6816" s="49">
        <v>4488.4563149999994</v>
      </c>
      <c r="H6816" s="56"/>
      <c r="I6816" s="118"/>
      <c r="J6816" s="51" t="str">
        <f>IF(M6816="",IF(AND(H6816&lt;&gt; "",D6816&lt;&gt;""),IF(H6816&gt;=D6816,H6816-D6816,0),""),"")</f>
        <v/>
      </c>
      <c r="K6816" s="50" t="str">
        <f>IF(M6816="",IF(I6816&lt;&gt;"",I6816-G6816,""),"")</f>
        <v/>
      </c>
      <c r="L6816" s="52" t="str">
        <f>IF(M6816="",IF(K6816&lt;&gt;"",IF(G6816=0,IF(I6816=0,0,9.99),K6816/G6816),""),"")</f>
        <v/>
      </c>
      <c r="M6816" s="53"/>
      <c r="N6816" s="54" t="str">
        <f>TRIM(CONCATENATE(Table1[[#This Row],[Intake]]," ",Table1[[#This Row],[Batch Number]]))</f>
        <v>S-1/SIM 1</v>
      </c>
      <c r="O6816" s="53" t="str">
        <f>IF(VLOOKUP(Table1[[#This Row],[Intake Batch Combo]],Sheet2!A:B,2,FALSE)="","",VLOOKUP(Table1[[#This Row],[Intake Batch Combo]],Sheet2!A:B,2,FALSE))</f>
        <v>Surgical Institute of Michigan Batch 01</v>
      </c>
      <c r="P6816" s="116" t="e">
        <v>#N/A</v>
      </c>
      <c r="Q6816" s="116" t="e">
        <v>#N/A</v>
      </c>
    </row>
    <row r="6817" spans="1:17">
      <c r="A6817" s="48" t="s">
        <v>1050</v>
      </c>
      <c r="B6817" s="55">
        <v>1</v>
      </c>
      <c r="C6817" s="15"/>
      <c r="D6817" s="56">
        <v>44790</v>
      </c>
      <c r="E6817" s="10" t="s">
        <v>0</v>
      </c>
      <c r="F6817" s="49">
        <v>20495</v>
      </c>
      <c r="G6817" s="49">
        <v>4626.7462500000001</v>
      </c>
      <c r="H6817" s="56"/>
      <c r="I6817" s="118"/>
      <c r="J6817" s="51" t="str">
        <f>IF(M6817="",IF(AND(H6817&lt;&gt; "",D6817&lt;&gt;""),IF(H6817&gt;=D6817,H6817-D6817,0),""),"")</f>
        <v/>
      </c>
      <c r="K6817" s="50" t="str">
        <f>IF(M6817="",IF(I6817&lt;&gt;"",I6817-G6817,""),"")</f>
        <v/>
      </c>
      <c r="L6817" s="52" t="str">
        <f>IF(M6817="",IF(K6817&lt;&gt;"",IF(G6817=0,IF(I6817=0,0,9.99),K6817/G6817),""),"")</f>
        <v/>
      </c>
      <c r="M6817" s="53"/>
      <c r="N6817" s="54" t="str">
        <f>TRIM(CONCATENATE(Table1[[#This Row],[Intake]]," ",Table1[[#This Row],[Batch Number]]))</f>
        <v>S-1/SIM 1</v>
      </c>
      <c r="O6817" s="53" t="str">
        <f>IF(VLOOKUP(Table1[[#This Row],[Intake Batch Combo]],Sheet2!A:B,2,FALSE)="","",VLOOKUP(Table1[[#This Row],[Intake Batch Combo]],Sheet2!A:B,2,FALSE))</f>
        <v>Surgical Institute of Michigan Batch 01</v>
      </c>
      <c r="P6817" s="116" t="e">
        <v>#N/A</v>
      </c>
      <c r="Q6817" s="116" t="e">
        <v>#N/A</v>
      </c>
    </row>
    <row r="6818" spans="1:17">
      <c r="A6818" s="48" t="s">
        <v>1050</v>
      </c>
      <c r="B6818" s="55">
        <v>1</v>
      </c>
      <c r="C6818" s="15"/>
      <c r="D6818" s="56">
        <v>44790</v>
      </c>
      <c r="E6818" s="10" t="s">
        <v>0</v>
      </c>
      <c r="F6818" s="49">
        <v>21324</v>
      </c>
      <c r="G6818" s="49">
        <v>4813.893</v>
      </c>
      <c r="H6818" s="56"/>
      <c r="I6818" s="118"/>
      <c r="J6818" s="51" t="str">
        <f>IF(M6818="",IF(AND(H6818&lt;&gt; "",D6818&lt;&gt;""),IF(H6818&gt;=D6818,H6818-D6818,0),""),"")</f>
        <v/>
      </c>
      <c r="K6818" s="50" t="str">
        <f>IF(M6818="",IF(I6818&lt;&gt;"",I6818-G6818,""),"")</f>
        <v/>
      </c>
      <c r="L6818" s="52" t="str">
        <f>IF(M6818="",IF(K6818&lt;&gt;"",IF(G6818=0,IF(I6818=0,0,9.99),K6818/G6818),""),"")</f>
        <v/>
      </c>
      <c r="M6818" s="53"/>
      <c r="N6818" s="54" t="str">
        <f>TRIM(CONCATENATE(Table1[[#This Row],[Intake]]," ",Table1[[#This Row],[Batch Number]]))</f>
        <v>S-1/SIM 1</v>
      </c>
      <c r="O6818" s="53" t="str">
        <f>IF(VLOOKUP(Table1[[#This Row],[Intake Batch Combo]],Sheet2!A:B,2,FALSE)="","",VLOOKUP(Table1[[#This Row],[Intake Batch Combo]],Sheet2!A:B,2,FALSE))</f>
        <v>Surgical Institute of Michigan Batch 01</v>
      </c>
      <c r="P6818" s="116" t="e">
        <v>#N/A</v>
      </c>
      <c r="Q6818" s="116" t="e">
        <v>#N/A</v>
      </c>
    </row>
    <row r="6819" spans="1:17">
      <c r="A6819" s="48" t="s">
        <v>1050</v>
      </c>
      <c r="B6819" s="55">
        <v>1</v>
      </c>
      <c r="C6819" s="15"/>
      <c r="D6819" s="56">
        <v>44790</v>
      </c>
      <c r="E6819" s="10" t="s">
        <v>0</v>
      </c>
      <c r="F6819" s="49">
        <v>21366</v>
      </c>
      <c r="G6819" s="49">
        <v>4823.3744999999999</v>
      </c>
      <c r="H6819" s="56"/>
      <c r="I6819" s="118"/>
      <c r="J6819" s="51" t="str">
        <f>IF(M6819="",IF(AND(H6819&lt;&gt; "",D6819&lt;&gt;""),IF(H6819&gt;=D6819,H6819-D6819,0),""),"")</f>
        <v/>
      </c>
      <c r="K6819" s="50" t="str">
        <f>IF(M6819="",IF(I6819&lt;&gt;"",I6819-G6819,""),"")</f>
        <v/>
      </c>
      <c r="L6819" s="52" t="str">
        <f>IF(M6819="",IF(K6819&lt;&gt;"",IF(G6819=0,IF(I6819=0,0,9.99),K6819/G6819),""),"")</f>
        <v/>
      </c>
      <c r="M6819" s="53"/>
      <c r="N6819" s="54" t="str">
        <f>TRIM(CONCATENATE(Table1[[#This Row],[Intake]]," ",Table1[[#This Row],[Batch Number]]))</f>
        <v>S-1/SIM 1</v>
      </c>
      <c r="O6819" s="53" t="str">
        <f>IF(VLOOKUP(Table1[[#This Row],[Intake Batch Combo]],Sheet2!A:B,2,FALSE)="","",VLOOKUP(Table1[[#This Row],[Intake Batch Combo]],Sheet2!A:B,2,FALSE))</f>
        <v>Surgical Institute of Michigan Batch 01</v>
      </c>
      <c r="P6819" s="116" t="e">
        <v>#N/A</v>
      </c>
      <c r="Q6819" s="116" t="e">
        <v>#N/A</v>
      </c>
    </row>
    <row r="6820" spans="1:17">
      <c r="A6820" s="48" t="s">
        <v>1050</v>
      </c>
      <c r="B6820" s="55">
        <v>1</v>
      </c>
      <c r="C6820" s="15"/>
      <c r="D6820" s="56">
        <v>44790</v>
      </c>
      <c r="E6820" s="10" t="s">
        <v>0</v>
      </c>
      <c r="F6820" s="49">
        <v>21791</v>
      </c>
      <c r="G6820" s="49">
        <v>4919.3182499999994</v>
      </c>
      <c r="H6820" s="56"/>
      <c r="I6820" s="118"/>
      <c r="J6820" s="51" t="str">
        <f>IF(M6820="",IF(AND(H6820&lt;&gt; "",D6820&lt;&gt;""),IF(H6820&gt;=D6820,H6820-D6820,0),""),"")</f>
        <v/>
      </c>
      <c r="K6820" s="50" t="str">
        <f>IF(M6820="",IF(I6820&lt;&gt;"",I6820-G6820,""),"")</f>
        <v/>
      </c>
      <c r="L6820" s="52" t="str">
        <f>IF(M6820="",IF(K6820&lt;&gt;"",IF(G6820=0,IF(I6820=0,0,9.99),K6820/G6820),""),"")</f>
        <v/>
      </c>
      <c r="M6820" s="53"/>
      <c r="N6820" s="54" t="str">
        <f>TRIM(CONCATENATE(Table1[[#This Row],[Intake]]," ",Table1[[#This Row],[Batch Number]]))</f>
        <v>S-1/SIM 1</v>
      </c>
      <c r="O6820" s="53" t="str">
        <f>IF(VLOOKUP(Table1[[#This Row],[Intake Batch Combo]],Sheet2!A:B,2,FALSE)="","",VLOOKUP(Table1[[#This Row],[Intake Batch Combo]],Sheet2!A:B,2,FALSE))</f>
        <v>Surgical Institute of Michigan Batch 01</v>
      </c>
      <c r="P6820" s="116" t="e">
        <v>#N/A</v>
      </c>
      <c r="Q6820" s="116" t="e">
        <v>#N/A</v>
      </c>
    </row>
    <row r="6821" spans="1:17">
      <c r="A6821" s="4" t="s">
        <v>384</v>
      </c>
      <c r="B6821" s="15" t="s">
        <v>385</v>
      </c>
      <c r="C6821" s="15">
        <v>1022212</v>
      </c>
      <c r="D6821" s="30">
        <v>44579</v>
      </c>
      <c r="E6821" s="10" t="s">
        <v>0</v>
      </c>
      <c r="F6821" s="14">
        <v>27889.599999999999</v>
      </c>
      <c r="G6821" s="14">
        <v>5756.4134399999994</v>
      </c>
      <c r="H6821" s="30"/>
      <c r="I6821" s="120"/>
      <c r="J6821" s="15" t="str">
        <f>IF(M6821="",IF(AND(H6821&lt;&gt; "",D6821&lt;&gt;""),IF(H6821&gt;=D6821,H6821-D6821,0),""),"")</f>
        <v/>
      </c>
      <c r="K6821" s="20" t="str">
        <f>IF(M6821="",IF(I6821&lt;&gt;"",I6821-G6821,""),"")</f>
        <v/>
      </c>
      <c r="L6821" s="25" t="str">
        <f>IF(M6821="",IF(K6821&lt;&gt;"",IF(G6821=0,IF(I6821=0,0,9.99),K6821/G6821),""),"")</f>
        <v/>
      </c>
      <c r="N6821" s="33" t="str">
        <f>TRIM(CONCATENATE(Table1[[#This Row],[Intake]]," ",Table1[[#This Row],[Batch Number]]))</f>
        <v>S-1/TRC 33a</v>
      </c>
      <c r="O6821" s="35" t="str">
        <f>IF(VLOOKUP(Table1[[#This Row],[Intake Batch Combo]],Sheet2!A:B,2,FALSE)="","",VLOOKUP(Table1[[#This Row],[Intake Batch Combo]],Sheet2!A:B,2,FALSE))</f>
        <v>Texas Regional Center Batch 33a</v>
      </c>
      <c r="P6821" s="116" t="e">
        <v>#N/A</v>
      </c>
      <c r="Q6821" s="116" t="e">
        <v>#N/A</v>
      </c>
    </row>
    <row r="6822" spans="1:17">
      <c r="A6822" s="4" t="s">
        <v>1312</v>
      </c>
      <c r="B6822" s="15">
        <v>8</v>
      </c>
      <c r="C6822" s="15">
        <v>401670664</v>
      </c>
      <c r="D6822" s="30">
        <v>45195</v>
      </c>
      <c r="E6822" s="10" t="s">
        <v>0</v>
      </c>
      <c r="F6822" s="14">
        <v>25930</v>
      </c>
      <c r="G6822" s="14">
        <v>5826.4710000000005</v>
      </c>
      <c r="H6822" s="30"/>
      <c r="I6822" s="118"/>
      <c r="J6822" s="15" t="str">
        <f>IF(M6822="",IF(AND(H6822&lt;&gt; "",D6822&lt;&gt;""),IF(H6822&gt;=D6822,H6822-D6822,0),""),"")</f>
        <v/>
      </c>
      <c r="K6822" s="20" t="str">
        <f>IF(M6822="",IF(I6822&lt;&gt;"",I6822-G6822,""),"")</f>
        <v/>
      </c>
      <c r="L6822" s="25" t="str">
        <f>IF(M6822="",IF(K6822&lt;&gt;"",IF(G6822=0,IF(I6822=0,0,9.99),K6822/G6822),""),"")</f>
        <v/>
      </c>
      <c r="N6822" s="58" t="str">
        <f>TRIM(CONCATENATE(Table1[[#This Row],[Intake]]," ",Table1[[#This Row],[Batch Number]]))</f>
        <v>S-1/MF 8</v>
      </c>
      <c r="O6822" s="111" t="str">
        <f>IF(VLOOKUP(Table1[[#This Row],[Intake Batch Combo]],Sheet2!A:B,2,FALSE)="","",VLOOKUP(Table1[[#This Row],[Intake Batch Combo]],Sheet2!A:B,2,FALSE))</f>
        <v>Michigan First Rehab Batch 08</v>
      </c>
      <c r="P6822" s="115" t="s">
        <v>2380</v>
      </c>
      <c r="Q6822" s="115" t="e">
        <v>#N/A</v>
      </c>
    </row>
    <row r="6823" spans="1:17">
      <c r="A6823" s="4" t="s">
        <v>1312</v>
      </c>
      <c r="B6823" s="15">
        <v>8</v>
      </c>
      <c r="C6823" s="15"/>
      <c r="D6823" s="30">
        <v>45195</v>
      </c>
      <c r="E6823" s="10" t="s">
        <v>0</v>
      </c>
      <c r="F6823" s="14">
        <v>26290</v>
      </c>
      <c r="G6823" s="14">
        <v>5907.3630000000003</v>
      </c>
      <c r="H6823" s="30"/>
      <c r="I6823" s="118"/>
      <c r="J6823" s="15" t="str">
        <f>IF(M6823="",IF(AND(H6823&lt;&gt; "",D6823&lt;&gt;""),IF(H6823&gt;=D6823,H6823-D6823,0),""),"")</f>
        <v/>
      </c>
      <c r="K6823" s="20" t="str">
        <f>IF(M6823="",IF(I6823&lt;&gt;"",I6823-G6823,""),"")</f>
        <v/>
      </c>
      <c r="L6823" s="25" t="str">
        <f>IF(M6823="",IF(K6823&lt;&gt;"",IF(G6823=0,IF(I6823=0,0,9.99),K6823/G6823),""),"")</f>
        <v/>
      </c>
      <c r="N6823" s="58" t="str">
        <f>TRIM(CONCATENATE(Table1[[#This Row],[Intake]]," ",Table1[[#This Row],[Batch Number]]))</f>
        <v>S-1/MF 8</v>
      </c>
      <c r="O6823" s="112" t="str">
        <f>IF(VLOOKUP(Table1[[#This Row],[Intake Batch Combo]],Sheet2!A:B,2,FALSE)="","",VLOOKUP(Table1[[#This Row],[Intake Batch Combo]],Sheet2!A:B,2,FALSE))</f>
        <v>Michigan First Rehab Batch 08</v>
      </c>
      <c r="P6823" s="115" t="s">
        <v>2380</v>
      </c>
      <c r="Q6823" s="115" t="e">
        <v>#N/A</v>
      </c>
    </row>
    <row r="6824" spans="1:17">
      <c r="A6824" s="4" t="s">
        <v>1312</v>
      </c>
      <c r="B6824" s="15">
        <v>8</v>
      </c>
      <c r="C6824" s="15" t="s">
        <v>1897</v>
      </c>
      <c r="D6824" s="30">
        <v>45195</v>
      </c>
      <c r="E6824" s="10" t="s">
        <v>0</v>
      </c>
      <c r="F6824" s="14">
        <v>26770</v>
      </c>
      <c r="G6824" s="14">
        <v>6015.219000000001</v>
      </c>
      <c r="H6824" s="30"/>
      <c r="I6824" s="118"/>
      <c r="J6824" s="15" t="str">
        <f>IF(M6824="",IF(AND(H6824&lt;&gt; "",D6824&lt;&gt;""),IF(H6824&gt;=D6824,H6824-D6824,0),""),"")</f>
        <v/>
      </c>
      <c r="K6824" s="20" t="str">
        <f>IF(M6824="",IF(I6824&lt;&gt;"",I6824-G6824,""),"")</f>
        <v/>
      </c>
      <c r="L6824" s="25" t="str">
        <f>IF(M6824="",IF(K6824&lt;&gt;"",IF(G6824=0,IF(I6824=0,0,9.99),K6824/G6824),""),"")</f>
        <v/>
      </c>
      <c r="M6824" s="112"/>
      <c r="N6824" s="58" t="str">
        <f>TRIM(CONCATENATE(Table1[[#This Row],[Intake]]," ",Table1[[#This Row],[Batch Number]]))</f>
        <v>S-1/MF 8</v>
      </c>
      <c r="O6824" s="112" t="str">
        <f>IF(VLOOKUP(Table1[[#This Row],[Intake Batch Combo]],Sheet2!A:B,2,FALSE)="","",VLOOKUP(Table1[[#This Row],[Intake Batch Combo]],Sheet2!A:B,2,FALSE))</f>
        <v>Michigan First Rehab Batch 08</v>
      </c>
      <c r="P6824" s="115" t="s">
        <v>2380</v>
      </c>
      <c r="Q6824" s="115" t="e">
        <v>#N/A</v>
      </c>
    </row>
    <row r="6825" spans="1:17">
      <c r="A6825" s="4" t="s">
        <v>1312</v>
      </c>
      <c r="B6825" s="15">
        <v>8</v>
      </c>
      <c r="C6825" s="15"/>
      <c r="D6825" s="30">
        <v>45195</v>
      </c>
      <c r="E6825" s="10" t="s">
        <v>0</v>
      </c>
      <c r="F6825" s="14">
        <v>27610</v>
      </c>
      <c r="G6825" s="14">
        <v>6203.9670000000006</v>
      </c>
      <c r="H6825" s="30"/>
      <c r="I6825" s="118"/>
      <c r="J6825" s="15" t="str">
        <f>IF(M6825="",IF(AND(H6825&lt;&gt; "",D6825&lt;&gt;""),IF(H6825&gt;=D6825,H6825-D6825,0),""),"")</f>
        <v/>
      </c>
      <c r="K6825" s="20" t="str">
        <f>IF(M6825="",IF(I6825&lt;&gt;"",I6825-G6825,""),"")</f>
        <v/>
      </c>
      <c r="L6825" s="25" t="str">
        <f>IF(M6825="",IF(K6825&lt;&gt;"",IF(G6825=0,IF(I6825=0,0,9.99),K6825/G6825),""),"")</f>
        <v/>
      </c>
      <c r="N6825" s="58" t="str">
        <f>TRIM(CONCATENATE(Table1[[#This Row],[Intake]]," ",Table1[[#This Row],[Batch Number]]))</f>
        <v>S-1/MF 8</v>
      </c>
      <c r="O6825" s="111" t="str">
        <f>IF(VLOOKUP(Table1[[#This Row],[Intake Batch Combo]],Sheet2!A:B,2,FALSE)="","",VLOOKUP(Table1[[#This Row],[Intake Batch Combo]],Sheet2!A:B,2,FALSE))</f>
        <v>Michigan First Rehab Batch 08</v>
      </c>
      <c r="P6825" s="115" t="s">
        <v>2380</v>
      </c>
      <c r="Q6825" s="115" t="e">
        <v>#N/A</v>
      </c>
    </row>
    <row r="6826" spans="1:17">
      <c r="A6826" s="4" t="s">
        <v>384</v>
      </c>
      <c r="B6826" s="15" t="s">
        <v>385</v>
      </c>
      <c r="C6826" s="15">
        <v>1020711</v>
      </c>
      <c r="D6826" s="30">
        <v>44579</v>
      </c>
      <c r="E6826" s="10" t="s">
        <v>0</v>
      </c>
      <c r="F6826" s="14">
        <v>30304.400000000001</v>
      </c>
      <c r="G6826" s="14">
        <v>6254.82816</v>
      </c>
      <c r="H6826" s="30"/>
      <c r="I6826" s="118"/>
      <c r="J6826" s="15" t="str">
        <f>IF(M6826="",IF(AND(H6826&lt;&gt; "",D6826&lt;&gt;""),IF(H6826&gt;=D6826,H6826-D6826,0),""),"")</f>
        <v/>
      </c>
      <c r="K6826" s="20" t="str">
        <f>IF(M6826="",IF(I6826&lt;&gt;"",I6826-G6826,""),"")</f>
        <v/>
      </c>
      <c r="L6826" s="25" t="str">
        <f>IF(M6826="",IF(K6826&lt;&gt;"",IF(G6826=0,IF(I6826=0,0,9.99),K6826/G6826),""),"")</f>
        <v/>
      </c>
      <c r="M6826" s="112"/>
      <c r="N6826" s="33" t="str">
        <f>TRIM(CONCATENATE(Table1[[#This Row],[Intake]]," ",Table1[[#This Row],[Batch Number]]))</f>
        <v>S-1/TRC 33a</v>
      </c>
      <c r="O6826" s="35" t="str">
        <f>IF(VLOOKUP(Table1[[#This Row],[Intake Batch Combo]],Sheet2!A:B,2,FALSE)="","",VLOOKUP(Table1[[#This Row],[Intake Batch Combo]],Sheet2!A:B,2,FALSE))</f>
        <v>Texas Regional Center Batch 33a</v>
      </c>
      <c r="P6826" s="116" t="e">
        <v>#N/A</v>
      </c>
      <c r="Q6826" s="116" t="e">
        <v>#N/A</v>
      </c>
    </row>
    <row r="6827" spans="1:17">
      <c r="A6827" s="4" t="s">
        <v>384</v>
      </c>
      <c r="B6827" s="15" t="s">
        <v>385</v>
      </c>
      <c r="C6827" s="15">
        <v>1022125</v>
      </c>
      <c r="D6827" s="30">
        <v>44579</v>
      </c>
      <c r="E6827" s="10" t="s">
        <v>0</v>
      </c>
      <c r="F6827" s="14">
        <v>30304.400000000001</v>
      </c>
      <c r="G6827" s="14">
        <v>6254.82816</v>
      </c>
      <c r="H6827" s="30"/>
      <c r="I6827" s="118"/>
      <c r="J6827" s="15" t="str">
        <f>IF(M6827="",IF(AND(H6827&lt;&gt; "",D6827&lt;&gt;""),IF(H6827&gt;=D6827,H6827-D6827,0),""),"")</f>
        <v/>
      </c>
      <c r="K6827" s="20" t="str">
        <f>IF(M6827="",IF(I6827&lt;&gt;"",I6827-G6827,""),"")</f>
        <v/>
      </c>
      <c r="L6827" s="25" t="str">
        <f>IF(M6827="",IF(K6827&lt;&gt;"",IF(G6827=0,IF(I6827=0,0,9.99),K6827/G6827),""),"")</f>
        <v/>
      </c>
      <c r="M6827" s="111"/>
      <c r="N6827" s="33" t="str">
        <f>TRIM(CONCATENATE(Table1[[#This Row],[Intake]]," ",Table1[[#This Row],[Batch Number]]))</f>
        <v>S-1/TRC 33a</v>
      </c>
      <c r="O6827" s="35" t="str">
        <f>IF(VLOOKUP(Table1[[#This Row],[Intake Batch Combo]],Sheet2!A:B,2,FALSE)="","",VLOOKUP(Table1[[#This Row],[Intake Batch Combo]],Sheet2!A:B,2,FALSE))</f>
        <v>Texas Regional Center Batch 33a</v>
      </c>
      <c r="P6827" s="116" t="e">
        <v>#N/A</v>
      </c>
      <c r="Q6827" s="116" t="e">
        <v>#N/A</v>
      </c>
    </row>
    <row r="6828" spans="1:17">
      <c r="A6828" s="4" t="s">
        <v>1312</v>
      </c>
      <c r="B6828" s="15">
        <v>3</v>
      </c>
      <c r="C6828" s="15">
        <v>22722279</v>
      </c>
      <c r="D6828" s="30">
        <v>44973</v>
      </c>
      <c r="E6828" s="10" t="s">
        <v>0</v>
      </c>
      <c r="F6828" s="14">
        <v>22322.5</v>
      </c>
      <c r="G6828" s="14">
        <v>6269.8321875000001</v>
      </c>
      <c r="H6828" s="30"/>
      <c r="I6828" s="120"/>
      <c r="J6828" s="15" t="str">
        <f>IF(M6828="",IF(AND(H6828&lt;&gt; "",D6828&lt;&gt;""),IF(H6828&gt;=D6828,H6828-D6828,0),""),"")</f>
        <v/>
      </c>
      <c r="K6828" s="20" t="str">
        <f>IF(M6828="",IF(I6828&lt;&gt;"",I6828-G6828,""),"")</f>
        <v/>
      </c>
      <c r="L6828" s="25" t="str">
        <f>IF(M6828="",IF(K6828&lt;&gt;"",IF(G6828=0,IF(I6828=0,0,9.99),K6828/G6828),""),"")</f>
        <v/>
      </c>
      <c r="N6828" s="58" t="str">
        <f>TRIM(CONCATENATE(Table1[[#This Row],[Intake]]," ",Table1[[#This Row],[Batch Number]]))</f>
        <v>S-1/MF 3</v>
      </c>
      <c r="O6828" s="112" t="str">
        <f>IF(VLOOKUP(Table1[[#This Row],[Intake Batch Combo]],Sheet2!A:B,2,FALSE)="","",VLOOKUP(Table1[[#This Row],[Intake Batch Combo]],Sheet2!A:B,2,FALSE))</f>
        <v>Michigan First Rehab Batch 03</v>
      </c>
      <c r="P6828" s="115" t="e">
        <v>#N/A</v>
      </c>
      <c r="Q6828" s="115" t="e">
        <v>#N/A</v>
      </c>
    </row>
    <row r="6829" spans="1:17">
      <c r="A6829" s="4" t="s">
        <v>1312</v>
      </c>
      <c r="B6829" s="15">
        <v>3</v>
      </c>
      <c r="C6829" s="15">
        <v>227996001</v>
      </c>
      <c r="D6829" s="30">
        <v>44973</v>
      </c>
      <c r="E6829" s="10" t="s">
        <v>0</v>
      </c>
      <c r="F6829" s="14">
        <v>22562.5</v>
      </c>
      <c r="G6829" s="14">
        <v>6337.2421875</v>
      </c>
      <c r="H6829" s="30"/>
      <c r="I6829" s="118"/>
      <c r="J6829" s="15" t="str">
        <f>IF(M6829="",IF(AND(H6829&lt;&gt; "",D6829&lt;&gt;""),IF(H6829&gt;=D6829,H6829-D6829,0),""),"")</f>
        <v/>
      </c>
      <c r="K6829" s="20" t="str">
        <f>IF(M6829="",IF(I6829&lt;&gt;"",I6829-G6829,""),"")</f>
        <v/>
      </c>
      <c r="L6829" s="25" t="str">
        <f>IF(M6829="",IF(K6829&lt;&gt;"",IF(G6829=0,IF(I6829=0,0,9.99),K6829/G6829),""),"")</f>
        <v/>
      </c>
      <c r="N6829" s="58" t="str">
        <f>TRIM(CONCATENATE(Table1[[#This Row],[Intake]]," ",Table1[[#This Row],[Batch Number]]))</f>
        <v>S-1/MF 3</v>
      </c>
      <c r="O6829" s="112" t="str">
        <f>IF(VLOOKUP(Table1[[#This Row],[Intake Batch Combo]],Sheet2!A:B,2,FALSE)="","",VLOOKUP(Table1[[#This Row],[Intake Batch Combo]],Sheet2!A:B,2,FALSE))</f>
        <v>Michigan First Rehab Batch 03</v>
      </c>
      <c r="P6829" s="115" t="e">
        <v>#N/A</v>
      </c>
      <c r="Q6829" s="115" t="e">
        <v>#N/A</v>
      </c>
    </row>
    <row r="6830" spans="1:17">
      <c r="A6830" s="4" t="s">
        <v>384</v>
      </c>
      <c r="B6830" s="15" t="s">
        <v>385</v>
      </c>
      <c r="C6830" s="15">
        <v>1021202</v>
      </c>
      <c r="D6830" s="30">
        <v>44579</v>
      </c>
      <c r="E6830" s="10" t="s">
        <v>0</v>
      </c>
      <c r="F6830" s="14">
        <v>30760</v>
      </c>
      <c r="G6830" s="14">
        <v>6348.8640000000005</v>
      </c>
      <c r="H6830" s="30"/>
      <c r="I6830" s="118"/>
      <c r="J6830" s="15" t="str">
        <f>IF(M6830="",IF(AND(H6830&lt;&gt; "",D6830&lt;&gt;""),IF(H6830&gt;=D6830,H6830-D6830,0),""),"")</f>
        <v/>
      </c>
      <c r="K6830" s="20" t="str">
        <f>IF(M6830="",IF(I6830&lt;&gt;"",I6830-G6830,""),"")</f>
        <v/>
      </c>
      <c r="L6830" s="25" t="str">
        <f>IF(M6830="",IF(K6830&lt;&gt;"",IF(G6830=0,IF(I6830=0,0,9.99),K6830/G6830),""),"")</f>
        <v/>
      </c>
      <c r="M6830" s="112"/>
      <c r="N6830" s="33" t="str">
        <f>TRIM(CONCATENATE(Table1[[#This Row],[Intake]]," ",Table1[[#This Row],[Batch Number]]))</f>
        <v>S-1/TRC 33a</v>
      </c>
      <c r="O6830" s="35" t="str">
        <f>IF(VLOOKUP(Table1[[#This Row],[Intake Batch Combo]],Sheet2!A:B,2,FALSE)="","",VLOOKUP(Table1[[#This Row],[Intake Batch Combo]],Sheet2!A:B,2,FALSE))</f>
        <v>Texas Regional Center Batch 33a</v>
      </c>
      <c r="P6830" s="116" t="e">
        <v>#N/A</v>
      </c>
      <c r="Q6830" s="116" t="e">
        <v>#N/A</v>
      </c>
    </row>
    <row r="6831" spans="1:17">
      <c r="A6831" s="4" t="s">
        <v>1312</v>
      </c>
      <c r="B6831" s="15">
        <v>8</v>
      </c>
      <c r="C6831" s="15" t="s">
        <v>1902</v>
      </c>
      <c r="D6831" s="30">
        <v>45195</v>
      </c>
      <c r="E6831" s="10" t="s">
        <v>0</v>
      </c>
      <c r="F6831" s="14">
        <v>28945</v>
      </c>
      <c r="G6831" s="14">
        <v>6503.9415000000008</v>
      </c>
      <c r="H6831" s="30"/>
      <c r="I6831" s="118"/>
      <c r="J6831" s="15" t="str">
        <f>IF(M6831="",IF(AND(H6831&lt;&gt; "",D6831&lt;&gt;""),IF(H6831&gt;=D6831,H6831-D6831,0),""),"")</f>
        <v/>
      </c>
      <c r="K6831" s="20" t="str">
        <f>IF(M6831="",IF(I6831&lt;&gt;"",I6831-G6831,""),"")</f>
        <v/>
      </c>
      <c r="L6831" s="25" t="str">
        <f>IF(M6831="",IF(K6831&lt;&gt;"",IF(G6831=0,IF(I6831=0,0,9.99),K6831/G6831),""),"")</f>
        <v/>
      </c>
      <c r="M6831" s="112"/>
      <c r="N6831" s="58" t="str">
        <f>TRIM(CONCATENATE(Table1[[#This Row],[Intake]]," ",Table1[[#This Row],[Batch Number]]))</f>
        <v>S-1/MF 8</v>
      </c>
      <c r="O6831" s="112" t="str">
        <f>IF(VLOOKUP(Table1[[#This Row],[Intake Batch Combo]],Sheet2!A:B,2,FALSE)="","",VLOOKUP(Table1[[#This Row],[Intake Batch Combo]],Sheet2!A:B,2,FALSE))</f>
        <v>Michigan First Rehab Batch 08</v>
      </c>
      <c r="P6831" s="115" t="s">
        <v>2380</v>
      </c>
      <c r="Q6831" s="115" t="e">
        <v>#N/A</v>
      </c>
    </row>
    <row r="6832" spans="1:17">
      <c r="A6832" s="4" t="s">
        <v>5</v>
      </c>
      <c r="B6832" s="15">
        <v>2</v>
      </c>
      <c r="C6832" s="15"/>
      <c r="D6832" s="72">
        <v>44501</v>
      </c>
      <c r="E6832" s="10" t="s">
        <v>0</v>
      </c>
      <c r="F6832" s="14">
        <v>18930.3</v>
      </c>
      <c r="G6832" s="14">
        <v>6684.9988162500003</v>
      </c>
      <c r="H6832" s="72"/>
      <c r="I6832" s="124"/>
      <c r="J6832" s="21" t="str">
        <f>IF(M6832="",IF(AND(H6832&lt;&gt; "",D6832&lt;&gt;""),IF(H6832&gt;=D6832,H6832-D6832,0),""),"")</f>
        <v/>
      </c>
      <c r="K6832" s="20" t="str">
        <f>IF(M6832="",IF(I6832&lt;&gt;"",I6832-G6832,""),"")</f>
        <v/>
      </c>
      <c r="L6832" s="25" t="str">
        <f>IF(M6832="",IF(K6832&lt;&gt;"",IF(G6832=0,IF(I6832=0,0,9.99),K6832/G6832),""),"")</f>
        <v/>
      </c>
      <c r="M6832" s="28"/>
      <c r="N6832" s="31" t="str">
        <f>TRIM(CONCATENATE(Table1[[#This Row],[Intake]]," ",Table1[[#This Row],[Batch Number]]))</f>
        <v>S-1/CSP 2</v>
      </c>
      <c r="O6832" s="34" t="str">
        <f>IF(VLOOKUP(Table1[[#This Row],[Intake Batch Combo]],Sheet2!A:B,2,FALSE)="","",VLOOKUP(Table1[[#This Row],[Intake Batch Combo]],Sheet2!A:B,2,FALSE))</f>
        <v>Comprehensive Spine and Pain Batch 02</v>
      </c>
      <c r="P6832" s="116" t="e">
        <v>#N/A</v>
      </c>
      <c r="Q6832" s="116" t="e">
        <v>#N/A</v>
      </c>
    </row>
    <row r="6833" spans="1:17">
      <c r="A6833" s="4" t="s">
        <v>384</v>
      </c>
      <c r="B6833" s="15" t="s">
        <v>385</v>
      </c>
      <c r="C6833" s="15">
        <v>1021540</v>
      </c>
      <c r="D6833" s="30">
        <v>44579</v>
      </c>
      <c r="E6833" s="10" t="s">
        <v>0</v>
      </c>
      <c r="F6833" s="14">
        <v>33269.599999999999</v>
      </c>
      <c r="G6833" s="14">
        <v>6866.8454399999991</v>
      </c>
      <c r="H6833" s="30"/>
      <c r="I6833" s="118"/>
      <c r="J6833" s="15" t="str">
        <f>IF(M6833="",IF(AND(H6833&lt;&gt; "",D6833&lt;&gt;""),IF(H6833&gt;=D6833,H6833-D6833,0),""),"")</f>
        <v/>
      </c>
      <c r="K6833" s="20" t="str">
        <f>IF(M6833="",IF(I6833&lt;&gt;"",I6833-G6833,""),"")</f>
        <v/>
      </c>
      <c r="L6833" s="25" t="str">
        <f>IF(M6833="",IF(K6833&lt;&gt;"",IF(G6833=0,IF(I6833=0,0,9.99),K6833/G6833),""),"")</f>
        <v/>
      </c>
      <c r="N6833" s="33" t="str">
        <f>TRIM(CONCATENATE(Table1[[#This Row],[Intake]]," ",Table1[[#This Row],[Batch Number]]))</f>
        <v>S-1/TRC 33a</v>
      </c>
      <c r="O6833" s="35" t="str">
        <f>IF(VLOOKUP(Table1[[#This Row],[Intake Batch Combo]],Sheet2!A:B,2,FALSE)="","",VLOOKUP(Table1[[#This Row],[Intake Batch Combo]],Sheet2!A:B,2,FALSE))</f>
        <v>Texas Regional Center Batch 33a</v>
      </c>
      <c r="P6833" s="116" t="e">
        <v>#N/A</v>
      </c>
      <c r="Q6833" s="116" t="e">
        <v>#N/A</v>
      </c>
    </row>
    <row r="6834" spans="1:17">
      <c r="A6834" s="4" t="s">
        <v>1312</v>
      </c>
      <c r="B6834" s="15">
        <v>8</v>
      </c>
      <c r="C6834" s="15"/>
      <c r="D6834" s="30">
        <v>45195</v>
      </c>
      <c r="E6834" s="10" t="s">
        <v>0</v>
      </c>
      <c r="F6834" s="14">
        <v>30780</v>
      </c>
      <c r="G6834" s="14">
        <v>6916.2660000000005</v>
      </c>
      <c r="H6834" s="30"/>
      <c r="I6834" s="118"/>
      <c r="J6834" s="15" t="str">
        <f>IF(M6834="",IF(AND(H6834&lt;&gt; "",D6834&lt;&gt;""),IF(H6834&gt;=D6834,H6834-D6834,0),""),"")</f>
        <v/>
      </c>
      <c r="K6834" s="20" t="str">
        <f>IF(M6834="",IF(I6834&lt;&gt;"",I6834-G6834,""),"")</f>
        <v/>
      </c>
      <c r="L6834" s="25" t="str">
        <f>IF(M6834="",IF(K6834&lt;&gt;"",IF(G6834=0,IF(I6834=0,0,9.99),K6834/G6834),""),"")</f>
        <v/>
      </c>
      <c r="N6834" s="58" t="str">
        <f>TRIM(CONCATENATE(Table1[[#This Row],[Intake]]," ",Table1[[#This Row],[Batch Number]]))</f>
        <v>S-1/MF 8</v>
      </c>
      <c r="O6834" s="111" t="str">
        <f>IF(VLOOKUP(Table1[[#This Row],[Intake Batch Combo]],Sheet2!A:B,2,FALSE)="","",VLOOKUP(Table1[[#This Row],[Intake Batch Combo]],Sheet2!A:B,2,FALSE))</f>
        <v>Michigan First Rehab Batch 08</v>
      </c>
      <c r="P6834" s="115" t="s">
        <v>2380</v>
      </c>
      <c r="Q6834" s="115" t="e">
        <v>#N/A</v>
      </c>
    </row>
    <row r="6835" spans="1:17">
      <c r="A6835" s="4" t="s">
        <v>1312</v>
      </c>
      <c r="B6835" s="15">
        <v>8</v>
      </c>
      <c r="C6835" s="15"/>
      <c r="D6835" s="30">
        <v>45195</v>
      </c>
      <c r="E6835" s="10" t="s">
        <v>0</v>
      </c>
      <c r="F6835" s="14">
        <v>31445</v>
      </c>
      <c r="G6835" s="14">
        <v>7065.6915000000008</v>
      </c>
      <c r="H6835" s="30"/>
      <c r="I6835" s="118"/>
      <c r="J6835" s="15" t="str">
        <f>IF(M6835="",IF(AND(H6835&lt;&gt; "",D6835&lt;&gt;""),IF(H6835&gt;=D6835,H6835-D6835,0),""),"")</f>
        <v/>
      </c>
      <c r="K6835" s="20" t="str">
        <f>IF(M6835="",IF(I6835&lt;&gt;"",I6835-G6835,""),"")</f>
        <v/>
      </c>
      <c r="L6835" s="25" t="str">
        <f>IF(M6835="",IF(K6835&lt;&gt;"",IF(G6835=0,IF(I6835=0,0,9.99),K6835/G6835),""),"")</f>
        <v/>
      </c>
      <c r="N6835" s="58" t="str">
        <f>TRIM(CONCATENATE(Table1[[#This Row],[Intake]]," ",Table1[[#This Row],[Batch Number]]))</f>
        <v>S-1/MF 8</v>
      </c>
      <c r="O6835" s="111" t="str">
        <f>IF(VLOOKUP(Table1[[#This Row],[Intake Batch Combo]],Sheet2!A:B,2,FALSE)="","",VLOOKUP(Table1[[#This Row],[Intake Batch Combo]],Sheet2!A:B,2,FALSE))</f>
        <v>Michigan First Rehab Batch 08</v>
      </c>
      <c r="P6835" s="115" t="s">
        <v>2380</v>
      </c>
      <c r="Q6835" s="115" t="e">
        <v>#N/A</v>
      </c>
    </row>
    <row r="6836" spans="1:17">
      <c r="A6836" s="4" t="s">
        <v>1312</v>
      </c>
      <c r="B6836" s="15">
        <v>3</v>
      </c>
      <c r="C6836" s="15" t="s">
        <v>1866</v>
      </c>
      <c r="D6836" s="30">
        <v>44973</v>
      </c>
      <c r="E6836" s="10" t="s">
        <v>0</v>
      </c>
      <c r="F6836" s="14">
        <v>25530</v>
      </c>
      <c r="G6836" s="14">
        <v>7170.7387500000004</v>
      </c>
      <c r="H6836" s="30"/>
      <c r="I6836" s="118"/>
      <c r="J6836" s="15" t="str">
        <f>IF(M6836="",IF(AND(H6836&lt;&gt; "",D6836&lt;&gt;""),IF(H6836&gt;=D6836,H6836-D6836,0),""),"")</f>
        <v/>
      </c>
      <c r="K6836" s="20" t="str">
        <f>IF(M6836="",IF(I6836&lt;&gt;"",I6836-G6836,""),"")</f>
        <v/>
      </c>
      <c r="L6836" s="25" t="str">
        <f>IF(M6836="",IF(K6836&lt;&gt;"",IF(G6836=0,IF(I6836=0,0,9.99),K6836/G6836),""),"")</f>
        <v/>
      </c>
      <c r="N6836" s="58" t="str">
        <f>TRIM(CONCATENATE(Table1[[#This Row],[Intake]]," ",Table1[[#This Row],[Batch Number]]))</f>
        <v>S-1/MF 3</v>
      </c>
      <c r="O6836" s="3" t="str">
        <f>IF(VLOOKUP(Table1[[#This Row],[Intake Batch Combo]],Sheet2!A:B,2,FALSE)="","",VLOOKUP(Table1[[#This Row],[Intake Batch Combo]],Sheet2!A:B,2,FALSE))</f>
        <v>Michigan First Rehab Batch 03</v>
      </c>
      <c r="P6836" s="115" t="e">
        <v>#N/A</v>
      </c>
      <c r="Q6836" s="115" t="e">
        <v>#N/A</v>
      </c>
    </row>
    <row r="6837" spans="1:17">
      <c r="A6837" s="4" t="s">
        <v>384</v>
      </c>
      <c r="B6837" s="15" t="s">
        <v>385</v>
      </c>
      <c r="C6837" s="15">
        <v>1020493</v>
      </c>
      <c r="D6837" s="30">
        <v>44579</v>
      </c>
      <c r="E6837" s="10" t="s">
        <v>0</v>
      </c>
      <c r="F6837" s="14">
        <v>35320</v>
      </c>
      <c r="G6837" s="14">
        <v>7290.0480000000007</v>
      </c>
      <c r="H6837" s="30"/>
      <c r="I6837" s="118"/>
      <c r="J6837" s="15" t="str">
        <f>IF(M6837="",IF(AND(H6837&lt;&gt; "",D6837&lt;&gt;""),IF(H6837&gt;=D6837,H6837-D6837,0),""),"")</f>
        <v/>
      </c>
      <c r="K6837" s="20" t="str">
        <f>IF(M6837="",IF(I6837&lt;&gt;"",I6837-G6837,""),"")</f>
        <v/>
      </c>
      <c r="L6837" s="25" t="str">
        <f>IF(M6837="",IF(K6837&lt;&gt;"",IF(G6837=0,IF(I6837=0,0,9.99),K6837/G6837),""),"")</f>
        <v/>
      </c>
      <c r="N6837" s="33" t="str">
        <f>TRIM(CONCATENATE(Table1[[#This Row],[Intake]]," ",Table1[[#This Row],[Batch Number]]))</f>
        <v>S-1/TRC 33a</v>
      </c>
      <c r="O6837" s="35" t="str">
        <f>IF(VLOOKUP(Table1[[#This Row],[Intake Batch Combo]],Sheet2!A:B,2,FALSE)="","",VLOOKUP(Table1[[#This Row],[Intake Batch Combo]],Sheet2!A:B,2,FALSE))</f>
        <v>Texas Regional Center Batch 33a</v>
      </c>
      <c r="P6837" s="116" t="e">
        <v>#N/A</v>
      </c>
      <c r="Q6837" s="116" t="e">
        <v>#N/A</v>
      </c>
    </row>
    <row r="6838" spans="1:17">
      <c r="A6838" s="4" t="s">
        <v>1312</v>
      </c>
      <c r="B6838" s="15">
        <v>8</v>
      </c>
      <c r="C6838" s="15" t="s">
        <v>1910</v>
      </c>
      <c r="D6838" s="30">
        <v>45195</v>
      </c>
      <c r="E6838" s="10" t="s">
        <v>0</v>
      </c>
      <c r="F6838" s="14">
        <v>32680</v>
      </c>
      <c r="G6838" s="14">
        <v>7343.1960000000008</v>
      </c>
      <c r="H6838" s="30"/>
      <c r="I6838" s="118"/>
      <c r="J6838" s="15" t="str">
        <f>IF(M6838="",IF(AND(H6838&lt;&gt; "",D6838&lt;&gt;""),IF(H6838&gt;=D6838,H6838-D6838,0),""),"")</f>
        <v/>
      </c>
      <c r="K6838" s="20" t="str">
        <f>IF(M6838="",IF(I6838&lt;&gt;"",I6838-G6838,""),"")</f>
        <v/>
      </c>
      <c r="L6838" s="25" t="str">
        <f>IF(M6838="",IF(K6838&lt;&gt;"",IF(G6838=0,IF(I6838=0,0,9.99),K6838/G6838),""),"")</f>
        <v/>
      </c>
      <c r="N6838" s="58" t="str">
        <f>TRIM(CONCATENATE(Table1[[#This Row],[Intake]]," ",Table1[[#This Row],[Batch Number]]))</f>
        <v>S-1/MF 8</v>
      </c>
      <c r="O6838" s="111" t="str">
        <f>IF(VLOOKUP(Table1[[#This Row],[Intake Batch Combo]],Sheet2!A:B,2,FALSE)="","",VLOOKUP(Table1[[#This Row],[Intake Batch Combo]],Sheet2!A:B,2,FALSE))</f>
        <v>Michigan First Rehab Batch 08</v>
      </c>
      <c r="P6838" s="115" t="s">
        <v>2380</v>
      </c>
      <c r="Q6838" s="115" t="e">
        <v>#N/A</v>
      </c>
    </row>
    <row r="6839" spans="1:17">
      <c r="A6839" s="4" t="s">
        <v>384</v>
      </c>
      <c r="B6839" s="15" t="s">
        <v>385</v>
      </c>
      <c r="C6839" s="15">
        <v>1022220</v>
      </c>
      <c r="D6839" s="30">
        <v>44579</v>
      </c>
      <c r="E6839" s="10" t="s">
        <v>0</v>
      </c>
      <c r="F6839" s="14">
        <v>35769.599999999999</v>
      </c>
      <c r="G6839" s="14">
        <v>7382.8454399999991</v>
      </c>
      <c r="H6839" s="30"/>
      <c r="I6839" s="118"/>
      <c r="J6839" s="15" t="str">
        <f>IF(M6839="",IF(AND(H6839&lt;&gt; "",D6839&lt;&gt;""),IF(H6839&gt;=D6839,H6839-D6839,0),""),"")</f>
        <v/>
      </c>
      <c r="K6839" s="20" t="str">
        <f>IF(M6839="",IF(I6839&lt;&gt;"",I6839-G6839,""),"")</f>
        <v/>
      </c>
      <c r="L6839" s="25" t="str">
        <f>IF(M6839="",IF(K6839&lt;&gt;"",IF(G6839=0,IF(I6839=0,0,9.99),K6839/G6839),""),"")</f>
        <v/>
      </c>
      <c r="N6839" s="33" t="str">
        <f>TRIM(CONCATENATE(Table1[[#This Row],[Intake]]," ",Table1[[#This Row],[Batch Number]]))</f>
        <v>S-1/TRC 33a</v>
      </c>
      <c r="O6839" s="35" t="str">
        <f>IF(VLOOKUP(Table1[[#This Row],[Intake Batch Combo]],Sheet2!A:B,2,FALSE)="","",VLOOKUP(Table1[[#This Row],[Intake Batch Combo]],Sheet2!A:B,2,FALSE))</f>
        <v>Texas Regional Center Batch 33a</v>
      </c>
      <c r="P6839" s="116" t="e">
        <v>#N/A</v>
      </c>
      <c r="Q6839" s="116" t="e">
        <v>#N/A</v>
      </c>
    </row>
    <row r="6840" spans="1:17">
      <c r="A6840" s="4" t="s">
        <v>384</v>
      </c>
      <c r="B6840" s="15" t="s">
        <v>385</v>
      </c>
      <c r="C6840" s="15">
        <v>1022165</v>
      </c>
      <c r="D6840" s="30">
        <v>44579</v>
      </c>
      <c r="E6840" s="10" t="s">
        <v>0</v>
      </c>
      <c r="F6840" s="14">
        <v>35769.599999999999</v>
      </c>
      <c r="G6840" s="14">
        <v>7382.8454399999991</v>
      </c>
      <c r="H6840" s="30"/>
      <c r="I6840" s="118"/>
      <c r="J6840" s="15" t="str">
        <f>IF(M6840="",IF(AND(H6840&lt;&gt; "",D6840&lt;&gt;""),IF(H6840&gt;=D6840,H6840-D6840,0),""),"")</f>
        <v/>
      </c>
      <c r="K6840" s="20" t="str">
        <f>IF(M6840="",IF(I6840&lt;&gt;"",I6840-G6840,""),"")</f>
        <v/>
      </c>
      <c r="L6840" s="25" t="str">
        <f>IF(M6840="",IF(K6840&lt;&gt;"",IF(G6840=0,IF(I6840=0,0,9.99),K6840/G6840),""),"")</f>
        <v/>
      </c>
      <c r="M6840" s="111"/>
      <c r="N6840" s="33" t="str">
        <f>TRIM(CONCATENATE(Table1[[#This Row],[Intake]]," ",Table1[[#This Row],[Batch Number]]))</f>
        <v>S-1/TRC 33a</v>
      </c>
      <c r="O6840" s="35" t="str">
        <f>IF(VLOOKUP(Table1[[#This Row],[Intake Batch Combo]],Sheet2!A:B,2,FALSE)="","",VLOOKUP(Table1[[#This Row],[Intake Batch Combo]],Sheet2!A:B,2,FALSE))</f>
        <v>Texas Regional Center Batch 33a</v>
      </c>
      <c r="P6840" s="116" t="e">
        <v>#N/A</v>
      </c>
      <c r="Q6840" s="116" t="e">
        <v>#N/A</v>
      </c>
    </row>
    <row r="6841" spans="1:17">
      <c r="A6841" s="4" t="s">
        <v>1312</v>
      </c>
      <c r="B6841" s="15">
        <v>8</v>
      </c>
      <c r="C6841" s="15" t="s">
        <v>1892</v>
      </c>
      <c r="D6841" s="30">
        <v>45195</v>
      </c>
      <c r="E6841" s="10" t="s">
        <v>0</v>
      </c>
      <c r="F6841" s="14">
        <v>32880</v>
      </c>
      <c r="G6841" s="14">
        <v>7388.1360000000013</v>
      </c>
      <c r="H6841" s="30"/>
      <c r="I6841" s="118"/>
      <c r="J6841" s="15" t="str">
        <f>IF(M6841="",IF(AND(H6841&lt;&gt; "",D6841&lt;&gt;""),IF(H6841&gt;=D6841,H6841-D6841,0),""),"")</f>
        <v/>
      </c>
      <c r="K6841" s="20" t="str">
        <f>IF(M6841="",IF(I6841&lt;&gt;"",I6841-G6841,""),"")</f>
        <v/>
      </c>
      <c r="L6841" s="25" t="str">
        <f>IF(M6841="",IF(K6841&lt;&gt;"",IF(G6841=0,IF(I6841=0,0,9.99),K6841/G6841),""),"")</f>
        <v/>
      </c>
      <c r="M6841" s="111"/>
      <c r="N6841" s="58" t="str">
        <f>TRIM(CONCATENATE(Table1[[#This Row],[Intake]]," ",Table1[[#This Row],[Batch Number]]))</f>
        <v>S-1/MF 8</v>
      </c>
      <c r="O6841" s="111" t="str">
        <f>IF(VLOOKUP(Table1[[#This Row],[Intake Batch Combo]],Sheet2!A:B,2,FALSE)="","",VLOOKUP(Table1[[#This Row],[Intake Batch Combo]],Sheet2!A:B,2,FALSE))</f>
        <v>Michigan First Rehab Batch 08</v>
      </c>
      <c r="P6841" s="115" t="s">
        <v>2380</v>
      </c>
      <c r="Q6841" s="115" t="e">
        <v>#N/A</v>
      </c>
    </row>
    <row r="6842" spans="1:17">
      <c r="A6842" s="4" t="s">
        <v>1886</v>
      </c>
      <c r="B6842" s="15">
        <v>5</v>
      </c>
      <c r="C6842" s="15" t="s">
        <v>1883</v>
      </c>
      <c r="D6842" s="30">
        <v>45195</v>
      </c>
      <c r="E6842" s="10" t="s">
        <v>0</v>
      </c>
      <c r="F6842" s="14">
        <v>33000</v>
      </c>
      <c r="G6842" s="14">
        <v>7438.2469601521652</v>
      </c>
      <c r="H6842" s="30"/>
      <c r="I6842" s="118"/>
      <c r="J6842" s="15" t="str">
        <f>IF(M6842="",IF(AND(H6842&lt;&gt; "",D6842&lt;&gt;""),IF(H6842&gt;=D6842,H6842-D6842,0),""),"")</f>
        <v/>
      </c>
      <c r="K6842" s="20" t="str">
        <f>IF(M6842="",IF(I6842&lt;&gt;"",I6842-G6842,""),"")</f>
        <v/>
      </c>
      <c r="L6842" s="25" t="str">
        <f>IF(M6842="",IF(K6842&lt;&gt;"",IF(G6842=0,IF(I6842=0,0,9.99),K6842/G6842),""),"")</f>
        <v/>
      </c>
      <c r="M6842" s="112"/>
      <c r="N6842" s="58" t="str">
        <f>TRIM(CONCATENATE(Table1[[#This Row],[Intake]]," ",Table1[[#This Row],[Batch Number]]))</f>
        <v>S-1/TI 5</v>
      </c>
      <c r="O6842" s="112" t="str">
        <f>IF(VLOOKUP(Table1[[#This Row],[Intake Batch Combo]],Sheet2!A:B,2,FALSE)="","",VLOOKUP(Table1[[#This Row],[Intake Batch Combo]],Sheet2!A:B,2,FALSE))</f>
        <v>Texas Injury Group Batch 05</v>
      </c>
      <c r="P6842" s="115" t="s">
        <v>2378</v>
      </c>
      <c r="Q6842" s="115" t="e">
        <v>#N/A</v>
      </c>
    </row>
    <row r="6843" spans="1:17">
      <c r="A6843" s="4" t="s">
        <v>1312</v>
      </c>
      <c r="B6843" s="15">
        <v>3</v>
      </c>
      <c r="C6843" s="15">
        <v>1966957</v>
      </c>
      <c r="D6843" s="30">
        <v>44973</v>
      </c>
      <c r="E6843" s="10" t="s">
        <v>0</v>
      </c>
      <c r="F6843" s="14">
        <v>26990</v>
      </c>
      <c r="G6843" s="14">
        <v>7580.8162499999999</v>
      </c>
      <c r="H6843" s="30"/>
      <c r="I6843" s="118"/>
      <c r="J6843" s="15" t="str">
        <f>IF(M6843="",IF(AND(H6843&lt;&gt; "",D6843&lt;&gt;""),IF(H6843&gt;=D6843,H6843-D6843,0),""),"")</f>
        <v/>
      </c>
      <c r="K6843" s="20" t="str">
        <f>IF(M6843="",IF(I6843&lt;&gt;"",I6843-G6843,""),"")</f>
        <v/>
      </c>
      <c r="L6843" s="25" t="str">
        <f>IF(M6843="",IF(K6843&lt;&gt;"",IF(G6843=0,IF(I6843=0,0,9.99),K6843/G6843),""),"")</f>
        <v/>
      </c>
      <c r="N6843" s="58" t="str">
        <f>TRIM(CONCATENATE(Table1[[#This Row],[Intake]]," ",Table1[[#This Row],[Batch Number]]))</f>
        <v>S-1/MF 3</v>
      </c>
      <c r="O6843" s="111" t="str">
        <f>IF(VLOOKUP(Table1[[#This Row],[Intake Batch Combo]],Sheet2!A:B,2,FALSE)="","",VLOOKUP(Table1[[#This Row],[Intake Batch Combo]],Sheet2!A:B,2,FALSE))</f>
        <v>Michigan First Rehab Batch 03</v>
      </c>
      <c r="P6843" s="115" t="e">
        <v>#N/A</v>
      </c>
      <c r="Q6843" s="115" t="e">
        <v>#N/A</v>
      </c>
    </row>
    <row r="6844" spans="1:17">
      <c r="A6844" s="4" t="s">
        <v>1312</v>
      </c>
      <c r="B6844" s="15">
        <v>8</v>
      </c>
      <c r="C6844" s="15" t="s">
        <v>1900</v>
      </c>
      <c r="D6844" s="30">
        <v>45195</v>
      </c>
      <c r="E6844" s="10" t="s">
        <v>0</v>
      </c>
      <c r="F6844" s="14">
        <v>35880</v>
      </c>
      <c r="G6844" s="14">
        <v>8062.2360000000008</v>
      </c>
      <c r="H6844" s="30"/>
      <c r="I6844" s="120"/>
      <c r="J6844" s="15" t="str">
        <f>IF(M6844="",IF(AND(H6844&lt;&gt; "",D6844&lt;&gt;""),IF(H6844&gt;=D6844,H6844-D6844,0),""),"")</f>
        <v/>
      </c>
      <c r="K6844" s="20" t="str">
        <f>IF(M6844="",IF(I6844&lt;&gt;"",I6844-G6844,""),"")</f>
        <v/>
      </c>
      <c r="L6844" s="25" t="str">
        <f>IF(M6844="",IF(K6844&lt;&gt;"",IF(G6844=0,IF(I6844=0,0,9.99),K6844/G6844),""),"")</f>
        <v/>
      </c>
      <c r="N6844" s="58" t="str">
        <f>TRIM(CONCATENATE(Table1[[#This Row],[Intake]]," ",Table1[[#This Row],[Batch Number]]))</f>
        <v>S-1/MF 8</v>
      </c>
      <c r="O6844" s="111" t="str">
        <f>IF(VLOOKUP(Table1[[#This Row],[Intake Batch Combo]],Sheet2!A:B,2,FALSE)="","",VLOOKUP(Table1[[#This Row],[Intake Batch Combo]],Sheet2!A:B,2,FALSE))</f>
        <v>Michigan First Rehab Batch 08</v>
      </c>
      <c r="P6844" s="115" t="s">
        <v>2380</v>
      </c>
      <c r="Q6844" s="115" t="e">
        <v>#N/A</v>
      </c>
    </row>
    <row r="6845" spans="1:17">
      <c r="A6845" s="4" t="s">
        <v>1312</v>
      </c>
      <c r="B6845" s="15">
        <v>8</v>
      </c>
      <c r="C6845" s="15"/>
      <c r="D6845" s="30">
        <v>45195</v>
      </c>
      <c r="E6845" s="10" t="s">
        <v>0</v>
      </c>
      <c r="F6845" s="14">
        <v>37680</v>
      </c>
      <c r="G6845" s="14">
        <v>8466.6960000000017</v>
      </c>
      <c r="H6845" s="30"/>
      <c r="I6845" s="118"/>
      <c r="J6845" s="15" t="str">
        <f>IF(M6845="",IF(AND(H6845&lt;&gt; "",D6845&lt;&gt;""),IF(H6845&gt;=D6845,H6845-D6845,0),""),"")</f>
        <v/>
      </c>
      <c r="K6845" s="20" t="str">
        <f>IF(M6845="",IF(I6845&lt;&gt;"",I6845-G6845,""),"")</f>
        <v/>
      </c>
      <c r="L6845" s="25" t="str">
        <f>IF(M6845="",IF(K6845&lt;&gt;"",IF(G6845=0,IF(I6845=0,0,9.99),K6845/G6845),""),"")</f>
        <v/>
      </c>
      <c r="M6845" s="112"/>
      <c r="N6845" s="58" t="str">
        <f>TRIM(CONCATENATE(Table1[[#This Row],[Intake]]," ",Table1[[#This Row],[Batch Number]]))</f>
        <v>S-1/MF 8</v>
      </c>
      <c r="O6845" s="112" t="str">
        <f>IF(VLOOKUP(Table1[[#This Row],[Intake Batch Combo]],Sheet2!A:B,2,FALSE)="","",VLOOKUP(Table1[[#This Row],[Intake Batch Combo]],Sheet2!A:B,2,FALSE))</f>
        <v>Michigan First Rehab Batch 08</v>
      </c>
      <c r="P6845" s="115" t="s">
        <v>2380</v>
      </c>
      <c r="Q6845" s="115" t="e">
        <v>#N/A</v>
      </c>
    </row>
    <row r="6846" spans="1:17">
      <c r="A6846" s="4" t="s">
        <v>1312</v>
      </c>
      <c r="B6846" s="15">
        <v>8</v>
      </c>
      <c r="C6846" s="15"/>
      <c r="D6846" s="30">
        <v>45195</v>
      </c>
      <c r="E6846" s="10" t="s">
        <v>0</v>
      </c>
      <c r="F6846" s="14">
        <v>38010</v>
      </c>
      <c r="G6846" s="14">
        <v>8540.8469999999998</v>
      </c>
      <c r="H6846" s="30"/>
      <c r="I6846" s="118"/>
      <c r="J6846" s="15" t="str">
        <f>IF(M6846="",IF(AND(H6846&lt;&gt; "",D6846&lt;&gt;""),IF(H6846&gt;=D6846,H6846-D6846,0),""),"")</f>
        <v/>
      </c>
      <c r="K6846" s="20" t="str">
        <f>IF(M6846="",IF(I6846&lt;&gt;"",I6846-G6846,""),"")</f>
        <v/>
      </c>
      <c r="L6846" s="25" t="str">
        <f>IF(M6846="",IF(K6846&lt;&gt;"",IF(G6846=0,IF(I6846=0,0,9.99),K6846/G6846),""),"")</f>
        <v/>
      </c>
      <c r="M6846" s="112"/>
      <c r="N6846" s="58" t="str">
        <f>TRIM(CONCATENATE(Table1[[#This Row],[Intake]]," ",Table1[[#This Row],[Batch Number]]))</f>
        <v>S-1/MF 8</v>
      </c>
      <c r="O6846" s="112" t="str">
        <f>IF(VLOOKUP(Table1[[#This Row],[Intake Batch Combo]],Sheet2!A:B,2,FALSE)="","",VLOOKUP(Table1[[#This Row],[Intake Batch Combo]],Sheet2!A:B,2,FALSE))</f>
        <v>Michigan First Rehab Batch 08</v>
      </c>
      <c r="P6846" s="115" t="s">
        <v>2380</v>
      </c>
      <c r="Q6846" s="115" t="e">
        <v>#N/A</v>
      </c>
    </row>
    <row r="6847" spans="1:17">
      <c r="A6847" s="4" t="s">
        <v>1312</v>
      </c>
      <c r="B6847" s="15">
        <v>8</v>
      </c>
      <c r="C6847" s="15">
        <v>401605987</v>
      </c>
      <c r="D6847" s="30">
        <v>45195</v>
      </c>
      <c r="E6847" s="10" t="s">
        <v>0</v>
      </c>
      <c r="F6847" s="14">
        <v>38455</v>
      </c>
      <c r="G6847" s="14">
        <v>8640.8385000000017</v>
      </c>
      <c r="H6847" s="30"/>
      <c r="I6847" s="118"/>
      <c r="J6847" s="15" t="str">
        <f>IF(M6847="",IF(AND(H6847&lt;&gt; "",D6847&lt;&gt;""),IF(H6847&gt;=D6847,H6847-D6847,0),""),"")</f>
        <v/>
      </c>
      <c r="K6847" s="20" t="str">
        <f>IF(M6847="",IF(I6847&lt;&gt;"",I6847-G6847,""),"")</f>
        <v/>
      </c>
      <c r="L6847" s="25" t="str">
        <f>IF(M6847="",IF(K6847&lt;&gt;"",IF(G6847=0,IF(I6847=0,0,9.99),K6847/G6847),""),"")</f>
        <v/>
      </c>
      <c r="N6847" s="58" t="str">
        <f>TRIM(CONCATENATE(Table1[[#This Row],[Intake]]," ",Table1[[#This Row],[Batch Number]]))</f>
        <v>S-1/MF 8</v>
      </c>
      <c r="O6847" s="3" t="str">
        <f>IF(VLOOKUP(Table1[[#This Row],[Intake Batch Combo]],Sheet2!A:B,2,FALSE)="","",VLOOKUP(Table1[[#This Row],[Intake Batch Combo]],Sheet2!A:B,2,FALSE))</f>
        <v>Michigan First Rehab Batch 08</v>
      </c>
      <c r="P6847" s="115" t="s">
        <v>2380</v>
      </c>
      <c r="Q6847" s="115" t="e">
        <v>#N/A</v>
      </c>
    </row>
    <row r="6848" spans="1:17">
      <c r="A6848" s="4" t="s">
        <v>384</v>
      </c>
      <c r="B6848" s="15" t="s">
        <v>385</v>
      </c>
      <c r="C6848" s="15">
        <v>1021542</v>
      </c>
      <c r="D6848" s="30">
        <v>44579</v>
      </c>
      <c r="E6848" s="10" t="s">
        <v>0</v>
      </c>
      <c r="F6848" s="14">
        <v>43234.8</v>
      </c>
      <c r="G6848" s="14">
        <v>8923.6627200000021</v>
      </c>
      <c r="H6848" s="30"/>
      <c r="I6848" s="118"/>
      <c r="J6848" s="15" t="str">
        <f>IF(M6848="",IF(AND(H6848&lt;&gt; "",D6848&lt;&gt;""),IF(H6848&gt;=D6848,H6848-D6848,0),""),"")</f>
        <v/>
      </c>
      <c r="K6848" s="20" t="str">
        <f>IF(M6848="",IF(I6848&lt;&gt;"",I6848-G6848,""),"")</f>
        <v/>
      </c>
      <c r="L6848" s="25" t="str">
        <f>IF(M6848="",IF(K6848&lt;&gt;"",IF(G6848=0,IF(I6848=0,0,9.99),K6848/G6848),""),"")</f>
        <v/>
      </c>
      <c r="N6848" s="33" t="str">
        <f>TRIM(CONCATENATE(Table1[[#This Row],[Intake]]," ",Table1[[#This Row],[Batch Number]]))</f>
        <v>S-1/TRC 33a</v>
      </c>
      <c r="O6848" s="35" t="str">
        <f>IF(VLOOKUP(Table1[[#This Row],[Intake Batch Combo]],Sheet2!A:B,2,FALSE)="","",VLOOKUP(Table1[[#This Row],[Intake Batch Combo]],Sheet2!A:B,2,FALSE))</f>
        <v>Texas Regional Center Batch 33a</v>
      </c>
      <c r="P6848" s="116" t="e">
        <v>#N/A</v>
      </c>
      <c r="Q6848" s="116" t="e">
        <v>#N/A</v>
      </c>
    </row>
    <row r="6849" spans="1:17">
      <c r="A6849" s="48" t="s">
        <v>1050</v>
      </c>
      <c r="B6849" s="55">
        <v>1</v>
      </c>
      <c r="C6849" s="15"/>
      <c r="D6849" s="56">
        <v>44790</v>
      </c>
      <c r="E6849" s="10" t="s">
        <v>0</v>
      </c>
      <c r="F6849" s="49">
        <v>40565</v>
      </c>
      <c r="G6849" s="49">
        <v>9157.5487499999999</v>
      </c>
      <c r="H6849" s="56"/>
      <c r="I6849" s="118"/>
      <c r="J6849" s="51" t="str">
        <f>IF(M6849="",IF(AND(H6849&lt;&gt; "",D6849&lt;&gt;""),IF(H6849&gt;=D6849,H6849-D6849,0),""),"")</f>
        <v/>
      </c>
      <c r="K6849" s="50" t="str">
        <f>IF(M6849="",IF(I6849&lt;&gt;"",I6849-G6849,""),"")</f>
        <v/>
      </c>
      <c r="L6849" s="52" t="str">
        <f>IF(M6849="",IF(K6849&lt;&gt;"",IF(G6849=0,IF(I6849=0,0,9.99),K6849/G6849),""),"")</f>
        <v/>
      </c>
      <c r="M6849" s="53"/>
      <c r="N6849" s="54" t="str">
        <f>TRIM(CONCATENATE(Table1[[#This Row],[Intake]]," ",Table1[[#This Row],[Batch Number]]))</f>
        <v>S-1/SIM 1</v>
      </c>
      <c r="O6849" s="53" t="str">
        <f>IF(VLOOKUP(Table1[[#This Row],[Intake Batch Combo]],Sheet2!A:B,2,FALSE)="","",VLOOKUP(Table1[[#This Row],[Intake Batch Combo]],Sheet2!A:B,2,FALSE))</f>
        <v>Surgical Institute of Michigan Batch 01</v>
      </c>
      <c r="P6849" s="116" t="e">
        <v>#N/A</v>
      </c>
      <c r="Q6849" s="116" t="e">
        <v>#N/A</v>
      </c>
    </row>
    <row r="6850" spans="1:17">
      <c r="A6850" s="4" t="s">
        <v>1312</v>
      </c>
      <c r="B6850" s="15">
        <v>8</v>
      </c>
      <c r="C6850" s="15"/>
      <c r="D6850" s="30">
        <v>45195</v>
      </c>
      <c r="E6850" s="10" t="s">
        <v>0</v>
      </c>
      <c r="F6850" s="14">
        <v>40980</v>
      </c>
      <c r="G6850" s="14">
        <v>9208.2060000000019</v>
      </c>
      <c r="H6850" s="30"/>
      <c r="I6850" s="118"/>
      <c r="J6850" s="15" t="str">
        <f>IF(M6850="",IF(AND(H6850&lt;&gt; "",D6850&lt;&gt;""),IF(H6850&gt;=D6850,H6850-D6850,0),""),"")</f>
        <v/>
      </c>
      <c r="K6850" s="20" t="str">
        <f>IF(M6850="",IF(I6850&lt;&gt;"",I6850-G6850,""),"")</f>
        <v/>
      </c>
      <c r="L6850" s="25" t="str">
        <f>IF(M6850="",IF(K6850&lt;&gt;"",IF(G6850=0,IF(I6850=0,0,9.99),K6850/G6850),""),"")</f>
        <v/>
      </c>
      <c r="N6850" s="58" t="str">
        <f>TRIM(CONCATENATE(Table1[[#This Row],[Intake]]," ",Table1[[#This Row],[Batch Number]]))</f>
        <v>S-1/MF 8</v>
      </c>
      <c r="O6850" s="3" t="str">
        <f>IF(VLOOKUP(Table1[[#This Row],[Intake Batch Combo]],Sheet2!A:B,2,FALSE)="","",VLOOKUP(Table1[[#This Row],[Intake Batch Combo]],Sheet2!A:B,2,FALSE))</f>
        <v>Michigan First Rehab Batch 08</v>
      </c>
      <c r="P6850" s="115" t="s">
        <v>2380</v>
      </c>
      <c r="Q6850" s="115" t="e">
        <v>#N/A</v>
      </c>
    </row>
    <row r="6851" spans="1:17">
      <c r="A6851" s="48" t="s">
        <v>1050</v>
      </c>
      <c r="B6851" s="55">
        <v>1</v>
      </c>
      <c r="C6851" s="15"/>
      <c r="D6851" s="56">
        <v>44790</v>
      </c>
      <c r="E6851" s="10" t="s">
        <v>0</v>
      </c>
      <c r="F6851" s="49">
        <v>40861</v>
      </c>
      <c r="G6851" s="49">
        <v>9224.37075</v>
      </c>
      <c r="H6851" s="56"/>
      <c r="I6851" s="120"/>
      <c r="J6851" s="51" t="str">
        <f>IF(M6851="",IF(AND(H6851&lt;&gt; "",D6851&lt;&gt;""),IF(H6851&gt;=D6851,H6851-D6851,0),""),"")</f>
        <v/>
      </c>
      <c r="K6851" s="50" t="str">
        <f>IF(M6851="",IF(I6851&lt;&gt;"",I6851-G6851,""),"")</f>
        <v/>
      </c>
      <c r="L6851" s="52" t="str">
        <f>IF(M6851="",IF(K6851&lt;&gt;"",IF(G6851=0,IF(I6851=0,0,9.99),K6851/G6851),""),"")</f>
        <v/>
      </c>
      <c r="M6851" s="53"/>
      <c r="N6851" s="54" t="str">
        <f>TRIM(CONCATENATE(Table1[[#This Row],[Intake]]," ",Table1[[#This Row],[Batch Number]]))</f>
        <v>S-1/SIM 1</v>
      </c>
      <c r="O6851" s="53" t="str">
        <f>IF(VLOOKUP(Table1[[#This Row],[Intake Batch Combo]],Sheet2!A:B,2,FALSE)="","",VLOOKUP(Table1[[#This Row],[Intake Batch Combo]],Sheet2!A:B,2,FALSE))</f>
        <v>Surgical Institute of Michigan Batch 01</v>
      </c>
      <c r="P6851" s="116" t="e">
        <v>#N/A</v>
      </c>
      <c r="Q6851" s="116" t="e">
        <v>#N/A</v>
      </c>
    </row>
    <row r="6852" spans="1:17">
      <c r="A6852" s="4" t="s">
        <v>5</v>
      </c>
      <c r="B6852" s="15">
        <v>2</v>
      </c>
      <c r="C6852" s="15"/>
      <c r="D6852" s="72">
        <v>44501</v>
      </c>
      <c r="E6852" s="10" t="s">
        <v>0</v>
      </c>
      <c r="F6852" s="14">
        <v>27243.07</v>
      </c>
      <c r="G6852" s="14">
        <v>9620.5496321249993</v>
      </c>
      <c r="H6852" s="72"/>
      <c r="I6852" s="122"/>
      <c r="J6852" s="21" t="str">
        <f>IF(M6852="",IF(AND(H6852&lt;&gt; "",D6852&lt;&gt;""),IF(H6852&gt;=D6852,H6852-D6852,0),""),"")</f>
        <v/>
      </c>
      <c r="K6852" s="20" t="str">
        <f>IF(M6852="",IF(I6852&lt;&gt;"",I6852-G6852,""),"")</f>
        <v/>
      </c>
      <c r="L6852" s="25" t="str">
        <f>IF(M6852="",IF(K6852&lt;&gt;"",IF(G6852=0,IF(I6852=0,0,9.99),K6852/G6852),""),"")</f>
        <v/>
      </c>
      <c r="M6852" s="28"/>
      <c r="N6852" s="31" t="str">
        <f>TRIM(CONCATENATE(Table1[[#This Row],[Intake]]," ",Table1[[#This Row],[Batch Number]]))</f>
        <v>S-1/CSP 2</v>
      </c>
      <c r="O6852" s="34" t="str">
        <f>IF(VLOOKUP(Table1[[#This Row],[Intake Batch Combo]],Sheet2!A:B,2,FALSE)="","",VLOOKUP(Table1[[#This Row],[Intake Batch Combo]],Sheet2!A:B,2,FALSE))</f>
        <v>Comprehensive Spine and Pain Batch 02</v>
      </c>
      <c r="P6852" s="116" t="e">
        <v>#N/A</v>
      </c>
      <c r="Q6852" s="116" t="e">
        <v>#N/A</v>
      </c>
    </row>
    <row r="6853" spans="1:17">
      <c r="A6853" s="4" t="s">
        <v>1312</v>
      </c>
      <c r="B6853" s="15">
        <v>3</v>
      </c>
      <c r="C6853" s="15" t="s">
        <v>1867</v>
      </c>
      <c r="D6853" s="30">
        <v>44973</v>
      </c>
      <c r="E6853" s="10" t="s">
        <v>0</v>
      </c>
      <c r="F6853" s="14">
        <v>36930</v>
      </c>
      <c r="G6853" s="14">
        <v>10372.713750000001</v>
      </c>
      <c r="H6853" s="30"/>
      <c r="I6853" s="118"/>
      <c r="J6853" s="15" t="str">
        <f>IF(M6853="",IF(AND(H6853&lt;&gt; "",D6853&lt;&gt;""),IF(H6853&gt;=D6853,H6853-D6853,0),""),"")</f>
        <v/>
      </c>
      <c r="K6853" s="20" t="str">
        <f>IF(M6853="",IF(I6853&lt;&gt;"",I6853-G6853,""),"")</f>
        <v/>
      </c>
      <c r="L6853" s="25" t="str">
        <f>IF(M6853="",IF(K6853&lt;&gt;"",IF(G6853=0,IF(I6853=0,0,9.99),K6853/G6853),""),"")</f>
        <v/>
      </c>
      <c r="M6853" s="111"/>
      <c r="N6853" s="58" t="str">
        <f>TRIM(CONCATENATE(Table1[[#This Row],[Intake]]," ",Table1[[#This Row],[Batch Number]]))</f>
        <v>S-1/MF 3</v>
      </c>
      <c r="O6853" s="111" t="str">
        <f>IF(VLOOKUP(Table1[[#This Row],[Intake Batch Combo]],Sheet2!A:B,2,FALSE)="","",VLOOKUP(Table1[[#This Row],[Intake Batch Combo]],Sheet2!A:B,2,FALSE))</f>
        <v>Michigan First Rehab Batch 03</v>
      </c>
      <c r="P6853" s="115" t="e">
        <v>#N/A</v>
      </c>
      <c r="Q6853" s="115" t="e">
        <v>#N/A</v>
      </c>
    </row>
    <row r="6854" spans="1:17">
      <c r="A6854" s="4" t="s">
        <v>1312</v>
      </c>
      <c r="B6854" s="15">
        <v>3</v>
      </c>
      <c r="C6854" s="15" t="s">
        <v>1868</v>
      </c>
      <c r="D6854" s="30">
        <v>44973</v>
      </c>
      <c r="E6854" s="10" t="s">
        <v>0</v>
      </c>
      <c r="F6854" s="14">
        <v>37397.5</v>
      </c>
      <c r="G6854" s="14">
        <v>10504.022812499999</v>
      </c>
      <c r="H6854" s="30"/>
      <c r="I6854" s="118"/>
      <c r="J6854" s="15" t="str">
        <f>IF(M6854="",IF(AND(H6854&lt;&gt; "",D6854&lt;&gt;""),IF(H6854&gt;=D6854,H6854-D6854,0),""),"")</f>
        <v/>
      </c>
      <c r="K6854" s="20" t="str">
        <f>IF(M6854="",IF(I6854&lt;&gt;"",I6854-G6854,""),"")</f>
        <v/>
      </c>
      <c r="L6854" s="25" t="str">
        <f>IF(M6854="",IF(K6854&lt;&gt;"",IF(G6854=0,IF(I6854=0,0,9.99),K6854/G6854),""),"")</f>
        <v/>
      </c>
      <c r="M6854" s="112"/>
      <c r="N6854" s="58" t="str">
        <f>TRIM(CONCATENATE(Table1[[#This Row],[Intake]]," ",Table1[[#This Row],[Batch Number]]))</f>
        <v>S-1/MF 3</v>
      </c>
      <c r="O6854" s="112" t="str">
        <f>IF(VLOOKUP(Table1[[#This Row],[Intake Batch Combo]],Sheet2!A:B,2,FALSE)="","",VLOOKUP(Table1[[#This Row],[Intake Batch Combo]],Sheet2!A:B,2,FALSE))</f>
        <v>Michigan First Rehab Batch 03</v>
      </c>
      <c r="P6854" s="115" t="e">
        <v>#N/A</v>
      </c>
      <c r="Q6854" s="115" t="e">
        <v>#N/A</v>
      </c>
    </row>
    <row r="6855" spans="1:17">
      <c r="A6855" s="4" t="s">
        <v>1312</v>
      </c>
      <c r="B6855" s="15">
        <v>8</v>
      </c>
      <c r="C6855" s="15"/>
      <c r="D6855" s="30">
        <v>45195</v>
      </c>
      <c r="E6855" s="10" t="s">
        <v>0</v>
      </c>
      <c r="F6855" s="14">
        <v>46780</v>
      </c>
      <c r="G6855" s="14">
        <v>10511.466</v>
      </c>
      <c r="H6855" s="30"/>
      <c r="I6855" s="118"/>
      <c r="J6855" s="15" t="str">
        <f>IF(M6855="",IF(AND(H6855&lt;&gt; "",D6855&lt;&gt;""),IF(H6855&gt;=D6855,H6855-D6855,0),""),"")</f>
        <v/>
      </c>
      <c r="K6855" s="20" t="str">
        <f>IF(M6855="",IF(I6855&lt;&gt;"",I6855-G6855,""),"")</f>
        <v/>
      </c>
      <c r="L6855" s="25" t="str">
        <f>IF(M6855="",IF(K6855&lt;&gt;"",IF(G6855=0,IF(I6855=0,0,9.99),K6855/G6855),""),"")</f>
        <v/>
      </c>
      <c r="M6855" s="112"/>
      <c r="N6855" s="58" t="str">
        <f>TRIM(CONCATENATE(Table1[[#This Row],[Intake]]," ",Table1[[#This Row],[Batch Number]]))</f>
        <v>S-1/MF 8</v>
      </c>
      <c r="O6855" s="112" t="str">
        <f>IF(VLOOKUP(Table1[[#This Row],[Intake Batch Combo]],Sheet2!A:B,2,FALSE)="","",VLOOKUP(Table1[[#This Row],[Intake Batch Combo]],Sheet2!A:B,2,FALSE))</f>
        <v>Michigan First Rehab Batch 08</v>
      </c>
      <c r="P6855" s="115" t="s">
        <v>2380</v>
      </c>
      <c r="Q6855" s="115" t="e">
        <v>#N/A</v>
      </c>
    </row>
    <row r="6856" spans="1:17">
      <c r="A6856" s="4" t="s">
        <v>1312</v>
      </c>
      <c r="B6856" s="15">
        <v>8</v>
      </c>
      <c r="C6856" s="15" t="s">
        <v>1889</v>
      </c>
      <c r="D6856" s="30">
        <v>45195</v>
      </c>
      <c r="E6856" s="10" t="s">
        <v>0</v>
      </c>
      <c r="F6856" s="14">
        <v>48690</v>
      </c>
      <c r="G6856" s="14">
        <v>10940.643000000002</v>
      </c>
      <c r="H6856" s="30"/>
      <c r="I6856" s="118"/>
      <c r="J6856" s="15" t="str">
        <f>IF(M6856="",IF(AND(H6856&lt;&gt; "",D6856&lt;&gt;""),IF(H6856&gt;=D6856,H6856-D6856,0),""),"")</f>
        <v/>
      </c>
      <c r="K6856" s="20" t="str">
        <f>IF(M6856="",IF(I6856&lt;&gt;"",I6856-G6856,""),"")</f>
        <v/>
      </c>
      <c r="L6856" s="25" t="str">
        <f>IF(M6856="",IF(K6856&lt;&gt;"",IF(G6856=0,IF(I6856=0,0,9.99),K6856/G6856),""),"")</f>
        <v/>
      </c>
      <c r="M6856" s="112"/>
      <c r="N6856" s="58" t="str">
        <f>TRIM(CONCATENATE(Table1[[#This Row],[Intake]]," ",Table1[[#This Row],[Batch Number]]))</f>
        <v>S-1/MF 8</v>
      </c>
      <c r="O6856" s="112" t="str">
        <f>IF(VLOOKUP(Table1[[#This Row],[Intake Batch Combo]],Sheet2!A:B,2,FALSE)="","",VLOOKUP(Table1[[#This Row],[Intake Batch Combo]],Sheet2!A:B,2,FALSE))</f>
        <v>Michigan First Rehab Batch 08</v>
      </c>
      <c r="P6856" s="115" t="s">
        <v>2380</v>
      </c>
      <c r="Q6856" s="115" t="e">
        <v>#N/A</v>
      </c>
    </row>
    <row r="6857" spans="1:17">
      <c r="A6857" s="4" t="s">
        <v>1312</v>
      </c>
      <c r="B6857" s="15">
        <v>3</v>
      </c>
      <c r="C6857" s="15">
        <v>1966957</v>
      </c>
      <c r="D6857" s="30">
        <v>44973</v>
      </c>
      <c r="E6857" s="10" t="s">
        <v>0</v>
      </c>
      <c r="F6857" s="14">
        <v>39265</v>
      </c>
      <c r="G6857" s="14">
        <v>11028.556875</v>
      </c>
      <c r="H6857" s="30"/>
      <c r="I6857" s="118"/>
      <c r="J6857" s="15" t="str">
        <f>IF(M6857="",IF(AND(H6857&lt;&gt; "",D6857&lt;&gt;""),IF(H6857&gt;=D6857,H6857-D6857,0),""),"")</f>
        <v/>
      </c>
      <c r="K6857" s="20" t="str">
        <f>IF(M6857="",IF(I6857&lt;&gt;"",I6857-G6857,""),"")</f>
        <v/>
      </c>
      <c r="L6857" s="25" t="str">
        <f>IF(M6857="",IF(K6857&lt;&gt;"",IF(G6857=0,IF(I6857=0,0,9.99),K6857/G6857),""),"")</f>
        <v/>
      </c>
      <c r="M6857" s="111"/>
      <c r="N6857" s="58" t="str">
        <f>TRIM(CONCATENATE(Table1[[#This Row],[Intake]]," ",Table1[[#This Row],[Batch Number]]))</f>
        <v>S-1/MF 3</v>
      </c>
      <c r="O6857" s="111" t="str">
        <f>IF(VLOOKUP(Table1[[#This Row],[Intake Batch Combo]],Sheet2!A:B,2,FALSE)="","",VLOOKUP(Table1[[#This Row],[Intake Batch Combo]],Sheet2!A:B,2,FALSE))</f>
        <v>Michigan First Rehab Batch 03</v>
      </c>
      <c r="P6857" s="115" t="e">
        <v>#N/A</v>
      </c>
      <c r="Q6857" s="115" t="e">
        <v>#N/A</v>
      </c>
    </row>
    <row r="6858" spans="1:17">
      <c r="A6858" s="4" t="s">
        <v>1312</v>
      </c>
      <c r="B6858" s="15">
        <v>8</v>
      </c>
      <c r="C6858" s="15"/>
      <c r="D6858" s="30">
        <v>45195</v>
      </c>
      <c r="E6858" s="10" t="s">
        <v>0</v>
      </c>
      <c r="F6858" s="14">
        <v>49690</v>
      </c>
      <c r="G6858" s="14">
        <v>11165.343000000001</v>
      </c>
      <c r="H6858" s="30"/>
      <c r="I6858" s="118"/>
      <c r="J6858" s="15" t="str">
        <f>IF(M6858="",IF(AND(H6858&lt;&gt; "",D6858&lt;&gt;""),IF(H6858&gt;=D6858,H6858-D6858,0),""),"")</f>
        <v/>
      </c>
      <c r="K6858" s="20" t="str">
        <f>IF(M6858="",IF(I6858&lt;&gt;"",I6858-G6858,""),"")</f>
        <v/>
      </c>
      <c r="L6858" s="25" t="str">
        <f>IF(M6858="",IF(K6858&lt;&gt;"",IF(G6858=0,IF(I6858=0,0,9.99),K6858/G6858),""),"")</f>
        <v/>
      </c>
      <c r="M6858" s="111"/>
      <c r="N6858" s="58" t="str">
        <f>TRIM(CONCATENATE(Table1[[#This Row],[Intake]]," ",Table1[[#This Row],[Batch Number]]))</f>
        <v>S-1/MF 8</v>
      </c>
      <c r="O6858" s="111" t="str">
        <f>IF(VLOOKUP(Table1[[#This Row],[Intake Batch Combo]],Sheet2!A:B,2,FALSE)="","",VLOOKUP(Table1[[#This Row],[Intake Batch Combo]],Sheet2!A:B,2,FALSE))</f>
        <v>Michigan First Rehab Batch 08</v>
      </c>
      <c r="P6858" s="115" t="s">
        <v>2380</v>
      </c>
      <c r="Q6858" s="115" t="e">
        <v>#N/A</v>
      </c>
    </row>
    <row r="6859" spans="1:17">
      <c r="A6859" s="4" t="s">
        <v>1312</v>
      </c>
      <c r="B6859" s="15">
        <v>3</v>
      </c>
      <c r="C6859" s="15" t="s">
        <v>1869</v>
      </c>
      <c r="D6859" s="30">
        <v>44973</v>
      </c>
      <c r="E6859" s="10" t="s">
        <v>0</v>
      </c>
      <c r="F6859" s="14">
        <v>39805</v>
      </c>
      <c r="G6859" s="14">
        <v>11180.229375000001</v>
      </c>
      <c r="H6859" s="30"/>
      <c r="I6859" s="120"/>
      <c r="J6859" s="15" t="str">
        <f>IF(M6859="",IF(AND(H6859&lt;&gt; "",D6859&lt;&gt;""),IF(H6859&gt;=D6859,H6859-D6859,0),""),"")</f>
        <v/>
      </c>
      <c r="K6859" s="20" t="str">
        <f>IF(M6859="",IF(I6859&lt;&gt;"",I6859-G6859,""),"")</f>
        <v/>
      </c>
      <c r="L6859" s="25" t="str">
        <f>IF(M6859="",IF(K6859&lt;&gt;"",IF(G6859=0,IF(I6859=0,0,9.99),K6859/G6859),""),"")</f>
        <v/>
      </c>
      <c r="M6859" s="112"/>
      <c r="N6859" s="58" t="str">
        <f>TRIM(CONCATENATE(Table1[[#This Row],[Intake]]," ",Table1[[#This Row],[Batch Number]]))</f>
        <v>S-1/MF 3</v>
      </c>
      <c r="O6859" s="112" t="str">
        <f>IF(VLOOKUP(Table1[[#This Row],[Intake Batch Combo]],Sheet2!A:B,2,FALSE)="","",VLOOKUP(Table1[[#This Row],[Intake Batch Combo]],Sheet2!A:B,2,FALSE))</f>
        <v>Michigan First Rehab Batch 03</v>
      </c>
      <c r="P6859" s="115" t="e">
        <v>#N/A</v>
      </c>
      <c r="Q6859" s="115" t="e">
        <v>#N/A</v>
      </c>
    </row>
    <row r="6860" spans="1:17">
      <c r="A6860" s="4" t="s">
        <v>1312</v>
      </c>
      <c r="B6860" s="15">
        <v>8</v>
      </c>
      <c r="C6860" s="15">
        <v>401759114</v>
      </c>
      <c r="D6860" s="30">
        <v>45195</v>
      </c>
      <c r="E6860" s="10" t="s">
        <v>0</v>
      </c>
      <c r="F6860" s="14">
        <v>51740</v>
      </c>
      <c r="G6860" s="14">
        <v>11625.978000000001</v>
      </c>
      <c r="H6860" s="30"/>
      <c r="I6860" s="118"/>
      <c r="J6860" s="15" t="str">
        <f>IF(M6860="",IF(AND(H6860&lt;&gt; "",D6860&lt;&gt;""),IF(H6860&gt;=D6860,H6860-D6860,0),""),"")</f>
        <v/>
      </c>
      <c r="K6860" s="20" t="str">
        <f>IF(M6860="",IF(I6860&lt;&gt;"",I6860-G6860,""),"")</f>
        <v/>
      </c>
      <c r="L6860" s="25" t="str">
        <f>IF(M6860="",IF(K6860&lt;&gt;"",IF(G6860=0,IF(I6860=0,0,9.99),K6860/G6860),""),"")</f>
        <v/>
      </c>
      <c r="M6860" s="112"/>
      <c r="N6860" s="58" t="str">
        <f>TRIM(CONCATENATE(Table1[[#This Row],[Intake]]," ",Table1[[#This Row],[Batch Number]]))</f>
        <v>S-1/MF 8</v>
      </c>
      <c r="O6860" s="112" t="str">
        <f>IF(VLOOKUP(Table1[[#This Row],[Intake Batch Combo]],Sheet2!A:B,2,FALSE)="","",VLOOKUP(Table1[[#This Row],[Intake Batch Combo]],Sheet2!A:B,2,FALSE))</f>
        <v>Michigan First Rehab Batch 08</v>
      </c>
      <c r="P6860" s="115" t="s">
        <v>2380</v>
      </c>
      <c r="Q6860" s="115" t="e">
        <v>#N/A</v>
      </c>
    </row>
    <row r="6861" spans="1:17">
      <c r="A6861" s="4" t="s">
        <v>1312</v>
      </c>
      <c r="B6861" s="15">
        <v>8</v>
      </c>
      <c r="C6861" s="15">
        <v>401727390</v>
      </c>
      <c r="D6861" s="30">
        <v>45195</v>
      </c>
      <c r="E6861" s="10" t="s">
        <v>0</v>
      </c>
      <c r="F6861" s="14">
        <v>52585</v>
      </c>
      <c r="G6861" s="14">
        <v>11815.8495</v>
      </c>
      <c r="H6861" s="30"/>
      <c r="I6861" s="118"/>
      <c r="J6861" s="15" t="str">
        <f>IF(M6861="",IF(AND(H6861&lt;&gt; "",D6861&lt;&gt;""),IF(H6861&gt;=D6861,H6861-D6861,0),""),"")</f>
        <v/>
      </c>
      <c r="K6861" s="20" t="str">
        <f>IF(M6861="",IF(I6861&lt;&gt;"",I6861-G6861,""),"")</f>
        <v/>
      </c>
      <c r="L6861" s="25" t="str">
        <f>IF(M6861="",IF(K6861&lt;&gt;"",IF(G6861=0,IF(I6861=0,0,9.99),K6861/G6861),""),"")</f>
        <v/>
      </c>
      <c r="M6861" s="111"/>
      <c r="N6861" s="58" t="str">
        <f>TRIM(CONCATENATE(Table1[[#This Row],[Intake]]," ",Table1[[#This Row],[Batch Number]]))</f>
        <v>S-1/MF 8</v>
      </c>
      <c r="O6861" s="111" t="str">
        <f>IF(VLOOKUP(Table1[[#This Row],[Intake Batch Combo]],Sheet2!A:B,2,FALSE)="","",VLOOKUP(Table1[[#This Row],[Intake Batch Combo]],Sheet2!A:B,2,FALSE))</f>
        <v>Michigan First Rehab Batch 08</v>
      </c>
      <c r="P6861" s="115" t="s">
        <v>2380</v>
      </c>
      <c r="Q6861" s="115" t="e">
        <v>#N/A</v>
      </c>
    </row>
    <row r="6862" spans="1:17">
      <c r="A6862" s="48" t="s">
        <v>1050</v>
      </c>
      <c r="B6862" s="55">
        <v>1</v>
      </c>
      <c r="C6862" s="15"/>
      <c r="D6862" s="56">
        <v>44790</v>
      </c>
      <c r="E6862" s="10" t="s">
        <v>0</v>
      </c>
      <c r="F6862" s="49">
        <v>55674</v>
      </c>
      <c r="G6862" s="49">
        <v>12568.405499999999</v>
      </c>
      <c r="H6862" s="56"/>
      <c r="I6862" s="118"/>
      <c r="J6862" s="51" t="str">
        <f>IF(M6862="",IF(AND(H6862&lt;&gt; "",D6862&lt;&gt;""),IF(H6862&gt;=D6862,H6862-D6862,0),""),"")</f>
        <v/>
      </c>
      <c r="K6862" s="50" t="str">
        <f>IF(M6862="",IF(I6862&lt;&gt;"",I6862-G6862,""),"")</f>
        <v/>
      </c>
      <c r="L6862" s="52" t="str">
        <f>IF(M6862="",IF(K6862&lt;&gt;"",IF(G6862=0,IF(I6862=0,0,9.99),K6862/G6862),""),"")</f>
        <v/>
      </c>
      <c r="M6862" s="53"/>
      <c r="N6862" s="54" t="str">
        <f>TRIM(CONCATENATE(Table1[[#This Row],[Intake]]," ",Table1[[#This Row],[Batch Number]]))</f>
        <v>S-1/SIM 1</v>
      </c>
      <c r="O6862" s="53" t="str">
        <f>IF(VLOOKUP(Table1[[#This Row],[Intake Batch Combo]],Sheet2!A:B,2,FALSE)="","",VLOOKUP(Table1[[#This Row],[Intake Batch Combo]],Sheet2!A:B,2,FALSE))</f>
        <v>Surgical Institute of Michigan Batch 01</v>
      </c>
      <c r="P6862" s="116" t="e">
        <v>#N/A</v>
      </c>
      <c r="Q6862" s="116" t="e">
        <v>#N/A</v>
      </c>
    </row>
    <row r="6863" spans="1:17">
      <c r="A6863" s="48" t="s">
        <v>1050</v>
      </c>
      <c r="B6863" s="55">
        <v>1</v>
      </c>
      <c r="C6863" s="15"/>
      <c r="D6863" s="56">
        <v>44790</v>
      </c>
      <c r="E6863" s="10" t="s">
        <v>0</v>
      </c>
      <c r="F6863" s="49">
        <v>55797</v>
      </c>
      <c r="G6863" s="49">
        <v>12596.17275</v>
      </c>
      <c r="H6863" s="56"/>
      <c r="I6863" s="118"/>
      <c r="J6863" s="51" t="str">
        <f>IF(M6863="",IF(AND(H6863&lt;&gt; "",D6863&lt;&gt;""),IF(H6863&gt;=D6863,H6863-D6863,0),""),"")</f>
        <v/>
      </c>
      <c r="K6863" s="50" t="str">
        <f>IF(M6863="",IF(I6863&lt;&gt;"",I6863-G6863,""),"")</f>
        <v/>
      </c>
      <c r="L6863" s="52" t="str">
        <f>IF(M6863="",IF(K6863&lt;&gt;"",IF(G6863=0,IF(I6863=0,0,9.99),K6863/G6863),""),"")</f>
        <v/>
      </c>
      <c r="M6863" s="53"/>
      <c r="N6863" s="54" t="str">
        <f>TRIM(CONCATENATE(Table1[[#This Row],[Intake]]," ",Table1[[#This Row],[Batch Number]]))</f>
        <v>S-1/SIM 1</v>
      </c>
      <c r="O6863" s="53" t="str">
        <f>IF(VLOOKUP(Table1[[#This Row],[Intake Batch Combo]],Sheet2!A:B,2,FALSE)="","",VLOOKUP(Table1[[#This Row],[Intake Batch Combo]],Sheet2!A:B,2,FALSE))</f>
        <v>Surgical Institute of Michigan Batch 01</v>
      </c>
      <c r="P6863" s="116" t="e">
        <v>#N/A</v>
      </c>
      <c r="Q6863" s="116" t="e">
        <v>#N/A</v>
      </c>
    </row>
    <row r="6864" spans="1:17">
      <c r="A6864" s="4" t="s">
        <v>1312</v>
      </c>
      <c r="B6864" s="15">
        <v>8</v>
      </c>
      <c r="C6864" s="15"/>
      <c r="D6864" s="30">
        <v>45195</v>
      </c>
      <c r="E6864" s="10" t="s">
        <v>0</v>
      </c>
      <c r="F6864" s="14">
        <v>58090</v>
      </c>
      <c r="G6864" s="14">
        <v>13052.823000000002</v>
      </c>
      <c r="H6864" s="30"/>
      <c r="I6864" s="118"/>
      <c r="J6864" s="15" t="str">
        <f>IF(M6864="",IF(AND(H6864&lt;&gt; "",D6864&lt;&gt;""),IF(H6864&gt;=D6864,H6864-D6864,0),""),"")</f>
        <v/>
      </c>
      <c r="K6864" s="20" t="str">
        <f>IF(M6864="",IF(I6864&lt;&gt;"",I6864-G6864,""),"")</f>
        <v/>
      </c>
      <c r="L6864" s="25" t="str">
        <f>IF(M6864="",IF(K6864&lt;&gt;"",IF(G6864=0,IF(I6864=0,0,9.99),K6864/G6864),""),"")</f>
        <v/>
      </c>
      <c r="M6864" s="111"/>
      <c r="N6864" s="58" t="str">
        <f>TRIM(CONCATENATE(Table1[[#This Row],[Intake]]," ",Table1[[#This Row],[Batch Number]]))</f>
        <v>S-1/MF 8</v>
      </c>
      <c r="O6864" s="111" t="str">
        <f>IF(VLOOKUP(Table1[[#This Row],[Intake Batch Combo]],Sheet2!A:B,2,FALSE)="","",VLOOKUP(Table1[[#This Row],[Intake Batch Combo]],Sheet2!A:B,2,FALSE))</f>
        <v>Michigan First Rehab Batch 08</v>
      </c>
      <c r="P6864" s="115" t="s">
        <v>2380</v>
      </c>
      <c r="Q6864" s="115" t="e">
        <v>#N/A</v>
      </c>
    </row>
    <row r="6865" spans="1:17">
      <c r="A6865" s="4" t="s">
        <v>1312</v>
      </c>
      <c r="B6865" s="15">
        <v>3</v>
      </c>
      <c r="C6865" s="15" t="s">
        <v>1870</v>
      </c>
      <c r="D6865" s="30">
        <v>44973</v>
      </c>
      <c r="E6865" s="10" t="s">
        <v>0</v>
      </c>
      <c r="F6865" s="14">
        <v>46512.5</v>
      </c>
      <c r="G6865" s="14">
        <v>13064.198437499999</v>
      </c>
      <c r="H6865" s="30"/>
      <c r="I6865" s="118"/>
      <c r="J6865" s="15" t="str">
        <f>IF(M6865="",IF(AND(H6865&lt;&gt; "",D6865&lt;&gt;""),IF(H6865&gt;=D6865,H6865-D6865,0),""),"")</f>
        <v/>
      </c>
      <c r="K6865" s="20" t="str">
        <f>IF(M6865="",IF(I6865&lt;&gt;"",I6865-G6865,""),"")</f>
        <v/>
      </c>
      <c r="L6865" s="25" t="str">
        <f>IF(M6865="",IF(K6865&lt;&gt;"",IF(G6865=0,IF(I6865=0,0,9.99),K6865/G6865),""),"")</f>
        <v/>
      </c>
      <c r="M6865" s="111"/>
      <c r="N6865" s="58" t="str">
        <f>TRIM(CONCATENATE(Table1[[#This Row],[Intake]]," ",Table1[[#This Row],[Batch Number]]))</f>
        <v>S-1/MF 3</v>
      </c>
      <c r="O6865" s="111" t="str">
        <f>IF(VLOOKUP(Table1[[#This Row],[Intake Batch Combo]],Sheet2!A:B,2,FALSE)="","",VLOOKUP(Table1[[#This Row],[Intake Batch Combo]],Sheet2!A:B,2,FALSE))</f>
        <v>Michigan First Rehab Batch 03</v>
      </c>
      <c r="P6865" s="115" t="e">
        <v>#N/A</v>
      </c>
      <c r="Q6865" s="115" t="e">
        <v>#N/A</v>
      </c>
    </row>
    <row r="6866" spans="1:17">
      <c r="A6866" s="4" t="s">
        <v>1312</v>
      </c>
      <c r="B6866" s="15">
        <v>3</v>
      </c>
      <c r="C6866" s="15" t="s">
        <v>1871</v>
      </c>
      <c r="D6866" s="30">
        <v>44973</v>
      </c>
      <c r="E6866" s="10" t="s">
        <v>0</v>
      </c>
      <c r="F6866" s="14">
        <v>47282.5</v>
      </c>
      <c r="G6866" s="14">
        <v>13280.4721875</v>
      </c>
      <c r="H6866" s="30"/>
      <c r="I6866" s="120"/>
      <c r="J6866" s="15" t="str">
        <f>IF(M6866="",IF(AND(H6866&lt;&gt; "",D6866&lt;&gt;""),IF(H6866&gt;=D6866,H6866-D6866,0),""),"")</f>
        <v/>
      </c>
      <c r="K6866" s="20" t="str">
        <f>IF(M6866="",IF(I6866&lt;&gt;"",I6866-G6866,""),"")</f>
        <v/>
      </c>
      <c r="L6866" s="25" t="str">
        <f>IF(M6866="",IF(K6866&lt;&gt;"",IF(G6866=0,IF(I6866=0,0,9.99),K6866/G6866),""),"")</f>
        <v/>
      </c>
      <c r="M6866" s="112"/>
      <c r="N6866" s="58" t="str">
        <f>TRIM(CONCATENATE(Table1[[#This Row],[Intake]]," ",Table1[[#This Row],[Batch Number]]))</f>
        <v>S-1/MF 3</v>
      </c>
      <c r="O6866" s="112" t="str">
        <f>IF(VLOOKUP(Table1[[#This Row],[Intake Batch Combo]],Sheet2!A:B,2,FALSE)="","",VLOOKUP(Table1[[#This Row],[Intake Batch Combo]],Sheet2!A:B,2,FALSE))</f>
        <v>Michigan First Rehab Batch 03</v>
      </c>
      <c r="P6866" s="115" t="e">
        <v>#N/A</v>
      </c>
      <c r="Q6866" s="115" t="e">
        <v>#N/A</v>
      </c>
    </row>
    <row r="6867" spans="1:17">
      <c r="A6867" s="48" t="s">
        <v>1050</v>
      </c>
      <c r="B6867" s="55">
        <v>1</v>
      </c>
      <c r="C6867" s="15"/>
      <c r="D6867" s="56">
        <v>44790</v>
      </c>
      <c r="E6867" s="10" t="s">
        <v>0</v>
      </c>
      <c r="F6867" s="49">
        <v>61223.199999999997</v>
      </c>
      <c r="G6867" s="49">
        <v>13821.1374</v>
      </c>
      <c r="H6867" s="56"/>
      <c r="I6867" s="118"/>
      <c r="J6867" s="51" t="str">
        <f>IF(M6867="",IF(AND(H6867&lt;&gt; "",D6867&lt;&gt;""),IF(H6867&gt;=D6867,H6867-D6867,0),""),"")</f>
        <v/>
      </c>
      <c r="K6867" s="50" t="str">
        <f>IF(M6867="",IF(I6867&lt;&gt;"",I6867-G6867,""),"")</f>
        <v/>
      </c>
      <c r="L6867" s="52" t="str">
        <f>IF(M6867="",IF(K6867&lt;&gt;"",IF(G6867=0,IF(I6867=0,0,9.99),K6867/G6867),""),"")</f>
        <v/>
      </c>
      <c r="M6867" s="53"/>
      <c r="N6867" s="54" t="str">
        <f>TRIM(CONCATENATE(Table1[[#This Row],[Intake]]," ",Table1[[#This Row],[Batch Number]]))</f>
        <v>S-1/SIM 1</v>
      </c>
      <c r="O6867" s="53" t="str">
        <f>IF(VLOOKUP(Table1[[#This Row],[Intake Batch Combo]],Sheet2!A:B,2,FALSE)="","",VLOOKUP(Table1[[#This Row],[Intake Batch Combo]],Sheet2!A:B,2,FALSE))</f>
        <v>Surgical Institute of Michigan Batch 01</v>
      </c>
      <c r="P6867" s="116" t="e">
        <v>#N/A</v>
      </c>
      <c r="Q6867" s="116" t="e">
        <v>#N/A</v>
      </c>
    </row>
    <row r="6868" spans="1:17">
      <c r="A6868" s="48" t="s">
        <v>1050</v>
      </c>
      <c r="B6868" s="55">
        <v>1</v>
      </c>
      <c r="C6868" s="15"/>
      <c r="D6868" s="56">
        <v>44790</v>
      </c>
      <c r="E6868" s="10" t="s">
        <v>0</v>
      </c>
      <c r="F6868" s="49">
        <v>61614</v>
      </c>
      <c r="G6868" s="49">
        <v>13909.360499999999</v>
      </c>
      <c r="H6868" s="56"/>
      <c r="I6868" s="118"/>
      <c r="J6868" s="51" t="str">
        <f>IF(M6868="",IF(AND(H6868&lt;&gt; "",D6868&lt;&gt;""),IF(H6868&gt;=D6868,H6868-D6868,0),""),"")</f>
        <v/>
      </c>
      <c r="K6868" s="50" t="str">
        <f>IF(M6868="",IF(I6868&lt;&gt;"",I6868-G6868,""),"")</f>
        <v/>
      </c>
      <c r="L6868" s="52" t="str">
        <f>IF(M6868="",IF(K6868&lt;&gt;"",IF(G6868=0,IF(I6868=0,0,9.99),K6868/G6868),""),"")</f>
        <v/>
      </c>
      <c r="M6868" s="53"/>
      <c r="N6868" s="54" t="str">
        <f>TRIM(CONCATENATE(Table1[[#This Row],[Intake]]," ",Table1[[#This Row],[Batch Number]]))</f>
        <v>S-1/SIM 1</v>
      </c>
      <c r="O6868" s="53" t="str">
        <f>IF(VLOOKUP(Table1[[#This Row],[Intake Batch Combo]],Sheet2!A:B,2,FALSE)="","",VLOOKUP(Table1[[#This Row],[Intake Batch Combo]],Sheet2!A:B,2,FALSE))</f>
        <v>Surgical Institute of Michigan Batch 01</v>
      </c>
      <c r="P6868" s="116" t="e">
        <v>#N/A</v>
      </c>
      <c r="Q6868" s="116" t="e">
        <v>#N/A</v>
      </c>
    </row>
    <row r="6869" spans="1:17">
      <c r="A6869" s="48" t="s">
        <v>1050</v>
      </c>
      <c r="B6869" s="55">
        <v>1</v>
      </c>
      <c r="C6869" s="15"/>
      <c r="D6869" s="56">
        <v>44790</v>
      </c>
      <c r="E6869" s="10" t="s">
        <v>0</v>
      </c>
      <c r="F6869" s="49">
        <v>62191</v>
      </c>
      <c r="G6869" s="49">
        <v>14039.61825</v>
      </c>
      <c r="H6869" s="56"/>
      <c r="I6869" s="118"/>
      <c r="J6869" s="51" t="str">
        <f>IF(M6869="",IF(AND(H6869&lt;&gt; "",D6869&lt;&gt;""),IF(H6869&gt;=D6869,H6869-D6869,0),""),"")</f>
        <v/>
      </c>
      <c r="K6869" s="50" t="str">
        <f>IF(M6869="",IF(I6869&lt;&gt;"",I6869-G6869,""),"")</f>
        <v/>
      </c>
      <c r="L6869" s="52" t="str">
        <f>IF(M6869="",IF(K6869&lt;&gt;"",IF(G6869=0,IF(I6869=0,0,9.99),K6869/G6869),""),"")</f>
        <v/>
      </c>
      <c r="M6869" s="53"/>
      <c r="N6869" s="54" t="str">
        <f>TRIM(CONCATENATE(Table1[[#This Row],[Intake]]," ",Table1[[#This Row],[Batch Number]]))</f>
        <v>S-1/SIM 1</v>
      </c>
      <c r="O6869" s="53" t="str">
        <f>IF(VLOOKUP(Table1[[#This Row],[Intake Batch Combo]],Sheet2!A:B,2,FALSE)="","",VLOOKUP(Table1[[#This Row],[Intake Batch Combo]],Sheet2!A:B,2,FALSE))</f>
        <v>Surgical Institute of Michigan Batch 01</v>
      </c>
      <c r="P6869" s="116" t="e">
        <v>#N/A</v>
      </c>
      <c r="Q6869" s="116" t="e">
        <v>#N/A</v>
      </c>
    </row>
    <row r="6870" spans="1:17">
      <c r="A6870" s="4" t="s">
        <v>1312</v>
      </c>
      <c r="B6870" s="15">
        <v>8</v>
      </c>
      <c r="C6870" s="15">
        <v>7021484301</v>
      </c>
      <c r="D6870" s="30">
        <v>45195</v>
      </c>
      <c r="E6870" s="10" t="s">
        <v>0</v>
      </c>
      <c r="F6870" s="14">
        <v>63130</v>
      </c>
      <c r="G6870" s="14">
        <v>14185.311000000002</v>
      </c>
      <c r="H6870" s="30"/>
      <c r="I6870" s="118"/>
      <c r="J6870" s="15" t="str">
        <f>IF(M6870="",IF(AND(H6870&lt;&gt; "",D6870&lt;&gt;""),IF(H6870&gt;=D6870,H6870-D6870,0),""),"")</f>
        <v/>
      </c>
      <c r="K6870" s="20" t="str">
        <f>IF(M6870="",IF(I6870&lt;&gt;"",I6870-G6870,""),"")</f>
        <v/>
      </c>
      <c r="L6870" s="25" t="str">
        <f>IF(M6870="",IF(K6870&lt;&gt;"",IF(G6870=0,IF(I6870=0,0,9.99),K6870/G6870),""),"")</f>
        <v/>
      </c>
      <c r="M6870" s="111"/>
      <c r="N6870" s="58" t="str">
        <f>TRIM(CONCATENATE(Table1[[#This Row],[Intake]]," ",Table1[[#This Row],[Batch Number]]))</f>
        <v>S-1/MF 8</v>
      </c>
      <c r="O6870" s="111" t="str">
        <f>IF(VLOOKUP(Table1[[#This Row],[Intake Batch Combo]],Sheet2!A:B,2,FALSE)="","",VLOOKUP(Table1[[#This Row],[Intake Batch Combo]],Sheet2!A:B,2,FALSE))</f>
        <v>Michigan First Rehab Batch 08</v>
      </c>
      <c r="P6870" s="115" t="s">
        <v>2380</v>
      </c>
      <c r="Q6870" s="115" t="e">
        <v>#N/A</v>
      </c>
    </row>
    <row r="6871" spans="1:17">
      <c r="A6871" s="48" t="s">
        <v>1050</v>
      </c>
      <c r="B6871" s="55">
        <v>1</v>
      </c>
      <c r="C6871" s="15"/>
      <c r="D6871" s="56">
        <v>44790</v>
      </c>
      <c r="E6871" s="10" t="s">
        <v>0</v>
      </c>
      <c r="F6871" s="49">
        <v>62880</v>
      </c>
      <c r="G6871" s="49">
        <v>14195.16</v>
      </c>
      <c r="H6871" s="56"/>
      <c r="I6871" s="118"/>
      <c r="J6871" s="51" t="str">
        <f>IF(M6871="",IF(AND(H6871&lt;&gt; "",D6871&lt;&gt;""),IF(H6871&gt;=D6871,H6871-D6871,0),""),"")</f>
        <v/>
      </c>
      <c r="K6871" s="50" t="str">
        <f>IF(M6871="",IF(I6871&lt;&gt;"",I6871-G6871,""),"")</f>
        <v/>
      </c>
      <c r="L6871" s="52" t="str">
        <f>IF(M6871="",IF(K6871&lt;&gt;"",IF(G6871=0,IF(I6871=0,0,9.99),K6871/G6871),""),"")</f>
        <v/>
      </c>
      <c r="M6871" s="53"/>
      <c r="N6871" s="54" t="str">
        <f>TRIM(CONCATENATE(Table1[[#This Row],[Intake]]," ",Table1[[#This Row],[Batch Number]]))</f>
        <v>S-1/SIM 1</v>
      </c>
      <c r="O6871" s="53" t="str">
        <f>IF(VLOOKUP(Table1[[#This Row],[Intake Batch Combo]],Sheet2!A:B,2,FALSE)="","",VLOOKUP(Table1[[#This Row],[Intake Batch Combo]],Sheet2!A:B,2,FALSE))</f>
        <v>Surgical Institute of Michigan Batch 01</v>
      </c>
      <c r="P6871" s="116" t="e">
        <v>#N/A</v>
      </c>
      <c r="Q6871" s="116" t="e">
        <v>#N/A</v>
      </c>
    </row>
    <row r="6872" spans="1:17">
      <c r="A6872" s="4" t="s">
        <v>1312</v>
      </c>
      <c r="B6872" s="15">
        <v>8</v>
      </c>
      <c r="C6872" s="15"/>
      <c r="D6872" s="30">
        <v>45195</v>
      </c>
      <c r="E6872" s="10" t="s">
        <v>0</v>
      </c>
      <c r="F6872" s="14">
        <v>63205</v>
      </c>
      <c r="G6872" s="14">
        <v>14202.163500000001</v>
      </c>
      <c r="H6872" s="30"/>
      <c r="I6872" s="120"/>
      <c r="J6872" s="15" t="str">
        <f>IF(M6872="",IF(AND(H6872&lt;&gt; "",D6872&lt;&gt;""),IF(H6872&gt;=D6872,H6872-D6872,0),""),"")</f>
        <v/>
      </c>
      <c r="K6872" s="20" t="str">
        <f>IF(M6872="",IF(I6872&lt;&gt;"",I6872-G6872,""),"")</f>
        <v/>
      </c>
      <c r="L6872" s="25" t="str">
        <f>IF(M6872="",IF(K6872&lt;&gt;"",IF(G6872=0,IF(I6872=0,0,9.99),K6872/G6872),""),"")</f>
        <v/>
      </c>
      <c r="M6872" s="112"/>
      <c r="N6872" s="58" t="str">
        <f>TRIM(CONCATENATE(Table1[[#This Row],[Intake]]," ",Table1[[#This Row],[Batch Number]]))</f>
        <v>S-1/MF 8</v>
      </c>
      <c r="O6872" s="112" t="str">
        <f>IF(VLOOKUP(Table1[[#This Row],[Intake Batch Combo]],Sheet2!A:B,2,FALSE)="","",VLOOKUP(Table1[[#This Row],[Intake Batch Combo]],Sheet2!A:B,2,FALSE))</f>
        <v>Michigan First Rehab Batch 08</v>
      </c>
      <c r="P6872" s="115" t="s">
        <v>2380</v>
      </c>
      <c r="Q6872" s="115" t="e">
        <v>#N/A</v>
      </c>
    </row>
    <row r="6873" spans="1:17">
      <c r="A6873" s="4" t="s">
        <v>1312</v>
      </c>
      <c r="B6873" s="15">
        <v>8</v>
      </c>
      <c r="C6873" s="15"/>
      <c r="D6873" s="30">
        <v>45195</v>
      </c>
      <c r="E6873" s="10" t="s">
        <v>0</v>
      </c>
      <c r="F6873" s="14">
        <v>65380</v>
      </c>
      <c r="G6873" s="14">
        <v>14690.886</v>
      </c>
      <c r="H6873" s="30"/>
      <c r="I6873" s="118"/>
      <c r="J6873" s="15" t="str">
        <f>IF(M6873="",IF(AND(H6873&lt;&gt; "",D6873&lt;&gt;""),IF(H6873&gt;=D6873,H6873-D6873,0),""),"")</f>
        <v/>
      </c>
      <c r="K6873" s="20" t="str">
        <f>IF(M6873="",IF(I6873&lt;&gt;"",I6873-G6873,""),"")</f>
        <v/>
      </c>
      <c r="L6873" s="25" t="str">
        <f>IF(M6873="",IF(K6873&lt;&gt;"",IF(G6873=0,IF(I6873=0,0,9.99),K6873/G6873),""),"")</f>
        <v/>
      </c>
      <c r="M6873" s="112"/>
      <c r="N6873" s="58" t="str">
        <f>TRIM(CONCATENATE(Table1[[#This Row],[Intake]]," ",Table1[[#This Row],[Batch Number]]))</f>
        <v>S-1/MF 8</v>
      </c>
      <c r="O6873" s="112" t="str">
        <f>IF(VLOOKUP(Table1[[#This Row],[Intake Batch Combo]],Sheet2!A:B,2,FALSE)="","",VLOOKUP(Table1[[#This Row],[Intake Batch Combo]],Sheet2!A:B,2,FALSE))</f>
        <v>Michigan First Rehab Batch 08</v>
      </c>
      <c r="P6873" s="115" t="s">
        <v>2380</v>
      </c>
      <c r="Q6873" s="115" t="e">
        <v>#N/A</v>
      </c>
    </row>
    <row r="6874" spans="1:17">
      <c r="A6874" s="48" t="s">
        <v>1050</v>
      </c>
      <c r="B6874" s="55">
        <v>1</v>
      </c>
      <c r="C6874" s="15"/>
      <c r="D6874" s="56">
        <v>44790</v>
      </c>
      <c r="E6874" s="10" t="s">
        <v>0</v>
      </c>
      <c r="F6874" s="49">
        <v>67823</v>
      </c>
      <c r="G6874" s="49">
        <v>15311.04225</v>
      </c>
      <c r="H6874" s="56"/>
      <c r="I6874" s="118"/>
      <c r="J6874" s="51" t="str">
        <f>IF(M6874="",IF(AND(H6874&lt;&gt; "",D6874&lt;&gt;""),IF(H6874&gt;=D6874,H6874-D6874,0),""),"")</f>
        <v/>
      </c>
      <c r="K6874" s="50" t="str">
        <f>IF(M6874="",IF(I6874&lt;&gt;"",I6874-G6874,""),"")</f>
        <v/>
      </c>
      <c r="L6874" s="52" t="str">
        <f>IF(M6874="",IF(K6874&lt;&gt;"",IF(G6874=0,IF(I6874=0,0,9.99),K6874/G6874),""),"")</f>
        <v/>
      </c>
      <c r="M6874" s="53"/>
      <c r="N6874" s="54" t="str">
        <f>TRIM(CONCATENATE(Table1[[#This Row],[Intake]]," ",Table1[[#This Row],[Batch Number]]))</f>
        <v>S-1/SIM 1</v>
      </c>
      <c r="O6874" s="53" t="str">
        <f>IF(VLOOKUP(Table1[[#This Row],[Intake Batch Combo]],Sheet2!A:B,2,FALSE)="","",VLOOKUP(Table1[[#This Row],[Intake Batch Combo]],Sheet2!A:B,2,FALSE))</f>
        <v>Surgical Institute of Michigan Batch 01</v>
      </c>
      <c r="P6874" s="116" t="e">
        <v>#N/A</v>
      </c>
      <c r="Q6874" s="116" t="e">
        <v>#N/A</v>
      </c>
    </row>
    <row r="6875" spans="1:17">
      <c r="A6875" s="4" t="s">
        <v>1312</v>
      </c>
      <c r="B6875" s="15">
        <v>8</v>
      </c>
      <c r="C6875" s="15">
        <v>728176116</v>
      </c>
      <c r="D6875" s="30">
        <v>45195</v>
      </c>
      <c r="E6875" s="10" t="s">
        <v>0</v>
      </c>
      <c r="F6875" s="14">
        <v>70195</v>
      </c>
      <c r="G6875" s="14">
        <v>15772.816500000001</v>
      </c>
      <c r="H6875" s="30"/>
      <c r="I6875" s="120"/>
      <c r="J6875" s="15" t="str">
        <f>IF(M6875="",IF(AND(H6875&lt;&gt; "",D6875&lt;&gt;""),IF(H6875&gt;=D6875,H6875-D6875,0),""),"")</f>
        <v/>
      </c>
      <c r="K6875" s="20" t="str">
        <f>IF(M6875="",IF(I6875&lt;&gt;"",I6875-G6875,""),"")</f>
        <v/>
      </c>
      <c r="L6875" s="25" t="str">
        <f>IF(M6875="",IF(K6875&lt;&gt;"",IF(G6875=0,IF(I6875=0,0,9.99),K6875/G6875),""),"")</f>
        <v/>
      </c>
      <c r="M6875" s="112"/>
      <c r="N6875" s="58" t="str">
        <f>TRIM(CONCATENATE(Table1[[#This Row],[Intake]]," ",Table1[[#This Row],[Batch Number]]))</f>
        <v>S-1/MF 8</v>
      </c>
      <c r="O6875" s="112" t="str">
        <f>IF(VLOOKUP(Table1[[#This Row],[Intake Batch Combo]],Sheet2!A:B,2,FALSE)="","",VLOOKUP(Table1[[#This Row],[Intake Batch Combo]],Sheet2!A:B,2,FALSE))</f>
        <v>Michigan First Rehab Batch 08</v>
      </c>
      <c r="P6875" s="115" t="s">
        <v>2380</v>
      </c>
      <c r="Q6875" s="115" t="e">
        <v>#N/A</v>
      </c>
    </row>
    <row r="6876" spans="1:17">
      <c r="A6876" s="4" t="s">
        <v>1312</v>
      </c>
      <c r="B6876" s="15">
        <v>3</v>
      </c>
      <c r="C6876" s="15" t="s">
        <v>1872</v>
      </c>
      <c r="D6876" s="30">
        <v>44973</v>
      </c>
      <c r="E6876" s="10" t="s">
        <v>0</v>
      </c>
      <c r="F6876" s="14">
        <v>56420</v>
      </c>
      <c r="G6876" s="14">
        <v>15846.967500000001</v>
      </c>
      <c r="H6876" s="30"/>
      <c r="I6876" s="118"/>
      <c r="J6876" s="15" t="str">
        <f>IF(M6876="",IF(AND(H6876&lt;&gt; "",D6876&lt;&gt;""),IF(H6876&gt;=D6876,H6876-D6876,0),""),"")</f>
        <v/>
      </c>
      <c r="K6876" s="20" t="str">
        <f>IF(M6876="",IF(I6876&lt;&gt;"",I6876-G6876,""),"")</f>
        <v/>
      </c>
      <c r="L6876" s="25" t="str">
        <f>IF(M6876="",IF(K6876&lt;&gt;"",IF(G6876=0,IF(I6876=0,0,9.99),K6876/G6876),""),"")</f>
        <v/>
      </c>
      <c r="M6876" s="112"/>
      <c r="N6876" s="58" t="str">
        <f>TRIM(CONCATENATE(Table1[[#This Row],[Intake]]," ",Table1[[#This Row],[Batch Number]]))</f>
        <v>S-1/MF 3</v>
      </c>
      <c r="O6876" s="112" t="str">
        <f>IF(VLOOKUP(Table1[[#This Row],[Intake Batch Combo]],Sheet2!A:B,2,FALSE)="","",VLOOKUP(Table1[[#This Row],[Intake Batch Combo]],Sheet2!A:B,2,FALSE))</f>
        <v>Michigan First Rehab Batch 03</v>
      </c>
      <c r="P6876" s="115" t="e">
        <v>#N/A</v>
      </c>
      <c r="Q6876" s="115" t="e">
        <v>#N/A</v>
      </c>
    </row>
    <row r="6877" spans="1:17">
      <c r="A6877" s="48" t="s">
        <v>1050</v>
      </c>
      <c r="B6877" s="55">
        <v>1</v>
      </c>
      <c r="C6877" s="15"/>
      <c r="D6877" s="56">
        <v>44790</v>
      </c>
      <c r="E6877" s="10" t="s">
        <v>0</v>
      </c>
      <c r="F6877" s="49">
        <v>73753.2</v>
      </c>
      <c r="G6877" s="49">
        <v>16649.784899999999</v>
      </c>
      <c r="H6877" s="56"/>
      <c r="I6877" s="118"/>
      <c r="J6877" s="51" t="str">
        <f>IF(M6877="",IF(AND(H6877&lt;&gt; "",D6877&lt;&gt;""),IF(H6877&gt;=D6877,H6877-D6877,0),""),"")</f>
        <v/>
      </c>
      <c r="K6877" s="50" t="str">
        <f>IF(M6877="",IF(I6877&lt;&gt;"",I6877-G6877,""),"")</f>
        <v/>
      </c>
      <c r="L6877" s="52" t="str">
        <f>IF(M6877="",IF(K6877&lt;&gt;"",IF(G6877=0,IF(I6877=0,0,9.99),K6877/G6877),""),"")</f>
        <v/>
      </c>
      <c r="M6877" s="53"/>
      <c r="N6877" s="54" t="str">
        <f>TRIM(CONCATENATE(Table1[[#This Row],[Intake]]," ",Table1[[#This Row],[Batch Number]]))</f>
        <v>S-1/SIM 1</v>
      </c>
      <c r="O6877" s="53" t="str">
        <f>IF(VLOOKUP(Table1[[#This Row],[Intake Batch Combo]],Sheet2!A:B,2,FALSE)="","",VLOOKUP(Table1[[#This Row],[Intake Batch Combo]],Sheet2!A:B,2,FALSE))</f>
        <v>Surgical Institute of Michigan Batch 01</v>
      </c>
      <c r="P6877" s="116" t="e">
        <v>#N/A</v>
      </c>
      <c r="Q6877" s="116" t="e">
        <v>#N/A</v>
      </c>
    </row>
    <row r="6878" spans="1:17">
      <c r="A6878" s="48" t="s">
        <v>1050</v>
      </c>
      <c r="B6878" s="55">
        <v>1</v>
      </c>
      <c r="C6878" s="15"/>
      <c r="D6878" s="56">
        <v>44790</v>
      </c>
      <c r="E6878" s="10" t="s">
        <v>0</v>
      </c>
      <c r="F6878" s="49">
        <v>85986.45</v>
      </c>
      <c r="G6878" s="49">
        <v>19411.441087499996</v>
      </c>
      <c r="H6878" s="56"/>
      <c r="I6878" s="118"/>
      <c r="J6878" s="51" t="str">
        <f>IF(M6878="",IF(AND(H6878&lt;&gt; "",D6878&lt;&gt;""),IF(H6878&gt;=D6878,H6878-D6878,0),""),"")</f>
        <v/>
      </c>
      <c r="K6878" s="50" t="str">
        <f>IF(M6878="",IF(I6878&lt;&gt;"",I6878-G6878,""),"")</f>
        <v/>
      </c>
      <c r="L6878" s="52" t="str">
        <f>IF(M6878="",IF(K6878&lt;&gt;"",IF(G6878=0,IF(I6878=0,0,9.99),K6878/G6878),""),"")</f>
        <v/>
      </c>
      <c r="M6878" s="53"/>
      <c r="N6878" s="54" t="str">
        <f>TRIM(CONCATENATE(Table1[[#This Row],[Intake]]," ",Table1[[#This Row],[Batch Number]]))</f>
        <v>S-1/SIM 1</v>
      </c>
      <c r="O6878" s="53" t="str">
        <f>IF(VLOOKUP(Table1[[#This Row],[Intake Batch Combo]],Sheet2!A:B,2,FALSE)="","",VLOOKUP(Table1[[#This Row],[Intake Batch Combo]],Sheet2!A:B,2,FALSE))</f>
        <v>Surgical Institute of Michigan Batch 01</v>
      </c>
      <c r="P6878" s="116" t="e">
        <v>#N/A</v>
      </c>
      <c r="Q6878" s="116" t="e">
        <v>#N/A</v>
      </c>
    </row>
    <row r="6879" spans="1:17">
      <c r="A6879" s="48" t="s">
        <v>1050</v>
      </c>
      <c r="B6879" s="55">
        <v>1</v>
      </c>
      <c r="C6879" s="15"/>
      <c r="D6879" s="56">
        <v>44790</v>
      </c>
      <c r="E6879" s="10" t="s">
        <v>0</v>
      </c>
      <c r="F6879" s="49">
        <v>91594</v>
      </c>
      <c r="G6879" s="49">
        <v>20677.345499999999</v>
      </c>
      <c r="H6879" s="56"/>
      <c r="I6879" s="118"/>
      <c r="J6879" s="51" t="str">
        <f>IF(M6879="",IF(AND(H6879&lt;&gt; "",D6879&lt;&gt;""),IF(H6879&gt;=D6879,H6879-D6879,0),""),"")</f>
        <v/>
      </c>
      <c r="K6879" s="50" t="str">
        <f>IF(M6879="",IF(I6879&lt;&gt;"",I6879-G6879,""),"")</f>
        <v/>
      </c>
      <c r="L6879" s="52" t="str">
        <f>IF(M6879="",IF(K6879&lt;&gt;"",IF(G6879=0,IF(I6879=0,0,9.99),K6879/G6879),""),"")</f>
        <v/>
      </c>
      <c r="M6879" s="53"/>
      <c r="N6879" s="54" t="str">
        <f>TRIM(CONCATENATE(Table1[[#This Row],[Intake]]," ",Table1[[#This Row],[Batch Number]]))</f>
        <v>S-1/SIM 1</v>
      </c>
      <c r="O6879" s="53" t="str">
        <f>IF(VLOOKUP(Table1[[#This Row],[Intake Batch Combo]],Sheet2!A:B,2,FALSE)="","",VLOOKUP(Table1[[#This Row],[Intake Batch Combo]],Sheet2!A:B,2,FALSE))</f>
        <v>Surgical Institute of Michigan Batch 01</v>
      </c>
      <c r="P6879" s="116" t="e">
        <v>#N/A</v>
      </c>
      <c r="Q6879" s="116" t="e">
        <v>#N/A</v>
      </c>
    </row>
    <row r="6880" spans="1:17">
      <c r="A6880" s="48" t="s">
        <v>1050</v>
      </c>
      <c r="B6880" s="55">
        <v>1</v>
      </c>
      <c r="C6880" s="15"/>
      <c r="D6880" s="56">
        <v>44790</v>
      </c>
      <c r="E6880" s="10" t="s">
        <v>0</v>
      </c>
      <c r="F6880" s="49">
        <v>115252.5</v>
      </c>
      <c r="G6880" s="49">
        <v>26018.251874999998</v>
      </c>
      <c r="H6880" s="56"/>
      <c r="I6880" s="120"/>
      <c r="J6880" s="51" t="str">
        <f>IF(M6880="",IF(AND(H6880&lt;&gt; "",D6880&lt;&gt;""),IF(H6880&gt;=D6880,H6880-D6880,0),""),"")</f>
        <v/>
      </c>
      <c r="K6880" s="50" t="str">
        <f>IF(M6880="",IF(I6880&lt;&gt;"",I6880-G6880,""),"")</f>
        <v/>
      </c>
      <c r="L6880" s="52" t="str">
        <f>IF(M6880="",IF(K6880&lt;&gt;"",IF(G6880=0,IF(I6880=0,0,9.99),K6880/G6880),""),"")</f>
        <v/>
      </c>
      <c r="M6880" s="53"/>
      <c r="N6880" s="54" t="str">
        <f>TRIM(CONCATENATE(Table1[[#This Row],[Intake]]," ",Table1[[#This Row],[Batch Number]]))</f>
        <v>S-1/SIM 1</v>
      </c>
      <c r="O6880" s="53" t="str">
        <f>IF(VLOOKUP(Table1[[#This Row],[Intake Batch Combo]],Sheet2!A:B,2,FALSE)="","",VLOOKUP(Table1[[#This Row],[Intake Batch Combo]],Sheet2!A:B,2,FALSE))</f>
        <v>Surgical Institute of Michigan Batch 01</v>
      </c>
      <c r="P6880" s="116" t="e">
        <v>#N/A</v>
      </c>
      <c r="Q6880" s="116" t="e">
        <v>#N/A</v>
      </c>
    </row>
    <row r="6881" spans="1:17">
      <c r="A6881" s="4" t="s">
        <v>5</v>
      </c>
      <c r="B6881" s="15">
        <v>2</v>
      </c>
      <c r="C6881" s="15"/>
      <c r="D6881" s="72">
        <v>44501</v>
      </c>
      <c r="E6881" s="10" t="s">
        <v>0</v>
      </c>
      <c r="F6881" s="14">
        <v>264089</v>
      </c>
      <c r="G6881" s="14">
        <v>93259.729237499996</v>
      </c>
      <c r="H6881" s="72"/>
      <c r="I6881" s="122"/>
      <c r="J6881" s="21" t="str">
        <f>IF(M6881="",IF(AND(H6881&lt;&gt; "",D6881&lt;&gt;""),IF(H6881&gt;=D6881,H6881-D6881,0),""),"")</f>
        <v/>
      </c>
      <c r="K6881" s="20" t="str">
        <f>IF(M6881="",IF(I6881&lt;&gt;"",I6881-G6881,""),"")</f>
        <v/>
      </c>
      <c r="L6881" s="25" t="str">
        <f>IF(M6881="",IF(K6881&lt;&gt;"",IF(G6881=0,IF(I6881=0,0,9.99),K6881/G6881),""),"")</f>
        <v/>
      </c>
      <c r="M6881" s="28"/>
      <c r="N6881" s="31" t="str">
        <f>TRIM(CONCATENATE(Table1[[#This Row],[Intake]]," ",Table1[[#This Row],[Batch Number]]))</f>
        <v>S-1/CSP 2</v>
      </c>
      <c r="O6881" s="34" t="str">
        <f>IF(VLOOKUP(Table1[[#This Row],[Intake Batch Combo]],Sheet2!A:B,2,FALSE)="","",VLOOKUP(Table1[[#This Row],[Intake Batch Combo]],Sheet2!A:B,2,FALSE))</f>
        <v>Comprehensive Spine and Pain Batch 02</v>
      </c>
      <c r="P6881" s="116" t="e">
        <v>#N/A</v>
      </c>
      <c r="Q6881" s="116" t="e">
        <v>#N/A</v>
      </c>
    </row>
    <row r="6882" spans="1:17">
      <c r="A6882" s="4" t="s">
        <v>5</v>
      </c>
      <c r="B6882" s="15">
        <v>2</v>
      </c>
      <c r="C6882" s="15"/>
      <c r="D6882" s="72">
        <v>44501</v>
      </c>
      <c r="E6882" s="10" t="s">
        <v>0</v>
      </c>
      <c r="F6882" s="14">
        <v>1118439</v>
      </c>
      <c r="G6882" s="14">
        <v>394962.7523625</v>
      </c>
      <c r="H6882" s="72"/>
      <c r="I6882" s="124"/>
      <c r="J6882" s="21" t="str">
        <f>IF(M6882="",IF(AND(H6882&lt;&gt; "",D6882&lt;&gt;""),IF(H6882&gt;=D6882,H6882-D6882,0),""),"")</f>
        <v/>
      </c>
      <c r="K6882" s="20" t="str">
        <f>IF(M6882="",IF(I6882&lt;&gt;"",I6882-G6882,""),"")</f>
        <v/>
      </c>
      <c r="L6882" s="25" t="str">
        <f>IF(M6882="",IF(K6882&lt;&gt;"",IF(G6882=0,IF(I6882=0,0,9.99),K6882/G6882),""),"")</f>
        <v/>
      </c>
      <c r="M6882" s="28"/>
      <c r="N6882" s="31" t="str">
        <f>TRIM(CONCATENATE(Table1[[#This Row],[Intake]]," ",Table1[[#This Row],[Batch Number]]))</f>
        <v>S-1/CSP 2</v>
      </c>
      <c r="O6882" s="34" t="str">
        <f>IF(VLOOKUP(Table1[[#This Row],[Intake Batch Combo]],Sheet2!A:B,2,FALSE)="","",VLOOKUP(Table1[[#This Row],[Intake Batch Combo]],Sheet2!A:B,2,FALSE))</f>
        <v>Comprehensive Spine and Pain Batch 02</v>
      </c>
      <c r="P6882" s="116" t="e">
        <v>#N/A</v>
      </c>
      <c r="Q6882" s="116" t="e">
        <v>#N/A</v>
      </c>
    </row>
  </sheetData>
  <sheetProtection password="CA05" sheet="1" objects="1" scenarios="1"/>
  <mergeCells count="6">
    <mergeCell ref="A19:C19"/>
    <mergeCell ref="R2:X2"/>
    <mergeCell ref="A1:D1"/>
    <mergeCell ref="I1:J1"/>
    <mergeCell ref="D17:E17"/>
    <mergeCell ref="A15:I15"/>
  </mergeCells>
  <phoneticPr fontId="43" type="noConversion"/>
  <pageMargins left="0.69930555555555596" right="0.69930555555555596"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sheetPr codeName="Sheet2"/>
  <dimension ref="A1:D38"/>
  <sheetViews>
    <sheetView workbookViewId="0">
      <pane ySplit="1" topLeftCell="A2" activePane="bottomLeft" state="frozen"/>
      <selection pane="bottomLeft"/>
    </sheetView>
  </sheetViews>
  <sheetFormatPr defaultColWidth="8.875" defaultRowHeight="15"/>
  <cols>
    <col min="1" max="1" width="18.125" style="76" bestFit="1" customWidth="1"/>
    <col min="2" max="2" width="32.125" style="76" bestFit="1" customWidth="1"/>
    <col min="3" max="3" width="8.875" style="76"/>
    <col min="4" max="4" width="32.125" style="76" bestFit="1" customWidth="1"/>
    <col min="5" max="16384" width="8.875" style="76"/>
  </cols>
  <sheetData>
    <row r="1" spans="1:4">
      <c r="A1" s="75" t="s">
        <v>389</v>
      </c>
      <c r="B1" s="75" t="s">
        <v>390</v>
      </c>
      <c r="D1" s="75" t="s">
        <v>556</v>
      </c>
    </row>
    <row r="2" spans="1:4">
      <c r="A2" s="76" t="s">
        <v>387</v>
      </c>
      <c r="B2" s="94" t="s">
        <v>2388</v>
      </c>
      <c r="D2" s="76" t="s">
        <v>395</v>
      </c>
    </row>
    <row r="3" spans="1:4">
      <c r="A3" s="76" t="s">
        <v>1315</v>
      </c>
      <c r="B3" s="101" t="s">
        <v>2391</v>
      </c>
      <c r="D3" s="95" t="s">
        <v>2388</v>
      </c>
    </row>
    <row r="4" spans="1:4">
      <c r="A4" s="76" t="s">
        <v>1313</v>
      </c>
      <c r="B4" s="88" t="s">
        <v>2381</v>
      </c>
      <c r="D4" s="76" t="s">
        <v>1047</v>
      </c>
    </row>
    <row r="5" spans="1:4">
      <c r="A5" s="76" t="s">
        <v>1911</v>
      </c>
      <c r="B5" s="88" t="s">
        <v>2380</v>
      </c>
      <c r="D5" s="100" t="s">
        <v>2391</v>
      </c>
    </row>
    <row r="6" spans="1:4">
      <c r="A6" s="76" t="s">
        <v>1346</v>
      </c>
      <c r="B6" s="97" t="s">
        <v>2389</v>
      </c>
      <c r="D6" s="76" t="s">
        <v>2374</v>
      </c>
    </row>
    <row r="7" spans="1:4">
      <c r="A7" s="76" t="s">
        <v>1347</v>
      </c>
      <c r="B7" s="101" t="s">
        <v>2392</v>
      </c>
      <c r="D7" s="89" t="s">
        <v>2381</v>
      </c>
    </row>
    <row r="8" spans="1:4">
      <c r="A8" s="76" t="s">
        <v>1318</v>
      </c>
      <c r="B8" s="91" t="s">
        <v>2385</v>
      </c>
      <c r="D8" s="76" t="s">
        <v>2375</v>
      </c>
    </row>
    <row r="9" spans="1:4">
      <c r="A9" s="76" t="s">
        <v>1319</v>
      </c>
      <c r="B9" s="88" t="s">
        <v>2383</v>
      </c>
      <c r="D9" s="89" t="s">
        <v>2380</v>
      </c>
    </row>
    <row r="10" spans="1:4">
      <c r="A10" s="76" t="s">
        <v>1317</v>
      </c>
      <c r="B10" s="76" t="s">
        <v>1048</v>
      </c>
      <c r="D10" s="76" t="s">
        <v>1046</v>
      </c>
    </row>
    <row r="11" spans="1:4">
      <c r="A11" s="76" t="s">
        <v>1320</v>
      </c>
      <c r="B11" s="88" t="s">
        <v>2384</v>
      </c>
      <c r="D11" s="76" t="s">
        <v>1307</v>
      </c>
    </row>
    <row r="12" spans="1:4">
      <c r="A12" s="76" t="s">
        <v>1913</v>
      </c>
      <c r="B12" s="88" t="s">
        <v>2379</v>
      </c>
      <c r="D12" s="76" t="s">
        <v>1309</v>
      </c>
    </row>
    <row r="13" spans="1:4">
      <c r="A13" s="105" t="s">
        <v>2396</v>
      </c>
      <c r="B13" s="101" t="s">
        <v>2390</v>
      </c>
      <c r="D13" s="89" t="s">
        <v>2379</v>
      </c>
    </row>
    <row r="14" spans="1:4">
      <c r="A14" s="76" t="s">
        <v>2397</v>
      </c>
      <c r="B14" s="88" t="s">
        <v>2382</v>
      </c>
      <c r="D14" s="96" t="s">
        <v>2389</v>
      </c>
    </row>
    <row r="15" spans="1:4">
      <c r="A15" s="76" t="s">
        <v>2398</v>
      </c>
      <c r="B15" s="103" t="s">
        <v>2393</v>
      </c>
      <c r="D15" s="100" t="s">
        <v>2392</v>
      </c>
    </row>
    <row r="16" spans="1:4">
      <c r="A16" s="76" t="s">
        <v>1051</v>
      </c>
      <c r="B16" s="91" t="s">
        <v>2386</v>
      </c>
      <c r="D16" s="89" t="s">
        <v>2384</v>
      </c>
    </row>
    <row r="17" spans="1:4">
      <c r="A17" s="76" t="s">
        <v>388</v>
      </c>
      <c r="B17" s="91" t="s">
        <v>2387</v>
      </c>
      <c r="D17" s="90" t="s">
        <v>2385</v>
      </c>
    </row>
    <row r="18" spans="1:4">
      <c r="A18" s="76" t="s">
        <v>1887</v>
      </c>
      <c r="B18" s="88" t="s">
        <v>2378</v>
      </c>
      <c r="D18" s="89" t="s">
        <v>2383</v>
      </c>
    </row>
    <row r="19" spans="1:4">
      <c r="D19" s="76" t="s">
        <v>555</v>
      </c>
    </row>
    <row r="20" spans="1:4">
      <c r="D20" s="76" t="s">
        <v>2373</v>
      </c>
    </row>
    <row r="21" spans="1:4">
      <c r="D21" s="76" t="s">
        <v>1351</v>
      </c>
    </row>
    <row r="22" spans="1:4">
      <c r="D22" s="101" t="s">
        <v>1363</v>
      </c>
    </row>
    <row r="23" spans="1:4">
      <c r="D23" s="77" t="s">
        <v>1048</v>
      </c>
    </row>
    <row r="24" spans="1:4">
      <c r="D24" s="77" t="s">
        <v>1049</v>
      </c>
    </row>
    <row r="25" spans="1:4">
      <c r="D25" s="77" t="s">
        <v>1321</v>
      </c>
    </row>
    <row r="26" spans="1:4">
      <c r="D26" s="77" t="s">
        <v>1322</v>
      </c>
    </row>
    <row r="27" spans="1:4">
      <c r="D27" s="76" t="s">
        <v>1310</v>
      </c>
    </row>
    <row r="28" spans="1:4">
      <c r="D28" s="99" t="s">
        <v>1348</v>
      </c>
    </row>
    <row r="29" spans="1:4">
      <c r="D29" s="92" t="s">
        <v>1349</v>
      </c>
    </row>
    <row r="30" spans="1:4">
      <c r="D30" s="76" t="s">
        <v>1350</v>
      </c>
    </row>
    <row r="31" spans="1:4">
      <c r="D31" s="98" t="s">
        <v>2390</v>
      </c>
    </row>
    <row r="32" spans="1:4">
      <c r="D32" s="89" t="s">
        <v>2382</v>
      </c>
    </row>
    <row r="33" spans="4:4">
      <c r="D33" s="102" t="s">
        <v>2393</v>
      </c>
    </row>
    <row r="34" spans="4:4">
      <c r="D34" s="90" t="s">
        <v>2386</v>
      </c>
    </row>
    <row r="35" spans="4:4">
      <c r="D35" s="76" t="s">
        <v>2376</v>
      </c>
    </row>
    <row r="36" spans="4:4">
      <c r="D36" s="89" t="s">
        <v>2378</v>
      </c>
    </row>
    <row r="37" spans="4:4">
      <c r="D37" s="90" t="s">
        <v>2387</v>
      </c>
    </row>
    <row r="38" spans="4:4">
      <c r="D38" s="76" t="s">
        <v>394</v>
      </c>
    </row>
  </sheetData>
  <sheetProtection password="CA05" sheet="1" objects="1" scenarios="1"/>
  <phoneticPr fontId="43"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Li-Chiun Su</cp:lastModifiedBy>
  <dcterms:created xsi:type="dcterms:W3CDTF">2021-11-28T09:14:00Z</dcterms:created>
  <dcterms:modified xsi:type="dcterms:W3CDTF">2025-10-06T17:52:33Z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1033-3.1.2.5330</vt:lpwstr>
  </property>
</Properties>
</file>